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R:\01_Projekty_EU_CR\IROP 2\4.1_Vzdělávání\01_Vrchlabí_dílny_SŠSE_Nová_Paka\03_Příprava\03_Vecne_hodnoceni_AR\ŽoZ č. 1\"/>
    </mc:Choice>
  </mc:AlternateContent>
  <xr:revisionPtr revIDLastSave="0" documentId="8_{AC87BB33-F90E-4C3C-9D46-75C77F77BF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ace stavby" sheetId="1" r:id="rId1"/>
    <sheet name="SO 01.01 - STAVEBNÍ ČÁST ..." sheetId="2" r:id="rId2"/>
    <sheet name="SO 01.02 - ZTI I.etapa PŘ..." sheetId="3" r:id="rId3"/>
    <sheet name="SO 01.03 - STLAČENÝ VZDUC..." sheetId="4" r:id="rId4"/>
    <sheet name="SO 01.04 - VYTÁPĚNÍ I.eta..." sheetId="5" r:id="rId5"/>
    <sheet name="SO 01.05 - VZDUCHOTECHNIK..." sheetId="6" r:id="rId6"/>
    <sheet name="SO 01.06 - ELEKTROINSTALA..." sheetId="7" r:id="rId7"/>
    <sheet name="IO 01 - VENKOVNÍ KANALIZA..." sheetId="8" r:id="rId8"/>
    <sheet name="SO 01.01_DOP - Stavební č..." sheetId="9" r:id="rId9"/>
    <sheet name="SO 01.04_NEP - VYTÁPĚNÍ I..." sheetId="10" r:id="rId10"/>
    <sheet name="SO 01.05_NEP - VZDUCHOTEC..." sheetId="11" r:id="rId11"/>
    <sheet name="SO 01.06_NEP - ELEKTROINS..." sheetId="12" r:id="rId12"/>
    <sheet name="SO 01.07_NEP - VRN I.etap..." sheetId="13" r:id="rId13"/>
    <sheet name="SO 01.2_NEP - Zpevněné pl..." sheetId="14" r:id="rId14"/>
    <sheet name="IO 01_NEP - VENKOVNÍ KANA..." sheetId="15" r:id="rId15"/>
    <sheet name="SO 02.01 - STAVEBNÍ ČÁST ..." sheetId="16" r:id="rId16"/>
    <sheet name="SO 02.02 - ZTI II.etapa S..." sheetId="17" r:id="rId17"/>
    <sheet name="SO 02.03 - STLAČENÝ VZDUC..." sheetId="18" r:id="rId18"/>
    <sheet name="SO 02.04 - VYTÁPĚNÍ II.et..." sheetId="19" r:id="rId19"/>
    <sheet name="SO 02.05 - VZDUCHOTECHNIK..." sheetId="20" r:id="rId20"/>
    <sheet name="SO 02.06 - ELEKTROINSTALA..." sheetId="21" r:id="rId21"/>
    <sheet name="IO 02 - VENKOVNÍ KANALIZA..." sheetId="22" r:id="rId22"/>
    <sheet name="SO 02.01_DOP - Stavební č..." sheetId="23" r:id="rId23"/>
    <sheet name="SO 02.04_NEP - VYTÁPĚNÍ I..." sheetId="24" r:id="rId24"/>
    <sheet name="SO 02.05_NEP - VZDUCHOTEC..." sheetId="25" r:id="rId25"/>
    <sheet name="SO 02.06_NEP - ELEKTROINS..." sheetId="26" r:id="rId26"/>
    <sheet name="SO 02.07_NEP - VRN II.eta..." sheetId="27" r:id="rId27"/>
    <sheet name="SO 02.2 - Zpevněné plochy..." sheetId="28" r:id="rId28"/>
    <sheet name="IO 02_NEP - VENKOVNÍ KANA..." sheetId="29" r:id="rId29"/>
    <sheet name="II.NEZP - II.etapa STAVEB..." sheetId="30" r:id="rId30"/>
    <sheet name="Seznam figur" sheetId="31" r:id="rId31"/>
  </sheets>
  <definedNames>
    <definedName name="_xlnm._FilterDatabase" localSheetId="29" hidden="1">'II.NEZP - II.etapa STAVEB...'!$C$141:$K$567</definedName>
    <definedName name="_xlnm._FilterDatabase" localSheetId="7" hidden="1">'IO 01 - VENKOVNÍ KANALIZA...'!$C$132:$K$250</definedName>
    <definedName name="_xlnm._FilterDatabase" localSheetId="14" hidden="1">'IO 01_NEP - VENKOVNÍ KANA...'!$C$125:$K$130</definedName>
    <definedName name="_xlnm._FilterDatabase" localSheetId="21" hidden="1">'IO 02 - VENKOVNÍ KANALIZA...'!$C$132:$K$247</definedName>
    <definedName name="_xlnm._FilterDatabase" localSheetId="28" hidden="1">'IO 02_NEP - VENKOVNÍ KANA...'!$C$125:$K$130</definedName>
    <definedName name="_xlnm._FilterDatabase" localSheetId="1" hidden="1">'SO 01.01 - STAVEBNÍ ČÁST ...'!$C$151:$K$1354</definedName>
    <definedName name="_xlnm._FilterDatabase" localSheetId="8" hidden="1">'SO 01.01_DOP - Stavební č...'!$C$135:$K$331</definedName>
    <definedName name="_xlnm._FilterDatabase" localSheetId="2" hidden="1">'SO 01.02 - ZTI I.etapa PŘ...'!$C$130:$K$376</definedName>
    <definedName name="_xlnm._FilterDatabase" localSheetId="3" hidden="1">'SO 01.03 - STLAČENÝ VZDUC...'!$C$127:$K$171</definedName>
    <definedName name="_xlnm._FilterDatabase" localSheetId="4" hidden="1">'SO 01.04 - VYTÁPĚNÍ I.eta...'!$C$132:$K$423</definedName>
    <definedName name="_xlnm._FilterDatabase" localSheetId="9" hidden="1">'SO 01.04_NEP - VYTÁPĚNÍ I...'!$C$125:$K$133</definedName>
    <definedName name="_xlnm._FilterDatabase" localSheetId="5" hidden="1">'SO 01.05 - VZDUCHOTECHNIK...'!$C$126:$K$224</definedName>
    <definedName name="_xlnm._FilterDatabase" localSheetId="10" hidden="1">'SO 01.05_NEP - VZDUCHOTEC...'!$C$125:$K$137</definedName>
    <definedName name="_xlnm._FilterDatabase" localSheetId="6" hidden="1">'SO 01.06 - ELEKTROINSTALA...'!$C$135:$K$2230</definedName>
    <definedName name="_xlnm._FilterDatabase" localSheetId="11" hidden="1">'SO 01.06_NEP - ELEKTROINS...'!$C$124:$K$129</definedName>
    <definedName name="_xlnm._FilterDatabase" localSheetId="12" hidden="1">'SO 01.07_NEP - VRN I.etap...'!$C$130:$K$158</definedName>
    <definedName name="_xlnm._FilterDatabase" localSheetId="13" hidden="1">'SO 01.2_NEP - Zpevněné pl...'!$C$129:$K$217</definedName>
    <definedName name="_xlnm._FilterDatabase" localSheetId="15" hidden="1">'SO 02.01 - STAVEBNÍ ČÁST ...'!$C$153:$K$1637</definedName>
    <definedName name="_xlnm._FilterDatabase" localSheetId="22" hidden="1">'SO 02.01_DOP - Stavební č...'!$C$140:$K$539</definedName>
    <definedName name="_xlnm._FilterDatabase" localSheetId="16" hidden="1">'SO 02.02 - ZTI II.etapa S...'!$C$129:$K$313</definedName>
    <definedName name="_xlnm._FilterDatabase" localSheetId="17" hidden="1">'SO 02.03 - STLAČENÝ VZDUC...'!$C$127:$K$165</definedName>
    <definedName name="_xlnm._FilterDatabase" localSheetId="18" hidden="1">'SO 02.04 - VYTÁPĚNÍ II.et...'!$C$128:$K$258</definedName>
    <definedName name="_xlnm._FilterDatabase" localSheetId="23" hidden="1">'SO 02.04_NEP - VYTÁPĚNÍ I...'!$C$125:$K$133</definedName>
    <definedName name="_xlnm._FilterDatabase" localSheetId="19" hidden="1">'SO 02.05 - VZDUCHOTECHNIK...'!$C$126:$K$238</definedName>
    <definedName name="_xlnm._FilterDatabase" localSheetId="24" hidden="1">'SO 02.05_NEP - VZDUCHOTEC...'!$C$125:$K$138</definedName>
    <definedName name="_xlnm._FilterDatabase" localSheetId="20" hidden="1">'SO 02.06 - ELEKTROINSTALA...'!$C$135:$K$2579</definedName>
    <definedName name="_xlnm._FilterDatabase" localSheetId="25" hidden="1">'SO 02.06_NEP - ELEKTROINS...'!$C$124:$K$131</definedName>
    <definedName name="_xlnm._FilterDatabase" localSheetId="26" hidden="1">'SO 02.07_NEP - VRN II.eta...'!$C$129:$K$152</definedName>
    <definedName name="_xlnm._FilterDatabase" localSheetId="27" hidden="1">'SO 02.2 - Zpevněné plochy...'!$C$129:$K$224</definedName>
    <definedName name="_xlnm.Print_Titles" localSheetId="29">'II.NEZP - II.etapa STAVEB...'!$141:$141</definedName>
    <definedName name="_xlnm.Print_Titles" localSheetId="7">'IO 01 - VENKOVNÍ KANALIZA...'!$132:$132</definedName>
    <definedName name="_xlnm.Print_Titles" localSheetId="14">'IO 01_NEP - VENKOVNÍ KANA...'!$125:$125</definedName>
    <definedName name="_xlnm.Print_Titles" localSheetId="21">'IO 02 - VENKOVNÍ KANALIZA...'!$132:$132</definedName>
    <definedName name="_xlnm.Print_Titles" localSheetId="28">'IO 02_NEP - VENKOVNÍ KANA...'!$125:$125</definedName>
    <definedName name="_xlnm.Print_Titles" localSheetId="0">'Rekapitulace stavby'!$92:$92</definedName>
    <definedName name="_xlnm.Print_Titles" localSheetId="30">'Seznam figur'!$9:$9</definedName>
    <definedName name="_xlnm.Print_Titles" localSheetId="1">'SO 01.01 - STAVEBNÍ ČÁST ...'!$151:$151</definedName>
    <definedName name="_xlnm.Print_Titles" localSheetId="8">'SO 01.01_DOP - Stavební č...'!$135:$135</definedName>
    <definedName name="_xlnm.Print_Titles" localSheetId="2">'SO 01.02 - ZTI I.etapa PŘ...'!$130:$130</definedName>
    <definedName name="_xlnm.Print_Titles" localSheetId="3">'SO 01.03 - STLAČENÝ VZDUC...'!$127:$127</definedName>
    <definedName name="_xlnm.Print_Titles" localSheetId="4">'SO 01.04 - VYTÁPĚNÍ I.eta...'!$132:$132</definedName>
    <definedName name="_xlnm.Print_Titles" localSheetId="9">'SO 01.04_NEP - VYTÁPĚNÍ I...'!$125:$125</definedName>
    <definedName name="_xlnm.Print_Titles" localSheetId="5">'SO 01.05 - VZDUCHOTECHNIK...'!$126:$126</definedName>
    <definedName name="_xlnm.Print_Titles" localSheetId="10">'SO 01.05_NEP - VZDUCHOTEC...'!$125:$125</definedName>
    <definedName name="_xlnm.Print_Titles" localSheetId="6">'SO 01.06 - ELEKTROINSTALA...'!$135:$135</definedName>
    <definedName name="_xlnm.Print_Titles" localSheetId="11">'SO 01.06_NEP - ELEKTROINS...'!$124:$124</definedName>
    <definedName name="_xlnm.Print_Titles" localSheetId="12">'SO 01.07_NEP - VRN I.etap...'!$130:$130</definedName>
    <definedName name="_xlnm.Print_Titles" localSheetId="13">'SO 01.2_NEP - Zpevněné pl...'!$129:$129</definedName>
    <definedName name="_xlnm.Print_Titles" localSheetId="15">'SO 02.01 - STAVEBNÍ ČÁST ...'!$153:$153</definedName>
    <definedName name="_xlnm.Print_Titles" localSheetId="22">'SO 02.01_DOP - Stavební č...'!$140:$140</definedName>
    <definedName name="_xlnm.Print_Titles" localSheetId="16">'SO 02.02 - ZTI II.etapa S...'!$129:$129</definedName>
    <definedName name="_xlnm.Print_Titles" localSheetId="17">'SO 02.03 - STLAČENÝ VZDUC...'!$127:$127</definedName>
    <definedName name="_xlnm.Print_Titles" localSheetId="18">'SO 02.04 - VYTÁPĚNÍ II.et...'!$128:$128</definedName>
    <definedName name="_xlnm.Print_Titles" localSheetId="23">'SO 02.04_NEP - VYTÁPĚNÍ I...'!$125:$125</definedName>
    <definedName name="_xlnm.Print_Titles" localSheetId="19">'SO 02.05 - VZDUCHOTECHNIK...'!$126:$126</definedName>
    <definedName name="_xlnm.Print_Titles" localSheetId="24">'SO 02.05_NEP - VZDUCHOTEC...'!$125:$125</definedName>
    <definedName name="_xlnm.Print_Titles" localSheetId="20">'SO 02.06 - ELEKTROINSTALA...'!$135:$135</definedName>
    <definedName name="_xlnm.Print_Titles" localSheetId="25">'SO 02.06_NEP - ELEKTROINS...'!$124:$124</definedName>
    <definedName name="_xlnm.Print_Titles" localSheetId="26">'SO 02.07_NEP - VRN II.eta...'!$129:$129</definedName>
    <definedName name="_xlnm.Print_Titles" localSheetId="27">'SO 02.2 - Zpevněné plochy...'!$129:$129</definedName>
    <definedName name="_xlnm.Print_Area" localSheetId="29">'II.NEZP - II.etapa STAVEB...'!$C$4:$J$76,'II.NEZP - II.etapa STAVEB...'!$C$82:$J$123,'II.NEZP - II.etapa STAVEB...'!$C$129:$K$567</definedName>
    <definedName name="_xlnm.Print_Area" localSheetId="7">'IO 01 - VENKOVNÍ KANALIZA...'!$C$4:$J$76,'IO 01 - VENKOVNÍ KANALIZA...'!$C$82:$J$110,'IO 01 - VENKOVNÍ KANALIZA...'!$C$116:$K$250</definedName>
    <definedName name="_xlnm.Print_Area" localSheetId="14">'IO 01_NEP - VENKOVNÍ KANA...'!$C$4:$J$76,'IO 01_NEP - VENKOVNÍ KANA...'!$C$82:$J$103,'IO 01_NEP - VENKOVNÍ KANA...'!$C$109:$K$130</definedName>
    <definedName name="_xlnm.Print_Area" localSheetId="21">'IO 02 - VENKOVNÍ KANALIZA...'!$C$4:$J$76,'IO 02 - VENKOVNÍ KANALIZA...'!$C$82:$J$110,'IO 02 - VENKOVNÍ KANALIZA...'!$C$116:$K$247</definedName>
    <definedName name="_xlnm.Print_Area" localSheetId="28">'IO 02_NEP - VENKOVNÍ KANA...'!$C$4:$J$76,'IO 02_NEP - VENKOVNÍ KANA...'!$C$82:$J$103,'IO 02_NEP - VENKOVNÍ KANA...'!$C$109:$K$130</definedName>
    <definedName name="_xlnm.Print_Area" localSheetId="0">'Rekapitulace stavby'!$D$4:$AO$76,'Rekapitulace stavby'!$C$82:$AQ$132</definedName>
    <definedName name="_xlnm.Print_Area" localSheetId="30">'Seznam figur'!$C$4:$G$1630</definedName>
    <definedName name="_xlnm.Print_Area" localSheetId="1">'SO 01.01 - STAVEBNÍ ČÁST ...'!$C$4:$J$76,'SO 01.01 - STAVEBNÍ ČÁST ...'!$C$82:$J$129,'SO 01.01 - STAVEBNÍ ČÁST ...'!$C$135:$K$1354</definedName>
    <definedName name="_xlnm.Print_Area" localSheetId="8">'SO 01.01_DOP - Stavební č...'!$C$4:$J$76,'SO 01.01_DOP - Stavební č...'!$C$82:$J$113,'SO 01.01_DOP - Stavební č...'!$C$119:$K$331</definedName>
    <definedName name="_xlnm.Print_Area" localSheetId="2">'SO 01.02 - ZTI I.etapa PŘ...'!$C$4:$J$76,'SO 01.02 - ZTI I.etapa PŘ...'!$C$82:$J$108,'SO 01.02 - ZTI I.etapa PŘ...'!$C$114:$K$376</definedName>
    <definedName name="_xlnm.Print_Area" localSheetId="3">'SO 01.03 - STLAČENÝ VZDUC...'!$C$4:$J$76,'SO 01.03 - STLAČENÝ VZDUC...'!$C$82:$J$105,'SO 01.03 - STLAČENÝ VZDUC...'!$C$111:$K$171</definedName>
    <definedName name="_xlnm.Print_Area" localSheetId="4">'SO 01.04 - VYTÁPĚNÍ I.eta...'!$C$4:$J$76,'SO 01.04 - VYTÁPĚNÍ I.eta...'!$C$82:$J$110,'SO 01.04 - VYTÁPĚNÍ I.eta...'!$C$116:$K$423</definedName>
    <definedName name="_xlnm.Print_Area" localSheetId="9">'SO 01.04_NEP - VYTÁPĚNÍ I...'!$C$4:$J$76,'SO 01.04_NEP - VYTÁPĚNÍ I...'!$C$82:$J$103,'SO 01.04_NEP - VYTÁPĚNÍ I...'!$C$109:$K$133</definedName>
    <definedName name="_xlnm.Print_Area" localSheetId="5">'SO 01.05 - VZDUCHOTECHNIK...'!$C$4:$J$76,'SO 01.05 - VZDUCHOTECHNIK...'!$C$82:$J$104,'SO 01.05 - VZDUCHOTECHNIK...'!$C$110:$K$224</definedName>
    <definedName name="_xlnm.Print_Area" localSheetId="10">'SO 01.05_NEP - VZDUCHOTEC...'!$C$4:$J$76,'SO 01.05_NEP - VZDUCHOTEC...'!$C$82:$J$103,'SO 01.05_NEP - VZDUCHOTEC...'!$C$109:$K$137</definedName>
    <definedName name="_xlnm.Print_Area" localSheetId="6">'SO 01.06 - ELEKTROINSTALA...'!$C$4:$J$76,'SO 01.06 - ELEKTROINSTALA...'!$C$82:$J$113,'SO 01.06 - ELEKTROINSTALA...'!$C$119:$K$2230</definedName>
    <definedName name="_xlnm.Print_Area" localSheetId="11">'SO 01.06_NEP - ELEKTROINS...'!$C$4:$J$76,'SO 01.06_NEP - ELEKTROINS...'!$C$82:$J$102,'SO 01.06_NEP - ELEKTROINS...'!$C$108:$K$129</definedName>
    <definedName name="_xlnm.Print_Area" localSheetId="12">'SO 01.07_NEP - VRN I.etap...'!$C$4:$J$76,'SO 01.07_NEP - VRN I.etap...'!$C$82:$J$108,'SO 01.07_NEP - VRN I.etap...'!$C$114:$K$158</definedName>
    <definedName name="_xlnm.Print_Area" localSheetId="13">'SO 01.2_NEP - Zpevněné pl...'!$C$4:$J$76,'SO 01.2_NEP - Zpevněné pl...'!$C$82:$J$107,'SO 01.2_NEP - Zpevněné pl...'!$C$113:$K$217</definedName>
    <definedName name="_xlnm.Print_Area" localSheetId="15">'SO 02.01 - STAVEBNÍ ČÁST ...'!$C$4:$J$76,'SO 02.01 - STAVEBNÍ ČÁST ...'!$C$82:$J$131,'SO 02.01 - STAVEBNÍ ČÁST ...'!$C$137:$K$1637</definedName>
    <definedName name="_xlnm.Print_Area" localSheetId="22">'SO 02.01_DOP - Stavební č...'!$C$4:$J$76,'SO 02.01_DOP - Stavební č...'!$C$82:$J$118,'SO 02.01_DOP - Stavební č...'!$C$124:$K$539</definedName>
    <definedName name="_xlnm.Print_Area" localSheetId="16">'SO 02.02 - ZTI II.etapa S...'!$C$4:$J$76,'SO 02.02 - ZTI II.etapa S...'!$C$82:$J$107,'SO 02.02 - ZTI II.etapa S...'!$C$113:$K$313</definedName>
    <definedName name="_xlnm.Print_Area" localSheetId="17">'SO 02.03 - STLAČENÝ VZDUC...'!$C$4:$J$76,'SO 02.03 - STLAČENÝ VZDUC...'!$C$82:$J$105,'SO 02.03 - STLAČENÝ VZDUC...'!$C$111:$K$165</definedName>
    <definedName name="_xlnm.Print_Area" localSheetId="18">'SO 02.04 - VYTÁPĚNÍ II.et...'!$C$4:$J$76,'SO 02.04 - VYTÁPĚNÍ II.et...'!$C$82:$J$106,'SO 02.04 - VYTÁPĚNÍ II.et...'!$C$112:$K$258</definedName>
    <definedName name="_xlnm.Print_Area" localSheetId="23">'SO 02.04_NEP - VYTÁPĚNÍ I...'!$C$4:$J$76,'SO 02.04_NEP - VYTÁPĚNÍ I...'!$C$82:$J$103,'SO 02.04_NEP - VYTÁPĚNÍ I...'!$C$109:$K$133</definedName>
    <definedName name="_xlnm.Print_Area" localSheetId="19">'SO 02.05 - VZDUCHOTECHNIK...'!$C$4:$J$76,'SO 02.05 - VZDUCHOTECHNIK...'!$C$82:$J$104,'SO 02.05 - VZDUCHOTECHNIK...'!$C$110:$K$238</definedName>
    <definedName name="_xlnm.Print_Area" localSheetId="24">'SO 02.05_NEP - VZDUCHOTEC...'!$C$4:$J$76,'SO 02.05_NEP - VZDUCHOTEC...'!$C$82:$J$103,'SO 02.05_NEP - VZDUCHOTEC...'!$C$109:$K$138</definedName>
    <definedName name="_xlnm.Print_Area" localSheetId="20">'SO 02.06 - ELEKTROINSTALA...'!$C$4:$J$76,'SO 02.06 - ELEKTROINSTALA...'!$C$82:$J$113,'SO 02.06 - ELEKTROINSTALA...'!$C$119:$K$2579</definedName>
    <definedName name="_xlnm.Print_Area" localSheetId="25">'SO 02.06_NEP - ELEKTROINS...'!$C$4:$J$76,'SO 02.06_NEP - ELEKTROINS...'!$C$82:$J$102,'SO 02.06_NEP - ELEKTROINS...'!$C$108:$K$131</definedName>
    <definedName name="_xlnm.Print_Area" localSheetId="26">'SO 02.07_NEP - VRN II.eta...'!$C$4:$J$76,'SO 02.07_NEP - VRN II.eta...'!$C$82:$J$107,'SO 02.07_NEP - VRN II.eta...'!$C$113:$K$152</definedName>
    <definedName name="_xlnm.Print_Area" localSheetId="27">'SO 02.2 - Zpevněné plochy...'!$C$4:$J$76,'SO 02.2 - Zpevněné plochy...'!$C$82:$J$107,'SO 02.2 - Zpevněné plochy...'!$C$113:$K$224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1" l="1"/>
  <c r="J37" i="30"/>
  <c r="J36" i="30"/>
  <c r="AY131" i="1" s="1"/>
  <c r="J35" i="30"/>
  <c r="AX131" i="1" s="1"/>
  <c r="BI565" i="30"/>
  <c r="BH565" i="30"/>
  <c r="BG565" i="30"/>
  <c r="BF565" i="30"/>
  <c r="T565" i="30"/>
  <c r="T564" i="30" s="1"/>
  <c r="R565" i="30"/>
  <c r="R564" i="30"/>
  <c r="P565" i="30"/>
  <c r="P564" i="30"/>
  <c r="BI561" i="30"/>
  <c r="BH561" i="30"/>
  <c r="BG561" i="30"/>
  <c r="BF561" i="30"/>
  <c r="T561" i="30"/>
  <c r="R561" i="30"/>
  <c r="P561" i="30"/>
  <c r="BI558" i="30"/>
  <c r="BH558" i="30"/>
  <c r="BG558" i="30"/>
  <c r="BF558" i="30"/>
  <c r="T558" i="30"/>
  <c r="R558" i="30"/>
  <c r="P558" i="30"/>
  <c r="BI556" i="30"/>
  <c r="BH556" i="30"/>
  <c r="BG556" i="30"/>
  <c r="BF556" i="30"/>
  <c r="T556" i="30"/>
  <c r="R556" i="30"/>
  <c r="P556" i="30"/>
  <c r="BI555" i="30"/>
  <c r="BH555" i="30"/>
  <c r="BG555" i="30"/>
  <c r="BF555" i="30"/>
  <c r="T555" i="30"/>
  <c r="R555" i="30"/>
  <c r="P555" i="30"/>
  <c r="BI554" i="30"/>
  <c r="BH554" i="30"/>
  <c r="BG554" i="30"/>
  <c r="BF554" i="30"/>
  <c r="T554" i="30"/>
  <c r="R554" i="30"/>
  <c r="P554" i="30"/>
  <c r="BI550" i="30"/>
  <c r="BH550" i="30"/>
  <c r="BG550" i="30"/>
  <c r="BF550" i="30"/>
  <c r="T550" i="30"/>
  <c r="T549" i="30" s="1"/>
  <c r="R550" i="30"/>
  <c r="R549" i="30" s="1"/>
  <c r="P550" i="30"/>
  <c r="P549" i="30"/>
  <c r="BI545" i="30"/>
  <c r="BH545" i="30"/>
  <c r="BG545" i="30"/>
  <c r="BF545" i="30"/>
  <c r="T545" i="30"/>
  <c r="R545" i="30"/>
  <c r="P545" i="30"/>
  <c r="BI541" i="30"/>
  <c r="BH541" i="30"/>
  <c r="BG541" i="30"/>
  <c r="BF541" i="30"/>
  <c r="T541" i="30"/>
  <c r="R541" i="30"/>
  <c r="P541" i="30"/>
  <c r="BI537" i="30"/>
  <c r="BH537" i="30"/>
  <c r="BG537" i="30"/>
  <c r="BF537" i="30"/>
  <c r="T537" i="30"/>
  <c r="R537" i="30"/>
  <c r="P537" i="30"/>
  <c r="BI532" i="30"/>
  <c r="BH532" i="30"/>
  <c r="BG532" i="30"/>
  <c r="BF532" i="30"/>
  <c r="T532" i="30"/>
  <c r="R532" i="30"/>
  <c r="P532" i="30"/>
  <c r="BI525" i="30"/>
  <c r="BH525" i="30"/>
  <c r="BG525" i="30"/>
  <c r="BF525" i="30"/>
  <c r="T525" i="30"/>
  <c r="R525" i="30"/>
  <c r="P525" i="30"/>
  <c r="BI523" i="30"/>
  <c r="BH523" i="30"/>
  <c r="BG523" i="30"/>
  <c r="BF523" i="30"/>
  <c r="T523" i="30"/>
  <c r="R523" i="30"/>
  <c r="P523" i="30"/>
  <c r="BI522" i="30"/>
  <c r="BH522" i="30"/>
  <c r="BG522" i="30"/>
  <c r="BF522" i="30"/>
  <c r="T522" i="30"/>
  <c r="R522" i="30"/>
  <c r="P522" i="30"/>
  <c r="BI516" i="30"/>
  <c r="BH516" i="30"/>
  <c r="BG516" i="30"/>
  <c r="BF516" i="30"/>
  <c r="T516" i="30"/>
  <c r="R516" i="30"/>
  <c r="P516" i="30"/>
  <c r="BI511" i="30"/>
  <c r="BH511" i="30"/>
  <c r="BG511" i="30"/>
  <c r="BF511" i="30"/>
  <c r="T511" i="30"/>
  <c r="R511" i="30"/>
  <c r="P511" i="30"/>
  <c r="BI509" i="30"/>
  <c r="BH509" i="30"/>
  <c r="BG509" i="30"/>
  <c r="BF509" i="30"/>
  <c r="T509" i="30"/>
  <c r="R509" i="30"/>
  <c r="P509" i="30"/>
  <c r="BI505" i="30"/>
  <c r="BH505" i="30"/>
  <c r="BG505" i="30"/>
  <c r="BF505" i="30"/>
  <c r="T505" i="30"/>
  <c r="R505" i="30"/>
  <c r="P505" i="30"/>
  <c r="BI503" i="30"/>
  <c r="BH503" i="30"/>
  <c r="BG503" i="30"/>
  <c r="BF503" i="30"/>
  <c r="T503" i="30"/>
  <c r="R503" i="30"/>
  <c r="P503" i="30"/>
  <c r="BI500" i="30"/>
  <c r="BH500" i="30"/>
  <c r="BG500" i="30"/>
  <c r="BF500" i="30"/>
  <c r="T500" i="30"/>
  <c r="R500" i="30"/>
  <c r="P500" i="30"/>
  <c r="BI497" i="30"/>
  <c r="BH497" i="30"/>
  <c r="BG497" i="30"/>
  <c r="BF497" i="30"/>
  <c r="T497" i="30"/>
  <c r="R497" i="30"/>
  <c r="P497" i="30"/>
  <c r="BI488" i="30"/>
  <c r="BH488" i="30"/>
  <c r="BG488" i="30"/>
  <c r="BF488" i="30"/>
  <c r="T488" i="30"/>
  <c r="R488" i="30"/>
  <c r="P488" i="30"/>
  <c r="BI486" i="30"/>
  <c r="BH486" i="30"/>
  <c r="BG486" i="30"/>
  <c r="BF486" i="30"/>
  <c r="T486" i="30"/>
  <c r="R486" i="30"/>
  <c r="P486" i="30"/>
  <c r="BI484" i="30"/>
  <c r="BH484" i="30"/>
  <c r="BG484" i="30"/>
  <c r="BF484" i="30"/>
  <c r="T484" i="30"/>
  <c r="R484" i="30"/>
  <c r="P484" i="30"/>
  <c r="BI483" i="30"/>
  <c r="BH483" i="30"/>
  <c r="BG483" i="30"/>
  <c r="BF483" i="30"/>
  <c r="T483" i="30"/>
  <c r="R483" i="30"/>
  <c r="P483" i="30"/>
  <c r="BI482" i="30"/>
  <c r="BH482" i="30"/>
  <c r="BG482" i="30"/>
  <c r="BF482" i="30"/>
  <c r="T482" i="30"/>
  <c r="R482" i="30"/>
  <c r="P482" i="30"/>
  <c r="BI479" i="30"/>
  <c r="BH479" i="30"/>
  <c r="BG479" i="30"/>
  <c r="BF479" i="30"/>
  <c r="T479" i="30"/>
  <c r="R479" i="30"/>
  <c r="P479" i="30"/>
  <c r="BI477" i="30"/>
  <c r="BH477" i="30"/>
  <c r="BG477" i="30"/>
  <c r="BF477" i="30"/>
  <c r="T477" i="30"/>
  <c r="R477" i="30"/>
  <c r="P477" i="30"/>
  <c r="BI476" i="30"/>
  <c r="BH476" i="30"/>
  <c r="BG476" i="30"/>
  <c r="BF476" i="30"/>
  <c r="T476" i="30"/>
  <c r="R476" i="30"/>
  <c r="P476" i="30"/>
  <c r="BI475" i="30"/>
  <c r="BH475" i="30"/>
  <c r="BG475" i="30"/>
  <c r="BF475" i="30"/>
  <c r="T475" i="30"/>
  <c r="R475" i="30"/>
  <c r="P475" i="30"/>
  <c r="BI473" i="30"/>
  <c r="BH473" i="30"/>
  <c r="BG473" i="30"/>
  <c r="BF473" i="30"/>
  <c r="T473" i="30"/>
  <c r="R473" i="30"/>
  <c r="P473" i="30"/>
  <c r="BI472" i="30"/>
  <c r="BH472" i="30"/>
  <c r="BG472" i="30"/>
  <c r="BF472" i="30"/>
  <c r="T472" i="30"/>
  <c r="R472" i="30"/>
  <c r="P472" i="30"/>
  <c r="BI471" i="30"/>
  <c r="BH471" i="30"/>
  <c r="BG471" i="30"/>
  <c r="BF471" i="30"/>
  <c r="T471" i="30"/>
  <c r="R471" i="30"/>
  <c r="P471" i="30"/>
  <c r="BI469" i="30"/>
  <c r="BH469" i="30"/>
  <c r="BG469" i="30"/>
  <c r="BF469" i="30"/>
  <c r="T469" i="30"/>
  <c r="R469" i="30"/>
  <c r="P469" i="30"/>
  <c r="BI467" i="30"/>
  <c r="BH467" i="30"/>
  <c r="BG467" i="30"/>
  <c r="BF467" i="30"/>
  <c r="T467" i="30"/>
  <c r="R467" i="30"/>
  <c r="P467" i="30"/>
  <c r="BI466" i="30"/>
  <c r="BH466" i="30"/>
  <c r="BG466" i="30"/>
  <c r="BF466" i="30"/>
  <c r="T466" i="30"/>
  <c r="R466" i="30"/>
  <c r="P466" i="30"/>
  <c r="BI464" i="30"/>
  <c r="BH464" i="30"/>
  <c r="BG464" i="30"/>
  <c r="BF464" i="30"/>
  <c r="T464" i="30"/>
  <c r="R464" i="30"/>
  <c r="P464" i="30"/>
  <c r="BI461" i="30"/>
  <c r="BH461" i="30"/>
  <c r="BG461" i="30"/>
  <c r="BF461" i="30"/>
  <c r="T461" i="30"/>
  <c r="R461" i="30"/>
  <c r="P461" i="30"/>
  <c r="BI458" i="30"/>
  <c r="BH458" i="30"/>
  <c r="BG458" i="30"/>
  <c r="BF458" i="30"/>
  <c r="T458" i="30"/>
  <c r="R458" i="30"/>
  <c r="P458" i="30"/>
  <c r="BI457" i="30"/>
  <c r="BH457" i="30"/>
  <c r="BG457" i="30"/>
  <c r="BF457" i="30"/>
  <c r="T457" i="30"/>
  <c r="R457" i="30"/>
  <c r="P457" i="30"/>
  <c r="BI454" i="30"/>
  <c r="BH454" i="30"/>
  <c r="BG454" i="30"/>
  <c r="BF454" i="30"/>
  <c r="T454" i="30"/>
  <c r="R454" i="30"/>
  <c r="P454" i="30"/>
  <c r="BI453" i="30"/>
  <c r="BH453" i="30"/>
  <c r="BG453" i="30"/>
  <c r="BF453" i="30"/>
  <c r="T453" i="30"/>
  <c r="R453" i="30"/>
  <c r="P453" i="30"/>
  <c r="BI452" i="30"/>
  <c r="BH452" i="30"/>
  <c r="BG452" i="30"/>
  <c r="BF452" i="30"/>
  <c r="T452" i="30"/>
  <c r="R452" i="30"/>
  <c r="P452" i="30"/>
  <c r="BI447" i="30"/>
  <c r="BH447" i="30"/>
  <c r="BG447" i="30"/>
  <c r="BF447" i="30"/>
  <c r="T447" i="30"/>
  <c r="R447" i="30"/>
  <c r="P447" i="30"/>
  <c r="BI445" i="30"/>
  <c r="BH445" i="30"/>
  <c r="BG445" i="30"/>
  <c r="BF445" i="30"/>
  <c r="T445" i="30"/>
  <c r="R445" i="30"/>
  <c r="P445" i="30"/>
  <c r="BI439" i="30"/>
  <c r="BH439" i="30"/>
  <c r="BG439" i="30"/>
  <c r="BF439" i="30"/>
  <c r="T439" i="30"/>
  <c r="R439" i="30"/>
  <c r="P439" i="30"/>
  <c r="BI437" i="30"/>
  <c r="BH437" i="30"/>
  <c r="BG437" i="30"/>
  <c r="BF437" i="30"/>
  <c r="T437" i="30"/>
  <c r="R437" i="30"/>
  <c r="P437" i="30"/>
  <c r="BI431" i="30"/>
  <c r="BH431" i="30"/>
  <c r="BG431" i="30"/>
  <c r="BF431" i="30"/>
  <c r="T431" i="30"/>
  <c r="R431" i="30"/>
  <c r="P431" i="30"/>
  <c r="BI429" i="30"/>
  <c r="BH429" i="30"/>
  <c r="BG429" i="30"/>
  <c r="BF429" i="30"/>
  <c r="T429" i="30"/>
  <c r="R429" i="30"/>
  <c r="P429" i="30"/>
  <c r="BI427" i="30"/>
  <c r="BH427" i="30"/>
  <c r="BG427" i="30"/>
  <c r="BF427" i="30"/>
  <c r="T427" i="30"/>
  <c r="R427" i="30"/>
  <c r="P427" i="30"/>
  <c r="BI424" i="30"/>
  <c r="BH424" i="30"/>
  <c r="BG424" i="30"/>
  <c r="BF424" i="30"/>
  <c r="T424" i="30"/>
  <c r="R424" i="30"/>
  <c r="P424" i="30"/>
  <c r="BI423" i="30"/>
  <c r="BH423" i="30"/>
  <c r="BG423" i="30"/>
  <c r="BF423" i="30"/>
  <c r="T423" i="30"/>
  <c r="R423" i="30"/>
  <c r="P423" i="30"/>
  <c r="BI421" i="30"/>
  <c r="BH421" i="30"/>
  <c r="BG421" i="30"/>
  <c r="BF421" i="30"/>
  <c r="T421" i="30"/>
  <c r="R421" i="30"/>
  <c r="P421" i="30"/>
  <c r="BI420" i="30"/>
  <c r="BH420" i="30"/>
  <c r="BG420" i="30"/>
  <c r="BF420" i="30"/>
  <c r="T420" i="30"/>
  <c r="R420" i="30"/>
  <c r="P420" i="30"/>
  <c r="BI416" i="30"/>
  <c r="BH416" i="30"/>
  <c r="BG416" i="30"/>
  <c r="BF416" i="30"/>
  <c r="T416" i="30"/>
  <c r="R416" i="30"/>
  <c r="P416" i="30"/>
  <c r="BI411" i="30"/>
  <c r="BH411" i="30"/>
  <c r="BG411" i="30"/>
  <c r="BF411" i="30"/>
  <c r="T411" i="30"/>
  <c r="R411" i="30"/>
  <c r="P411" i="30"/>
  <c r="BI406" i="30"/>
  <c r="BH406" i="30"/>
  <c r="BG406" i="30"/>
  <c r="BF406" i="30"/>
  <c r="T406" i="30"/>
  <c r="R406" i="30"/>
  <c r="P406" i="30"/>
  <c r="BI402" i="30"/>
  <c r="BH402" i="30"/>
  <c r="BG402" i="30"/>
  <c r="BF402" i="30"/>
  <c r="T402" i="30"/>
  <c r="R402" i="30"/>
  <c r="P402" i="30"/>
  <c r="BI397" i="30"/>
  <c r="BH397" i="30"/>
  <c r="BG397" i="30"/>
  <c r="BF397" i="30"/>
  <c r="T397" i="30"/>
  <c r="R397" i="30"/>
  <c r="P397" i="30"/>
  <c r="BI395" i="30"/>
  <c r="BH395" i="30"/>
  <c r="BG395" i="30"/>
  <c r="BF395" i="30"/>
  <c r="T395" i="30"/>
  <c r="R395" i="30"/>
  <c r="P395" i="30"/>
  <c r="BI391" i="30"/>
  <c r="BH391" i="30"/>
  <c r="BG391" i="30"/>
  <c r="BF391" i="30"/>
  <c r="T391" i="30"/>
  <c r="R391" i="30"/>
  <c r="P391" i="30"/>
  <c r="BI386" i="30"/>
  <c r="BH386" i="30"/>
  <c r="BG386" i="30"/>
  <c r="BF386" i="30"/>
  <c r="T386" i="30"/>
  <c r="R386" i="30"/>
  <c r="P386" i="30"/>
  <c r="BI377" i="30"/>
  <c r="BH377" i="30"/>
  <c r="BG377" i="30"/>
  <c r="BF377" i="30"/>
  <c r="T377" i="30"/>
  <c r="R377" i="30"/>
  <c r="P377" i="30"/>
  <c r="BI372" i="30"/>
  <c r="BH372" i="30"/>
  <c r="BG372" i="30"/>
  <c r="BF372" i="30"/>
  <c r="T372" i="30"/>
  <c r="R372" i="30"/>
  <c r="P372" i="30"/>
  <c r="BI366" i="30"/>
  <c r="BH366" i="30"/>
  <c r="BG366" i="30"/>
  <c r="BF366" i="30"/>
  <c r="T366" i="30"/>
  <c r="R366" i="30"/>
  <c r="P366" i="30"/>
  <c r="BI364" i="30"/>
  <c r="BH364" i="30"/>
  <c r="BG364" i="30"/>
  <c r="BF364" i="30"/>
  <c r="T364" i="30"/>
  <c r="R364" i="30"/>
  <c r="P364" i="30"/>
  <c r="BI361" i="30"/>
  <c r="BH361" i="30"/>
  <c r="BG361" i="30"/>
  <c r="BF361" i="30"/>
  <c r="T361" i="30"/>
  <c r="R361" i="30"/>
  <c r="P361" i="30"/>
  <c r="BI358" i="30"/>
  <c r="BH358" i="30"/>
  <c r="BG358" i="30"/>
  <c r="BF358" i="30"/>
  <c r="T358" i="30"/>
  <c r="R358" i="30"/>
  <c r="P358" i="30"/>
  <c r="BI355" i="30"/>
  <c r="BH355" i="30"/>
  <c r="BG355" i="30"/>
  <c r="BF355" i="30"/>
  <c r="T355" i="30"/>
  <c r="R355" i="30"/>
  <c r="P355" i="30"/>
  <c r="BI352" i="30"/>
  <c r="BH352" i="30"/>
  <c r="BG352" i="30"/>
  <c r="BF352" i="30"/>
  <c r="T352" i="30"/>
  <c r="R352" i="30"/>
  <c r="P352" i="30"/>
  <c r="BI349" i="30"/>
  <c r="BH349" i="30"/>
  <c r="BG349" i="30"/>
  <c r="BF349" i="30"/>
  <c r="T349" i="30"/>
  <c r="R349" i="30"/>
  <c r="P349" i="30"/>
  <c r="BI347" i="30"/>
  <c r="BH347" i="30"/>
  <c r="BG347" i="30"/>
  <c r="BF347" i="30"/>
  <c r="T347" i="30"/>
  <c r="R347" i="30"/>
  <c r="P347" i="30"/>
  <c r="BI344" i="30"/>
  <c r="BH344" i="30"/>
  <c r="BG344" i="30"/>
  <c r="BF344" i="30"/>
  <c r="T344" i="30"/>
  <c r="R344" i="30"/>
  <c r="P344" i="30"/>
  <c r="BI341" i="30"/>
  <c r="BH341" i="30"/>
  <c r="BG341" i="30"/>
  <c r="BF341" i="30"/>
  <c r="T341" i="30"/>
  <c r="R341" i="30"/>
  <c r="P341" i="30"/>
  <c r="BI339" i="30"/>
  <c r="BH339" i="30"/>
  <c r="BG339" i="30"/>
  <c r="BF339" i="30"/>
  <c r="T339" i="30"/>
  <c r="R339" i="30"/>
  <c r="P339" i="30"/>
  <c r="BI337" i="30"/>
  <c r="BH337" i="30"/>
  <c r="BG337" i="30"/>
  <c r="BF337" i="30"/>
  <c r="T337" i="30"/>
  <c r="R337" i="30"/>
  <c r="P337" i="30"/>
  <c r="BI336" i="30"/>
  <c r="BH336" i="30"/>
  <c r="BG336" i="30"/>
  <c r="BF336" i="30"/>
  <c r="T336" i="30"/>
  <c r="R336" i="30"/>
  <c r="P336" i="30"/>
  <c r="BI335" i="30"/>
  <c r="BH335" i="30"/>
  <c r="BG335" i="30"/>
  <c r="BF335" i="30"/>
  <c r="T335" i="30"/>
  <c r="R335" i="30"/>
  <c r="P335" i="30"/>
  <c r="BI332" i="30"/>
  <c r="BH332" i="30"/>
  <c r="BG332" i="30"/>
  <c r="BF332" i="30"/>
  <c r="T332" i="30"/>
  <c r="R332" i="30"/>
  <c r="P332" i="30"/>
  <c r="BI331" i="30"/>
  <c r="BH331" i="30"/>
  <c r="BG331" i="30"/>
  <c r="BF331" i="30"/>
  <c r="T331" i="30"/>
  <c r="R331" i="30"/>
  <c r="P331" i="30"/>
  <c r="BI330" i="30"/>
  <c r="BH330" i="30"/>
  <c r="BG330" i="30"/>
  <c r="BF330" i="30"/>
  <c r="T330" i="30"/>
  <c r="R330" i="30"/>
  <c r="P330" i="30"/>
  <c r="BI327" i="30"/>
  <c r="BH327" i="30"/>
  <c r="BG327" i="30"/>
  <c r="BF327" i="30"/>
  <c r="T327" i="30"/>
  <c r="R327" i="30"/>
  <c r="P327" i="30"/>
  <c r="BI324" i="30"/>
  <c r="BH324" i="30"/>
  <c r="BG324" i="30"/>
  <c r="BF324" i="30"/>
  <c r="T324" i="30"/>
  <c r="R324" i="30"/>
  <c r="P324" i="30"/>
  <c r="BI323" i="30"/>
  <c r="BH323" i="30"/>
  <c r="BG323" i="30"/>
  <c r="BF323" i="30"/>
  <c r="T323" i="30"/>
  <c r="R323" i="30"/>
  <c r="P323" i="30"/>
  <c r="BI322" i="30"/>
  <c r="BH322" i="30"/>
  <c r="BG322" i="30"/>
  <c r="BF322" i="30"/>
  <c r="T322" i="30"/>
  <c r="R322" i="30"/>
  <c r="P322" i="30"/>
  <c r="BI320" i="30"/>
  <c r="BH320" i="30"/>
  <c r="BG320" i="30"/>
  <c r="BF320" i="30"/>
  <c r="T320" i="30"/>
  <c r="R320" i="30"/>
  <c r="P320" i="30"/>
  <c r="BI318" i="30"/>
  <c r="BH318" i="30"/>
  <c r="BG318" i="30"/>
  <c r="BF318" i="30"/>
  <c r="T318" i="30"/>
  <c r="R318" i="30"/>
  <c r="P318" i="30"/>
  <c r="BI307" i="30"/>
  <c r="BH307" i="30"/>
  <c r="BG307" i="30"/>
  <c r="BF307" i="30"/>
  <c r="T307" i="30"/>
  <c r="R307" i="30"/>
  <c r="P307" i="30"/>
  <c r="BI300" i="30"/>
  <c r="BH300" i="30"/>
  <c r="BG300" i="30"/>
  <c r="BF300" i="30"/>
  <c r="T300" i="30"/>
  <c r="R300" i="30"/>
  <c r="P300" i="30"/>
  <c r="BI295" i="30"/>
  <c r="BH295" i="30"/>
  <c r="BG295" i="30"/>
  <c r="BF295" i="30"/>
  <c r="T295" i="30"/>
  <c r="R295" i="30"/>
  <c r="P295" i="30"/>
  <c r="BI289" i="30"/>
  <c r="BH289" i="30"/>
  <c r="BG289" i="30"/>
  <c r="BF289" i="30"/>
  <c r="T289" i="30"/>
  <c r="R289" i="30"/>
  <c r="P289" i="30"/>
  <c r="BI281" i="30"/>
  <c r="BH281" i="30"/>
  <c r="BG281" i="30"/>
  <c r="BF281" i="30"/>
  <c r="T281" i="30"/>
  <c r="R281" i="30"/>
  <c r="P281" i="30"/>
  <c r="BI274" i="30"/>
  <c r="BH274" i="30"/>
  <c r="BG274" i="30"/>
  <c r="BF274" i="30"/>
  <c r="T274" i="30"/>
  <c r="R274" i="30"/>
  <c r="P274" i="30"/>
  <c r="BI263" i="30"/>
  <c r="BH263" i="30"/>
  <c r="BG263" i="30"/>
  <c r="BF263" i="30"/>
  <c r="T263" i="30"/>
  <c r="R263" i="30"/>
  <c r="P263" i="30"/>
  <c r="BI259" i="30"/>
  <c r="BH259" i="30"/>
  <c r="BG259" i="30"/>
  <c r="BF259" i="30"/>
  <c r="T259" i="30"/>
  <c r="R259" i="30"/>
  <c r="P259" i="30"/>
  <c r="BI256" i="30"/>
  <c r="BH256" i="30"/>
  <c r="BG256" i="30"/>
  <c r="BF256" i="30"/>
  <c r="T256" i="30"/>
  <c r="R256" i="30"/>
  <c r="P256" i="30"/>
  <c r="BI253" i="30"/>
  <c r="BH253" i="30"/>
  <c r="BG253" i="30"/>
  <c r="BF253" i="30"/>
  <c r="T253" i="30"/>
  <c r="T252" i="30"/>
  <c r="R253" i="30"/>
  <c r="R252" i="30" s="1"/>
  <c r="P253" i="30"/>
  <c r="P252" i="30" s="1"/>
  <c r="BI249" i="30"/>
  <c r="BH249" i="30"/>
  <c r="BG249" i="30"/>
  <c r="BF249" i="30"/>
  <c r="T249" i="30"/>
  <c r="R249" i="30"/>
  <c r="P249" i="30"/>
  <c r="BI247" i="30"/>
  <c r="BH247" i="30"/>
  <c r="BG247" i="30"/>
  <c r="BF247" i="30"/>
  <c r="T247" i="30"/>
  <c r="R247" i="30"/>
  <c r="P247" i="30"/>
  <c r="BI244" i="30"/>
  <c r="BH244" i="30"/>
  <c r="BG244" i="30"/>
  <c r="BF244" i="30"/>
  <c r="T244" i="30"/>
  <c r="R244" i="30"/>
  <c r="P244" i="30"/>
  <c r="BI241" i="30"/>
  <c r="BH241" i="30"/>
  <c r="BG241" i="30"/>
  <c r="BF241" i="30"/>
  <c r="T241" i="30"/>
  <c r="R241" i="30"/>
  <c r="P241" i="30"/>
  <c r="BI236" i="30"/>
  <c r="BH236" i="30"/>
  <c r="BG236" i="30"/>
  <c r="BF236" i="30"/>
  <c r="T236" i="30"/>
  <c r="R236" i="30"/>
  <c r="P236" i="30"/>
  <c r="BI228" i="30"/>
  <c r="BH228" i="30"/>
  <c r="BG228" i="30"/>
  <c r="BF228" i="30"/>
  <c r="T228" i="30"/>
  <c r="R228" i="30"/>
  <c r="P228" i="30"/>
  <c r="BI223" i="30"/>
  <c r="BH223" i="30"/>
  <c r="BG223" i="30"/>
  <c r="BF223" i="30"/>
  <c r="T223" i="30"/>
  <c r="R223" i="30"/>
  <c r="P223" i="30"/>
  <c r="BI207" i="30"/>
  <c r="BH207" i="30"/>
  <c r="BG207" i="30"/>
  <c r="BF207" i="30"/>
  <c r="T207" i="30"/>
  <c r="R207" i="30"/>
  <c r="P207" i="30"/>
  <c r="BI190" i="30"/>
  <c r="BH190" i="30"/>
  <c r="BG190" i="30"/>
  <c r="BF190" i="30"/>
  <c r="T190" i="30"/>
  <c r="R190" i="30"/>
  <c r="P190" i="30"/>
  <c r="BI175" i="30"/>
  <c r="BH175" i="30"/>
  <c r="BG175" i="30"/>
  <c r="BF175" i="30"/>
  <c r="T175" i="30"/>
  <c r="R175" i="30"/>
  <c r="P175" i="30"/>
  <c r="BI173" i="30"/>
  <c r="BH173" i="30"/>
  <c r="BG173" i="30"/>
  <c r="BF173" i="30"/>
  <c r="T173" i="30"/>
  <c r="R173" i="30"/>
  <c r="P173" i="30"/>
  <c r="BI145" i="30"/>
  <c r="BH145" i="30"/>
  <c r="BG145" i="30"/>
  <c r="BF145" i="30"/>
  <c r="T145" i="30"/>
  <c r="R145" i="30"/>
  <c r="P145" i="30"/>
  <c r="J139" i="30"/>
  <c r="J138" i="30"/>
  <c r="F138" i="30"/>
  <c r="F136" i="30"/>
  <c r="E134" i="30"/>
  <c r="J92" i="30"/>
  <c r="J91" i="30"/>
  <c r="F91" i="30"/>
  <c r="F89" i="30"/>
  <c r="E87" i="30"/>
  <c r="J18" i="30"/>
  <c r="E18" i="30"/>
  <c r="F139" i="30" s="1"/>
  <c r="J17" i="30"/>
  <c r="J12" i="30"/>
  <c r="J136" i="30"/>
  <c r="E7" i="30"/>
  <c r="E85" i="30" s="1"/>
  <c r="J41" i="29"/>
  <c r="J40" i="29"/>
  <c r="AY130" i="1"/>
  <c r="J39" i="29"/>
  <c r="AX130" i="1" s="1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6" i="29"/>
  <c r="J95" i="29"/>
  <c r="F95" i="29"/>
  <c r="F93" i="29"/>
  <c r="E91" i="29"/>
  <c r="J22" i="29"/>
  <c r="E22" i="29"/>
  <c r="F123" i="29" s="1"/>
  <c r="J21" i="29"/>
  <c r="J16" i="29"/>
  <c r="J120" i="29"/>
  <c r="E7" i="29"/>
  <c r="E85" i="29" s="1"/>
  <c r="J41" i="28"/>
  <c r="J40" i="28"/>
  <c r="AY129" i="1" s="1"/>
  <c r="J39" i="28"/>
  <c r="AX129" i="1" s="1"/>
  <c r="BI224" i="28"/>
  <c r="BH224" i="28"/>
  <c r="BG224" i="28"/>
  <c r="BF224" i="28"/>
  <c r="T224" i="28"/>
  <c r="T223" i="28" s="1"/>
  <c r="R224" i="28"/>
  <c r="R223" i="28" s="1"/>
  <c r="P224" i="28"/>
  <c r="P223" i="28"/>
  <c r="BI221" i="28"/>
  <c r="BH221" i="28"/>
  <c r="BG221" i="28"/>
  <c r="BF221" i="28"/>
  <c r="T221" i="28"/>
  <c r="R221" i="28"/>
  <c r="P221" i="28"/>
  <c r="BI215" i="28"/>
  <c r="BH215" i="28"/>
  <c r="BG215" i="28"/>
  <c r="BF215" i="28"/>
  <c r="T215" i="28"/>
  <c r="R215" i="28"/>
  <c r="P215" i="28"/>
  <c r="BI213" i="28"/>
  <c r="BH213" i="28"/>
  <c r="BG213" i="28"/>
  <c r="BF213" i="28"/>
  <c r="T213" i="28"/>
  <c r="R213" i="28"/>
  <c r="P213" i="28"/>
  <c r="BI209" i="28"/>
  <c r="BH209" i="28"/>
  <c r="BG209" i="28"/>
  <c r="BF209" i="28"/>
  <c r="T209" i="28"/>
  <c r="R209" i="28"/>
  <c r="P209" i="28"/>
  <c r="BI204" i="28"/>
  <c r="BH204" i="28"/>
  <c r="BG204" i="28"/>
  <c r="BF204" i="28"/>
  <c r="T204" i="28"/>
  <c r="R204" i="28"/>
  <c r="P204" i="28"/>
  <c r="BI200" i="28"/>
  <c r="BH200" i="28"/>
  <c r="BG200" i="28"/>
  <c r="BF200" i="28"/>
  <c r="T200" i="28"/>
  <c r="R200" i="28"/>
  <c r="P200" i="28"/>
  <c r="BI194" i="28"/>
  <c r="BH194" i="28"/>
  <c r="BG194" i="28"/>
  <c r="BF194" i="28"/>
  <c r="T194" i="28"/>
  <c r="T193" i="28"/>
  <c r="R194" i="28"/>
  <c r="R193" i="28"/>
  <c r="P194" i="28"/>
  <c r="P193" i="28" s="1"/>
  <c r="BI191" i="28"/>
  <c r="BH191" i="28"/>
  <c r="BG191" i="28"/>
  <c r="BF191" i="28"/>
  <c r="T191" i="28"/>
  <c r="R191" i="28"/>
  <c r="P191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1" i="28"/>
  <c r="BH181" i="28"/>
  <c r="BG181" i="28"/>
  <c r="BF181" i="28"/>
  <c r="T181" i="28"/>
  <c r="R181" i="28"/>
  <c r="P181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0" i="28"/>
  <c r="BH170" i="28"/>
  <c r="BG170" i="28"/>
  <c r="BF170" i="28"/>
  <c r="T170" i="28"/>
  <c r="R170" i="28"/>
  <c r="P170" i="28"/>
  <c r="BI164" i="28"/>
  <c r="BH164" i="28"/>
  <c r="BG164" i="28"/>
  <c r="BF164" i="28"/>
  <c r="T164" i="28"/>
  <c r="R164" i="28"/>
  <c r="P164" i="28"/>
  <c r="BI162" i="28"/>
  <c r="BH162" i="28"/>
  <c r="BG162" i="28"/>
  <c r="BF162" i="28"/>
  <c r="T162" i="28"/>
  <c r="R162" i="28"/>
  <c r="P162" i="28"/>
  <c r="BI160" i="28"/>
  <c r="BH160" i="28"/>
  <c r="BG160" i="28"/>
  <c r="BF160" i="28"/>
  <c r="T160" i="28"/>
  <c r="R160" i="28"/>
  <c r="P160" i="28"/>
  <c r="BI156" i="28"/>
  <c r="BH156" i="28"/>
  <c r="BG156" i="28"/>
  <c r="BF156" i="28"/>
  <c r="T156" i="28"/>
  <c r="R156" i="28"/>
  <c r="P156" i="28"/>
  <c r="BI152" i="28"/>
  <c r="BH152" i="28"/>
  <c r="BG152" i="28"/>
  <c r="BF152" i="28"/>
  <c r="T152" i="28"/>
  <c r="R152" i="28"/>
  <c r="P152" i="28"/>
  <c r="BI148" i="28"/>
  <c r="BH148" i="28"/>
  <c r="BG148" i="28"/>
  <c r="BF148" i="28"/>
  <c r="T148" i="28"/>
  <c r="R148" i="28"/>
  <c r="P148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3" i="28"/>
  <c r="BH133" i="28"/>
  <c r="BG133" i="28"/>
  <c r="BF133" i="28"/>
  <c r="T133" i="28"/>
  <c r="R133" i="28"/>
  <c r="P133" i="28"/>
  <c r="J127" i="28"/>
  <c r="J126" i="28"/>
  <c r="F126" i="28"/>
  <c r="F124" i="28"/>
  <c r="E122" i="28"/>
  <c r="J96" i="28"/>
  <c r="J95" i="28"/>
  <c r="F95" i="28"/>
  <c r="F93" i="28"/>
  <c r="E91" i="28"/>
  <c r="J22" i="28"/>
  <c r="E22" i="28"/>
  <c r="F127" i="28"/>
  <c r="J21" i="28"/>
  <c r="J16" i="28"/>
  <c r="J93" i="28"/>
  <c r="E7" i="28"/>
  <c r="E116" i="28" s="1"/>
  <c r="J41" i="27"/>
  <c r="J40" i="27"/>
  <c r="AY128" i="1" s="1"/>
  <c r="J39" i="27"/>
  <c r="AX128" i="1" s="1"/>
  <c r="BI152" i="27"/>
  <c r="BH152" i="27"/>
  <c r="BG152" i="27"/>
  <c r="BF152" i="27"/>
  <c r="T152" i="27"/>
  <c r="T151" i="27"/>
  <c r="R152" i="27"/>
  <c r="R151" i="27" s="1"/>
  <c r="P152" i="27"/>
  <c r="P151" i="27" s="1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2" i="27"/>
  <c r="BH142" i="27"/>
  <c r="BG142" i="27"/>
  <c r="BF142" i="27"/>
  <c r="T142" i="27"/>
  <c r="R142" i="27"/>
  <c r="P142" i="27"/>
  <c r="BI140" i="27"/>
  <c r="BH140" i="27"/>
  <c r="BG140" i="27"/>
  <c r="BF140" i="27"/>
  <c r="T140" i="27"/>
  <c r="T139" i="27" s="1"/>
  <c r="R140" i="27"/>
  <c r="R139" i="27" s="1"/>
  <c r="P140" i="27"/>
  <c r="P139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J127" i="27"/>
  <c r="J126" i="27"/>
  <c r="F126" i="27"/>
  <c r="F124" i="27"/>
  <c r="E122" i="27"/>
  <c r="J96" i="27"/>
  <c r="J95" i="27"/>
  <c r="F95" i="27"/>
  <c r="F93" i="27"/>
  <c r="E91" i="27"/>
  <c r="J22" i="27"/>
  <c r="E22" i="27"/>
  <c r="F127" i="27"/>
  <c r="J21" i="27"/>
  <c r="J16" i="27"/>
  <c r="J93" i="27"/>
  <c r="E7" i="27"/>
  <c r="E85" i="27" s="1"/>
  <c r="J41" i="26"/>
  <c r="J40" i="26"/>
  <c r="AY127" i="1"/>
  <c r="J39" i="26"/>
  <c r="AX127" i="1"/>
  <c r="BI127" i="26"/>
  <c r="BH127" i="26"/>
  <c r="BG127" i="26"/>
  <c r="BF127" i="26"/>
  <c r="T127" i="26"/>
  <c r="T126" i="26"/>
  <c r="T125" i="26" s="1"/>
  <c r="R127" i="26"/>
  <c r="R126" i="26"/>
  <c r="R125" i="26" s="1"/>
  <c r="P127" i="26"/>
  <c r="P126" i="26"/>
  <c r="P125" i="26" s="1"/>
  <c r="AU127" i="1" s="1"/>
  <c r="J122" i="26"/>
  <c r="F121" i="26"/>
  <c r="F119" i="26"/>
  <c r="E117" i="26"/>
  <c r="J96" i="26"/>
  <c r="F95" i="26"/>
  <c r="F93" i="26"/>
  <c r="E91" i="26"/>
  <c r="J25" i="26"/>
  <c r="E25" i="26"/>
  <c r="J121" i="26"/>
  <c r="J24" i="26"/>
  <c r="J22" i="26"/>
  <c r="E22" i="26"/>
  <c r="F122" i="26" s="1"/>
  <c r="J21" i="26"/>
  <c r="J16" i="26"/>
  <c r="J119" i="26"/>
  <c r="E7" i="26"/>
  <c r="E85" i="26" s="1"/>
  <c r="J41" i="25"/>
  <c r="J40" i="25"/>
  <c r="AY126" i="1" s="1"/>
  <c r="J39" i="25"/>
  <c r="AX126" i="1" s="1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J123" i="25"/>
  <c r="F122" i="25"/>
  <c r="F120" i="25"/>
  <c r="E118" i="25"/>
  <c r="J96" i="25"/>
  <c r="F95" i="25"/>
  <c r="F93" i="25"/>
  <c r="E91" i="25"/>
  <c r="J25" i="25"/>
  <c r="E25" i="25"/>
  <c r="J122" i="25" s="1"/>
  <c r="J24" i="25"/>
  <c r="J22" i="25"/>
  <c r="E22" i="25"/>
  <c r="F96" i="25" s="1"/>
  <c r="J21" i="25"/>
  <c r="J16" i="25"/>
  <c r="J120" i="25" s="1"/>
  <c r="E7" i="25"/>
  <c r="E85" i="25"/>
  <c r="J41" i="24"/>
  <c r="J40" i="24"/>
  <c r="AY125" i="1" s="1"/>
  <c r="J39" i="24"/>
  <c r="AX125" i="1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J123" i="24"/>
  <c r="F122" i="24"/>
  <c r="F120" i="24"/>
  <c r="E118" i="24"/>
  <c r="J96" i="24"/>
  <c r="F95" i="24"/>
  <c r="F93" i="24"/>
  <c r="E91" i="24"/>
  <c r="J25" i="24"/>
  <c r="E25" i="24"/>
  <c r="J122" i="24" s="1"/>
  <c r="J24" i="24"/>
  <c r="J22" i="24"/>
  <c r="E22" i="24"/>
  <c r="F123" i="24" s="1"/>
  <c r="J21" i="24"/>
  <c r="J16" i="24"/>
  <c r="J120" i="24" s="1"/>
  <c r="E7" i="24"/>
  <c r="E85" i="24"/>
  <c r="J41" i="23"/>
  <c r="J40" i="23"/>
  <c r="AY123" i="1" s="1"/>
  <c r="J39" i="23"/>
  <c r="AX123" i="1" s="1"/>
  <c r="BI538" i="23"/>
  <c r="BH538" i="23"/>
  <c r="BG538" i="23"/>
  <c r="BF538" i="23"/>
  <c r="T538" i="23"/>
  <c r="R538" i="23"/>
  <c r="P538" i="23"/>
  <c r="BI529" i="23"/>
  <c r="BH529" i="23"/>
  <c r="BG529" i="23"/>
  <c r="BF529" i="23"/>
  <c r="T529" i="23"/>
  <c r="R529" i="23"/>
  <c r="P529" i="23"/>
  <c r="BI527" i="23"/>
  <c r="BH527" i="23"/>
  <c r="BG527" i="23"/>
  <c r="BF527" i="23"/>
  <c r="T527" i="23"/>
  <c r="R527" i="23"/>
  <c r="P527" i="23"/>
  <c r="BI525" i="23"/>
  <c r="BH525" i="23"/>
  <c r="BG525" i="23"/>
  <c r="BF525" i="23"/>
  <c r="T525" i="23"/>
  <c r="R525" i="23"/>
  <c r="P525" i="23"/>
  <c r="BI521" i="23"/>
  <c r="BH521" i="23"/>
  <c r="BG521" i="23"/>
  <c r="BF521" i="23"/>
  <c r="T521" i="23"/>
  <c r="R521" i="23"/>
  <c r="P521" i="23"/>
  <c r="BI517" i="23"/>
  <c r="BH517" i="23"/>
  <c r="BG517" i="23"/>
  <c r="BF517" i="23"/>
  <c r="T517" i="23"/>
  <c r="R517" i="23"/>
  <c r="P517" i="23"/>
  <c r="BI514" i="23"/>
  <c r="BH514" i="23"/>
  <c r="BG514" i="23"/>
  <c r="BF514" i="23"/>
  <c r="T514" i="23"/>
  <c r="R514" i="23"/>
  <c r="P514" i="23"/>
  <c r="BI511" i="23"/>
  <c r="BH511" i="23"/>
  <c r="BG511" i="23"/>
  <c r="BF511" i="23"/>
  <c r="T511" i="23"/>
  <c r="R511" i="23"/>
  <c r="P511" i="23"/>
  <c r="BI509" i="23"/>
  <c r="BH509" i="23"/>
  <c r="BG509" i="23"/>
  <c r="BF509" i="23"/>
  <c r="T509" i="23"/>
  <c r="R509" i="23"/>
  <c r="P509" i="23"/>
  <c r="BI508" i="23"/>
  <c r="BH508" i="23"/>
  <c r="BG508" i="23"/>
  <c r="BF508" i="23"/>
  <c r="T508" i="23"/>
  <c r="R508" i="23"/>
  <c r="P508" i="23"/>
  <c r="BI506" i="23"/>
  <c r="BH506" i="23"/>
  <c r="BG506" i="23"/>
  <c r="BF506" i="23"/>
  <c r="T506" i="23"/>
  <c r="R506" i="23"/>
  <c r="P506" i="23"/>
  <c r="BI501" i="23"/>
  <c r="BH501" i="23"/>
  <c r="BG501" i="23"/>
  <c r="BF501" i="23"/>
  <c r="T501" i="23"/>
  <c r="R501" i="23"/>
  <c r="P501" i="23"/>
  <c r="BI497" i="23"/>
  <c r="BH497" i="23"/>
  <c r="BG497" i="23"/>
  <c r="BF497" i="23"/>
  <c r="T497" i="23"/>
  <c r="R497" i="23"/>
  <c r="P497" i="23"/>
  <c r="BI492" i="23"/>
  <c r="BH492" i="23"/>
  <c r="BG492" i="23"/>
  <c r="BF492" i="23"/>
  <c r="T492" i="23"/>
  <c r="R492" i="23"/>
  <c r="P492" i="23"/>
  <c r="BI489" i="23"/>
  <c r="BH489" i="23"/>
  <c r="BG489" i="23"/>
  <c r="BF489" i="23"/>
  <c r="T489" i="23"/>
  <c r="R489" i="23"/>
  <c r="P489" i="23"/>
  <c r="BI487" i="23"/>
  <c r="BH487" i="23"/>
  <c r="BG487" i="23"/>
  <c r="BF487" i="23"/>
  <c r="T487" i="23"/>
  <c r="R487" i="23"/>
  <c r="P487" i="23"/>
  <c r="BI484" i="23"/>
  <c r="BH484" i="23"/>
  <c r="BG484" i="23"/>
  <c r="BF484" i="23"/>
  <c r="T484" i="23"/>
  <c r="R484" i="23"/>
  <c r="P484" i="23"/>
  <c r="BI479" i="23"/>
  <c r="BH479" i="23"/>
  <c r="BG479" i="23"/>
  <c r="BF479" i="23"/>
  <c r="T479" i="23"/>
  <c r="R479" i="23"/>
  <c r="P479" i="23"/>
  <c r="BI477" i="23"/>
  <c r="BH477" i="23"/>
  <c r="BG477" i="23"/>
  <c r="BF477" i="23"/>
  <c r="T477" i="23"/>
  <c r="R477" i="23"/>
  <c r="P477" i="23"/>
  <c r="BI476" i="23"/>
  <c r="BH476" i="23"/>
  <c r="BG476" i="23"/>
  <c r="BF476" i="23"/>
  <c r="T476" i="23"/>
  <c r="R476" i="23"/>
  <c r="P476" i="23"/>
  <c r="BI472" i="23"/>
  <c r="BH472" i="23"/>
  <c r="BG472" i="23"/>
  <c r="BF472" i="23"/>
  <c r="T472" i="23"/>
  <c r="R472" i="23"/>
  <c r="P472" i="23"/>
  <c r="BI470" i="23"/>
  <c r="BH470" i="23"/>
  <c r="BG470" i="23"/>
  <c r="BF470" i="23"/>
  <c r="T470" i="23"/>
  <c r="R470" i="23"/>
  <c r="P470" i="23"/>
  <c r="BI467" i="23"/>
  <c r="BH467" i="23"/>
  <c r="BG467" i="23"/>
  <c r="BF467" i="23"/>
  <c r="T467" i="23"/>
  <c r="R467" i="23"/>
  <c r="P467" i="23"/>
  <c r="BI465" i="23"/>
  <c r="BH465" i="23"/>
  <c r="BG465" i="23"/>
  <c r="BF465" i="23"/>
  <c r="T465" i="23"/>
  <c r="R465" i="23"/>
  <c r="P465" i="23"/>
  <c r="BI462" i="23"/>
  <c r="BH462" i="23"/>
  <c r="BG462" i="23"/>
  <c r="BF462" i="23"/>
  <c r="T462" i="23"/>
  <c r="R462" i="23"/>
  <c r="P462" i="23"/>
  <c r="BI456" i="23"/>
  <c r="BH456" i="23"/>
  <c r="BG456" i="23"/>
  <c r="BF456" i="23"/>
  <c r="T456" i="23"/>
  <c r="R456" i="23"/>
  <c r="P456" i="23"/>
  <c r="BI454" i="23"/>
  <c r="BH454" i="23"/>
  <c r="BG454" i="23"/>
  <c r="BF454" i="23"/>
  <c r="T454" i="23"/>
  <c r="R454" i="23"/>
  <c r="P454" i="23"/>
  <c r="BI448" i="23"/>
  <c r="BH448" i="23"/>
  <c r="BG448" i="23"/>
  <c r="BF448" i="23"/>
  <c r="T448" i="23"/>
  <c r="R448" i="23"/>
  <c r="P448" i="23"/>
  <c r="BI444" i="23"/>
  <c r="BH444" i="23"/>
  <c r="BG444" i="23"/>
  <c r="BF444" i="23"/>
  <c r="T444" i="23"/>
  <c r="R444" i="23"/>
  <c r="P444" i="23"/>
  <c r="BI442" i="23"/>
  <c r="BH442" i="23"/>
  <c r="BG442" i="23"/>
  <c r="BF442" i="23"/>
  <c r="T442" i="23"/>
  <c r="R442" i="23"/>
  <c r="P442" i="23"/>
  <c r="BI439" i="23"/>
  <c r="BH439" i="23"/>
  <c r="BG439" i="23"/>
  <c r="BF439" i="23"/>
  <c r="T439" i="23"/>
  <c r="R439" i="23"/>
  <c r="P439" i="23"/>
  <c r="BI437" i="23"/>
  <c r="BH437" i="23"/>
  <c r="BG437" i="23"/>
  <c r="BF437" i="23"/>
  <c r="T437" i="23"/>
  <c r="R437" i="23"/>
  <c r="P437" i="23"/>
  <c r="BI436" i="23"/>
  <c r="BH436" i="23"/>
  <c r="BG436" i="23"/>
  <c r="BF436" i="23"/>
  <c r="T436" i="23"/>
  <c r="R436" i="23"/>
  <c r="P436" i="23"/>
  <c r="BI432" i="23"/>
  <c r="BH432" i="23"/>
  <c r="BG432" i="23"/>
  <c r="BF432" i="23"/>
  <c r="T432" i="23"/>
  <c r="R432" i="23"/>
  <c r="P432" i="23"/>
  <c r="BI427" i="23"/>
  <c r="BH427" i="23"/>
  <c r="BG427" i="23"/>
  <c r="BF427" i="23"/>
  <c r="T427" i="23"/>
  <c r="R427" i="23"/>
  <c r="P427" i="23"/>
  <c r="BI425" i="23"/>
  <c r="BH425" i="23"/>
  <c r="BG425" i="23"/>
  <c r="BF425" i="23"/>
  <c r="T425" i="23"/>
  <c r="R425" i="23"/>
  <c r="P425" i="23"/>
  <c r="BI416" i="23"/>
  <c r="BH416" i="23"/>
  <c r="BG416" i="23"/>
  <c r="BF416" i="23"/>
  <c r="T416" i="23"/>
  <c r="R416" i="23"/>
  <c r="P416" i="23"/>
  <c r="BI411" i="23"/>
  <c r="BH411" i="23"/>
  <c r="BG411" i="23"/>
  <c r="BF411" i="23"/>
  <c r="T411" i="23"/>
  <c r="R411" i="23"/>
  <c r="P411" i="23"/>
  <c r="BI405" i="23"/>
  <c r="BH405" i="23"/>
  <c r="BG405" i="23"/>
  <c r="BF405" i="23"/>
  <c r="T405" i="23"/>
  <c r="R405" i="23"/>
  <c r="P405" i="23"/>
  <c r="BI394" i="23"/>
  <c r="BH394" i="23"/>
  <c r="BG394" i="23"/>
  <c r="BF394" i="23"/>
  <c r="T394" i="23"/>
  <c r="R394" i="23"/>
  <c r="P394" i="23"/>
  <c r="BI383" i="23"/>
  <c r="BH383" i="23"/>
  <c r="BG383" i="23"/>
  <c r="BF383" i="23"/>
  <c r="T383" i="23"/>
  <c r="R383" i="23"/>
  <c r="P383" i="23"/>
  <c r="BI379" i="23"/>
  <c r="BH379" i="23"/>
  <c r="BG379" i="23"/>
  <c r="BF379" i="23"/>
  <c r="T379" i="23"/>
  <c r="R379" i="23"/>
  <c r="P379" i="23"/>
  <c r="BI378" i="23"/>
  <c r="BH378" i="23"/>
  <c r="BG378" i="23"/>
  <c r="BF378" i="23"/>
  <c r="T378" i="23"/>
  <c r="R378" i="23"/>
  <c r="P378" i="23"/>
  <c r="BI377" i="23"/>
  <c r="BH377" i="23"/>
  <c r="BG377" i="23"/>
  <c r="BF377" i="23"/>
  <c r="T377" i="23"/>
  <c r="R377" i="23"/>
  <c r="P377" i="23"/>
  <c r="BI375" i="23"/>
  <c r="BH375" i="23"/>
  <c r="BG375" i="23"/>
  <c r="BF375" i="23"/>
  <c r="T375" i="23"/>
  <c r="R375" i="23"/>
  <c r="P375" i="23"/>
  <c r="BI371" i="23"/>
  <c r="BH371" i="23"/>
  <c r="BG371" i="23"/>
  <c r="BF371" i="23"/>
  <c r="T371" i="23"/>
  <c r="R371" i="23"/>
  <c r="P371" i="23"/>
  <c r="BI368" i="23"/>
  <c r="BH368" i="23"/>
  <c r="BG368" i="23"/>
  <c r="BF368" i="23"/>
  <c r="T368" i="23"/>
  <c r="R368" i="23"/>
  <c r="P368" i="23"/>
  <c r="BI365" i="23"/>
  <c r="BH365" i="23"/>
  <c r="BG365" i="23"/>
  <c r="BF365" i="23"/>
  <c r="T365" i="23"/>
  <c r="T364" i="23"/>
  <c r="R365" i="23"/>
  <c r="R364" i="23" s="1"/>
  <c r="P365" i="23"/>
  <c r="P364" i="23"/>
  <c r="BI362" i="23"/>
  <c r="BH362" i="23"/>
  <c r="BG362" i="23"/>
  <c r="BF362" i="23"/>
  <c r="T362" i="23"/>
  <c r="R362" i="23"/>
  <c r="P362" i="23"/>
  <c r="BI360" i="23"/>
  <c r="BH360" i="23"/>
  <c r="BG360" i="23"/>
  <c r="BF360" i="23"/>
  <c r="T360" i="23"/>
  <c r="R360" i="23"/>
  <c r="P360" i="23"/>
  <c r="BI358" i="23"/>
  <c r="BH358" i="23"/>
  <c r="BG358" i="23"/>
  <c r="BF358" i="23"/>
  <c r="T358" i="23"/>
  <c r="R358" i="23"/>
  <c r="P358" i="23"/>
  <c r="BI356" i="23"/>
  <c r="BH356" i="23"/>
  <c r="BG356" i="23"/>
  <c r="BF356" i="23"/>
  <c r="T356" i="23"/>
  <c r="R356" i="23"/>
  <c r="P356" i="23"/>
  <c r="BI354" i="23"/>
  <c r="BH354" i="23"/>
  <c r="BG354" i="23"/>
  <c r="BF354" i="23"/>
  <c r="T354" i="23"/>
  <c r="R354" i="23"/>
  <c r="P354" i="23"/>
  <c r="BI352" i="23"/>
  <c r="BH352" i="23"/>
  <c r="BG352" i="23"/>
  <c r="BF352" i="23"/>
  <c r="T352" i="23"/>
  <c r="R352" i="23"/>
  <c r="P352" i="23"/>
  <c r="BI350" i="23"/>
  <c r="BH350" i="23"/>
  <c r="BG350" i="23"/>
  <c r="BF350" i="23"/>
  <c r="T350" i="23"/>
  <c r="R350" i="23"/>
  <c r="P350" i="23"/>
  <c r="BI348" i="23"/>
  <c r="BH348" i="23"/>
  <c r="BG348" i="23"/>
  <c r="BF348" i="23"/>
  <c r="T348" i="23"/>
  <c r="R348" i="23"/>
  <c r="P348" i="23"/>
  <c r="BI346" i="23"/>
  <c r="BH346" i="23"/>
  <c r="BG346" i="23"/>
  <c r="BF346" i="23"/>
  <c r="T346" i="23"/>
  <c r="R346" i="23"/>
  <c r="P346" i="23"/>
  <c r="BI345" i="23"/>
  <c r="BH345" i="23"/>
  <c r="BG345" i="23"/>
  <c r="BF345" i="23"/>
  <c r="T345" i="23"/>
  <c r="R345" i="23"/>
  <c r="P345" i="23"/>
  <c r="BI343" i="23"/>
  <c r="BH343" i="23"/>
  <c r="BG343" i="23"/>
  <c r="BF343" i="23"/>
  <c r="T343" i="23"/>
  <c r="R343" i="23"/>
  <c r="P343" i="23"/>
  <c r="BI341" i="23"/>
  <c r="BH341" i="23"/>
  <c r="BG341" i="23"/>
  <c r="BF341" i="23"/>
  <c r="T341" i="23"/>
  <c r="R341" i="23"/>
  <c r="P341" i="23"/>
  <c r="BI337" i="23"/>
  <c r="BH337" i="23"/>
  <c r="BG337" i="23"/>
  <c r="BF337" i="23"/>
  <c r="T337" i="23"/>
  <c r="R337" i="23"/>
  <c r="P337" i="23"/>
  <c r="BI331" i="23"/>
  <c r="BH331" i="23"/>
  <c r="BG331" i="23"/>
  <c r="BF331" i="23"/>
  <c r="T331" i="23"/>
  <c r="R331" i="23"/>
  <c r="P331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0" i="23"/>
  <c r="BH320" i="23"/>
  <c r="BG320" i="23"/>
  <c r="BF320" i="23"/>
  <c r="T320" i="23"/>
  <c r="R320" i="23"/>
  <c r="P320" i="23"/>
  <c r="BI313" i="23"/>
  <c r="BH313" i="23"/>
  <c r="BG313" i="23"/>
  <c r="BF313" i="23"/>
  <c r="T313" i="23"/>
  <c r="R313" i="23"/>
  <c r="P313" i="23"/>
  <c r="BI310" i="23"/>
  <c r="BH310" i="23"/>
  <c r="BG310" i="23"/>
  <c r="BF310" i="23"/>
  <c r="T310" i="23"/>
  <c r="R310" i="23"/>
  <c r="P310" i="23"/>
  <c r="BI306" i="23"/>
  <c r="BH306" i="23"/>
  <c r="BG306" i="23"/>
  <c r="BF306" i="23"/>
  <c r="T306" i="23"/>
  <c r="R306" i="23"/>
  <c r="P306" i="23"/>
  <c r="BI295" i="23"/>
  <c r="BH295" i="23"/>
  <c r="BG295" i="23"/>
  <c r="BF295" i="23"/>
  <c r="T295" i="23"/>
  <c r="R295" i="23"/>
  <c r="P295" i="23"/>
  <c r="BI291" i="23"/>
  <c r="BH291" i="23"/>
  <c r="BG291" i="23"/>
  <c r="BF291" i="23"/>
  <c r="T291" i="23"/>
  <c r="R291" i="23"/>
  <c r="P291" i="23"/>
  <c r="BI289" i="23"/>
  <c r="BH289" i="23"/>
  <c r="BG289" i="23"/>
  <c r="BF289" i="23"/>
  <c r="T289" i="23"/>
  <c r="R289" i="23"/>
  <c r="P289" i="23"/>
  <c r="BI287" i="23"/>
  <c r="BH287" i="23"/>
  <c r="BG287" i="23"/>
  <c r="BF287" i="23"/>
  <c r="T287" i="23"/>
  <c r="R287" i="23"/>
  <c r="P287" i="23"/>
  <c r="BI284" i="23"/>
  <c r="BH284" i="23"/>
  <c r="BG284" i="23"/>
  <c r="BF284" i="23"/>
  <c r="T284" i="23"/>
  <c r="R284" i="23"/>
  <c r="P284" i="23"/>
  <c r="BI282" i="23"/>
  <c r="BH282" i="23"/>
  <c r="BG282" i="23"/>
  <c r="BF282" i="23"/>
  <c r="T282" i="23"/>
  <c r="R282" i="23"/>
  <c r="P282" i="23"/>
  <c r="BI278" i="23"/>
  <c r="BH278" i="23"/>
  <c r="BG278" i="23"/>
  <c r="BF278" i="23"/>
  <c r="T278" i="23"/>
  <c r="R278" i="23"/>
  <c r="P278" i="23"/>
  <c r="BI274" i="23"/>
  <c r="BH274" i="23"/>
  <c r="BG274" i="23"/>
  <c r="BF274" i="23"/>
  <c r="T274" i="23"/>
  <c r="R274" i="23"/>
  <c r="P274" i="23"/>
  <c r="BI269" i="23"/>
  <c r="BH269" i="23"/>
  <c r="BG269" i="23"/>
  <c r="BF269" i="23"/>
  <c r="T269" i="23"/>
  <c r="R269" i="23"/>
  <c r="P269" i="23"/>
  <c r="BI264" i="23"/>
  <c r="BH264" i="23"/>
  <c r="BG264" i="23"/>
  <c r="BF264" i="23"/>
  <c r="T264" i="23"/>
  <c r="R264" i="23"/>
  <c r="P264" i="23"/>
  <c r="BI260" i="23"/>
  <c r="BH260" i="23"/>
  <c r="BG260" i="23"/>
  <c r="BF260" i="23"/>
  <c r="T260" i="23"/>
  <c r="R260" i="23"/>
  <c r="P260" i="23"/>
  <c r="BI255" i="23"/>
  <c r="BH255" i="23"/>
  <c r="BG255" i="23"/>
  <c r="BF255" i="23"/>
  <c r="T255" i="23"/>
  <c r="R255" i="23"/>
  <c r="P255" i="23"/>
  <c r="BI251" i="23"/>
  <c r="BH251" i="23"/>
  <c r="BG251" i="23"/>
  <c r="BF251" i="23"/>
  <c r="T251" i="23"/>
  <c r="R251" i="23"/>
  <c r="P251" i="23"/>
  <c r="BI245" i="23"/>
  <c r="BH245" i="23"/>
  <c r="BG245" i="23"/>
  <c r="BF245" i="23"/>
  <c r="T245" i="23"/>
  <c r="R245" i="23"/>
  <c r="P245" i="23"/>
  <c r="BI242" i="23"/>
  <c r="BH242" i="23"/>
  <c r="BG242" i="23"/>
  <c r="BF242" i="23"/>
  <c r="T242" i="23"/>
  <c r="R242" i="23"/>
  <c r="P242" i="23"/>
  <c r="BI238" i="23"/>
  <c r="BH238" i="23"/>
  <c r="BG238" i="23"/>
  <c r="BF238" i="23"/>
  <c r="T238" i="23"/>
  <c r="R238" i="23"/>
  <c r="P238" i="23"/>
  <c r="BI234" i="23"/>
  <c r="BH234" i="23"/>
  <c r="BG234" i="23"/>
  <c r="BF234" i="23"/>
  <c r="T234" i="23"/>
  <c r="R234" i="23"/>
  <c r="P234" i="23"/>
  <c r="BI230" i="23"/>
  <c r="BH230" i="23"/>
  <c r="BG230" i="23"/>
  <c r="BF230" i="23"/>
  <c r="T230" i="23"/>
  <c r="R230" i="23"/>
  <c r="P230" i="23"/>
  <c r="BI224" i="23"/>
  <c r="BH224" i="23"/>
  <c r="BG224" i="23"/>
  <c r="BF224" i="23"/>
  <c r="T224" i="23"/>
  <c r="R224" i="23"/>
  <c r="P224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0" i="23"/>
  <c r="BH210" i="23"/>
  <c r="BG210" i="23"/>
  <c r="BF210" i="23"/>
  <c r="T210" i="23"/>
  <c r="R210" i="23"/>
  <c r="P210" i="23"/>
  <c r="BI197" i="23"/>
  <c r="BH197" i="23"/>
  <c r="BG197" i="23"/>
  <c r="BF197" i="23"/>
  <c r="T197" i="23"/>
  <c r="R197" i="23"/>
  <c r="P197" i="23"/>
  <c r="BI188" i="23"/>
  <c r="BH188" i="23"/>
  <c r="BG188" i="23"/>
  <c r="BF188" i="23"/>
  <c r="T188" i="23"/>
  <c r="R188" i="23"/>
  <c r="P188" i="23"/>
  <c r="BI180" i="23"/>
  <c r="BH180" i="23"/>
  <c r="BG180" i="23"/>
  <c r="BF180" i="23"/>
  <c r="T180" i="23"/>
  <c r="R180" i="23"/>
  <c r="P180" i="23"/>
  <c r="BI172" i="23"/>
  <c r="BH172" i="23"/>
  <c r="BG172" i="23"/>
  <c r="BF172" i="23"/>
  <c r="T172" i="23"/>
  <c r="R172" i="23"/>
  <c r="P172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49" i="23"/>
  <c r="BH149" i="23"/>
  <c r="BG149" i="23"/>
  <c r="BF149" i="23"/>
  <c r="T149" i="23"/>
  <c r="R149" i="23"/>
  <c r="P149" i="23"/>
  <c r="BI144" i="23"/>
  <c r="BH144" i="23"/>
  <c r="BG144" i="23"/>
  <c r="BF144" i="23"/>
  <c r="T144" i="23"/>
  <c r="T143" i="23" s="1"/>
  <c r="R144" i="23"/>
  <c r="R143" i="23" s="1"/>
  <c r="P144" i="23"/>
  <c r="P143" i="23" s="1"/>
  <c r="J138" i="23"/>
  <c r="J137" i="23"/>
  <c r="F137" i="23"/>
  <c r="F135" i="23"/>
  <c r="E133" i="23"/>
  <c r="J96" i="23"/>
  <c r="J95" i="23"/>
  <c r="F95" i="23"/>
  <c r="F93" i="23"/>
  <c r="E91" i="23"/>
  <c r="J22" i="23"/>
  <c r="E22" i="23"/>
  <c r="F138" i="23"/>
  <c r="J21" i="23"/>
  <c r="J16" i="23"/>
  <c r="J93" i="23"/>
  <c r="E7" i="23"/>
  <c r="E85" i="23"/>
  <c r="J41" i="22"/>
  <c r="J40" i="22"/>
  <c r="AY121" i="1"/>
  <c r="J39" i="22"/>
  <c r="AX121" i="1"/>
  <c r="BI247" i="22"/>
  <c r="BH247" i="22"/>
  <c r="BG247" i="22"/>
  <c r="BF247" i="22"/>
  <c r="T247" i="22"/>
  <c r="R247" i="22"/>
  <c r="P247" i="22"/>
  <c r="BI246" i="22"/>
  <c r="BH246" i="22"/>
  <c r="BG246" i="22"/>
  <c r="BF246" i="22"/>
  <c r="T246" i="22"/>
  <c r="R246" i="22"/>
  <c r="P246" i="22"/>
  <c r="BI244" i="22"/>
  <c r="BH244" i="22"/>
  <c r="BG244" i="22"/>
  <c r="BF244" i="22"/>
  <c r="T244" i="22"/>
  <c r="R244" i="22"/>
  <c r="P244" i="22"/>
  <c r="BI241" i="22"/>
  <c r="BH241" i="22"/>
  <c r="BG241" i="22"/>
  <c r="BF241" i="22"/>
  <c r="T241" i="22"/>
  <c r="R241" i="22"/>
  <c r="P241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6" i="22"/>
  <c r="BH226" i="22"/>
  <c r="BG226" i="22"/>
  <c r="BF226" i="22"/>
  <c r="T226" i="22"/>
  <c r="R226" i="22"/>
  <c r="P226" i="22"/>
  <c r="BI223" i="22"/>
  <c r="BH223" i="22"/>
  <c r="BG223" i="22"/>
  <c r="BF223" i="22"/>
  <c r="T223" i="22"/>
  <c r="R223" i="22"/>
  <c r="P223" i="22"/>
  <c r="BI220" i="22"/>
  <c r="BH220" i="22"/>
  <c r="BG220" i="22"/>
  <c r="BF220" i="22"/>
  <c r="T220" i="22"/>
  <c r="T219" i="22"/>
  <c r="R220" i="22"/>
  <c r="R219" i="22"/>
  <c r="P220" i="22"/>
  <c r="P219" i="22"/>
  <c r="BI216" i="22"/>
  <c r="BH216" i="22"/>
  <c r="BG216" i="22"/>
  <c r="BF216" i="22"/>
  <c r="T216" i="22"/>
  <c r="R216" i="22"/>
  <c r="P216" i="22"/>
  <c r="BI213" i="22"/>
  <c r="BH213" i="22"/>
  <c r="BG213" i="22"/>
  <c r="BF213" i="22"/>
  <c r="T213" i="22"/>
  <c r="R213" i="22"/>
  <c r="P213" i="22"/>
  <c r="BI210" i="22"/>
  <c r="BH210" i="22"/>
  <c r="BG210" i="22"/>
  <c r="BF210" i="22"/>
  <c r="T210" i="22"/>
  <c r="R210" i="22"/>
  <c r="P210" i="22"/>
  <c r="BI207" i="22"/>
  <c r="BH207" i="22"/>
  <c r="BG207" i="22"/>
  <c r="BF207" i="22"/>
  <c r="T207" i="22"/>
  <c r="R207" i="22"/>
  <c r="P207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R201" i="22"/>
  <c r="P201" i="22"/>
  <c r="BI198" i="22"/>
  <c r="BH198" i="22"/>
  <c r="BG198" i="22"/>
  <c r="BF198" i="22"/>
  <c r="T198" i="22"/>
  <c r="R198" i="22"/>
  <c r="P198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3" i="22"/>
  <c r="BH173" i="22"/>
  <c r="BG173" i="22"/>
  <c r="BF173" i="22"/>
  <c r="T173" i="22"/>
  <c r="T172" i="22"/>
  <c r="R173" i="22"/>
  <c r="R172" i="22"/>
  <c r="P173" i="22"/>
  <c r="P172" i="22"/>
  <c r="BI169" i="22"/>
  <c r="BH169" i="22"/>
  <c r="BG169" i="22"/>
  <c r="BF169" i="22"/>
  <c r="T169" i="22"/>
  <c r="T168" i="22"/>
  <c r="R169" i="22"/>
  <c r="R168" i="22"/>
  <c r="P169" i="22"/>
  <c r="P168" i="22"/>
  <c r="BI165" i="22"/>
  <c r="BH165" i="22"/>
  <c r="BG165" i="22"/>
  <c r="BF165" i="22"/>
  <c r="T165" i="22"/>
  <c r="R165" i="22"/>
  <c r="P165" i="22"/>
  <c r="BI162" i="22"/>
  <c r="BH162" i="22"/>
  <c r="BG162" i="22"/>
  <c r="BF162" i="22"/>
  <c r="T162" i="22"/>
  <c r="R162" i="22"/>
  <c r="P162" i="22"/>
  <c r="BI159" i="22"/>
  <c r="BH159" i="22"/>
  <c r="BG159" i="22"/>
  <c r="BF159" i="22"/>
  <c r="T159" i="22"/>
  <c r="R159" i="22"/>
  <c r="P159" i="22"/>
  <c r="BI156" i="22"/>
  <c r="BH156" i="22"/>
  <c r="BG156" i="22"/>
  <c r="BF156" i="22"/>
  <c r="T156" i="22"/>
  <c r="R156" i="22"/>
  <c r="P156" i="22"/>
  <c r="BI153" i="22"/>
  <c r="BH153" i="22"/>
  <c r="BG153" i="22"/>
  <c r="BF153" i="22"/>
  <c r="T153" i="22"/>
  <c r="R153" i="22"/>
  <c r="P153" i="22"/>
  <c r="BI150" i="22"/>
  <c r="BH150" i="22"/>
  <c r="BG150" i="22"/>
  <c r="BF150" i="22"/>
  <c r="T150" i="22"/>
  <c r="R150" i="22"/>
  <c r="P150" i="22"/>
  <c r="BI147" i="22"/>
  <c r="BH147" i="22"/>
  <c r="BG147" i="22"/>
  <c r="BF147" i="22"/>
  <c r="T147" i="22"/>
  <c r="R147" i="22"/>
  <c r="P147" i="22"/>
  <c r="BI144" i="22"/>
  <c r="BH144" i="22"/>
  <c r="BG144" i="22"/>
  <c r="BF144" i="22"/>
  <c r="T144" i="22"/>
  <c r="R144" i="22"/>
  <c r="P144" i="22"/>
  <c r="BI141" i="22"/>
  <c r="BH141" i="22"/>
  <c r="BG141" i="22"/>
  <c r="BF141" i="22"/>
  <c r="T141" i="22"/>
  <c r="R141" i="22"/>
  <c r="P141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J130" i="22"/>
  <c r="F129" i="22"/>
  <c r="F127" i="22"/>
  <c r="E125" i="22"/>
  <c r="J96" i="22"/>
  <c r="F95" i="22"/>
  <c r="F93" i="22"/>
  <c r="E91" i="22"/>
  <c r="J25" i="22"/>
  <c r="E25" i="22"/>
  <c r="J129" i="22" s="1"/>
  <c r="J24" i="22"/>
  <c r="J22" i="22"/>
  <c r="E22" i="22"/>
  <c r="F130" i="22" s="1"/>
  <c r="J21" i="22"/>
  <c r="J16" i="22"/>
  <c r="J127" i="22"/>
  <c r="E7" i="22"/>
  <c r="E85" i="22"/>
  <c r="J41" i="21"/>
  <c r="J40" i="21"/>
  <c r="AY120" i="1" s="1"/>
  <c r="J39" i="21"/>
  <c r="AX120" i="1"/>
  <c r="BI2575" i="21"/>
  <c r="BH2575" i="21"/>
  <c r="BG2575" i="21"/>
  <c r="BF2575" i="21"/>
  <c r="T2575" i="21"/>
  <c r="R2575" i="21"/>
  <c r="P2575" i="21"/>
  <c r="BI2570" i="21"/>
  <c r="BH2570" i="21"/>
  <c r="BG2570" i="21"/>
  <c r="BF2570" i="21"/>
  <c r="T2570" i="21"/>
  <c r="R2570" i="21"/>
  <c r="P2570" i="21"/>
  <c r="BI2568" i="21"/>
  <c r="BH2568" i="21"/>
  <c r="BG2568" i="21"/>
  <c r="BF2568" i="21"/>
  <c r="T2568" i="21"/>
  <c r="T2567" i="21" s="1"/>
  <c r="T2566" i="21" s="1"/>
  <c r="R2568" i="21"/>
  <c r="R2567" i="21" s="1"/>
  <c r="R2566" i="21" s="1"/>
  <c r="P2568" i="21"/>
  <c r="P2567" i="21" s="1"/>
  <c r="P2566" i="21" s="1"/>
  <c r="BI2563" i="21"/>
  <c r="BH2563" i="21"/>
  <c r="BG2563" i="21"/>
  <c r="BF2563" i="21"/>
  <c r="T2563" i="21"/>
  <c r="R2563" i="21"/>
  <c r="P2563" i="21"/>
  <c r="BI2560" i="21"/>
  <c r="BH2560" i="21"/>
  <c r="BG2560" i="21"/>
  <c r="BF2560" i="21"/>
  <c r="T2560" i="21"/>
  <c r="R2560" i="21"/>
  <c r="P2560" i="21"/>
  <c r="BI2557" i="21"/>
  <c r="BH2557" i="21"/>
  <c r="BG2557" i="21"/>
  <c r="BF2557" i="21"/>
  <c r="T2557" i="21"/>
  <c r="R2557" i="21"/>
  <c r="P2557" i="21"/>
  <c r="BI2554" i="21"/>
  <c r="BH2554" i="21"/>
  <c r="BG2554" i="21"/>
  <c r="BF2554" i="21"/>
  <c r="T2554" i="21"/>
  <c r="R2554" i="21"/>
  <c r="P2554" i="21"/>
  <c r="BI2551" i="21"/>
  <c r="BH2551" i="21"/>
  <c r="BG2551" i="21"/>
  <c r="BF2551" i="21"/>
  <c r="T2551" i="21"/>
  <c r="R2551" i="21"/>
  <c r="P2551" i="21"/>
  <c r="BI2548" i="21"/>
  <c r="BH2548" i="21"/>
  <c r="BG2548" i="21"/>
  <c r="BF2548" i="21"/>
  <c r="T2548" i="21"/>
  <c r="R2548" i="21"/>
  <c r="P2548" i="21"/>
  <c r="BI2545" i="21"/>
  <c r="BH2545" i="21"/>
  <c r="BG2545" i="21"/>
  <c r="BF2545" i="21"/>
  <c r="T2545" i="21"/>
  <c r="R2545" i="21"/>
  <c r="P2545" i="21"/>
  <c r="BI2542" i="21"/>
  <c r="BH2542" i="21"/>
  <c r="BG2542" i="21"/>
  <c r="BF2542" i="21"/>
  <c r="T2542" i="21"/>
  <c r="R2542" i="21"/>
  <c r="P2542" i="21"/>
  <c r="BI2536" i="21"/>
  <c r="BH2536" i="21"/>
  <c r="BG2536" i="21"/>
  <c r="BF2536" i="21"/>
  <c r="T2536" i="21"/>
  <c r="R2536" i="21"/>
  <c r="P2536" i="21"/>
  <c r="BI2533" i="21"/>
  <c r="BH2533" i="21"/>
  <c r="BG2533" i="21"/>
  <c r="BF2533" i="21"/>
  <c r="T2533" i="21"/>
  <c r="R2533" i="21"/>
  <c r="P2533" i="21"/>
  <c r="BI2530" i="21"/>
  <c r="BH2530" i="21"/>
  <c r="BG2530" i="21"/>
  <c r="BF2530" i="21"/>
  <c r="T2530" i="21"/>
  <c r="R2530" i="21"/>
  <c r="P2530" i="21"/>
  <c r="BI2527" i="21"/>
  <c r="BH2527" i="21"/>
  <c r="BG2527" i="21"/>
  <c r="BF2527" i="21"/>
  <c r="T2527" i="21"/>
  <c r="R2527" i="21"/>
  <c r="P2527" i="21"/>
  <c r="BI2524" i="21"/>
  <c r="BH2524" i="21"/>
  <c r="BG2524" i="21"/>
  <c r="BF2524" i="21"/>
  <c r="T2524" i="21"/>
  <c r="R2524" i="21"/>
  <c r="P2524" i="21"/>
  <c r="BI2521" i="21"/>
  <c r="BH2521" i="21"/>
  <c r="BG2521" i="21"/>
  <c r="BF2521" i="21"/>
  <c r="T2521" i="21"/>
  <c r="R2521" i="21"/>
  <c r="P2521" i="21"/>
  <c r="BI2518" i="21"/>
  <c r="BH2518" i="21"/>
  <c r="BG2518" i="21"/>
  <c r="BF2518" i="21"/>
  <c r="T2518" i="21"/>
  <c r="R2518" i="21"/>
  <c r="P2518" i="21"/>
  <c r="BI2514" i="21"/>
  <c r="BH2514" i="21"/>
  <c r="BG2514" i="21"/>
  <c r="BF2514" i="21"/>
  <c r="T2514" i="21"/>
  <c r="R2514" i="21"/>
  <c r="P2514" i="21"/>
  <c r="BI2511" i="21"/>
  <c r="BH2511" i="21"/>
  <c r="BG2511" i="21"/>
  <c r="BF2511" i="21"/>
  <c r="T2511" i="21"/>
  <c r="R2511" i="21"/>
  <c r="P2511" i="21"/>
  <c r="BI2503" i="21"/>
  <c r="BH2503" i="21"/>
  <c r="BG2503" i="21"/>
  <c r="BF2503" i="21"/>
  <c r="T2503" i="21"/>
  <c r="R2503" i="21"/>
  <c r="P2503" i="21"/>
  <c r="BI2495" i="21"/>
  <c r="BH2495" i="21"/>
  <c r="BG2495" i="21"/>
  <c r="BF2495" i="21"/>
  <c r="T2495" i="21"/>
  <c r="R2495" i="21"/>
  <c r="P2495" i="21"/>
  <c r="BI2487" i="21"/>
  <c r="BH2487" i="21"/>
  <c r="BG2487" i="21"/>
  <c r="BF2487" i="21"/>
  <c r="T2487" i="21"/>
  <c r="R2487" i="21"/>
  <c r="P2487" i="21"/>
  <c r="BI2480" i="21"/>
  <c r="BH2480" i="21"/>
  <c r="BG2480" i="21"/>
  <c r="BF2480" i="21"/>
  <c r="T2480" i="21"/>
  <c r="R2480" i="21"/>
  <c r="P2480" i="21"/>
  <c r="BI2472" i="21"/>
  <c r="BH2472" i="21"/>
  <c r="BG2472" i="21"/>
  <c r="BF2472" i="21"/>
  <c r="T2472" i="21"/>
  <c r="R2472" i="21"/>
  <c r="P2472" i="21"/>
  <c r="BI2467" i="21"/>
  <c r="BH2467" i="21"/>
  <c r="BG2467" i="21"/>
  <c r="BF2467" i="21"/>
  <c r="T2467" i="21"/>
  <c r="R2467" i="21"/>
  <c r="P2467" i="21"/>
  <c r="BI2463" i="21"/>
  <c r="BH2463" i="21"/>
  <c r="BG2463" i="21"/>
  <c r="BF2463" i="21"/>
  <c r="T2463" i="21"/>
  <c r="R2463" i="21"/>
  <c r="P2463" i="21"/>
  <c r="BI2459" i="21"/>
  <c r="BH2459" i="21"/>
  <c r="BG2459" i="21"/>
  <c r="BF2459" i="21"/>
  <c r="T2459" i="21"/>
  <c r="R2459" i="21"/>
  <c r="P2459" i="21"/>
  <c r="BI2450" i="21"/>
  <c r="BH2450" i="21"/>
  <c r="BG2450" i="21"/>
  <c r="BF2450" i="21"/>
  <c r="T2450" i="21"/>
  <c r="R2450" i="21"/>
  <c r="P2450" i="21"/>
  <c r="BI2441" i="21"/>
  <c r="BH2441" i="21"/>
  <c r="BG2441" i="21"/>
  <c r="BF2441" i="21"/>
  <c r="T2441" i="21"/>
  <c r="R2441" i="21"/>
  <c r="P2441" i="21"/>
  <c r="BI2427" i="21"/>
  <c r="BH2427" i="21"/>
  <c r="BG2427" i="21"/>
  <c r="BF2427" i="21"/>
  <c r="T2427" i="21"/>
  <c r="R2427" i="21"/>
  <c r="P2427" i="21"/>
  <c r="BI2415" i="21"/>
  <c r="BH2415" i="21"/>
  <c r="BG2415" i="21"/>
  <c r="BF2415" i="21"/>
  <c r="T2415" i="21"/>
  <c r="R2415" i="21"/>
  <c r="P2415" i="21"/>
  <c r="BI2409" i="21"/>
  <c r="BH2409" i="21"/>
  <c r="BG2409" i="21"/>
  <c r="BF2409" i="21"/>
  <c r="T2409" i="21"/>
  <c r="R2409" i="21"/>
  <c r="P2409" i="21"/>
  <c r="BI2401" i="21"/>
  <c r="BH2401" i="21"/>
  <c r="BG2401" i="21"/>
  <c r="BF2401" i="21"/>
  <c r="T2401" i="21"/>
  <c r="R2401" i="21"/>
  <c r="P2401" i="21"/>
  <c r="BI2391" i="21"/>
  <c r="BH2391" i="21"/>
  <c r="BG2391" i="21"/>
  <c r="BF2391" i="21"/>
  <c r="T2391" i="21"/>
  <c r="R2391" i="21"/>
  <c r="P2391" i="21"/>
  <c r="BI2384" i="21"/>
  <c r="BH2384" i="21"/>
  <c r="BG2384" i="21"/>
  <c r="BF2384" i="21"/>
  <c r="T2384" i="21"/>
  <c r="R2384" i="21"/>
  <c r="P2384" i="21"/>
  <c r="BI2377" i="21"/>
  <c r="BH2377" i="21"/>
  <c r="BG2377" i="21"/>
  <c r="BF2377" i="21"/>
  <c r="T2377" i="21"/>
  <c r="R2377" i="21"/>
  <c r="P2377" i="21"/>
  <c r="BI2365" i="21"/>
  <c r="BH2365" i="21"/>
  <c r="BG2365" i="21"/>
  <c r="BF2365" i="21"/>
  <c r="T2365" i="21"/>
  <c r="R2365" i="21"/>
  <c r="P2365" i="21"/>
  <c r="BI2360" i="21"/>
  <c r="BH2360" i="21"/>
  <c r="BG2360" i="21"/>
  <c r="BF2360" i="21"/>
  <c r="T2360" i="21"/>
  <c r="R2360" i="21"/>
  <c r="P2360" i="21"/>
  <c r="BI2347" i="21"/>
  <c r="BH2347" i="21"/>
  <c r="BG2347" i="21"/>
  <c r="BF2347" i="21"/>
  <c r="T2347" i="21"/>
  <c r="R2347" i="21"/>
  <c r="P2347" i="21"/>
  <c r="BI2339" i="21"/>
  <c r="BH2339" i="21"/>
  <c r="BG2339" i="21"/>
  <c r="BF2339" i="21"/>
  <c r="T2339" i="21"/>
  <c r="R2339" i="21"/>
  <c r="P2339" i="21"/>
  <c r="BI2331" i="21"/>
  <c r="BH2331" i="21"/>
  <c r="BG2331" i="21"/>
  <c r="BF2331" i="21"/>
  <c r="T2331" i="21"/>
  <c r="R2331" i="21"/>
  <c r="P2331" i="21"/>
  <c r="BI2325" i="21"/>
  <c r="BH2325" i="21"/>
  <c r="BG2325" i="21"/>
  <c r="BF2325" i="21"/>
  <c r="T2325" i="21"/>
  <c r="R2325" i="21"/>
  <c r="P2325" i="21"/>
  <c r="BI2311" i="21"/>
  <c r="BH2311" i="21"/>
  <c r="BG2311" i="21"/>
  <c r="BF2311" i="21"/>
  <c r="T2311" i="21"/>
  <c r="R2311" i="21"/>
  <c r="P2311" i="21"/>
  <c r="BI2303" i="21"/>
  <c r="BH2303" i="21"/>
  <c r="BG2303" i="21"/>
  <c r="BF2303" i="21"/>
  <c r="T2303" i="21"/>
  <c r="R2303" i="21"/>
  <c r="P2303" i="21"/>
  <c r="BI2286" i="21"/>
  <c r="BH2286" i="21"/>
  <c r="BG2286" i="21"/>
  <c r="BF2286" i="21"/>
  <c r="T2286" i="21"/>
  <c r="R2286" i="21"/>
  <c r="P2286" i="21"/>
  <c r="BI2285" i="21"/>
  <c r="BH2285" i="21"/>
  <c r="BG2285" i="21"/>
  <c r="BF2285" i="21"/>
  <c r="T2285" i="21"/>
  <c r="R2285" i="21"/>
  <c r="P2285" i="21"/>
  <c r="BI2278" i="21"/>
  <c r="BH2278" i="21"/>
  <c r="BG2278" i="21"/>
  <c r="BF2278" i="21"/>
  <c r="T2278" i="21"/>
  <c r="R2278" i="21"/>
  <c r="P2278" i="21"/>
  <c r="BI2272" i="21"/>
  <c r="BH2272" i="21"/>
  <c r="BG2272" i="21"/>
  <c r="BF2272" i="21"/>
  <c r="T2272" i="21"/>
  <c r="R2272" i="21"/>
  <c r="P2272" i="21"/>
  <c r="BI2267" i="21"/>
  <c r="BH2267" i="21"/>
  <c r="BG2267" i="21"/>
  <c r="BF2267" i="21"/>
  <c r="T2267" i="21"/>
  <c r="R2267" i="21"/>
  <c r="P2267" i="21"/>
  <c r="BI2256" i="21"/>
  <c r="BH2256" i="21"/>
  <c r="BG2256" i="21"/>
  <c r="BF2256" i="21"/>
  <c r="T2256" i="21"/>
  <c r="R2256" i="21"/>
  <c r="P2256" i="21"/>
  <c r="BI2246" i="21"/>
  <c r="BH2246" i="21"/>
  <c r="BG2246" i="21"/>
  <c r="BF2246" i="21"/>
  <c r="T2246" i="21"/>
  <c r="R2246" i="21"/>
  <c r="P2246" i="21"/>
  <c r="BI2224" i="21"/>
  <c r="BH2224" i="21"/>
  <c r="BG2224" i="21"/>
  <c r="BF2224" i="21"/>
  <c r="T2224" i="21"/>
  <c r="R2224" i="21"/>
  <c r="P2224" i="21"/>
  <c r="BI2220" i="21"/>
  <c r="BH2220" i="21"/>
  <c r="BG2220" i="21"/>
  <c r="BF2220" i="21"/>
  <c r="T2220" i="21"/>
  <c r="R2220" i="21"/>
  <c r="P2220" i="21"/>
  <c r="BI2216" i="21"/>
  <c r="BH2216" i="21"/>
  <c r="BG2216" i="21"/>
  <c r="BF2216" i="21"/>
  <c r="T2216" i="21"/>
  <c r="R2216" i="21"/>
  <c r="P2216" i="21"/>
  <c r="BI2212" i="21"/>
  <c r="BH2212" i="21"/>
  <c r="BG2212" i="21"/>
  <c r="BF2212" i="21"/>
  <c r="T2212" i="21"/>
  <c r="R2212" i="21"/>
  <c r="P2212" i="21"/>
  <c r="BI2201" i="21"/>
  <c r="BH2201" i="21"/>
  <c r="BG2201" i="21"/>
  <c r="BF2201" i="21"/>
  <c r="T2201" i="21"/>
  <c r="R2201" i="21"/>
  <c r="P2201" i="21"/>
  <c r="BI2188" i="21"/>
  <c r="BH2188" i="21"/>
  <c r="BG2188" i="21"/>
  <c r="BF2188" i="21"/>
  <c r="T2188" i="21"/>
  <c r="R2188" i="21"/>
  <c r="P2188" i="21"/>
  <c r="BI2181" i="21"/>
  <c r="BH2181" i="21"/>
  <c r="BG2181" i="21"/>
  <c r="BF2181" i="21"/>
  <c r="T2181" i="21"/>
  <c r="R2181" i="21"/>
  <c r="P2181" i="21"/>
  <c r="BI2170" i="21"/>
  <c r="BH2170" i="21"/>
  <c r="BG2170" i="21"/>
  <c r="BF2170" i="21"/>
  <c r="T2170" i="21"/>
  <c r="R2170" i="21"/>
  <c r="P2170" i="21"/>
  <c r="BI2162" i="21"/>
  <c r="BH2162" i="21"/>
  <c r="BG2162" i="21"/>
  <c r="BF2162" i="21"/>
  <c r="T2162" i="21"/>
  <c r="R2162" i="21"/>
  <c r="P2162" i="21"/>
  <c r="BI2143" i="21"/>
  <c r="BH2143" i="21"/>
  <c r="BG2143" i="21"/>
  <c r="BF2143" i="21"/>
  <c r="T2143" i="21"/>
  <c r="R2143" i="21"/>
  <c r="P2143" i="21"/>
  <c r="BI2134" i="21"/>
  <c r="BH2134" i="21"/>
  <c r="BG2134" i="21"/>
  <c r="BF2134" i="21"/>
  <c r="T2134" i="21"/>
  <c r="R2134" i="21"/>
  <c r="P2134" i="21"/>
  <c r="BI2114" i="21"/>
  <c r="BH2114" i="21"/>
  <c r="BG2114" i="21"/>
  <c r="BF2114" i="21"/>
  <c r="T2114" i="21"/>
  <c r="R2114" i="21"/>
  <c r="P2114" i="21"/>
  <c r="BI2108" i="21"/>
  <c r="BH2108" i="21"/>
  <c r="BG2108" i="21"/>
  <c r="BF2108" i="21"/>
  <c r="T2108" i="21"/>
  <c r="R2108" i="21"/>
  <c r="P2108" i="21"/>
  <c r="BI2097" i="21"/>
  <c r="BH2097" i="21"/>
  <c r="BG2097" i="21"/>
  <c r="BF2097" i="21"/>
  <c r="T2097" i="21"/>
  <c r="R2097" i="21"/>
  <c r="P2097" i="21"/>
  <c r="BI2091" i="21"/>
  <c r="BH2091" i="21"/>
  <c r="BG2091" i="21"/>
  <c r="BF2091" i="21"/>
  <c r="T2091" i="21"/>
  <c r="R2091" i="21"/>
  <c r="P2091" i="21"/>
  <c r="BI2076" i="21"/>
  <c r="BH2076" i="21"/>
  <c r="BG2076" i="21"/>
  <c r="BF2076" i="21"/>
  <c r="T2076" i="21"/>
  <c r="R2076" i="21"/>
  <c r="P2076" i="21"/>
  <c r="BI2061" i="21"/>
  <c r="BH2061" i="21"/>
  <c r="BG2061" i="21"/>
  <c r="BF2061" i="21"/>
  <c r="T2061" i="21"/>
  <c r="R2061" i="21"/>
  <c r="P2061" i="21"/>
  <c r="BI2038" i="21"/>
  <c r="BH2038" i="21"/>
  <c r="BG2038" i="21"/>
  <c r="BF2038" i="21"/>
  <c r="T2038" i="21"/>
  <c r="R2038" i="21"/>
  <c r="P2038" i="21"/>
  <c r="BI2026" i="21"/>
  <c r="BH2026" i="21"/>
  <c r="BG2026" i="21"/>
  <c r="BF2026" i="21"/>
  <c r="T2026" i="21"/>
  <c r="R2026" i="21"/>
  <c r="P2026" i="21"/>
  <c r="BI2023" i="21"/>
  <c r="BH2023" i="21"/>
  <c r="BG2023" i="21"/>
  <c r="BF2023" i="21"/>
  <c r="T2023" i="21"/>
  <c r="R2023" i="21"/>
  <c r="P2023" i="21"/>
  <c r="BI2017" i="21"/>
  <c r="BH2017" i="21"/>
  <c r="BG2017" i="21"/>
  <c r="BF2017" i="21"/>
  <c r="T2017" i="21"/>
  <c r="R2017" i="21"/>
  <c r="P2017" i="21"/>
  <c r="BI1997" i="21"/>
  <c r="BH1997" i="21"/>
  <c r="BG1997" i="21"/>
  <c r="BF1997" i="21"/>
  <c r="T1997" i="21"/>
  <c r="R1997" i="21"/>
  <c r="P1997" i="21"/>
  <c r="BI1986" i="21"/>
  <c r="BH1986" i="21"/>
  <c r="BG1986" i="21"/>
  <c r="BF1986" i="21"/>
  <c r="T1986" i="21"/>
  <c r="R1986" i="21"/>
  <c r="P1986" i="21"/>
  <c r="BI1976" i="21"/>
  <c r="BH1976" i="21"/>
  <c r="BG1976" i="21"/>
  <c r="BF1976" i="21"/>
  <c r="T1976" i="21"/>
  <c r="R1976" i="21"/>
  <c r="P1976" i="21"/>
  <c r="BI1972" i="21"/>
  <c r="BH1972" i="21"/>
  <c r="BG1972" i="21"/>
  <c r="BF1972" i="21"/>
  <c r="T1972" i="21"/>
  <c r="R1972" i="21"/>
  <c r="P1972" i="21"/>
  <c r="BI1961" i="21"/>
  <c r="BH1961" i="21"/>
  <c r="BG1961" i="21"/>
  <c r="BF1961" i="21"/>
  <c r="T1961" i="21"/>
  <c r="R1961" i="21"/>
  <c r="P1961" i="21"/>
  <c r="BI1954" i="21"/>
  <c r="BH1954" i="21"/>
  <c r="BG1954" i="21"/>
  <c r="BF1954" i="21"/>
  <c r="T1954" i="21"/>
  <c r="R1954" i="21"/>
  <c r="P1954" i="21"/>
  <c r="BI1946" i="21"/>
  <c r="BH1946" i="21"/>
  <c r="BG1946" i="21"/>
  <c r="BF1946" i="21"/>
  <c r="T1946" i="21"/>
  <c r="R1946" i="21"/>
  <c r="P1946" i="21"/>
  <c r="BI1939" i="21"/>
  <c r="BH1939" i="21"/>
  <c r="BG1939" i="21"/>
  <c r="BF1939" i="21"/>
  <c r="T1939" i="21"/>
  <c r="R1939" i="21"/>
  <c r="P1939" i="21"/>
  <c r="BI1927" i="21"/>
  <c r="BH1927" i="21"/>
  <c r="BG1927" i="21"/>
  <c r="BF1927" i="21"/>
  <c r="T1927" i="21"/>
  <c r="R1927" i="21"/>
  <c r="P1927" i="21"/>
  <c r="BI1923" i="21"/>
  <c r="BH1923" i="21"/>
  <c r="BG1923" i="21"/>
  <c r="BF1923" i="21"/>
  <c r="T1923" i="21"/>
  <c r="R1923" i="21"/>
  <c r="P1923" i="21"/>
  <c r="BI1911" i="21"/>
  <c r="BH1911" i="21"/>
  <c r="BG1911" i="21"/>
  <c r="BF1911" i="21"/>
  <c r="T1911" i="21"/>
  <c r="R1911" i="21"/>
  <c r="P1911" i="21"/>
  <c r="BI1902" i="21"/>
  <c r="BH1902" i="21"/>
  <c r="BG1902" i="21"/>
  <c r="BF1902" i="21"/>
  <c r="T1902" i="21"/>
  <c r="R1902" i="21"/>
  <c r="P1902" i="21"/>
  <c r="BI1887" i="21"/>
  <c r="BH1887" i="21"/>
  <c r="BG1887" i="21"/>
  <c r="BF1887" i="21"/>
  <c r="T1887" i="21"/>
  <c r="R1887" i="21"/>
  <c r="P1887" i="21"/>
  <c r="BI1886" i="21"/>
  <c r="BH1886" i="21"/>
  <c r="BG1886" i="21"/>
  <c r="BF1886" i="21"/>
  <c r="T1886" i="21"/>
  <c r="R1886" i="21"/>
  <c r="P1886" i="21"/>
  <c r="BI1883" i="21"/>
  <c r="BH1883" i="21"/>
  <c r="BG1883" i="21"/>
  <c r="BF1883" i="21"/>
  <c r="T1883" i="21"/>
  <c r="R1883" i="21"/>
  <c r="P1883" i="21"/>
  <c r="BI1875" i="21"/>
  <c r="BH1875" i="21"/>
  <c r="BG1875" i="21"/>
  <c r="BF1875" i="21"/>
  <c r="T1875" i="21"/>
  <c r="R1875" i="21"/>
  <c r="P1875" i="21"/>
  <c r="BI1872" i="21"/>
  <c r="BH1872" i="21"/>
  <c r="BG1872" i="21"/>
  <c r="BF1872" i="21"/>
  <c r="T1872" i="21"/>
  <c r="R1872" i="21"/>
  <c r="P1872" i="21"/>
  <c r="BI1869" i="21"/>
  <c r="BH1869" i="21"/>
  <c r="BG1869" i="21"/>
  <c r="BF1869" i="21"/>
  <c r="T1869" i="21"/>
  <c r="R1869" i="21"/>
  <c r="P1869" i="21"/>
  <c r="BI1857" i="21"/>
  <c r="BH1857" i="21"/>
  <c r="BG1857" i="21"/>
  <c r="BF1857" i="21"/>
  <c r="T1857" i="21"/>
  <c r="R1857" i="21"/>
  <c r="P1857" i="21"/>
  <c r="BI1854" i="21"/>
  <c r="BH1854" i="21"/>
  <c r="BG1854" i="21"/>
  <c r="BF1854" i="21"/>
  <c r="T1854" i="21"/>
  <c r="R1854" i="21"/>
  <c r="P1854" i="21"/>
  <c r="BI1845" i="21"/>
  <c r="BH1845" i="21"/>
  <c r="BG1845" i="21"/>
  <c r="BF1845" i="21"/>
  <c r="T1845" i="21"/>
  <c r="R1845" i="21"/>
  <c r="P1845" i="21"/>
  <c r="BI1834" i="21"/>
  <c r="BH1834" i="21"/>
  <c r="BG1834" i="21"/>
  <c r="BF1834" i="21"/>
  <c r="T1834" i="21"/>
  <c r="R1834" i="21"/>
  <c r="P1834" i="21"/>
  <c r="BI1822" i="21"/>
  <c r="BH1822" i="21"/>
  <c r="BG1822" i="21"/>
  <c r="BF1822" i="21"/>
  <c r="T1822" i="21"/>
  <c r="R1822" i="21"/>
  <c r="P1822" i="21"/>
  <c r="BI1812" i="21"/>
  <c r="BH1812" i="21"/>
  <c r="BG1812" i="21"/>
  <c r="BF1812" i="21"/>
  <c r="T1812" i="21"/>
  <c r="R1812" i="21"/>
  <c r="P1812" i="21"/>
  <c r="BI1805" i="21"/>
  <c r="BH1805" i="21"/>
  <c r="BG1805" i="21"/>
  <c r="BF1805" i="21"/>
  <c r="T1805" i="21"/>
  <c r="R1805" i="21"/>
  <c r="P1805" i="21"/>
  <c r="BI1790" i="21"/>
  <c r="BH1790" i="21"/>
  <c r="BG1790" i="21"/>
  <c r="BF1790" i="21"/>
  <c r="T1790" i="21"/>
  <c r="R1790" i="21"/>
  <c r="P1790" i="21"/>
  <c r="BI1787" i="21"/>
  <c r="BH1787" i="21"/>
  <c r="BG1787" i="21"/>
  <c r="BF1787" i="21"/>
  <c r="T1787" i="21"/>
  <c r="R1787" i="21"/>
  <c r="P1787" i="21"/>
  <c r="BI1783" i="21"/>
  <c r="BH1783" i="21"/>
  <c r="BG1783" i="21"/>
  <c r="BF1783" i="21"/>
  <c r="T1783" i="21"/>
  <c r="R1783" i="21"/>
  <c r="P1783" i="21"/>
  <c r="BI1780" i="21"/>
  <c r="BH1780" i="21"/>
  <c r="BG1780" i="21"/>
  <c r="BF1780" i="21"/>
  <c r="T1780" i="21"/>
  <c r="R1780" i="21"/>
  <c r="P1780" i="21"/>
  <c r="BI1773" i="21"/>
  <c r="BH1773" i="21"/>
  <c r="BG1773" i="21"/>
  <c r="BF1773" i="21"/>
  <c r="T1773" i="21"/>
  <c r="R1773" i="21"/>
  <c r="P1773" i="21"/>
  <c r="BI1770" i="21"/>
  <c r="BH1770" i="21"/>
  <c r="BG1770" i="21"/>
  <c r="BF1770" i="21"/>
  <c r="T1770" i="21"/>
  <c r="R1770" i="21"/>
  <c r="P1770" i="21"/>
  <c r="BI1767" i="21"/>
  <c r="BH1767" i="21"/>
  <c r="BG1767" i="21"/>
  <c r="BF1767" i="21"/>
  <c r="T1767" i="21"/>
  <c r="R1767" i="21"/>
  <c r="P1767" i="21"/>
  <c r="BI1764" i="21"/>
  <c r="BH1764" i="21"/>
  <c r="BG1764" i="21"/>
  <c r="BF1764" i="21"/>
  <c r="T1764" i="21"/>
  <c r="R1764" i="21"/>
  <c r="P1764" i="21"/>
  <c r="BI1755" i="21"/>
  <c r="BH1755" i="21"/>
  <c r="BG1755" i="21"/>
  <c r="BF1755" i="21"/>
  <c r="T1755" i="21"/>
  <c r="R1755" i="21"/>
  <c r="P1755" i="21"/>
  <c r="BI1749" i="21"/>
  <c r="BH1749" i="21"/>
  <c r="BG1749" i="21"/>
  <c r="BF1749" i="21"/>
  <c r="T1749" i="21"/>
  <c r="R1749" i="21"/>
  <c r="P1749" i="21"/>
  <c r="BI1732" i="21"/>
  <c r="BH1732" i="21"/>
  <c r="BG1732" i="21"/>
  <c r="BF1732" i="21"/>
  <c r="T1732" i="21"/>
  <c r="R1732" i="21"/>
  <c r="P1732" i="21"/>
  <c r="BI1725" i="21"/>
  <c r="BH1725" i="21"/>
  <c r="BG1725" i="21"/>
  <c r="BF1725" i="21"/>
  <c r="T1725" i="21"/>
  <c r="R1725" i="21"/>
  <c r="P1725" i="21"/>
  <c r="BI1722" i="21"/>
  <c r="BH1722" i="21"/>
  <c r="BG1722" i="21"/>
  <c r="BF1722" i="21"/>
  <c r="T1722" i="21"/>
  <c r="R1722" i="21"/>
  <c r="P1722" i="21"/>
  <c r="BI1707" i="21"/>
  <c r="BH1707" i="21"/>
  <c r="BG1707" i="21"/>
  <c r="BF1707" i="21"/>
  <c r="T1707" i="21"/>
  <c r="R1707" i="21"/>
  <c r="P1707" i="21"/>
  <c r="BI1702" i="21"/>
  <c r="BH1702" i="21"/>
  <c r="BG1702" i="21"/>
  <c r="BF1702" i="21"/>
  <c r="T1702" i="21"/>
  <c r="R1702" i="21"/>
  <c r="P1702" i="21"/>
  <c r="BI1696" i="21"/>
  <c r="BH1696" i="21"/>
  <c r="BG1696" i="21"/>
  <c r="BF1696" i="21"/>
  <c r="T1696" i="21"/>
  <c r="R1696" i="21"/>
  <c r="P1696" i="21"/>
  <c r="BI1690" i="21"/>
  <c r="BH1690" i="21"/>
  <c r="BG1690" i="21"/>
  <c r="BF1690" i="21"/>
  <c r="T1690" i="21"/>
  <c r="R1690" i="21"/>
  <c r="P1690" i="21"/>
  <c r="BI1687" i="21"/>
  <c r="BH1687" i="21"/>
  <c r="BG1687" i="21"/>
  <c r="BF1687" i="21"/>
  <c r="T1687" i="21"/>
  <c r="R1687" i="21"/>
  <c r="P1687" i="21"/>
  <c r="BI1683" i="21"/>
  <c r="BH1683" i="21"/>
  <c r="BG1683" i="21"/>
  <c r="BF1683" i="21"/>
  <c r="T1683" i="21"/>
  <c r="R1683" i="21"/>
  <c r="P1683" i="21"/>
  <c r="BI1679" i="21"/>
  <c r="BH1679" i="21"/>
  <c r="BG1679" i="21"/>
  <c r="BF1679" i="21"/>
  <c r="T1679" i="21"/>
  <c r="R1679" i="21"/>
  <c r="P1679" i="21"/>
  <c r="BI1660" i="21"/>
  <c r="BH1660" i="21"/>
  <c r="BG1660" i="21"/>
  <c r="BF1660" i="21"/>
  <c r="T1660" i="21"/>
  <c r="R1660" i="21"/>
  <c r="P1660" i="21"/>
  <c r="BI1656" i="21"/>
  <c r="BH1656" i="21"/>
  <c r="BG1656" i="21"/>
  <c r="BF1656" i="21"/>
  <c r="T1656" i="21"/>
  <c r="R1656" i="21"/>
  <c r="P1656" i="21"/>
  <c r="BI1653" i="21"/>
  <c r="BH1653" i="21"/>
  <c r="BG1653" i="21"/>
  <c r="BF1653" i="21"/>
  <c r="T1653" i="21"/>
  <c r="R1653" i="21"/>
  <c r="P1653" i="21"/>
  <c r="BI1642" i="21"/>
  <c r="BH1642" i="21"/>
  <c r="BG1642" i="21"/>
  <c r="BF1642" i="21"/>
  <c r="T1642" i="21"/>
  <c r="R1642" i="21"/>
  <c r="P1642" i="21"/>
  <c r="BI1639" i="21"/>
  <c r="BH1639" i="21"/>
  <c r="BG1639" i="21"/>
  <c r="BF1639" i="21"/>
  <c r="T1639" i="21"/>
  <c r="R1639" i="21"/>
  <c r="P1639" i="21"/>
  <c r="BI1636" i="21"/>
  <c r="BH1636" i="21"/>
  <c r="BG1636" i="21"/>
  <c r="BF1636" i="21"/>
  <c r="T1636" i="21"/>
  <c r="R1636" i="21"/>
  <c r="P1636" i="21"/>
  <c r="BI1617" i="21"/>
  <c r="BH1617" i="21"/>
  <c r="BG1617" i="21"/>
  <c r="BF1617" i="21"/>
  <c r="T1617" i="21"/>
  <c r="R1617" i="21"/>
  <c r="P1617" i="21"/>
  <c r="BI1608" i="21"/>
  <c r="BH1608" i="21"/>
  <c r="BG1608" i="21"/>
  <c r="BF1608" i="21"/>
  <c r="T1608" i="21"/>
  <c r="R1608" i="21"/>
  <c r="P1608" i="21"/>
  <c r="BI1605" i="21"/>
  <c r="BH1605" i="21"/>
  <c r="BG1605" i="21"/>
  <c r="BF1605" i="21"/>
  <c r="T1605" i="21"/>
  <c r="R1605" i="21"/>
  <c r="P1605" i="21"/>
  <c r="BI1595" i="21"/>
  <c r="BH1595" i="21"/>
  <c r="BG1595" i="21"/>
  <c r="BF1595" i="21"/>
  <c r="T1595" i="21"/>
  <c r="R1595" i="21"/>
  <c r="P1595" i="21"/>
  <c r="BI1592" i="21"/>
  <c r="BH1592" i="21"/>
  <c r="BG1592" i="21"/>
  <c r="BF1592" i="21"/>
  <c r="T1592" i="21"/>
  <c r="R1592" i="21"/>
  <c r="P1592" i="21"/>
  <c r="BI1589" i="21"/>
  <c r="BH1589" i="21"/>
  <c r="BG1589" i="21"/>
  <c r="BF1589" i="21"/>
  <c r="T1589" i="21"/>
  <c r="R1589" i="21"/>
  <c r="P1589" i="21"/>
  <c r="BI1583" i="21"/>
  <c r="BH1583" i="21"/>
  <c r="BG1583" i="21"/>
  <c r="BF1583" i="21"/>
  <c r="T1583" i="21"/>
  <c r="R1583" i="21"/>
  <c r="P1583" i="21"/>
  <c r="BI1572" i="21"/>
  <c r="BH1572" i="21"/>
  <c r="BG1572" i="21"/>
  <c r="BF1572" i="21"/>
  <c r="T1572" i="21"/>
  <c r="R1572" i="21"/>
  <c r="P1572" i="21"/>
  <c r="BI1569" i="21"/>
  <c r="BH1569" i="21"/>
  <c r="BG1569" i="21"/>
  <c r="BF1569" i="21"/>
  <c r="T1569" i="21"/>
  <c r="R1569" i="21"/>
  <c r="P1569" i="21"/>
  <c r="BI1565" i="21"/>
  <c r="BH1565" i="21"/>
  <c r="BG1565" i="21"/>
  <c r="BF1565" i="21"/>
  <c r="T1565" i="21"/>
  <c r="R1565" i="21"/>
  <c r="P1565" i="21"/>
  <c r="BI1556" i="21"/>
  <c r="BH1556" i="21"/>
  <c r="BG1556" i="21"/>
  <c r="BF1556" i="21"/>
  <c r="T1556" i="21"/>
  <c r="R1556" i="21"/>
  <c r="P1556" i="21"/>
  <c r="BI1551" i="21"/>
  <c r="BH1551" i="21"/>
  <c r="BG1551" i="21"/>
  <c r="BF1551" i="21"/>
  <c r="T1551" i="21"/>
  <c r="R1551" i="21"/>
  <c r="P1551" i="21"/>
  <c r="BI1542" i="21"/>
  <c r="BH1542" i="21"/>
  <c r="BG1542" i="21"/>
  <c r="BF1542" i="21"/>
  <c r="T1542" i="21"/>
  <c r="R1542" i="21"/>
  <c r="P1542" i="21"/>
  <c r="BI1535" i="21"/>
  <c r="BH1535" i="21"/>
  <c r="BG1535" i="21"/>
  <c r="BF1535" i="21"/>
  <c r="T1535" i="21"/>
  <c r="R1535" i="21"/>
  <c r="P1535" i="21"/>
  <c r="BI1532" i="21"/>
  <c r="BH1532" i="21"/>
  <c r="BG1532" i="21"/>
  <c r="BF1532" i="21"/>
  <c r="T1532" i="21"/>
  <c r="R1532" i="21"/>
  <c r="P1532" i="21"/>
  <c r="BI1524" i="21"/>
  <c r="BH1524" i="21"/>
  <c r="BG1524" i="21"/>
  <c r="BF1524" i="21"/>
  <c r="T1524" i="21"/>
  <c r="R1524" i="21"/>
  <c r="P1524" i="21"/>
  <c r="BI1519" i="21"/>
  <c r="BH1519" i="21"/>
  <c r="BG1519" i="21"/>
  <c r="BF1519" i="21"/>
  <c r="T1519" i="21"/>
  <c r="R1519" i="21"/>
  <c r="P1519" i="21"/>
  <c r="BI1509" i="21"/>
  <c r="BH1509" i="21"/>
  <c r="BG1509" i="21"/>
  <c r="BF1509" i="21"/>
  <c r="T1509" i="21"/>
  <c r="R1509" i="21"/>
  <c r="P1509" i="21"/>
  <c r="BI1506" i="21"/>
  <c r="BH1506" i="21"/>
  <c r="BG1506" i="21"/>
  <c r="BF1506" i="21"/>
  <c r="T1506" i="21"/>
  <c r="R1506" i="21"/>
  <c r="P1506" i="21"/>
  <c r="BI1499" i="21"/>
  <c r="BH1499" i="21"/>
  <c r="BG1499" i="21"/>
  <c r="BF1499" i="21"/>
  <c r="T1499" i="21"/>
  <c r="R1499" i="21"/>
  <c r="P1499" i="21"/>
  <c r="BI1490" i="21"/>
  <c r="BH1490" i="21"/>
  <c r="BG1490" i="21"/>
  <c r="BF1490" i="21"/>
  <c r="T1490" i="21"/>
  <c r="R1490" i="21"/>
  <c r="P1490" i="21"/>
  <c r="BI1487" i="21"/>
  <c r="BH1487" i="21"/>
  <c r="BG1487" i="21"/>
  <c r="BF1487" i="21"/>
  <c r="T1487" i="21"/>
  <c r="R1487" i="21"/>
  <c r="P1487" i="21"/>
  <c r="BI1484" i="21"/>
  <c r="BH1484" i="21"/>
  <c r="BG1484" i="21"/>
  <c r="BF1484" i="21"/>
  <c r="T1484" i="21"/>
  <c r="R1484" i="21"/>
  <c r="P1484" i="21"/>
  <c r="BI1478" i="21"/>
  <c r="BH1478" i="21"/>
  <c r="BG1478" i="21"/>
  <c r="BF1478" i="21"/>
  <c r="T1478" i="21"/>
  <c r="R1478" i="21"/>
  <c r="P1478" i="21"/>
  <c r="BI1472" i="21"/>
  <c r="BH1472" i="21"/>
  <c r="BG1472" i="21"/>
  <c r="BF1472" i="21"/>
  <c r="T1472" i="21"/>
  <c r="R1472" i="21"/>
  <c r="P1472" i="21"/>
  <c r="BI1465" i="21"/>
  <c r="BH1465" i="21"/>
  <c r="BG1465" i="21"/>
  <c r="BF1465" i="21"/>
  <c r="T1465" i="21"/>
  <c r="R1465" i="21"/>
  <c r="P1465" i="21"/>
  <c r="BI1462" i="21"/>
  <c r="BH1462" i="21"/>
  <c r="BG1462" i="21"/>
  <c r="BF1462" i="21"/>
  <c r="T1462" i="21"/>
  <c r="R1462" i="21"/>
  <c r="P1462" i="21"/>
  <c r="BI1441" i="21"/>
  <c r="BH1441" i="21"/>
  <c r="BG1441" i="21"/>
  <c r="BF1441" i="21"/>
  <c r="T1441" i="21"/>
  <c r="R1441" i="21"/>
  <c r="P1441" i="21"/>
  <c r="BI1414" i="21"/>
  <c r="BH1414" i="21"/>
  <c r="BG1414" i="21"/>
  <c r="BF1414" i="21"/>
  <c r="T1414" i="21"/>
  <c r="R1414" i="21"/>
  <c r="P1414" i="21"/>
  <c r="BI1411" i="21"/>
  <c r="BH1411" i="21"/>
  <c r="BG1411" i="21"/>
  <c r="BF1411" i="21"/>
  <c r="T1411" i="21"/>
  <c r="R1411" i="21"/>
  <c r="P1411" i="21"/>
  <c r="BI1392" i="21"/>
  <c r="BH1392" i="21"/>
  <c r="BG1392" i="21"/>
  <c r="BF1392" i="21"/>
  <c r="T1392" i="21"/>
  <c r="R1392" i="21"/>
  <c r="P1392" i="21"/>
  <c r="BI1382" i="21"/>
  <c r="BH1382" i="21"/>
  <c r="BG1382" i="21"/>
  <c r="BF1382" i="21"/>
  <c r="T1382" i="21"/>
  <c r="R1382" i="21"/>
  <c r="P1382" i="21"/>
  <c r="BI1375" i="21"/>
  <c r="BH1375" i="21"/>
  <c r="BG1375" i="21"/>
  <c r="BF1375" i="21"/>
  <c r="T1375" i="21"/>
  <c r="R1375" i="21"/>
  <c r="P1375" i="21"/>
  <c r="BI1362" i="21"/>
  <c r="BH1362" i="21"/>
  <c r="BG1362" i="21"/>
  <c r="BF1362" i="21"/>
  <c r="T1362" i="21"/>
  <c r="R1362" i="21"/>
  <c r="P1362" i="21"/>
  <c r="BI1358" i="21"/>
  <c r="BH1358" i="21"/>
  <c r="BG1358" i="21"/>
  <c r="BF1358" i="21"/>
  <c r="T1358" i="21"/>
  <c r="R1358" i="21"/>
  <c r="P1358" i="21"/>
  <c r="BI1351" i="21"/>
  <c r="BH1351" i="21"/>
  <c r="BG1351" i="21"/>
  <c r="BF1351" i="21"/>
  <c r="T1351" i="21"/>
  <c r="R1351" i="21"/>
  <c r="P1351" i="21"/>
  <c r="BI1342" i="21"/>
  <c r="BH1342" i="21"/>
  <c r="BG1342" i="21"/>
  <c r="BF1342" i="21"/>
  <c r="T1342" i="21"/>
  <c r="R1342" i="21"/>
  <c r="P1342" i="21"/>
  <c r="BI1335" i="21"/>
  <c r="BH1335" i="21"/>
  <c r="BG1335" i="21"/>
  <c r="BF1335" i="21"/>
  <c r="T1335" i="21"/>
  <c r="R1335" i="21"/>
  <c r="P1335" i="21"/>
  <c r="BI1329" i="21"/>
  <c r="BH1329" i="21"/>
  <c r="BG1329" i="21"/>
  <c r="BF1329" i="21"/>
  <c r="T1329" i="21"/>
  <c r="R1329" i="21"/>
  <c r="P1329" i="21"/>
  <c r="BI1328" i="21"/>
  <c r="BH1328" i="21"/>
  <c r="BG1328" i="21"/>
  <c r="BF1328" i="21"/>
  <c r="T1328" i="21"/>
  <c r="R1328" i="21"/>
  <c r="P1328" i="21"/>
  <c r="BI1324" i="21"/>
  <c r="BH1324" i="21"/>
  <c r="BG1324" i="21"/>
  <c r="BF1324" i="21"/>
  <c r="T1324" i="21"/>
  <c r="R1324" i="21"/>
  <c r="P1324" i="21"/>
  <c r="BI1320" i="21"/>
  <c r="BH1320" i="21"/>
  <c r="BG1320" i="21"/>
  <c r="BF1320" i="21"/>
  <c r="T1320" i="21"/>
  <c r="T1319" i="21" s="1"/>
  <c r="R1320" i="21"/>
  <c r="R1319" i="21"/>
  <c r="P1320" i="21"/>
  <c r="P1319" i="21"/>
  <c r="BI1316" i="21"/>
  <c r="BH1316" i="21"/>
  <c r="BG1316" i="21"/>
  <c r="BF1316" i="21"/>
  <c r="T1316" i="21"/>
  <c r="T1315" i="21"/>
  <c r="R1316" i="21"/>
  <c r="R1315" i="21"/>
  <c r="P1316" i="21"/>
  <c r="P1315" i="21"/>
  <c r="BI1306" i="21"/>
  <c r="BH1306" i="21"/>
  <c r="BG1306" i="21"/>
  <c r="BF1306" i="21"/>
  <c r="T1306" i="21"/>
  <c r="R1306" i="21"/>
  <c r="P1306" i="21"/>
  <c r="BI1293" i="21"/>
  <c r="BH1293" i="21"/>
  <c r="BG1293" i="21"/>
  <c r="BF1293" i="21"/>
  <c r="T1293" i="21"/>
  <c r="R1293" i="21"/>
  <c r="P1293" i="21"/>
  <c r="BI1278" i="21"/>
  <c r="BH1278" i="21"/>
  <c r="BG1278" i="21"/>
  <c r="BF1278" i="21"/>
  <c r="T1278" i="21"/>
  <c r="R1278" i="21"/>
  <c r="P1278" i="21"/>
  <c r="BI1255" i="21"/>
  <c r="BH1255" i="21"/>
  <c r="BG1255" i="21"/>
  <c r="BF1255" i="21"/>
  <c r="T1255" i="21"/>
  <c r="R1255" i="21"/>
  <c r="P1255" i="21"/>
  <c r="BI1247" i="21"/>
  <c r="BH1247" i="21"/>
  <c r="BG1247" i="21"/>
  <c r="BF1247" i="21"/>
  <c r="T1247" i="21"/>
  <c r="R1247" i="21"/>
  <c r="P1247" i="21"/>
  <c r="BI1241" i="21"/>
  <c r="BH1241" i="21"/>
  <c r="BG1241" i="21"/>
  <c r="BF1241" i="21"/>
  <c r="T1241" i="21"/>
  <c r="R1241" i="21"/>
  <c r="P1241" i="21"/>
  <c r="BI1226" i="21"/>
  <c r="BH1226" i="21"/>
  <c r="BG1226" i="21"/>
  <c r="BF1226" i="21"/>
  <c r="T1226" i="21"/>
  <c r="R1226" i="21"/>
  <c r="P1226" i="21"/>
  <c r="BI1222" i="21"/>
  <c r="BH1222" i="21"/>
  <c r="BG1222" i="21"/>
  <c r="BF1222" i="21"/>
  <c r="T1222" i="21"/>
  <c r="R1222" i="21"/>
  <c r="P1222" i="21"/>
  <c r="BI1217" i="21"/>
  <c r="BH1217" i="21"/>
  <c r="BG1217" i="21"/>
  <c r="BF1217" i="21"/>
  <c r="T1217" i="21"/>
  <c r="R1217" i="21"/>
  <c r="P1217" i="21"/>
  <c r="BI1212" i="21"/>
  <c r="BH1212" i="21"/>
  <c r="BG1212" i="21"/>
  <c r="BF1212" i="21"/>
  <c r="T1212" i="21"/>
  <c r="R1212" i="21"/>
  <c r="P1212" i="21"/>
  <c r="BI1209" i="21"/>
  <c r="BH1209" i="21"/>
  <c r="BG1209" i="21"/>
  <c r="BF1209" i="21"/>
  <c r="T1209" i="21"/>
  <c r="R1209" i="21"/>
  <c r="P1209" i="21"/>
  <c r="BI1205" i="21"/>
  <c r="BH1205" i="21"/>
  <c r="BG1205" i="21"/>
  <c r="BF1205" i="21"/>
  <c r="T1205" i="21"/>
  <c r="R1205" i="21"/>
  <c r="P1205" i="21"/>
  <c r="BI1202" i="21"/>
  <c r="BH1202" i="21"/>
  <c r="BG1202" i="21"/>
  <c r="BF1202" i="21"/>
  <c r="T1202" i="21"/>
  <c r="R1202" i="21"/>
  <c r="P1202" i="21"/>
  <c r="BI1198" i="21"/>
  <c r="BH1198" i="21"/>
  <c r="BG1198" i="21"/>
  <c r="BF1198" i="21"/>
  <c r="T1198" i="21"/>
  <c r="R1198" i="21"/>
  <c r="P1198" i="21"/>
  <c r="BI1194" i="21"/>
  <c r="BH1194" i="21"/>
  <c r="BG1194" i="21"/>
  <c r="BF1194" i="21"/>
  <c r="T1194" i="21"/>
  <c r="R1194" i="21"/>
  <c r="P1194" i="21"/>
  <c r="BI1190" i="21"/>
  <c r="BH1190" i="21"/>
  <c r="BG1190" i="21"/>
  <c r="BF1190" i="21"/>
  <c r="T1190" i="21"/>
  <c r="R1190" i="21"/>
  <c r="P1190" i="21"/>
  <c r="BI1186" i="21"/>
  <c r="BH1186" i="21"/>
  <c r="BG1186" i="21"/>
  <c r="BF1186" i="21"/>
  <c r="T1186" i="21"/>
  <c r="R1186" i="21"/>
  <c r="P1186" i="21"/>
  <c r="BI1183" i="21"/>
  <c r="BH1183" i="21"/>
  <c r="BG1183" i="21"/>
  <c r="BF1183" i="21"/>
  <c r="T1183" i="21"/>
  <c r="R1183" i="21"/>
  <c r="P1183" i="21"/>
  <c r="BI1180" i="21"/>
  <c r="BH1180" i="21"/>
  <c r="BG1180" i="21"/>
  <c r="BF1180" i="21"/>
  <c r="T1180" i="21"/>
  <c r="R1180" i="21"/>
  <c r="P1180" i="21"/>
  <c r="BI1177" i="21"/>
  <c r="BH1177" i="21"/>
  <c r="BG1177" i="21"/>
  <c r="BF1177" i="21"/>
  <c r="T1177" i="21"/>
  <c r="R1177" i="21"/>
  <c r="P1177" i="21"/>
  <c r="BI1170" i="21"/>
  <c r="BH1170" i="21"/>
  <c r="BG1170" i="21"/>
  <c r="BF1170" i="21"/>
  <c r="T1170" i="21"/>
  <c r="R1170" i="21"/>
  <c r="P1170" i="21"/>
  <c r="BI1164" i="21"/>
  <c r="BH1164" i="21"/>
  <c r="BG1164" i="21"/>
  <c r="BF1164" i="21"/>
  <c r="T1164" i="21"/>
  <c r="R1164" i="21"/>
  <c r="P1164" i="21"/>
  <c r="BI1146" i="21"/>
  <c r="BH1146" i="21"/>
  <c r="BG1146" i="21"/>
  <c r="BF1146" i="21"/>
  <c r="T1146" i="21"/>
  <c r="R1146" i="21"/>
  <c r="P1146" i="21"/>
  <c r="BI1131" i="21"/>
  <c r="BH1131" i="21"/>
  <c r="BG1131" i="21"/>
  <c r="BF1131" i="21"/>
  <c r="T1131" i="21"/>
  <c r="R1131" i="21"/>
  <c r="P1131" i="21"/>
  <c r="BI1119" i="21"/>
  <c r="BH1119" i="21"/>
  <c r="BG1119" i="21"/>
  <c r="BF1119" i="21"/>
  <c r="T1119" i="21"/>
  <c r="R1119" i="21"/>
  <c r="P1119" i="21"/>
  <c r="BI1109" i="21"/>
  <c r="BH1109" i="21"/>
  <c r="BG1109" i="21"/>
  <c r="BF1109" i="21"/>
  <c r="T1109" i="21"/>
  <c r="R1109" i="21"/>
  <c r="P1109" i="21"/>
  <c r="BI1100" i="21"/>
  <c r="BH1100" i="21"/>
  <c r="BG1100" i="21"/>
  <c r="BF1100" i="21"/>
  <c r="T1100" i="21"/>
  <c r="R1100" i="21"/>
  <c r="P1100" i="21"/>
  <c r="BI1094" i="21"/>
  <c r="BH1094" i="21"/>
  <c r="BG1094" i="21"/>
  <c r="BF1094" i="21"/>
  <c r="T1094" i="21"/>
  <c r="R1094" i="21"/>
  <c r="P1094" i="21"/>
  <c r="BI1091" i="21"/>
  <c r="BH1091" i="21"/>
  <c r="BG1091" i="21"/>
  <c r="BF1091" i="21"/>
  <c r="T1091" i="21"/>
  <c r="R1091" i="21"/>
  <c r="P1091" i="21"/>
  <c r="BI1087" i="21"/>
  <c r="BH1087" i="21"/>
  <c r="BG1087" i="21"/>
  <c r="BF1087" i="21"/>
  <c r="T1087" i="21"/>
  <c r="R1087" i="21"/>
  <c r="P1087" i="21"/>
  <c r="BI1084" i="21"/>
  <c r="BH1084" i="21"/>
  <c r="BG1084" i="21"/>
  <c r="BF1084" i="21"/>
  <c r="T1084" i="21"/>
  <c r="R1084" i="21"/>
  <c r="P1084" i="21"/>
  <c r="BI1073" i="21"/>
  <c r="BH1073" i="21"/>
  <c r="BG1073" i="21"/>
  <c r="BF1073" i="21"/>
  <c r="T1073" i="21"/>
  <c r="R1073" i="21"/>
  <c r="P1073" i="21"/>
  <c r="BI1066" i="21"/>
  <c r="BH1066" i="21"/>
  <c r="BG1066" i="21"/>
  <c r="BF1066" i="21"/>
  <c r="T1066" i="21"/>
  <c r="R1066" i="21"/>
  <c r="P1066" i="21"/>
  <c r="BI1055" i="21"/>
  <c r="BH1055" i="21"/>
  <c r="BG1055" i="21"/>
  <c r="BF1055" i="21"/>
  <c r="T1055" i="21"/>
  <c r="R1055" i="21"/>
  <c r="P1055" i="21"/>
  <c r="BI1052" i="21"/>
  <c r="BH1052" i="21"/>
  <c r="BG1052" i="21"/>
  <c r="BF1052" i="21"/>
  <c r="T1052" i="21"/>
  <c r="R1052" i="21"/>
  <c r="P1052" i="21"/>
  <c r="BI1048" i="21"/>
  <c r="BH1048" i="21"/>
  <c r="BG1048" i="21"/>
  <c r="BF1048" i="21"/>
  <c r="T1048" i="21"/>
  <c r="R1048" i="21"/>
  <c r="P1048" i="21"/>
  <c r="BI1043" i="21"/>
  <c r="BH1043" i="21"/>
  <c r="BG1043" i="21"/>
  <c r="BF1043" i="21"/>
  <c r="T1043" i="21"/>
  <c r="R1043" i="21"/>
  <c r="P1043" i="21"/>
  <c r="BI1036" i="21"/>
  <c r="BH1036" i="21"/>
  <c r="BG1036" i="21"/>
  <c r="BF1036" i="21"/>
  <c r="T1036" i="21"/>
  <c r="R1036" i="21"/>
  <c r="P1036" i="21"/>
  <c r="BI1032" i="21"/>
  <c r="BH1032" i="21"/>
  <c r="BG1032" i="21"/>
  <c r="BF1032" i="21"/>
  <c r="T1032" i="21"/>
  <c r="R1032" i="21"/>
  <c r="P1032" i="21"/>
  <c r="BI1028" i="21"/>
  <c r="BH1028" i="21"/>
  <c r="BG1028" i="21"/>
  <c r="BF1028" i="21"/>
  <c r="T1028" i="21"/>
  <c r="R1028" i="21"/>
  <c r="P1028" i="21"/>
  <c r="BI1025" i="21"/>
  <c r="BH1025" i="21"/>
  <c r="BG1025" i="21"/>
  <c r="BF1025" i="21"/>
  <c r="T1025" i="21"/>
  <c r="R1025" i="21"/>
  <c r="P1025" i="21"/>
  <c r="BI1017" i="21"/>
  <c r="BH1017" i="21"/>
  <c r="BG1017" i="21"/>
  <c r="BF1017" i="21"/>
  <c r="T1017" i="21"/>
  <c r="R1017" i="21"/>
  <c r="P1017" i="21"/>
  <c r="BI1007" i="21"/>
  <c r="BH1007" i="21"/>
  <c r="BG1007" i="21"/>
  <c r="BF1007" i="21"/>
  <c r="T1007" i="21"/>
  <c r="R1007" i="21"/>
  <c r="P1007" i="21"/>
  <c r="BI994" i="21"/>
  <c r="BH994" i="21"/>
  <c r="BG994" i="21"/>
  <c r="BF994" i="21"/>
  <c r="T994" i="21"/>
  <c r="R994" i="21"/>
  <c r="P994" i="21"/>
  <c r="BI980" i="21"/>
  <c r="BH980" i="21"/>
  <c r="BG980" i="21"/>
  <c r="BF980" i="21"/>
  <c r="T980" i="21"/>
  <c r="R980" i="21"/>
  <c r="P980" i="21"/>
  <c r="BI970" i="21"/>
  <c r="BH970" i="21"/>
  <c r="BG970" i="21"/>
  <c r="BF970" i="21"/>
  <c r="T970" i="21"/>
  <c r="R970" i="21"/>
  <c r="P970" i="21"/>
  <c r="BI963" i="21"/>
  <c r="BH963" i="21"/>
  <c r="BG963" i="21"/>
  <c r="BF963" i="21"/>
  <c r="T963" i="21"/>
  <c r="R963" i="21"/>
  <c r="P963" i="21"/>
  <c r="BI951" i="21"/>
  <c r="BH951" i="21"/>
  <c r="BG951" i="21"/>
  <c r="BF951" i="21"/>
  <c r="T951" i="21"/>
  <c r="R951" i="21"/>
  <c r="P951" i="21"/>
  <c r="BI948" i="21"/>
  <c r="BH948" i="21"/>
  <c r="BG948" i="21"/>
  <c r="BF948" i="21"/>
  <c r="T948" i="21"/>
  <c r="R948" i="21"/>
  <c r="P948" i="21"/>
  <c r="BI938" i="21"/>
  <c r="BH938" i="21"/>
  <c r="BG938" i="21"/>
  <c r="BF938" i="21"/>
  <c r="T938" i="21"/>
  <c r="R938" i="21"/>
  <c r="P938" i="21"/>
  <c r="BI929" i="21"/>
  <c r="BH929" i="21"/>
  <c r="BG929" i="21"/>
  <c r="BF929" i="21"/>
  <c r="T929" i="21"/>
  <c r="R929" i="21"/>
  <c r="P929" i="21"/>
  <c r="BI920" i="21"/>
  <c r="BH920" i="21"/>
  <c r="BG920" i="21"/>
  <c r="BF920" i="21"/>
  <c r="T920" i="21"/>
  <c r="R920" i="21"/>
  <c r="P920" i="21"/>
  <c r="BI915" i="21"/>
  <c r="BH915" i="21"/>
  <c r="BG915" i="21"/>
  <c r="BF915" i="21"/>
  <c r="T915" i="21"/>
  <c r="R915" i="21"/>
  <c r="P915" i="21"/>
  <c r="BI910" i="21"/>
  <c r="BH910" i="21"/>
  <c r="BG910" i="21"/>
  <c r="BF910" i="21"/>
  <c r="T910" i="21"/>
  <c r="R910" i="21"/>
  <c r="P910" i="21"/>
  <c r="BI898" i="21"/>
  <c r="BH898" i="21"/>
  <c r="BG898" i="21"/>
  <c r="BF898" i="21"/>
  <c r="T898" i="21"/>
  <c r="R898" i="21"/>
  <c r="P898" i="21"/>
  <c r="BI890" i="21"/>
  <c r="BH890" i="21"/>
  <c r="BG890" i="21"/>
  <c r="BF890" i="21"/>
  <c r="T890" i="21"/>
  <c r="R890" i="21"/>
  <c r="P890" i="21"/>
  <c r="BI883" i="21"/>
  <c r="BH883" i="21"/>
  <c r="BG883" i="21"/>
  <c r="BF883" i="21"/>
  <c r="T883" i="21"/>
  <c r="R883" i="21"/>
  <c r="P883" i="21"/>
  <c r="BI868" i="21"/>
  <c r="BH868" i="21"/>
  <c r="BG868" i="21"/>
  <c r="BF868" i="21"/>
  <c r="T868" i="21"/>
  <c r="R868" i="21"/>
  <c r="P868" i="21"/>
  <c r="BI861" i="21"/>
  <c r="BH861" i="21"/>
  <c r="BG861" i="21"/>
  <c r="BF861" i="21"/>
  <c r="T861" i="21"/>
  <c r="R861" i="21"/>
  <c r="P861" i="21"/>
  <c r="BI855" i="21"/>
  <c r="BH855" i="21"/>
  <c r="BG855" i="21"/>
  <c r="BF855" i="21"/>
  <c r="T855" i="21"/>
  <c r="R855" i="21"/>
  <c r="P855" i="21"/>
  <c r="BI848" i="21"/>
  <c r="BH848" i="21"/>
  <c r="BG848" i="21"/>
  <c r="BF848" i="21"/>
  <c r="T848" i="21"/>
  <c r="R848" i="21"/>
  <c r="P848" i="21"/>
  <c r="BI838" i="21"/>
  <c r="BH838" i="21"/>
  <c r="BG838" i="21"/>
  <c r="BF838" i="21"/>
  <c r="T838" i="21"/>
  <c r="R838" i="21"/>
  <c r="P838" i="21"/>
  <c r="BI830" i="21"/>
  <c r="BH830" i="21"/>
  <c r="BG830" i="21"/>
  <c r="BF830" i="21"/>
  <c r="T830" i="21"/>
  <c r="R830" i="21"/>
  <c r="P830" i="21"/>
  <c r="BI824" i="21"/>
  <c r="BH824" i="21"/>
  <c r="BG824" i="21"/>
  <c r="BF824" i="21"/>
  <c r="T824" i="21"/>
  <c r="R824" i="21"/>
  <c r="P824" i="21"/>
  <c r="BI816" i="21"/>
  <c r="BH816" i="21"/>
  <c r="BG816" i="21"/>
  <c r="BF816" i="21"/>
  <c r="T816" i="21"/>
  <c r="R816" i="21"/>
  <c r="P816" i="21"/>
  <c r="BI787" i="21"/>
  <c r="BH787" i="21"/>
  <c r="BG787" i="21"/>
  <c r="BF787" i="21"/>
  <c r="T787" i="21"/>
  <c r="R787" i="21"/>
  <c r="P787" i="21"/>
  <c r="BI782" i="21"/>
  <c r="BH782" i="21"/>
  <c r="BG782" i="21"/>
  <c r="BF782" i="21"/>
  <c r="T782" i="21"/>
  <c r="R782" i="21"/>
  <c r="P782" i="21"/>
  <c r="BI774" i="21"/>
  <c r="BH774" i="21"/>
  <c r="BG774" i="21"/>
  <c r="BF774" i="21"/>
  <c r="T774" i="21"/>
  <c r="R774" i="21"/>
  <c r="P774" i="21"/>
  <c r="BI757" i="21"/>
  <c r="BH757" i="21"/>
  <c r="BG757" i="21"/>
  <c r="BF757" i="21"/>
  <c r="T757" i="21"/>
  <c r="R757" i="21"/>
  <c r="P757" i="21"/>
  <c r="BI754" i="21"/>
  <c r="BH754" i="21"/>
  <c r="BG754" i="21"/>
  <c r="BF754" i="21"/>
  <c r="T754" i="21"/>
  <c r="R754" i="21"/>
  <c r="P754" i="21"/>
  <c r="BI746" i="21"/>
  <c r="BH746" i="21"/>
  <c r="BG746" i="21"/>
  <c r="BF746" i="21"/>
  <c r="T746" i="21"/>
  <c r="R746" i="21"/>
  <c r="P746" i="21"/>
  <c r="BI737" i="21"/>
  <c r="BH737" i="21"/>
  <c r="BG737" i="21"/>
  <c r="BF737" i="21"/>
  <c r="T737" i="21"/>
  <c r="R737" i="21"/>
  <c r="P737" i="21"/>
  <c r="BI734" i="21"/>
  <c r="BH734" i="21"/>
  <c r="BG734" i="21"/>
  <c r="BF734" i="21"/>
  <c r="T734" i="21"/>
  <c r="R734" i="21"/>
  <c r="P734" i="21"/>
  <c r="BI725" i="21"/>
  <c r="BH725" i="21"/>
  <c r="BG725" i="21"/>
  <c r="BF725" i="21"/>
  <c r="T725" i="21"/>
  <c r="R725" i="21"/>
  <c r="P725" i="21"/>
  <c r="BI722" i="21"/>
  <c r="BH722" i="21"/>
  <c r="BG722" i="21"/>
  <c r="BF722" i="21"/>
  <c r="T722" i="21"/>
  <c r="R722" i="21"/>
  <c r="P722" i="21"/>
  <c r="BI719" i="21"/>
  <c r="BH719" i="21"/>
  <c r="BG719" i="21"/>
  <c r="BF719" i="21"/>
  <c r="T719" i="21"/>
  <c r="R719" i="21"/>
  <c r="P719" i="21"/>
  <c r="BI716" i="21"/>
  <c r="BH716" i="21"/>
  <c r="BG716" i="21"/>
  <c r="BF716" i="21"/>
  <c r="T716" i="21"/>
  <c r="R716" i="21"/>
  <c r="P716" i="21"/>
  <c r="BI708" i="21"/>
  <c r="BH708" i="21"/>
  <c r="BG708" i="21"/>
  <c r="BF708" i="21"/>
  <c r="T708" i="21"/>
  <c r="R708" i="21"/>
  <c r="P708" i="21"/>
  <c r="BI697" i="21"/>
  <c r="BH697" i="21"/>
  <c r="BG697" i="21"/>
  <c r="BF697" i="21"/>
  <c r="T697" i="21"/>
  <c r="R697" i="21"/>
  <c r="P697" i="21"/>
  <c r="BI687" i="21"/>
  <c r="BH687" i="21"/>
  <c r="BG687" i="21"/>
  <c r="BF687" i="21"/>
  <c r="T687" i="21"/>
  <c r="R687" i="21"/>
  <c r="P687" i="21"/>
  <c r="BI676" i="21"/>
  <c r="BH676" i="21"/>
  <c r="BG676" i="21"/>
  <c r="BF676" i="21"/>
  <c r="T676" i="21"/>
  <c r="R676" i="21"/>
  <c r="P676" i="21"/>
  <c r="BI664" i="21"/>
  <c r="BH664" i="21"/>
  <c r="BG664" i="21"/>
  <c r="BF664" i="21"/>
  <c r="T664" i="21"/>
  <c r="R664" i="21"/>
  <c r="P664" i="21"/>
  <c r="BI654" i="21"/>
  <c r="BH654" i="21"/>
  <c r="BG654" i="21"/>
  <c r="BF654" i="21"/>
  <c r="T654" i="21"/>
  <c r="R654" i="21"/>
  <c r="P654" i="21"/>
  <c r="BI644" i="21"/>
  <c r="BH644" i="21"/>
  <c r="BG644" i="21"/>
  <c r="BF644" i="21"/>
  <c r="T644" i="21"/>
  <c r="R644" i="21"/>
  <c r="P644" i="21"/>
  <c r="BI641" i="21"/>
  <c r="BH641" i="21"/>
  <c r="BG641" i="21"/>
  <c r="BF641" i="21"/>
  <c r="T641" i="21"/>
  <c r="R641" i="21"/>
  <c r="P641" i="21"/>
  <c r="BI638" i="21"/>
  <c r="BH638" i="21"/>
  <c r="BG638" i="21"/>
  <c r="BF638" i="21"/>
  <c r="T638" i="21"/>
  <c r="R638" i="21"/>
  <c r="P638" i="21"/>
  <c r="BI627" i="21"/>
  <c r="BH627" i="21"/>
  <c r="BG627" i="21"/>
  <c r="BF627" i="21"/>
  <c r="T627" i="21"/>
  <c r="R627" i="21"/>
  <c r="P627" i="21"/>
  <c r="BI616" i="21"/>
  <c r="BH616" i="21"/>
  <c r="BG616" i="21"/>
  <c r="BF616" i="21"/>
  <c r="T616" i="21"/>
  <c r="R616" i="21"/>
  <c r="P616" i="21"/>
  <c r="BI610" i="21"/>
  <c r="BH610" i="21"/>
  <c r="BG610" i="21"/>
  <c r="BF610" i="21"/>
  <c r="T610" i="21"/>
  <c r="R610" i="21"/>
  <c r="P610" i="21"/>
  <c r="BI600" i="21"/>
  <c r="BH600" i="21"/>
  <c r="BG600" i="21"/>
  <c r="BF600" i="21"/>
  <c r="T600" i="21"/>
  <c r="R600" i="21"/>
  <c r="P600" i="21"/>
  <c r="BI585" i="21"/>
  <c r="BH585" i="21"/>
  <c r="BG585" i="21"/>
  <c r="BF585" i="21"/>
  <c r="T585" i="21"/>
  <c r="R585" i="21"/>
  <c r="P585" i="21"/>
  <c r="BI576" i="21"/>
  <c r="BH576" i="21"/>
  <c r="BG576" i="21"/>
  <c r="BF576" i="21"/>
  <c r="T576" i="21"/>
  <c r="R576" i="21"/>
  <c r="P576" i="21"/>
  <c r="BI569" i="21"/>
  <c r="BH569" i="21"/>
  <c r="BG569" i="21"/>
  <c r="BF569" i="21"/>
  <c r="T569" i="21"/>
  <c r="R569" i="21"/>
  <c r="P569" i="21"/>
  <c r="BI563" i="21"/>
  <c r="BH563" i="21"/>
  <c r="BG563" i="21"/>
  <c r="BF563" i="21"/>
  <c r="T563" i="21"/>
  <c r="R563" i="21"/>
  <c r="P563" i="21"/>
  <c r="BI560" i="21"/>
  <c r="BH560" i="21"/>
  <c r="BG560" i="21"/>
  <c r="BF560" i="21"/>
  <c r="T560" i="21"/>
  <c r="R560" i="21"/>
  <c r="P560" i="21"/>
  <c r="BI552" i="21"/>
  <c r="BH552" i="21"/>
  <c r="BG552" i="21"/>
  <c r="BF552" i="21"/>
  <c r="T552" i="21"/>
  <c r="R552" i="21"/>
  <c r="P552" i="21"/>
  <c r="BI545" i="21"/>
  <c r="BH545" i="21"/>
  <c r="BG545" i="21"/>
  <c r="BF545" i="21"/>
  <c r="T545" i="21"/>
  <c r="R545" i="21"/>
  <c r="P545" i="21"/>
  <c r="BI542" i="21"/>
  <c r="BH542" i="21"/>
  <c r="BG542" i="21"/>
  <c r="BF542" i="21"/>
  <c r="T542" i="21"/>
  <c r="R542" i="21"/>
  <c r="P542" i="21"/>
  <c r="BI534" i="21"/>
  <c r="BH534" i="21"/>
  <c r="BG534" i="21"/>
  <c r="BF534" i="21"/>
  <c r="T534" i="21"/>
  <c r="R534" i="21"/>
  <c r="P534" i="21"/>
  <c r="BI531" i="21"/>
  <c r="BH531" i="21"/>
  <c r="BG531" i="21"/>
  <c r="BF531" i="21"/>
  <c r="T531" i="21"/>
  <c r="R531" i="21"/>
  <c r="P531" i="21"/>
  <c r="BI528" i="21"/>
  <c r="BH528" i="21"/>
  <c r="BG528" i="21"/>
  <c r="BF528" i="21"/>
  <c r="T528" i="21"/>
  <c r="R528" i="21"/>
  <c r="P528" i="21"/>
  <c r="BI522" i="21"/>
  <c r="BH522" i="21"/>
  <c r="BG522" i="21"/>
  <c r="BF522" i="21"/>
  <c r="T522" i="21"/>
  <c r="R522" i="21"/>
  <c r="P522" i="21"/>
  <c r="BI519" i="21"/>
  <c r="BH519" i="21"/>
  <c r="BG519" i="21"/>
  <c r="BF519" i="21"/>
  <c r="T519" i="21"/>
  <c r="R519" i="21"/>
  <c r="P519" i="21"/>
  <c r="BI516" i="21"/>
  <c r="BH516" i="21"/>
  <c r="BG516" i="21"/>
  <c r="BF516" i="21"/>
  <c r="T516" i="21"/>
  <c r="R516" i="21"/>
  <c r="P516" i="21"/>
  <c r="BI499" i="21"/>
  <c r="BH499" i="21"/>
  <c r="BG499" i="21"/>
  <c r="BF499" i="21"/>
  <c r="T499" i="21"/>
  <c r="R499" i="21"/>
  <c r="P499" i="21"/>
  <c r="BI493" i="21"/>
  <c r="BH493" i="21"/>
  <c r="BG493" i="21"/>
  <c r="BF493" i="21"/>
  <c r="T493" i="21"/>
  <c r="R493" i="21"/>
  <c r="P493" i="21"/>
  <c r="BI486" i="21"/>
  <c r="BH486" i="21"/>
  <c r="BG486" i="21"/>
  <c r="BF486" i="21"/>
  <c r="T486" i="21"/>
  <c r="R486" i="21"/>
  <c r="P486" i="21"/>
  <c r="BI467" i="21"/>
  <c r="BH467" i="21"/>
  <c r="BG467" i="21"/>
  <c r="BF467" i="21"/>
  <c r="T467" i="21"/>
  <c r="R467" i="21"/>
  <c r="P467" i="21"/>
  <c r="BI454" i="21"/>
  <c r="BH454" i="21"/>
  <c r="BG454" i="21"/>
  <c r="BF454" i="21"/>
  <c r="T454" i="21"/>
  <c r="R454" i="21"/>
  <c r="P454" i="21"/>
  <c r="BI446" i="21"/>
  <c r="BH446" i="21"/>
  <c r="BG446" i="21"/>
  <c r="BF446" i="21"/>
  <c r="T446" i="21"/>
  <c r="R446" i="21"/>
  <c r="P446" i="21"/>
  <c r="BI440" i="21"/>
  <c r="BH440" i="21"/>
  <c r="BG440" i="21"/>
  <c r="BF440" i="21"/>
  <c r="T440" i="21"/>
  <c r="R440" i="21"/>
  <c r="P440" i="21"/>
  <c r="BI432" i="21"/>
  <c r="BH432" i="21"/>
  <c r="BG432" i="21"/>
  <c r="BF432" i="21"/>
  <c r="T432" i="21"/>
  <c r="R432" i="21"/>
  <c r="P432" i="21"/>
  <c r="BI425" i="21"/>
  <c r="BH425" i="21"/>
  <c r="BG425" i="21"/>
  <c r="BF425" i="21"/>
  <c r="T425" i="21"/>
  <c r="R425" i="21"/>
  <c r="P425" i="21"/>
  <c r="BI417" i="21"/>
  <c r="BH417" i="21"/>
  <c r="BG417" i="21"/>
  <c r="BF417" i="21"/>
  <c r="T417" i="21"/>
  <c r="R417" i="21"/>
  <c r="P417" i="21"/>
  <c r="BI414" i="21"/>
  <c r="BH414" i="21"/>
  <c r="BG414" i="21"/>
  <c r="BF414" i="21"/>
  <c r="T414" i="21"/>
  <c r="R414" i="21"/>
  <c r="P414" i="21"/>
  <c r="BI411" i="21"/>
  <c r="BH411" i="21"/>
  <c r="BG411" i="21"/>
  <c r="BF411" i="21"/>
  <c r="T411" i="21"/>
  <c r="R411" i="21"/>
  <c r="P411" i="21"/>
  <c r="BI402" i="21"/>
  <c r="BH402" i="21"/>
  <c r="BG402" i="21"/>
  <c r="BF402" i="21"/>
  <c r="T402" i="21"/>
  <c r="R402" i="21"/>
  <c r="P402" i="21"/>
  <c r="BI393" i="21"/>
  <c r="BH393" i="21"/>
  <c r="BG393" i="21"/>
  <c r="BF393" i="21"/>
  <c r="T393" i="21"/>
  <c r="R393" i="21"/>
  <c r="P393" i="21"/>
  <c r="BI390" i="21"/>
  <c r="BH390" i="21"/>
  <c r="BG390" i="21"/>
  <c r="BF390" i="21"/>
  <c r="T390" i="21"/>
  <c r="R390" i="21"/>
  <c r="P390" i="21"/>
  <c r="BI383" i="21"/>
  <c r="BH383" i="21"/>
  <c r="BG383" i="21"/>
  <c r="BF383" i="21"/>
  <c r="T383" i="21"/>
  <c r="R383" i="21"/>
  <c r="P383" i="21"/>
  <c r="BI375" i="21"/>
  <c r="BH375" i="21"/>
  <c r="BG375" i="21"/>
  <c r="BF375" i="21"/>
  <c r="T375" i="21"/>
  <c r="R375" i="21"/>
  <c r="P375" i="21"/>
  <c r="BI369" i="21"/>
  <c r="BH369" i="21"/>
  <c r="BG369" i="21"/>
  <c r="BF369" i="21"/>
  <c r="T369" i="21"/>
  <c r="R369" i="21"/>
  <c r="P369" i="21"/>
  <c r="BI363" i="21"/>
  <c r="BH363" i="21"/>
  <c r="BG363" i="21"/>
  <c r="BF363" i="21"/>
  <c r="T363" i="21"/>
  <c r="R363" i="21"/>
  <c r="P363" i="21"/>
  <c r="BI356" i="21"/>
  <c r="BH356" i="21"/>
  <c r="BG356" i="21"/>
  <c r="BF356" i="21"/>
  <c r="T356" i="21"/>
  <c r="R356" i="21"/>
  <c r="P356" i="21"/>
  <c r="BI346" i="21"/>
  <c r="BH346" i="21"/>
  <c r="BG346" i="21"/>
  <c r="BF346" i="21"/>
  <c r="T346" i="21"/>
  <c r="R346" i="21"/>
  <c r="P346" i="21"/>
  <c r="BI336" i="21"/>
  <c r="BH336" i="21"/>
  <c r="BG336" i="21"/>
  <c r="BF336" i="21"/>
  <c r="T336" i="21"/>
  <c r="R336" i="21"/>
  <c r="P336" i="21"/>
  <c r="BI333" i="21"/>
  <c r="BH333" i="21"/>
  <c r="BG333" i="21"/>
  <c r="BF333" i="21"/>
  <c r="T333" i="21"/>
  <c r="R333" i="21"/>
  <c r="P333" i="21"/>
  <c r="BI324" i="21"/>
  <c r="BH324" i="21"/>
  <c r="BG324" i="21"/>
  <c r="BF324" i="21"/>
  <c r="T324" i="21"/>
  <c r="R324" i="21"/>
  <c r="P324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0" i="21"/>
  <c r="BH310" i="21"/>
  <c r="BG310" i="21"/>
  <c r="BF310" i="21"/>
  <c r="T310" i="21"/>
  <c r="R310" i="21"/>
  <c r="P310" i="21"/>
  <c r="BI307" i="21"/>
  <c r="BH307" i="21"/>
  <c r="BG307" i="21"/>
  <c r="BF307" i="21"/>
  <c r="T307" i="21"/>
  <c r="R307" i="21"/>
  <c r="P307" i="21"/>
  <c r="BI288" i="21"/>
  <c r="BH288" i="21"/>
  <c r="BG288" i="21"/>
  <c r="BF288" i="21"/>
  <c r="T288" i="21"/>
  <c r="R288" i="21"/>
  <c r="P288" i="21"/>
  <c r="BI278" i="21"/>
  <c r="BH278" i="21"/>
  <c r="BG278" i="21"/>
  <c r="BF278" i="21"/>
  <c r="T278" i="21"/>
  <c r="R278" i="21"/>
  <c r="P278" i="21"/>
  <c r="BI256" i="21"/>
  <c r="BH256" i="21"/>
  <c r="BG256" i="21"/>
  <c r="BF256" i="21"/>
  <c r="T256" i="21"/>
  <c r="R256" i="21"/>
  <c r="P256" i="21"/>
  <c r="BI229" i="21"/>
  <c r="BH229" i="21"/>
  <c r="BG229" i="21"/>
  <c r="BF229" i="21"/>
  <c r="T229" i="21"/>
  <c r="R229" i="21"/>
  <c r="P229" i="21"/>
  <c r="BI215" i="21"/>
  <c r="BH215" i="21"/>
  <c r="BG215" i="21"/>
  <c r="BF215" i="21"/>
  <c r="T215" i="21"/>
  <c r="R215" i="21"/>
  <c r="P215" i="21"/>
  <c r="BI205" i="21"/>
  <c r="BH205" i="21"/>
  <c r="BG205" i="21"/>
  <c r="BF205" i="21"/>
  <c r="T205" i="21"/>
  <c r="R205" i="21"/>
  <c r="P205" i="21"/>
  <c r="BI195" i="21"/>
  <c r="BH195" i="21"/>
  <c r="BG195" i="21"/>
  <c r="BF195" i="21"/>
  <c r="T195" i="21"/>
  <c r="R195" i="21"/>
  <c r="P195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5" i="21"/>
  <c r="BH175" i="21"/>
  <c r="BG175" i="21"/>
  <c r="BF175" i="21"/>
  <c r="T175" i="21"/>
  <c r="R175" i="21"/>
  <c r="P175" i="21"/>
  <c r="BI162" i="21"/>
  <c r="BH162" i="21"/>
  <c r="BG162" i="21"/>
  <c r="BF162" i="21"/>
  <c r="T162" i="21"/>
  <c r="R162" i="21"/>
  <c r="P162" i="21"/>
  <c r="BI159" i="21"/>
  <c r="BH159" i="21"/>
  <c r="BG159" i="21"/>
  <c r="BF159" i="21"/>
  <c r="T159" i="21"/>
  <c r="R159" i="21"/>
  <c r="P159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J133" i="21"/>
  <c r="J132" i="21"/>
  <c r="F132" i="21"/>
  <c r="F130" i="21"/>
  <c r="E128" i="21"/>
  <c r="J96" i="21"/>
  <c r="J95" i="21"/>
  <c r="F95" i="21"/>
  <c r="F93" i="21"/>
  <c r="E91" i="21"/>
  <c r="J22" i="21"/>
  <c r="E22" i="21"/>
  <c r="F96" i="21"/>
  <c r="J21" i="21"/>
  <c r="J16" i="21"/>
  <c r="J93" i="21"/>
  <c r="E7" i="21"/>
  <c r="E122" i="21"/>
  <c r="J41" i="20"/>
  <c r="J40" i="20"/>
  <c r="AY119" i="1"/>
  <c r="J39" i="20"/>
  <c r="AX119" i="1" s="1"/>
  <c r="BI236" i="20"/>
  <c r="BH236" i="20"/>
  <c r="BG236" i="20"/>
  <c r="BF236" i="20"/>
  <c r="T236" i="20"/>
  <c r="R236" i="20"/>
  <c r="P236" i="20"/>
  <c r="BI235" i="20"/>
  <c r="BH235" i="20"/>
  <c r="BG235" i="20"/>
  <c r="BF235" i="20"/>
  <c r="T235" i="20"/>
  <c r="R235" i="20"/>
  <c r="P235" i="20"/>
  <c r="BI232" i="20"/>
  <c r="BH232" i="20"/>
  <c r="BG232" i="20"/>
  <c r="BF232" i="20"/>
  <c r="T232" i="20"/>
  <c r="R232" i="20"/>
  <c r="P232" i="20"/>
  <c r="BI231" i="20"/>
  <c r="BH231" i="20"/>
  <c r="BG231" i="20"/>
  <c r="BF231" i="20"/>
  <c r="T231" i="20"/>
  <c r="R231" i="20"/>
  <c r="P231" i="20"/>
  <c r="BI228" i="20"/>
  <c r="BH228" i="20"/>
  <c r="BG228" i="20"/>
  <c r="BF228" i="20"/>
  <c r="T228" i="20"/>
  <c r="R228" i="20"/>
  <c r="P228" i="20"/>
  <c r="BI225" i="20"/>
  <c r="BH225" i="20"/>
  <c r="BG225" i="20"/>
  <c r="BF225" i="20"/>
  <c r="T225" i="20"/>
  <c r="R225" i="20"/>
  <c r="P225" i="20"/>
  <c r="BI222" i="20"/>
  <c r="BH222" i="20"/>
  <c r="BG222" i="20"/>
  <c r="BF222" i="20"/>
  <c r="T222" i="20"/>
  <c r="R222" i="20"/>
  <c r="P222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7" i="20"/>
  <c r="BH217" i="20"/>
  <c r="BG217" i="20"/>
  <c r="BF217" i="20"/>
  <c r="T217" i="20"/>
  <c r="R217" i="20"/>
  <c r="P217" i="20"/>
  <c r="BI214" i="20"/>
  <c r="BH214" i="20"/>
  <c r="BG214" i="20"/>
  <c r="BF214" i="20"/>
  <c r="T214" i="20"/>
  <c r="R214" i="20"/>
  <c r="P214" i="20"/>
  <c r="BI213" i="20"/>
  <c r="BH213" i="20"/>
  <c r="BG213" i="20"/>
  <c r="BF213" i="20"/>
  <c r="T213" i="20"/>
  <c r="R213" i="20"/>
  <c r="P213" i="20"/>
  <c r="BI210" i="20"/>
  <c r="BH210" i="20"/>
  <c r="BG210" i="20"/>
  <c r="BF210" i="20"/>
  <c r="T210" i="20"/>
  <c r="R210" i="20"/>
  <c r="P210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199" i="20"/>
  <c r="BH199" i="20"/>
  <c r="BG199" i="20"/>
  <c r="BF199" i="20"/>
  <c r="T199" i="20"/>
  <c r="R199" i="20"/>
  <c r="P199" i="20"/>
  <c r="BI195" i="20"/>
  <c r="BH195" i="20"/>
  <c r="BG195" i="20"/>
  <c r="BF195" i="20"/>
  <c r="T195" i="20"/>
  <c r="R195" i="20"/>
  <c r="P195" i="20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9" i="20"/>
  <c r="BH189" i="20"/>
  <c r="BG189" i="20"/>
  <c r="BF189" i="20"/>
  <c r="T189" i="20"/>
  <c r="R189" i="20"/>
  <c r="P189" i="20"/>
  <c r="BI186" i="20"/>
  <c r="BH186" i="20"/>
  <c r="BG186" i="20"/>
  <c r="BF186" i="20"/>
  <c r="T186" i="20"/>
  <c r="R186" i="20"/>
  <c r="P186" i="20"/>
  <c r="BI183" i="20"/>
  <c r="BH183" i="20"/>
  <c r="BG183" i="20"/>
  <c r="BF183" i="20"/>
  <c r="T183" i="20"/>
  <c r="R183" i="20"/>
  <c r="P183" i="20"/>
  <c r="BI180" i="20"/>
  <c r="BH180" i="20"/>
  <c r="BG180" i="20"/>
  <c r="BF180" i="20"/>
  <c r="T180" i="20"/>
  <c r="R180" i="20"/>
  <c r="P180" i="20"/>
  <c r="BI177" i="20"/>
  <c r="BH177" i="20"/>
  <c r="BG177" i="20"/>
  <c r="BF177" i="20"/>
  <c r="T177" i="20"/>
  <c r="R177" i="20"/>
  <c r="P177" i="20"/>
  <c r="BI174" i="20"/>
  <c r="BH174" i="20"/>
  <c r="BG174" i="20"/>
  <c r="BF174" i="20"/>
  <c r="T174" i="20"/>
  <c r="R174" i="20"/>
  <c r="P174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5" i="20"/>
  <c r="BH165" i="20"/>
  <c r="BG165" i="20"/>
  <c r="BF165" i="20"/>
  <c r="T165" i="20"/>
  <c r="R165" i="20"/>
  <c r="P165" i="20"/>
  <c r="BI162" i="20"/>
  <c r="BH162" i="20"/>
  <c r="BG162" i="20"/>
  <c r="BF162" i="20"/>
  <c r="T162" i="20"/>
  <c r="R162" i="20"/>
  <c r="P162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J124" i="20"/>
  <c r="F123" i="20"/>
  <c r="F121" i="20"/>
  <c r="E119" i="20"/>
  <c r="J96" i="20"/>
  <c r="F95" i="20"/>
  <c r="F93" i="20"/>
  <c r="E91" i="20"/>
  <c r="J25" i="20"/>
  <c r="E25" i="20"/>
  <c r="J95" i="20" s="1"/>
  <c r="J24" i="20"/>
  <c r="J22" i="20"/>
  <c r="E22" i="20"/>
  <c r="F124" i="20" s="1"/>
  <c r="J21" i="20"/>
  <c r="J16" i="20"/>
  <c r="J121" i="20"/>
  <c r="E7" i="20"/>
  <c r="E85" i="20"/>
  <c r="J41" i="19"/>
  <c r="J40" i="19"/>
  <c r="AY118" i="1" s="1"/>
  <c r="J39" i="19"/>
  <c r="AX118" i="1" s="1"/>
  <c r="BI256" i="19"/>
  <c r="BH256" i="19"/>
  <c r="BG256" i="19"/>
  <c r="BF256" i="19"/>
  <c r="T256" i="19"/>
  <c r="R256" i="19"/>
  <c r="P256" i="19"/>
  <c r="BI253" i="19"/>
  <c r="BH253" i="19"/>
  <c r="BG253" i="19"/>
  <c r="BF253" i="19"/>
  <c r="T253" i="19"/>
  <c r="R253" i="19"/>
  <c r="P253" i="19"/>
  <c r="BI250" i="19"/>
  <c r="BH250" i="19"/>
  <c r="BG250" i="19"/>
  <c r="BF250" i="19"/>
  <c r="T250" i="19"/>
  <c r="R250" i="19"/>
  <c r="P250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39" i="19"/>
  <c r="BH239" i="19"/>
  <c r="BG239" i="19"/>
  <c r="BF239" i="19"/>
  <c r="T239" i="19"/>
  <c r="R239" i="19"/>
  <c r="P239" i="19"/>
  <c r="BI235" i="19"/>
  <c r="BH235" i="19"/>
  <c r="BG235" i="19"/>
  <c r="BF235" i="19"/>
  <c r="T235" i="19"/>
  <c r="R235" i="19"/>
  <c r="P235" i="19"/>
  <c r="BI231" i="19"/>
  <c r="BH231" i="19"/>
  <c r="BG231" i="19"/>
  <c r="BF231" i="19"/>
  <c r="T231" i="19"/>
  <c r="R231" i="19"/>
  <c r="P231" i="19"/>
  <c r="BI228" i="19"/>
  <c r="BH228" i="19"/>
  <c r="BG228" i="19"/>
  <c r="BF228" i="19"/>
  <c r="T228" i="19"/>
  <c r="R228" i="19"/>
  <c r="P228" i="19"/>
  <c r="BI225" i="19"/>
  <c r="BH225" i="19"/>
  <c r="BG225" i="19"/>
  <c r="BF225" i="19"/>
  <c r="T225" i="19"/>
  <c r="R225" i="19"/>
  <c r="P225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3" i="19"/>
  <c r="BH213" i="19"/>
  <c r="BG213" i="19"/>
  <c r="BF213" i="19"/>
  <c r="T213" i="19"/>
  <c r="R213" i="19"/>
  <c r="P213" i="19"/>
  <c r="BI210" i="19"/>
  <c r="BH210" i="19"/>
  <c r="BG210" i="19"/>
  <c r="BF210" i="19"/>
  <c r="T210" i="19"/>
  <c r="R210" i="19"/>
  <c r="P210" i="19"/>
  <c r="BI206" i="19"/>
  <c r="BH206" i="19"/>
  <c r="BG206" i="19"/>
  <c r="BF206" i="19"/>
  <c r="T206" i="19"/>
  <c r="R206" i="19"/>
  <c r="P206" i="19"/>
  <c r="BI203" i="19"/>
  <c r="BH203" i="19"/>
  <c r="BG203" i="19"/>
  <c r="BF203" i="19"/>
  <c r="T203" i="19"/>
  <c r="R203" i="19"/>
  <c r="P203" i="19"/>
  <c r="BI200" i="19"/>
  <c r="BH200" i="19"/>
  <c r="BG200" i="19"/>
  <c r="BF200" i="19"/>
  <c r="T200" i="19"/>
  <c r="R200" i="19"/>
  <c r="P200" i="19"/>
  <c r="BI197" i="19"/>
  <c r="BH197" i="19"/>
  <c r="BG197" i="19"/>
  <c r="BF197" i="19"/>
  <c r="T197" i="19"/>
  <c r="R197" i="19"/>
  <c r="P197" i="19"/>
  <c r="BI194" i="19"/>
  <c r="BH194" i="19"/>
  <c r="BG194" i="19"/>
  <c r="BF194" i="19"/>
  <c r="T194" i="19"/>
  <c r="R194" i="19"/>
  <c r="P194" i="19"/>
  <c r="BI191" i="19"/>
  <c r="BH191" i="19"/>
  <c r="BG191" i="19"/>
  <c r="BF191" i="19"/>
  <c r="T191" i="19"/>
  <c r="R191" i="19"/>
  <c r="P191" i="19"/>
  <c r="BI188" i="19"/>
  <c r="BH188" i="19"/>
  <c r="BG188" i="19"/>
  <c r="BF188" i="19"/>
  <c r="T188" i="19"/>
  <c r="R188" i="19"/>
  <c r="P188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5" i="19"/>
  <c r="BH175" i="19"/>
  <c r="BG175" i="19"/>
  <c r="BF175" i="19"/>
  <c r="T175" i="19"/>
  <c r="R175" i="19"/>
  <c r="P175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59" i="19"/>
  <c r="BH159" i="19"/>
  <c r="BG159" i="19"/>
  <c r="BF159" i="19"/>
  <c r="T159" i="19"/>
  <c r="R159" i="19"/>
  <c r="P159" i="19"/>
  <c r="BI155" i="19"/>
  <c r="BH155" i="19"/>
  <c r="BG155" i="19"/>
  <c r="BF155" i="19"/>
  <c r="T155" i="19"/>
  <c r="R155" i="19"/>
  <c r="P155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J126" i="19"/>
  <c r="F125" i="19"/>
  <c r="F123" i="19"/>
  <c r="E121" i="19"/>
  <c r="J96" i="19"/>
  <c r="F95" i="19"/>
  <c r="F93" i="19"/>
  <c r="E91" i="19"/>
  <c r="J25" i="19"/>
  <c r="E25" i="19"/>
  <c r="J95" i="19"/>
  <c r="J24" i="19"/>
  <c r="J22" i="19"/>
  <c r="E22" i="19"/>
  <c r="F126" i="19"/>
  <c r="J21" i="19"/>
  <c r="J16" i="19"/>
  <c r="J93" i="19" s="1"/>
  <c r="E7" i="19"/>
  <c r="E115" i="19" s="1"/>
  <c r="J41" i="18"/>
  <c r="J40" i="18"/>
  <c r="AY117" i="1"/>
  <c r="J39" i="18"/>
  <c r="AX117" i="1" s="1"/>
  <c r="BI165" i="18"/>
  <c r="BH165" i="18"/>
  <c r="BG165" i="18"/>
  <c r="BF165" i="18"/>
  <c r="T165" i="18"/>
  <c r="T164" i="18"/>
  <c r="R165" i="18"/>
  <c r="R164" i="18" s="1"/>
  <c r="P165" i="18"/>
  <c r="P164" i="18"/>
  <c r="BI163" i="18"/>
  <c r="BH163" i="18"/>
  <c r="BG163" i="18"/>
  <c r="BF163" i="18"/>
  <c r="T163" i="18"/>
  <c r="R163" i="18"/>
  <c r="P163" i="18"/>
  <c r="BI160" i="18"/>
  <c r="BH160" i="18"/>
  <c r="BG160" i="18"/>
  <c r="BF160" i="18"/>
  <c r="T160" i="18"/>
  <c r="R160" i="18"/>
  <c r="P160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J125" i="18"/>
  <c r="F124" i="18"/>
  <c r="F122" i="18"/>
  <c r="E120" i="18"/>
  <c r="J96" i="18"/>
  <c r="F95" i="18"/>
  <c r="F93" i="18"/>
  <c r="E91" i="18"/>
  <c r="J25" i="18"/>
  <c r="E25" i="18"/>
  <c r="J124" i="18" s="1"/>
  <c r="J24" i="18"/>
  <c r="J22" i="18"/>
  <c r="E22" i="18"/>
  <c r="F96" i="18" s="1"/>
  <c r="J21" i="18"/>
  <c r="J16" i="18"/>
  <c r="J122" i="18" s="1"/>
  <c r="E7" i="18"/>
  <c r="E114" i="18"/>
  <c r="J41" i="17"/>
  <c r="J40" i="17"/>
  <c r="AY116" i="1" s="1"/>
  <c r="J39" i="17"/>
  <c r="AX116" i="1"/>
  <c r="BI313" i="17"/>
  <c r="BH313" i="17"/>
  <c r="BG313" i="17"/>
  <c r="BF313" i="17"/>
  <c r="T313" i="17"/>
  <c r="R313" i="17"/>
  <c r="P313" i="17"/>
  <c r="BI312" i="17"/>
  <c r="BH312" i="17"/>
  <c r="BG312" i="17"/>
  <c r="BF312" i="17"/>
  <c r="T312" i="17"/>
  <c r="R312" i="17"/>
  <c r="P312" i="17"/>
  <c r="BI310" i="17"/>
  <c r="BH310" i="17"/>
  <c r="BG310" i="17"/>
  <c r="BF310" i="17"/>
  <c r="T310" i="17"/>
  <c r="R310" i="17"/>
  <c r="P310" i="17"/>
  <c r="BI307" i="17"/>
  <c r="BH307" i="17"/>
  <c r="BG307" i="17"/>
  <c r="BF307" i="17"/>
  <c r="T307" i="17"/>
  <c r="R307" i="17"/>
  <c r="P307" i="17"/>
  <c r="BI304" i="17"/>
  <c r="BH304" i="17"/>
  <c r="BG304" i="17"/>
  <c r="BF304" i="17"/>
  <c r="T304" i="17"/>
  <c r="R304" i="17"/>
  <c r="P304" i="17"/>
  <c r="BI302" i="17"/>
  <c r="BH302" i="17"/>
  <c r="BG302" i="17"/>
  <c r="BF302" i="17"/>
  <c r="T302" i="17"/>
  <c r="R302" i="17"/>
  <c r="P302" i="17"/>
  <c r="BI298" i="17"/>
  <c r="BH298" i="17"/>
  <c r="BG298" i="17"/>
  <c r="BF298" i="17"/>
  <c r="T298" i="17"/>
  <c r="R298" i="17"/>
  <c r="P298" i="17"/>
  <c r="BI294" i="17"/>
  <c r="BH294" i="17"/>
  <c r="BG294" i="17"/>
  <c r="BF294" i="17"/>
  <c r="T294" i="17"/>
  <c r="R294" i="17"/>
  <c r="P294" i="17"/>
  <c r="BI291" i="17"/>
  <c r="BH291" i="17"/>
  <c r="BG291" i="17"/>
  <c r="BF291" i="17"/>
  <c r="T291" i="17"/>
  <c r="R291" i="17"/>
  <c r="P291" i="17"/>
  <c r="BI287" i="17"/>
  <c r="BH287" i="17"/>
  <c r="BG287" i="17"/>
  <c r="BF287" i="17"/>
  <c r="T287" i="17"/>
  <c r="R287" i="17"/>
  <c r="P287" i="17"/>
  <c r="BI283" i="17"/>
  <c r="BH283" i="17"/>
  <c r="BG283" i="17"/>
  <c r="BF283" i="17"/>
  <c r="T283" i="17"/>
  <c r="R283" i="17"/>
  <c r="P283" i="17"/>
  <c r="BI280" i="17"/>
  <c r="BH280" i="17"/>
  <c r="BG280" i="17"/>
  <c r="BF280" i="17"/>
  <c r="T280" i="17"/>
  <c r="R280" i="17"/>
  <c r="P280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71" i="17"/>
  <c r="BH271" i="17"/>
  <c r="BG271" i="17"/>
  <c r="BF271" i="17"/>
  <c r="T271" i="17"/>
  <c r="R271" i="17"/>
  <c r="P271" i="17"/>
  <c r="BI267" i="17"/>
  <c r="BH267" i="17"/>
  <c r="BG267" i="17"/>
  <c r="BF267" i="17"/>
  <c r="T267" i="17"/>
  <c r="R267" i="17"/>
  <c r="P267" i="17"/>
  <c r="BI264" i="17"/>
  <c r="BH264" i="17"/>
  <c r="BG264" i="17"/>
  <c r="BF264" i="17"/>
  <c r="T264" i="17"/>
  <c r="R264" i="17"/>
  <c r="P264" i="17"/>
  <c r="BI260" i="17"/>
  <c r="BH260" i="17"/>
  <c r="BG260" i="17"/>
  <c r="BF260" i="17"/>
  <c r="T260" i="17"/>
  <c r="R260" i="17"/>
  <c r="P260" i="17"/>
  <c r="BI258" i="17"/>
  <c r="BH258" i="17"/>
  <c r="BG258" i="17"/>
  <c r="BF258" i="17"/>
  <c r="T258" i="17"/>
  <c r="R258" i="17"/>
  <c r="P258" i="17"/>
  <c r="BI255" i="17"/>
  <c r="BH255" i="17"/>
  <c r="BG255" i="17"/>
  <c r="BF255" i="17"/>
  <c r="T255" i="17"/>
  <c r="R255" i="17"/>
  <c r="P255" i="17"/>
  <c r="BI252" i="17"/>
  <c r="BH252" i="17"/>
  <c r="BG252" i="17"/>
  <c r="BF252" i="17"/>
  <c r="T252" i="17"/>
  <c r="R252" i="17"/>
  <c r="P252" i="17"/>
  <c r="BI249" i="17"/>
  <c r="BH249" i="17"/>
  <c r="BG249" i="17"/>
  <c r="BF249" i="17"/>
  <c r="T249" i="17"/>
  <c r="R249" i="17"/>
  <c r="P249" i="17"/>
  <c r="BI246" i="17"/>
  <c r="BH246" i="17"/>
  <c r="BG246" i="17"/>
  <c r="BF246" i="17"/>
  <c r="T246" i="17"/>
  <c r="R246" i="17"/>
  <c r="P246" i="17"/>
  <c r="BI243" i="17"/>
  <c r="BH243" i="17"/>
  <c r="BG243" i="17"/>
  <c r="BF243" i="17"/>
  <c r="T243" i="17"/>
  <c r="R243" i="17"/>
  <c r="P243" i="17"/>
  <c r="BI240" i="17"/>
  <c r="BH240" i="17"/>
  <c r="BG240" i="17"/>
  <c r="BF240" i="17"/>
  <c r="T240" i="17"/>
  <c r="R240" i="17"/>
  <c r="P240" i="17"/>
  <c r="BI237" i="17"/>
  <c r="BH237" i="17"/>
  <c r="BG237" i="17"/>
  <c r="BF237" i="17"/>
  <c r="T237" i="17"/>
  <c r="R237" i="17"/>
  <c r="P237" i="17"/>
  <c r="BI234" i="17"/>
  <c r="BH234" i="17"/>
  <c r="BG234" i="17"/>
  <c r="BF234" i="17"/>
  <c r="T234" i="17"/>
  <c r="R234" i="17"/>
  <c r="P234" i="17"/>
  <c r="BI231" i="17"/>
  <c r="BH231" i="17"/>
  <c r="BG231" i="17"/>
  <c r="BF231" i="17"/>
  <c r="T231" i="17"/>
  <c r="R231" i="17"/>
  <c r="P231" i="17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2" i="17"/>
  <c r="BH222" i="17"/>
  <c r="BG222" i="17"/>
  <c r="BF222" i="17"/>
  <c r="T222" i="17"/>
  <c r="R222" i="17"/>
  <c r="P222" i="17"/>
  <c r="BI219" i="17"/>
  <c r="BH219" i="17"/>
  <c r="BG219" i="17"/>
  <c r="BF219" i="17"/>
  <c r="T219" i="17"/>
  <c r="R219" i="17"/>
  <c r="P219" i="17"/>
  <c r="BI216" i="17"/>
  <c r="BH216" i="17"/>
  <c r="BG216" i="17"/>
  <c r="BF216" i="17"/>
  <c r="T216" i="17"/>
  <c r="R216" i="17"/>
  <c r="P216" i="17"/>
  <c r="BI213" i="17"/>
  <c r="BH213" i="17"/>
  <c r="BG213" i="17"/>
  <c r="BF213" i="17"/>
  <c r="T213" i="17"/>
  <c r="R213" i="17"/>
  <c r="P213" i="17"/>
  <c r="BI210" i="17"/>
  <c r="BH210" i="17"/>
  <c r="BG210" i="17"/>
  <c r="BF210" i="17"/>
  <c r="T210" i="17"/>
  <c r="R210" i="17"/>
  <c r="P210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R204" i="17"/>
  <c r="P204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5" i="17"/>
  <c r="BH195" i="17"/>
  <c r="BG195" i="17"/>
  <c r="BF195" i="17"/>
  <c r="T195" i="17"/>
  <c r="R195" i="17"/>
  <c r="P195" i="17"/>
  <c r="BI192" i="17"/>
  <c r="BH192" i="17"/>
  <c r="BG192" i="17"/>
  <c r="BF192" i="17"/>
  <c r="T192" i="17"/>
  <c r="R192" i="17"/>
  <c r="P192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72" i="17"/>
  <c r="BH172" i="17"/>
  <c r="BG172" i="17"/>
  <c r="BF172" i="17"/>
  <c r="T172" i="17"/>
  <c r="R172" i="17"/>
  <c r="P172" i="17"/>
  <c r="BI169" i="17"/>
  <c r="BH169" i="17"/>
  <c r="BG169" i="17"/>
  <c r="BF169" i="17"/>
  <c r="T169" i="17"/>
  <c r="R169" i="17"/>
  <c r="P169" i="17"/>
  <c r="BI166" i="17"/>
  <c r="BH166" i="17"/>
  <c r="BG166" i="17"/>
  <c r="BF166" i="17"/>
  <c r="T166" i="17"/>
  <c r="R166" i="17"/>
  <c r="P166" i="17"/>
  <c r="BI163" i="17"/>
  <c r="BH163" i="17"/>
  <c r="BG163" i="17"/>
  <c r="BF163" i="17"/>
  <c r="T163" i="17"/>
  <c r="R163" i="17"/>
  <c r="P163" i="17"/>
  <c r="BI160" i="17"/>
  <c r="BH160" i="17"/>
  <c r="BG160" i="17"/>
  <c r="BF160" i="17"/>
  <c r="T160" i="17"/>
  <c r="R160" i="17"/>
  <c r="P160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J127" i="17"/>
  <c r="F126" i="17"/>
  <c r="F124" i="17"/>
  <c r="E122" i="17"/>
  <c r="J96" i="17"/>
  <c r="F95" i="17"/>
  <c r="F93" i="17"/>
  <c r="E91" i="17"/>
  <c r="J25" i="17"/>
  <c r="E25" i="17"/>
  <c r="J126" i="17" s="1"/>
  <c r="J24" i="17"/>
  <c r="J22" i="17"/>
  <c r="E22" i="17"/>
  <c r="F127" i="17" s="1"/>
  <c r="J21" i="17"/>
  <c r="J16" i="17"/>
  <c r="J124" i="17"/>
  <c r="E7" i="17"/>
  <c r="E116" i="17"/>
  <c r="J41" i="16"/>
  <c r="J40" i="16"/>
  <c r="AY115" i="1" s="1"/>
  <c r="J39" i="16"/>
  <c r="AX115" i="1" s="1"/>
  <c r="BI1637" i="16"/>
  <c r="BH1637" i="16"/>
  <c r="BG1637" i="16"/>
  <c r="BF1637" i="16"/>
  <c r="T1637" i="16"/>
  <c r="R1637" i="16"/>
  <c r="P1637" i="16"/>
  <c r="BI1634" i="16"/>
  <c r="BH1634" i="16"/>
  <c r="BG1634" i="16"/>
  <c r="BF1634" i="16"/>
  <c r="T1634" i="16"/>
  <c r="R1634" i="16"/>
  <c r="P1634" i="16"/>
  <c r="BI1630" i="16"/>
  <c r="BH1630" i="16"/>
  <c r="BG1630" i="16"/>
  <c r="BF1630" i="16"/>
  <c r="T1630" i="16"/>
  <c r="R1630" i="16"/>
  <c r="P1630" i="16"/>
  <c r="BI1607" i="16"/>
  <c r="BH1607" i="16"/>
  <c r="BG1607" i="16"/>
  <c r="BF1607" i="16"/>
  <c r="T1607" i="16"/>
  <c r="R1607" i="16"/>
  <c r="P1607" i="16"/>
  <c r="BI1605" i="16"/>
  <c r="BH1605" i="16"/>
  <c r="BG1605" i="16"/>
  <c r="BF1605" i="16"/>
  <c r="T1605" i="16"/>
  <c r="R1605" i="16"/>
  <c r="P1605" i="16"/>
  <c r="BI1604" i="16"/>
  <c r="BH1604" i="16"/>
  <c r="BG1604" i="16"/>
  <c r="BF1604" i="16"/>
  <c r="T1604" i="16"/>
  <c r="R1604" i="16"/>
  <c r="P1604" i="16"/>
  <c r="BI1591" i="16"/>
  <c r="BH1591" i="16"/>
  <c r="BG1591" i="16"/>
  <c r="BF1591" i="16"/>
  <c r="T1591" i="16"/>
  <c r="R1591" i="16"/>
  <c r="P1591" i="16"/>
  <c r="BI1586" i="16"/>
  <c r="BH1586" i="16"/>
  <c r="BG1586" i="16"/>
  <c r="BF1586" i="16"/>
  <c r="T1586" i="16"/>
  <c r="R1586" i="16"/>
  <c r="P1586" i="16"/>
  <c r="BI1584" i="16"/>
  <c r="BH1584" i="16"/>
  <c r="BG1584" i="16"/>
  <c r="BF1584" i="16"/>
  <c r="T1584" i="16"/>
  <c r="R1584" i="16"/>
  <c r="P1584" i="16"/>
  <c r="BI1570" i="16"/>
  <c r="BH1570" i="16"/>
  <c r="BG1570" i="16"/>
  <c r="BF1570" i="16"/>
  <c r="T1570" i="16"/>
  <c r="R1570" i="16"/>
  <c r="P1570" i="16"/>
  <c r="BI1565" i="16"/>
  <c r="BH1565" i="16"/>
  <c r="BG1565" i="16"/>
  <c r="BF1565" i="16"/>
  <c r="T1565" i="16"/>
  <c r="R1565" i="16"/>
  <c r="P1565" i="16"/>
  <c r="BI1563" i="16"/>
  <c r="BH1563" i="16"/>
  <c r="BG1563" i="16"/>
  <c r="BF1563" i="16"/>
  <c r="T1563" i="16"/>
  <c r="R1563" i="16"/>
  <c r="P1563" i="16"/>
  <c r="BI1560" i="16"/>
  <c r="BH1560" i="16"/>
  <c r="BG1560" i="16"/>
  <c r="BF1560" i="16"/>
  <c r="T1560" i="16"/>
  <c r="R1560" i="16"/>
  <c r="P1560" i="16"/>
  <c r="BI1557" i="16"/>
  <c r="BH1557" i="16"/>
  <c r="BG1557" i="16"/>
  <c r="BF1557" i="16"/>
  <c r="T1557" i="16"/>
  <c r="R1557" i="16"/>
  <c r="P1557" i="16"/>
  <c r="BI1535" i="16"/>
  <c r="BH1535" i="16"/>
  <c r="BG1535" i="16"/>
  <c r="BF1535" i="16"/>
  <c r="T1535" i="16"/>
  <c r="R1535" i="16"/>
  <c r="P1535" i="16"/>
  <c r="BI1533" i="16"/>
  <c r="BH1533" i="16"/>
  <c r="BG1533" i="16"/>
  <c r="BF1533" i="16"/>
  <c r="T1533" i="16"/>
  <c r="R1533" i="16"/>
  <c r="P1533" i="16"/>
  <c r="BI1531" i="16"/>
  <c r="BH1531" i="16"/>
  <c r="BG1531" i="16"/>
  <c r="BF1531" i="16"/>
  <c r="T1531" i="16"/>
  <c r="R1531" i="16"/>
  <c r="P1531" i="16"/>
  <c r="BI1526" i="16"/>
  <c r="BH1526" i="16"/>
  <c r="BG1526" i="16"/>
  <c r="BF1526" i="16"/>
  <c r="T1526" i="16"/>
  <c r="R1526" i="16"/>
  <c r="P1526" i="16"/>
  <c r="BI1524" i="16"/>
  <c r="BH1524" i="16"/>
  <c r="BG1524" i="16"/>
  <c r="BF1524" i="16"/>
  <c r="T1524" i="16"/>
  <c r="R1524" i="16"/>
  <c r="P1524" i="16"/>
  <c r="BI1522" i="16"/>
  <c r="BH1522" i="16"/>
  <c r="BG1522" i="16"/>
  <c r="BF1522" i="16"/>
  <c r="T1522" i="16"/>
  <c r="R1522" i="16"/>
  <c r="P1522" i="16"/>
  <c r="BI1521" i="16"/>
  <c r="BH1521" i="16"/>
  <c r="BG1521" i="16"/>
  <c r="BF1521" i="16"/>
  <c r="T1521" i="16"/>
  <c r="R1521" i="16"/>
  <c r="P1521" i="16"/>
  <c r="BI1515" i="16"/>
  <c r="BH1515" i="16"/>
  <c r="BG1515" i="16"/>
  <c r="BF1515" i="16"/>
  <c r="T1515" i="16"/>
  <c r="R1515" i="16"/>
  <c r="P1515" i="16"/>
  <c r="BI1514" i="16"/>
  <c r="BH1514" i="16"/>
  <c r="BG1514" i="16"/>
  <c r="BF1514" i="16"/>
  <c r="T1514" i="16"/>
  <c r="R1514" i="16"/>
  <c r="P1514" i="16"/>
  <c r="BI1509" i="16"/>
  <c r="BH1509" i="16"/>
  <c r="BG1509" i="16"/>
  <c r="BF1509" i="16"/>
  <c r="T1509" i="16"/>
  <c r="R1509" i="16"/>
  <c r="P1509" i="16"/>
  <c r="BI1507" i="16"/>
  <c r="BH1507" i="16"/>
  <c r="BG1507" i="16"/>
  <c r="BF1507" i="16"/>
  <c r="T1507" i="16"/>
  <c r="R1507" i="16"/>
  <c r="P1507" i="16"/>
  <c r="BI1505" i="16"/>
  <c r="BH1505" i="16"/>
  <c r="BG1505" i="16"/>
  <c r="BF1505" i="16"/>
  <c r="T1505" i="16"/>
  <c r="R1505" i="16"/>
  <c r="P1505" i="16"/>
  <c r="BI1503" i="16"/>
  <c r="BH1503" i="16"/>
  <c r="BG1503" i="16"/>
  <c r="BF1503" i="16"/>
  <c r="T1503" i="16"/>
  <c r="R1503" i="16"/>
  <c r="P1503" i="16"/>
  <c r="BI1501" i="16"/>
  <c r="BH1501" i="16"/>
  <c r="BG1501" i="16"/>
  <c r="BF1501" i="16"/>
  <c r="T1501" i="16"/>
  <c r="R1501" i="16"/>
  <c r="P1501" i="16"/>
  <c r="BI1500" i="16"/>
  <c r="BH1500" i="16"/>
  <c r="BG1500" i="16"/>
  <c r="BF1500" i="16"/>
  <c r="T1500" i="16"/>
  <c r="R1500" i="16"/>
  <c r="P1500" i="16"/>
  <c r="BI1498" i="16"/>
  <c r="BH1498" i="16"/>
  <c r="BG1498" i="16"/>
  <c r="BF1498" i="16"/>
  <c r="T1498" i="16"/>
  <c r="R1498" i="16"/>
  <c r="P1498" i="16"/>
  <c r="BI1497" i="16"/>
  <c r="BH1497" i="16"/>
  <c r="BG1497" i="16"/>
  <c r="BF1497" i="16"/>
  <c r="T1497" i="16"/>
  <c r="R1497" i="16"/>
  <c r="P1497" i="16"/>
  <c r="BI1496" i="16"/>
  <c r="BH1496" i="16"/>
  <c r="BG1496" i="16"/>
  <c r="BF1496" i="16"/>
  <c r="T1496" i="16"/>
  <c r="R1496" i="16"/>
  <c r="P1496" i="16"/>
  <c r="BI1494" i="16"/>
  <c r="BH1494" i="16"/>
  <c r="BG1494" i="16"/>
  <c r="BF1494" i="16"/>
  <c r="T1494" i="16"/>
  <c r="R1494" i="16"/>
  <c r="P1494" i="16"/>
  <c r="BI1493" i="16"/>
  <c r="BH1493" i="16"/>
  <c r="BG1493" i="16"/>
  <c r="BF1493" i="16"/>
  <c r="T1493" i="16"/>
  <c r="R1493" i="16"/>
  <c r="P1493" i="16"/>
  <c r="BI1489" i="16"/>
  <c r="BH1489" i="16"/>
  <c r="BG1489" i="16"/>
  <c r="BF1489" i="16"/>
  <c r="T1489" i="16"/>
  <c r="R1489" i="16"/>
  <c r="P1489" i="16"/>
  <c r="BI1486" i="16"/>
  <c r="BH1486" i="16"/>
  <c r="BG1486" i="16"/>
  <c r="BF1486" i="16"/>
  <c r="T1486" i="16"/>
  <c r="R1486" i="16"/>
  <c r="P1486" i="16"/>
  <c r="BI1477" i="16"/>
  <c r="BH1477" i="16"/>
  <c r="BG1477" i="16"/>
  <c r="BF1477" i="16"/>
  <c r="T1477" i="16"/>
  <c r="R1477" i="16"/>
  <c r="P1477" i="16"/>
  <c r="BI1476" i="16"/>
  <c r="BH1476" i="16"/>
  <c r="BG1476" i="16"/>
  <c r="BF1476" i="16"/>
  <c r="T1476" i="16"/>
  <c r="R1476" i="16"/>
  <c r="P1476" i="16"/>
  <c r="BI1474" i="16"/>
  <c r="BH1474" i="16"/>
  <c r="BG1474" i="16"/>
  <c r="BF1474" i="16"/>
  <c r="T1474" i="16"/>
  <c r="R1474" i="16"/>
  <c r="P1474" i="16"/>
  <c r="BI1472" i="16"/>
  <c r="BH1472" i="16"/>
  <c r="BG1472" i="16"/>
  <c r="BF1472" i="16"/>
  <c r="T1472" i="16"/>
  <c r="R1472" i="16"/>
  <c r="P1472" i="16"/>
  <c r="BI1469" i="16"/>
  <c r="BH1469" i="16"/>
  <c r="BG1469" i="16"/>
  <c r="BF1469" i="16"/>
  <c r="T1469" i="16"/>
  <c r="R1469" i="16"/>
  <c r="P1469" i="16"/>
  <c r="BI1467" i="16"/>
  <c r="BH1467" i="16"/>
  <c r="BG1467" i="16"/>
  <c r="BF1467" i="16"/>
  <c r="T1467" i="16"/>
  <c r="R1467" i="16"/>
  <c r="P1467" i="16"/>
  <c r="BI1463" i="16"/>
  <c r="BH1463" i="16"/>
  <c r="BG1463" i="16"/>
  <c r="BF1463" i="16"/>
  <c r="T1463" i="16"/>
  <c r="R1463" i="16"/>
  <c r="P1463" i="16"/>
  <c r="BI1459" i="16"/>
  <c r="BH1459" i="16"/>
  <c r="BG1459" i="16"/>
  <c r="BF1459" i="16"/>
  <c r="T1459" i="16"/>
  <c r="R1459" i="16"/>
  <c r="P1459" i="16"/>
  <c r="BI1457" i="16"/>
  <c r="BH1457" i="16"/>
  <c r="BG1457" i="16"/>
  <c r="BF1457" i="16"/>
  <c r="T1457" i="16"/>
  <c r="R1457" i="16"/>
  <c r="P1457" i="16"/>
  <c r="BI1454" i="16"/>
  <c r="BH1454" i="16"/>
  <c r="BG1454" i="16"/>
  <c r="BF1454" i="16"/>
  <c r="T1454" i="16"/>
  <c r="R1454" i="16"/>
  <c r="P1454" i="16"/>
  <c r="BI1451" i="16"/>
  <c r="BH1451" i="16"/>
  <c r="BG1451" i="16"/>
  <c r="BF1451" i="16"/>
  <c r="T1451" i="16"/>
  <c r="R1451" i="16"/>
  <c r="P1451" i="16"/>
  <c r="BI1448" i="16"/>
  <c r="BH1448" i="16"/>
  <c r="BG1448" i="16"/>
  <c r="BF1448" i="16"/>
  <c r="T1448" i="16"/>
  <c r="R1448" i="16"/>
  <c r="P1448" i="16"/>
  <c r="BI1445" i="16"/>
  <c r="BH1445" i="16"/>
  <c r="BG1445" i="16"/>
  <c r="BF1445" i="16"/>
  <c r="T1445" i="16"/>
  <c r="R1445" i="16"/>
  <c r="P1445" i="16"/>
  <c r="BI1442" i="16"/>
  <c r="BH1442" i="16"/>
  <c r="BG1442" i="16"/>
  <c r="BF1442" i="16"/>
  <c r="T1442" i="16"/>
  <c r="R1442" i="16"/>
  <c r="P1442" i="16"/>
  <c r="BI1439" i="16"/>
  <c r="BH1439" i="16"/>
  <c r="BG1439" i="16"/>
  <c r="BF1439" i="16"/>
  <c r="T1439" i="16"/>
  <c r="R1439" i="16"/>
  <c r="P1439" i="16"/>
  <c r="BI1436" i="16"/>
  <c r="BH1436" i="16"/>
  <c r="BG1436" i="16"/>
  <c r="BF1436" i="16"/>
  <c r="T1436" i="16"/>
  <c r="R1436" i="16"/>
  <c r="P1436" i="16"/>
  <c r="BI1435" i="16"/>
  <c r="BH1435" i="16"/>
  <c r="BG1435" i="16"/>
  <c r="BF1435" i="16"/>
  <c r="T1435" i="16"/>
  <c r="R1435" i="16"/>
  <c r="P1435" i="16"/>
  <c r="BI1434" i="16"/>
  <c r="BH1434" i="16"/>
  <c r="BG1434" i="16"/>
  <c r="BF1434" i="16"/>
  <c r="T1434" i="16"/>
  <c r="R1434" i="16"/>
  <c r="P1434" i="16"/>
  <c r="BI1433" i="16"/>
  <c r="BH1433" i="16"/>
  <c r="BG1433" i="16"/>
  <c r="BF1433" i="16"/>
  <c r="T1433" i="16"/>
  <c r="R1433" i="16"/>
  <c r="P1433" i="16"/>
  <c r="BI1432" i="16"/>
  <c r="BH1432" i="16"/>
  <c r="BG1432" i="16"/>
  <c r="BF1432" i="16"/>
  <c r="T1432" i="16"/>
  <c r="R1432" i="16"/>
  <c r="P1432" i="16"/>
  <c r="BI1431" i="16"/>
  <c r="BH1431" i="16"/>
  <c r="BG1431" i="16"/>
  <c r="BF1431" i="16"/>
  <c r="T1431" i="16"/>
  <c r="R1431" i="16"/>
  <c r="P1431" i="16"/>
  <c r="BI1430" i="16"/>
  <c r="BH1430" i="16"/>
  <c r="BG1430" i="16"/>
  <c r="BF1430" i="16"/>
  <c r="T1430" i="16"/>
  <c r="R1430" i="16"/>
  <c r="P1430" i="16"/>
  <c r="BI1429" i="16"/>
  <c r="BH1429" i="16"/>
  <c r="BG1429" i="16"/>
  <c r="BF1429" i="16"/>
  <c r="T1429" i="16"/>
  <c r="R1429" i="16"/>
  <c r="P1429" i="16"/>
  <c r="BI1428" i="16"/>
  <c r="BH1428" i="16"/>
  <c r="BG1428" i="16"/>
  <c r="BF1428" i="16"/>
  <c r="T1428" i="16"/>
  <c r="R1428" i="16"/>
  <c r="P1428" i="16"/>
  <c r="BI1426" i="16"/>
  <c r="BH1426" i="16"/>
  <c r="BG1426" i="16"/>
  <c r="BF1426" i="16"/>
  <c r="T1426" i="16"/>
  <c r="R1426" i="16"/>
  <c r="P1426" i="16"/>
  <c r="BI1425" i="16"/>
  <c r="BH1425" i="16"/>
  <c r="BG1425" i="16"/>
  <c r="BF1425" i="16"/>
  <c r="T1425" i="16"/>
  <c r="R1425" i="16"/>
  <c r="P1425" i="16"/>
  <c r="BI1424" i="16"/>
  <c r="BH1424" i="16"/>
  <c r="BG1424" i="16"/>
  <c r="BF1424" i="16"/>
  <c r="T1424" i="16"/>
  <c r="R1424" i="16"/>
  <c r="P1424" i="16"/>
  <c r="BI1423" i="16"/>
  <c r="BH1423" i="16"/>
  <c r="BG1423" i="16"/>
  <c r="BF1423" i="16"/>
  <c r="T1423" i="16"/>
  <c r="R1423" i="16"/>
  <c r="P1423" i="16"/>
  <c r="BI1422" i="16"/>
  <c r="BH1422" i="16"/>
  <c r="BG1422" i="16"/>
  <c r="BF1422" i="16"/>
  <c r="T1422" i="16"/>
  <c r="R1422" i="16"/>
  <c r="P1422" i="16"/>
  <c r="BI1421" i="16"/>
  <c r="BH1421" i="16"/>
  <c r="BG1421" i="16"/>
  <c r="BF1421" i="16"/>
  <c r="T1421" i="16"/>
  <c r="R1421" i="16"/>
  <c r="P1421" i="16"/>
  <c r="BI1420" i="16"/>
  <c r="BH1420" i="16"/>
  <c r="BG1420" i="16"/>
  <c r="BF1420" i="16"/>
  <c r="T1420" i="16"/>
  <c r="R1420" i="16"/>
  <c r="P1420" i="16"/>
  <c r="BI1419" i="16"/>
  <c r="BH1419" i="16"/>
  <c r="BG1419" i="16"/>
  <c r="BF1419" i="16"/>
  <c r="T1419" i="16"/>
  <c r="R1419" i="16"/>
  <c r="P1419" i="16"/>
  <c r="BI1415" i="16"/>
  <c r="BH1415" i="16"/>
  <c r="BG1415" i="16"/>
  <c r="BF1415" i="16"/>
  <c r="T1415" i="16"/>
  <c r="R1415" i="16"/>
  <c r="P1415" i="16"/>
  <c r="BI1411" i="16"/>
  <c r="BH1411" i="16"/>
  <c r="BG1411" i="16"/>
  <c r="BF1411" i="16"/>
  <c r="T1411" i="16"/>
  <c r="R1411" i="16"/>
  <c r="P1411" i="16"/>
  <c r="BI1410" i="16"/>
  <c r="BH1410" i="16"/>
  <c r="BG1410" i="16"/>
  <c r="BF1410" i="16"/>
  <c r="T1410" i="16"/>
  <c r="R1410" i="16"/>
  <c r="P1410" i="16"/>
  <c r="BI1409" i="16"/>
  <c r="BH1409" i="16"/>
  <c r="BG1409" i="16"/>
  <c r="BF1409" i="16"/>
  <c r="T1409" i="16"/>
  <c r="R1409" i="16"/>
  <c r="P1409" i="16"/>
  <c r="BI1404" i="16"/>
  <c r="BH1404" i="16"/>
  <c r="BG1404" i="16"/>
  <c r="BF1404" i="16"/>
  <c r="T1404" i="16"/>
  <c r="R1404" i="16"/>
  <c r="P1404" i="16"/>
  <c r="BI1401" i="16"/>
  <c r="BH1401" i="16"/>
  <c r="BG1401" i="16"/>
  <c r="BF1401" i="16"/>
  <c r="T1401" i="16"/>
  <c r="R1401" i="16"/>
  <c r="P1401" i="16"/>
  <c r="BI1398" i="16"/>
  <c r="BH1398" i="16"/>
  <c r="BG1398" i="16"/>
  <c r="BF1398" i="16"/>
  <c r="T1398" i="16"/>
  <c r="R1398" i="16"/>
  <c r="P1398" i="16"/>
  <c r="BI1395" i="16"/>
  <c r="BH1395" i="16"/>
  <c r="BG1395" i="16"/>
  <c r="BF1395" i="16"/>
  <c r="T1395" i="16"/>
  <c r="R1395" i="16"/>
  <c r="P1395" i="16"/>
  <c r="BI1392" i="16"/>
  <c r="BH1392" i="16"/>
  <c r="BG1392" i="16"/>
  <c r="BF1392" i="16"/>
  <c r="T1392" i="16"/>
  <c r="R1392" i="16"/>
  <c r="P1392" i="16"/>
  <c r="BI1389" i="16"/>
  <c r="BH1389" i="16"/>
  <c r="BG1389" i="16"/>
  <c r="BF1389" i="16"/>
  <c r="T1389" i="16"/>
  <c r="R1389" i="16"/>
  <c r="P1389" i="16"/>
  <c r="BI1386" i="16"/>
  <c r="BH1386" i="16"/>
  <c r="BG1386" i="16"/>
  <c r="BF1386" i="16"/>
  <c r="T1386" i="16"/>
  <c r="R1386" i="16"/>
  <c r="P1386" i="16"/>
  <c r="BI1384" i="16"/>
  <c r="BH1384" i="16"/>
  <c r="BG1384" i="16"/>
  <c r="BF1384" i="16"/>
  <c r="T1384" i="16"/>
  <c r="R1384" i="16"/>
  <c r="P1384" i="16"/>
  <c r="BI1381" i="16"/>
  <c r="BH1381" i="16"/>
  <c r="BG1381" i="16"/>
  <c r="BF1381" i="16"/>
  <c r="T1381" i="16"/>
  <c r="R1381" i="16"/>
  <c r="P1381" i="16"/>
  <c r="BI1374" i="16"/>
  <c r="BH1374" i="16"/>
  <c r="BG1374" i="16"/>
  <c r="BF1374" i="16"/>
  <c r="T1374" i="16"/>
  <c r="R1374" i="16"/>
  <c r="P1374" i="16"/>
  <c r="BI1367" i="16"/>
  <c r="BH1367" i="16"/>
  <c r="BG1367" i="16"/>
  <c r="BF1367" i="16"/>
  <c r="T1367" i="16"/>
  <c r="R1367" i="16"/>
  <c r="P1367" i="16"/>
  <c r="BI1366" i="16"/>
  <c r="BH1366" i="16"/>
  <c r="BG1366" i="16"/>
  <c r="BF1366" i="16"/>
  <c r="T1366" i="16"/>
  <c r="R1366" i="16"/>
  <c r="P1366" i="16"/>
  <c r="BI1364" i="16"/>
  <c r="BH1364" i="16"/>
  <c r="BG1364" i="16"/>
  <c r="BF1364" i="16"/>
  <c r="T1364" i="16"/>
  <c r="R1364" i="16"/>
  <c r="P1364" i="16"/>
  <c r="BI1363" i="16"/>
  <c r="BH1363" i="16"/>
  <c r="BG1363" i="16"/>
  <c r="BF1363" i="16"/>
  <c r="T1363" i="16"/>
  <c r="R1363" i="16"/>
  <c r="P1363" i="16"/>
  <c r="BI1362" i="16"/>
  <c r="BH1362" i="16"/>
  <c r="BG1362" i="16"/>
  <c r="BF1362" i="16"/>
  <c r="T1362" i="16"/>
  <c r="R1362" i="16"/>
  <c r="P1362" i="16"/>
  <c r="BI1358" i="16"/>
  <c r="BH1358" i="16"/>
  <c r="BG1358" i="16"/>
  <c r="BF1358" i="16"/>
  <c r="T1358" i="16"/>
  <c r="R1358" i="16"/>
  <c r="P1358" i="16"/>
  <c r="BI1357" i="16"/>
  <c r="BH1357" i="16"/>
  <c r="BG1357" i="16"/>
  <c r="BF1357" i="16"/>
  <c r="T1357" i="16"/>
  <c r="R1357" i="16"/>
  <c r="P1357" i="16"/>
  <c r="BI1354" i="16"/>
  <c r="BH1354" i="16"/>
  <c r="BG1354" i="16"/>
  <c r="BF1354" i="16"/>
  <c r="T1354" i="16"/>
  <c r="R1354" i="16"/>
  <c r="P1354" i="16"/>
  <c r="BI1353" i="16"/>
  <c r="BH1353" i="16"/>
  <c r="BG1353" i="16"/>
  <c r="BF1353" i="16"/>
  <c r="T1353" i="16"/>
  <c r="R1353" i="16"/>
  <c r="P1353" i="16"/>
  <c r="BI1352" i="16"/>
  <c r="BH1352" i="16"/>
  <c r="BG1352" i="16"/>
  <c r="BF1352" i="16"/>
  <c r="T1352" i="16"/>
  <c r="R1352" i="16"/>
  <c r="P1352" i="16"/>
  <c r="BI1351" i="16"/>
  <c r="BH1351" i="16"/>
  <c r="BG1351" i="16"/>
  <c r="BF1351" i="16"/>
  <c r="T1351" i="16"/>
  <c r="R1351" i="16"/>
  <c r="P1351" i="16"/>
  <c r="BI1350" i="16"/>
  <c r="BH1350" i="16"/>
  <c r="BG1350" i="16"/>
  <c r="BF1350" i="16"/>
  <c r="T1350" i="16"/>
  <c r="R1350" i="16"/>
  <c r="P1350" i="16"/>
  <c r="BI1349" i="16"/>
  <c r="BH1349" i="16"/>
  <c r="BG1349" i="16"/>
  <c r="BF1349" i="16"/>
  <c r="T1349" i="16"/>
  <c r="R1349" i="16"/>
  <c r="P1349" i="16"/>
  <c r="BI1348" i="16"/>
  <c r="BH1348" i="16"/>
  <c r="BG1348" i="16"/>
  <c r="BF1348" i="16"/>
  <c r="T1348" i="16"/>
  <c r="R1348" i="16"/>
  <c r="P1348" i="16"/>
  <c r="BI1347" i="16"/>
  <c r="BH1347" i="16"/>
  <c r="BG1347" i="16"/>
  <c r="BF1347" i="16"/>
  <c r="T1347" i="16"/>
  <c r="R1347" i="16"/>
  <c r="P1347" i="16"/>
  <c r="BI1346" i="16"/>
  <c r="BH1346" i="16"/>
  <c r="BG1346" i="16"/>
  <c r="BF1346" i="16"/>
  <c r="T1346" i="16"/>
  <c r="R1346" i="16"/>
  <c r="P1346" i="16"/>
  <c r="BI1345" i="16"/>
  <c r="BH1345" i="16"/>
  <c r="BG1345" i="16"/>
  <c r="BF1345" i="16"/>
  <c r="T1345" i="16"/>
  <c r="R1345" i="16"/>
  <c r="P1345" i="16"/>
  <c r="BI1344" i="16"/>
  <c r="BH1344" i="16"/>
  <c r="BG1344" i="16"/>
  <c r="BF1344" i="16"/>
  <c r="T1344" i="16"/>
  <c r="R1344" i="16"/>
  <c r="P1344" i="16"/>
  <c r="BI1343" i="16"/>
  <c r="BH1343" i="16"/>
  <c r="BG1343" i="16"/>
  <c r="BF1343" i="16"/>
  <c r="T1343" i="16"/>
  <c r="R1343" i="16"/>
  <c r="P1343" i="16"/>
  <c r="BI1341" i="16"/>
  <c r="BH1341" i="16"/>
  <c r="BG1341" i="16"/>
  <c r="BF1341" i="16"/>
  <c r="T1341" i="16"/>
  <c r="R1341" i="16"/>
  <c r="P1341" i="16"/>
  <c r="BI1326" i="16"/>
  <c r="BH1326" i="16"/>
  <c r="BG1326" i="16"/>
  <c r="BF1326" i="16"/>
  <c r="T1326" i="16"/>
  <c r="R1326" i="16"/>
  <c r="P1326" i="16"/>
  <c r="BI1322" i="16"/>
  <c r="BH1322" i="16"/>
  <c r="BG1322" i="16"/>
  <c r="BF1322" i="16"/>
  <c r="T1322" i="16"/>
  <c r="R1322" i="16"/>
  <c r="P1322" i="16"/>
  <c r="BI1318" i="16"/>
  <c r="BH1318" i="16"/>
  <c r="BG1318" i="16"/>
  <c r="BF1318" i="16"/>
  <c r="T1318" i="16"/>
  <c r="R1318" i="16"/>
  <c r="P1318" i="16"/>
  <c r="BI1316" i="16"/>
  <c r="BH1316" i="16"/>
  <c r="BG1316" i="16"/>
  <c r="BF1316" i="16"/>
  <c r="T1316" i="16"/>
  <c r="R1316" i="16"/>
  <c r="P1316" i="16"/>
  <c r="BI1312" i="16"/>
  <c r="BH1312" i="16"/>
  <c r="BG1312" i="16"/>
  <c r="BF1312" i="16"/>
  <c r="T1312" i="16"/>
  <c r="R1312" i="16"/>
  <c r="P1312" i="16"/>
  <c r="BI1310" i="16"/>
  <c r="BH1310" i="16"/>
  <c r="BG1310" i="16"/>
  <c r="BF1310" i="16"/>
  <c r="T1310" i="16"/>
  <c r="R1310" i="16"/>
  <c r="P1310" i="16"/>
  <c r="BI1295" i="16"/>
  <c r="BH1295" i="16"/>
  <c r="BG1295" i="16"/>
  <c r="BF1295" i="16"/>
  <c r="T1295" i="16"/>
  <c r="R1295" i="16"/>
  <c r="P1295" i="16"/>
  <c r="BI1281" i="16"/>
  <c r="BH1281" i="16"/>
  <c r="BG1281" i="16"/>
  <c r="BF1281" i="16"/>
  <c r="T1281" i="16"/>
  <c r="R1281" i="16"/>
  <c r="P1281" i="16"/>
  <c r="BI1277" i="16"/>
  <c r="BH1277" i="16"/>
  <c r="BG1277" i="16"/>
  <c r="BF1277" i="16"/>
  <c r="T1277" i="16"/>
  <c r="R1277" i="16"/>
  <c r="P1277" i="16"/>
  <c r="BI1273" i="16"/>
  <c r="BH1273" i="16"/>
  <c r="BG1273" i="16"/>
  <c r="BF1273" i="16"/>
  <c r="T1273" i="16"/>
  <c r="R1273" i="16"/>
  <c r="P1273" i="16"/>
  <c r="BI1268" i="16"/>
  <c r="BH1268" i="16"/>
  <c r="BG1268" i="16"/>
  <c r="BF1268" i="16"/>
  <c r="T1268" i="16"/>
  <c r="R1268" i="16"/>
  <c r="P1268" i="16"/>
  <c r="BI1250" i="16"/>
  <c r="BH1250" i="16"/>
  <c r="BG1250" i="16"/>
  <c r="BF1250" i="16"/>
  <c r="T1250" i="16"/>
  <c r="R1250" i="16"/>
  <c r="P1250" i="16"/>
  <c r="BI1246" i="16"/>
  <c r="BH1246" i="16"/>
  <c r="BG1246" i="16"/>
  <c r="BF1246" i="16"/>
  <c r="T1246" i="16"/>
  <c r="R1246" i="16"/>
  <c r="P1246" i="16"/>
  <c r="BI1242" i="16"/>
  <c r="BH1242" i="16"/>
  <c r="BG1242" i="16"/>
  <c r="BF1242" i="16"/>
  <c r="T1242" i="16"/>
  <c r="R1242" i="16"/>
  <c r="P1242" i="16"/>
  <c r="BI1236" i="16"/>
  <c r="BH1236" i="16"/>
  <c r="BG1236" i="16"/>
  <c r="BF1236" i="16"/>
  <c r="T1236" i="16"/>
  <c r="R1236" i="16"/>
  <c r="P1236" i="16"/>
  <c r="BI1231" i="16"/>
  <c r="BH1231" i="16"/>
  <c r="BG1231" i="16"/>
  <c r="BF1231" i="16"/>
  <c r="T1231" i="16"/>
  <c r="R1231" i="16"/>
  <c r="P1231" i="16"/>
  <c r="BI1226" i="16"/>
  <c r="BH1226" i="16"/>
  <c r="BG1226" i="16"/>
  <c r="BF1226" i="16"/>
  <c r="T1226" i="16"/>
  <c r="R1226" i="16"/>
  <c r="P1226" i="16"/>
  <c r="BI1218" i="16"/>
  <c r="BH1218" i="16"/>
  <c r="BG1218" i="16"/>
  <c r="BF1218" i="16"/>
  <c r="T1218" i="16"/>
  <c r="R1218" i="16"/>
  <c r="P1218" i="16"/>
  <c r="BI1214" i="16"/>
  <c r="BH1214" i="16"/>
  <c r="BG1214" i="16"/>
  <c r="BF1214" i="16"/>
  <c r="T1214" i="16"/>
  <c r="R1214" i="16"/>
  <c r="P1214" i="16"/>
  <c r="BI1210" i="16"/>
  <c r="BH1210" i="16"/>
  <c r="BG1210" i="16"/>
  <c r="BF1210" i="16"/>
  <c r="T1210" i="16"/>
  <c r="R1210" i="16"/>
  <c r="P1210" i="16"/>
  <c r="BI1202" i="16"/>
  <c r="BH1202" i="16"/>
  <c r="BG1202" i="16"/>
  <c r="BF1202" i="16"/>
  <c r="T1202" i="16"/>
  <c r="R1202" i="16"/>
  <c r="P1202" i="16"/>
  <c r="BI1198" i="16"/>
  <c r="BH1198" i="16"/>
  <c r="BG1198" i="16"/>
  <c r="BF1198" i="16"/>
  <c r="T1198" i="16"/>
  <c r="R1198" i="16"/>
  <c r="P1198" i="16"/>
  <c r="BI1194" i="16"/>
  <c r="BH1194" i="16"/>
  <c r="BG1194" i="16"/>
  <c r="BF1194" i="16"/>
  <c r="T1194" i="16"/>
  <c r="R1194" i="16"/>
  <c r="P1194" i="16"/>
  <c r="BI1190" i="16"/>
  <c r="BH1190" i="16"/>
  <c r="BG1190" i="16"/>
  <c r="BF1190" i="16"/>
  <c r="T1190" i="16"/>
  <c r="R1190" i="16"/>
  <c r="P1190" i="16"/>
  <c r="BI1184" i="16"/>
  <c r="BH1184" i="16"/>
  <c r="BG1184" i="16"/>
  <c r="BF1184" i="16"/>
  <c r="T1184" i="16"/>
  <c r="R1184" i="16"/>
  <c r="P1184" i="16"/>
  <c r="BI1180" i="16"/>
  <c r="BH1180" i="16"/>
  <c r="BG1180" i="16"/>
  <c r="BF1180" i="16"/>
  <c r="T1180" i="16"/>
  <c r="R1180" i="16"/>
  <c r="P1180" i="16"/>
  <c r="BI1176" i="16"/>
  <c r="BH1176" i="16"/>
  <c r="BG1176" i="16"/>
  <c r="BF1176" i="16"/>
  <c r="T1176" i="16"/>
  <c r="R1176" i="16"/>
  <c r="P1176" i="16"/>
  <c r="BI1172" i="16"/>
  <c r="BH1172" i="16"/>
  <c r="BG1172" i="16"/>
  <c r="BF1172" i="16"/>
  <c r="T1172" i="16"/>
  <c r="R1172" i="16"/>
  <c r="P1172" i="16"/>
  <c r="BI1166" i="16"/>
  <c r="BH1166" i="16"/>
  <c r="BG1166" i="16"/>
  <c r="BF1166" i="16"/>
  <c r="T1166" i="16"/>
  <c r="R1166" i="16"/>
  <c r="P1166" i="16"/>
  <c r="BI1162" i="16"/>
  <c r="BH1162" i="16"/>
  <c r="BG1162" i="16"/>
  <c r="BF1162" i="16"/>
  <c r="T1162" i="16"/>
  <c r="R1162" i="16"/>
  <c r="P1162" i="16"/>
  <c r="BI1160" i="16"/>
  <c r="BH1160" i="16"/>
  <c r="BG1160" i="16"/>
  <c r="BF1160" i="16"/>
  <c r="T1160" i="16"/>
  <c r="R1160" i="16"/>
  <c r="P1160" i="16"/>
  <c r="BI1156" i="16"/>
  <c r="BH1156" i="16"/>
  <c r="BG1156" i="16"/>
  <c r="BF1156" i="16"/>
  <c r="T1156" i="16"/>
  <c r="R1156" i="16"/>
  <c r="P1156" i="16"/>
  <c r="BI1154" i="16"/>
  <c r="BH1154" i="16"/>
  <c r="BG1154" i="16"/>
  <c r="BF1154" i="16"/>
  <c r="T1154" i="16"/>
  <c r="R1154" i="16"/>
  <c r="P1154" i="16"/>
  <c r="BI1148" i="16"/>
  <c r="BH1148" i="16"/>
  <c r="BG1148" i="16"/>
  <c r="BF1148" i="16"/>
  <c r="T1148" i="16"/>
  <c r="R1148" i="16"/>
  <c r="P1148" i="16"/>
  <c r="BI1146" i="16"/>
  <c r="BH1146" i="16"/>
  <c r="BG1146" i="16"/>
  <c r="BF1146" i="16"/>
  <c r="T1146" i="16"/>
  <c r="R1146" i="16"/>
  <c r="P1146" i="16"/>
  <c r="BI1141" i="16"/>
  <c r="BH1141" i="16"/>
  <c r="BG1141" i="16"/>
  <c r="BF1141" i="16"/>
  <c r="T1141" i="16"/>
  <c r="R1141" i="16"/>
  <c r="P1141" i="16"/>
  <c r="BI1135" i="16"/>
  <c r="BH1135" i="16"/>
  <c r="BG1135" i="16"/>
  <c r="BF1135" i="16"/>
  <c r="T1135" i="16"/>
  <c r="R1135" i="16"/>
  <c r="P1135" i="16"/>
  <c r="BI1126" i="16"/>
  <c r="BH1126" i="16"/>
  <c r="BG1126" i="16"/>
  <c r="BF1126" i="16"/>
  <c r="T1126" i="16"/>
  <c r="R1126" i="16"/>
  <c r="P1126" i="16"/>
  <c r="BI1123" i="16"/>
  <c r="BH1123" i="16"/>
  <c r="BG1123" i="16"/>
  <c r="BF1123" i="16"/>
  <c r="T1123" i="16"/>
  <c r="R1123" i="16"/>
  <c r="P1123" i="16"/>
  <c r="BI1120" i="16"/>
  <c r="BH1120" i="16"/>
  <c r="BG1120" i="16"/>
  <c r="BF1120" i="16"/>
  <c r="T1120" i="16"/>
  <c r="R1120" i="16"/>
  <c r="P1120" i="16"/>
  <c r="BI1116" i="16"/>
  <c r="BH1116" i="16"/>
  <c r="BG1116" i="16"/>
  <c r="BF1116" i="16"/>
  <c r="T1116" i="16"/>
  <c r="R1116" i="16"/>
  <c r="P1116" i="16"/>
  <c r="BI1111" i="16"/>
  <c r="BH1111" i="16"/>
  <c r="BG1111" i="16"/>
  <c r="BF1111" i="16"/>
  <c r="T1111" i="16"/>
  <c r="R1111" i="16"/>
  <c r="P1111" i="16"/>
  <c r="BI1109" i="16"/>
  <c r="BH1109" i="16"/>
  <c r="BG1109" i="16"/>
  <c r="BF1109" i="16"/>
  <c r="T1109" i="16"/>
  <c r="R1109" i="16"/>
  <c r="P1109" i="16"/>
  <c r="BI1105" i="16"/>
  <c r="BH1105" i="16"/>
  <c r="BG1105" i="16"/>
  <c r="BF1105" i="16"/>
  <c r="T1105" i="16"/>
  <c r="R1105" i="16"/>
  <c r="P1105" i="16"/>
  <c r="BI1101" i="16"/>
  <c r="BH1101" i="16"/>
  <c r="BG1101" i="16"/>
  <c r="BF1101" i="16"/>
  <c r="T1101" i="16"/>
  <c r="R1101" i="16"/>
  <c r="P1101" i="16"/>
  <c r="BI1097" i="16"/>
  <c r="BH1097" i="16"/>
  <c r="BG1097" i="16"/>
  <c r="BF1097" i="16"/>
  <c r="T1097" i="16"/>
  <c r="R1097" i="16"/>
  <c r="P1097" i="16"/>
  <c r="BI1093" i="16"/>
  <c r="BH1093" i="16"/>
  <c r="BG1093" i="16"/>
  <c r="BF1093" i="16"/>
  <c r="T1093" i="16"/>
  <c r="R1093" i="16"/>
  <c r="P1093" i="16"/>
  <c r="BI1088" i="16"/>
  <c r="BH1088" i="16"/>
  <c r="BG1088" i="16"/>
  <c r="BF1088" i="16"/>
  <c r="T1088" i="16"/>
  <c r="R1088" i="16"/>
  <c r="P1088" i="16"/>
  <c r="BI1083" i="16"/>
  <c r="BH1083" i="16"/>
  <c r="BG1083" i="16"/>
  <c r="BF1083" i="16"/>
  <c r="T1083" i="16"/>
  <c r="R1083" i="16"/>
  <c r="P1083" i="16"/>
  <c r="BI1079" i="16"/>
  <c r="BH1079" i="16"/>
  <c r="BG1079" i="16"/>
  <c r="BF1079" i="16"/>
  <c r="T1079" i="16"/>
  <c r="R1079" i="16"/>
  <c r="P1079" i="16"/>
  <c r="BI1075" i="16"/>
  <c r="BH1075" i="16"/>
  <c r="BG1075" i="16"/>
  <c r="BF1075" i="16"/>
  <c r="T1075" i="16"/>
  <c r="R1075" i="16"/>
  <c r="P1075" i="16"/>
  <c r="BI1072" i="16"/>
  <c r="BH1072" i="16"/>
  <c r="BG1072" i="16"/>
  <c r="BF1072" i="16"/>
  <c r="T1072" i="16"/>
  <c r="R1072" i="16"/>
  <c r="P1072" i="16"/>
  <c r="BI1069" i="16"/>
  <c r="BH1069" i="16"/>
  <c r="BG1069" i="16"/>
  <c r="BF1069" i="16"/>
  <c r="T1069" i="16"/>
  <c r="R1069" i="16"/>
  <c r="P1069" i="16"/>
  <c r="BI1067" i="16"/>
  <c r="BH1067" i="16"/>
  <c r="BG1067" i="16"/>
  <c r="BF1067" i="16"/>
  <c r="T1067" i="16"/>
  <c r="R1067" i="16"/>
  <c r="P1067" i="16"/>
  <c r="BI1063" i="16"/>
  <c r="BH1063" i="16"/>
  <c r="BG1063" i="16"/>
  <c r="BF1063" i="16"/>
  <c r="T1063" i="16"/>
  <c r="R1063" i="16"/>
  <c r="P1063" i="16"/>
  <c r="BI1060" i="16"/>
  <c r="BH1060" i="16"/>
  <c r="BG1060" i="16"/>
  <c r="BF1060" i="16"/>
  <c r="T1060" i="16"/>
  <c r="R1060" i="16"/>
  <c r="P1060" i="16"/>
  <c r="BI1058" i="16"/>
  <c r="BH1058" i="16"/>
  <c r="BG1058" i="16"/>
  <c r="BF1058" i="16"/>
  <c r="T1058" i="16"/>
  <c r="R1058" i="16"/>
  <c r="P1058" i="16"/>
  <c r="BI1054" i="16"/>
  <c r="BH1054" i="16"/>
  <c r="BG1054" i="16"/>
  <c r="BF1054" i="16"/>
  <c r="T1054" i="16"/>
  <c r="R1054" i="16"/>
  <c r="P1054" i="16"/>
  <c r="BI1052" i="16"/>
  <c r="BH1052" i="16"/>
  <c r="BG1052" i="16"/>
  <c r="BF1052" i="16"/>
  <c r="T1052" i="16"/>
  <c r="R1052" i="16"/>
  <c r="P1052" i="16"/>
  <c r="BI1050" i="16"/>
  <c r="BH1050" i="16"/>
  <c r="BG1050" i="16"/>
  <c r="BF1050" i="16"/>
  <c r="T1050" i="16"/>
  <c r="R1050" i="16"/>
  <c r="P1050" i="16"/>
  <c r="BI1039" i="16"/>
  <c r="BH1039" i="16"/>
  <c r="BG1039" i="16"/>
  <c r="BF1039" i="16"/>
  <c r="T1039" i="16"/>
  <c r="R1039" i="16"/>
  <c r="P1039" i="16"/>
  <c r="BI1037" i="16"/>
  <c r="BH1037" i="16"/>
  <c r="BG1037" i="16"/>
  <c r="BF1037" i="16"/>
  <c r="T1037" i="16"/>
  <c r="R1037" i="16"/>
  <c r="P1037" i="16"/>
  <c r="BI1032" i="16"/>
  <c r="BH1032" i="16"/>
  <c r="BG1032" i="16"/>
  <c r="BF1032" i="16"/>
  <c r="T1032" i="16"/>
  <c r="R1032" i="16"/>
  <c r="P1032" i="16"/>
  <c r="BI1025" i="16"/>
  <c r="BH1025" i="16"/>
  <c r="BG1025" i="16"/>
  <c r="BF1025" i="16"/>
  <c r="T1025" i="16"/>
  <c r="R1025" i="16"/>
  <c r="P1025" i="16"/>
  <c r="BI1019" i="16"/>
  <c r="BH1019" i="16"/>
  <c r="BG1019" i="16"/>
  <c r="BF1019" i="16"/>
  <c r="T1019" i="16"/>
  <c r="R1019" i="16"/>
  <c r="P1019" i="16"/>
  <c r="BI1014" i="16"/>
  <c r="BH1014" i="16"/>
  <c r="BG1014" i="16"/>
  <c r="BF1014" i="16"/>
  <c r="T1014" i="16"/>
  <c r="R1014" i="16"/>
  <c r="P1014" i="16"/>
  <c r="BI1009" i="16"/>
  <c r="BH1009" i="16"/>
  <c r="BG1009" i="16"/>
  <c r="BF1009" i="16"/>
  <c r="T1009" i="16"/>
  <c r="R1009" i="16"/>
  <c r="P1009" i="16"/>
  <c r="BI1003" i="16"/>
  <c r="BH1003" i="16"/>
  <c r="BG1003" i="16"/>
  <c r="BF1003" i="16"/>
  <c r="T1003" i="16"/>
  <c r="R1003" i="16"/>
  <c r="P1003" i="16"/>
  <c r="BI995" i="16"/>
  <c r="BH995" i="16"/>
  <c r="BG995" i="16"/>
  <c r="BF995" i="16"/>
  <c r="T995" i="16"/>
  <c r="R995" i="16"/>
  <c r="P995" i="16"/>
  <c r="BI988" i="16"/>
  <c r="BH988" i="16"/>
  <c r="BG988" i="16"/>
  <c r="BF988" i="16"/>
  <c r="T988" i="16"/>
  <c r="R988" i="16"/>
  <c r="P988" i="16"/>
  <c r="BI968" i="16"/>
  <c r="BH968" i="16"/>
  <c r="BG968" i="16"/>
  <c r="BF968" i="16"/>
  <c r="T968" i="16"/>
  <c r="R968" i="16"/>
  <c r="P968" i="16"/>
  <c r="BI964" i="16"/>
  <c r="BH964" i="16"/>
  <c r="BG964" i="16"/>
  <c r="BF964" i="16"/>
  <c r="T964" i="16"/>
  <c r="R964" i="16"/>
  <c r="P964" i="16"/>
  <c r="BI959" i="16"/>
  <c r="BH959" i="16"/>
  <c r="BG959" i="16"/>
  <c r="BF959" i="16"/>
  <c r="T959" i="16"/>
  <c r="R959" i="16"/>
  <c r="P959" i="16"/>
  <c r="BI953" i="16"/>
  <c r="BH953" i="16"/>
  <c r="BG953" i="16"/>
  <c r="BF953" i="16"/>
  <c r="T953" i="16"/>
  <c r="R953" i="16"/>
  <c r="P953" i="16"/>
  <c r="BI948" i="16"/>
  <c r="BH948" i="16"/>
  <c r="BG948" i="16"/>
  <c r="BF948" i="16"/>
  <c r="T948" i="16"/>
  <c r="R948" i="16"/>
  <c r="P948" i="16"/>
  <c r="BI946" i="16"/>
  <c r="BH946" i="16"/>
  <c r="BG946" i="16"/>
  <c r="BF946" i="16"/>
  <c r="T946" i="16"/>
  <c r="R946" i="16"/>
  <c r="P946" i="16"/>
  <c r="BI942" i="16"/>
  <c r="BH942" i="16"/>
  <c r="BG942" i="16"/>
  <c r="BF942" i="16"/>
  <c r="T942" i="16"/>
  <c r="R942" i="16"/>
  <c r="P942" i="16"/>
  <c r="BI939" i="16"/>
  <c r="BH939" i="16"/>
  <c r="BG939" i="16"/>
  <c r="BF939" i="16"/>
  <c r="T939" i="16"/>
  <c r="R939" i="16"/>
  <c r="P939" i="16"/>
  <c r="BI937" i="16"/>
  <c r="BH937" i="16"/>
  <c r="BG937" i="16"/>
  <c r="BF937" i="16"/>
  <c r="T937" i="16"/>
  <c r="R937" i="16"/>
  <c r="P937" i="16"/>
  <c r="BI934" i="16"/>
  <c r="BH934" i="16"/>
  <c r="BG934" i="16"/>
  <c r="BF934" i="16"/>
  <c r="T934" i="16"/>
  <c r="R934" i="16"/>
  <c r="P934" i="16"/>
  <c r="BI931" i="16"/>
  <c r="BH931" i="16"/>
  <c r="BG931" i="16"/>
  <c r="BF931" i="16"/>
  <c r="T931" i="16"/>
  <c r="R931" i="16"/>
  <c r="P931" i="16"/>
  <c r="BI925" i="16"/>
  <c r="BH925" i="16"/>
  <c r="BG925" i="16"/>
  <c r="BF925" i="16"/>
  <c r="T925" i="16"/>
  <c r="R925" i="16"/>
  <c r="P925" i="16"/>
  <c r="BI919" i="16"/>
  <c r="BH919" i="16"/>
  <c r="BG919" i="16"/>
  <c r="BF919" i="16"/>
  <c r="T919" i="16"/>
  <c r="R919" i="16"/>
  <c r="P919" i="16"/>
  <c r="BI917" i="16"/>
  <c r="BH917" i="16"/>
  <c r="BG917" i="16"/>
  <c r="BF917" i="16"/>
  <c r="T917" i="16"/>
  <c r="R917" i="16"/>
  <c r="P917" i="16"/>
  <c r="BI915" i="16"/>
  <c r="BH915" i="16"/>
  <c r="BG915" i="16"/>
  <c r="BF915" i="16"/>
  <c r="T915" i="16"/>
  <c r="R915" i="16"/>
  <c r="P915" i="16"/>
  <c r="BI907" i="16"/>
  <c r="BH907" i="16"/>
  <c r="BG907" i="16"/>
  <c r="BF907" i="16"/>
  <c r="T907" i="16"/>
  <c r="R907" i="16"/>
  <c r="P907" i="16"/>
  <c r="BI904" i="16"/>
  <c r="BH904" i="16"/>
  <c r="BG904" i="16"/>
  <c r="BF904" i="16"/>
  <c r="T904" i="16"/>
  <c r="R904" i="16"/>
  <c r="P904" i="16"/>
  <c r="BI902" i="16"/>
  <c r="BH902" i="16"/>
  <c r="BG902" i="16"/>
  <c r="BF902" i="16"/>
  <c r="T902" i="16"/>
  <c r="R902" i="16"/>
  <c r="P902" i="16"/>
  <c r="BI901" i="16"/>
  <c r="BH901" i="16"/>
  <c r="BG901" i="16"/>
  <c r="BF901" i="16"/>
  <c r="T901" i="16"/>
  <c r="R901" i="16"/>
  <c r="P901" i="16"/>
  <c r="BI898" i="16"/>
  <c r="BH898" i="16"/>
  <c r="BG898" i="16"/>
  <c r="BF898" i="16"/>
  <c r="T898" i="16"/>
  <c r="R898" i="16"/>
  <c r="P898" i="16"/>
  <c r="BI890" i="16"/>
  <c r="BH890" i="16"/>
  <c r="BG890" i="16"/>
  <c r="BF890" i="16"/>
  <c r="T890" i="16"/>
  <c r="R890" i="16"/>
  <c r="P890" i="16"/>
  <c r="BI888" i="16"/>
  <c r="BH888" i="16"/>
  <c r="BG888" i="16"/>
  <c r="BF888" i="16"/>
  <c r="T888" i="16"/>
  <c r="R888" i="16"/>
  <c r="P888" i="16"/>
  <c r="BI884" i="16"/>
  <c r="BH884" i="16"/>
  <c r="BG884" i="16"/>
  <c r="BF884" i="16"/>
  <c r="T884" i="16"/>
  <c r="R884" i="16"/>
  <c r="P884" i="16"/>
  <c r="BI882" i="16"/>
  <c r="BH882" i="16"/>
  <c r="BG882" i="16"/>
  <c r="BF882" i="16"/>
  <c r="T882" i="16"/>
  <c r="R882" i="16"/>
  <c r="P882" i="16"/>
  <c r="BI878" i="16"/>
  <c r="BH878" i="16"/>
  <c r="BG878" i="16"/>
  <c r="BF878" i="16"/>
  <c r="T878" i="16"/>
  <c r="R878" i="16"/>
  <c r="P878" i="16"/>
  <c r="BI875" i="16"/>
  <c r="BH875" i="16"/>
  <c r="BG875" i="16"/>
  <c r="BF875" i="16"/>
  <c r="T875" i="16"/>
  <c r="R875" i="16"/>
  <c r="P875" i="16"/>
  <c r="BI870" i="16"/>
  <c r="BH870" i="16"/>
  <c r="BG870" i="16"/>
  <c r="BF870" i="16"/>
  <c r="T870" i="16"/>
  <c r="R870" i="16"/>
  <c r="P870" i="16"/>
  <c r="BI869" i="16"/>
  <c r="BH869" i="16"/>
  <c r="BG869" i="16"/>
  <c r="BF869" i="16"/>
  <c r="T869" i="16"/>
  <c r="R869" i="16"/>
  <c r="P869" i="16"/>
  <c r="BI865" i="16"/>
  <c r="BH865" i="16"/>
  <c r="BG865" i="16"/>
  <c r="BF865" i="16"/>
  <c r="T865" i="16"/>
  <c r="R865" i="16"/>
  <c r="P865" i="16"/>
  <c r="BI862" i="16"/>
  <c r="BH862" i="16"/>
  <c r="BG862" i="16"/>
  <c r="BF862" i="16"/>
  <c r="T862" i="16"/>
  <c r="T861" i="16" s="1"/>
  <c r="R862" i="16"/>
  <c r="R861" i="16"/>
  <c r="P862" i="16"/>
  <c r="P861" i="16"/>
  <c r="BI859" i="16"/>
  <c r="BH859" i="16"/>
  <c r="BG859" i="16"/>
  <c r="BF859" i="16"/>
  <c r="T859" i="16"/>
  <c r="R859" i="16"/>
  <c r="P859" i="16"/>
  <c r="BI857" i="16"/>
  <c r="BH857" i="16"/>
  <c r="BG857" i="16"/>
  <c r="BF857" i="16"/>
  <c r="T857" i="16"/>
  <c r="R857" i="16"/>
  <c r="P857" i="16"/>
  <c r="BI855" i="16"/>
  <c r="BH855" i="16"/>
  <c r="BG855" i="16"/>
  <c r="BF855" i="16"/>
  <c r="T855" i="16"/>
  <c r="R855" i="16"/>
  <c r="P855" i="16"/>
  <c r="BI853" i="16"/>
  <c r="BH853" i="16"/>
  <c r="BG853" i="16"/>
  <c r="BF853" i="16"/>
  <c r="T853" i="16"/>
  <c r="R853" i="16"/>
  <c r="P853" i="16"/>
  <c r="BI851" i="16"/>
  <c r="BH851" i="16"/>
  <c r="BG851" i="16"/>
  <c r="BF851" i="16"/>
  <c r="T851" i="16"/>
  <c r="R851" i="16"/>
  <c r="P851" i="16"/>
  <c r="BI849" i="16"/>
  <c r="BH849" i="16"/>
  <c r="BG849" i="16"/>
  <c r="BF849" i="16"/>
  <c r="T849" i="16"/>
  <c r="R849" i="16"/>
  <c r="P849" i="16"/>
  <c r="BI847" i="16"/>
  <c r="BH847" i="16"/>
  <c r="BG847" i="16"/>
  <c r="BF847" i="16"/>
  <c r="T847" i="16"/>
  <c r="R847" i="16"/>
  <c r="P847" i="16"/>
  <c r="BI845" i="16"/>
  <c r="BH845" i="16"/>
  <c r="BG845" i="16"/>
  <c r="BF845" i="16"/>
  <c r="T845" i="16"/>
  <c r="R845" i="16"/>
  <c r="P845" i="16"/>
  <c r="BI843" i="16"/>
  <c r="BH843" i="16"/>
  <c r="BG843" i="16"/>
  <c r="BF843" i="16"/>
  <c r="T843" i="16"/>
  <c r="R843" i="16"/>
  <c r="P843" i="16"/>
  <c r="BI842" i="16"/>
  <c r="BH842" i="16"/>
  <c r="BG842" i="16"/>
  <c r="BF842" i="16"/>
  <c r="T842" i="16"/>
  <c r="R842" i="16"/>
  <c r="P842" i="16"/>
  <c r="BI840" i="16"/>
  <c r="BH840" i="16"/>
  <c r="BG840" i="16"/>
  <c r="BF840" i="16"/>
  <c r="T840" i="16"/>
  <c r="R840" i="16"/>
  <c r="P840" i="16"/>
  <c r="BI838" i="16"/>
  <c r="BH838" i="16"/>
  <c r="BG838" i="16"/>
  <c r="BF838" i="16"/>
  <c r="T838" i="16"/>
  <c r="R838" i="16"/>
  <c r="P838" i="16"/>
  <c r="BI834" i="16"/>
  <c r="BH834" i="16"/>
  <c r="BG834" i="16"/>
  <c r="BF834" i="16"/>
  <c r="T834" i="16"/>
  <c r="R834" i="16"/>
  <c r="P834" i="16"/>
  <c r="BI830" i="16"/>
  <c r="BH830" i="16"/>
  <c r="BG830" i="16"/>
  <c r="BF830" i="16"/>
  <c r="T830" i="16"/>
  <c r="R830" i="16"/>
  <c r="P830" i="16"/>
  <c r="BI829" i="16"/>
  <c r="BH829" i="16"/>
  <c r="BG829" i="16"/>
  <c r="BF829" i="16"/>
  <c r="T829" i="16"/>
  <c r="R829" i="16"/>
  <c r="P829" i="16"/>
  <c r="BI827" i="16"/>
  <c r="BH827" i="16"/>
  <c r="BG827" i="16"/>
  <c r="BF827" i="16"/>
  <c r="T827" i="16"/>
  <c r="R827" i="16"/>
  <c r="P827" i="16"/>
  <c r="BI826" i="16"/>
  <c r="BH826" i="16"/>
  <c r="BG826" i="16"/>
  <c r="BF826" i="16"/>
  <c r="T826" i="16"/>
  <c r="R826" i="16"/>
  <c r="P826" i="16"/>
  <c r="BI823" i="16"/>
  <c r="BH823" i="16"/>
  <c r="BG823" i="16"/>
  <c r="BF823" i="16"/>
  <c r="T823" i="16"/>
  <c r="R823" i="16"/>
  <c r="P823" i="16"/>
  <c r="BI818" i="16"/>
  <c r="BH818" i="16"/>
  <c r="BG818" i="16"/>
  <c r="BF818" i="16"/>
  <c r="T818" i="16"/>
  <c r="R818" i="16"/>
  <c r="P818" i="16"/>
  <c r="BI817" i="16"/>
  <c r="BH817" i="16"/>
  <c r="BG817" i="16"/>
  <c r="BF817" i="16"/>
  <c r="T817" i="16"/>
  <c r="R817" i="16"/>
  <c r="P817" i="16"/>
  <c r="BI813" i="16"/>
  <c r="BH813" i="16"/>
  <c r="BG813" i="16"/>
  <c r="BF813" i="16"/>
  <c r="T813" i="16"/>
  <c r="R813" i="16"/>
  <c r="P813" i="16"/>
  <c r="BI808" i="16"/>
  <c r="BH808" i="16"/>
  <c r="BG808" i="16"/>
  <c r="BF808" i="16"/>
  <c r="T808" i="16"/>
  <c r="R808" i="16"/>
  <c r="P808" i="16"/>
  <c r="BI804" i="16"/>
  <c r="BH804" i="16"/>
  <c r="BG804" i="16"/>
  <c r="BF804" i="16"/>
  <c r="T804" i="16"/>
  <c r="R804" i="16"/>
  <c r="P804" i="16"/>
  <c r="BI800" i="16"/>
  <c r="BH800" i="16"/>
  <c r="BG800" i="16"/>
  <c r="BF800" i="16"/>
  <c r="T800" i="16"/>
  <c r="R800" i="16"/>
  <c r="P800" i="16"/>
  <c r="BI797" i="16"/>
  <c r="BH797" i="16"/>
  <c r="BG797" i="16"/>
  <c r="BF797" i="16"/>
  <c r="T797" i="16"/>
  <c r="R797" i="16"/>
  <c r="P797" i="16"/>
  <c r="BI792" i="16"/>
  <c r="BH792" i="16"/>
  <c r="BG792" i="16"/>
  <c r="BF792" i="16"/>
  <c r="T792" i="16"/>
  <c r="R792" i="16"/>
  <c r="P792" i="16"/>
  <c r="BI790" i="16"/>
  <c r="BH790" i="16"/>
  <c r="BG790" i="16"/>
  <c r="BF790" i="16"/>
  <c r="T790" i="16"/>
  <c r="R790" i="16"/>
  <c r="P790" i="16"/>
  <c r="BI783" i="16"/>
  <c r="BH783" i="16"/>
  <c r="BG783" i="16"/>
  <c r="BF783" i="16"/>
  <c r="T783" i="16"/>
  <c r="R783" i="16"/>
  <c r="P783" i="16"/>
  <c r="BI775" i="16"/>
  <c r="BH775" i="16"/>
  <c r="BG775" i="16"/>
  <c r="BF775" i="16"/>
  <c r="T775" i="16"/>
  <c r="R775" i="16"/>
  <c r="P775" i="16"/>
  <c r="BI771" i="16"/>
  <c r="BH771" i="16"/>
  <c r="BG771" i="16"/>
  <c r="BF771" i="16"/>
  <c r="T771" i="16"/>
  <c r="R771" i="16"/>
  <c r="P771" i="16"/>
  <c r="BI767" i="16"/>
  <c r="BH767" i="16"/>
  <c r="BG767" i="16"/>
  <c r="BF767" i="16"/>
  <c r="T767" i="16"/>
  <c r="R767" i="16"/>
  <c r="P767" i="16"/>
  <c r="BI759" i="16"/>
  <c r="BH759" i="16"/>
  <c r="BG759" i="16"/>
  <c r="BF759" i="16"/>
  <c r="T759" i="16"/>
  <c r="R759" i="16"/>
  <c r="P759" i="16"/>
  <c r="BI754" i="16"/>
  <c r="BH754" i="16"/>
  <c r="BG754" i="16"/>
  <c r="BF754" i="16"/>
  <c r="T754" i="16"/>
  <c r="R754" i="16"/>
  <c r="P754" i="16"/>
  <c r="BI750" i="16"/>
  <c r="BH750" i="16"/>
  <c r="BG750" i="16"/>
  <c r="BF750" i="16"/>
  <c r="T750" i="16"/>
  <c r="R750" i="16"/>
  <c r="P750" i="16"/>
  <c r="BI747" i="16"/>
  <c r="BH747" i="16"/>
  <c r="BG747" i="16"/>
  <c r="BF747" i="16"/>
  <c r="T747" i="16"/>
  <c r="R747" i="16"/>
  <c r="P747" i="16"/>
  <c r="BI736" i="16"/>
  <c r="BH736" i="16"/>
  <c r="BG736" i="16"/>
  <c r="BF736" i="16"/>
  <c r="T736" i="16"/>
  <c r="R736" i="16"/>
  <c r="P736" i="16"/>
  <c r="BI734" i="16"/>
  <c r="BH734" i="16"/>
  <c r="BG734" i="16"/>
  <c r="BF734" i="16"/>
  <c r="T734" i="16"/>
  <c r="R734" i="16"/>
  <c r="P734" i="16"/>
  <c r="BI730" i="16"/>
  <c r="BH730" i="16"/>
  <c r="BG730" i="16"/>
  <c r="BF730" i="16"/>
  <c r="T730" i="16"/>
  <c r="R730" i="16"/>
  <c r="P730" i="16"/>
  <c r="BI724" i="16"/>
  <c r="BH724" i="16"/>
  <c r="BG724" i="16"/>
  <c r="BF724" i="16"/>
  <c r="T724" i="16"/>
  <c r="R724" i="16"/>
  <c r="P724" i="16"/>
  <c r="BI712" i="16"/>
  <c r="BH712" i="16"/>
  <c r="BG712" i="16"/>
  <c r="BF712" i="16"/>
  <c r="T712" i="16"/>
  <c r="R712" i="16"/>
  <c r="P712" i="16"/>
  <c r="BI711" i="16"/>
  <c r="BH711" i="16"/>
  <c r="BG711" i="16"/>
  <c r="BF711" i="16"/>
  <c r="T711" i="16"/>
  <c r="R711" i="16"/>
  <c r="P711" i="16"/>
  <c r="BI707" i="16"/>
  <c r="BH707" i="16"/>
  <c r="BG707" i="16"/>
  <c r="BF707" i="16"/>
  <c r="T707" i="16"/>
  <c r="R707" i="16"/>
  <c r="P707" i="16"/>
  <c r="BI704" i="16"/>
  <c r="BH704" i="16"/>
  <c r="BG704" i="16"/>
  <c r="BF704" i="16"/>
  <c r="T704" i="16"/>
  <c r="R704" i="16"/>
  <c r="P704" i="16"/>
  <c r="BI701" i="16"/>
  <c r="BH701" i="16"/>
  <c r="BG701" i="16"/>
  <c r="BF701" i="16"/>
  <c r="T701" i="16"/>
  <c r="R701" i="16"/>
  <c r="P701" i="16"/>
  <c r="BI696" i="16"/>
  <c r="BH696" i="16"/>
  <c r="BG696" i="16"/>
  <c r="BF696" i="16"/>
  <c r="T696" i="16"/>
  <c r="R696" i="16"/>
  <c r="P696" i="16"/>
  <c r="BI694" i="16"/>
  <c r="BH694" i="16"/>
  <c r="BG694" i="16"/>
  <c r="BF694" i="16"/>
  <c r="T694" i="16"/>
  <c r="R694" i="16"/>
  <c r="P694" i="16"/>
  <c r="BI691" i="16"/>
  <c r="BH691" i="16"/>
  <c r="BG691" i="16"/>
  <c r="BF691" i="16"/>
  <c r="T691" i="16"/>
  <c r="R691" i="16"/>
  <c r="P691" i="16"/>
  <c r="BI690" i="16"/>
  <c r="BH690" i="16"/>
  <c r="BG690" i="16"/>
  <c r="BF690" i="16"/>
  <c r="T690" i="16"/>
  <c r="R690" i="16"/>
  <c r="P690" i="16"/>
  <c r="BI686" i="16"/>
  <c r="BH686" i="16"/>
  <c r="BG686" i="16"/>
  <c r="BF686" i="16"/>
  <c r="T686" i="16"/>
  <c r="R686" i="16"/>
  <c r="P686" i="16"/>
  <c r="BI682" i="16"/>
  <c r="BH682" i="16"/>
  <c r="BG682" i="16"/>
  <c r="BF682" i="16"/>
  <c r="T682" i="16"/>
  <c r="R682" i="16"/>
  <c r="P682" i="16"/>
  <c r="BI679" i="16"/>
  <c r="BH679" i="16"/>
  <c r="BG679" i="16"/>
  <c r="BF679" i="16"/>
  <c r="T679" i="16"/>
  <c r="R679" i="16"/>
  <c r="P679" i="16"/>
  <c r="BI678" i="16"/>
  <c r="BH678" i="16"/>
  <c r="BG678" i="16"/>
  <c r="BF678" i="16"/>
  <c r="T678" i="16"/>
  <c r="R678" i="16"/>
  <c r="P678" i="16"/>
  <c r="BI676" i="16"/>
  <c r="BH676" i="16"/>
  <c r="BG676" i="16"/>
  <c r="BF676" i="16"/>
  <c r="T676" i="16"/>
  <c r="R676" i="16"/>
  <c r="P676" i="16"/>
  <c r="BI671" i="16"/>
  <c r="BH671" i="16"/>
  <c r="BG671" i="16"/>
  <c r="BF671" i="16"/>
  <c r="T671" i="16"/>
  <c r="R671" i="16"/>
  <c r="P671" i="16"/>
  <c r="BI666" i="16"/>
  <c r="BH666" i="16"/>
  <c r="BG666" i="16"/>
  <c r="BF666" i="16"/>
  <c r="T666" i="16"/>
  <c r="R666" i="16"/>
  <c r="P666" i="16"/>
  <c r="BI663" i="16"/>
  <c r="BH663" i="16"/>
  <c r="BG663" i="16"/>
  <c r="BF663" i="16"/>
  <c r="T663" i="16"/>
  <c r="R663" i="16"/>
  <c r="P663" i="16"/>
  <c r="BI660" i="16"/>
  <c r="BH660" i="16"/>
  <c r="BG660" i="16"/>
  <c r="BF660" i="16"/>
  <c r="T660" i="16"/>
  <c r="R660" i="16"/>
  <c r="P660" i="16"/>
  <c r="BI656" i="16"/>
  <c r="BH656" i="16"/>
  <c r="BG656" i="16"/>
  <c r="BF656" i="16"/>
  <c r="T656" i="16"/>
  <c r="R656" i="16"/>
  <c r="P656" i="16"/>
  <c r="BI652" i="16"/>
  <c r="BH652" i="16"/>
  <c r="BG652" i="16"/>
  <c r="BF652" i="16"/>
  <c r="T652" i="16"/>
  <c r="R652" i="16"/>
  <c r="P652" i="16"/>
  <c r="BI640" i="16"/>
  <c r="BH640" i="16"/>
  <c r="BG640" i="16"/>
  <c r="BF640" i="16"/>
  <c r="T640" i="16"/>
  <c r="R640" i="16"/>
  <c r="P640" i="16"/>
  <c r="BI635" i="16"/>
  <c r="BH635" i="16"/>
  <c r="BG635" i="16"/>
  <c r="BF635" i="16"/>
  <c r="T635" i="16"/>
  <c r="R635" i="16"/>
  <c r="P635" i="16"/>
  <c r="BI628" i="16"/>
  <c r="BH628" i="16"/>
  <c r="BG628" i="16"/>
  <c r="BF628" i="16"/>
  <c r="T628" i="16"/>
  <c r="R628" i="16"/>
  <c r="P628" i="16"/>
  <c r="BI621" i="16"/>
  <c r="BH621" i="16"/>
  <c r="BG621" i="16"/>
  <c r="BF621" i="16"/>
  <c r="T621" i="16"/>
  <c r="R621" i="16"/>
  <c r="P621" i="16"/>
  <c r="BI617" i="16"/>
  <c r="BH617" i="16"/>
  <c r="BG617" i="16"/>
  <c r="BF617" i="16"/>
  <c r="T617" i="16"/>
  <c r="R617" i="16"/>
  <c r="P617" i="16"/>
  <c r="BI614" i="16"/>
  <c r="BH614" i="16"/>
  <c r="BG614" i="16"/>
  <c r="BF614" i="16"/>
  <c r="T614" i="16"/>
  <c r="R614" i="16"/>
  <c r="P614" i="16"/>
  <c r="BI609" i="16"/>
  <c r="BH609" i="16"/>
  <c r="BG609" i="16"/>
  <c r="BF609" i="16"/>
  <c r="T609" i="16"/>
  <c r="R609" i="16"/>
  <c r="P609" i="16"/>
  <c r="BI602" i="16"/>
  <c r="BH602" i="16"/>
  <c r="BG602" i="16"/>
  <c r="BF602" i="16"/>
  <c r="T602" i="16"/>
  <c r="R602" i="16"/>
  <c r="P602" i="16"/>
  <c r="BI600" i="16"/>
  <c r="BH600" i="16"/>
  <c r="BG600" i="16"/>
  <c r="BF600" i="16"/>
  <c r="T600" i="16"/>
  <c r="R600" i="16"/>
  <c r="P600" i="16"/>
  <c r="BI597" i="16"/>
  <c r="BH597" i="16"/>
  <c r="BG597" i="16"/>
  <c r="BF597" i="16"/>
  <c r="T597" i="16"/>
  <c r="R597" i="16"/>
  <c r="P597" i="16"/>
  <c r="BI593" i="16"/>
  <c r="BH593" i="16"/>
  <c r="BG593" i="16"/>
  <c r="BF593" i="16"/>
  <c r="T593" i="16"/>
  <c r="R593" i="16"/>
  <c r="P593" i="16"/>
  <c r="BI588" i="16"/>
  <c r="BH588" i="16"/>
  <c r="BG588" i="16"/>
  <c r="BF588" i="16"/>
  <c r="T588" i="16"/>
  <c r="R588" i="16"/>
  <c r="P588" i="16"/>
  <c r="BI582" i="16"/>
  <c r="BH582" i="16"/>
  <c r="BG582" i="16"/>
  <c r="BF582" i="16"/>
  <c r="T582" i="16"/>
  <c r="R582" i="16"/>
  <c r="P582" i="16"/>
  <c r="BI577" i="16"/>
  <c r="BH577" i="16"/>
  <c r="BG577" i="16"/>
  <c r="BF577" i="16"/>
  <c r="T577" i="16"/>
  <c r="R577" i="16"/>
  <c r="P577" i="16"/>
  <c r="BI573" i="16"/>
  <c r="BH573" i="16"/>
  <c r="BG573" i="16"/>
  <c r="BF573" i="16"/>
  <c r="T573" i="16"/>
  <c r="R573" i="16"/>
  <c r="P573" i="16"/>
  <c r="BI566" i="16"/>
  <c r="BH566" i="16"/>
  <c r="BG566" i="16"/>
  <c r="BF566" i="16"/>
  <c r="T566" i="16"/>
  <c r="R566" i="16"/>
  <c r="P566" i="16"/>
  <c r="BI560" i="16"/>
  <c r="BH560" i="16"/>
  <c r="BG560" i="16"/>
  <c r="BF560" i="16"/>
  <c r="T560" i="16"/>
  <c r="R560" i="16"/>
  <c r="P560" i="16"/>
  <c r="BI555" i="16"/>
  <c r="BH555" i="16"/>
  <c r="BG555" i="16"/>
  <c r="BF555" i="16"/>
  <c r="T555" i="16"/>
  <c r="R555" i="16"/>
  <c r="P555" i="16"/>
  <c r="BI551" i="16"/>
  <c r="BH551" i="16"/>
  <c r="BG551" i="16"/>
  <c r="BF551" i="16"/>
  <c r="T551" i="16"/>
  <c r="R551" i="16"/>
  <c r="P551" i="16"/>
  <c r="BI548" i="16"/>
  <c r="BH548" i="16"/>
  <c r="BG548" i="16"/>
  <c r="BF548" i="16"/>
  <c r="T548" i="16"/>
  <c r="R548" i="16"/>
  <c r="P548" i="16"/>
  <c r="BI545" i="16"/>
  <c r="BH545" i="16"/>
  <c r="BG545" i="16"/>
  <c r="BF545" i="16"/>
  <c r="T545" i="16"/>
  <c r="R545" i="16"/>
  <c r="P545" i="16"/>
  <c r="BI542" i="16"/>
  <c r="BH542" i="16"/>
  <c r="BG542" i="16"/>
  <c r="BF542" i="16"/>
  <c r="T542" i="16"/>
  <c r="R542" i="16"/>
  <c r="P542" i="16"/>
  <c r="BI530" i="16"/>
  <c r="BH530" i="16"/>
  <c r="BG530" i="16"/>
  <c r="BF530" i="16"/>
  <c r="T530" i="16"/>
  <c r="R530" i="16"/>
  <c r="P530" i="16"/>
  <c r="BI527" i="16"/>
  <c r="BH527" i="16"/>
  <c r="BG527" i="16"/>
  <c r="BF527" i="16"/>
  <c r="T527" i="16"/>
  <c r="R527" i="16"/>
  <c r="P527" i="16"/>
  <c r="BI521" i="16"/>
  <c r="BH521" i="16"/>
  <c r="BG521" i="16"/>
  <c r="BF521" i="16"/>
  <c r="T521" i="16"/>
  <c r="R521" i="16"/>
  <c r="P521" i="16"/>
  <c r="BI517" i="16"/>
  <c r="BH517" i="16"/>
  <c r="BG517" i="16"/>
  <c r="BF517" i="16"/>
  <c r="T517" i="16"/>
  <c r="R517" i="16"/>
  <c r="P517" i="16"/>
  <c r="BI514" i="16"/>
  <c r="BH514" i="16"/>
  <c r="BG514" i="16"/>
  <c r="BF514" i="16"/>
  <c r="T514" i="16"/>
  <c r="R514" i="16"/>
  <c r="P514" i="16"/>
  <c r="BI498" i="16"/>
  <c r="BH498" i="16"/>
  <c r="BG498" i="16"/>
  <c r="BF498" i="16"/>
  <c r="T498" i="16"/>
  <c r="R498" i="16"/>
  <c r="P498" i="16"/>
  <c r="BI481" i="16"/>
  <c r="BH481" i="16"/>
  <c r="BG481" i="16"/>
  <c r="BF481" i="16"/>
  <c r="T481" i="16"/>
  <c r="R481" i="16"/>
  <c r="P481" i="16"/>
  <c r="BI466" i="16"/>
  <c r="BH466" i="16"/>
  <c r="BG466" i="16"/>
  <c r="BF466" i="16"/>
  <c r="T466" i="16"/>
  <c r="R466" i="16"/>
  <c r="P466" i="16"/>
  <c r="BI464" i="16"/>
  <c r="BH464" i="16"/>
  <c r="BG464" i="16"/>
  <c r="BF464" i="16"/>
  <c r="T464" i="16"/>
  <c r="R464" i="16"/>
  <c r="P464" i="16"/>
  <c r="BI436" i="16"/>
  <c r="BH436" i="16"/>
  <c r="BG436" i="16"/>
  <c r="BF436" i="16"/>
  <c r="T436" i="16"/>
  <c r="R436" i="16"/>
  <c r="P436" i="16"/>
  <c r="BI433" i="16"/>
  <c r="BH433" i="16"/>
  <c r="BG433" i="16"/>
  <c r="BF433" i="16"/>
  <c r="T433" i="16"/>
  <c r="R433" i="16"/>
  <c r="P433" i="16"/>
  <c r="BI431" i="16"/>
  <c r="BH431" i="16"/>
  <c r="BG431" i="16"/>
  <c r="BF431" i="16"/>
  <c r="T431" i="16"/>
  <c r="R431" i="16"/>
  <c r="P431" i="16"/>
  <c r="BI428" i="16"/>
  <c r="BH428" i="16"/>
  <c r="BG428" i="16"/>
  <c r="BF428" i="16"/>
  <c r="T428" i="16"/>
  <c r="R428" i="16"/>
  <c r="P428" i="16"/>
  <c r="BI425" i="16"/>
  <c r="BH425" i="16"/>
  <c r="BG425" i="16"/>
  <c r="BF425" i="16"/>
  <c r="T425" i="16"/>
  <c r="R425" i="16"/>
  <c r="P425" i="16"/>
  <c r="BI421" i="16"/>
  <c r="BH421" i="16"/>
  <c r="BG421" i="16"/>
  <c r="BF421" i="16"/>
  <c r="T421" i="16"/>
  <c r="R421" i="16"/>
  <c r="P421" i="16"/>
  <c r="BI412" i="16"/>
  <c r="BH412" i="16"/>
  <c r="BG412" i="16"/>
  <c r="BF412" i="16"/>
  <c r="T412" i="16"/>
  <c r="R412" i="16"/>
  <c r="P412" i="16"/>
  <c r="BI405" i="16"/>
  <c r="BH405" i="16"/>
  <c r="BG405" i="16"/>
  <c r="BF405" i="16"/>
  <c r="T405" i="16"/>
  <c r="R405" i="16"/>
  <c r="P405" i="16"/>
  <c r="BI403" i="16"/>
  <c r="BH403" i="16"/>
  <c r="BG403" i="16"/>
  <c r="BF403" i="16"/>
  <c r="T403" i="16"/>
  <c r="R403" i="16"/>
  <c r="P403" i="16"/>
  <c r="BI399" i="16"/>
  <c r="BH399" i="16"/>
  <c r="BG399" i="16"/>
  <c r="BF399" i="16"/>
  <c r="T399" i="16"/>
  <c r="R399" i="16"/>
  <c r="P399" i="16"/>
  <c r="BI395" i="16"/>
  <c r="BH395" i="16"/>
  <c r="BG395" i="16"/>
  <c r="BF395" i="16"/>
  <c r="T395" i="16"/>
  <c r="R395" i="16"/>
  <c r="P395" i="16"/>
  <c r="BI393" i="16"/>
  <c r="BH393" i="16"/>
  <c r="BG393" i="16"/>
  <c r="BF393" i="16"/>
  <c r="T393" i="16"/>
  <c r="R393" i="16"/>
  <c r="P393" i="16"/>
  <c r="BI391" i="16"/>
  <c r="BH391" i="16"/>
  <c r="BG391" i="16"/>
  <c r="BF391" i="16"/>
  <c r="T391" i="16"/>
  <c r="R391" i="16"/>
  <c r="P391" i="16"/>
  <c r="BI386" i="16"/>
  <c r="BH386" i="16"/>
  <c r="BG386" i="16"/>
  <c r="BF386" i="16"/>
  <c r="T386" i="16"/>
  <c r="R386" i="16"/>
  <c r="P386" i="16"/>
  <c r="BI381" i="16"/>
  <c r="BH381" i="16"/>
  <c r="BG381" i="16"/>
  <c r="BF381" i="16"/>
  <c r="T381" i="16"/>
  <c r="R381" i="16"/>
  <c r="P381" i="16"/>
  <c r="BI378" i="16"/>
  <c r="BH378" i="16"/>
  <c r="BG378" i="16"/>
  <c r="BF378" i="16"/>
  <c r="T378" i="16"/>
  <c r="R378" i="16"/>
  <c r="P378" i="16"/>
  <c r="BI377" i="16"/>
  <c r="BH377" i="16"/>
  <c r="BG377" i="16"/>
  <c r="BF377" i="16"/>
  <c r="T377" i="16"/>
  <c r="R377" i="16"/>
  <c r="P377" i="16"/>
  <c r="BI371" i="16"/>
  <c r="BH371" i="16"/>
  <c r="BG371" i="16"/>
  <c r="BF371" i="16"/>
  <c r="T371" i="16"/>
  <c r="R371" i="16"/>
  <c r="P371" i="16"/>
  <c r="BI365" i="16"/>
  <c r="BH365" i="16"/>
  <c r="BG365" i="16"/>
  <c r="BF365" i="16"/>
  <c r="T365" i="16"/>
  <c r="R365" i="16"/>
  <c r="P365" i="16"/>
  <c r="BI361" i="16"/>
  <c r="BH361" i="16"/>
  <c r="BG361" i="16"/>
  <c r="BF361" i="16"/>
  <c r="T361" i="16"/>
  <c r="R361" i="16"/>
  <c r="P361" i="16"/>
  <c r="BI360" i="16"/>
  <c r="BH360" i="16"/>
  <c r="BG360" i="16"/>
  <c r="BF360" i="16"/>
  <c r="T360" i="16"/>
  <c r="R360" i="16"/>
  <c r="P360" i="16"/>
  <c r="BI359" i="16"/>
  <c r="BH359" i="16"/>
  <c r="BG359" i="16"/>
  <c r="BF359" i="16"/>
  <c r="T359" i="16"/>
  <c r="R359" i="16"/>
  <c r="P359" i="16"/>
  <c r="BI358" i="16"/>
  <c r="BH358" i="16"/>
  <c r="BG358" i="16"/>
  <c r="BF358" i="16"/>
  <c r="T358" i="16"/>
  <c r="R358" i="16"/>
  <c r="P358" i="16"/>
  <c r="BI354" i="16"/>
  <c r="BH354" i="16"/>
  <c r="BG354" i="16"/>
  <c r="BF354" i="16"/>
  <c r="T354" i="16"/>
  <c r="R354" i="16"/>
  <c r="P354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7" i="16"/>
  <c r="BH337" i="16"/>
  <c r="BG337" i="16"/>
  <c r="BF337" i="16"/>
  <c r="T337" i="16"/>
  <c r="R337" i="16"/>
  <c r="P337" i="16"/>
  <c r="BI336" i="16"/>
  <c r="BH336" i="16"/>
  <c r="BG336" i="16"/>
  <c r="BF336" i="16"/>
  <c r="T336" i="16"/>
  <c r="R336" i="16"/>
  <c r="P336" i="16"/>
  <c r="BI335" i="16"/>
  <c r="BH335" i="16"/>
  <c r="BG335" i="16"/>
  <c r="BF335" i="16"/>
  <c r="T335" i="16"/>
  <c r="R335" i="16"/>
  <c r="P335" i="16"/>
  <c r="BI329" i="16"/>
  <c r="BH329" i="16"/>
  <c r="BG329" i="16"/>
  <c r="BF329" i="16"/>
  <c r="T329" i="16"/>
  <c r="R329" i="16"/>
  <c r="P329" i="16"/>
  <c r="BI327" i="16"/>
  <c r="BH327" i="16"/>
  <c r="BG327" i="16"/>
  <c r="BF327" i="16"/>
  <c r="T327" i="16"/>
  <c r="R327" i="16"/>
  <c r="P327" i="16"/>
  <c r="BI323" i="16"/>
  <c r="BH323" i="16"/>
  <c r="BG323" i="16"/>
  <c r="BF323" i="16"/>
  <c r="T323" i="16"/>
  <c r="R323" i="16"/>
  <c r="P323" i="16"/>
  <c r="BI318" i="16"/>
  <c r="BH318" i="16"/>
  <c r="BG318" i="16"/>
  <c r="BF318" i="16"/>
  <c r="T318" i="16"/>
  <c r="R318" i="16"/>
  <c r="P318" i="16"/>
  <c r="BI314" i="16"/>
  <c r="BH314" i="16"/>
  <c r="BG314" i="16"/>
  <c r="BF314" i="16"/>
  <c r="T314" i="16"/>
  <c r="R314" i="16"/>
  <c r="P314" i="16"/>
  <c r="BI307" i="16"/>
  <c r="BH307" i="16"/>
  <c r="BG307" i="16"/>
  <c r="BF307" i="16"/>
  <c r="T307" i="16"/>
  <c r="R307" i="16"/>
  <c r="P307" i="16"/>
  <c r="BI302" i="16"/>
  <c r="BH302" i="16"/>
  <c r="BG302" i="16"/>
  <c r="BF302" i="16"/>
  <c r="T302" i="16"/>
  <c r="R302" i="16"/>
  <c r="P302" i="16"/>
  <c r="BI297" i="16"/>
  <c r="BH297" i="16"/>
  <c r="BG297" i="16"/>
  <c r="BF297" i="16"/>
  <c r="T297" i="16"/>
  <c r="R297" i="16"/>
  <c r="P297" i="16"/>
  <c r="BI293" i="16"/>
  <c r="BH293" i="16"/>
  <c r="BG293" i="16"/>
  <c r="BF293" i="16"/>
  <c r="T293" i="16"/>
  <c r="R293" i="16"/>
  <c r="P293" i="16"/>
  <c r="BI288" i="16"/>
  <c r="BH288" i="16"/>
  <c r="BG288" i="16"/>
  <c r="BF288" i="16"/>
  <c r="T288" i="16"/>
  <c r="R288" i="16"/>
  <c r="P288" i="16"/>
  <c r="BI283" i="16"/>
  <c r="BH283" i="16"/>
  <c r="BG283" i="16"/>
  <c r="BF283" i="16"/>
  <c r="T283" i="16"/>
  <c r="R283" i="16"/>
  <c r="P283" i="16"/>
  <c r="BI281" i="16"/>
  <c r="BH281" i="16"/>
  <c r="BG281" i="16"/>
  <c r="BF281" i="16"/>
  <c r="T281" i="16"/>
  <c r="R281" i="16"/>
  <c r="P281" i="16"/>
  <c r="BI280" i="16"/>
  <c r="BH280" i="16"/>
  <c r="BG280" i="16"/>
  <c r="BF280" i="16"/>
  <c r="T280" i="16"/>
  <c r="R280" i="16"/>
  <c r="P280" i="16"/>
  <c r="BI279" i="16"/>
  <c r="BH279" i="16"/>
  <c r="BG279" i="16"/>
  <c r="BF279" i="16"/>
  <c r="T279" i="16"/>
  <c r="R279" i="16"/>
  <c r="P279" i="16"/>
  <c r="BI278" i="16"/>
  <c r="BH278" i="16"/>
  <c r="BG278" i="16"/>
  <c r="BF278" i="16"/>
  <c r="T278" i="16"/>
  <c r="R278" i="16"/>
  <c r="P278" i="16"/>
  <c r="BI272" i="16"/>
  <c r="BH272" i="16"/>
  <c r="BG272" i="16"/>
  <c r="BF272" i="16"/>
  <c r="T272" i="16"/>
  <c r="R272" i="16"/>
  <c r="P272" i="16"/>
  <c r="BI266" i="16"/>
  <c r="BH266" i="16"/>
  <c r="BG266" i="16"/>
  <c r="BF266" i="16"/>
  <c r="T266" i="16"/>
  <c r="R266" i="16"/>
  <c r="P266" i="16"/>
  <c r="BI260" i="16"/>
  <c r="BH260" i="16"/>
  <c r="BG260" i="16"/>
  <c r="BF260" i="16"/>
  <c r="T260" i="16"/>
  <c r="R260" i="16"/>
  <c r="P260" i="16"/>
  <c r="BI259" i="16"/>
  <c r="BH259" i="16"/>
  <c r="BG259" i="16"/>
  <c r="BF259" i="16"/>
  <c r="T259" i="16"/>
  <c r="R259" i="16"/>
  <c r="P259" i="16"/>
  <c r="BI255" i="16"/>
  <c r="BH255" i="16"/>
  <c r="BG255" i="16"/>
  <c r="BF255" i="16"/>
  <c r="T255" i="16"/>
  <c r="R255" i="16"/>
  <c r="P255" i="16"/>
  <c r="BI251" i="16"/>
  <c r="BH251" i="16"/>
  <c r="BG251" i="16"/>
  <c r="BF251" i="16"/>
  <c r="T251" i="16"/>
  <c r="R251" i="16"/>
  <c r="P251" i="16"/>
  <c r="BI246" i="16"/>
  <c r="BH246" i="16"/>
  <c r="BG246" i="16"/>
  <c r="BF246" i="16"/>
  <c r="T246" i="16"/>
  <c r="R246" i="16"/>
  <c r="P246" i="16"/>
  <c r="BI242" i="16"/>
  <c r="BH242" i="16"/>
  <c r="BG242" i="16"/>
  <c r="BF242" i="16"/>
  <c r="T242" i="16"/>
  <c r="R242" i="16"/>
  <c r="P242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18" i="16"/>
  <c r="BH218" i="16"/>
  <c r="BG218" i="16"/>
  <c r="BF218" i="16"/>
  <c r="T218" i="16"/>
  <c r="R218" i="16"/>
  <c r="P218" i="16"/>
  <c r="BI208" i="16"/>
  <c r="BH208" i="16"/>
  <c r="BG208" i="16"/>
  <c r="BF208" i="16"/>
  <c r="T208" i="16"/>
  <c r="R208" i="16"/>
  <c r="P208" i="16"/>
  <c r="BI203" i="16"/>
  <c r="BH203" i="16"/>
  <c r="BG203" i="16"/>
  <c r="BF203" i="16"/>
  <c r="T203" i="16"/>
  <c r="R203" i="16"/>
  <c r="P203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87" i="16"/>
  <c r="BH187" i="16"/>
  <c r="BG187" i="16"/>
  <c r="BF187" i="16"/>
  <c r="T187" i="16"/>
  <c r="R187" i="16"/>
  <c r="P187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4" i="16"/>
  <c r="BH174" i="16"/>
  <c r="BG174" i="16"/>
  <c r="BF174" i="16"/>
  <c r="T174" i="16"/>
  <c r="R174" i="16"/>
  <c r="P174" i="16"/>
  <c r="BI171" i="16"/>
  <c r="BH171" i="16"/>
  <c r="BG171" i="16"/>
  <c r="BF171" i="16"/>
  <c r="T171" i="16"/>
  <c r="R171" i="16"/>
  <c r="P171" i="16"/>
  <c r="BI164" i="16"/>
  <c r="BH164" i="16"/>
  <c r="BG164" i="16"/>
  <c r="BF164" i="16"/>
  <c r="T164" i="16"/>
  <c r="R164" i="16"/>
  <c r="P164" i="16"/>
  <c r="BI157" i="16"/>
  <c r="BH157" i="16"/>
  <c r="BG157" i="16"/>
  <c r="BF157" i="16"/>
  <c r="T157" i="16"/>
  <c r="R157" i="16"/>
  <c r="P157" i="16"/>
  <c r="J151" i="16"/>
  <c r="J150" i="16"/>
  <c r="F150" i="16"/>
  <c r="F148" i="16"/>
  <c r="E146" i="16"/>
  <c r="J96" i="16"/>
  <c r="J95" i="16"/>
  <c r="F95" i="16"/>
  <c r="F93" i="16"/>
  <c r="E91" i="16"/>
  <c r="J22" i="16"/>
  <c r="E22" i="16"/>
  <c r="F151" i="16"/>
  <c r="J21" i="16"/>
  <c r="J16" i="16"/>
  <c r="J148" i="16"/>
  <c r="E7" i="16"/>
  <c r="E140" i="16"/>
  <c r="J41" i="15"/>
  <c r="J40" i="15"/>
  <c r="AY112" i="1"/>
  <c r="J39" i="15"/>
  <c r="AX112" i="1" s="1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J123" i="15"/>
  <c r="F122" i="15"/>
  <c r="F120" i="15"/>
  <c r="E118" i="15"/>
  <c r="J96" i="15"/>
  <c r="F95" i="15"/>
  <c r="F93" i="15"/>
  <c r="E91" i="15"/>
  <c r="J25" i="15"/>
  <c r="E25" i="15"/>
  <c r="J122" i="15"/>
  <c r="J24" i="15"/>
  <c r="J22" i="15"/>
  <c r="E22" i="15"/>
  <c r="F123" i="15"/>
  <c r="J21" i="15"/>
  <c r="J16" i="15"/>
  <c r="J120" i="15" s="1"/>
  <c r="E7" i="15"/>
  <c r="E85" i="15" s="1"/>
  <c r="J41" i="14"/>
  <c r="J40" i="14"/>
  <c r="AY111" i="1"/>
  <c r="J39" i="14"/>
  <c r="AX111" i="1" s="1"/>
  <c r="BI217" i="14"/>
  <c r="BH217" i="14"/>
  <c r="BG217" i="14"/>
  <c r="BF217" i="14"/>
  <c r="T217" i="14"/>
  <c r="T216" i="14"/>
  <c r="R217" i="14"/>
  <c r="R216" i="14" s="1"/>
  <c r="P217" i="14"/>
  <c r="P216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195" i="14"/>
  <c r="BH195" i="14"/>
  <c r="BG195" i="14"/>
  <c r="BF195" i="14"/>
  <c r="T195" i="14"/>
  <c r="T194" i="14" s="1"/>
  <c r="R195" i="14"/>
  <c r="R194" i="14" s="1"/>
  <c r="P195" i="14"/>
  <c r="P194" i="14"/>
  <c r="BI192" i="14"/>
  <c r="BH192" i="14"/>
  <c r="BG192" i="14"/>
  <c r="BF192" i="14"/>
  <c r="T192" i="14"/>
  <c r="R192" i="14"/>
  <c r="P192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R171" i="14"/>
  <c r="P171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J127" i="14"/>
  <c r="J126" i="14"/>
  <c r="F126" i="14"/>
  <c r="F124" i="14"/>
  <c r="E122" i="14"/>
  <c r="J96" i="14"/>
  <c r="J95" i="14"/>
  <c r="F95" i="14"/>
  <c r="F93" i="14"/>
  <c r="E91" i="14"/>
  <c r="J22" i="14"/>
  <c r="E22" i="14"/>
  <c r="F127" i="14"/>
  <c r="J21" i="14"/>
  <c r="J16" i="14"/>
  <c r="J124" i="14" s="1"/>
  <c r="E7" i="14"/>
  <c r="E85" i="14"/>
  <c r="J41" i="13"/>
  <c r="J40" i="13"/>
  <c r="AY110" i="1"/>
  <c r="J39" i="13"/>
  <c r="AX110" i="1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T153" i="13"/>
  <c r="R154" i="13"/>
  <c r="R153" i="13" s="1"/>
  <c r="P154" i="13"/>
  <c r="P153" i="13" s="1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T140" i="13"/>
  <c r="R141" i="13"/>
  <c r="R140" i="13"/>
  <c r="P141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J128" i="13"/>
  <c r="F127" i="13"/>
  <c r="F125" i="13"/>
  <c r="E123" i="13"/>
  <c r="J96" i="13"/>
  <c r="F95" i="13"/>
  <c r="F93" i="13"/>
  <c r="E91" i="13"/>
  <c r="J25" i="13"/>
  <c r="E25" i="13"/>
  <c r="J127" i="13" s="1"/>
  <c r="J24" i="13"/>
  <c r="J22" i="13"/>
  <c r="E22" i="13"/>
  <c r="F96" i="13"/>
  <c r="J21" i="13"/>
  <c r="J16" i="13"/>
  <c r="J93" i="13"/>
  <c r="E7" i="13"/>
  <c r="E117" i="13"/>
  <c r="J41" i="12"/>
  <c r="J40" i="12"/>
  <c r="AY109" i="1"/>
  <c r="J39" i="12"/>
  <c r="AX109" i="1" s="1"/>
  <c r="BI127" i="12"/>
  <c r="F41" i="12" s="1"/>
  <c r="BD109" i="1" s="1"/>
  <c r="BH127" i="12"/>
  <c r="BG127" i="12"/>
  <c r="BF127" i="12"/>
  <c r="T127" i="12"/>
  <c r="T126" i="12"/>
  <c r="T125" i="12" s="1"/>
  <c r="R127" i="12"/>
  <c r="R126" i="12"/>
  <c r="R125" i="12" s="1"/>
  <c r="P127" i="12"/>
  <c r="P126" i="12" s="1"/>
  <c r="P125" i="12" s="1"/>
  <c r="AU109" i="1" s="1"/>
  <c r="J122" i="12"/>
  <c r="F121" i="12"/>
  <c r="F119" i="12"/>
  <c r="E117" i="12"/>
  <c r="J96" i="12"/>
  <c r="F95" i="12"/>
  <c r="F93" i="12"/>
  <c r="E91" i="12"/>
  <c r="J25" i="12"/>
  <c r="E25" i="12"/>
  <c r="J121" i="12"/>
  <c r="J24" i="12"/>
  <c r="J22" i="12"/>
  <c r="E22" i="12"/>
  <c r="F122" i="12"/>
  <c r="J21" i="12"/>
  <c r="J16" i="12"/>
  <c r="J93" i="12" s="1"/>
  <c r="E7" i="12"/>
  <c r="E111" i="12" s="1"/>
  <c r="J41" i="11"/>
  <c r="J40" i="11"/>
  <c r="AY108" i="1"/>
  <c r="J39" i="11"/>
  <c r="AX108" i="1" s="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J123" i="11"/>
  <c r="F122" i="11"/>
  <c r="F120" i="11"/>
  <c r="E118" i="11"/>
  <c r="J96" i="11"/>
  <c r="F95" i="11"/>
  <c r="F93" i="11"/>
  <c r="E91" i="11"/>
  <c r="J25" i="11"/>
  <c r="E25" i="11"/>
  <c r="J122" i="11"/>
  <c r="J24" i="11"/>
  <c r="J22" i="11"/>
  <c r="E22" i="11"/>
  <c r="F123" i="11"/>
  <c r="J21" i="11"/>
  <c r="J16" i="11"/>
  <c r="J93" i="11" s="1"/>
  <c r="E7" i="11"/>
  <c r="E85" i="11" s="1"/>
  <c r="J41" i="10"/>
  <c r="J40" i="10"/>
  <c r="AY107" i="1"/>
  <c r="J39" i="10"/>
  <c r="AX107" i="1" s="1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J123" i="10"/>
  <c r="F122" i="10"/>
  <c r="F120" i="10"/>
  <c r="E118" i="10"/>
  <c r="J96" i="10"/>
  <c r="F95" i="10"/>
  <c r="F93" i="10"/>
  <c r="E91" i="10"/>
  <c r="J25" i="10"/>
  <c r="E25" i="10"/>
  <c r="J95" i="10"/>
  <c r="J24" i="10"/>
  <c r="J22" i="10"/>
  <c r="E22" i="10"/>
  <c r="F123" i="10"/>
  <c r="J21" i="10"/>
  <c r="J16" i="10"/>
  <c r="J93" i="10" s="1"/>
  <c r="E7" i="10"/>
  <c r="E112" i="10"/>
  <c r="J41" i="9"/>
  <c r="J40" i="9"/>
  <c r="AY105" i="1"/>
  <c r="J39" i="9"/>
  <c r="AX105" i="1"/>
  <c r="BI330" i="9"/>
  <c r="BH330" i="9"/>
  <c r="BG330" i="9"/>
  <c r="BF330" i="9"/>
  <c r="T330" i="9"/>
  <c r="R330" i="9"/>
  <c r="P330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07" i="9"/>
  <c r="BH307" i="9"/>
  <c r="BG307" i="9"/>
  <c r="BF307" i="9"/>
  <c r="T307" i="9"/>
  <c r="R307" i="9"/>
  <c r="P307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297" i="9"/>
  <c r="BH297" i="9"/>
  <c r="BG297" i="9"/>
  <c r="BF297" i="9"/>
  <c r="T297" i="9"/>
  <c r="R297" i="9"/>
  <c r="P297" i="9"/>
  <c r="BI294" i="9"/>
  <c r="BH294" i="9"/>
  <c r="BG294" i="9"/>
  <c r="BF294" i="9"/>
  <c r="T294" i="9"/>
  <c r="R294" i="9"/>
  <c r="P294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T263" i="9" s="1"/>
  <c r="R264" i="9"/>
  <c r="R263" i="9" s="1"/>
  <c r="P264" i="9"/>
  <c r="P263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2" i="9"/>
  <c r="BH252" i="9"/>
  <c r="BG252" i="9"/>
  <c r="BF252" i="9"/>
  <c r="T252" i="9"/>
  <c r="R252" i="9"/>
  <c r="P252" i="9"/>
  <c r="BI248" i="9"/>
  <c r="BH248" i="9"/>
  <c r="BG248" i="9"/>
  <c r="BF248" i="9"/>
  <c r="T248" i="9"/>
  <c r="R248" i="9"/>
  <c r="P248" i="9"/>
  <c r="BI244" i="9"/>
  <c r="BH244" i="9"/>
  <c r="BG244" i="9"/>
  <c r="BF244" i="9"/>
  <c r="T244" i="9"/>
  <c r="R244" i="9"/>
  <c r="P244" i="9"/>
  <c r="BI239" i="9"/>
  <c r="BH239" i="9"/>
  <c r="BG239" i="9"/>
  <c r="BF239" i="9"/>
  <c r="T239" i="9"/>
  <c r="R239" i="9"/>
  <c r="P239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R232" i="9"/>
  <c r="P232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17" i="9"/>
  <c r="BH217" i="9"/>
  <c r="BG217" i="9"/>
  <c r="BF217" i="9"/>
  <c r="T217" i="9"/>
  <c r="R217" i="9"/>
  <c r="P217" i="9"/>
  <c r="BI207" i="9"/>
  <c r="BH207" i="9"/>
  <c r="BG207" i="9"/>
  <c r="BF207" i="9"/>
  <c r="T207" i="9"/>
  <c r="R207" i="9"/>
  <c r="P207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89" i="9"/>
  <c r="BH189" i="9"/>
  <c r="BG189" i="9"/>
  <c r="BF189" i="9"/>
  <c r="T189" i="9"/>
  <c r="R189" i="9"/>
  <c r="P189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76" i="9"/>
  <c r="BH176" i="9"/>
  <c r="BG176" i="9"/>
  <c r="BF176" i="9"/>
  <c r="T176" i="9"/>
  <c r="R176" i="9"/>
  <c r="P176" i="9"/>
  <c r="BI168" i="9"/>
  <c r="BH168" i="9"/>
  <c r="BG168" i="9"/>
  <c r="BF168" i="9"/>
  <c r="T168" i="9"/>
  <c r="R168" i="9"/>
  <c r="P168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4" i="9"/>
  <c r="BH154" i="9"/>
  <c r="BG154" i="9"/>
  <c r="BF154" i="9"/>
  <c r="T154" i="9"/>
  <c r="R154" i="9"/>
  <c r="P154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J133" i="9"/>
  <c r="J132" i="9"/>
  <c r="F132" i="9"/>
  <c r="F130" i="9"/>
  <c r="E128" i="9"/>
  <c r="J96" i="9"/>
  <c r="J95" i="9"/>
  <c r="F95" i="9"/>
  <c r="F93" i="9"/>
  <c r="E91" i="9"/>
  <c r="J22" i="9"/>
  <c r="E22" i="9"/>
  <c r="F133" i="9" s="1"/>
  <c r="J21" i="9"/>
  <c r="J16" i="9"/>
  <c r="J93" i="9"/>
  <c r="E7" i="9"/>
  <c r="E85" i="9"/>
  <c r="J41" i="8"/>
  <c r="J40" i="8"/>
  <c r="AY103" i="1" s="1"/>
  <c r="J39" i="8"/>
  <c r="AX103" i="1" s="1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T222" i="8"/>
  <c r="R223" i="8"/>
  <c r="R222" i="8" s="1"/>
  <c r="P223" i="8"/>
  <c r="P222" i="8" s="1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T172" i="8"/>
  <c r="R173" i="8"/>
  <c r="R172" i="8"/>
  <c r="P173" i="8"/>
  <c r="P172" i="8"/>
  <c r="BI169" i="8"/>
  <c r="BH169" i="8"/>
  <c r="BG169" i="8"/>
  <c r="BF169" i="8"/>
  <c r="T169" i="8"/>
  <c r="T168" i="8"/>
  <c r="R169" i="8"/>
  <c r="R168" i="8"/>
  <c r="P169" i="8"/>
  <c r="P168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J130" i="8"/>
  <c r="F129" i="8"/>
  <c r="F127" i="8"/>
  <c r="E125" i="8"/>
  <c r="J96" i="8"/>
  <c r="F95" i="8"/>
  <c r="F93" i="8"/>
  <c r="E91" i="8"/>
  <c r="J25" i="8"/>
  <c r="E25" i="8"/>
  <c r="J95" i="8" s="1"/>
  <c r="J24" i="8"/>
  <c r="J22" i="8"/>
  <c r="E22" i="8"/>
  <c r="F96" i="8" s="1"/>
  <c r="J21" i="8"/>
  <c r="J16" i="8"/>
  <c r="J127" i="8"/>
  <c r="E7" i="8"/>
  <c r="E119" i="8"/>
  <c r="J41" i="7"/>
  <c r="J40" i="7"/>
  <c r="AY102" i="1" s="1"/>
  <c r="J39" i="7"/>
  <c r="AX102" i="1" s="1"/>
  <c r="BI2228" i="7"/>
  <c r="BH2228" i="7"/>
  <c r="BG2228" i="7"/>
  <c r="BF2228" i="7"/>
  <c r="T2228" i="7"/>
  <c r="R2228" i="7"/>
  <c r="P2228" i="7"/>
  <c r="BI2225" i="7"/>
  <c r="BH2225" i="7"/>
  <c r="BG2225" i="7"/>
  <c r="BF2225" i="7"/>
  <c r="T2225" i="7"/>
  <c r="R2225" i="7"/>
  <c r="P2225" i="7"/>
  <c r="BI2221" i="7"/>
  <c r="BH2221" i="7"/>
  <c r="BG2221" i="7"/>
  <c r="BF2221" i="7"/>
  <c r="T2221" i="7"/>
  <c r="R2221" i="7"/>
  <c r="P2221" i="7"/>
  <c r="BI2218" i="7"/>
  <c r="BH2218" i="7"/>
  <c r="BG2218" i="7"/>
  <c r="BF2218" i="7"/>
  <c r="T2218" i="7"/>
  <c r="R2218" i="7"/>
  <c r="P2218" i="7"/>
  <c r="BI2215" i="7"/>
  <c r="BH2215" i="7"/>
  <c r="BG2215" i="7"/>
  <c r="BF2215" i="7"/>
  <c r="T2215" i="7"/>
  <c r="R2215" i="7"/>
  <c r="P2215" i="7"/>
  <c r="BI2212" i="7"/>
  <c r="BH2212" i="7"/>
  <c r="BG2212" i="7"/>
  <c r="BF2212" i="7"/>
  <c r="T2212" i="7"/>
  <c r="R2212" i="7"/>
  <c r="P2212" i="7"/>
  <c r="BI2209" i="7"/>
  <c r="BH2209" i="7"/>
  <c r="BG2209" i="7"/>
  <c r="BF2209" i="7"/>
  <c r="T2209" i="7"/>
  <c r="R2209" i="7"/>
  <c r="P2209" i="7"/>
  <c r="BI2206" i="7"/>
  <c r="BH2206" i="7"/>
  <c r="BG2206" i="7"/>
  <c r="BF2206" i="7"/>
  <c r="T2206" i="7"/>
  <c r="R2206" i="7"/>
  <c r="P2206" i="7"/>
  <c r="BI2204" i="7"/>
  <c r="BH2204" i="7"/>
  <c r="BG2204" i="7"/>
  <c r="BF2204" i="7"/>
  <c r="T2204" i="7"/>
  <c r="T2203" i="7" s="1"/>
  <c r="T2202" i="7" s="1"/>
  <c r="R2204" i="7"/>
  <c r="R2203" i="7"/>
  <c r="R2202" i="7"/>
  <c r="P2204" i="7"/>
  <c r="P2203" i="7" s="1"/>
  <c r="P2202" i="7" s="1"/>
  <c r="BI2198" i="7"/>
  <c r="BH2198" i="7"/>
  <c r="BG2198" i="7"/>
  <c r="BF2198" i="7"/>
  <c r="T2198" i="7"/>
  <c r="R2198" i="7"/>
  <c r="P2198" i="7"/>
  <c r="BI2194" i="7"/>
  <c r="BH2194" i="7"/>
  <c r="BG2194" i="7"/>
  <c r="BF2194" i="7"/>
  <c r="T2194" i="7"/>
  <c r="R2194" i="7"/>
  <c r="P2194" i="7"/>
  <c r="BI2191" i="7"/>
  <c r="BH2191" i="7"/>
  <c r="BG2191" i="7"/>
  <c r="BF2191" i="7"/>
  <c r="T2191" i="7"/>
  <c r="R2191" i="7"/>
  <c r="P2191" i="7"/>
  <c r="BI2188" i="7"/>
  <c r="BH2188" i="7"/>
  <c r="BG2188" i="7"/>
  <c r="BF2188" i="7"/>
  <c r="T2188" i="7"/>
  <c r="R2188" i="7"/>
  <c r="P2188" i="7"/>
  <c r="BI2185" i="7"/>
  <c r="BH2185" i="7"/>
  <c r="BG2185" i="7"/>
  <c r="BF2185" i="7"/>
  <c r="T2185" i="7"/>
  <c r="R2185" i="7"/>
  <c r="P2185" i="7"/>
  <c r="BI2182" i="7"/>
  <c r="BH2182" i="7"/>
  <c r="BG2182" i="7"/>
  <c r="BF2182" i="7"/>
  <c r="T2182" i="7"/>
  <c r="R2182" i="7"/>
  <c r="P2182" i="7"/>
  <c r="BI2178" i="7"/>
  <c r="BH2178" i="7"/>
  <c r="BG2178" i="7"/>
  <c r="BF2178" i="7"/>
  <c r="T2178" i="7"/>
  <c r="R2178" i="7"/>
  <c r="P2178" i="7"/>
  <c r="BI2175" i="7"/>
  <c r="BH2175" i="7"/>
  <c r="BG2175" i="7"/>
  <c r="BF2175" i="7"/>
  <c r="T2175" i="7"/>
  <c r="R2175" i="7"/>
  <c r="P2175" i="7"/>
  <c r="BI2172" i="7"/>
  <c r="BH2172" i="7"/>
  <c r="BG2172" i="7"/>
  <c r="BF2172" i="7"/>
  <c r="T2172" i="7"/>
  <c r="R2172" i="7"/>
  <c r="P2172" i="7"/>
  <c r="BI2169" i="7"/>
  <c r="BH2169" i="7"/>
  <c r="BG2169" i="7"/>
  <c r="BF2169" i="7"/>
  <c r="T2169" i="7"/>
  <c r="R2169" i="7"/>
  <c r="P2169" i="7"/>
  <c r="BI2166" i="7"/>
  <c r="BH2166" i="7"/>
  <c r="BG2166" i="7"/>
  <c r="BF2166" i="7"/>
  <c r="T2166" i="7"/>
  <c r="R2166" i="7"/>
  <c r="P2166" i="7"/>
  <c r="BI2162" i="7"/>
  <c r="BH2162" i="7"/>
  <c r="BG2162" i="7"/>
  <c r="BF2162" i="7"/>
  <c r="T2162" i="7"/>
  <c r="R2162" i="7"/>
  <c r="P2162" i="7"/>
  <c r="BI2155" i="7"/>
  <c r="BH2155" i="7"/>
  <c r="BG2155" i="7"/>
  <c r="BF2155" i="7"/>
  <c r="T2155" i="7"/>
  <c r="R2155" i="7"/>
  <c r="P2155" i="7"/>
  <c r="BI2148" i="7"/>
  <c r="BH2148" i="7"/>
  <c r="BG2148" i="7"/>
  <c r="BF2148" i="7"/>
  <c r="T2148" i="7"/>
  <c r="R2148" i="7"/>
  <c r="P2148" i="7"/>
  <c r="BI2141" i="7"/>
  <c r="BH2141" i="7"/>
  <c r="BG2141" i="7"/>
  <c r="BF2141" i="7"/>
  <c r="T2141" i="7"/>
  <c r="R2141" i="7"/>
  <c r="P2141" i="7"/>
  <c r="BI2135" i="7"/>
  <c r="BH2135" i="7"/>
  <c r="BG2135" i="7"/>
  <c r="BF2135" i="7"/>
  <c r="T2135" i="7"/>
  <c r="R2135" i="7"/>
  <c r="P2135" i="7"/>
  <c r="BI2123" i="7"/>
  <c r="BH2123" i="7"/>
  <c r="BG2123" i="7"/>
  <c r="BF2123" i="7"/>
  <c r="T2123" i="7"/>
  <c r="R2123" i="7"/>
  <c r="P2123" i="7"/>
  <c r="BI2120" i="7"/>
  <c r="BH2120" i="7"/>
  <c r="BG2120" i="7"/>
  <c r="BF2120" i="7"/>
  <c r="T2120" i="7"/>
  <c r="R2120" i="7"/>
  <c r="P2120" i="7"/>
  <c r="BI2111" i="7"/>
  <c r="BH2111" i="7"/>
  <c r="BG2111" i="7"/>
  <c r="BF2111" i="7"/>
  <c r="T2111" i="7"/>
  <c r="R2111" i="7"/>
  <c r="P2111" i="7"/>
  <c r="BI2108" i="7"/>
  <c r="BH2108" i="7"/>
  <c r="BG2108" i="7"/>
  <c r="BF2108" i="7"/>
  <c r="T2108" i="7"/>
  <c r="R2108" i="7"/>
  <c r="P2108" i="7"/>
  <c r="BI2098" i="7"/>
  <c r="BH2098" i="7"/>
  <c r="BG2098" i="7"/>
  <c r="BF2098" i="7"/>
  <c r="T2098" i="7"/>
  <c r="R2098" i="7"/>
  <c r="P2098" i="7"/>
  <c r="BI2090" i="7"/>
  <c r="BH2090" i="7"/>
  <c r="BG2090" i="7"/>
  <c r="BF2090" i="7"/>
  <c r="T2090" i="7"/>
  <c r="R2090" i="7"/>
  <c r="P2090" i="7"/>
  <c r="BI2080" i="7"/>
  <c r="BH2080" i="7"/>
  <c r="BG2080" i="7"/>
  <c r="BF2080" i="7"/>
  <c r="T2080" i="7"/>
  <c r="R2080" i="7"/>
  <c r="P2080" i="7"/>
  <c r="BI2073" i="7"/>
  <c r="BH2073" i="7"/>
  <c r="BG2073" i="7"/>
  <c r="BF2073" i="7"/>
  <c r="T2073" i="7"/>
  <c r="R2073" i="7"/>
  <c r="P2073" i="7"/>
  <c r="BI2070" i="7"/>
  <c r="BH2070" i="7"/>
  <c r="BG2070" i="7"/>
  <c r="BF2070" i="7"/>
  <c r="T2070" i="7"/>
  <c r="R2070" i="7"/>
  <c r="P2070" i="7"/>
  <c r="BI2067" i="7"/>
  <c r="BH2067" i="7"/>
  <c r="BG2067" i="7"/>
  <c r="BF2067" i="7"/>
  <c r="T2067" i="7"/>
  <c r="R2067" i="7"/>
  <c r="P2067" i="7"/>
  <c r="BI2060" i="7"/>
  <c r="BH2060" i="7"/>
  <c r="BG2060" i="7"/>
  <c r="BF2060" i="7"/>
  <c r="T2060" i="7"/>
  <c r="R2060" i="7"/>
  <c r="P2060" i="7"/>
  <c r="BI2057" i="7"/>
  <c r="BH2057" i="7"/>
  <c r="BG2057" i="7"/>
  <c r="BF2057" i="7"/>
  <c r="T2057" i="7"/>
  <c r="R2057" i="7"/>
  <c r="P2057" i="7"/>
  <c r="BI2047" i="7"/>
  <c r="BH2047" i="7"/>
  <c r="BG2047" i="7"/>
  <c r="BF2047" i="7"/>
  <c r="T2047" i="7"/>
  <c r="R2047" i="7"/>
  <c r="P2047" i="7"/>
  <c r="BI2041" i="7"/>
  <c r="BH2041" i="7"/>
  <c r="BG2041" i="7"/>
  <c r="BF2041" i="7"/>
  <c r="T2041" i="7"/>
  <c r="R2041" i="7"/>
  <c r="P2041" i="7"/>
  <c r="BI2035" i="7"/>
  <c r="BH2035" i="7"/>
  <c r="BG2035" i="7"/>
  <c r="BF2035" i="7"/>
  <c r="T2035" i="7"/>
  <c r="R2035" i="7"/>
  <c r="P2035" i="7"/>
  <c r="BI2028" i="7"/>
  <c r="BH2028" i="7"/>
  <c r="BG2028" i="7"/>
  <c r="BF2028" i="7"/>
  <c r="T2028" i="7"/>
  <c r="R2028" i="7"/>
  <c r="P2028" i="7"/>
  <c r="BI2025" i="7"/>
  <c r="BH2025" i="7"/>
  <c r="BG2025" i="7"/>
  <c r="BF2025" i="7"/>
  <c r="T2025" i="7"/>
  <c r="R2025" i="7"/>
  <c r="P2025" i="7"/>
  <c r="BI2013" i="7"/>
  <c r="BH2013" i="7"/>
  <c r="BG2013" i="7"/>
  <c r="BF2013" i="7"/>
  <c r="T2013" i="7"/>
  <c r="R2013" i="7"/>
  <c r="P2013" i="7"/>
  <c r="BI2009" i="7"/>
  <c r="BH2009" i="7"/>
  <c r="BG2009" i="7"/>
  <c r="BF2009" i="7"/>
  <c r="T2009" i="7"/>
  <c r="R2009" i="7"/>
  <c r="P2009" i="7"/>
  <c r="BI2003" i="7"/>
  <c r="BH2003" i="7"/>
  <c r="BG2003" i="7"/>
  <c r="BF2003" i="7"/>
  <c r="T2003" i="7"/>
  <c r="R2003" i="7"/>
  <c r="P2003" i="7"/>
  <c r="BI1999" i="7"/>
  <c r="BH1999" i="7"/>
  <c r="BG1999" i="7"/>
  <c r="BF1999" i="7"/>
  <c r="T1999" i="7"/>
  <c r="R1999" i="7"/>
  <c r="P1999" i="7"/>
  <c r="BI1996" i="7"/>
  <c r="BH1996" i="7"/>
  <c r="BG1996" i="7"/>
  <c r="BF1996" i="7"/>
  <c r="T1996" i="7"/>
  <c r="R1996" i="7"/>
  <c r="P1996" i="7"/>
  <c r="BI1974" i="7"/>
  <c r="BH1974" i="7"/>
  <c r="BG1974" i="7"/>
  <c r="BF1974" i="7"/>
  <c r="T1974" i="7"/>
  <c r="R1974" i="7"/>
  <c r="P1974" i="7"/>
  <c r="BI1963" i="7"/>
  <c r="BH1963" i="7"/>
  <c r="BG1963" i="7"/>
  <c r="BF1963" i="7"/>
  <c r="T1963" i="7"/>
  <c r="R1963" i="7"/>
  <c r="P1963" i="7"/>
  <c r="BI1959" i="7"/>
  <c r="BH1959" i="7"/>
  <c r="BG1959" i="7"/>
  <c r="BF1959" i="7"/>
  <c r="T1959" i="7"/>
  <c r="R1959" i="7"/>
  <c r="P1959" i="7"/>
  <c r="BI1947" i="7"/>
  <c r="BH1947" i="7"/>
  <c r="BG1947" i="7"/>
  <c r="BF1947" i="7"/>
  <c r="T1947" i="7"/>
  <c r="R1947" i="7"/>
  <c r="P1947" i="7"/>
  <c r="BI1934" i="7"/>
  <c r="BH1934" i="7"/>
  <c r="BG1934" i="7"/>
  <c r="BF1934" i="7"/>
  <c r="T1934" i="7"/>
  <c r="R1934" i="7"/>
  <c r="P1934" i="7"/>
  <c r="BI1927" i="7"/>
  <c r="BH1927" i="7"/>
  <c r="BG1927" i="7"/>
  <c r="BF1927" i="7"/>
  <c r="T1927" i="7"/>
  <c r="R1927" i="7"/>
  <c r="P1927" i="7"/>
  <c r="BI1914" i="7"/>
  <c r="BH1914" i="7"/>
  <c r="BG1914" i="7"/>
  <c r="BF1914" i="7"/>
  <c r="T1914" i="7"/>
  <c r="R1914" i="7"/>
  <c r="P1914" i="7"/>
  <c r="BI1911" i="7"/>
  <c r="BH1911" i="7"/>
  <c r="BG1911" i="7"/>
  <c r="BF1911" i="7"/>
  <c r="T1911" i="7"/>
  <c r="R1911" i="7"/>
  <c r="P1911" i="7"/>
  <c r="BI1903" i="7"/>
  <c r="BH1903" i="7"/>
  <c r="BG1903" i="7"/>
  <c r="BF1903" i="7"/>
  <c r="T1903" i="7"/>
  <c r="R1903" i="7"/>
  <c r="P1903" i="7"/>
  <c r="BI1895" i="7"/>
  <c r="BH1895" i="7"/>
  <c r="BG1895" i="7"/>
  <c r="BF1895" i="7"/>
  <c r="T1895" i="7"/>
  <c r="R1895" i="7"/>
  <c r="P1895" i="7"/>
  <c r="BI1892" i="7"/>
  <c r="BH1892" i="7"/>
  <c r="BG1892" i="7"/>
  <c r="BF1892" i="7"/>
  <c r="T1892" i="7"/>
  <c r="R1892" i="7"/>
  <c r="P1892" i="7"/>
  <c r="BI1889" i="7"/>
  <c r="BH1889" i="7"/>
  <c r="BG1889" i="7"/>
  <c r="BF1889" i="7"/>
  <c r="T1889" i="7"/>
  <c r="R1889" i="7"/>
  <c r="P1889" i="7"/>
  <c r="BI1886" i="7"/>
  <c r="BH1886" i="7"/>
  <c r="BG1886" i="7"/>
  <c r="BF1886" i="7"/>
  <c r="T1886" i="7"/>
  <c r="R1886" i="7"/>
  <c r="P1886" i="7"/>
  <c r="BI1883" i="7"/>
  <c r="BH1883" i="7"/>
  <c r="BG1883" i="7"/>
  <c r="BF1883" i="7"/>
  <c r="T1883" i="7"/>
  <c r="R1883" i="7"/>
  <c r="P1883" i="7"/>
  <c r="BI1870" i="7"/>
  <c r="BH1870" i="7"/>
  <c r="BG1870" i="7"/>
  <c r="BF1870" i="7"/>
  <c r="T1870" i="7"/>
  <c r="R1870" i="7"/>
  <c r="P1870" i="7"/>
  <c r="BI1862" i="7"/>
  <c r="BH1862" i="7"/>
  <c r="BG1862" i="7"/>
  <c r="BF1862" i="7"/>
  <c r="T1862" i="7"/>
  <c r="R1862" i="7"/>
  <c r="P1862" i="7"/>
  <c r="BI1854" i="7"/>
  <c r="BH1854" i="7"/>
  <c r="BG1854" i="7"/>
  <c r="BF1854" i="7"/>
  <c r="T1854" i="7"/>
  <c r="R1854" i="7"/>
  <c r="P1854" i="7"/>
  <c r="BI1851" i="7"/>
  <c r="BH1851" i="7"/>
  <c r="BG1851" i="7"/>
  <c r="BF1851" i="7"/>
  <c r="T1851" i="7"/>
  <c r="R1851" i="7"/>
  <c r="P1851" i="7"/>
  <c r="BI1842" i="7"/>
  <c r="BH1842" i="7"/>
  <c r="BG1842" i="7"/>
  <c r="BF1842" i="7"/>
  <c r="T1842" i="7"/>
  <c r="R1842" i="7"/>
  <c r="P1842" i="7"/>
  <c r="BI1835" i="7"/>
  <c r="BH1835" i="7"/>
  <c r="BG1835" i="7"/>
  <c r="BF1835" i="7"/>
  <c r="T1835" i="7"/>
  <c r="R1835" i="7"/>
  <c r="P1835" i="7"/>
  <c r="BI1825" i="7"/>
  <c r="BH1825" i="7"/>
  <c r="BG1825" i="7"/>
  <c r="BF1825" i="7"/>
  <c r="T1825" i="7"/>
  <c r="R1825" i="7"/>
  <c r="P1825" i="7"/>
  <c r="BI1822" i="7"/>
  <c r="BH1822" i="7"/>
  <c r="BG1822" i="7"/>
  <c r="BF1822" i="7"/>
  <c r="T1822" i="7"/>
  <c r="R1822" i="7"/>
  <c r="P1822" i="7"/>
  <c r="BI1816" i="7"/>
  <c r="BH1816" i="7"/>
  <c r="BG1816" i="7"/>
  <c r="BF1816" i="7"/>
  <c r="T1816" i="7"/>
  <c r="R1816" i="7"/>
  <c r="P1816" i="7"/>
  <c r="BI1809" i="7"/>
  <c r="BH1809" i="7"/>
  <c r="BG1809" i="7"/>
  <c r="BF1809" i="7"/>
  <c r="T1809" i="7"/>
  <c r="R1809" i="7"/>
  <c r="P1809" i="7"/>
  <c r="BI1801" i="7"/>
  <c r="BH1801" i="7"/>
  <c r="BG1801" i="7"/>
  <c r="BF1801" i="7"/>
  <c r="T1801" i="7"/>
  <c r="R1801" i="7"/>
  <c r="P1801" i="7"/>
  <c r="BI1792" i="7"/>
  <c r="BH1792" i="7"/>
  <c r="BG1792" i="7"/>
  <c r="BF1792" i="7"/>
  <c r="T1792" i="7"/>
  <c r="R1792" i="7"/>
  <c r="P1792" i="7"/>
  <c r="BI1779" i="7"/>
  <c r="BH1779" i="7"/>
  <c r="BG1779" i="7"/>
  <c r="BF1779" i="7"/>
  <c r="T1779" i="7"/>
  <c r="R1779" i="7"/>
  <c r="P1779" i="7"/>
  <c r="BI1776" i="7"/>
  <c r="BH1776" i="7"/>
  <c r="BG1776" i="7"/>
  <c r="BF1776" i="7"/>
  <c r="T1776" i="7"/>
  <c r="R1776" i="7"/>
  <c r="P1776" i="7"/>
  <c r="BI1773" i="7"/>
  <c r="BH1773" i="7"/>
  <c r="BG1773" i="7"/>
  <c r="BF1773" i="7"/>
  <c r="T1773" i="7"/>
  <c r="R1773" i="7"/>
  <c r="P1773" i="7"/>
  <c r="BI1770" i="7"/>
  <c r="BH1770" i="7"/>
  <c r="BG1770" i="7"/>
  <c r="BF1770" i="7"/>
  <c r="T1770" i="7"/>
  <c r="R1770" i="7"/>
  <c r="P1770" i="7"/>
  <c r="BI1760" i="7"/>
  <c r="BH1760" i="7"/>
  <c r="BG1760" i="7"/>
  <c r="BF1760" i="7"/>
  <c r="T1760" i="7"/>
  <c r="R1760" i="7"/>
  <c r="P1760" i="7"/>
  <c r="BI1757" i="7"/>
  <c r="BH1757" i="7"/>
  <c r="BG1757" i="7"/>
  <c r="BF1757" i="7"/>
  <c r="T1757" i="7"/>
  <c r="R1757" i="7"/>
  <c r="P1757" i="7"/>
  <c r="BI1746" i="7"/>
  <c r="BH1746" i="7"/>
  <c r="BG1746" i="7"/>
  <c r="BF1746" i="7"/>
  <c r="T1746" i="7"/>
  <c r="R1746" i="7"/>
  <c r="P1746" i="7"/>
  <c r="BI1734" i="7"/>
  <c r="BH1734" i="7"/>
  <c r="BG1734" i="7"/>
  <c r="BF1734" i="7"/>
  <c r="T1734" i="7"/>
  <c r="R1734" i="7"/>
  <c r="P1734" i="7"/>
  <c r="BI1724" i="7"/>
  <c r="BH1724" i="7"/>
  <c r="BG1724" i="7"/>
  <c r="BF1724" i="7"/>
  <c r="T1724" i="7"/>
  <c r="R1724" i="7"/>
  <c r="P1724" i="7"/>
  <c r="BI1721" i="7"/>
  <c r="BH1721" i="7"/>
  <c r="BG1721" i="7"/>
  <c r="BF1721" i="7"/>
  <c r="T1721" i="7"/>
  <c r="R1721" i="7"/>
  <c r="P1721" i="7"/>
  <c r="BI1718" i="7"/>
  <c r="BH1718" i="7"/>
  <c r="BG1718" i="7"/>
  <c r="BF1718" i="7"/>
  <c r="T1718" i="7"/>
  <c r="R1718" i="7"/>
  <c r="P1718" i="7"/>
  <c r="BI1715" i="7"/>
  <c r="BH1715" i="7"/>
  <c r="BG1715" i="7"/>
  <c r="BF1715" i="7"/>
  <c r="T1715" i="7"/>
  <c r="R1715" i="7"/>
  <c r="P1715" i="7"/>
  <c r="BI1708" i="7"/>
  <c r="BH1708" i="7"/>
  <c r="BG1708" i="7"/>
  <c r="BF1708" i="7"/>
  <c r="T1708" i="7"/>
  <c r="R1708" i="7"/>
  <c r="P1708" i="7"/>
  <c r="BI1705" i="7"/>
  <c r="BH1705" i="7"/>
  <c r="BG1705" i="7"/>
  <c r="BF1705" i="7"/>
  <c r="T1705" i="7"/>
  <c r="R1705" i="7"/>
  <c r="P1705" i="7"/>
  <c r="BI1702" i="7"/>
  <c r="BH1702" i="7"/>
  <c r="BG1702" i="7"/>
  <c r="BF1702" i="7"/>
  <c r="T1702" i="7"/>
  <c r="R1702" i="7"/>
  <c r="P1702" i="7"/>
  <c r="BI1699" i="7"/>
  <c r="BH1699" i="7"/>
  <c r="BG1699" i="7"/>
  <c r="BF1699" i="7"/>
  <c r="T1699" i="7"/>
  <c r="R1699" i="7"/>
  <c r="P1699" i="7"/>
  <c r="BI1690" i="7"/>
  <c r="BH1690" i="7"/>
  <c r="BG1690" i="7"/>
  <c r="BF1690" i="7"/>
  <c r="T1690" i="7"/>
  <c r="R1690" i="7"/>
  <c r="P1690" i="7"/>
  <c r="BI1682" i="7"/>
  <c r="BH1682" i="7"/>
  <c r="BG1682" i="7"/>
  <c r="BF1682" i="7"/>
  <c r="T1682" i="7"/>
  <c r="R1682" i="7"/>
  <c r="P1682" i="7"/>
  <c r="BI1679" i="7"/>
  <c r="BH1679" i="7"/>
  <c r="BG1679" i="7"/>
  <c r="BF1679" i="7"/>
  <c r="T1679" i="7"/>
  <c r="R1679" i="7"/>
  <c r="P1679" i="7"/>
  <c r="BI1660" i="7"/>
  <c r="BH1660" i="7"/>
  <c r="BG1660" i="7"/>
  <c r="BF1660" i="7"/>
  <c r="T1660" i="7"/>
  <c r="R1660" i="7"/>
  <c r="P1660" i="7"/>
  <c r="BI1657" i="7"/>
  <c r="BH1657" i="7"/>
  <c r="BG1657" i="7"/>
  <c r="BF1657" i="7"/>
  <c r="T1657" i="7"/>
  <c r="R1657" i="7"/>
  <c r="P1657" i="7"/>
  <c r="BI1654" i="7"/>
  <c r="BH1654" i="7"/>
  <c r="BG1654" i="7"/>
  <c r="BF1654" i="7"/>
  <c r="T1654" i="7"/>
  <c r="R1654" i="7"/>
  <c r="P1654" i="7"/>
  <c r="BI1651" i="7"/>
  <c r="BH1651" i="7"/>
  <c r="BG1651" i="7"/>
  <c r="BF1651" i="7"/>
  <c r="T1651" i="7"/>
  <c r="R1651" i="7"/>
  <c r="P1651" i="7"/>
  <c r="BI1642" i="7"/>
  <c r="BH1642" i="7"/>
  <c r="BG1642" i="7"/>
  <c r="BF1642" i="7"/>
  <c r="T1642" i="7"/>
  <c r="R1642" i="7"/>
  <c r="P1642" i="7"/>
  <c r="BI1635" i="7"/>
  <c r="BH1635" i="7"/>
  <c r="BG1635" i="7"/>
  <c r="BF1635" i="7"/>
  <c r="T1635" i="7"/>
  <c r="R1635" i="7"/>
  <c r="P1635" i="7"/>
  <c r="BI1632" i="7"/>
  <c r="BH1632" i="7"/>
  <c r="BG1632" i="7"/>
  <c r="BF1632" i="7"/>
  <c r="T1632" i="7"/>
  <c r="R1632" i="7"/>
  <c r="P1632" i="7"/>
  <c r="BI1629" i="7"/>
  <c r="BH1629" i="7"/>
  <c r="BG1629" i="7"/>
  <c r="BF1629" i="7"/>
  <c r="T1629" i="7"/>
  <c r="R1629" i="7"/>
  <c r="P1629" i="7"/>
  <c r="BI1626" i="7"/>
  <c r="BH1626" i="7"/>
  <c r="BG1626" i="7"/>
  <c r="BF1626" i="7"/>
  <c r="T1626" i="7"/>
  <c r="R1626" i="7"/>
  <c r="P1626" i="7"/>
  <c r="BI1614" i="7"/>
  <c r="BH1614" i="7"/>
  <c r="BG1614" i="7"/>
  <c r="BF1614" i="7"/>
  <c r="T1614" i="7"/>
  <c r="R1614" i="7"/>
  <c r="P1614" i="7"/>
  <c r="BI1606" i="7"/>
  <c r="BH1606" i="7"/>
  <c r="BG1606" i="7"/>
  <c r="BF1606" i="7"/>
  <c r="T1606" i="7"/>
  <c r="R1606" i="7"/>
  <c r="P1606" i="7"/>
  <c r="BI1599" i="7"/>
  <c r="BH1599" i="7"/>
  <c r="BG1599" i="7"/>
  <c r="BF1599" i="7"/>
  <c r="T1599" i="7"/>
  <c r="R1599" i="7"/>
  <c r="P1599" i="7"/>
  <c r="BI1596" i="7"/>
  <c r="BH1596" i="7"/>
  <c r="BG1596" i="7"/>
  <c r="BF1596" i="7"/>
  <c r="T1596" i="7"/>
  <c r="R1596" i="7"/>
  <c r="P1596" i="7"/>
  <c r="BI1593" i="7"/>
  <c r="BH1593" i="7"/>
  <c r="BG1593" i="7"/>
  <c r="BF1593" i="7"/>
  <c r="T1593" i="7"/>
  <c r="R1593" i="7"/>
  <c r="P1593" i="7"/>
  <c r="BI1590" i="7"/>
  <c r="BH1590" i="7"/>
  <c r="BG1590" i="7"/>
  <c r="BF1590" i="7"/>
  <c r="T1590" i="7"/>
  <c r="R1590" i="7"/>
  <c r="P1590" i="7"/>
  <c r="BI1577" i="7"/>
  <c r="BH1577" i="7"/>
  <c r="BG1577" i="7"/>
  <c r="BF1577" i="7"/>
  <c r="T1577" i="7"/>
  <c r="R1577" i="7"/>
  <c r="P1577" i="7"/>
  <c r="BI1574" i="7"/>
  <c r="BH1574" i="7"/>
  <c r="BG1574" i="7"/>
  <c r="BF1574" i="7"/>
  <c r="T1574" i="7"/>
  <c r="R1574" i="7"/>
  <c r="P1574" i="7"/>
  <c r="BI1571" i="7"/>
  <c r="BH1571" i="7"/>
  <c r="BG1571" i="7"/>
  <c r="BF1571" i="7"/>
  <c r="T1571" i="7"/>
  <c r="R1571" i="7"/>
  <c r="P1571" i="7"/>
  <c r="BI1568" i="7"/>
  <c r="BH1568" i="7"/>
  <c r="BG1568" i="7"/>
  <c r="BF1568" i="7"/>
  <c r="T1568" i="7"/>
  <c r="R1568" i="7"/>
  <c r="P1568" i="7"/>
  <c r="BI1565" i="7"/>
  <c r="BH1565" i="7"/>
  <c r="BG1565" i="7"/>
  <c r="BF1565" i="7"/>
  <c r="T1565" i="7"/>
  <c r="R1565" i="7"/>
  <c r="P1565" i="7"/>
  <c r="BI1562" i="7"/>
  <c r="BH1562" i="7"/>
  <c r="BG1562" i="7"/>
  <c r="BF1562" i="7"/>
  <c r="T1562" i="7"/>
  <c r="R1562" i="7"/>
  <c r="P1562" i="7"/>
  <c r="BI1553" i="7"/>
  <c r="BH1553" i="7"/>
  <c r="BG1553" i="7"/>
  <c r="BF1553" i="7"/>
  <c r="T1553" i="7"/>
  <c r="R1553" i="7"/>
  <c r="P1553" i="7"/>
  <c r="BI1546" i="7"/>
  <c r="BH1546" i="7"/>
  <c r="BG1546" i="7"/>
  <c r="BF1546" i="7"/>
  <c r="T1546" i="7"/>
  <c r="R1546" i="7"/>
  <c r="P1546" i="7"/>
  <c r="BI1538" i="7"/>
  <c r="BH1538" i="7"/>
  <c r="BG1538" i="7"/>
  <c r="BF1538" i="7"/>
  <c r="T1538" i="7"/>
  <c r="R1538" i="7"/>
  <c r="P1538" i="7"/>
  <c r="BI1535" i="7"/>
  <c r="BH1535" i="7"/>
  <c r="BG1535" i="7"/>
  <c r="BF1535" i="7"/>
  <c r="T1535" i="7"/>
  <c r="R1535" i="7"/>
  <c r="P1535" i="7"/>
  <c r="BI1524" i="7"/>
  <c r="BH1524" i="7"/>
  <c r="BG1524" i="7"/>
  <c r="BF1524" i="7"/>
  <c r="T1524" i="7"/>
  <c r="R1524" i="7"/>
  <c r="P1524" i="7"/>
  <c r="BI1520" i="7"/>
  <c r="BH1520" i="7"/>
  <c r="BG1520" i="7"/>
  <c r="BF1520" i="7"/>
  <c r="T1520" i="7"/>
  <c r="R1520" i="7"/>
  <c r="P1520" i="7"/>
  <c r="BI1513" i="7"/>
  <c r="BH1513" i="7"/>
  <c r="BG1513" i="7"/>
  <c r="BF1513" i="7"/>
  <c r="T1513" i="7"/>
  <c r="R1513" i="7"/>
  <c r="P1513" i="7"/>
  <c r="BI1510" i="7"/>
  <c r="BH1510" i="7"/>
  <c r="BG1510" i="7"/>
  <c r="BF1510" i="7"/>
  <c r="T1510" i="7"/>
  <c r="R1510" i="7"/>
  <c r="P1510" i="7"/>
  <c r="BI1507" i="7"/>
  <c r="BH1507" i="7"/>
  <c r="BG1507" i="7"/>
  <c r="BF1507" i="7"/>
  <c r="T1507" i="7"/>
  <c r="R1507" i="7"/>
  <c r="P1507" i="7"/>
  <c r="BI1504" i="7"/>
  <c r="BH1504" i="7"/>
  <c r="BG1504" i="7"/>
  <c r="BF1504" i="7"/>
  <c r="T1504" i="7"/>
  <c r="R1504" i="7"/>
  <c r="P1504" i="7"/>
  <c r="BI1482" i="7"/>
  <c r="BH1482" i="7"/>
  <c r="BG1482" i="7"/>
  <c r="BF1482" i="7"/>
  <c r="T1482" i="7"/>
  <c r="R1482" i="7"/>
  <c r="P1482" i="7"/>
  <c r="BI1479" i="7"/>
  <c r="BH1479" i="7"/>
  <c r="BG1479" i="7"/>
  <c r="BF1479" i="7"/>
  <c r="T1479" i="7"/>
  <c r="R1479" i="7"/>
  <c r="P1479" i="7"/>
  <c r="BI1476" i="7"/>
  <c r="BH1476" i="7"/>
  <c r="BG1476" i="7"/>
  <c r="BF1476" i="7"/>
  <c r="T1476" i="7"/>
  <c r="R1476" i="7"/>
  <c r="P1476" i="7"/>
  <c r="BI1473" i="7"/>
  <c r="BH1473" i="7"/>
  <c r="BG1473" i="7"/>
  <c r="BF1473" i="7"/>
  <c r="T1473" i="7"/>
  <c r="R1473" i="7"/>
  <c r="P1473" i="7"/>
  <c r="BI1467" i="7"/>
  <c r="BH1467" i="7"/>
  <c r="BG1467" i="7"/>
  <c r="BF1467" i="7"/>
  <c r="T1467" i="7"/>
  <c r="R1467" i="7"/>
  <c r="P1467" i="7"/>
  <c r="BI1464" i="7"/>
  <c r="BH1464" i="7"/>
  <c r="BG1464" i="7"/>
  <c r="BF1464" i="7"/>
  <c r="T1464" i="7"/>
  <c r="R1464" i="7"/>
  <c r="P1464" i="7"/>
  <c r="BI1461" i="7"/>
  <c r="BH1461" i="7"/>
  <c r="BG1461" i="7"/>
  <c r="BF1461" i="7"/>
  <c r="T1461" i="7"/>
  <c r="R1461" i="7"/>
  <c r="P1461" i="7"/>
  <c r="BI1451" i="7"/>
  <c r="BH1451" i="7"/>
  <c r="BG1451" i="7"/>
  <c r="BF1451" i="7"/>
  <c r="T1451" i="7"/>
  <c r="R1451" i="7"/>
  <c r="P1451" i="7"/>
  <c r="BI1445" i="7"/>
  <c r="BH1445" i="7"/>
  <c r="BG1445" i="7"/>
  <c r="BF1445" i="7"/>
  <c r="T1445" i="7"/>
  <c r="R1445" i="7"/>
  <c r="P1445" i="7"/>
  <c r="BI1438" i="7"/>
  <c r="BH1438" i="7"/>
  <c r="BG1438" i="7"/>
  <c r="BF1438" i="7"/>
  <c r="T1438" i="7"/>
  <c r="R1438" i="7"/>
  <c r="P1438" i="7"/>
  <c r="BI1430" i="7"/>
  <c r="BH1430" i="7"/>
  <c r="BG1430" i="7"/>
  <c r="BF1430" i="7"/>
  <c r="T1430" i="7"/>
  <c r="R1430" i="7"/>
  <c r="P1430" i="7"/>
  <c r="BI1427" i="7"/>
  <c r="BH1427" i="7"/>
  <c r="BG1427" i="7"/>
  <c r="BF1427" i="7"/>
  <c r="T1427" i="7"/>
  <c r="R1427" i="7"/>
  <c r="P1427" i="7"/>
  <c r="BI1420" i="7"/>
  <c r="BH1420" i="7"/>
  <c r="BG1420" i="7"/>
  <c r="BF1420" i="7"/>
  <c r="T1420" i="7"/>
  <c r="R1420" i="7"/>
  <c r="P1420" i="7"/>
  <c r="BI1412" i="7"/>
  <c r="BH1412" i="7"/>
  <c r="BG1412" i="7"/>
  <c r="BF1412" i="7"/>
  <c r="T1412" i="7"/>
  <c r="R1412" i="7"/>
  <c r="P1412" i="7"/>
  <c r="BI1408" i="7"/>
  <c r="BH1408" i="7"/>
  <c r="BG1408" i="7"/>
  <c r="BF1408" i="7"/>
  <c r="T1408" i="7"/>
  <c r="R1408" i="7"/>
  <c r="P1408" i="7"/>
  <c r="BI1405" i="7"/>
  <c r="BH1405" i="7"/>
  <c r="BG1405" i="7"/>
  <c r="BF1405" i="7"/>
  <c r="T1405" i="7"/>
  <c r="R1405" i="7"/>
  <c r="P1405" i="7"/>
  <c r="BI1402" i="7"/>
  <c r="BH1402" i="7"/>
  <c r="BG1402" i="7"/>
  <c r="BF1402" i="7"/>
  <c r="T1402" i="7"/>
  <c r="R1402" i="7"/>
  <c r="P1402" i="7"/>
  <c r="BI1399" i="7"/>
  <c r="BH1399" i="7"/>
  <c r="BG1399" i="7"/>
  <c r="BF1399" i="7"/>
  <c r="T1399" i="7"/>
  <c r="R1399" i="7"/>
  <c r="P1399" i="7"/>
  <c r="BI1391" i="7"/>
  <c r="BH1391" i="7"/>
  <c r="BG1391" i="7"/>
  <c r="BF1391" i="7"/>
  <c r="T1391" i="7"/>
  <c r="R1391" i="7"/>
  <c r="P1391" i="7"/>
  <c r="BI1381" i="7"/>
  <c r="BH1381" i="7"/>
  <c r="BG1381" i="7"/>
  <c r="BF1381" i="7"/>
  <c r="T1381" i="7"/>
  <c r="R1381" i="7"/>
  <c r="P1381" i="7"/>
  <c r="BI1377" i="7"/>
  <c r="BH1377" i="7"/>
  <c r="BG1377" i="7"/>
  <c r="BF1377" i="7"/>
  <c r="T1377" i="7"/>
  <c r="R1377" i="7"/>
  <c r="P1377" i="7"/>
  <c r="BI1374" i="7"/>
  <c r="BH1374" i="7"/>
  <c r="BG1374" i="7"/>
  <c r="BF1374" i="7"/>
  <c r="T1374" i="7"/>
  <c r="R1374" i="7"/>
  <c r="P1374" i="7"/>
  <c r="BI1366" i="7"/>
  <c r="BH1366" i="7"/>
  <c r="BG1366" i="7"/>
  <c r="BF1366" i="7"/>
  <c r="T1366" i="7"/>
  <c r="R1366" i="7"/>
  <c r="P1366" i="7"/>
  <c r="BI1363" i="7"/>
  <c r="BH1363" i="7"/>
  <c r="BG1363" i="7"/>
  <c r="BF1363" i="7"/>
  <c r="T1363" i="7"/>
  <c r="R1363" i="7"/>
  <c r="P1363" i="7"/>
  <c r="BI1360" i="7"/>
  <c r="BH1360" i="7"/>
  <c r="BG1360" i="7"/>
  <c r="BF1360" i="7"/>
  <c r="T1360" i="7"/>
  <c r="R1360" i="7"/>
  <c r="P1360" i="7"/>
  <c r="BI1352" i="7"/>
  <c r="BH1352" i="7"/>
  <c r="BG1352" i="7"/>
  <c r="BF1352" i="7"/>
  <c r="T1352" i="7"/>
  <c r="R1352" i="7"/>
  <c r="P1352" i="7"/>
  <c r="BI1349" i="7"/>
  <c r="BH1349" i="7"/>
  <c r="BG1349" i="7"/>
  <c r="BF1349" i="7"/>
  <c r="T1349" i="7"/>
  <c r="R1349" i="7"/>
  <c r="P1349" i="7"/>
  <c r="BI1341" i="7"/>
  <c r="BH1341" i="7"/>
  <c r="BG1341" i="7"/>
  <c r="BF1341" i="7"/>
  <c r="T1341" i="7"/>
  <c r="R1341" i="7"/>
  <c r="P1341" i="7"/>
  <c r="BI1335" i="7"/>
  <c r="BH1335" i="7"/>
  <c r="BG1335" i="7"/>
  <c r="BF1335" i="7"/>
  <c r="T1335" i="7"/>
  <c r="R1335" i="7"/>
  <c r="P1335" i="7"/>
  <c r="BI1332" i="7"/>
  <c r="BH1332" i="7"/>
  <c r="BG1332" i="7"/>
  <c r="BF1332" i="7"/>
  <c r="T1332" i="7"/>
  <c r="R1332" i="7"/>
  <c r="P1332" i="7"/>
  <c r="BI1326" i="7"/>
  <c r="BH1326" i="7"/>
  <c r="BG1326" i="7"/>
  <c r="BF1326" i="7"/>
  <c r="T1326" i="7"/>
  <c r="R1326" i="7"/>
  <c r="P1326" i="7"/>
  <c r="BI1323" i="7"/>
  <c r="BH1323" i="7"/>
  <c r="BG1323" i="7"/>
  <c r="BF1323" i="7"/>
  <c r="T1323" i="7"/>
  <c r="R1323" i="7"/>
  <c r="P1323" i="7"/>
  <c r="BI1303" i="7"/>
  <c r="BH1303" i="7"/>
  <c r="BG1303" i="7"/>
  <c r="BF1303" i="7"/>
  <c r="T1303" i="7"/>
  <c r="R1303" i="7"/>
  <c r="P1303" i="7"/>
  <c r="BI1278" i="7"/>
  <c r="BH1278" i="7"/>
  <c r="BG1278" i="7"/>
  <c r="BF1278" i="7"/>
  <c r="T1278" i="7"/>
  <c r="R1278" i="7"/>
  <c r="P1278" i="7"/>
  <c r="BI1275" i="7"/>
  <c r="BH1275" i="7"/>
  <c r="BG1275" i="7"/>
  <c r="BF1275" i="7"/>
  <c r="T1275" i="7"/>
  <c r="R1275" i="7"/>
  <c r="P1275" i="7"/>
  <c r="BI1262" i="7"/>
  <c r="BH1262" i="7"/>
  <c r="BG1262" i="7"/>
  <c r="BF1262" i="7"/>
  <c r="T1262" i="7"/>
  <c r="R1262" i="7"/>
  <c r="P1262" i="7"/>
  <c r="BI1250" i="7"/>
  <c r="BH1250" i="7"/>
  <c r="BG1250" i="7"/>
  <c r="BF1250" i="7"/>
  <c r="T1250" i="7"/>
  <c r="R1250" i="7"/>
  <c r="P1250" i="7"/>
  <c r="BI1244" i="7"/>
  <c r="BH1244" i="7"/>
  <c r="BG1244" i="7"/>
  <c r="BF1244" i="7"/>
  <c r="T1244" i="7"/>
  <c r="R1244" i="7"/>
  <c r="P1244" i="7"/>
  <c r="BI1237" i="7"/>
  <c r="BH1237" i="7"/>
  <c r="BG1237" i="7"/>
  <c r="BF1237" i="7"/>
  <c r="T1237" i="7"/>
  <c r="R1237" i="7"/>
  <c r="P1237" i="7"/>
  <c r="BI1234" i="7"/>
  <c r="BH1234" i="7"/>
  <c r="BG1234" i="7"/>
  <c r="BF1234" i="7"/>
  <c r="T1234" i="7"/>
  <c r="R1234" i="7"/>
  <c r="P1234" i="7"/>
  <c r="BI1231" i="7"/>
  <c r="BH1231" i="7"/>
  <c r="BG1231" i="7"/>
  <c r="BF1231" i="7"/>
  <c r="T1231" i="7"/>
  <c r="R1231" i="7"/>
  <c r="P1231" i="7"/>
  <c r="BI1219" i="7"/>
  <c r="BH1219" i="7"/>
  <c r="BG1219" i="7"/>
  <c r="BF1219" i="7"/>
  <c r="T1219" i="7"/>
  <c r="R1219" i="7"/>
  <c r="P1219" i="7"/>
  <c r="BI1216" i="7"/>
  <c r="BH1216" i="7"/>
  <c r="BG1216" i="7"/>
  <c r="BF1216" i="7"/>
  <c r="T1216" i="7"/>
  <c r="R1216" i="7"/>
  <c r="P1216" i="7"/>
  <c r="BI1213" i="7"/>
  <c r="BH1213" i="7"/>
  <c r="BG1213" i="7"/>
  <c r="BF1213" i="7"/>
  <c r="T1213" i="7"/>
  <c r="R1213" i="7"/>
  <c r="P1213" i="7"/>
  <c r="BI1210" i="7"/>
  <c r="BH1210" i="7"/>
  <c r="BG1210" i="7"/>
  <c r="BF1210" i="7"/>
  <c r="T1210" i="7"/>
  <c r="R1210" i="7"/>
  <c r="P1210" i="7"/>
  <c r="BI1207" i="7"/>
  <c r="BH1207" i="7"/>
  <c r="BG1207" i="7"/>
  <c r="BF1207" i="7"/>
  <c r="T1207" i="7"/>
  <c r="R1207" i="7"/>
  <c r="P1207" i="7"/>
  <c r="BI1204" i="7"/>
  <c r="BH1204" i="7"/>
  <c r="BG1204" i="7"/>
  <c r="BF1204" i="7"/>
  <c r="T1204" i="7"/>
  <c r="R1204" i="7"/>
  <c r="P1204" i="7"/>
  <c r="BI1201" i="7"/>
  <c r="BH1201" i="7"/>
  <c r="BG1201" i="7"/>
  <c r="BF1201" i="7"/>
  <c r="T1201" i="7"/>
  <c r="R1201" i="7"/>
  <c r="P1201" i="7"/>
  <c r="BI1198" i="7"/>
  <c r="BH1198" i="7"/>
  <c r="BG1198" i="7"/>
  <c r="BF1198" i="7"/>
  <c r="T1198" i="7"/>
  <c r="R1198" i="7"/>
  <c r="P1198" i="7"/>
  <c r="BI1195" i="7"/>
  <c r="BH1195" i="7"/>
  <c r="BG1195" i="7"/>
  <c r="BF1195" i="7"/>
  <c r="T1195" i="7"/>
  <c r="R1195" i="7"/>
  <c r="P1195" i="7"/>
  <c r="BI1192" i="7"/>
  <c r="BH1192" i="7"/>
  <c r="BG1192" i="7"/>
  <c r="BF1192" i="7"/>
  <c r="T1192" i="7"/>
  <c r="R1192" i="7"/>
  <c r="P1192" i="7"/>
  <c r="BI1189" i="7"/>
  <c r="BH1189" i="7"/>
  <c r="BG1189" i="7"/>
  <c r="BF1189" i="7"/>
  <c r="T1189" i="7"/>
  <c r="R1189" i="7"/>
  <c r="P1189" i="7"/>
  <c r="BI1185" i="7"/>
  <c r="BH1185" i="7"/>
  <c r="BG1185" i="7"/>
  <c r="BF1185" i="7"/>
  <c r="T1185" i="7"/>
  <c r="T1184" i="7"/>
  <c r="R1185" i="7"/>
  <c r="R1184" i="7"/>
  <c r="P1185" i="7"/>
  <c r="P1184" i="7"/>
  <c r="BI1181" i="7"/>
  <c r="BH1181" i="7"/>
  <c r="BG1181" i="7"/>
  <c r="BF1181" i="7"/>
  <c r="T1181" i="7"/>
  <c r="T1180" i="7"/>
  <c r="R1181" i="7"/>
  <c r="R1180" i="7"/>
  <c r="P1181" i="7"/>
  <c r="P1180" i="7"/>
  <c r="BI1175" i="7"/>
  <c r="BH1175" i="7"/>
  <c r="BG1175" i="7"/>
  <c r="BF1175" i="7"/>
  <c r="T1175" i="7"/>
  <c r="R1175" i="7"/>
  <c r="P1175" i="7"/>
  <c r="BI1166" i="7"/>
  <c r="BH1166" i="7"/>
  <c r="BG1166" i="7"/>
  <c r="BF1166" i="7"/>
  <c r="T1166" i="7"/>
  <c r="R1166" i="7"/>
  <c r="P1166" i="7"/>
  <c r="BI1154" i="7"/>
  <c r="BH1154" i="7"/>
  <c r="BG1154" i="7"/>
  <c r="BF1154" i="7"/>
  <c r="T1154" i="7"/>
  <c r="R1154" i="7"/>
  <c r="P1154" i="7"/>
  <c r="BI1147" i="7"/>
  <c r="BH1147" i="7"/>
  <c r="BG1147" i="7"/>
  <c r="BF1147" i="7"/>
  <c r="T1147" i="7"/>
  <c r="R1147" i="7"/>
  <c r="P1147" i="7"/>
  <c r="BI1142" i="7"/>
  <c r="BH1142" i="7"/>
  <c r="BG1142" i="7"/>
  <c r="BF1142" i="7"/>
  <c r="T1142" i="7"/>
  <c r="R1142" i="7"/>
  <c r="P1142" i="7"/>
  <c r="BI1130" i="7"/>
  <c r="BH1130" i="7"/>
  <c r="BG1130" i="7"/>
  <c r="BF1130" i="7"/>
  <c r="T1130" i="7"/>
  <c r="R1130" i="7"/>
  <c r="P1130" i="7"/>
  <c r="BI1127" i="7"/>
  <c r="BH1127" i="7"/>
  <c r="BG1127" i="7"/>
  <c r="BF1127" i="7"/>
  <c r="T1127" i="7"/>
  <c r="R1127" i="7"/>
  <c r="P1127" i="7"/>
  <c r="BI1124" i="7"/>
  <c r="BH1124" i="7"/>
  <c r="BG1124" i="7"/>
  <c r="BF1124" i="7"/>
  <c r="T1124" i="7"/>
  <c r="R1124" i="7"/>
  <c r="P1124" i="7"/>
  <c r="BI1118" i="7"/>
  <c r="BH1118" i="7"/>
  <c r="BG1118" i="7"/>
  <c r="BF1118" i="7"/>
  <c r="T1118" i="7"/>
  <c r="R1118" i="7"/>
  <c r="P1118" i="7"/>
  <c r="BI1115" i="7"/>
  <c r="BH1115" i="7"/>
  <c r="BG1115" i="7"/>
  <c r="BF1115" i="7"/>
  <c r="T1115" i="7"/>
  <c r="R1115" i="7"/>
  <c r="P1115" i="7"/>
  <c r="BI1110" i="7"/>
  <c r="BH1110" i="7"/>
  <c r="BG1110" i="7"/>
  <c r="BF1110" i="7"/>
  <c r="T1110" i="7"/>
  <c r="R1110" i="7"/>
  <c r="P1110" i="7"/>
  <c r="BI1105" i="7"/>
  <c r="BH1105" i="7"/>
  <c r="BG1105" i="7"/>
  <c r="BF1105" i="7"/>
  <c r="T1105" i="7"/>
  <c r="R1105" i="7"/>
  <c r="P1105" i="7"/>
  <c r="BI1100" i="7"/>
  <c r="BH1100" i="7"/>
  <c r="BG1100" i="7"/>
  <c r="BF1100" i="7"/>
  <c r="T1100" i="7"/>
  <c r="R1100" i="7"/>
  <c r="P1100" i="7"/>
  <c r="BI1095" i="7"/>
  <c r="BH1095" i="7"/>
  <c r="BG1095" i="7"/>
  <c r="BF1095" i="7"/>
  <c r="T1095" i="7"/>
  <c r="R1095" i="7"/>
  <c r="P1095" i="7"/>
  <c r="BI1091" i="7"/>
  <c r="BH1091" i="7"/>
  <c r="BG1091" i="7"/>
  <c r="BF1091" i="7"/>
  <c r="T1091" i="7"/>
  <c r="R1091" i="7"/>
  <c r="P1091" i="7"/>
  <c r="BI1088" i="7"/>
  <c r="BH1088" i="7"/>
  <c r="BG1088" i="7"/>
  <c r="BF1088" i="7"/>
  <c r="T1088" i="7"/>
  <c r="R1088" i="7"/>
  <c r="P1088" i="7"/>
  <c r="BI1079" i="7"/>
  <c r="BH1079" i="7"/>
  <c r="BG1079" i="7"/>
  <c r="BF1079" i="7"/>
  <c r="T1079" i="7"/>
  <c r="R1079" i="7"/>
  <c r="P1079" i="7"/>
  <c r="BI1072" i="7"/>
  <c r="BH1072" i="7"/>
  <c r="BG1072" i="7"/>
  <c r="BF1072" i="7"/>
  <c r="T1072" i="7"/>
  <c r="R1072" i="7"/>
  <c r="P1072" i="7"/>
  <c r="BI1065" i="7"/>
  <c r="BH1065" i="7"/>
  <c r="BG1065" i="7"/>
  <c r="BF1065" i="7"/>
  <c r="T1065" i="7"/>
  <c r="R1065" i="7"/>
  <c r="P1065" i="7"/>
  <c r="BI1062" i="7"/>
  <c r="BH1062" i="7"/>
  <c r="BG1062" i="7"/>
  <c r="BF1062" i="7"/>
  <c r="T1062" i="7"/>
  <c r="R1062" i="7"/>
  <c r="P1062" i="7"/>
  <c r="BI1059" i="7"/>
  <c r="BH1059" i="7"/>
  <c r="BG1059" i="7"/>
  <c r="BF1059" i="7"/>
  <c r="T1059" i="7"/>
  <c r="R1059" i="7"/>
  <c r="P1059" i="7"/>
  <c r="BI1037" i="7"/>
  <c r="BH1037" i="7"/>
  <c r="BG1037" i="7"/>
  <c r="BF1037" i="7"/>
  <c r="T1037" i="7"/>
  <c r="R1037" i="7"/>
  <c r="P1037" i="7"/>
  <c r="BI1027" i="7"/>
  <c r="BH1027" i="7"/>
  <c r="BG1027" i="7"/>
  <c r="BF1027" i="7"/>
  <c r="T1027" i="7"/>
  <c r="R1027" i="7"/>
  <c r="P1027" i="7"/>
  <c r="BI1024" i="7"/>
  <c r="BH1024" i="7"/>
  <c r="BG1024" i="7"/>
  <c r="BF1024" i="7"/>
  <c r="T1024" i="7"/>
  <c r="R1024" i="7"/>
  <c r="P1024" i="7"/>
  <c r="BI1011" i="7"/>
  <c r="BH1011" i="7"/>
  <c r="BG1011" i="7"/>
  <c r="BF1011" i="7"/>
  <c r="T1011" i="7"/>
  <c r="R1011" i="7"/>
  <c r="P1011" i="7"/>
  <c r="BI1008" i="7"/>
  <c r="BH1008" i="7"/>
  <c r="BG1008" i="7"/>
  <c r="BF1008" i="7"/>
  <c r="T1008" i="7"/>
  <c r="R1008" i="7"/>
  <c r="P1008" i="7"/>
  <c r="BI1005" i="7"/>
  <c r="BH1005" i="7"/>
  <c r="BG1005" i="7"/>
  <c r="BF1005" i="7"/>
  <c r="T1005" i="7"/>
  <c r="R1005" i="7"/>
  <c r="P1005" i="7"/>
  <c r="BI997" i="7"/>
  <c r="BH997" i="7"/>
  <c r="BG997" i="7"/>
  <c r="BF997" i="7"/>
  <c r="T997" i="7"/>
  <c r="R997" i="7"/>
  <c r="P997" i="7"/>
  <c r="BI991" i="7"/>
  <c r="BH991" i="7"/>
  <c r="BG991" i="7"/>
  <c r="BF991" i="7"/>
  <c r="T991" i="7"/>
  <c r="R991" i="7"/>
  <c r="P991" i="7"/>
  <c r="BI984" i="7"/>
  <c r="BH984" i="7"/>
  <c r="BG984" i="7"/>
  <c r="BF984" i="7"/>
  <c r="T984" i="7"/>
  <c r="R984" i="7"/>
  <c r="P984" i="7"/>
  <c r="BI981" i="7"/>
  <c r="BH981" i="7"/>
  <c r="BG981" i="7"/>
  <c r="BF981" i="7"/>
  <c r="T981" i="7"/>
  <c r="R981" i="7"/>
  <c r="P981" i="7"/>
  <c r="BI978" i="7"/>
  <c r="BH978" i="7"/>
  <c r="BG978" i="7"/>
  <c r="BF978" i="7"/>
  <c r="T978" i="7"/>
  <c r="R978" i="7"/>
  <c r="P978" i="7"/>
  <c r="BI975" i="7"/>
  <c r="BH975" i="7"/>
  <c r="BG975" i="7"/>
  <c r="BF975" i="7"/>
  <c r="T975" i="7"/>
  <c r="R975" i="7"/>
  <c r="P975" i="7"/>
  <c r="BI972" i="7"/>
  <c r="BH972" i="7"/>
  <c r="BG972" i="7"/>
  <c r="BF972" i="7"/>
  <c r="T972" i="7"/>
  <c r="R972" i="7"/>
  <c r="P972" i="7"/>
  <c r="BI969" i="7"/>
  <c r="BH969" i="7"/>
  <c r="BG969" i="7"/>
  <c r="BF969" i="7"/>
  <c r="T969" i="7"/>
  <c r="R969" i="7"/>
  <c r="P969" i="7"/>
  <c r="BI966" i="7"/>
  <c r="BH966" i="7"/>
  <c r="BG966" i="7"/>
  <c r="BF966" i="7"/>
  <c r="T966" i="7"/>
  <c r="R966" i="7"/>
  <c r="P966" i="7"/>
  <c r="BI959" i="7"/>
  <c r="BH959" i="7"/>
  <c r="BG959" i="7"/>
  <c r="BF959" i="7"/>
  <c r="T959" i="7"/>
  <c r="R959" i="7"/>
  <c r="P959" i="7"/>
  <c r="BI956" i="7"/>
  <c r="BH956" i="7"/>
  <c r="BG956" i="7"/>
  <c r="BF956" i="7"/>
  <c r="T956" i="7"/>
  <c r="R956" i="7"/>
  <c r="P956" i="7"/>
  <c r="BI947" i="7"/>
  <c r="BH947" i="7"/>
  <c r="BG947" i="7"/>
  <c r="BF947" i="7"/>
  <c r="T947" i="7"/>
  <c r="R947" i="7"/>
  <c r="P947" i="7"/>
  <c r="BI940" i="7"/>
  <c r="BH940" i="7"/>
  <c r="BG940" i="7"/>
  <c r="BF940" i="7"/>
  <c r="T940" i="7"/>
  <c r="R940" i="7"/>
  <c r="P940" i="7"/>
  <c r="BI937" i="7"/>
  <c r="BH937" i="7"/>
  <c r="BG937" i="7"/>
  <c r="BF937" i="7"/>
  <c r="T937" i="7"/>
  <c r="R937" i="7"/>
  <c r="P937" i="7"/>
  <c r="BI928" i="7"/>
  <c r="BH928" i="7"/>
  <c r="BG928" i="7"/>
  <c r="BF928" i="7"/>
  <c r="T928" i="7"/>
  <c r="R928" i="7"/>
  <c r="P928" i="7"/>
  <c r="BI925" i="7"/>
  <c r="BH925" i="7"/>
  <c r="BG925" i="7"/>
  <c r="BF925" i="7"/>
  <c r="T925" i="7"/>
  <c r="R925" i="7"/>
  <c r="P925" i="7"/>
  <c r="BI921" i="7"/>
  <c r="BH921" i="7"/>
  <c r="BG921" i="7"/>
  <c r="BF921" i="7"/>
  <c r="T921" i="7"/>
  <c r="R921" i="7"/>
  <c r="P921" i="7"/>
  <c r="BI918" i="7"/>
  <c r="BH918" i="7"/>
  <c r="BG918" i="7"/>
  <c r="BF918" i="7"/>
  <c r="T918" i="7"/>
  <c r="R918" i="7"/>
  <c r="P918" i="7"/>
  <c r="BI912" i="7"/>
  <c r="BH912" i="7"/>
  <c r="BG912" i="7"/>
  <c r="BF912" i="7"/>
  <c r="T912" i="7"/>
  <c r="R912" i="7"/>
  <c r="P912" i="7"/>
  <c r="BI908" i="7"/>
  <c r="BH908" i="7"/>
  <c r="BG908" i="7"/>
  <c r="BF908" i="7"/>
  <c r="T908" i="7"/>
  <c r="R908" i="7"/>
  <c r="P908" i="7"/>
  <c r="BI905" i="7"/>
  <c r="BH905" i="7"/>
  <c r="BG905" i="7"/>
  <c r="BF905" i="7"/>
  <c r="T905" i="7"/>
  <c r="R905" i="7"/>
  <c r="P905" i="7"/>
  <c r="BI900" i="7"/>
  <c r="BH900" i="7"/>
  <c r="BG900" i="7"/>
  <c r="BF900" i="7"/>
  <c r="T900" i="7"/>
  <c r="R900" i="7"/>
  <c r="P900" i="7"/>
  <c r="BI897" i="7"/>
  <c r="BH897" i="7"/>
  <c r="BG897" i="7"/>
  <c r="BF897" i="7"/>
  <c r="T897" i="7"/>
  <c r="R897" i="7"/>
  <c r="P897" i="7"/>
  <c r="BI892" i="7"/>
  <c r="BH892" i="7"/>
  <c r="BG892" i="7"/>
  <c r="BF892" i="7"/>
  <c r="T892" i="7"/>
  <c r="R892" i="7"/>
  <c r="P892" i="7"/>
  <c r="BI889" i="7"/>
  <c r="BH889" i="7"/>
  <c r="BG889" i="7"/>
  <c r="BF889" i="7"/>
  <c r="T889" i="7"/>
  <c r="R889" i="7"/>
  <c r="P889" i="7"/>
  <c r="BI886" i="7"/>
  <c r="BH886" i="7"/>
  <c r="BG886" i="7"/>
  <c r="BF886" i="7"/>
  <c r="T886" i="7"/>
  <c r="R886" i="7"/>
  <c r="P886" i="7"/>
  <c r="BI883" i="7"/>
  <c r="BH883" i="7"/>
  <c r="BG883" i="7"/>
  <c r="BF883" i="7"/>
  <c r="T883" i="7"/>
  <c r="R883" i="7"/>
  <c r="P883" i="7"/>
  <c r="BI880" i="7"/>
  <c r="BH880" i="7"/>
  <c r="BG880" i="7"/>
  <c r="BF880" i="7"/>
  <c r="T880" i="7"/>
  <c r="R880" i="7"/>
  <c r="P880" i="7"/>
  <c r="BI867" i="7"/>
  <c r="BH867" i="7"/>
  <c r="BG867" i="7"/>
  <c r="BF867" i="7"/>
  <c r="T867" i="7"/>
  <c r="R867" i="7"/>
  <c r="P867" i="7"/>
  <c r="BI855" i="7"/>
  <c r="BH855" i="7"/>
  <c r="BG855" i="7"/>
  <c r="BF855" i="7"/>
  <c r="T855" i="7"/>
  <c r="R855" i="7"/>
  <c r="P855" i="7"/>
  <c r="BI845" i="7"/>
  <c r="BH845" i="7"/>
  <c r="BG845" i="7"/>
  <c r="BF845" i="7"/>
  <c r="T845" i="7"/>
  <c r="R845" i="7"/>
  <c r="P845" i="7"/>
  <c r="BI836" i="7"/>
  <c r="BH836" i="7"/>
  <c r="BG836" i="7"/>
  <c r="BF836" i="7"/>
  <c r="T836" i="7"/>
  <c r="R836" i="7"/>
  <c r="P836" i="7"/>
  <c r="BI828" i="7"/>
  <c r="BH828" i="7"/>
  <c r="BG828" i="7"/>
  <c r="BF828" i="7"/>
  <c r="T828" i="7"/>
  <c r="R828" i="7"/>
  <c r="P828" i="7"/>
  <c r="BI821" i="7"/>
  <c r="BH821" i="7"/>
  <c r="BG821" i="7"/>
  <c r="BF821" i="7"/>
  <c r="T821" i="7"/>
  <c r="R821" i="7"/>
  <c r="P821" i="7"/>
  <c r="BI817" i="7"/>
  <c r="BH817" i="7"/>
  <c r="BG817" i="7"/>
  <c r="BF817" i="7"/>
  <c r="T817" i="7"/>
  <c r="R817" i="7"/>
  <c r="P817" i="7"/>
  <c r="BI809" i="7"/>
  <c r="BH809" i="7"/>
  <c r="BG809" i="7"/>
  <c r="BF809" i="7"/>
  <c r="T809" i="7"/>
  <c r="R809" i="7"/>
  <c r="P809" i="7"/>
  <c r="BI800" i="7"/>
  <c r="BH800" i="7"/>
  <c r="BG800" i="7"/>
  <c r="BF800" i="7"/>
  <c r="T800" i="7"/>
  <c r="R800" i="7"/>
  <c r="P800" i="7"/>
  <c r="BI792" i="7"/>
  <c r="BH792" i="7"/>
  <c r="BG792" i="7"/>
  <c r="BF792" i="7"/>
  <c r="T792" i="7"/>
  <c r="R792" i="7"/>
  <c r="P792" i="7"/>
  <c r="BI787" i="7"/>
  <c r="BH787" i="7"/>
  <c r="BG787" i="7"/>
  <c r="BF787" i="7"/>
  <c r="T787" i="7"/>
  <c r="R787" i="7"/>
  <c r="P787" i="7"/>
  <c r="BI782" i="7"/>
  <c r="BH782" i="7"/>
  <c r="BG782" i="7"/>
  <c r="BF782" i="7"/>
  <c r="T782" i="7"/>
  <c r="R782" i="7"/>
  <c r="P782" i="7"/>
  <c r="BI772" i="7"/>
  <c r="BH772" i="7"/>
  <c r="BG772" i="7"/>
  <c r="BF772" i="7"/>
  <c r="T772" i="7"/>
  <c r="R772" i="7"/>
  <c r="P772" i="7"/>
  <c r="BI766" i="7"/>
  <c r="BH766" i="7"/>
  <c r="BG766" i="7"/>
  <c r="BF766" i="7"/>
  <c r="T766" i="7"/>
  <c r="R766" i="7"/>
  <c r="P766" i="7"/>
  <c r="BI756" i="7"/>
  <c r="BH756" i="7"/>
  <c r="BG756" i="7"/>
  <c r="BF756" i="7"/>
  <c r="T756" i="7"/>
  <c r="R756" i="7"/>
  <c r="P756" i="7"/>
  <c r="BI734" i="7"/>
  <c r="BH734" i="7"/>
  <c r="BG734" i="7"/>
  <c r="BF734" i="7"/>
  <c r="T734" i="7"/>
  <c r="R734" i="7"/>
  <c r="P734" i="7"/>
  <c r="BI727" i="7"/>
  <c r="BH727" i="7"/>
  <c r="BG727" i="7"/>
  <c r="BF727" i="7"/>
  <c r="T727" i="7"/>
  <c r="R727" i="7"/>
  <c r="P727" i="7"/>
  <c r="BI714" i="7"/>
  <c r="BH714" i="7"/>
  <c r="BG714" i="7"/>
  <c r="BF714" i="7"/>
  <c r="T714" i="7"/>
  <c r="R714" i="7"/>
  <c r="P714" i="7"/>
  <c r="BI706" i="7"/>
  <c r="BH706" i="7"/>
  <c r="BG706" i="7"/>
  <c r="BF706" i="7"/>
  <c r="T706" i="7"/>
  <c r="R706" i="7"/>
  <c r="P706" i="7"/>
  <c r="BI694" i="7"/>
  <c r="BH694" i="7"/>
  <c r="BG694" i="7"/>
  <c r="BF694" i="7"/>
  <c r="T694" i="7"/>
  <c r="R694" i="7"/>
  <c r="P694" i="7"/>
  <c r="BI683" i="7"/>
  <c r="BH683" i="7"/>
  <c r="BG683" i="7"/>
  <c r="BF683" i="7"/>
  <c r="T683" i="7"/>
  <c r="R683" i="7"/>
  <c r="P683" i="7"/>
  <c r="BI678" i="7"/>
  <c r="BH678" i="7"/>
  <c r="BG678" i="7"/>
  <c r="BF678" i="7"/>
  <c r="T678" i="7"/>
  <c r="R678" i="7"/>
  <c r="P678" i="7"/>
  <c r="BI669" i="7"/>
  <c r="BH669" i="7"/>
  <c r="BG669" i="7"/>
  <c r="BF669" i="7"/>
  <c r="T669" i="7"/>
  <c r="R669" i="7"/>
  <c r="P669" i="7"/>
  <c r="BI650" i="7"/>
  <c r="BH650" i="7"/>
  <c r="BG650" i="7"/>
  <c r="BF650" i="7"/>
  <c r="T650" i="7"/>
  <c r="R650" i="7"/>
  <c r="P650" i="7"/>
  <c r="BI644" i="7"/>
  <c r="BH644" i="7"/>
  <c r="BG644" i="7"/>
  <c r="BF644" i="7"/>
  <c r="T644" i="7"/>
  <c r="R644" i="7"/>
  <c r="P644" i="7"/>
  <c r="BI631" i="7"/>
  <c r="BH631" i="7"/>
  <c r="BG631" i="7"/>
  <c r="BF631" i="7"/>
  <c r="T631" i="7"/>
  <c r="R631" i="7"/>
  <c r="P631" i="7"/>
  <c r="BI625" i="7"/>
  <c r="BH625" i="7"/>
  <c r="BG625" i="7"/>
  <c r="BF625" i="7"/>
  <c r="T625" i="7"/>
  <c r="R625" i="7"/>
  <c r="P625" i="7"/>
  <c r="BI622" i="7"/>
  <c r="BH622" i="7"/>
  <c r="BG622" i="7"/>
  <c r="BF622" i="7"/>
  <c r="T622" i="7"/>
  <c r="R622" i="7"/>
  <c r="P622" i="7"/>
  <c r="BI612" i="7"/>
  <c r="BH612" i="7"/>
  <c r="BG612" i="7"/>
  <c r="BF612" i="7"/>
  <c r="T612" i="7"/>
  <c r="R612" i="7"/>
  <c r="P612" i="7"/>
  <c r="BI603" i="7"/>
  <c r="BH603" i="7"/>
  <c r="BG603" i="7"/>
  <c r="BF603" i="7"/>
  <c r="T603" i="7"/>
  <c r="R603" i="7"/>
  <c r="P603" i="7"/>
  <c r="BI594" i="7"/>
  <c r="BH594" i="7"/>
  <c r="BG594" i="7"/>
  <c r="BF594" i="7"/>
  <c r="T594" i="7"/>
  <c r="R594" i="7"/>
  <c r="P594" i="7"/>
  <c r="BI586" i="7"/>
  <c r="BH586" i="7"/>
  <c r="BG586" i="7"/>
  <c r="BF586" i="7"/>
  <c r="T586" i="7"/>
  <c r="R586" i="7"/>
  <c r="P586" i="7"/>
  <c r="BI576" i="7"/>
  <c r="BH576" i="7"/>
  <c r="BG576" i="7"/>
  <c r="BF576" i="7"/>
  <c r="T576" i="7"/>
  <c r="R576" i="7"/>
  <c r="P576" i="7"/>
  <c r="BI564" i="7"/>
  <c r="BH564" i="7"/>
  <c r="BG564" i="7"/>
  <c r="BF564" i="7"/>
  <c r="T564" i="7"/>
  <c r="R564" i="7"/>
  <c r="P564" i="7"/>
  <c r="BI556" i="7"/>
  <c r="BH556" i="7"/>
  <c r="BG556" i="7"/>
  <c r="BF556" i="7"/>
  <c r="T556" i="7"/>
  <c r="R556" i="7"/>
  <c r="P556" i="7"/>
  <c r="BI553" i="7"/>
  <c r="BH553" i="7"/>
  <c r="BG553" i="7"/>
  <c r="BF553" i="7"/>
  <c r="T553" i="7"/>
  <c r="R553" i="7"/>
  <c r="P553" i="7"/>
  <c r="BI546" i="7"/>
  <c r="BH546" i="7"/>
  <c r="BG546" i="7"/>
  <c r="BF546" i="7"/>
  <c r="T546" i="7"/>
  <c r="R546" i="7"/>
  <c r="P546" i="7"/>
  <c r="BI536" i="7"/>
  <c r="BH536" i="7"/>
  <c r="BG536" i="7"/>
  <c r="BF536" i="7"/>
  <c r="T536" i="7"/>
  <c r="R536" i="7"/>
  <c r="P536" i="7"/>
  <c r="BI533" i="7"/>
  <c r="BH533" i="7"/>
  <c r="BG533" i="7"/>
  <c r="BF533" i="7"/>
  <c r="T533" i="7"/>
  <c r="R533" i="7"/>
  <c r="P533" i="7"/>
  <c r="BI530" i="7"/>
  <c r="BH530" i="7"/>
  <c r="BG530" i="7"/>
  <c r="BF530" i="7"/>
  <c r="T530" i="7"/>
  <c r="R530" i="7"/>
  <c r="P530" i="7"/>
  <c r="BI525" i="7"/>
  <c r="BH525" i="7"/>
  <c r="BG525" i="7"/>
  <c r="BF525" i="7"/>
  <c r="T525" i="7"/>
  <c r="R525" i="7"/>
  <c r="P525" i="7"/>
  <c r="BI518" i="7"/>
  <c r="BH518" i="7"/>
  <c r="BG518" i="7"/>
  <c r="BF518" i="7"/>
  <c r="T518" i="7"/>
  <c r="R518" i="7"/>
  <c r="P518" i="7"/>
  <c r="BI513" i="7"/>
  <c r="BH513" i="7"/>
  <c r="BG513" i="7"/>
  <c r="BF513" i="7"/>
  <c r="T513" i="7"/>
  <c r="R513" i="7"/>
  <c r="P513" i="7"/>
  <c r="BI501" i="7"/>
  <c r="BH501" i="7"/>
  <c r="BG501" i="7"/>
  <c r="BF501" i="7"/>
  <c r="T501" i="7"/>
  <c r="R501" i="7"/>
  <c r="P501" i="7"/>
  <c r="BI488" i="7"/>
  <c r="BH488" i="7"/>
  <c r="BG488" i="7"/>
  <c r="BF488" i="7"/>
  <c r="T488" i="7"/>
  <c r="R488" i="7"/>
  <c r="P488" i="7"/>
  <c r="BI480" i="7"/>
  <c r="BH480" i="7"/>
  <c r="BG480" i="7"/>
  <c r="BF480" i="7"/>
  <c r="T480" i="7"/>
  <c r="R480" i="7"/>
  <c r="P480" i="7"/>
  <c r="BI474" i="7"/>
  <c r="BH474" i="7"/>
  <c r="BG474" i="7"/>
  <c r="BF474" i="7"/>
  <c r="T474" i="7"/>
  <c r="R474" i="7"/>
  <c r="P474" i="7"/>
  <c r="BI468" i="7"/>
  <c r="BH468" i="7"/>
  <c r="BG468" i="7"/>
  <c r="BF468" i="7"/>
  <c r="T468" i="7"/>
  <c r="R468" i="7"/>
  <c r="P468" i="7"/>
  <c r="BI459" i="7"/>
  <c r="BH459" i="7"/>
  <c r="BG459" i="7"/>
  <c r="BF459" i="7"/>
  <c r="T459" i="7"/>
  <c r="R459" i="7"/>
  <c r="P459" i="7"/>
  <c r="BI452" i="7"/>
  <c r="BH452" i="7"/>
  <c r="BG452" i="7"/>
  <c r="BF452" i="7"/>
  <c r="T452" i="7"/>
  <c r="R452" i="7"/>
  <c r="P452" i="7"/>
  <c r="BI445" i="7"/>
  <c r="BH445" i="7"/>
  <c r="BG445" i="7"/>
  <c r="BF445" i="7"/>
  <c r="T445" i="7"/>
  <c r="R445" i="7"/>
  <c r="P445" i="7"/>
  <c r="BI438" i="7"/>
  <c r="BH438" i="7"/>
  <c r="BG438" i="7"/>
  <c r="BF438" i="7"/>
  <c r="T438" i="7"/>
  <c r="R438" i="7"/>
  <c r="P438" i="7"/>
  <c r="BI433" i="7"/>
  <c r="BH433" i="7"/>
  <c r="BG433" i="7"/>
  <c r="BF433" i="7"/>
  <c r="T433" i="7"/>
  <c r="R433" i="7"/>
  <c r="P433" i="7"/>
  <c r="BI425" i="7"/>
  <c r="BH425" i="7"/>
  <c r="BG425" i="7"/>
  <c r="BF425" i="7"/>
  <c r="T425" i="7"/>
  <c r="R425" i="7"/>
  <c r="P425" i="7"/>
  <c r="BI418" i="7"/>
  <c r="BH418" i="7"/>
  <c r="BG418" i="7"/>
  <c r="BF418" i="7"/>
  <c r="T418" i="7"/>
  <c r="R418" i="7"/>
  <c r="P418" i="7"/>
  <c r="BI407" i="7"/>
  <c r="BH407" i="7"/>
  <c r="BG407" i="7"/>
  <c r="BF407" i="7"/>
  <c r="T407" i="7"/>
  <c r="R407" i="7"/>
  <c r="P407" i="7"/>
  <c r="BI401" i="7"/>
  <c r="BH401" i="7"/>
  <c r="BG401" i="7"/>
  <c r="BF401" i="7"/>
  <c r="T401" i="7"/>
  <c r="R401" i="7"/>
  <c r="P401" i="7"/>
  <c r="BI395" i="7"/>
  <c r="BH395" i="7"/>
  <c r="BG395" i="7"/>
  <c r="BF395" i="7"/>
  <c r="T395" i="7"/>
  <c r="R395" i="7"/>
  <c r="P395" i="7"/>
  <c r="BI388" i="7"/>
  <c r="BH388" i="7"/>
  <c r="BG388" i="7"/>
  <c r="BF388" i="7"/>
  <c r="T388" i="7"/>
  <c r="R388" i="7"/>
  <c r="P388" i="7"/>
  <c r="BI381" i="7"/>
  <c r="BH381" i="7"/>
  <c r="BG381" i="7"/>
  <c r="BF381" i="7"/>
  <c r="T381" i="7"/>
  <c r="R381" i="7"/>
  <c r="P381" i="7"/>
  <c r="BI373" i="7"/>
  <c r="BH373" i="7"/>
  <c r="BG373" i="7"/>
  <c r="BF373" i="7"/>
  <c r="T373" i="7"/>
  <c r="R373" i="7"/>
  <c r="P373" i="7"/>
  <c r="BI363" i="7"/>
  <c r="BH363" i="7"/>
  <c r="BG363" i="7"/>
  <c r="BF363" i="7"/>
  <c r="T363" i="7"/>
  <c r="R363" i="7"/>
  <c r="P363" i="7"/>
  <c r="BI355" i="7"/>
  <c r="BH355" i="7"/>
  <c r="BG355" i="7"/>
  <c r="BF355" i="7"/>
  <c r="T355" i="7"/>
  <c r="R355" i="7"/>
  <c r="P355" i="7"/>
  <c r="BI352" i="7"/>
  <c r="BH352" i="7"/>
  <c r="BG352" i="7"/>
  <c r="BF352" i="7"/>
  <c r="T352" i="7"/>
  <c r="R352" i="7"/>
  <c r="P352" i="7"/>
  <c r="BI346" i="7"/>
  <c r="BH346" i="7"/>
  <c r="BG346" i="7"/>
  <c r="BF346" i="7"/>
  <c r="T346" i="7"/>
  <c r="R346" i="7"/>
  <c r="P346" i="7"/>
  <c r="BI335" i="7"/>
  <c r="BH335" i="7"/>
  <c r="BG335" i="7"/>
  <c r="BF335" i="7"/>
  <c r="T335" i="7"/>
  <c r="R335" i="7"/>
  <c r="P335" i="7"/>
  <c r="BI327" i="7"/>
  <c r="BH327" i="7"/>
  <c r="BG327" i="7"/>
  <c r="BF327" i="7"/>
  <c r="T327" i="7"/>
  <c r="R327" i="7"/>
  <c r="P327" i="7"/>
  <c r="BI321" i="7"/>
  <c r="BH321" i="7"/>
  <c r="BG321" i="7"/>
  <c r="BF321" i="7"/>
  <c r="T321" i="7"/>
  <c r="R321" i="7"/>
  <c r="P321" i="7"/>
  <c r="BI318" i="7"/>
  <c r="BH318" i="7"/>
  <c r="BG318" i="7"/>
  <c r="BF318" i="7"/>
  <c r="T318" i="7"/>
  <c r="R318" i="7"/>
  <c r="P318" i="7"/>
  <c r="BI312" i="7"/>
  <c r="BH312" i="7"/>
  <c r="BG312" i="7"/>
  <c r="BF312" i="7"/>
  <c r="T312" i="7"/>
  <c r="R312" i="7"/>
  <c r="P312" i="7"/>
  <c r="BI305" i="7"/>
  <c r="BH305" i="7"/>
  <c r="BG305" i="7"/>
  <c r="BF305" i="7"/>
  <c r="T305" i="7"/>
  <c r="R305" i="7"/>
  <c r="P305" i="7"/>
  <c r="BI300" i="7"/>
  <c r="BH300" i="7"/>
  <c r="BG300" i="7"/>
  <c r="BF300" i="7"/>
  <c r="T300" i="7"/>
  <c r="R300" i="7"/>
  <c r="P300" i="7"/>
  <c r="BI297" i="7"/>
  <c r="BH297" i="7"/>
  <c r="BG297" i="7"/>
  <c r="BF297" i="7"/>
  <c r="T297" i="7"/>
  <c r="R297" i="7"/>
  <c r="P297" i="7"/>
  <c r="BI294" i="7"/>
  <c r="BH294" i="7"/>
  <c r="BG294" i="7"/>
  <c r="BF294" i="7"/>
  <c r="T294" i="7"/>
  <c r="R294" i="7"/>
  <c r="P294" i="7"/>
  <c r="BI284" i="7"/>
  <c r="BH284" i="7"/>
  <c r="BG284" i="7"/>
  <c r="BF284" i="7"/>
  <c r="T284" i="7"/>
  <c r="R284" i="7"/>
  <c r="P284" i="7"/>
  <c r="BI277" i="7"/>
  <c r="BH277" i="7"/>
  <c r="BG277" i="7"/>
  <c r="BF277" i="7"/>
  <c r="T277" i="7"/>
  <c r="R277" i="7"/>
  <c r="P277" i="7"/>
  <c r="BI257" i="7"/>
  <c r="BH257" i="7"/>
  <c r="BG257" i="7"/>
  <c r="BF257" i="7"/>
  <c r="T257" i="7"/>
  <c r="R257" i="7"/>
  <c r="P257" i="7"/>
  <c r="BI232" i="7"/>
  <c r="BH232" i="7"/>
  <c r="BG232" i="7"/>
  <c r="BF232" i="7"/>
  <c r="T232" i="7"/>
  <c r="R232" i="7"/>
  <c r="P232" i="7"/>
  <c r="BI219" i="7"/>
  <c r="BH219" i="7"/>
  <c r="BG219" i="7"/>
  <c r="BF219" i="7"/>
  <c r="T219" i="7"/>
  <c r="R219" i="7"/>
  <c r="P219" i="7"/>
  <c r="BI207" i="7"/>
  <c r="BH207" i="7"/>
  <c r="BG207" i="7"/>
  <c r="BF207" i="7"/>
  <c r="T207" i="7"/>
  <c r="R207" i="7"/>
  <c r="P207" i="7"/>
  <c r="BI197" i="7"/>
  <c r="BH197" i="7"/>
  <c r="BG197" i="7"/>
  <c r="BF197" i="7"/>
  <c r="T197" i="7"/>
  <c r="R197" i="7"/>
  <c r="P197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2" i="7"/>
  <c r="BH182" i="7"/>
  <c r="BG182" i="7"/>
  <c r="BF182" i="7"/>
  <c r="T182" i="7"/>
  <c r="R182" i="7"/>
  <c r="P182" i="7"/>
  <c r="BI175" i="7"/>
  <c r="BH175" i="7"/>
  <c r="BG175" i="7"/>
  <c r="BF175" i="7"/>
  <c r="T175" i="7"/>
  <c r="R175" i="7"/>
  <c r="P175" i="7"/>
  <c r="BI169" i="7"/>
  <c r="BH169" i="7"/>
  <c r="BG169" i="7"/>
  <c r="BF169" i="7"/>
  <c r="T169" i="7"/>
  <c r="R169" i="7"/>
  <c r="P169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J133" i="7"/>
  <c r="J132" i="7"/>
  <c r="F132" i="7"/>
  <c r="F130" i="7"/>
  <c r="E128" i="7"/>
  <c r="J96" i="7"/>
  <c r="J95" i="7"/>
  <c r="F95" i="7"/>
  <c r="F93" i="7"/>
  <c r="E91" i="7"/>
  <c r="J22" i="7"/>
  <c r="E22" i="7"/>
  <c r="F133" i="7" s="1"/>
  <c r="J21" i="7"/>
  <c r="J16" i="7"/>
  <c r="J93" i="7"/>
  <c r="E7" i="7"/>
  <c r="E85" i="7"/>
  <c r="J41" i="6"/>
  <c r="J40" i="6"/>
  <c r="AY101" i="1" s="1"/>
  <c r="J39" i="6"/>
  <c r="AX101" i="1" s="1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J124" i="6"/>
  <c r="F123" i="6"/>
  <c r="F121" i="6"/>
  <c r="E119" i="6"/>
  <c r="J96" i="6"/>
  <c r="F95" i="6"/>
  <c r="F93" i="6"/>
  <c r="E91" i="6"/>
  <c r="J25" i="6"/>
  <c r="E25" i="6"/>
  <c r="J123" i="6"/>
  <c r="J24" i="6"/>
  <c r="J22" i="6"/>
  <c r="E22" i="6"/>
  <c r="F124" i="6" s="1"/>
  <c r="J21" i="6"/>
  <c r="J16" i="6"/>
  <c r="J93" i="6"/>
  <c r="E7" i="6"/>
  <c r="E113" i="6"/>
  <c r="J41" i="5"/>
  <c r="J40" i="5"/>
  <c r="AY100" i="1" s="1"/>
  <c r="J39" i="5"/>
  <c r="AX100" i="1" s="1"/>
  <c r="BI421" i="5"/>
  <c r="BH421" i="5"/>
  <c r="BG421" i="5"/>
  <c r="BF421" i="5"/>
  <c r="T421" i="5"/>
  <c r="R421" i="5"/>
  <c r="P421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6" i="5"/>
  <c r="BH406" i="5"/>
  <c r="BG406" i="5"/>
  <c r="BF406" i="5"/>
  <c r="T406" i="5"/>
  <c r="R406" i="5"/>
  <c r="P406" i="5"/>
  <c r="BI403" i="5"/>
  <c r="BH403" i="5"/>
  <c r="BG403" i="5"/>
  <c r="BF403" i="5"/>
  <c r="T403" i="5"/>
  <c r="R403" i="5"/>
  <c r="P403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7" i="5"/>
  <c r="BH397" i="5"/>
  <c r="BG397" i="5"/>
  <c r="BF397" i="5"/>
  <c r="T397" i="5"/>
  <c r="R397" i="5"/>
  <c r="P397" i="5"/>
  <c r="BI394" i="5"/>
  <c r="BH394" i="5"/>
  <c r="BG394" i="5"/>
  <c r="BF394" i="5"/>
  <c r="T394" i="5"/>
  <c r="R394" i="5"/>
  <c r="P394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J130" i="5"/>
  <c r="F129" i="5"/>
  <c r="F127" i="5"/>
  <c r="E125" i="5"/>
  <c r="J96" i="5"/>
  <c r="F95" i="5"/>
  <c r="F93" i="5"/>
  <c r="E91" i="5"/>
  <c r="J25" i="5"/>
  <c r="E25" i="5"/>
  <c r="J129" i="5" s="1"/>
  <c r="J24" i="5"/>
  <c r="J22" i="5"/>
  <c r="E22" i="5"/>
  <c r="F96" i="5"/>
  <c r="J21" i="5"/>
  <c r="J16" i="5"/>
  <c r="J127" i="5"/>
  <c r="E7" i="5"/>
  <c r="E85" i="5"/>
  <c r="J41" i="4"/>
  <c r="J40" i="4"/>
  <c r="AY99" i="1"/>
  <c r="J39" i="4"/>
  <c r="AX99" i="1" s="1"/>
  <c r="BI171" i="4"/>
  <c r="BH171" i="4"/>
  <c r="BG171" i="4"/>
  <c r="BF171" i="4"/>
  <c r="T171" i="4"/>
  <c r="T170" i="4"/>
  <c r="R171" i="4"/>
  <c r="R170" i="4" s="1"/>
  <c r="P171" i="4"/>
  <c r="P170" i="4" s="1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J125" i="4"/>
  <c r="F124" i="4"/>
  <c r="F122" i="4"/>
  <c r="E120" i="4"/>
  <c r="J96" i="4"/>
  <c r="F95" i="4"/>
  <c r="F93" i="4"/>
  <c r="E91" i="4"/>
  <c r="J25" i="4"/>
  <c r="E25" i="4"/>
  <c r="J124" i="4"/>
  <c r="J24" i="4"/>
  <c r="J22" i="4"/>
  <c r="E22" i="4"/>
  <c r="F125" i="4"/>
  <c r="J21" i="4"/>
  <c r="J16" i="4"/>
  <c r="J122" i="4"/>
  <c r="E7" i="4"/>
  <c r="E114" i="4" s="1"/>
  <c r="J41" i="3"/>
  <c r="J40" i="3"/>
  <c r="AY98" i="1"/>
  <c r="J39" i="3"/>
  <c r="AX98" i="1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8" i="3"/>
  <c r="F127" i="3"/>
  <c r="F125" i="3"/>
  <c r="E123" i="3"/>
  <c r="J96" i="3"/>
  <c r="F95" i="3"/>
  <c r="F93" i="3"/>
  <c r="E91" i="3"/>
  <c r="J25" i="3"/>
  <c r="E25" i="3"/>
  <c r="J127" i="3" s="1"/>
  <c r="J24" i="3"/>
  <c r="J22" i="3"/>
  <c r="E22" i="3"/>
  <c r="F128" i="3" s="1"/>
  <c r="J21" i="3"/>
  <c r="J16" i="3"/>
  <c r="J125" i="3"/>
  <c r="E7" i="3"/>
  <c r="E85" i="3"/>
  <c r="J41" i="2"/>
  <c r="J40" i="2"/>
  <c r="AY97" i="1" s="1"/>
  <c r="J39" i="2"/>
  <c r="AX97" i="1" s="1"/>
  <c r="BI1353" i="2"/>
  <c r="BH1353" i="2"/>
  <c r="BG1353" i="2"/>
  <c r="BF1353" i="2"/>
  <c r="T1353" i="2"/>
  <c r="T1352" i="2" s="1"/>
  <c r="T1351" i="2" s="1"/>
  <c r="R1353" i="2"/>
  <c r="R1352" i="2"/>
  <c r="R1351" i="2" s="1"/>
  <c r="P1353" i="2"/>
  <c r="P1352" i="2"/>
  <c r="P1351" i="2"/>
  <c r="BI1349" i="2"/>
  <c r="BH1349" i="2"/>
  <c r="BG1349" i="2"/>
  <c r="BF1349" i="2"/>
  <c r="T1349" i="2"/>
  <c r="R1349" i="2"/>
  <c r="P1349" i="2"/>
  <c r="BI1347" i="2"/>
  <c r="BH1347" i="2"/>
  <c r="BG1347" i="2"/>
  <c r="BF1347" i="2"/>
  <c r="T1347" i="2"/>
  <c r="R1347" i="2"/>
  <c r="P1347" i="2"/>
  <c r="BI1345" i="2"/>
  <c r="BH1345" i="2"/>
  <c r="BG1345" i="2"/>
  <c r="BF1345" i="2"/>
  <c r="T1345" i="2"/>
  <c r="R1345" i="2"/>
  <c r="P1345" i="2"/>
  <c r="BI1339" i="2"/>
  <c r="BH1339" i="2"/>
  <c r="BG1339" i="2"/>
  <c r="BF1339" i="2"/>
  <c r="T1339" i="2"/>
  <c r="R1339" i="2"/>
  <c r="P1339" i="2"/>
  <c r="BI1335" i="2"/>
  <c r="BH1335" i="2"/>
  <c r="BG1335" i="2"/>
  <c r="BF1335" i="2"/>
  <c r="T1335" i="2"/>
  <c r="R1335" i="2"/>
  <c r="P1335" i="2"/>
  <c r="BI1304" i="2"/>
  <c r="BH1304" i="2"/>
  <c r="BG1304" i="2"/>
  <c r="BF1304" i="2"/>
  <c r="T1304" i="2"/>
  <c r="R1304" i="2"/>
  <c r="P1304" i="2"/>
  <c r="BI1302" i="2"/>
  <c r="BH1302" i="2"/>
  <c r="BG1302" i="2"/>
  <c r="BF1302" i="2"/>
  <c r="T1302" i="2"/>
  <c r="R1302" i="2"/>
  <c r="P1302" i="2"/>
  <c r="BI1301" i="2"/>
  <c r="BH1301" i="2"/>
  <c r="BG1301" i="2"/>
  <c r="BF1301" i="2"/>
  <c r="T1301" i="2"/>
  <c r="R1301" i="2"/>
  <c r="P1301" i="2"/>
  <c r="BI1292" i="2"/>
  <c r="BH1292" i="2"/>
  <c r="BG1292" i="2"/>
  <c r="BF1292" i="2"/>
  <c r="T1292" i="2"/>
  <c r="R1292" i="2"/>
  <c r="P1292" i="2"/>
  <c r="BI1290" i="2"/>
  <c r="BH1290" i="2"/>
  <c r="BG1290" i="2"/>
  <c r="BF1290" i="2"/>
  <c r="T1290" i="2"/>
  <c r="R1290" i="2"/>
  <c r="P1290" i="2"/>
  <c r="BI1268" i="2"/>
  <c r="BH1268" i="2"/>
  <c r="BG1268" i="2"/>
  <c r="BF1268" i="2"/>
  <c r="T1268" i="2"/>
  <c r="R1268" i="2"/>
  <c r="P1268" i="2"/>
  <c r="BI1263" i="2"/>
  <c r="BH1263" i="2"/>
  <c r="BG1263" i="2"/>
  <c r="BF1263" i="2"/>
  <c r="T1263" i="2"/>
  <c r="R1263" i="2"/>
  <c r="P1263" i="2"/>
  <c r="BI1261" i="2"/>
  <c r="BH1261" i="2"/>
  <c r="BG1261" i="2"/>
  <c r="BF1261" i="2"/>
  <c r="T1261" i="2"/>
  <c r="R1261" i="2"/>
  <c r="P1261" i="2"/>
  <c r="BI1258" i="2"/>
  <c r="BH1258" i="2"/>
  <c r="BG1258" i="2"/>
  <c r="BF1258" i="2"/>
  <c r="T1258" i="2"/>
  <c r="R1258" i="2"/>
  <c r="P1258" i="2"/>
  <c r="BI1255" i="2"/>
  <c r="BH1255" i="2"/>
  <c r="BG1255" i="2"/>
  <c r="BF1255" i="2"/>
  <c r="T1255" i="2"/>
  <c r="R1255" i="2"/>
  <c r="P1255" i="2"/>
  <c r="BI1222" i="2"/>
  <c r="BH1222" i="2"/>
  <c r="BG1222" i="2"/>
  <c r="BF1222" i="2"/>
  <c r="T1222" i="2"/>
  <c r="R1222" i="2"/>
  <c r="P1222" i="2"/>
  <c r="BI1220" i="2"/>
  <c r="BH1220" i="2"/>
  <c r="BG1220" i="2"/>
  <c r="BF1220" i="2"/>
  <c r="T1220" i="2"/>
  <c r="R1220" i="2"/>
  <c r="P1220" i="2"/>
  <c r="BI1218" i="2"/>
  <c r="BH1218" i="2"/>
  <c r="BG1218" i="2"/>
  <c r="BF1218" i="2"/>
  <c r="T1218" i="2"/>
  <c r="R1218" i="2"/>
  <c r="P1218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209" i="2"/>
  <c r="BH1209" i="2"/>
  <c r="BG1209" i="2"/>
  <c r="BF1209" i="2"/>
  <c r="T1209" i="2"/>
  <c r="R1209" i="2"/>
  <c r="P1209" i="2"/>
  <c r="BI1208" i="2"/>
  <c r="BH1208" i="2"/>
  <c r="BG1208" i="2"/>
  <c r="BF1208" i="2"/>
  <c r="T1208" i="2"/>
  <c r="R1208" i="2"/>
  <c r="P1208" i="2"/>
  <c r="BI1207" i="2"/>
  <c r="BH1207" i="2"/>
  <c r="BG1207" i="2"/>
  <c r="BF1207" i="2"/>
  <c r="T1207" i="2"/>
  <c r="R1207" i="2"/>
  <c r="P1207" i="2"/>
  <c r="BI1203" i="2"/>
  <c r="BH1203" i="2"/>
  <c r="BG1203" i="2"/>
  <c r="BF1203" i="2"/>
  <c r="T1203" i="2"/>
  <c r="R1203" i="2"/>
  <c r="P1203" i="2"/>
  <c r="BI1201" i="2"/>
  <c r="BH1201" i="2"/>
  <c r="BG1201" i="2"/>
  <c r="BF1201" i="2"/>
  <c r="T1201" i="2"/>
  <c r="R1201" i="2"/>
  <c r="P1201" i="2"/>
  <c r="BI1200" i="2"/>
  <c r="BH1200" i="2"/>
  <c r="BG1200" i="2"/>
  <c r="BF1200" i="2"/>
  <c r="T1200" i="2"/>
  <c r="R1200" i="2"/>
  <c r="P1200" i="2"/>
  <c r="BI1199" i="2"/>
  <c r="BH1199" i="2"/>
  <c r="BG1199" i="2"/>
  <c r="BF1199" i="2"/>
  <c r="T1199" i="2"/>
  <c r="R1199" i="2"/>
  <c r="P1199" i="2"/>
  <c r="BI1197" i="2"/>
  <c r="BH1197" i="2"/>
  <c r="BG1197" i="2"/>
  <c r="BF1197" i="2"/>
  <c r="T1197" i="2"/>
  <c r="R1197" i="2"/>
  <c r="P1197" i="2"/>
  <c r="BI1196" i="2"/>
  <c r="BH1196" i="2"/>
  <c r="BG1196" i="2"/>
  <c r="BF1196" i="2"/>
  <c r="T1196" i="2"/>
  <c r="R1196" i="2"/>
  <c r="P1196" i="2"/>
  <c r="BI1193" i="2"/>
  <c r="BH1193" i="2"/>
  <c r="BG1193" i="2"/>
  <c r="BF1193" i="2"/>
  <c r="T1193" i="2"/>
  <c r="R1193" i="2"/>
  <c r="P1193" i="2"/>
  <c r="BI1191" i="2"/>
  <c r="BH1191" i="2"/>
  <c r="BG1191" i="2"/>
  <c r="BF1191" i="2"/>
  <c r="T1191" i="2"/>
  <c r="R1191" i="2"/>
  <c r="P1191" i="2"/>
  <c r="BI1188" i="2"/>
  <c r="BH1188" i="2"/>
  <c r="BG1188" i="2"/>
  <c r="BF1188" i="2"/>
  <c r="T1188" i="2"/>
  <c r="R1188" i="2"/>
  <c r="P1188" i="2"/>
  <c r="BI1179" i="2"/>
  <c r="BH1179" i="2"/>
  <c r="BG1179" i="2"/>
  <c r="BF1179" i="2"/>
  <c r="T1179" i="2"/>
  <c r="R1179" i="2"/>
  <c r="P1179" i="2"/>
  <c r="BI1174" i="2"/>
  <c r="BH1174" i="2"/>
  <c r="BG1174" i="2"/>
  <c r="BF1174" i="2"/>
  <c r="T1174" i="2"/>
  <c r="R1174" i="2"/>
  <c r="P1174" i="2"/>
  <c r="BI1172" i="2"/>
  <c r="BH1172" i="2"/>
  <c r="BG1172" i="2"/>
  <c r="BF1172" i="2"/>
  <c r="T1172" i="2"/>
  <c r="R1172" i="2"/>
  <c r="P1172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7" i="2"/>
  <c r="BH1167" i="2"/>
  <c r="BG1167" i="2"/>
  <c r="BF1167" i="2"/>
  <c r="T1167" i="2"/>
  <c r="R1167" i="2"/>
  <c r="P1167" i="2"/>
  <c r="BI1165" i="2"/>
  <c r="BH1165" i="2"/>
  <c r="BG1165" i="2"/>
  <c r="BF1165" i="2"/>
  <c r="T1165" i="2"/>
  <c r="R1165" i="2"/>
  <c r="P1165" i="2"/>
  <c r="BI1164" i="2"/>
  <c r="BH1164" i="2"/>
  <c r="BG1164" i="2"/>
  <c r="BF1164" i="2"/>
  <c r="T1164" i="2"/>
  <c r="R1164" i="2"/>
  <c r="P1164" i="2"/>
  <c r="BI1162" i="2"/>
  <c r="BH1162" i="2"/>
  <c r="BG1162" i="2"/>
  <c r="BF1162" i="2"/>
  <c r="T1162" i="2"/>
  <c r="R1162" i="2"/>
  <c r="P1162" i="2"/>
  <c r="BI1158" i="2"/>
  <c r="BH1158" i="2"/>
  <c r="BG1158" i="2"/>
  <c r="BF1158" i="2"/>
  <c r="T1158" i="2"/>
  <c r="R1158" i="2"/>
  <c r="P1158" i="2"/>
  <c r="BI1156" i="2"/>
  <c r="BH1156" i="2"/>
  <c r="BG1156" i="2"/>
  <c r="BF1156" i="2"/>
  <c r="T1156" i="2"/>
  <c r="R1156" i="2"/>
  <c r="P1156" i="2"/>
  <c r="BI1155" i="2"/>
  <c r="BH1155" i="2"/>
  <c r="BG1155" i="2"/>
  <c r="BF1155" i="2"/>
  <c r="T1155" i="2"/>
  <c r="R1155" i="2"/>
  <c r="P1155" i="2"/>
  <c r="BI1152" i="2"/>
  <c r="BH1152" i="2"/>
  <c r="BG1152" i="2"/>
  <c r="BF1152" i="2"/>
  <c r="T1152" i="2"/>
  <c r="R1152" i="2"/>
  <c r="P1152" i="2"/>
  <c r="BI1149" i="2"/>
  <c r="BH1149" i="2"/>
  <c r="BG1149" i="2"/>
  <c r="BF1149" i="2"/>
  <c r="T1149" i="2"/>
  <c r="R1149" i="2"/>
  <c r="P1149" i="2"/>
  <c r="BI1146" i="2"/>
  <c r="BH1146" i="2"/>
  <c r="BG1146" i="2"/>
  <c r="BF1146" i="2"/>
  <c r="T1146" i="2"/>
  <c r="R1146" i="2"/>
  <c r="P1146" i="2"/>
  <c r="BI1143" i="2"/>
  <c r="BH1143" i="2"/>
  <c r="BG1143" i="2"/>
  <c r="BF1143" i="2"/>
  <c r="T1143" i="2"/>
  <c r="R1143" i="2"/>
  <c r="P1143" i="2"/>
  <c r="BI1140" i="2"/>
  <c r="BH1140" i="2"/>
  <c r="BG1140" i="2"/>
  <c r="BF1140" i="2"/>
  <c r="T1140" i="2"/>
  <c r="R1140" i="2"/>
  <c r="P1140" i="2"/>
  <c r="BI1137" i="2"/>
  <c r="BH1137" i="2"/>
  <c r="BG1137" i="2"/>
  <c r="BF1137" i="2"/>
  <c r="T1137" i="2"/>
  <c r="R1137" i="2"/>
  <c r="P1137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6" i="2"/>
  <c r="BH1126" i="2"/>
  <c r="BG1126" i="2"/>
  <c r="BF1126" i="2"/>
  <c r="T1126" i="2"/>
  <c r="R1126" i="2"/>
  <c r="P1126" i="2"/>
  <c r="BI1125" i="2"/>
  <c r="BH1125" i="2"/>
  <c r="BG1125" i="2"/>
  <c r="BF1125" i="2"/>
  <c r="T1125" i="2"/>
  <c r="R1125" i="2"/>
  <c r="P1125" i="2"/>
  <c r="BI1124" i="2"/>
  <c r="BH1124" i="2"/>
  <c r="BG1124" i="2"/>
  <c r="BF1124" i="2"/>
  <c r="T1124" i="2"/>
  <c r="R1124" i="2"/>
  <c r="P1124" i="2"/>
  <c r="BI1123" i="2"/>
  <c r="BH1123" i="2"/>
  <c r="BG1123" i="2"/>
  <c r="BF1123" i="2"/>
  <c r="T1123" i="2"/>
  <c r="R1123" i="2"/>
  <c r="P1123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09" i="2"/>
  <c r="BH1109" i="2"/>
  <c r="BG1109" i="2"/>
  <c r="BF1109" i="2"/>
  <c r="T1109" i="2"/>
  <c r="R1109" i="2"/>
  <c r="P1109" i="2"/>
  <c r="BI1105" i="2"/>
  <c r="BH1105" i="2"/>
  <c r="BG1105" i="2"/>
  <c r="BF1105" i="2"/>
  <c r="T1105" i="2"/>
  <c r="R1105" i="2"/>
  <c r="P1105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094" i="2"/>
  <c r="BH1094" i="2"/>
  <c r="BG1094" i="2"/>
  <c r="BF1094" i="2"/>
  <c r="T1094" i="2"/>
  <c r="R1094" i="2"/>
  <c r="P1094" i="2"/>
  <c r="BI1091" i="2"/>
  <c r="BH1091" i="2"/>
  <c r="BG1091" i="2"/>
  <c r="BF1091" i="2"/>
  <c r="T1091" i="2"/>
  <c r="R1091" i="2"/>
  <c r="P1091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8" i="2"/>
  <c r="BH1078" i="2"/>
  <c r="BG1078" i="2"/>
  <c r="BF1078" i="2"/>
  <c r="T1078" i="2"/>
  <c r="R1078" i="2"/>
  <c r="P1078" i="2"/>
  <c r="BI1077" i="2"/>
  <c r="BH1077" i="2"/>
  <c r="BG1077" i="2"/>
  <c r="BF1077" i="2"/>
  <c r="T1077" i="2"/>
  <c r="R1077" i="2"/>
  <c r="P1077" i="2"/>
  <c r="BI1076" i="2"/>
  <c r="BH1076" i="2"/>
  <c r="BG1076" i="2"/>
  <c r="BF1076" i="2"/>
  <c r="T1076" i="2"/>
  <c r="R1076" i="2"/>
  <c r="P1076" i="2"/>
  <c r="BI1075" i="2"/>
  <c r="BH1075" i="2"/>
  <c r="BG1075" i="2"/>
  <c r="BF1075" i="2"/>
  <c r="T1075" i="2"/>
  <c r="R1075" i="2"/>
  <c r="P1075" i="2"/>
  <c r="BI1074" i="2"/>
  <c r="BH1074" i="2"/>
  <c r="BG1074" i="2"/>
  <c r="BF1074" i="2"/>
  <c r="T1074" i="2"/>
  <c r="R1074" i="2"/>
  <c r="P1074" i="2"/>
  <c r="BI1073" i="2"/>
  <c r="BH1073" i="2"/>
  <c r="BG1073" i="2"/>
  <c r="BF1073" i="2"/>
  <c r="T1073" i="2"/>
  <c r="R1073" i="2"/>
  <c r="P1073" i="2"/>
  <c r="BI1072" i="2"/>
  <c r="BH1072" i="2"/>
  <c r="BG1072" i="2"/>
  <c r="BF1072" i="2"/>
  <c r="T1072" i="2"/>
  <c r="R1072" i="2"/>
  <c r="P1072" i="2"/>
  <c r="BI1071" i="2"/>
  <c r="BH1071" i="2"/>
  <c r="BG1071" i="2"/>
  <c r="BF1071" i="2"/>
  <c r="T1071" i="2"/>
  <c r="R1071" i="2"/>
  <c r="P1071" i="2"/>
  <c r="BI1070" i="2"/>
  <c r="BH1070" i="2"/>
  <c r="BG1070" i="2"/>
  <c r="BF1070" i="2"/>
  <c r="T1070" i="2"/>
  <c r="R1070" i="2"/>
  <c r="P1070" i="2"/>
  <c r="BI1069" i="2"/>
  <c r="BH1069" i="2"/>
  <c r="BG1069" i="2"/>
  <c r="BF1069" i="2"/>
  <c r="T1069" i="2"/>
  <c r="R1069" i="2"/>
  <c r="P1069" i="2"/>
  <c r="BI1056" i="2"/>
  <c r="BH1056" i="2"/>
  <c r="BG1056" i="2"/>
  <c r="BF1056" i="2"/>
  <c r="T1056" i="2"/>
  <c r="R1056" i="2"/>
  <c r="P1056" i="2"/>
  <c r="BI1052" i="2"/>
  <c r="BH1052" i="2"/>
  <c r="BG1052" i="2"/>
  <c r="BF1052" i="2"/>
  <c r="T1052" i="2"/>
  <c r="R1052" i="2"/>
  <c r="P1052" i="2"/>
  <c r="BI1048" i="2"/>
  <c r="BH1048" i="2"/>
  <c r="BG1048" i="2"/>
  <c r="BF1048" i="2"/>
  <c r="T1048" i="2"/>
  <c r="R1048" i="2"/>
  <c r="P1048" i="2"/>
  <c r="BI1040" i="2"/>
  <c r="BH1040" i="2"/>
  <c r="BG1040" i="2"/>
  <c r="BF1040" i="2"/>
  <c r="T1040" i="2"/>
  <c r="R1040" i="2"/>
  <c r="P1040" i="2"/>
  <c r="BI1032" i="2"/>
  <c r="BH1032" i="2"/>
  <c r="BG1032" i="2"/>
  <c r="BF1032" i="2"/>
  <c r="T1032" i="2"/>
  <c r="R1032" i="2"/>
  <c r="P1032" i="2"/>
  <c r="BI1029" i="2"/>
  <c r="BH1029" i="2"/>
  <c r="BG1029" i="2"/>
  <c r="BF1029" i="2"/>
  <c r="T1029" i="2"/>
  <c r="R1029" i="2"/>
  <c r="P1029" i="2"/>
  <c r="BI1026" i="2"/>
  <c r="BH1026" i="2"/>
  <c r="BG1026" i="2"/>
  <c r="BF1026" i="2"/>
  <c r="T1026" i="2"/>
  <c r="R1026" i="2"/>
  <c r="P1026" i="2"/>
  <c r="BI1024" i="2"/>
  <c r="BH1024" i="2"/>
  <c r="BG1024" i="2"/>
  <c r="BF1024" i="2"/>
  <c r="T1024" i="2"/>
  <c r="R1024" i="2"/>
  <c r="P1024" i="2"/>
  <c r="BI1018" i="2"/>
  <c r="BH1018" i="2"/>
  <c r="BG1018" i="2"/>
  <c r="BF1018" i="2"/>
  <c r="T1018" i="2"/>
  <c r="R1018" i="2"/>
  <c r="P1018" i="2"/>
  <c r="BI1012" i="2"/>
  <c r="BH1012" i="2"/>
  <c r="BG1012" i="2"/>
  <c r="BF1012" i="2"/>
  <c r="T1012" i="2"/>
  <c r="R1012" i="2"/>
  <c r="P1012" i="2"/>
  <c r="BI998" i="2"/>
  <c r="BH998" i="2"/>
  <c r="BG998" i="2"/>
  <c r="BF998" i="2"/>
  <c r="T998" i="2"/>
  <c r="R998" i="2"/>
  <c r="P998" i="2"/>
  <c r="BI996" i="2"/>
  <c r="BH996" i="2"/>
  <c r="BG996" i="2"/>
  <c r="BF996" i="2"/>
  <c r="T996" i="2"/>
  <c r="R996" i="2"/>
  <c r="P996" i="2"/>
  <c r="BI990" i="2"/>
  <c r="BH990" i="2"/>
  <c r="BG990" i="2"/>
  <c r="BF990" i="2"/>
  <c r="T990" i="2"/>
  <c r="R990" i="2"/>
  <c r="P990" i="2"/>
  <c r="BI984" i="2"/>
  <c r="BH984" i="2"/>
  <c r="BG984" i="2"/>
  <c r="BF984" i="2"/>
  <c r="T984" i="2"/>
  <c r="R984" i="2"/>
  <c r="P984" i="2"/>
  <c r="BI982" i="2"/>
  <c r="BH982" i="2"/>
  <c r="BG982" i="2"/>
  <c r="BF982" i="2"/>
  <c r="T982" i="2"/>
  <c r="R982" i="2"/>
  <c r="P982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70" i="2"/>
  <c r="BH970" i="2"/>
  <c r="BG970" i="2"/>
  <c r="BF970" i="2"/>
  <c r="T970" i="2"/>
  <c r="R970" i="2"/>
  <c r="P970" i="2"/>
  <c r="BI966" i="2"/>
  <c r="BH966" i="2"/>
  <c r="BG966" i="2"/>
  <c r="BF966" i="2"/>
  <c r="T966" i="2"/>
  <c r="R966" i="2"/>
  <c r="P966" i="2"/>
  <c r="BI957" i="2"/>
  <c r="BH957" i="2"/>
  <c r="BG957" i="2"/>
  <c r="BF957" i="2"/>
  <c r="T957" i="2"/>
  <c r="R957" i="2"/>
  <c r="P957" i="2"/>
  <c r="BI955" i="2"/>
  <c r="BH955" i="2"/>
  <c r="BG955" i="2"/>
  <c r="BF955" i="2"/>
  <c r="T955" i="2"/>
  <c r="R955" i="2"/>
  <c r="P955" i="2"/>
  <c r="BI953" i="2"/>
  <c r="BH953" i="2"/>
  <c r="BG953" i="2"/>
  <c r="BF953" i="2"/>
  <c r="T953" i="2"/>
  <c r="R953" i="2"/>
  <c r="P953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7" i="2"/>
  <c r="BH937" i="2"/>
  <c r="BG937" i="2"/>
  <c r="BF937" i="2"/>
  <c r="T937" i="2"/>
  <c r="R937" i="2"/>
  <c r="P937" i="2"/>
  <c r="BI932" i="2"/>
  <c r="BH932" i="2"/>
  <c r="BG932" i="2"/>
  <c r="BF932" i="2"/>
  <c r="T932" i="2"/>
  <c r="R932" i="2"/>
  <c r="P932" i="2"/>
  <c r="BI928" i="2"/>
  <c r="BH928" i="2"/>
  <c r="BG928" i="2"/>
  <c r="BF928" i="2"/>
  <c r="T928" i="2"/>
  <c r="R928" i="2"/>
  <c r="P928" i="2"/>
  <c r="BI926" i="2"/>
  <c r="BH926" i="2"/>
  <c r="BG926" i="2"/>
  <c r="BF926" i="2"/>
  <c r="T926" i="2"/>
  <c r="R926" i="2"/>
  <c r="P926" i="2"/>
  <c r="BI922" i="2"/>
  <c r="BH922" i="2"/>
  <c r="BG922" i="2"/>
  <c r="BF922" i="2"/>
  <c r="T922" i="2"/>
  <c r="R922" i="2"/>
  <c r="P922" i="2"/>
  <c r="BI919" i="2"/>
  <c r="BH919" i="2"/>
  <c r="BG919" i="2"/>
  <c r="BF919" i="2"/>
  <c r="T919" i="2"/>
  <c r="R919" i="2"/>
  <c r="P919" i="2"/>
  <c r="BI917" i="2"/>
  <c r="BH917" i="2"/>
  <c r="BG917" i="2"/>
  <c r="BF917" i="2"/>
  <c r="T917" i="2"/>
  <c r="R917" i="2"/>
  <c r="P917" i="2"/>
  <c r="BI911" i="2"/>
  <c r="BH911" i="2"/>
  <c r="BG911" i="2"/>
  <c r="BF911" i="2"/>
  <c r="T911" i="2"/>
  <c r="R911" i="2"/>
  <c r="P911" i="2"/>
  <c r="BI906" i="2"/>
  <c r="BH906" i="2"/>
  <c r="BG906" i="2"/>
  <c r="BF906" i="2"/>
  <c r="T906" i="2"/>
  <c r="R906" i="2"/>
  <c r="P906" i="2"/>
  <c r="BI898" i="2"/>
  <c r="BH898" i="2"/>
  <c r="BG898" i="2"/>
  <c r="BF898" i="2"/>
  <c r="T898" i="2"/>
  <c r="R898" i="2"/>
  <c r="P898" i="2"/>
  <c r="BI895" i="2"/>
  <c r="BH895" i="2"/>
  <c r="BG895" i="2"/>
  <c r="BF895" i="2"/>
  <c r="T895" i="2"/>
  <c r="R895" i="2"/>
  <c r="P895" i="2"/>
  <c r="BI890" i="2"/>
  <c r="BH890" i="2"/>
  <c r="BG890" i="2"/>
  <c r="BF890" i="2"/>
  <c r="T890" i="2"/>
  <c r="R890" i="2"/>
  <c r="P890" i="2"/>
  <c r="BI887" i="2"/>
  <c r="BH887" i="2"/>
  <c r="BG887" i="2"/>
  <c r="BF887" i="2"/>
  <c r="T887" i="2"/>
  <c r="R887" i="2"/>
  <c r="P887" i="2"/>
  <c r="BI884" i="2"/>
  <c r="BH884" i="2"/>
  <c r="BG884" i="2"/>
  <c r="BF884" i="2"/>
  <c r="T884" i="2"/>
  <c r="R884" i="2"/>
  <c r="P884" i="2"/>
  <c r="BI881" i="2"/>
  <c r="BH881" i="2"/>
  <c r="BG881" i="2"/>
  <c r="BF881" i="2"/>
  <c r="T881" i="2"/>
  <c r="R881" i="2"/>
  <c r="P881" i="2"/>
  <c r="BI878" i="2"/>
  <c r="BH878" i="2"/>
  <c r="BG878" i="2"/>
  <c r="BF878" i="2"/>
  <c r="T878" i="2"/>
  <c r="R878" i="2"/>
  <c r="P878" i="2"/>
  <c r="BI872" i="2"/>
  <c r="BH872" i="2"/>
  <c r="BG872" i="2"/>
  <c r="BF872" i="2"/>
  <c r="T872" i="2"/>
  <c r="R872" i="2"/>
  <c r="P872" i="2"/>
  <c r="BI870" i="2"/>
  <c r="BH870" i="2"/>
  <c r="BG870" i="2"/>
  <c r="BF870" i="2"/>
  <c r="T870" i="2"/>
  <c r="R870" i="2"/>
  <c r="P870" i="2"/>
  <c r="BI868" i="2"/>
  <c r="BH868" i="2"/>
  <c r="BG868" i="2"/>
  <c r="BF868" i="2"/>
  <c r="T868" i="2"/>
  <c r="R868" i="2"/>
  <c r="P868" i="2"/>
  <c r="BI862" i="2"/>
  <c r="BH862" i="2"/>
  <c r="BG862" i="2"/>
  <c r="BF862" i="2"/>
  <c r="T862" i="2"/>
  <c r="R862" i="2"/>
  <c r="P862" i="2"/>
  <c r="BI858" i="2"/>
  <c r="BH858" i="2"/>
  <c r="BG858" i="2"/>
  <c r="BF858" i="2"/>
  <c r="T858" i="2"/>
  <c r="R858" i="2"/>
  <c r="P858" i="2"/>
  <c r="BI856" i="2"/>
  <c r="BH856" i="2"/>
  <c r="BG856" i="2"/>
  <c r="BF856" i="2"/>
  <c r="T856" i="2"/>
  <c r="R856" i="2"/>
  <c r="P856" i="2"/>
  <c r="BI855" i="2"/>
  <c r="BH855" i="2"/>
  <c r="BG855" i="2"/>
  <c r="BF855" i="2"/>
  <c r="T855" i="2"/>
  <c r="R855" i="2"/>
  <c r="P855" i="2"/>
  <c r="BI852" i="2"/>
  <c r="BH852" i="2"/>
  <c r="BG852" i="2"/>
  <c r="BF852" i="2"/>
  <c r="T852" i="2"/>
  <c r="R852" i="2"/>
  <c r="P852" i="2"/>
  <c r="BI846" i="2"/>
  <c r="BH846" i="2"/>
  <c r="BG846" i="2"/>
  <c r="BF846" i="2"/>
  <c r="T846" i="2"/>
  <c r="R846" i="2"/>
  <c r="P846" i="2"/>
  <c r="BI844" i="2"/>
  <c r="BH844" i="2"/>
  <c r="BG844" i="2"/>
  <c r="BF844" i="2"/>
  <c r="T844" i="2"/>
  <c r="R844" i="2"/>
  <c r="P844" i="2"/>
  <c r="BI842" i="2"/>
  <c r="BH842" i="2"/>
  <c r="BG842" i="2"/>
  <c r="BF842" i="2"/>
  <c r="T842" i="2"/>
  <c r="R842" i="2"/>
  <c r="P842" i="2"/>
  <c r="BI836" i="2"/>
  <c r="BH836" i="2"/>
  <c r="BG836" i="2"/>
  <c r="BF836" i="2"/>
  <c r="T836" i="2"/>
  <c r="R836" i="2"/>
  <c r="P836" i="2"/>
  <c r="BI832" i="2"/>
  <c r="BH832" i="2"/>
  <c r="BG832" i="2"/>
  <c r="BF832" i="2"/>
  <c r="T832" i="2"/>
  <c r="R832" i="2"/>
  <c r="P832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2" i="2"/>
  <c r="BH822" i="2"/>
  <c r="BG822" i="2"/>
  <c r="BF822" i="2"/>
  <c r="T822" i="2"/>
  <c r="R822" i="2"/>
  <c r="P822" i="2"/>
  <c r="BI813" i="2"/>
  <c r="BH813" i="2"/>
  <c r="BG813" i="2"/>
  <c r="BF813" i="2"/>
  <c r="T813" i="2"/>
  <c r="R813" i="2"/>
  <c r="P813" i="2"/>
  <c r="BI810" i="2"/>
  <c r="BH810" i="2"/>
  <c r="BG810" i="2"/>
  <c r="BF810" i="2"/>
  <c r="T810" i="2"/>
  <c r="R810" i="2"/>
  <c r="P810" i="2"/>
  <c r="BI807" i="2"/>
  <c r="BH807" i="2"/>
  <c r="BG807" i="2"/>
  <c r="BF807" i="2"/>
  <c r="T807" i="2"/>
  <c r="T806" i="2"/>
  <c r="R807" i="2"/>
  <c r="R806" i="2"/>
  <c r="P807" i="2"/>
  <c r="P806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796" i="2"/>
  <c r="BH796" i="2"/>
  <c r="BG796" i="2"/>
  <c r="BF796" i="2"/>
  <c r="T796" i="2"/>
  <c r="R796" i="2"/>
  <c r="P796" i="2"/>
  <c r="BI795" i="2"/>
  <c r="BH795" i="2"/>
  <c r="BG795" i="2"/>
  <c r="BF795" i="2"/>
  <c r="T795" i="2"/>
  <c r="R795" i="2"/>
  <c r="P795" i="2"/>
  <c r="BI792" i="2"/>
  <c r="BH792" i="2"/>
  <c r="BG792" i="2"/>
  <c r="BF792" i="2"/>
  <c r="T792" i="2"/>
  <c r="R792" i="2"/>
  <c r="P792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81" i="2"/>
  <c r="BH781" i="2"/>
  <c r="BG781" i="2"/>
  <c r="BF781" i="2"/>
  <c r="T781" i="2"/>
  <c r="R781" i="2"/>
  <c r="P781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70" i="2"/>
  <c r="BH770" i="2"/>
  <c r="BG770" i="2"/>
  <c r="BF770" i="2"/>
  <c r="T770" i="2"/>
  <c r="R770" i="2"/>
  <c r="P770" i="2"/>
  <c r="BI764" i="2"/>
  <c r="BH764" i="2"/>
  <c r="BG764" i="2"/>
  <c r="BF764" i="2"/>
  <c r="T764" i="2"/>
  <c r="R764" i="2"/>
  <c r="P764" i="2"/>
  <c r="BI763" i="2"/>
  <c r="BH763" i="2"/>
  <c r="BG763" i="2"/>
  <c r="BF763" i="2"/>
  <c r="T763" i="2"/>
  <c r="R763" i="2"/>
  <c r="P763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3" i="2"/>
  <c r="BH743" i="2"/>
  <c r="BG743" i="2"/>
  <c r="BF743" i="2"/>
  <c r="T743" i="2"/>
  <c r="R743" i="2"/>
  <c r="P743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24" i="2"/>
  <c r="BH724" i="2"/>
  <c r="BG724" i="2"/>
  <c r="BF724" i="2"/>
  <c r="T724" i="2"/>
  <c r="R724" i="2"/>
  <c r="P724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698" i="2"/>
  <c r="BH698" i="2"/>
  <c r="BG698" i="2"/>
  <c r="BF698" i="2"/>
  <c r="T698" i="2"/>
  <c r="R698" i="2"/>
  <c r="P698" i="2"/>
  <c r="BI692" i="2"/>
  <c r="BH692" i="2"/>
  <c r="BG692" i="2"/>
  <c r="BF692" i="2"/>
  <c r="T692" i="2"/>
  <c r="R692" i="2"/>
  <c r="P692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5" i="2"/>
  <c r="BH655" i="2"/>
  <c r="BG655" i="2"/>
  <c r="BF655" i="2"/>
  <c r="T655" i="2"/>
  <c r="R655" i="2"/>
  <c r="P655" i="2"/>
  <c r="BI642" i="2"/>
  <c r="BH642" i="2"/>
  <c r="BG642" i="2"/>
  <c r="BF642" i="2"/>
  <c r="T642" i="2"/>
  <c r="R642" i="2"/>
  <c r="P642" i="2"/>
  <c r="BI637" i="2"/>
  <c r="BH637" i="2"/>
  <c r="BG637" i="2"/>
  <c r="BF637" i="2"/>
  <c r="T637" i="2"/>
  <c r="R637" i="2"/>
  <c r="P637" i="2"/>
  <c r="BI631" i="2"/>
  <c r="BH631" i="2"/>
  <c r="BG631" i="2"/>
  <c r="BF631" i="2"/>
  <c r="T631" i="2"/>
  <c r="R631" i="2"/>
  <c r="P631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19" i="2"/>
  <c r="BH619" i="2"/>
  <c r="BG619" i="2"/>
  <c r="BF619" i="2"/>
  <c r="T619" i="2"/>
  <c r="R619" i="2"/>
  <c r="P619" i="2"/>
  <c r="BI615" i="2"/>
  <c r="BH615" i="2"/>
  <c r="BG615" i="2"/>
  <c r="BF615" i="2"/>
  <c r="T615" i="2"/>
  <c r="R615" i="2"/>
  <c r="P615" i="2"/>
  <c r="BI612" i="2"/>
  <c r="BH612" i="2"/>
  <c r="BG612" i="2"/>
  <c r="BF612" i="2"/>
  <c r="T612" i="2"/>
  <c r="R612" i="2"/>
  <c r="P612" i="2"/>
  <c r="BI592" i="2"/>
  <c r="BH592" i="2"/>
  <c r="BG592" i="2"/>
  <c r="BF592" i="2"/>
  <c r="T592" i="2"/>
  <c r="R592" i="2"/>
  <c r="P592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3" i="2"/>
  <c r="BH583" i="2"/>
  <c r="BG583" i="2"/>
  <c r="BF583" i="2"/>
  <c r="T583" i="2"/>
  <c r="R583" i="2"/>
  <c r="P583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5" i="2"/>
  <c r="BH555" i="2"/>
  <c r="BG555" i="2"/>
  <c r="BF555" i="2"/>
  <c r="T555" i="2"/>
  <c r="R555" i="2"/>
  <c r="P555" i="2"/>
  <c r="BI512" i="2"/>
  <c r="BH512" i="2"/>
  <c r="BG512" i="2"/>
  <c r="BF512" i="2"/>
  <c r="T512" i="2"/>
  <c r="R512" i="2"/>
  <c r="P512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4" i="2"/>
  <c r="BH494" i="2"/>
  <c r="BG494" i="2"/>
  <c r="BF494" i="2"/>
  <c r="T494" i="2"/>
  <c r="R494" i="2"/>
  <c r="P494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60" i="2"/>
  <c r="BH460" i="2"/>
  <c r="BG460" i="2"/>
  <c r="BF460" i="2"/>
  <c r="T460" i="2"/>
  <c r="R460" i="2"/>
  <c r="P460" i="2"/>
  <c r="BI454" i="2"/>
  <c r="BH454" i="2"/>
  <c r="BG454" i="2"/>
  <c r="BF454" i="2"/>
  <c r="T454" i="2"/>
  <c r="R454" i="2"/>
  <c r="P454" i="2"/>
  <c r="BI453" i="2"/>
  <c r="BH453" i="2"/>
  <c r="BG453" i="2"/>
  <c r="BF453" i="2"/>
  <c r="T453" i="2"/>
  <c r="R453" i="2"/>
  <c r="P453" i="2"/>
  <c r="BI428" i="2"/>
  <c r="BH428" i="2"/>
  <c r="BG428" i="2"/>
  <c r="BF428" i="2"/>
  <c r="T428" i="2"/>
  <c r="R428" i="2"/>
  <c r="P428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59" i="2"/>
  <c r="BH359" i="2"/>
  <c r="BG359" i="2"/>
  <c r="BF359" i="2"/>
  <c r="T359" i="2"/>
  <c r="R359" i="2"/>
  <c r="P359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3" i="2"/>
  <c r="BH313" i="2"/>
  <c r="BG313" i="2"/>
  <c r="BF313" i="2"/>
  <c r="T313" i="2"/>
  <c r="R313" i="2"/>
  <c r="P313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05" i="2"/>
  <c r="BH205" i="2"/>
  <c r="BG205" i="2"/>
  <c r="BF205" i="2"/>
  <c r="T205" i="2"/>
  <c r="R205" i="2"/>
  <c r="P205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J149" i="2"/>
  <c r="J148" i="2"/>
  <c r="F148" i="2"/>
  <c r="F146" i="2"/>
  <c r="E144" i="2"/>
  <c r="J96" i="2"/>
  <c r="J95" i="2"/>
  <c r="F95" i="2"/>
  <c r="F93" i="2"/>
  <c r="E91" i="2"/>
  <c r="J22" i="2"/>
  <c r="E22" i="2"/>
  <c r="F149" i="2" s="1"/>
  <c r="J21" i="2"/>
  <c r="J16" i="2"/>
  <c r="J146" i="2" s="1"/>
  <c r="E7" i="2"/>
  <c r="E138" i="2"/>
  <c r="L90" i="1"/>
  <c r="AM90" i="1"/>
  <c r="AM89" i="1"/>
  <c r="L89" i="1"/>
  <c r="AM87" i="1"/>
  <c r="L87" i="1"/>
  <c r="L85" i="1"/>
  <c r="L84" i="1"/>
  <c r="J1126" i="2"/>
  <c r="J955" i="2"/>
  <c r="BK623" i="2"/>
  <c r="BK1124" i="2"/>
  <c r="J770" i="2"/>
  <c r="J351" i="2"/>
  <c r="J1052" i="2"/>
  <c r="BK783" i="2"/>
  <c r="BK1137" i="2"/>
  <c r="BK856" i="2"/>
  <c r="J692" i="2"/>
  <c r="J221" i="2"/>
  <c r="BK1077" i="2"/>
  <c r="J781" i="2"/>
  <c r="J338" i="2"/>
  <c r="J852" i="2"/>
  <c r="J380" i="2"/>
  <c r="J1174" i="2"/>
  <c r="BK978" i="2"/>
  <c r="BK612" i="2"/>
  <c r="J190" i="2"/>
  <c r="J1201" i="2"/>
  <c r="J1104" i="2"/>
  <c r="J397" i="2"/>
  <c r="BK1353" i="2"/>
  <c r="J1290" i="2"/>
  <c r="J1200" i="2"/>
  <c r="BK1074" i="2"/>
  <c r="J970" i="2"/>
  <c r="J749" i="2"/>
  <c r="BK454" i="2"/>
  <c r="BK294" i="2"/>
  <c r="AS96" i="1"/>
  <c r="BK712" i="2"/>
  <c r="J381" i="2"/>
  <c r="BK250" i="2"/>
  <c r="J1208" i="2"/>
  <c r="BK1105" i="2"/>
  <c r="BK205" i="2"/>
  <c r="J1127" i="2"/>
  <c r="J898" i="2"/>
  <c r="J343" i="2"/>
  <c r="BK375" i="3"/>
  <c r="J211" i="3"/>
  <c r="J301" i="3"/>
  <c r="J189" i="3"/>
  <c r="J220" i="3"/>
  <c r="BK283" i="3"/>
  <c r="BK140" i="3"/>
  <c r="J152" i="3"/>
  <c r="BK265" i="3"/>
  <c r="BK292" i="3"/>
  <c r="BK367" i="3"/>
  <c r="BK226" i="3"/>
  <c r="J265" i="3"/>
  <c r="J241" i="3"/>
  <c r="BK241" i="3"/>
  <c r="J149" i="4"/>
  <c r="BK143" i="4"/>
  <c r="J163" i="4"/>
  <c r="BK157" i="5"/>
  <c r="J192" i="5"/>
  <c r="J200" i="5"/>
  <c r="J317" i="5"/>
  <c r="BK215" i="5"/>
  <c r="BK145" i="5"/>
  <c r="BK323" i="5"/>
  <c r="J231" i="5"/>
  <c r="BK170" i="5"/>
  <c r="J338" i="5"/>
  <c r="J149" i="5"/>
  <c r="J347" i="5"/>
  <c r="BK221" i="5"/>
  <c r="BK385" i="5"/>
  <c r="J242" i="5"/>
  <c r="BK185" i="5"/>
  <c r="BK356" i="5"/>
  <c r="BK218" i="5"/>
  <c r="BK364" i="5"/>
  <c r="BK179" i="5"/>
  <c r="J251" i="5"/>
  <c r="J225" i="5"/>
  <c r="BK207" i="5"/>
  <c r="J155" i="6"/>
  <c r="J191" i="6"/>
  <c r="BK208" i="6"/>
  <c r="J144" i="6"/>
  <c r="J211" i="6"/>
  <c r="J216" i="6"/>
  <c r="BK177" i="6"/>
  <c r="J1535" i="7"/>
  <c r="BK1216" i="7"/>
  <c r="J880" i="7"/>
  <c r="J1110" i="7"/>
  <c r="BK622" i="7"/>
  <c r="J188" i="7"/>
  <c r="BK1110" i="7"/>
  <c r="BK966" i="7"/>
  <c r="J425" i="7"/>
  <c r="BK1412" i="7"/>
  <c r="BK1147" i="7"/>
  <c r="J1507" i="7"/>
  <c r="BK883" i="7"/>
  <c r="BK1438" i="7"/>
  <c r="BK937" i="7"/>
  <c r="BK669" i="7"/>
  <c r="J305" i="7"/>
  <c r="J1473" i="7"/>
  <c r="J1011" i="7"/>
  <c r="J418" i="7"/>
  <c r="BK2148" i="7"/>
  <c r="J2028" i="7"/>
  <c r="BK1835" i="7"/>
  <c r="J1590" i="7"/>
  <c r="J1210" i="7"/>
  <c r="BK959" i="7"/>
  <c r="BK576" i="7"/>
  <c r="J312" i="7"/>
  <c r="BK1927" i="7"/>
  <c r="BK1770" i="7"/>
  <c r="BK1626" i="7"/>
  <c r="J1445" i="7"/>
  <c r="J889" i="7"/>
  <c r="J474" i="7"/>
  <c r="J2182" i="7"/>
  <c r="J2047" i="7"/>
  <c r="BK1886" i="7"/>
  <c r="J1632" i="7"/>
  <c r="BK1427" i="7"/>
  <c r="J1216" i="7"/>
  <c r="J594" i="7"/>
  <c r="J297" i="7"/>
  <c r="J2060" i="7"/>
  <c r="J1651" i="7"/>
  <c r="BK1482" i="7"/>
  <c r="J1204" i="7"/>
  <c r="BK809" i="7"/>
  <c r="J381" i="7"/>
  <c r="BK165" i="8"/>
  <c r="J195" i="8"/>
  <c r="J219" i="8"/>
  <c r="J147" i="8"/>
  <c r="J229" i="8"/>
  <c r="BK153" i="8"/>
  <c r="BK249" i="8"/>
  <c r="J239" i="9"/>
  <c r="J285" i="9"/>
  <c r="BK291" i="9"/>
  <c r="J185" i="9"/>
  <c r="BK160" i="9"/>
  <c r="BK207" i="9"/>
  <c r="J319" i="9"/>
  <c r="BK280" i="9"/>
  <c r="J270" i="9"/>
  <c r="J146" i="9"/>
  <c r="J939" i="16"/>
  <c r="J656" i="16"/>
  <c r="J377" i="16"/>
  <c r="J224" i="16"/>
  <c r="BK995" i="16"/>
  <c r="J826" i="16"/>
  <c r="J566" i="16"/>
  <c r="BK1326" i="16"/>
  <c r="J931" i="16"/>
  <c r="J707" i="16"/>
  <c r="BK381" i="16"/>
  <c r="J242" i="16"/>
  <c r="J1097" i="16"/>
  <c r="BK915" i="16"/>
  <c r="BK783" i="16"/>
  <c r="J391" i="16"/>
  <c r="J1345" i="16"/>
  <c r="BK1058" i="16"/>
  <c r="BK865" i="16"/>
  <c r="J691" i="16"/>
  <c r="BK399" i="16"/>
  <c r="J260" i="16"/>
  <c r="J1348" i="16"/>
  <c r="J1109" i="16"/>
  <c r="J767" i="16"/>
  <c r="BK251" i="16"/>
  <c r="J1014" i="16"/>
  <c r="J663" i="16"/>
  <c r="BK187" i="16"/>
  <c r="BK1526" i="16"/>
  <c r="BK1474" i="16"/>
  <c r="BK1425" i="16"/>
  <c r="J1349" i="16"/>
  <c r="BK1236" i="16"/>
  <c r="J1088" i="16"/>
  <c r="BK882" i="16"/>
  <c r="BK621" i="16"/>
  <c r="BK242" i="16"/>
  <c r="J1535" i="16"/>
  <c r="BK1434" i="16"/>
  <c r="BK1218" i="16"/>
  <c r="BK890" i="16"/>
  <c r="J421" i="16"/>
  <c r="J1509" i="16"/>
  <c r="BK1442" i="16"/>
  <c r="BK1422" i="16"/>
  <c r="J1236" i="16"/>
  <c r="J859" i="16"/>
  <c r="J378" i="16"/>
  <c r="BK180" i="16"/>
  <c r="BK1570" i="16"/>
  <c r="J1500" i="16"/>
  <c r="J1445" i="16"/>
  <c r="J1421" i="16"/>
  <c r="BK1176" i="16"/>
  <c r="J736" i="16"/>
  <c r="BK260" i="16"/>
  <c r="J1524" i="16"/>
  <c r="BK1392" i="16"/>
  <c r="J898" i="16"/>
  <c r="BK335" i="16"/>
  <c r="BK204" i="17"/>
  <c r="J252" i="17"/>
  <c r="J219" i="17"/>
  <c r="J283" i="17"/>
  <c r="J267" i="17"/>
  <c r="J195" i="17"/>
  <c r="J243" i="17"/>
  <c r="BK302" i="17"/>
  <c r="BK237" i="17"/>
  <c r="J287" i="17"/>
  <c r="BK165" i="18"/>
  <c r="BK146" i="18"/>
  <c r="J137" i="18"/>
  <c r="J231" i="19"/>
  <c r="BK213" i="19"/>
  <c r="J242" i="19"/>
  <c r="BK194" i="19"/>
  <c r="BK247" i="19"/>
  <c r="BK250" i="19"/>
  <c r="J247" i="19"/>
  <c r="J159" i="19"/>
  <c r="J203" i="20"/>
  <c r="J199" i="20"/>
  <c r="J177" i="20"/>
  <c r="J186" i="20"/>
  <c r="BK225" i="20"/>
  <c r="BK228" i="20"/>
  <c r="J138" i="20"/>
  <c r="BK189" i="20"/>
  <c r="J1278" i="21"/>
  <c r="BK1109" i="21"/>
  <c r="BK390" i="21"/>
  <c r="J1202" i="21"/>
  <c r="BK725" i="21"/>
  <c r="J970" i="21"/>
  <c r="J534" i="21"/>
  <c r="BK141" i="21"/>
  <c r="J528" i="21"/>
  <c r="BK1320" i="21"/>
  <c r="BK333" i="21"/>
  <c r="J1073" i="21"/>
  <c r="BK569" i="21"/>
  <c r="BK159" i="21"/>
  <c r="BK644" i="21"/>
  <c r="J2450" i="21"/>
  <c r="J2216" i="21"/>
  <c r="BK1872" i="21"/>
  <c r="J1725" i="21"/>
  <c r="BK1608" i="21"/>
  <c r="BK1441" i="21"/>
  <c r="BK1194" i="21"/>
  <c r="J638" i="21"/>
  <c r="BK2518" i="21"/>
  <c r="BK2311" i="21"/>
  <c r="J1923" i="21"/>
  <c r="J1660" i="21"/>
  <c r="J1375" i="21"/>
  <c r="J855" i="21"/>
  <c r="BK310" i="21"/>
  <c r="J2530" i="21"/>
  <c r="J2401" i="21"/>
  <c r="BK2097" i="21"/>
  <c r="BK1696" i="21"/>
  <c r="J1542" i="21"/>
  <c r="J1087" i="21"/>
  <c r="BK664" i="21"/>
  <c r="J393" i="21"/>
  <c r="J162" i="21"/>
  <c r="BK2415" i="21"/>
  <c r="J1939" i="21"/>
  <c r="J1834" i="21"/>
  <c r="J1732" i="21"/>
  <c r="J1569" i="21"/>
  <c r="J1392" i="21"/>
  <c r="BK782" i="21"/>
  <c r="J454" i="21"/>
  <c r="BK2575" i="21"/>
  <c r="BK2551" i="21"/>
  <c r="BK2441" i="21"/>
  <c r="BK2216" i="21"/>
  <c r="BK1961" i="21"/>
  <c r="J1783" i="21"/>
  <c r="BK1551" i="21"/>
  <c r="BK1186" i="21"/>
  <c r="BK848" i="21"/>
  <c r="J383" i="21"/>
  <c r="J183" i="22"/>
  <c r="BK147" i="22"/>
  <c r="J207" i="22"/>
  <c r="J235" i="22"/>
  <c r="J156" i="22"/>
  <c r="BK136" i="22"/>
  <c r="J465" i="23"/>
  <c r="BK489" i="23"/>
  <c r="J377" i="23"/>
  <c r="BK172" i="23"/>
  <c r="J345" i="23"/>
  <c r="BK289" i="23"/>
  <c r="J149" i="23"/>
  <c r="J313" i="23"/>
  <c r="J470" i="23"/>
  <c r="J331" i="23"/>
  <c r="BK269" i="23"/>
  <c r="BK320" i="23"/>
  <c r="BK517" i="23"/>
  <c r="BK383" i="23"/>
  <c r="BK511" i="23"/>
  <c r="J350" i="23"/>
  <c r="BK362" i="23"/>
  <c r="J251" i="23"/>
  <c r="BK356" i="23"/>
  <c r="BK130" i="24"/>
  <c r="J131" i="25"/>
  <c r="BK132" i="25"/>
  <c r="J148" i="27"/>
  <c r="J134" i="27"/>
  <c r="BK145" i="27"/>
  <c r="J142" i="27"/>
  <c r="J152" i="28"/>
  <c r="BK156" i="28"/>
  <c r="J191" i="28"/>
  <c r="BK174" i="28"/>
  <c r="BK129" i="29"/>
  <c r="J330" i="30"/>
  <c r="BK335" i="30"/>
  <c r="J464" i="30"/>
  <c r="J347" i="30"/>
  <c r="BK473" i="30"/>
  <c r="BK330" i="30"/>
  <c r="BK361" i="30"/>
  <c r="J190" i="30"/>
  <c r="J274" i="30"/>
  <c r="BK274" i="30"/>
  <c r="BK479" i="30"/>
  <c r="BK561" i="30"/>
  <c r="J453" i="30"/>
  <c r="J323" i="30"/>
  <c r="BK516" i="30"/>
  <c r="J249" i="30"/>
  <c r="BK386" i="30"/>
  <c r="J457" i="30"/>
  <c r="BK366" i="30"/>
  <c r="J294" i="2"/>
  <c r="J895" i="2"/>
  <c r="J585" i="2"/>
  <c r="BK343" i="2"/>
  <c r="BK1094" i="2"/>
  <c r="J836" i="2"/>
  <c r="J313" i="2"/>
  <c r="J1029" i="2"/>
  <c r="BK572" i="2"/>
  <c r="BK1119" i="2"/>
  <c r="J1012" i="2"/>
  <c r="BK862" i="2"/>
  <c r="J615" i="2"/>
  <c r="BK379" i="2"/>
  <c r="J822" i="2"/>
  <c r="BK373" i="2"/>
  <c r="BK1146" i="2"/>
  <c r="BK796" i="2"/>
  <c r="BK486" i="2"/>
  <c r="BK1213" i="2"/>
  <c r="BK1132" i="2"/>
  <c r="BK976" i="2"/>
  <c r="J752" i="2"/>
  <c r="J382" i="2"/>
  <c r="J165" i="2"/>
  <c r="J1304" i="2"/>
  <c r="J1255" i="2"/>
  <c r="J1197" i="2"/>
  <c r="J1137" i="2"/>
  <c r="BK1024" i="2"/>
  <c r="BK890" i="2"/>
  <c r="J743" i="2"/>
  <c r="BK402" i="2"/>
  <c r="J155" i="2"/>
  <c r="BK1193" i="2"/>
  <c r="J1118" i="2"/>
  <c r="BK884" i="2"/>
  <c r="J393" i="2"/>
  <c r="BK1347" i="2"/>
  <c r="J1211" i="2"/>
  <c r="BK1140" i="2"/>
  <c r="J926" i="2"/>
  <c r="J619" i="2"/>
  <c r="J1179" i="2"/>
  <c r="BK953" i="2"/>
  <c r="BK781" i="2"/>
  <c r="BK298" i="2"/>
  <c r="BK332" i="3"/>
  <c r="J208" i="3"/>
  <c r="BK329" i="3"/>
  <c r="J161" i="3"/>
  <c r="J199" i="3"/>
  <c r="J253" i="3"/>
  <c r="J143" i="3"/>
  <c r="J137" i="3"/>
  <c r="BK192" i="3"/>
  <c r="J226" i="3"/>
  <c r="BK317" i="3"/>
  <c r="J359" i="3"/>
  <c r="J306" i="3"/>
  <c r="BK205" i="3"/>
  <c r="BK143" i="3"/>
  <c r="J140" i="4"/>
  <c r="BK169" i="4"/>
  <c r="BK149" i="4"/>
  <c r="J240" i="5"/>
  <c r="BK163" i="5"/>
  <c r="BK259" i="5"/>
  <c r="BK240" i="5"/>
  <c r="J194" i="5"/>
  <c r="BK143" i="5"/>
  <c r="J299" i="5"/>
  <c r="J257" i="5"/>
  <c r="BK176" i="5"/>
  <c r="BK344" i="5"/>
  <c r="BK165" i="5"/>
  <c r="J323" i="5"/>
  <c r="BK211" i="5"/>
  <c r="BK418" i="5"/>
  <c r="BK267" i="5"/>
  <c r="J182" i="5"/>
  <c r="BK397" i="5"/>
  <c r="J296" i="5"/>
  <c r="J214" i="5"/>
  <c r="BK228" i="5"/>
  <c r="BK290" i="5"/>
  <c r="BK209" i="5"/>
  <c r="J220" i="6"/>
  <c r="J165" i="6"/>
  <c r="BK216" i="6"/>
  <c r="J136" i="6"/>
  <c r="BK190" i="6"/>
  <c r="BK200" i="6"/>
  <c r="J200" i="6"/>
  <c r="J164" i="6"/>
  <c r="BK165" i="6"/>
  <c r="J1262" i="7"/>
  <c r="J1005" i="7"/>
  <c r="J978" i="7"/>
  <c r="BK564" i="7"/>
  <c r="J191" i="7"/>
  <c r="J1189" i="7"/>
  <c r="BK1062" i="7"/>
  <c r="J727" i="7"/>
  <c r="BK312" i="7"/>
  <c r="J1405" i="7"/>
  <c r="BK1142" i="7"/>
  <c r="J694" i="7"/>
  <c r="BK1565" i="7"/>
  <c r="BK1130" i="7"/>
  <c r="BK445" i="7"/>
  <c r="J1237" i="7"/>
  <c r="BK836" i="7"/>
  <c r="BK418" i="7"/>
  <c r="BK182" i="7"/>
  <c r="J1127" i="7"/>
  <c r="J2228" i="7"/>
  <c r="J2111" i="7"/>
  <c r="J1870" i="7"/>
  <c r="BK1699" i="7"/>
  <c r="BK1574" i="7"/>
  <c r="BK1088" i="7"/>
  <c r="J817" i="7"/>
  <c r="J468" i="7"/>
  <c r="BK191" i="7"/>
  <c r="J2212" i="7"/>
  <c r="J2141" i="7"/>
  <c r="J1934" i="7"/>
  <c r="J1721" i="7"/>
  <c r="J1166" i="7"/>
  <c r="J501" i="7"/>
  <c r="BK2215" i="7"/>
  <c r="J2166" i="7"/>
  <c r="J1889" i="7"/>
  <c r="J1606" i="7"/>
  <c r="J1278" i="7"/>
  <c r="J905" i="7"/>
  <c r="BK2135" i="7"/>
  <c r="BK1903" i="7"/>
  <c r="J1629" i="7"/>
  <c r="BK1231" i="7"/>
  <c r="J1065" i="7"/>
  <c r="J669" i="7"/>
  <c r="J138" i="7"/>
  <c r="BK144" i="8"/>
  <c r="BK201" i="8"/>
  <c r="BK216" i="8"/>
  <c r="J169" i="8"/>
  <c r="BK235" i="8"/>
  <c r="BK238" i="8"/>
  <c r="J210" i="8"/>
  <c r="BK244" i="9"/>
  <c r="BK168" i="9"/>
  <c r="BK252" i="9"/>
  <c r="J297" i="9"/>
  <c r="J193" i="9"/>
  <c r="J264" i="9"/>
  <c r="BK197" i="9"/>
  <c r="BK317" i="9"/>
  <c r="BK321" i="9"/>
  <c r="J291" i="9"/>
  <c r="J154" i="9"/>
  <c r="BK139" i="9"/>
  <c r="BK853" i="16"/>
  <c r="BK734" i="16"/>
  <c r="BK566" i="16"/>
  <c r="BK283" i="16"/>
  <c r="BK1344" i="16"/>
  <c r="J857" i="16"/>
  <c r="J255" i="16"/>
  <c r="BK1273" i="16"/>
  <c r="BK859" i="16"/>
  <c r="BK679" i="16"/>
  <c r="BK378" i="16"/>
  <c r="BK1351" i="16"/>
  <c r="J1079" i="16"/>
  <c r="J882" i="16"/>
  <c r="BK813" i="16"/>
  <c r="BK336" i="16"/>
  <c r="BK1214" i="16"/>
  <c r="BK1054" i="16"/>
  <c r="J800" i="16"/>
  <c r="J514" i="16"/>
  <c r="J336" i="16"/>
  <c r="J157" i="16"/>
  <c r="BK1060" i="16"/>
  <c r="J750" i="16"/>
  <c r="BK318" i="16"/>
  <c r="J1231" i="16"/>
  <c r="BK1009" i="16"/>
  <c r="J560" i="16"/>
  <c r="BK1630" i="16"/>
  <c r="BK1500" i="16"/>
  <c r="J1467" i="16"/>
  <c r="J1381" i="16"/>
  <c r="J1226" i="16"/>
  <c r="J915" i="16"/>
  <c r="BK412" i="16"/>
  <c r="BK1604" i="16"/>
  <c r="J1507" i="16"/>
  <c r="BK1445" i="16"/>
  <c r="J1268" i="16"/>
  <c r="BK907" i="16"/>
  <c r="J775" i="16"/>
  <c r="BK259" i="16"/>
  <c r="J1533" i="16"/>
  <c r="BK1448" i="16"/>
  <c r="BK1401" i="16"/>
  <c r="J1093" i="16"/>
  <c r="J865" i="16"/>
  <c r="J403" i="16"/>
  <c r="BK1605" i="16"/>
  <c r="BK1469" i="16"/>
  <c r="BK1430" i="16"/>
  <c r="BK1363" i="16"/>
  <c r="BK775" i="16"/>
  <c r="J425" i="16"/>
  <c r="J1515" i="16"/>
  <c r="J1415" i="16"/>
  <c r="J1039" i="16"/>
  <c r="BK307" i="16"/>
  <c r="BK243" i="17"/>
  <c r="J169" i="17"/>
  <c r="BK231" i="17"/>
  <c r="J216" i="17"/>
  <c r="BK258" i="17"/>
  <c r="BK283" i="17"/>
  <c r="BK169" i="17"/>
  <c r="BK198" i="17"/>
  <c r="J181" i="17"/>
  <c r="BK145" i="17"/>
  <c r="J175" i="17"/>
  <c r="BK271" i="17"/>
  <c r="BK137" i="18"/>
  <c r="BK133" i="19"/>
  <c r="J222" i="19"/>
  <c r="BK135" i="19"/>
  <c r="BK256" i="19"/>
  <c r="BK151" i="19"/>
  <c r="BK162" i="19"/>
  <c r="J143" i="19"/>
  <c r="BK186" i="20"/>
  <c r="BK203" i="20"/>
  <c r="J149" i="20"/>
  <c r="J221" i="20"/>
  <c r="BK138" i="20"/>
  <c r="J217" i="20"/>
  <c r="BK180" i="20"/>
  <c r="BK1411" i="21"/>
  <c r="BK641" i="21"/>
  <c r="J1320" i="21"/>
  <c r="BK687" i="21"/>
  <c r="BK138" i="21"/>
  <c r="BK816" i="21"/>
  <c r="BK182" i="21"/>
  <c r="J522" i="21"/>
  <c r="BK1190" i="21"/>
  <c r="BK868" i="21"/>
  <c r="J1255" i="21"/>
  <c r="J560" i="21"/>
  <c r="J1382" i="21"/>
  <c r="J1036" i="21"/>
  <c r="BK576" i="21"/>
  <c r="J2463" i="21"/>
  <c r="J2272" i="21"/>
  <c r="J2143" i="21"/>
  <c r="BK1770" i="21"/>
  <c r="BK1519" i="21"/>
  <c r="J1247" i="21"/>
  <c r="J838" i="21"/>
  <c r="BK313" i="21"/>
  <c r="J2360" i="21"/>
  <c r="BK1972" i="21"/>
  <c r="BK1822" i="21"/>
  <c r="J1583" i="21"/>
  <c r="J1131" i="21"/>
  <c r="J719" i="21"/>
  <c r="BK414" i="21"/>
  <c r="J2554" i="21"/>
  <c r="BK2246" i="21"/>
  <c r="J2038" i="21"/>
  <c r="J1767" i="21"/>
  <c r="BK1465" i="21"/>
  <c r="BK915" i="21"/>
  <c r="J411" i="21"/>
  <c r="BK175" i="21"/>
  <c r="BK2472" i="21"/>
  <c r="J2076" i="21"/>
  <c r="BK1854" i="21"/>
  <c r="BK1702" i="21"/>
  <c r="J1617" i="21"/>
  <c r="BK1484" i="21"/>
  <c r="J734" i="21"/>
  <c r="J516" i="21"/>
  <c r="BK2568" i="21"/>
  <c r="BK2459" i="21"/>
  <c r="J2286" i="21"/>
  <c r="J2097" i="21"/>
  <c r="BK1986" i="21"/>
  <c r="BK1764" i="21"/>
  <c r="J1465" i="21"/>
  <c r="BK1119" i="21"/>
  <c r="BK486" i="21"/>
  <c r="BK186" i="22"/>
  <c r="J204" i="22"/>
  <c r="J138" i="22"/>
  <c r="BK220" i="22"/>
  <c r="BK241" i="22"/>
  <c r="BK189" i="22"/>
  <c r="J180" i="22"/>
  <c r="BK141" i="22"/>
  <c r="BK343" i="23"/>
  <c r="BK425" i="23"/>
  <c r="BK295" i="23"/>
  <c r="J456" i="23"/>
  <c r="J497" i="23"/>
  <c r="J368" i="23"/>
  <c r="BK234" i="23"/>
  <c r="BK371" i="23"/>
  <c r="BK337" i="23"/>
  <c r="BK416" i="23"/>
  <c r="J138" i="25"/>
  <c r="J140" i="27"/>
  <c r="J137" i="27"/>
  <c r="BK140" i="27"/>
  <c r="J133" i="27"/>
  <c r="J200" i="28"/>
  <c r="BK200" i="28"/>
  <c r="J170" i="28"/>
  <c r="J181" i="28"/>
  <c r="J156" i="28"/>
  <c r="J486" i="30"/>
  <c r="BK336" i="30"/>
  <c r="J461" i="30"/>
  <c r="J318" i="30"/>
  <c r="BK437" i="30"/>
  <c r="BK344" i="30"/>
  <c r="BK236" i="30"/>
  <c r="J358" i="30"/>
  <c r="BK259" i="30"/>
  <c r="J500" i="30"/>
  <c r="BK458" i="30"/>
  <c r="BK244" i="30"/>
  <c r="BK416" i="30"/>
  <c r="BK505" i="30"/>
  <c r="J427" i="30"/>
  <c r="BK497" i="30"/>
  <c r="J497" i="30"/>
  <c r="BK318" i="30"/>
  <c r="BK509" i="30"/>
  <c r="J364" i="30"/>
  <c r="J1094" i="2"/>
  <c r="J830" i="2"/>
  <c r="J661" i="2"/>
  <c r="BK1170" i="2"/>
  <c r="J753" i="2"/>
  <c r="BK381" i="2"/>
  <c r="BK1152" i="2"/>
  <c r="J1071" i="2"/>
  <c r="J712" i="2"/>
  <c r="BK1172" i="2"/>
  <c r="J1032" i="2"/>
  <c r="J779" i="2"/>
  <c r="J1169" i="2"/>
  <c r="J922" i="2"/>
  <c r="J802" i="2"/>
  <c r="BK367" i="2"/>
  <c r="J1075" i="2"/>
  <c r="J759" i="2"/>
  <c r="AS122" i="1"/>
  <c r="J832" i="2"/>
  <c r="BK714" i="2"/>
  <c r="BK428" i="2"/>
  <c r="J1172" i="2"/>
  <c r="BK827" i="2"/>
  <c r="J465" i="2"/>
  <c r="J238" i="2"/>
  <c r="J1339" i="2"/>
  <c r="BK1261" i="2"/>
  <c r="BK1201" i="2"/>
  <c r="J1125" i="2"/>
  <c r="BK1018" i="2"/>
  <c r="J870" i="2"/>
  <c r="J655" i="2"/>
  <c r="J373" i="2"/>
  <c r="J250" i="2"/>
  <c r="BK1179" i="2"/>
  <c r="J1070" i="2"/>
  <c r="BK561" i="2"/>
  <c r="BK280" i="2"/>
  <c r="BK1292" i="2"/>
  <c r="BK1200" i="2"/>
  <c r="J1132" i="2"/>
  <c r="J862" i="2"/>
  <c r="J698" i="2"/>
  <c r="J170" i="2"/>
  <c r="BK1040" i="2"/>
  <c r="J937" i="2"/>
  <c r="J555" i="2"/>
  <c r="BK170" i="2"/>
  <c r="J247" i="3"/>
  <c r="J375" i="3"/>
  <c r="BK277" i="3"/>
  <c r="BK335" i="3"/>
  <c r="J344" i="3"/>
  <c r="BK176" i="3"/>
  <c r="J217" i="3"/>
  <c r="BK235" i="3"/>
  <c r="J235" i="3"/>
  <c r="J332" i="3"/>
  <c r="J192" i="3"/>
  <c r="J170" i="3"/>
  <c r="J157" i="5"/>
  <c r="J358" i="5"/>
  <c r="BK284" i="5"/>
  <c r="BK203" i="5"/>
  <c r="J356" i="5"/>
  <c r="BK245" i="5"/>
  <c r="BK406" i="5"/>
  <c r="J326" i="5"/>
  <c r="BK189" i="5"/>
  <c r="BK376" i="5"/>
  <c r="J228" i="5"/>
  <c r="J412" i="5"/>
  <c r="BK341" i="5"/>
  <c r="BK415" i="5"/>
  <c r="BK311" i="5"/>
  <c r="J165" i="5"/>
  <c r="BK242" i="5"/>
  <c r="BK216" i="5"/>
  <c r="J224" i="6"/>
  <c r="J158" i="6"/>
  <c r="J152" i="6"/>
  <c r="BK160" i="6"/>
  <c r="BK203" i="6"/>
  <c r="BK207" i="6"/>
  <c r="BK163" i="6"/>
  <c r="BK139" i="6"/>
  <c r="BK1430" i="7"/>
  <c r="BK1185" i="7"/>
  <c r="BK148" i="7"/>
  <c r="J975" i="7"/>
  <c r="J787" i="7"/>
  <c r="J972" i="7"/>
  <c r="J683" i="7"/>
  <c r="BK363" i="7"/>
  <c r="BK1464" i="7"/>
  <c r="BK880" i="7"/>
  <c r="J395" i="7"/>
  <c r="BK1192" i="7"/>
  <c r="J1427" i="7"/>
  <c r="BK918" i="7"/>
  <c r="J809" i="7"/>
  <c r="BK407" i="7"/>
  <c r="J1513" i="7"/>
  <c r="BK800" i="7"/>
  <c r="BK2221" i="7"/>
  <c r="J2123" i="7"/>
  <c r="J1927" i="7"/>
  <c r="J1801" i="7"/>
  <c r="BK1651" i="7"/>
  <c r="BK1201" i="7"/>
  <c r="J984" i="7"/>
  <c r="BK452" i="7"/>
  <c r="BK138" i="7"/>
  <c r="BK2182" i="7"/>
  <c r="J2057" i="7"/>
  <c r="BK1809" i="7"/>
  <c r="J1654" i="7"/>
  <c r="BK1504" i="7"/>
  <c r="BK1363" i="7"/>
  <c r="J1124" i="7"/>
  <c r="BK782" i="7"/>
  <c r="J612" i="7"/>
  <c r="J2169" i="7"/>
  <c r="BK2035" i="7"/>
  <c r="J1862" i="7"/>
  <c r="J1679" i="7"/>
  <c r="BK1596" i="7"/>
  <c r="BK892" i="7"/>
  <c r="BK2212" i="7"/>
  <c r="BK2123" i="7"/>
  <c r="BK2003" i="7"/>
  <c r="J1816" i="7"/>
  <c r="J1562" i="7"/>
  <c r="J1275" i="7"/>
  <c r="BK897" i="7"/>
  <c r="J1959" i="7"/>
  <c r="BK1773" i="7"/>
  <c r="J1626" i="7"/>
  <c r="J1201" i="7"/>
  <c r="BK956" i="7"/>
  <c r="BK553" i="7"/>
  <c r="J173" i="8"/>
  <c r="J207" i="8"/>
  <c r="BK173" i="8"/>
  <c r="BK250" i="8"/>
  <c r="BK141" i="8"/>
  <c r="J247" i="8"/>
  <c r="BK255" i="9"/>
  <c r="BK193" i="9"/>
  <c r="BK235" i="9"/>
  <c r="BK283" i="9"/>
  <c r="BK278" i="9"/>
  <c r="J315" i="9"/>
  <c r="BK222" i="9"/>
  <c r="J143" i="9"/>
  <c r="J131" i="10"/>
  <c r="J131" i="11"/>
  <c r="BK136" i="11"/>
  <c r="BK132" i="11"/>
  <c r="J136" i="11"/>
  <c r="J137" i="11"/>
  <c r="BK131" i="11"/>
  <c r="J134" i="11"/>
  <c r="BK134" i="11"/>
  <c r="BK129" i="11"/>
  <c r="F40" i="12"/>
  <c r="BC109" i="1" s="1"/>
  <c r="J138" i="13"/>
  <c r="J143" i="13"/>
  <c r="J150" i="13"/>
  <c r="J156" i="13"/>
  <c r="BK147" i="13"/>
  <c r="BK137" i="13"/>
  <c r="J157" i="13"/>
  <c r="J154" i="13"/>
  <c r="BK141" i="13"/>
  <c r="J135" i="13"/>
  <c r="BK138" i="13"/>
  <c r="BK201" i="14"/>
  <c r="J159" i="14"/>
  <c r="BK175" i="14"/>
  <c r="J137" i="14"/>
  <c r="BK137" i="14"/>
  <c r="J212" i="14"/>
  <c r="BK184" i="14"/>
  <c r="J151" i="14"/>
  <c r="BK133" i="14"/>
  <c r="BK217" i="14"/>
  <c r="BK177" i="14"/>
  <c r="BK210" i="14"/>
  <c r="J177" i="14"/>
  <c r="BK129" i="15"/>
  <c r="BK1367" i="16"/>
  <c r="BK1194" i="16"/>
  <c r="J1160" i="16"/>
  <c r="J1105" i="16"/>
  <c r="BK964" i="16"/>
  <c r="BK917" i="16"/>
  <c r="BK425" i="16"/>
  <c r="BK1362" i="16"/>
  <c r="J959" i="16"/>
  <c r="BK704" i="16"/>
  <c r="BK466" i="16"/>
  <c r="BK203" i="16"/>
  <c r="J1069" i="16"/>
  <c r="BK754" i="16"/>
  <c r="J628" i="16"/>
  <c r="BK342" i="16"/>
  <c r="J1343" i="16"/>
  <c r="BK1067" i="16"/>
  <c r="J797" i="16"/>
  <c r="BK238" i="16"/>
  <c r="BK1184" i="16"/>
  <c r="BK1003" i="16"/>
  <c r="BK767" i="16"/>
  <c r="J694" i="16"/>
  <c r="J517" i="16"/>
  <c r="J335" i="16"/>
  <c r="BK1190" i="16"/>
  <c r="J843" i="16"/>
  <c r="J481" i="16"/>
  <c r="J218" i="16"/>
  <c r="J1135" i="16"/>
  <c r="BK843" i="16"/>
  <c r="J358" i="16"/>
  <c r="BK1514" i="16"/>
  <c r="J1451" i="16"/>
  <c r="J1392" i="16"/>
  <c r="J1346" i="16"/>
  <c r="BK1210" i="16"/>
  <c r="BK934" i="16"/>
  <c r="BK691" i="16"/>
  <c r="J464" i="16"/>
  <c r="BK237" i="16"/>
  <c r="BK1524" i="16"/>
  <c r="BK1435" i="16"/>
  <c r="BK1410" i="16"/>
  <c r="J1050" i="16"/>
  <c r="J790" i="16"/>
  <c r="J466" i="16"/>
  <c r="J1570" i="16"/>
  <c r="J1472" i="16"/>
  <c r="BK1424" i="16"/>
  <c r="BK1166" i="16"/>
  <c r="BK902" i="16"/>
  <c r="J635" i="16"/>
  <c r="J350" i="16"/>
  <c r="J1514" i="16"/>
  <c r="BK1454" i="16"/>
  <c r="BK1364" i="16"/>
  <c r="J847" i="16"/>
  <c r="BK676" i="16"/>
  <c r="J1560" i="16"/>
  <c r="J1430" i="16"/>
  <c r="J1184" i="16"/>
  <c r="BK360" i="16"/>
  <c r="BK291" i="17"/>
  <c r="J148" i="17"/>
  <c r="BK195" i="17"/>
  <c r="BK307" i="17"/>
  <c r="BK185" i="17"/>
  <c r="J185" i="17"/>
  <c r="J231" i="17"/>
  <c r="J240" i="17"/>
  <c r="BK213" i="17"/>
  <c r="BK267" i="17"/>
  <c r="J149" i="18"/>
  <c r="BK149" i="18"/>
  <c r="J169" i="19"/>
  <c r="J197" i="19"/>
  <c r="J162" i="19"/>
  <c r="BK188" i="19"/>
  <c r="BK219" i="19"/>
  <c r="BK239" i="19"/>
  <c r="J210" i="19"/>
  <c r="J155" i="19"/>
  <c r="J235" i="20"/>
  <c r="J150" i="20"/>
  <c r="J213" i="20"/>
  <c r="BK221" i="20"/>
  <c r="J189" i="20"/>
  <c r="J171" i="20"/>
  <c r="J183" i="20"/>
  <c r="BK1358" i="21"/>
  <c r="BK610" i="21"/>
  <c r="BK1382" i="21"/>
  <c r="J994" i="21"/>
  <c r="BK375" i="21"/>
  <c r="BK1048" i="21"/>
  <c r="J336" i="21"/>
  <c r="J1183" i="21"/>
  <c r="BK356" i="21"/>
  <c r="BK994" i="21"/>
  <c r="J185" i="21"/>
  <c r="J1025" i="21"/>
  <c r="J333" i="21"/>
  <c r="BK1222" i="21"/>
  <c r="BK774" i="21"/>
  <c r="J2536" i="21"/>
  <c r="J2347" i="21"/>
  <c r="J2212" i="21"/>
  <c r="J1997" i="21"/>
  <c r="J1656" i="21"/>
  <c r="BK1462" i="21"/>
  <c r="J1032" i="21"/>
  <c r="BK256" i="21"/>
  <c r="J2459" i="21"/>
  <c r="BK2038" i="21"/>
  <c r="J1702" i="21"/>
  <c r="J1441" i="21"/>
  <c r="BK898" i="21"/>
  <c r="J644" i="21"/>
  <c r="BK411" i="21"/>
  <c r="BK2524" i="21"/>
  <c r="J2467" i="21"/>
  <c r="BK2224" i="21"/>
  <c r="BK1887" i="21"/>
  <c r="J1595" i="21"/>
  <c r="J1490" i="21"/>
  <c r="BK910" i="21"/>
  <c r="J390" i="21"/>
  <c r="BK2545" i="21"/>
  <c r="J2267" i="21"/>
  <c r="BK1857" i="21"/>
  <c r="J1749" i="21"/>
  <c r="J1605" i="21"/>
  <c r="BK1524" i="21"/>
  <c r="J898" i="21"/>
  <c r="BK383" i="21"/>
  <c r="BK2560" i="21"/>
  <c r="J2487" i="21"/>
  <c r="J2384" i="21"/>
  <c r="BK2114" i="21"/>
  <c r="J1927" i="21"/>
  <c r="BK1690" i="21"/>
  <c r="J1499" i="21"/>
  <c r="BK737" i="21"/>
  <c r="BK432" i="21"/>
  <c r="J136" i="22"/>
  <c r="BK207" i="22"/>
  <c r="BK144" i="22"/>
  <c r="BK201" i="22"/>
  <c r="BK192" i="22"/>
  <c r="BK235" i="22"/>
  <c r="BK427" i="23"/>
  <c r="BK291" i="23"/>
  <c r="J484" i="23"/>
  <c r="J242" i="23"/>
  <c r="BK454" i="23"/>
  <c r="BK477" i="23"/>
  <c r="BK354" i="23"/>
  <c r="J180" i="23"/>
  <c r="J289" i="23"/>
  <c r="J467" i="23"/>
  <c r="BK282" i="23"/>
  <c r="J529" i="23"/>
  <c r="BK306" i="23"/>
  <c r="BK467" i="23"/>
  <c r="J508" i="23"/>
  <c r="J328" i="23"/>
  <c r="BK368" i="23"/>
  <c r="BK197" i="23"/>
  <c r="J310" i="23"/>
  <c r="BK133" i="24"/>
  <c r="J136" i="25"/>
  <c r="J129" i="25"/>
  <c r="F38" i="26"/>
  <c r="BA127" i="1" s="1"/>
  <c r="BK147" i="27"/>
  <c r="J224" i="28"/>
  <c r="J221" i="28"/>
  <c r="BK170" i="28"/>
  <c r="J183" i="28"/>
  <c r="BK181" i="28"/>
  <c r="J130" i="29"/>
  <c r="BK332" i="30"/>
  <c r="BK358" i="30"/>
  <c r="J452" i="30"/>
  <c r="BK228" i="30"/>
  <c r="BK372" i="30"/>
  <c r="BK429" i="30"/>
  <c r="J289" i="30"/>
  <c r="BK300" i="30"/>
  <c r="J523" i="30"/>
  <c r="J431" i="30"/>
  <c r="J207" i="30"/>
  <c r="BK431" i="30"/>
  <c r="J503" i="30"/>
  <c r="BK331" i="30"/>
  <c r="BK424" i="30"/>
  <c r="J322" i="30"/>
  <c r="BK1069" i="2"/>
  <c r="BK805" i="2"/>
  <c r="J503" i="2"/>
  <c r="J1091" i="2"/>
  <c r="J881" i="2"/>
  <c r="BK752" i="2"/>
  <c r="BK345" i="2"/>
  <c r="BK1149" i="2"/>
  <c r="BK1026" i="2"/>
  <c r="BK665" i="2"/>
  <c r="BK1162" i="2"/>
  <c r="J803" i="2"/>
  <c r="J359" i="2"/>
  <c r="J1103" i="2"/>
  <c r="BK919" i="2"/>
  <c r="BK753" i="2"/>
  <c r="J339" i="2"/>
  <c r="J1073" i="2"/>
  <c r="BK631" i="2"/>
  <c r="J1079" i="2"/>
  <c r="BK795" i="2"/>
  <c r="BK512" i="2"/>
  <c r="J1268" i="2"/>
  <c r="J1131" i="2"/>
  <c r="BK802" i="2"/>
  <c r="BK337" i="2"/>
  <c r="J1347" i="2"/>
  <c r="J1263" i="2"/>
  <c r="BK1208" i="2"/>
  <c r="BK1129" i="2"/>
  <c r="BK996" i="2"/>
  <c r="BK583" i="2"/>
  <c r="J403" i="2"/>
  <c r="J256" i="2"/>
  <c r="J1188" i="2"/>
  <c r="J1133" i="2"/>
  <c r="J1026" i="2"/>
  <c r="BK619" i="2"/>
  <c r="BK256" i="2"/>
  <c r="BK1304" i="2"/>
  <c r="J1218" i="2"/>
  <c r="J1152" i="2"/>
  <c r="J734" i="2"/>
  <c r="BK181" i="2"/>
  <c r="BK1116" i="2"/>
  <c r="J946" i="2"/>
  <c r="J757" i="2"/>
  <c r="J296" i="2"/>
  <c r="J280" i="3"/>
  <c r="BK158" i="3"/>
  <c r="J303" i="3"/>
  <c r="BK208" i="3"/>
  <c r="J223" i="3"/>
  <c r="J335" i="3"/>
  <c r="BK353" i="3"/>
  <c r="BK164" i="3"/>
  <c r="BK301" i="3"/>
  <c r="BK314" i="3"/>
  <c r="BK149" i="3"/>
  <c r="J326" i="3"/>
  <c r="BK146" i="3"/>
  <c r="BK167" i="3"/>
  <c r="J256" i="3"/>
  <c r="J238" i="3"/>
  <c r="J166" i="4"/>
  <c r="BK140" i="4"/>
  <c r="J152" i="4"/>
  <c r="BK217" i="5"/>
  <c r="J353" i="5"/>
  <c r="BK335" i="5"/>
  <c r="J379" i="5"/>
  <c r="J219" i="5"/>
  <c r="J364" i="5"/>
  <c r="BK192" i="5"/>
  <c r="BK314" i="5"/>
  <c r="BK338" i="5"/>
  <c r="J278" i="5"/>
  <c r="BK230" i="5"/>
  <c r="J145" i="5"/>
  <c r="BK192" i="6"/>
  <c r="J223" i="6"/>
  <c r="BK154" i="6"/>
  <c r="J178" i="6"/>
  <c r="J168" i="6"/>
  <c r="BK144" i="6"/>
  <c r="BK164" i="6"/>
  <c r="J160" i="6"/>
  <c r="BK168" i="6"/>
  <c r="J1377" i="7"/>
  <c r="J1079" i="7"/>
  <c r="BK1381" i="7"/>
  <c r="BK905" i="7"/>
  <c r="BK546" i="7"/>
  <c r="J182" i="7"/>
  <c r="J1059" i="7"/>
  <c r="J947" i="7"/>
  <c r="BK474" i="7"/>
  <c r="BK1420" i="7"/>
  <c r="J1027" i="7"/>
  <c r="BK525" i="7"/>
  <c r="J1467" i="7"/>
  <c r="J257" i="7"/>
  <c r="J1185" i="7"/>
  <c r="BK889" i="7"/>
  <c r="BK536" i="7"/>
  <c r="BK401" i="7"/>
  <c r="BK1349" i="7"/>
  <c r="BK388" i="7"/>
  <c r="BK2141" i="7"/>
  <c r="BK1854" i="7"/>
  <c r="BK1679" i="7"/>
  <c r="BK1461" i="7"/>
  <c r="BK1154" i="7"/>
  <c r="J918" i="7"/>
  <c r="J401" i="7"/>
  <c r="BK2228" i="7"/>
  <c r="BK2194" i="7"/>
  <c r="BK2098" i="7"/>
  <c r="J1895" i="7"/>
  <c r="J1715" i="7"/>
  <c r="BK1562" i="7"/>
  <c r="BK1399" i="7"/>
  <c r="J1100" i="7"/>
  <c r="BK468" i="7"/>
  <c r="J2155" i="7"/>
  <c r="J2025" i="7"/>
  <c r="BK1801" i="7"/>
  <c r="J1682" i="7"/>
  <c r="J1438" i="7"/>
  <c r="J845" i="7"/>
  <c r="J525" i="7"/>
  <c r="BK2225" i="7"/>
  <c r="BK2060" i="7"/>
  <c r="BK1959" i="7"/>
  <c r="BK1724" i="7"/>
  <c r="BK1405" i="7"/>
  <c r="BK1234" i="7"/>
  <c r="BK355" i="7"/>
  <c r="BK2067" i="7"/>
  <c r="BK1816" i="7"/>
  <c r="J1760" i="7"/>
  <c r="BK1275" i="7"/>
  <c r="BK1027" i="7"/>
  <c r="BK612" i="7"/>
  <c r="BK210" i="8"/>
  <c r="J198" i="8"/>
  <c r="J232" i="8"/>
  <c r="J177" i="8"/>
  <c r="J138" i="8"/>
  <c r="J249" i="8"/>
  <c r="J137" i="8"/>
  <c r="BK213" i="8"/>
  <c r="J235" i="9"/>
  <c r="J224" i="9"/>
  <c r="J248" i="9"/>
  <c r="BK267" i="9"/>
  <c r="BK217" i="9"/>
  <c r="J168" i="9"/>
  <c r="J278" i="9"/>
  <c r="J244" i="9"/>
  <c r="J149" i="9"/>
  <c r="BK132" i="10"/>
  <c r="J754" i="16"/>
  <c r="J405" i="16"/>
  <c r="J231" i="16"/>
  <c r="J1052" i="16"/>
  <c r="BK694" i="16"/>
  <c r="J323" i="16"/>
  <c r="J1123" i="16"/>
  <c r="J890" i="16"/>
  <c r="BK635" i="16"/>
  <c r="BK346" i="16"/>
  <c r="BK1352" i="16"/>
  <c r="BK1105" i="16"/>
  <c r="BK878" i="16"/>
  <c r="J498" i="16"/>
  <c r="J1367" i="16"/>
  <c r="J1202" i="16"/>
  <c r="J1019" i="16"/>
  <c r="BK790" i="16"/>
  <c r="J711" i="16"/>
  <c r="BK548" i="16"/>
  <c r="BK377" i="16"/>
  <c r="BK164" i="16"/>
  <c r="J995" i="16"/>
  <c r="BK405" i="16"/>
  <c r="BK302" i="16"/>
  <c r="J1037" i="16"/>
  <c r="J593" i="16"/>
  <c r="BK193" i="16"/>
  <c r="BK1557" i="16"/>
  <c r="BK1493" i="16"/>
  <c r="BK1426" i="16"/>
  <c r="J1347" i="16"/>
  <c r="J1003" i="16"/>
  <c r="J851" i="16"/>
  <c r="BK660" i="16"/>
  <c r="BK350" i="16"/>
  <c r="J1526" i="16"/>
  <c r="BK1433" i="16"/>
  <c r="BK1409" i="16"/>
  <c r="J1101" i="16"/>
  <c r="BK797" i="16"/>
  <c r="J329" i="16"/>
  <c r="J1557" i="16"/>
  <c r="BK1457" i="16"/>
  <c r="J1433" i="16"/>
  <c r="J1411" i="16"/>
  <c r="BK1226" i="16"/>
  <c r="J1063" i="16"/>
  <c r="BK817" i="16"/>
  <c r="BK354" i="16"/>
  <c r="J1604" i="16"/>
  <c r="J1498" i="16"/>
  <c r="J1395" i="16"/>
  <c r="BK1172" i="16"/>
  <c r="J690" i="16"/>
  <c r="J259" i="16"/>
  <c r="J1448" i="16"/>
  <c r="J1398" i="16"/>
  <c r="J577" i="16"/>
  <c r="J164" i="16"/>
  <c r="J304" i="17"/>
  <c r="J145" i="17"/>
  <c r="BK228" i="17"/>
  <c r="BK298" i="17"/>
  <c r="BK252" i="17"/>
  <c r="BK189" i="17"/>
  <c r="J133" i="17"/>
  <c r="J184" i="17"/>
  <c r="J154" i="17"/>
  <c r="BK181" i="17"/>
  <c r="BK184" i="17"/>
  <c r="J157" i="18"/>
  <c r="BK154" i="18"/>
  <c r="BK140" i="18"/>
  <c r="BK216" i="19"/>
  <c r="BK178" i="19"/>
  <c r="BK159" i="19"/>
  <c r="J151" i="19"/>
  <c r="BK132" i="19"/>
  <c r="J132" i="19"/>
  <c r="J133" i="19"/>
  <c r="BK235" i="20"/>
  <c r="J231" i="20"/>
  <c r="J130" i="20"/>
  <c r="J214" i="20"/>
  <c r="BK146" i="20"/>
  <c r="BK183" i="20"/>
  <c r="BK159" i="20"/>
  <c r="BK199" i="20"/>
  <c r="BK139" i="20"/>
  <c r="BK1131" i="21"/>
  <c r="BK336" i="21"/>
  <c r="J915" i="21"/>
  <c r="BK1278" i="21"/>
  <c r="BK531" i="21"/>
  <c r="J1324" i="21"/>
  <c r="J641" i="21"/>
  <c r="J150" i="21"/>
  <c r="J1100" i="21"/>
  <c r="BK563" i="21"/>
  <c r="J722" i="21"/>
  <c r="BK1342" i="21"/>
  <c r="BK920" i="21"/>
  <c r="BK2542" i="21"/>
  <c r="J2339" i="21"/>
  <c r="BK1805" i="21"/>
  <c r="BK1707" i="21"/>
  <c r="BK1592" i="21"/>
  <c r="BK1478" i="21"/>
  <c r="BK534" i="21"/>
  <c r="BK2365" i="21"/>
  <c r="BK2017" i="21"/>
  <c r="J1780" i="21"/>
  <c r="BK1572" i="21"/>
  <c r="BK1100" i="21"/>
  <c r="BK716" i="21"/>
  <c r="J2518" i="21"/>
  <c r="BK2272" i="21"/>
  <c r="BK1902" i="21"/>
  <c r="BK1653" i="21"/>
  <c r="BK1351" i="21"/>
  <c r="BK1036" i="21"/>
  <c r="BK697" i="21"/>
  <c r="J356" i="21"/>
  <c r="J2480" i="21"/>
  <c r="BK2212" i="21"/>
  <c r="J1872" i="21"/>
  <c r="J1764" i="21"/>
  <c r="J1472" i="21"/>
  <c r="J725" i="21"/>
  <c r="J486" i="21"/>
  <c r="J2575" i="21"/>
  <c r="BK2495" i="21"/>
  <c r="J2303" i="21"/>
  <c r="J1946" i="21"/>
  <c r="BK1722" i="21"/>
  <c r="J1509" i="21"/>
  <c r="BK1146" i="21"/>
  <c r="J782" i="21"/>
  <c r="BK346" i="21"/>
  <c r="J232" i="22"/>
  <c r="BK162" i="22"/>
  <c r="J141" i="22"/>
  <c r="J195" i="22"/>
  <c r="J147" i="22"/>
  <c r="BK375" i="23"/>
  <c r="BK149" i="23"/>
  <c r="J219" i="23"/>
  <c r="BK379" i="23"/>
  <c r="J425" i="23"/>
  <c r="J260" i="23"/>
  <c r="J352" i="23"/>
  <c r="BK506" i="23"/>
  <c r="J274" i="23"/>
  <c r="BK509" i="23"/>
  <c r="BK538" i="23"/>
  <c r="J375" i="23"/>
  <c r="BK479" i="23"/>
  <c r="J264" i="23"/>
  <c r="J360" i="23"/>
  <c r="J255" i="23"/>
  <c r="J365" i="23"/>
  <c r="J132" i="24"/>
  <c r="BK130" i="25"/>
  <c r="J127" i="26"/>
  <c r="J145" i="27"/>
  <c r="BK137" i="27"/>
  <c r="BK221" i="28"/>
  <c r="J162" i="28"/>
  <c r="BK224" i="28"/>
  <c r="J164" i="28"/>
  <c r="BK130" i="29"/>
  <c r="BK352" i="30"/>
  <c r="J458" i="30"/>
  <c r="BK466" i="30"/>
  <c r="BK323" i="30"/>
  <c r="BK467" i="30"/>
  <c r="J307" i="30"/>
  <c r="J256" i="30"/>
  <c r="J466" i="30"/>
  <c r="BK461" i="30"/>
  <c r="J259" i="30"/>
  <c r="J525" i="30"/>
  <c r="J324" i="30"/>
  <c r="J516" i="30"/>
  <c r="BK452" i="30"/>
  <c r="J263" i="30"/>
  <c r="J421" i="30"/>
  <c r="BK483" i="30"/>
  <c r="BK525" i="30"/>
  <c r="J454" i="30"/>
  <c r="BK249" i="30"/>
  <c r="BK1167" i="2"/>
  <c r="BK898" i="2"/>
  <c r="J583" i="2"/>
  <c r="J978" i="2"/>
  <c r="BK764" i="2"/>
  <c r="J428" i="2"/>
  <c r="J1121" i="2"/>
  <c r="J917" i="2"/>
  <c r="BK286" i="2"/>
  <c r="BK1125" i="2"/>
  <c r="J942" i="2"/>
  <c r="J663" i="2"/>
  <c r="J1158" i="2"/>
  <c r="J906" i="2"/>
  <c r="BK698" i="2"/>
  <c r="BK226" i="2"/>
  <c r="J890" i="2"/>
  <c r="J589" i="2"/>
  <c r="AS104" i="1"/>
  <c r="J827" i="2"/>
  <c r="BK637" i="2"/>
  <c r="BK460" i="2"/>
  <c r="BK1164" i="2"/>
  <c r="BK803" i="2"/>
  <c r="J512" i="2"/>
  <c r="BK183" i="2"/>
  <c r="J1302" i="2"/>
  <c r="J1207" i="2"/>
  <c r="BK1118" i="2"/>
  <c r="BK1012" i="2"/>
  <c r="J868" i="2"/>
  <c r="J506" i="2"/>
  <c r="J402" i="2"/>
  <c r="J274" i="2"/>
  <c r="BK1081" i="2"/>
  <c r="BK842" i="2"/>
  <c r="BK398" i="2"/>
  <c r="BK376" i="3"/>
  <c r="BK373" i="3"/>
  <c r="BK256" i="3"/>
  <c r="J298" i="3"/>
  <c r="J179" i="3"/>
  <c r="J262" i="3"/>
  <c r="BK220" i="3"/>
  <c r="J376" i="3"/>
  <c r="BK188" i="3"/>
  <c r="BK286" i="3"/>
  <c r="J176" i="3"/>
  <c r="BK214" i="3"/>
  <c r="J205" i="3"/>
  <c r="J131" i="4"/>
  <c r="BK146" i="4"/>
  <c r="J367" i="5"/>
  <c r="BK167" i="5"/>
  <c r="BK269" i="5"/>
  <c r="J290" i="5"/>
  <c r="J189" i="5"/>
  <c r="J302" i="5"/>
  <c r="J155" i="5"/>
  <c r="J361" i="5"/>
  <c r="J261" i="5"/>
  <c r="J179" i="5"/>
  <c r="BK299" i="5"/>
  <c r="BK166" i="5"/>
  <c r="J344" i="5"/>
  <c r="BK264" i="5"/>
  <c r="J421" i="5"/>
  <c r="J206" i="5"/>
  <c r="J376" i="5"/>
  <c r="BK251" i="5"/>
  <c r="BK353" i="5"/>
  <c r="J173" i="5"/>
  <c r="BK254" i="5"/>
  <c r="BK214" i="5"/>
  <c r="J187" i="6"/>
  <c r="J212" i="6"/>
  <c r="J190" i="6"/>
  <c r="BK211" i="6"/>
  <c r="BK174" i="6"/>
  <c r="BK223" i="6"/>
  <c r="J147" i="6"/>
  <c r="J196" i="6"/>
  <c r="BK183" i="6"/>
  <c r="J154" i="6"/>
  <c r="J1399" i="7"/>
  <c r="BK1118" i="7"/>
  <c r="BK1377" i="7"/>
  <c r="BK683" i="7"/>
  <c r="J197" i="7"/>
  <c r="BK1507" i="7"/>
  <c r="BK1008" i="7"/>
  <c r="J800" i="7"/>
  <c r="BK352" i="7"/>
  <c r="J1408" i="7"/>
  <c r="J1192" i="7"/>
  <c r="J836" i="7"/>
  <c r="BK1538" i="7"/>
  <c r="J956" i="7"/>
  <c r="BK318" i="7"/>
  <c r="BK912" i="7"/>
  <c r="J706" i="7"/>
  <c r="BK488" i="7"/>
  <c r="J300" i="7"/>
  <c r="BK1189" i="7"/>
  <c r="J530" i="7"/>
  <c r="J2206" i="7"/>
  <c r="BK2108" i="7"/>
  <c r="J1892" i="7"/>
  <c r="BK1822" i="7"/>
  <c r="J1635" i="7"/>
  <c r="BK1198" i="7"/>
  <c r="BK756" i="7"/>
  <c r="BK346" i="7"/>
  <c r="J2198" i="7"/>
  <c r="J2073" i="7"/>
  <c r="J1734" i="7"/>
  <c r="BK1642" i="7"/>
  <c r="BK1467" i="7"/>
  <c r="BK1326" i="7"/>
  <c r="J940" i="7"/>
  <c r="J407" i="7"/>
  <c r="J2135" i="7"/>
  <c r="J1996" i="7"/>
  <c r="J1854" i="7"/>
  <c r="J1757" i="7"/>
  <c r="BK1593" i="7"/>
  <c r="J886" i="7"/>
  <c r="BK373" i="7"/>
  <c r="J2188" i="7"/>
  <c r="BK2028" i="7"/>
  <c r="BK1870" i="7"/>
  <c r="J1565" i="7"/>
  <c r="BK1244" i="7"/>
  <c r="J373" i="7"/>
  <c r="BK2080" i="7"/>
  <c r="BK1911" i="7"/>
  <c r="J1776" i="7"/>
  <c r="BK1479" i="7"/>
  <c r="BK1210" i="7"/>
  <c r="BK821" i="7"/>
  <c r="BK305" i="7"/>
  <c r="J180" i="8"/>
  <c r="J144" i="8"/>
  <c r="J235" i="8"/>
  <c r="BK241" i="8"/>
  <c r="J165" i="8"/>
  <c r="J244" i="8"/>
  <c r="J250" i="8"/>
  <c r="J204" i="8"/>
  <c r="J288" i="9"/>
  <c r="J307" i="9"/>
  <c r="BK176" i="9"/>
  <c r="J189" i="9"/>
  <c r="BK184" i="9"/>
  <c r="BK248" i="9"/>
  <c r="J323" i="9"/>
  <c r="BK323" i="9"/>
  <c r="J276" i="9"/>
  <c r="J257" i="9"/>
  <c r="BK149" i="9"/>
  <c r="BK1116" i="16"/>
  <c r="BK1019" i="16"/>
  <c r="BK898" i="16"/>
  <c r="BK792" i="16"/>
  <c r="J521" i="16"/>
  <c r="BK1343" i="16"/>
  <c r="J901" i="16"/>
  <c r="BK656" i="16"/>
  <c r="J279" i="16"/>
  <c r="BK1246" i="16"/>
  <c r="BK845" i="16"/>
  <c r="BK652" i="16"/>
  <c r="J297" i="16"/>
  <c r="J1341" i="16"/>
  <c r="BK1069" i="16"/>
  <c r="BK830" i="16"/>
  <c r="J293" i="16"/>
  <c r="J1366" i="16"/>
  <c r="J1072" i="16"/>
  <c r="BK736" i="16"/>
  <c r="BK663" i="16"/>
  <c r="BK464" i="16"/>
  <c r="J180" i="16"/>
  <c r="BK1346" i="16"/>
  <c r="J1083" i="16"/>
  <c r="J845" i="16"/>
  <c r="J361" i="16"/>
  <c r="BK246" i="16"/>
  <c r="J964" i="16"/>
  <c r="J682" i="16"/>
  <c r="J1605" i="16"/>
  <c r="BK1509" i="16"/>
  <c r="J1454" i="16"/>
  <c r="J1350" i="16"/>
  <c r="J1242" i="16"/>
  <c r="J1166" i="16"/>
  <c r="BK931" i="16"/>
  <c r="BK808" i="16"/>
  <c r="J359" i="16"/>
  <c r="BK1591" i="16"/>
  <c r="J1463" i="16"/>
  <c r="J1424" i="16"/>
  <c r="J1404" i="16"/>
  <c r="J937" i="16"/>
  <c r="J783" i="16"/>
  <c r="BK527" i="16"/>
  <c r="BK1634" i="16"/>
  <c r="J1486" i="16"/>
  <c r="BK1439" i="16"/>
  <c r="BK1295" i="16"/>
  <c r="BK1141" i="16"/>
  <c r="BK869" i="16"/>
  <c r="BK530" i="16"/>
  <c r="BK174" i="16"/>
  <c r="BK1560" i="16"/>
  <c r="J1494" i="16"/>
  <c r="J1431" i="16"/>
  <c r="J1358" i="16"/>
  <c r="BK823" i="16"/>
  <c r="J597" i="16"/>
  <c r="BK1586" i="16"/>
  <c r="J1409" i="16"/>
  <c r="BK1052" i="16"/>
  <c r="BK288" i="16"/>
  <c r="J313" i="17"/>
  <c r="J189" i="17"/>
  <c r="BK219" i="17"/>
  <c r="J294" i="17"/>
  <c r="BK255" i="17"/>
  <c r="BK260" i="17"/>
  <c r="J166" i="17"/>
  <c r="BK192" i="17"/>
  <c r="J310" i="17"/>
  <c r="BK201" i="17"/>
  <c r="BK142" i="17"/>
  <c r="J154" i="18"/>
  <c r="J134" i="18"/>
  <c r="BK203" i="19"/>
  <c r="BK228" i="19"/>
  <c r="BK242" i="19"/>
  <c r="J228" i="19"/>
  <c r="BK140" i="19"/>
  <c r="BK253" i="19"/>
  <c r="J250" i="19"/>
  <c r="J140" i="19"/>
  <c r="BK142" i="20"/>
  <c r="J159" i="20"/>
  <c r="J155" i="20"/>
  <c r="J232" i="20"/>
  <c r="BK193" i="20"/>
  <c r="BK174" i="20"/>
  <c r="BK195" i="20"/>
  <c r="BK130" i="20"/>
  <c r="J1222" i="21"/>
  <c r="J138" i="21"/>
  <c r="J963" i="21"/>
  <c r="BK1241" i="21"/>
  <c r="BK824" i="21"/>
  <c r="J256" i="21"/>
  <c r="J716" i="21"/>
  <c r="BK1209" i="21"/>
  <c r="J951" i="21"/>
  <c r="BK1226" i="21"/>
  <c r="BK787" i="21"/>
  <c r="J1198" i="21"/>
  <c r="J687" i="21"/>
  <c r="BK2533" i="21"/>
  <c r="BK2377" i="21"/>
  <c r="BK1946" i="21"/>
  <c r="J1696" i="21"/>
  <c r="BK1542" i="21"/>
  <c r="J1306" i="21"/>
  <c r="BK746" i="21"/>
  <c r="BK2527" i="21"/>
  <c r="J2114" i="21"/>
  <c r="J1857" i="21"/>
  <c r="BK1595" i="21"/>
  <c r="J1209" i="21"/>
  <c r="BK929" i="21"/>
  <c r="BK522" i="21"/>
  <c r="J278" i="21"/>
  <c r="J2441" i="21"/>
  <c r="J2181" i="21"/>
  <c r="J1875" i="21"/>
  <c r="J1636" i="21"/>
  <c r="BK1487" i="21"/>
  <c r="J1043" i="21"/>
  <c r="J2563" i="21"/>
  <c r="BK2450" i="21"/>
  <c r="J2391" i="21"/>
  <c r="J2108" i="21"/>
  <c r="J2017" i="21"/>
  <c r="J1787" i="21"/>
  <c r="J1639" i="21"/>
  <c r="BK1472" i="21"/>
  <c r="J1180" i="21"/>
  <c r="J616" i="21"/>
  <c r="BK216" i="22"/>
  <c r="J220" i="22"/>
  <c r="BK223" i="22"/>
  <c r="BK177" i="22"/>
  <c r="BK153" i="22"/>
  <c r="BK204" i="22"/>
  <c r="J244" i="22"/>
  <c r="BK436" i="23"/>
  <c r="J234" i="23"/>
  <c r="J416" i="23"/>
  <c r="BK245" i="23"/>
  <c r="J156" i="23"/>
  <c r="BK360" i="23"/>
  <c r="J442" i="23"/>
  <c r="J188" i="23"/>
  <c r="BK278" i="23"/>
  <c r="BK465" i="23"/>
  <c r="J238" i="23"/>
  <c r="J538" i="23"/>
  <c r="J525" i="23"/>
  <c r="J454" i="23"/>
  <c r="J245" i="23"/>
  <c r="J379" i="23"/>
  <c r="J158" i="23"/>
  <c r="BK448" i="23"/>
  <c r="BK310" i="23"/>
  <c r="J448" i="23"/>
  <c r="BK394" i="23"/>
  <c r="F39" i="26"/>
  <c r="BB127" i="1" s="1"/>
  <c r="BK144" i="27"/>
  <c r="BK135" i="27"/>
  <c r="J420" i="30"/>
  <c r="J447" i="30"/>
  <c r="J475" i="30"/>
  <c r="J355" i="30"/>
  <c r="J241" i="30"/>
  <c r="BK445" i="30"/>
  <c r="J554" i="30"/>
  <c r="J476" i="30"/>
  <c r="J395" i="30"/>
  <c r="J561" i="30"/>
  <c r="BK558" i="30"/>
  <c r="BK339" i="30"/>
  <c r="BK511" i="30"/>
  <c r="J416" i="30"/>
  <c r="J1076" i="2"/>
  <c r="BK822" i="2"/>
  <c r="BK642" i="2"/>
  <c r="BK1076" i="2"/>
  <c r="J561" i="2"/>
  <c r="J226" i="2"/>
  <c r="J996" i="2"/>
  <c r="BK625" i="2"/>
  <c r="BK1169" i="2"/>
  <c r="BK946" i="2"/>
  <c r="J460" i="2"/>
  <c r="BK1114" i="2"/>
  <c r="BK813" i="2"/>
  <c r="J592" i="2"/>
  <c r="J1143" i="2"/>
  <c r="BK763" i="2"/>
  <c r="J242" i="2"/>
  <c r="BK1073" i="2"/>
  <c r="BK792" i="2"/>
  <c r="BK284" i="2"/>
  <c r="BK1188" i="2"/>
  <c r="J1082" i="2"/>
  <c r="BK468" i="2"/>
  <c r="BK168" i="2"/>
  <c r="J1222" i="2"/>
  <c r="BK1191" i="2"/>
  <c r="BK1082" i="2"/>
  <c r="BK966" i="2"/>
  <c r="J805" i="2"/>
  <c r="J474" i="2"/>
  <c r="J337" i="2"/>
  <c r="J181" i="2"/>
  <c r="BK1211" i="2"/>
  <c r="J1140" i="2"/>
  <c r="J1069" i="2"/>
  <c r="BK846" i="2"/>
  <c r="J480" i="2"/>
  <c r="BK288" i="2"/>
  <c r="BK1302" i="2"/>
  <c r="BK1255" i="2"/>
  <c r="BK1197" i="2"/>
  <c r="J1129" i="2"/>
  <c r="BK858" i="2"/>
  <c r="J298" i="2"/>
  <c r="BK1155" i="2"/>
  <c r="BK906" i="2"/>
  <c r="J565" i="2"/>
  <c r="J290" i="2"/>
  <c r="BK364" i="3"/>
  <c r="BK189" i="3"/>
  <c r="BK262" i="3"/>
  <c r="J283" i="3"/>
  <c r="BK271" i="3"/>
  <c r="J155" i="3"/>
  <c r="BK298" i="3"/>
  <c r="BK338" i="3"/>
  <c r="J202" i="3"/>
  <c r="BK303" i="3"/>
  <c r="J259" i="3"/>
  <c r="BK244" i="3"/>
  <c r="BK202" i="3"/>
  <c r="J146" i="4"/>
  <c r="J154" i="4"/>
  <c r="BK320" i="5"/>
  <c r="BK388" i="5"/>
  <c r="BK146" i="5"/>
  <c r="J197" i="5"/>
  <c r="J226" i="5"/>
  <c r="BK142" i="5"/>
  <c r="BK296" i="5"/>
  <c r="J217" i="5"/>
  <c r="BK370" i="5"/>
  <c r="J170" i="5"/>
  <c r="BK401" i="5"/>
  <c r="J267" i="5"/>
  <c r="J136" i="5"/>
  <c r="J329" i="5"/>
  <c r="J215" i="5"/>
  <c r="J394" i="5"/>
  <c r="J230" i="5"/>
  <c r="J373" i="5"/>
  <c r="BK225" i="5"/>
  <c r="BK154" i="5"/>
  <c r="BK257" i="5"/>
  <c r="J149" i="6"/>
  <c r="BK1204" i="7"/>
  <c r="BK297" i="7"/>
  <c r="BK1250" i="7"/>
  <c r="BK928" i="7"/>
  <c r="J622" i="7"/>
  <c r="BK1005" i="7"/>
  <c r="J883" i="7"/>
  <c r="BK501" i="7"/>
  <c r="BK160" i="7"/>
  <c r="J1175" i="7"/>
  <c r="BK678" i="7"/>
  <c r="J2218" i="7"/>
  <c r="J2009" i="7"/>
  <c r="BK1660" i="7"/>
  <c r="J1360" i="7"/>
  <c r="J1147" i="7"/>
  <c r="BK886" i="7"/>
  <c r="BK327" i="7"/>
  <c r="J148" i="7"/>
  <c r="J2162" i="7"/>
  <c r="J1724" i="7"/>
  <c r="BK1614" i="7"/>
  <c r="J1464" i="7"/>
  <c r="J1231" i="7"/>
  <c r="J828" i="7"/>
  <c r="J603" i="7"/>
  <c r="BK2172" i="7"/>
  <c r="BK2047" i="7"/>
  <c r="BK1947" i="7"/>
  <c r="J1822" i="7"/>
  <c r="BK1721" i="7"/>
  <c r="BK1606" i="7"/>
  <c r="J1476" i="7"/>
  <c r="J969" i="7"/>
  <c r="J821" i="7"/>
  <c r="J2209" i="7"/>
  <c r="BK2175" i="7"/>
  <c r="BK1999" i="7"/>
  <c r="BK1757" i="7"/>
  <c r="J1577" i="7"/>
  <c r="BK1402" i="7"/>
  <c r="J1198" i="7"/>
  <c r="J335" i="7"/>
  <c r="BK2073" i="7"/>
  <c r="BK1895" i="7"/>
  <c r="J1746" i="7"/>
  <c r="J1596" i="7"/>
  <c r="J1037" i="7"/>
  <c r="J556" i="7"/>
  <c r="BK229" i="8"/>
  <c r="BK183" i="8"/>
  <c r="BK207" i="8"/>
  <c r="J223" i="8"/>
  <c r="BK177" i="8"/>
  <c r="BK244" i="8"/>
  <c r="J302" i="9"/>
  <c r="J207" i="9"/>
  <c r="BK185" i="9"/>
  <c r="BK297" i="9"/>
  <c r="BK330" i="9"/>
  <c r="BK154" i="9"/>
  <c r="BK276" i="9"/>
  <c r="F39" i="12"/>
  <c r="BB109" i="1" s="1"/>
  <c r="J158" i="13"/>
  <c r="BK135" i="13"/>
  <c r="BK154" i="13"/>
  <c r="J136" i="13"/>
  <c r="BK158" i="13"/>
  <c r="BK143" i="13"/>
  <c r="J137" i="13"/>
  <c r="BK134" i="13"/>
  <c r="BK195" i="14"/>
  <c r="BK155" i="14"/>
  <c r="BK142" i="14"/>
  <c r="J188" i="14"/>
  <c r="BK204" i="14"/>
  <c r="J204" i="14"/>
  <c r="BK171" i="14"/>
  <c r="BK186" i="14"/>
  <c r="J142" i="14"/>
  <c r="J175" i="14"/>
  <c r="J202" i="14"/>
  <c r="BK163" i="14"/>
  <c r="J130" i="15"/>
  <c r="J1351" i="16"/>
  <c r="J1198" i="16"/>
  <c r="BK1154" i="16"/>
  <c r="J1058" i="16"/>
  <c r="BK851" i="16"/>
  <c r="BK707" i="16"/>
  <c r="J412" i="16"/>
  <c r="J237" i="16"/>
  <c r="J1194" i="16"/>
  <c r="BK750" i="16"/>
  <c r="BK327" i="16"/>
  <c r="BK1353" i="16"/>
  <c r="BK946" i="16"/>
  <c r="J842" i="16"/>
  <c r="BK640" i="16"/>
  <c r="J436" i="16"/>
  <c r="J246" i="16"/>
  <c r="J1162" i="16"/>
  <c r="J907" i="16"/>
  <c r="BK818" i="16"/>
  <c r="J346" i="16"/>
  <c r="J1352" i="16"/>
  <c r="J1120" i="16"/>
  <c r="BK919" i="16"/>
  <c r="J818" i="16"/>
  <c r="J671" i="16"/>
  <c r="J395" i="16"/>
  <c r="J178" i="16"/>
  <c r="BK1198" i="16"/>
  <c r="J875" i="16"/>
  <c r="BK690" i="16"/>
  <c r="BK279" i="16"/>
  <c r="BK1162" i="16"/>
  <c r="BK1025" i="16"/>
  <c r="J827" i="16"/>
  <c r="BK542" i="16"/>
  <c r="BK1584" i="16"/>
  <c r="BK1472" i="16"/>
  <c r="BK1395" i="16"/>
  <c r="BK1250" i="16"/>
  <c r="J948" i="16"/>
  <c r="BK711" i="16"/>
  <c r="BK391" i="16"/>
  <c r="J225" i="16"/>
  <c r="J1584" i="16"/>
  <c r="BK1436" i="16"/>
  <c r="BK1398" i="16"/>
  <c r="BK1079" i="16"/>
  <c r="BK829" i="16"/>
  <c r="J712" i="16"/>
  <c r="J318" i="16"/>
  <c r="J1607" i="16"/>
  <c r="J1474" i="16"/>
  <c r="J1425" i="16"/>
  <c r="BK1135" i="16"/>
  <c r="J870" i="16"/>
  <c r="J679" i="16"/>
  <c r="J431" i="16"/>
  <c r="J251" i="16"/>
  <c r="BK1507" i="16"/>
  <c r="BK1496" i="16"/>
  <c r="J1410" i="16"/>
  <c r="BK948" i="16"/>
  <c r="J280" i="16"/>
  <c r="J1489" i="16"/>
  <c r="BK1389" i="16"/>
  <c r="J530" i="16"/>
  <c r="BK224" i="16"/>
  <c r="BK249" i="17"/>
  <c r="BK151" i="17"/>
  <c r="J225" i="17"/>
  <c r="J260" i="17"/>
  <c r="BK139" i="17"/>
  <c r="BK178" i="17"/>
  <c r="BK216" i="17"/>
  <c r="J249" i="17"/>
  <c r="J192" i="17"/>
  <c r="J160" i="17"/>
  <c r="BK207" i="17"/>
  <c r="J146" i="18"/>
  <c r="BK143" i="18"/>
  <c r="BK235" i="19"/>
  <c r="BK185" i="19"/>
  <c r="J175" i="19"/>
  <c r="J239" i="19"/>
  <c r="BK155" i="19"/>
  <c r="J216" i="19"/>
  <c r="J225" i="19"/>
  <c r="BK166" i="19"/>
  <c r="BK214" i="20"/>
  <c r="BK222" i="20"/>
  <c r="BK217" i="20"/>
  <c r="BK155" i="20"/>
  <c r="BK177" i="20"/>
  <c r="J228" i="20"/>
  <c r="J193" i="20"/>
  <c r="BK1375" i="21"/>
  <c r="J519" i="21"/>
  <c r="J920" i="21"/>
  <c r="J1293" i="21"/>
  <c r="BK855" i="21"/>
  <c r="J215" i="21"/>
  <c r="J910" i="21"/>
  <c r="J1194" i="21"/>
  <c r="BK883" i="21"/>
  <c r="BK153" i="21"/>
  <c r="BK963" i="21"/>
  <c r="BK600" i="21"/>
  <c r="BK1324" i="21"/>
  <c r="J816" i="21"/>
  <c r="BK446" i="21"/>
  <c r="J2427" i="21"/>
  <c r="J2220" i="21"/>
  <c r="BK1773" i="21"/>
  <c r="BK1605" i="21"/>
  <c r="J1362" i="21"/>
  <c r="J1007" i="21"/>
  <c r="BK162" i="21"/>
  <c r="BK2480" i="21"/>
  <c r="J1986" i="21"/>
  <c r="BK1875" i="21"/>
  <c r="J1565" i="21"/>
  <c r="BK1094" i="21"/>
  <c r="BK890" i="21"/>
  <c r="J569" i="21"/>
  <c r="J2551" i="21"/>
  <c r="BK2162" i="21"/>
  <c r="J1886" i="21"/>
  <c r="BK1617" i="21"/>
  <c r="J1358" i="21"/>
  <c r="J883" i="21"/>
  <c r="BK560" i="21"/>
  <c r="J316" i="21"/>
  <c r="J2503" i="21"/>
  <c r="J2188" i="21"/>
  <c r="BK1911" i="21"/>
  <c r="BK1783" i="21"/>
  <c r="J1690" i="21"/>
  <c r="BK951" i="21"/>
  <c r="J531" i="21"/>
  <c r="BK229" i="21"/>
  <c r="J2524" i="21"/>
  <c r="BK2331" i="21"/>
  <c r="BK2170" i="21"/>
  <c r="J1972" i="21"/>
  <c r="J1854" i="21"/>
  <c r="BK1569" i="21"/>
  <c r="J1316" i="21"/>
  <c r="BK938" i="21"/>
  <c r="BK545" i="21"/>
  <c r="J198" i="22"/>
  <c r="BK238" i="22"/>
  <c r="BK180" i="22"/>
  <c r="BK137" i="22"/>
  <c r="J169" i="22"/>
  <c r="BK232" i="22"/>
  <c r="J159" i="22"/>
  <c r="BK195" i="22"/>
  <c r="BK131" i="24"/>
  <c r="BK136" i="25"/>
  <c r="BK134" i="25"/>
  <c r="F41" i="26"/>
  <c r="BD127" i="1" s="1"/>
  <c r="BK148" i="27"/>
  <c r="BK148" i="28"/>
  <c r="BK213" i="28"/>
  <c r="BK164" i="28"/>
  <c r="J204" i="28"/>
  <c r="BK138" i="28"/>
  <c r="J467" i="30"/>
  <c r="BK423" i="30"/>
  <c r="BK471" i="30"/>
  <c r="BK241" i="30"/>
  <c r="J424" i="30"/>
  <c r="J479" i="30"/>
  <c r="BK145" i="30"/>
  <c r="J439" i="30"/>
  <c r="BK554" i="30"/>
  <c r="BK411" i="30"/>
  <c r="BK550" i="30"/>
  <c r="J488" i="30"/>
  <c r="BK364" i="30"/>
  <c r="J555" i="30"/>
  <c r="J386" i="30"/>
  <c r="BK457" i="30"/>
  <c r="BK190" i="30"/>
  <c r="J423" i="30"/>
  <c r="BK253" i="30"/>
  <c r="AS106" i="1"/>
  <c r="BK1134" i="2"/>
  <c r="J911" i="2"/>
  <c r="BK565" i="2"/>
  <c r="BK1126" i="2"/>
  <c r="BK982" i="2"/>
  <c r="J568" i="2"/>
  <c r="BK1123" i="2"/>
  <c r="BK1070" i="2"/>
  <c r="J884" i="2"/>
  <c r="BK757" i="2"/>
  <c r="J1115" i="2"/>
  <c r="BK844" i="2"/>
  <c r="J367" i="2"/>
  <c r="BK852" i="2"/>
  <c r="J494" i="2"/>
  <c r="BK1263" i="2"/>
  <c r="J1116" i="2"/>
  <c r="J801" i="2"/>
  <c r="J345" i="2"/>
  <c r="J159" i="2"/>
  <c r="J1292" i="2"/>
  <c r="J1162" i="2"/>
  <c r="J1105" i="2"/>
  <c r="J990" i="2"/>
  <c r="J783" i="2"/>
  <c r="BK403" i="2"/>
  <c r="BK296" i="2"/>
  <c r="AS124" i="1"/>
  <c r="BK1032" i="2"/>
  <c r="BK832" i="2"/>
  <c r="J379" i="2"/>
  <c r="J1349" i="2"/>
  <c r="J1261" i="2"/>
  <c r="J1156" i="2"/>
  <c r="J1024" i="2"/>
  <c r="BK738" i="2"/>
  <c r="BK246" i="2"/>
  <c r="J1128" i="2"/>
  <c r="BK984" i="2"/>
  <c r="J756" i="2"/>
  <c r="J468" i="2"/>
  <c r="BK177" i="2"/>
  <c r="J196" i="3"/>
  <c r="J347" i="3"/>
  <c r="J134" i="3"/>
  <c r="J140" i="3"/>
  <c r="J250" i="3"/>
  <c r="BK134" i="3"/>
  <c r="J214" i="3"/>
  <c r="J367" i="3"/>
  <c r="BK347" i="3"/>
  <c r="J311" i="3"/>
  <c r="J292" i="3"/>
  <c r="BK268" i="3"/>
  <c r="BK232" i="3"/>
  <c r="J134" i="4"/>
  <c r="BK160" i="4"/>
  <c r="BK131" i="4"/>
  <c r="J308" i="5"/>
  <c r="J350" i="5"/>
  <c r="J332" i="5"/>
  <c r="J203" i="5"/>
  <c r="J281" i="5"/>
  <c r="J185" i="5"/>
  <c r="BK382" i="5"/>
  <c r="J264" i="5"/>
  <c r="J160" i="5"/>
  <c r="BK260" i="5"/>
  <c r="J418" i="5"/>
  <c r="J163" i="5"/>
  <c r="BK332" i="5"/>
  <c r="J208" i="5"/>
  <c r="J415" i="5"/>
  <c r="BK361" i="5"/>
  <c r="J211" i="5"/>
  <c r="BK226" i="5"/>
  <c r="BK155" i="5"/>
  <c r="J293" i="5"/>
  <c r="J234" i="5"/>
  <c r="J144" i="5"/>
  <c r="J195" i="6"/>
  <c r="BK149" i="6"/>
  <c r="BK178" i="6"/>
  <c r="J134" i="6"/>
  <c r="J203" i="6"/>
  <c r="BK204" i="6"/>
  <c r="J130" i="6"/>
  <c r="BK143" i="6"/>
  <c r="J199" i="6"/>
  <c r="BK187" i="6"/>
  <c r="J1412" i="7"/>
  <c r="J1546" i="7"/>
  <c r="BK1059" i="7"/>
  <c r="J536" i="7"/>
  <c r="BK141" i="7"/>
  <c r="BK1100" i="7"/>
  <c r="BK817" i="7"/>
  <c r="BK459" i="7"/>
  <c r="J1402" i="7"/>
  <c r="J1008" i="7"/>
  <c r="BK207" i="7"/>
  <c r="BK981" i="7"/>
  <c r="BK1332" i="7"/>
  <c r="J997" i="7"/>
  <c r="J678" i="7"/>
  <c r="J459" i="7"/>
  <c r="J163" i="7"/>
  <c r="BK1024" i="7"/>
  <c r="BK518" i="7"/>
  <c r="J2172" i="7"/>
  <c r="J1911" i="7"/>
  <c r="J1708" i="7"/>
  <c r="J1482" i="7"/>
  <c r="J1072" i="7"/>
  <c r="BK594" i="7"/>
  <c r="J232" i="7"/>
  <c r="J2225" i="7"/>
  <c r="J2175" i="7"/>
  <c r="BK1996" i="7"/>
  <c r="BK1657" i="7"/>
  <c r="BK1520" i="7"/>
  <c r="J1332" i="7"/>
  <c r="J928" i="7"/>
  <c r="J625" i="7"/>
  <c r="BK2162" i="7"/>
  <c r="BK1963" i="7"/>
  <c r="J1773" i="7"/>
  <c r="BK1705" i="7"/>
  <c r="J1571" i="7"/>
  <c r="BK787" i="7"/>
  <c r="BK321" i="7"/>
  <c r="BK2178" i="7"/>
  <c r="BK2025" i="7"/>
  <c r="BK1746" i="7"/>
  <c r="BK1510" i="7"/>
  <c r="J1219" i="7"/>
  <c r="BK513" i="7"/>
  <c r="BK2155" i="7"/>
  <c r="BK1825" i="7"/>
  <c r="J1699" i="7"/>
  <c r="BK1341" i="7"/>
  <c r="BK1095" i="7"/>
  <c r="BK921" i="7"/>
  <c r="BK284" i="7"/>
  <c r="BK169" i="8"/>
  <c r="BK192" i="8"/>
  <c r="J213" i="8"/>
  <c r="BK204" i="8"/>
  <c r="J183" i="8"/>
  <c r="J238" i="8"/>
  <c r="J159" i="8"/>
  <c r="J160" i="9"/>
  <c r="BK313" i="9"/>
  <c r="J176" i="9"/>
  <c r="BK319" i="9"/>
  <c r="J330" i="9"/>
  <c r="J318" i="9"/>
  <c r="BK189" i="9"/>
  <c r="BK239" i="9"/>
  <c r="J129" i="10"/>
  <c r="BK133" i="10"/>
  <c r="J133" i="10"/>
  <c r="J130" i="10"/>
  <c r="BK129" i="10"/>
  <c r="BK135" i="11"/>
  <c r="BK137" i="11"/>
  <c r="J133" i="11"/>
  <c r="J129" i="11"/>
  <c r="BK130" i="11"/>
  <c r="J132" i="11"/>
  <c r="J135" i="11"/>
  <c r="BK133" i="11"/>
  <c r="J130" i="11"/>
  <c r="J127" i="12"/>
  <c r="J38" i="12"/>
  <c r="AW109" i="1" s="1"/>
  <c r="BK136" i="13"/>
  <c r="J134" i="13"/>
  <c r="BK151" i="13"/>
  <c r="BK157" i="13"/>
  <c r="J149" i="13"/>
  <c r="BK152" i="13"/>
  <c r="J145" i="13"/>
  <c r="BK150" i="13"/>
  <c r="BK149" i="13"/>
  <c r="BK145" i="13"/>
  <c r="BK147" i="14"/>
  <c r="J161" i="14"/>
  <c r="BK188" i="14"/>
  <c r="J138" i="14"/>
  <c r="BK151" i="14"/>
  <c r="J171" i="14"/>
  <c r="BK182" i="14"/>
  <c r="J133" i="14"/>
  <c r="BK192" i="14"/>
  <c r="J147" i="14"/>
  <c r="J182" i="14"/>
  <c r="BK159" i="14"/>
  <c r="BK138" i="14"/>
  <c r="J129" i="15"/>
  <c r="BK1312" i="16"/>
  <c r="J1172" i="16"/>
  <c r="BK1156" i="16"/>
  <c r="BK1101" i="16"/>
  <c r="BK959" i="16"/>
  <c r="BK849" i="16"/>
  <c r="BK724" i="16"/>
  <c r="BK573" i="16"/>
  <c r="J281" i="16"/>
  <c r="J1281" i="16"/>
  <c r="J792" i="16"/>
  <c r="J527" i="16"/>
  <c r="BK231" i="16"/>
  <c r="BK1341" i="16"/>
  <c r="BK937" i="16"/>
  <c r="BK696" i="16"/>
  <c r="BK359" i="16"/>
  <c r="J1363" i="16"/>
  <c r="J1054" i="16"/>
  <c r="J834" i="16"/>
  <c r="BK431" i="16"/>
  <c r="BK1310" i="16"/>
  <c r="J988" i="16"/>
  <c r="J804" i="16"/>
  <c r="BK686" i="16"/>
  <c r="BK521" i="16"/>
  <c r="BK371" i="16"/>
  <c r="J1156" i="16"/>
  <c r="BK939" i="16"/>
  <c r="BK747" i="16"/>
  <c r="BK314" i="16"/>
  <c r="J1318" i="16"/>
  <c r="BK1093" i="16"/>
  <c r="J829" i="16"/>
  <c r="J208" i="16"/>
  <c r="BK1521" i="16"/>
  <c r="BK1463" i="16"/>
  <c r="BK1419" i="16"/>
  <c r="J1295" i="16"/>
  <c r="J1067" i="16"/>
  <c r="J888" i="16"/>
  <c r="BK628" i="16"/>
  <c r="J195" i="16"/>
  <c r="J1521" i="16"/>
  <c r="BK1432" i="16"/>
  <c r="J1354" i="16"/>
  <c r="BK1072" i="16"/>
  <c r="BK804" i="16"/>
  <c r="J588" i="16"/>
  <c r="J191" i="16"/>
  <c r="BK1505" i="16"/>
  <c r="J1429" i="16"/>
  <c r="BK1381" i="16"/>
  <c r="J1214" i="16"/>
  <c r="BK904" i="16"/>
  <c r="J666" i="16"/>
  <c r="J381" i="16"/>
  <c r="J272" i="16"/>
  <c r="J1591" i="16"/>
  <c r="J1501" i="16"/>
  <c r="J1457" i="16"/>
  <c r="J1389" i="16"/>
  <c r="BK1357" i="16"/>
  <c r="BK759" i="16"/>
  <c r="BK514" i="16"/>
  <c r="J1503" i="16"/>
  <c r="J1180" i="16"/>
  <c r="BK551" i="16"/>
  <c r="J187" i="16"/>
  <c r="J139" i="17"/>
  <c r="J136" i="17"/>
  <c r="J207" i="17"/>
  <c r="BK136" i="17"/>
  <c r="BK175" i="17"/>
  <c r="BK210" i="17"/>
  <c r="BK240" i="17"/>
  <c r="J172" i="17"/>
  <c r="BK154" i="17"/>
  <c r="BK163" i="18"/>
  <c r="J140" i="18"/>
  <c r="BK134" i="18"/>
  <c r="BK134" i="19"/>
  <c r="J213" i="19"/>
  <c r="BK169" i="19"/>
  <c r="BK149" i="19"/>
  <c r="J194" i="19"/>
  <c r="BK197" i="19"/>
  <c r="BK236" i="20"/>
  <c r="BK162" i="20"/>
  <c r="J174" i="20"/>
  <c r="J139" i="20"/>
  <c r="BK213" i="20"/>
  <c r="J236" i="20"/>
  <c r="J146" i="20"/>
  <c r="BK192" i="20"/>
  <c r="J142" i="20"/>
  <c r="BK1183" i="21"/>
  <c r="J542" i="21"/>
  <c r="J1164" i="21"/>
  <c r="J402" i="21"/>
  <c r="BK830" i="21"/>
  <c r="J205" i="21"/>
  <c r="J467" i="21"/>
  <c r="BK1198" i="21"/>
  <c r="J890" i="21"/>
  <c r="J446" i="21"/>
  <c r="BK970" i="21"/>
  <c r="J414" i="21"/>
  <c r="BK278" i="21"/>
  <c r="J1028" i="21"/>
  <c r="J432" i="21"/>
  <c r="BK2391" i="21"/>
  <c r="BK2256" i="21"/>
  <c r="J1883" i="21"/>
  <c r="J1687" i="21"/>
  <c r="J1487" i="21"/>
  <c r="BK1205" i="21"/>
  <c r="J545" i="21"/>
  <c r="J2521" i="21"/>
  <c r="J2162" i="21"/>
  <c r="J1755" i="21"/>
  <c r="J1335" i="21"/>
  <c r="J754" i="21"/>
  <c r="J493" i="21"/>
  <c r="J175" i="21"/>
  <c r="J2325" i="21"/>
  <c r="BK2108" i="21"/>
  <c r="BK1642" i="21"/>
  <c r="J1478" i="21"/>
  <c r="BK838" i="21"/>
  <c r="BK402" i="21"/>
  <c r="BK2530" i="21"/>
  <c r="BK1954" i="21"/>
  <c r="BK1845" i="21"/>
  <c r="BK1679" i="21"/>
  <c r="J1462" i="21"/>
  <c r="J676" i="21"/>
  <c r="J307" i="21"/>
  <c r="BK2563" i="21"/>
  <c r="J2533" i="21"/>
  <c r="BK2339" i="21"/>
  <c r="BK2061" i="21"/>
  <c r="BK1812" i="21"/>
  <c r="BK1556" i="21"/>
  <c r="BK1335" i="21"/>
  <c r="BK1055" i="21"/>
  <c r="J440" i="21"/>
  <c r="BK183" i="22"/>
  <c r="BK210" i="22"/>
  <c r="BK159" i="22"/>
  <c r="BK226" i="22"/>
  <c r="J173" i="22"/>
  <c r="J165" i="22"/>
  <c r="J241" i="22"/>
  <c r="J172" i="23"/>
  <c r="BK230" i="23"/>
  <c r="BK462" i="23"/>
  <c r="BK242" i="23"/>
  <c r="BK188" i="23"/>
  <c r="BK345" i="23"/>
  <c r="BK287" i="23"/>
  <c r="BK508" i="23"/>
  <c r="BK255" i="23"/>
  <c r="BK358" i="23"/>
  <c r="J511" i="23"/>
  <c r="BK341" i="23"/>
  <c r="BK444" i="23"/>
  <c r="J210" i="23"/>
  <c r="BK129" i="25"/>
  <c r="BK133" i="25"/>
  <c r="F40" i="26"/>
  <c r="BC127" i="1" s="1"/>
  <c r="J160" i="28"/>
  <c r="J185" i="28"/>
  <c r="J187" i="28"/>
  <c r="J194" i="28"/>
  <c r="BK191" i="28"/>
  <c r="J391" i="30"/>
  <c r="J402" i="30"/>
  <c r="BK427" i="30"/>
  <c r="J300" i="30"/>
  <c r="J397" i="30"/>
  <c r="BK469" i="30"/>
  <c r="BK247" i="30"/>
  <c r="J281" i="30"/>
  <c r="J336" i="30"/>
  <c r="J505" i="30"/>
  <c r="BK565" i="30"/>
  <c r="J511" i="30"/>
  <c r="BK447" i="30"/>
  <c r="J327" i="30"/>
  <c r="BK537" i="30"/>
  <c r="J532" i="30"/>
  <c r="BK420" i="30"/>
  <c r="BK1104" i="2"/>
  <c r="BK928" i="2"/>
  <c r="J714" i="2"/>
  <c r="BK351" i="2"/>
  <c r="J982" i="2"/>
  <c r="BK749" i="2"/>
  <c r="BK165" i="2"/>
  <c r="J966" i="2"/>
  <c r="J642" i="2"/>
  <c r="BK1174" i="2"/>
  <c r="J1040" i="2"/>
  <c r="BK881" i="2"/>
  <c r="BK185" i="2"/>
  <c r="J984" i="2"/>
  <c r="BK756" i="2"/>
  <c r="J453" i="2"/>
  <c r="BK1072" i="2"/>
  <c r="BK473" i="2"/>
  <c r="BK1130" i="2"/>
  <c r="J919" i="2"/>
  <c r="BK759" i="2"/>
  <c r="BK480" i="2"/>
  <c r="BK1209" i="2"/>
  <c r="BK1052" i="2"/>
  <c r="J637" i="2"/>
  <c r="BK318" i="2"/>
  <c r="J1353" i="2"/>
  <c r="J1301" i="2"/>
  <c r="BK1199" i="2"/>
  <c r="BK1156" i="2"/>
  <c r="J887" i="2"/>
  <c r="BK484" i="2"/>
  <c r="J398" i="2"/>
  <c r="BK220" i="2"/>
  <c r="BK1203" i="2"/>
  <c r="BK1085" i="2"/>
  <c r="BK922" i="2"/>
  <c r="BK661" i="2"/>
  <c r="BK190" i="2"/>
  <c r="BK1222" i="2"/>
  <c r="J1193" i="2"/>
  <c r="J1048" i="2"/>
  <c r="BK801" i="2"/>
  <c r="J168" i="2"/>
  <c r="BK1075" i="2"/>
  <c r="BK942" i="2"/>
  <c r="BK474" i="2"/>
  <c r="J205" i="2"/>
  <c r="J277" i="3"/>
  <c r="J146" i="3"/>
  <c r="BK259" i="3"/>
  <c r="J323" i="3"/>
  <c r="BK356" i="3"/>
  <c r="BK199" i="3"/>
  <c r="BK309" i="3"/>
  <c r="BK326" i="3"/>
  <c r="J338" i="3"/>
  <c r="J185" i="3"/>
  <c r="BK323" i="3"/>
  <c r="J370" i="3"/>
  <c r="BK137" i="3"/>
  <c r="BK173" i="3"/>
  <c r="J173" i="3"/>
  <c r="BK154" i="4"/>
  <c r="J171" i="4"/>
  <c r="J137" i="4"/>
  <c r="BK153" i="5"/>
  <c r="J245" i="5"/>
  <c r="BK261" i="5"/>
  <c r="J140" i="5"/>
  <c r="BK206" i="5"/>
  <c r="BK139" i="5"/>
  <c r="J320" i="5"/>
  <c r="J258" i="5"/>
  <c r="J154" i="5"/>
  <c r="BK234" i="5"/>
  <c r="J341" i="5"/>
  <c r="BK222" i="5"/>
  <c r="BK412" i="5"/>
  <c r="J269" i="5"/>
  <c r="BK186" i="5"/>
  <c r="J401" i="5"/>
  <c r="J272" i="5"/>
  <c r="BK400" i="5"/>
  <c r="BK350" i="5"/>
  <c r="J186" i="5"/>
  <c r="J314" i="5"/>
  <c r="BK248" i="5"/>
  <c r="J224" i="5"/>
  <c r="BK152" i="5"/>
  <c r="BK224" i="6"/>
  <c r="BK153" i="6"/>
  <c r="J140" i="6"/>
  <c r="BK196" i="6"/>
  <c r="BK171" i="6"/>
  <c r="J143" i="6"/>
  <c r="BK140" i="6"/>
  <c r="BK186" i="6"/>
  <c r="J148" i="6"/>
  <c r="J1520" i="7"/>
  <c r="J1250" i="7"/>
  <c r="BK978" i="7"/>
  <c r="J1451" i="7"/>
  <c r="BK828" i="7"/>
  <c r="J388" i="7"/>
  <c r="BK1553" i="7"/>
  <c r="J1105" i="7"/>
  <c r="BK940" i="7"/>
  <c r="J533" i="7"/>
  <c r="J1538" i="7"/>
  <c r="BK1105" i="7"/>
  <c r="BK855" i="7"/>
  <c r="J363" i="7"/>
  <c r="J1381" i="7"/>
  <c r="BK625" i="7"/>
  <c r="BK1278" i="7"/>
  <c r="BK969" i="7"/>
  <c r="J553" i="7"/>
  <c r="J433" i="7"/>
  <c r="BK188" i="7"/>
  <c r="BK1213" i="7"/>
  <c r="BK766" i="7"/>
  <c r="J2215" i="7"/>
  <c r="J2070" i="7"/>
  <c r="BK1776" i="7"/>
  <c r="BK1577" i="7"/>
  <c r="J1181" i="7"/>
  <c r="J921" i="7"/>
  <c r="BK631" i="7"/>
  <c r="J284" i="7"/>
  <c r="BK2209" i="7"/>
  <c r="BK2166" i="7"/>
  <c r="BK2009" i="7"/>
  <c r="J1779" i="7"/>
  <c r="BK1682" i="7"/>
  <c r="BK1473" i="7"/>
  <c r="BK1219" i="7"/>
  <c r="J925" i="7"/>
  <c r="BK694" i="7"/>
  <c r="BK2191" i="7"/>
  <c r="BK2013" i="7"/>
  <c r="BK1734" i="7"/>
  <c r="J1660" i="7"/>
  <c r="J1303" i="7"/>
  <c r="J792" i="7"/>
  <c r="BK175" i="7"/>
  <c r="BK2185" i="7"/>
  <c r="J2041" i="7"/>
  <c r="BK1883" i="7"/>
  <c r="BK1590" i="7"/>
  <c r="J1366" i="7"/>
  <c r="BK1037" i="7"/>
  <c r="J576" i="7"/>
  <c r="BK163" i="7"/>
  <c r="BK1974" i="7"/>
  <c r="BK1792" i="7"/>
  <c r="BK1599" i="7"/>
  <c r="J1088" i="7"/>
  <c r="BK925" i="7"/>
  <c r="BK223" i="8"/>
  <c r="J201" i="8"/>
  <c r="BK159" i="8"/>
  <c r="BK189" i="8"/>
  <c r="BK226" i="8"/>
  <c r="BK180" i="8"/>
  <c r="BK136" i="8"/>
  <c r="BK264" i="9"/>
  <c r="BK301" i="9"/>
  <c r="J259" i="9"/>
  <c r="BK259" i="9"/>
  <c r="BK232" i="9"/>
  <c r="J321" i="9"/>
  <c r="J164" i="9"/>
  <c r="BK318" i="9"/>
  <c r="J217" i="9"/>
  <c r="BK127" i="12"/>
  <c r="BK139" i="13"/>
  <c r="J139" i="13"/>
  <c r="J152" i="13"/>
  <c r="J151" i="13"/>
  <c r="J141" i="13"/>
  <c r="BK156" i="13"/>
  <c r="J147" i="13"/>
  <c r="J217" i="14"/>
  <c r="J163" i="14"/>
  <c r="BK212" i="14"/>
  <c r="J186" i="14"/>
  <c r="J184" i="14"/>
  <c r="J195" i="14"/>
  <c r="J201" i="14"/>
  <c r="BK202" i="14"/>
  <c r="J210" i="14"/>
  <c r="BK161" i="14"/>
  <c r="J192" i="14"/>
  <c r="J155" i="14"/>
  <c r="BK130" i="15"/>
  <c r="J1316" i="16"/>
  <c r="BK1146" i="16"/>
  <c r="J1025" i="16"/>
  <c r="BK838" i="16"/>
  <c r="BK577" i="16"/>
  <c r="BK393" i="16"/>
  <c r="BK1374" i="16"/>
  <c r="J878" i="16"/>
  <c r="J686" i="16"/>
  <c r="J288" i="16"/>
  <c r="J1357" i="16"/>
  <c r="BK1242" i="16"/>
  <c r="J942" i="16"/>
  <c r="J701" i="16"/>
  <c r="BK614" i="16"/>
  <c r="J327" i="16"/>
  <c r="BK1180" i="16"/>
  <c r="BK1014" i="16"/>
  <c r="BK678" i="16"/>
  <c r="BK358" i="16"/>
  <c r="BK171" i="16"/>
  <c r="BK1083" i="16"/>
  <c r="BK888" i="16"/>
  <c r="J747" i="16"/>
  <c r="BK666" i="16"/>
  <c r="J283" i="16"/>
  <c r="J1374" i="16"/>
  <c r="J1146" i="16"/>
  <c r="BK953" i="16"/>
  <c r="J652" i="16"/>
  <c r="BK1345" i="16"/>
  <c r="J1141" i="16"/>
  <c r="BK847" i="16"/>
  <c r="BK671" i="16"/>
  <c r="BK1637" i="16"/>
  <c r="J1531" i="16"/>
  <c r="BK1489" i="16"/>
  <c r="J1401" i="16"/>
  <c r="BK1348" i="16"/>
  <c r="J953" i="16"/>
  <c r="J849" i="16"/>
  <c r="BK617" i="16"/>
  <c r="BK208" i="16"/>
  <c r="J1505" i="16"/>
  <c r="J1442" i="16"/>
  <c r="J1420" i="16"/>
  <c r="BK1039" i="16"/>
  <c r="J808" i="16"/>
  <c r="BK609" i="16"/>
  <c r="J428" i="16"/>
  <c r="BK255" i="16"/>
  <c r="BK1531" i="16"/>
  <c r="J1496" i="16"/>
  <c r="BK1431" i="16"/>
  <c r="BK1231" i="16"/>
  <c r="J919" i="16"/>
  <c r="J759" i="16"/>
  <c r="J393" i="16"/>
  <c r="BK1607" i="16"/>
  <c r="BK1563" i="16"/>
  <c r="BK1497" i="16"/>
  <c r="J1432" i="16"/>
  <c r="BK1384" i="16"/>
  <c r="J902" i="16"/>
  <c r="BK682" i="16"/>
  <c r="BK433" i="16"/>
  <c r="J1459" i="16"/>
  <c r="BK1404" i="16"/>
  <c r="BK901" i="16"/>
  <c r="BK365" i="16"/>
  <c r="J291" i="17"/>
  <c r="J198" i="17"/>
  <c r="BK234" i="17"/>
  <c r="J178" i="17"/>
  <c r="BK160" i="17"/>
  <c r="J222" i="17"/>
  <c r="J213" i="17"/>
  <c r="J237" i="17"/>
  <c r="BK225" i="17"/>
  <c r="BK133" i="17"/>
  <c r="J157" i="17"/>
  <c r="BK166" i="17"/>
  <c r="BK131" i="18"/>
  <c r="BK160" i="18"/>
  <c r="BK175" i="19"/>
  <c r="BK231" i="19"/>
  <c r="BK181" i="19"/>
  <c r="J134" i="19"/>
  <c r="J203" i="19"/>
  <c r="J235" i="19"/>
  <c r="J256" i="19"/>
  <c r="BK146" i="19"/>
  <c r="J185" i="19"/>
  <c r="J192" i="20"/>
  <c r="J154" i="20"/>
  <c r="BK154" i="20"/>
  <c r="BK135" i="20"/>
  <c r="BK207" i="20"/>
  <c r="BK171" i="20"/>
  <c r="J134" i="20"/>
  <c r="J143" i="20"/>
  <c r="J1226" i="21"/>
  <c r="J824" i="21"/>
  <c r="BK1328" i="21"/>
  <c r="BK499" i="21"/>
  <c r="J1170" i="21"/>
  <c r="J369" i="21"/>
  <c r="J697" i="21"/>
  <c r="J159" i="21"/>
  <c r="J980" i="21"/>
  <c r="J499" i="21"/>
  <c r="J1146" i="21"/>
  <c r="J563" i="21"/>
  <c r="J1351" i="21"/>
  <c r="J929" i="21"/>
  <c r="J2514" i="21"/>
  <c r="BK2285" i="21"/>
  <c r="J2134" i="21"/>
  <c r="J1722" i="21"/>
  <c r="BK1490" i="21"/>
  <c r="BK1202" i="21"/>
  <c r="J787" i="21"/>
  <c r="BK2557" i="21"/>
  <c r="BK2325" i="21"/>
  <c r="BK1939" i="21"/>
  <c r="BK1790" i="21"/>
  <c r="J1592" i="21"/>
  <c r="J1506" i="21"/>
  <c r="BK1043" i="21"/>
  <c r="BK708" i="21"/>
  <c r="BK425" i="21"/>
  <c r="J229" i="21"/>
  <c r="J2472" i="21"/>
  <c r="BK2134" i="21"/>
  <c r="BK1656" i="21"/>
  <c r="J1551" i="21"/>
  <c r="BK1316" i="21"/>
  <c r="J830" i="21"/>
  <c r="J417" i="21"/>
  <c r="BK150" i="21"/>
  <c r="BK2303" i="21"/>
  <c r="BK1976" i="21"/>
  <c r="BK1725" i="21"/>
  <c r="BK1565" i="21"/>
  <c r="J1190" i="21"/>
  <c r="BK627" i="21"/>
  <c r="BK205" i="21"/>
  <c r="J2560" i="21"/>
  <c r="BK2503" i="21"/>
  <c r="BK2401" i="21"/>
  <c r="BK2188" i="21"/>
  <c r="J1869" i="21"/>
  <c r="J1608" i="21"/>
  <c r="BK1255" i="21"/>
  <c r="J708" i="21"/>
  <c r="J141" i="21"/>
  <c r="J226" i="22"/>
  <c r="J186" i="22"/>
  <c r="BK169" i="22"/>
  <c r="BK198" i="22"/>
  <c r="BK247" i="22"/>
  <c r="J216" i="22"/>
  <c r="J432" i="23"/>
  <c r="J427" i="23"/>
  <c r="BK325" i="23"/>
  <c r="BK217" i="23"/>
  <c r="J394" i="23"/>
  <c r="BK476" i="23"/>
  <c r="J284" i="23"/>
  <c r="BK437" i="23"/>
  <c r="BK274" i="23"/>
  <c r="BK442" i="23"/>
  <c r="J278" i="23"/>
  <c r="BK238" i="23"/>
  <c r="J411" i="23"/>
  <c r="BK527" i="23"/>
  <c r="J476" i="23"/>
  <c r="J527" i="23"/>
  <c r="BK352" i="23"/>
  <c r="J506" i="23"/>
  <c r="J444" i="23"/>
  <c r="BK260" i="23"/>
  <c r="J437" i="23"/>
  <c r="BK348" i="23"/>
  <c r="J133" i="24"/>
  <c r="BK137" i="25"/>
  <c r="BK131" i="25"/>
  <c r="J130" i="25"/>
  <c r="BK138" i="27"/>
  <c r="BK150" i="27"/>
  <c r="BK134" i="27"/>
  <c r="J209" i="28"/>
  <c r="BK215" i="28"/>
  <c r="J213" i="28"/>
  <c r="BK183" i="28"/>
  <c r="BK133" i="28"/>
  <c r="BK397" i="30"/>
  <c r="J411" i="30"/>
  <c r="BK484" i="30"/>
  <c r="J295" i="30"/>
  <c r="J429" i="30"/>
  <c r="BK500" i="30"/>
  <c r="J244" i="30"/>
  <c r="J228" i="30"/>
  <c r="BK281" i="30"/>
  <c r="J509" i="30"/>
  <c r="BK347" i="30"/>
  <c r="J537" i="30"/>
  <c r="BK439" i="30"/>
  <c r="J247" i="30"/>
  <c r="BK173" i="30"/>
  <c r="J173" i="30"/>
  <c r="BK406" i="30"/>
  <c r="BK289" i="30"/>
  <c r="J1134" i="2"/>
  <c r="BK970" i="2"/>
  <c r="BK692" i="2"/>
  <c r="BK1127" i="2"/>
  <c r="J976" i="2"/>
  <c r="J185" i="2"/>
  <c r="J1077" i="2"/>
  <c r="BK870" i="2"/>
  <c r="BK382" i="2"/>
  <c r="J1124" i="2"/>
  <c r="J738" i="2"/>
  <c r="J183" i="2"/>
  <c r="J1081" i="2"/>
  <c r="BK830" i="2"/>
  <c r="BK506" i="2"/>
  <c r="BK1091" i="2"/>
  <c r="BK770" i="2"/>
  <c r="J318" i="2"/>
  <c r="BK878" i="2"/>
  <c r="J763" i="2"/>
  <c r="J484" i="2"/>
  <c r="J1196" i="2"/>
  <c r="J1119" i="2"/>
  <c r="J858" i="2"/>
  <c r="BK1220" i="2"/>
  <c r="J1155" i="2"/>
  <c r="BK1029" i="2"/>
  <c r="BK663" i="2"/>
  <c r="J292" i="2"/>
  <c r="BK1301" i="2"/>
  <c r="BK1196" i="2"/>
  <c r="BK1113" i="2"/>
  <c r="BK911" i="2"/>
  <c r="BK359" i="2"/>
  <c r="AS114" i="1"/>
  <c r="BK568" i="2"/>
  <c r="BK238" i="2"/>
  <c r="J268" i="3"/>
  <c r="J364" i="3"/>
  <c r="BK295" i="3"/>
  <c r="BK341" i="3"/>
  <c r="J309" i="3"/>
  <c r="BK152" i="3"/>
  <c r="J149" i="3"/>
  <c r="J167" i="3"/>
  <c r="BK250" i="3"/>
  <c r="BK344" i="3"/>
  <c r="BK229" i="3"/>
  <c r="J314" i="3"/>
  <c r="BK280" i="3"/>
  <c r="J164" i="3"/>
  <c r="BK157" i="4"/>
  <c r="BK171" i="4"/>
  <c r="J157" i="4"/>
  <c r="J287" i="5"/>
  <c r="J141" i="5"/>
  <c r="BK141" i="5"/>
  <c r="J222" i="5"/>
  <c r="J335" i="5"/>
  <c r="J227" i="5"/>
  <c r="J152" i="5"/>
  <c r="BK140" i="5"/>
  <c r="BK272" i="5"/>
  <c r="J229" i="5"/>
  <c r="BK156" i="5"/>
  <c r="BK302" i="5"/>
  <c r="BK421" i="5"/>
  <c r="BK329" i="5"/>
  <c r="J166" i="5"/>
  <c r="BK394" i="5"/>
  <c r="BK305" i="5"/>
  <c r="J156" i="5"/>
  <c r="J388" i="5"/>
  <c r="BK258" i="5"/>
  <c r="J385" i="5"/>
  <c r="BK224" i="5"/>
  <c r="BK308" i="5"/>
  <c r="BK237" i="5"/>
  <c r="BK200" i="5"/>
  <c r="BK152" i="6"/>
  <c r="J159" i="6"/>
  <c r="J217" i="6"/>
  <c r="J135" i="6"/>
  <c r="J204" i="6"/>
  <c r="BK155" i="6"/>
  <c r="J215" i="6"/>
  <c r="BK130" i="6"/>
  <c r="BK215" i="6"/>
  <c r="BK191" i="6"/>
  <c r="BK1445" i="7"/>
  <c r="BK1181" i="7"/>
  <c r="J277" i="7"/>
  <c r="J1142" i="7"/>
  <c r="J586" i="7"/>
  <c r="J327" i="7"/>
  <c r="J1461" i="7"/>
  <c r="J1091" i="7"/>
  <c r="J867" i="7"/>
  <c r="J355" i="7"/>
  <c r="J1326" i="7"/>
  <c r="BK867" i="7"/>
  <c r="BK219" i="7"/>
  <c r="BK1237" i="7"/>
  <c r="J734" i="7"/>
  <c r="J1420" i="7"/>
  <c r="BK972" i="7"/>
  <c r="BK734" i="7"/>
  <c r="BK425" i="7"/>
  <c r="BK197" i="7"/>
  <c r="BK1079" i="7"/>
  <c r="BK335" i="7"/>
  <c r="BK2120" i="7"/>
  <c r="J1886" i="7"/>
  <c r="J1792" i="7"/>
  <c r="BK1629" i="7"/>
  <c r="J1352" i="7"/>
  <c r="BK975" i="7"/>
  <c r="BK650" i="7"/>
  <c r="J321" i="7"/>
  <c r="BK169" i="7"/>
  <c r="J2185" i="7"/>
  <c r="J2108" i="7"/>
  <c r="BK1842" i="7"/>
  <c r="J1705" i="7"/>
  <c r="J1524" i="7"/>
  <c r="BK1360" i="7"/>
  <c r="J1095" i="7"/>
  <c r="J714" i="7"/>
  <c r="J513" i="7"/>
  <c r="J2148" i="7"/>
  <c r="J2003" i="7"/>
  <c r="BK1914" i="7"/>
  <c r="BK1760" i="7"/>
  <c r="BK1632" i="7"/>
  <c r="BK997" i="7"/>
  <c r="BK603" i="7"/>
  <c r="J219" i="7"/>
  <c r="BK2169" i="7"/>
  <c r="J1947" i="7"/>
  <c r="J1642" i="7"/>
  <c r="J1553" i="7"/>
  <c r="J1363" i="7"/>
  <c r="J644" i="7"/>
  <c r="BK277" i="7"/>
  <c r="BK2057" i="7"/>
  <c r="BK1889" i="7"/>
  <c r="BK1702" i="7"/>
  <c r="BK1366" i="7"/>
  <c r="BK1207" i="7"/>
  <c r="J959" i="7"/>
  <c r="J546" i="7"/>
  <c r="J189" i="8"/>
  <c r="BK162" i="8"/>
  <c r="J150" i="8"/>
  <c r="BK195" i="8"/>
  <c r="BK156" i="8"/>
  <c r="BK150" i="8"/>
  <c r="BK219" i="8"/>
  <c r="BK146" i="9"/>
  <c r="BK270" i="9"/>
  <c r="J283" i="9"/>
  <c r="BK224" i="9"/>
  <c r="BK257" i="9"/>
  <c r="BK315" i="9"/>
  <c r="J139" i="9"/>
  <c r="BK143" i="9"/>
  <c r="J884" i="16"/>
  <c r="J640" i="16"/>
  <c r="BK428" i="16"/>
  <c r="BK225" i="16"/>
  <c r="BK1277" i="16"/>
  <c r="J830" i="16"/>
  <c r="BK593" i="16"/>
  <c r="BK1358" i="16"/>
  <c r="J1250" i="16"/>
  <c r="J823" i="16"/>
  <c r="BK588" i="16"/>
  <c r="BK337" i="16"/>
  <c r="BK1347" i="16"/>
  <c r="BK1109" i="16"/>
  <c r="BK884" i="16"/>
  <c r="BK827" i="16"/>
  <c r="BK436" i="16"/>
  <c r="BK178" i="16"/>
  <c r="J1060" i="16"/>
  <c r="J730" i="16"/>
  <c r="J617" i="16"/>
  <c r="BK361" i="16"/>
  <c r="BK1354" i="16"/>
  <c r="BK1120" i="16"/>
  <c r="BK771" i="16"/>
  <c r="J337" i="16"/>
  <c r="J1322" i="16"/>
  <c r="BK1126" i="16"/>
  <c r="J676" i="16"/>
  <c r="J266" i="16"/>
  <c r="J1586" i="16"/>
  <c r="BK1498" i="16"/>
  <c r="J1422" i="16"/>
  <c r="BK1366" i="16"/>
  <c r="J1176" i="16"/>
  <c r="BK988" i="16"/>
  <c r="BK545" i="16"/>
  <c r="BK157" i="16"/>
  <c r="J1497" i="16"/>
  <c r="J1419" i="16"/>
  <c r="BK1386" i="16"/>
  <c r="BK1097" i="16"/>
  <c r="J917" i="16"/>
  <c r="J548" i="16"/>
  <c r="J177" i="16"/>
  <c r="BK1467" i="16"/>
  <c r="BK1428" i="16"/>
  <c r="J1353" i="16"/>
  <c r="J1126" i="16"/>
  <c r="J771" i="16"/>
  <c r="BK517" i="16"/>
  <c r="BK278" i="16"/>
  <c r="J1565" i="16"/>
  <c r="BK1477" i="16"/>
  <c r="BK1423" i="16"/>
  <c r="J853" i="16"/>
  <c r="BK395" i="16"/>
  <c r="BK1494" i="16"/>
  <c r="J1386" i="16"/>
  <c r="BK555" i="16"/>
  <c r="BK293" i="16"/>
  <c r="J312" i="17"/>
  <c r="J246" i="17"/>
  <c r="BK172" i="17"/>
  <c r="BK157" i="17"/>
  <c r="BK246" i="17"/>
  <c r="BK313" i="17"/>
  <c r="J277" i="17"/>
  <c r="J151" i="17"/>
  <c r="J142" i="17"/>
  <c r="J143" i="18"/>
  <c r="J151" i="18"/>
  <c r="J163" i="18"/>
  <c r="J171" i="19"/>
  <c r="J191" i="19"/>
  <c r="J137" i="19"/>
  <c r="J206" i="19"/>
  <c r="BK143" i="19"/>
  <c r="J136" i="19"/>
  <c r="J166" i="19"/>
  <c r="BK191" i="19"/>
  <c r="J206" i="20"/>
  <c r="J180" i="20"/>
  <c r="J153" i="20"/>
  <c r="BK168" i="20"/>
  <c r="BK206" i="20"/>
  <c r="BK231" i="20"/>
  <c r="BK202" i="20"/>
  <c r="J158" i="20"/>
  <c r="J600" i="21"/>
  <c r="J1329" i="21"/>
  <c r="BK1007" i="21"/>
  <c r="J288" i="21"/>
  <c r="J1017" i="21"/>
  <c r="J195" i="21"/>
  <c r="J585" i="21"/>
  <c r="BK1212" i="21"/>
  <c r="BK616" i="21"/>
  <c r="BK1217" i="21"/>
  <c r="BK757" i="21"/>
  <c r="BK288" i="21"/>
  <c r="J1177" i="21"/>
  <c r="J861" i="21"/>
  <c r="J2495" i="21"/>
  <c r="J2311" i="21"/>
  <c r="J2170" i="21"/>
  <c r="BK1834" i="21"/>
  <c r="BK1683" i="21"/>
  <c r="J1535" i="21"/>
  <c r="BK1392" i="21"/>
  <c r="J552" i="21"/>
  <c r="J2548" i="21"/>
  <c r="BK2201" i="21"/>
  <c r="BK1927" i="21"/>
  <c r="BK1687" i="21"/>
  <c r="BK1509" i="21"/>
  <c r="BK1073" i="21"/>
  <c r="J576" i="21"/>
  <c r="BK316" i="21"/>
  <c r="J2511" i="21"/>
  <c r="BK2143" i="21"/>
  <c r="J1911" i="21"/>
  <c r="BK1732" i="21"/>
  <c r="J1519" i="21"/>
  <c r="J1084" i="21"/>
  <c r="J737" i="21"/>
  <c r="J375" i="21"/>
  <c r="J2527" i="21"/>
  <c r="BK2091" i="21"/>
  <c r="BK1787" i="21"/>
  <c r="J1707" i="21"/>
  <c r="J1572" i="21"/>
  <c r="J948" i="21"/>
  <c r="BK552" i="21"/>
  <c r="BK215" i="21"/>
  <c r="J2557" i="21"/>
  <c r="BK2409" i="21"/>
  <c r="BK2076" i="21"/>
  <c r="J1887" i="21"/>
  <c r="J1822" i="21"/>
  <c r="J1679" i="21"/>
  <c r="J1484" i="21"/>
  <c r="BK1087" i="21"/>
  <c r="J610" i="21"/>
  <c r="J213" i="22"/>
  <c r="J192" i="22"/>
  <c r="J189" i="22"/>
  <c r="J210" i="22"/>
  <c r="J247" i="22"/>
  <c r="J229" i="22"/>
  <c r="J144" i="22"/>
  <c r="J371" i="23"/>
  <c r="J144" i="23"/>
  <c r="J337" i="23"/>
  <c r="J479" i="23"/>
  <c r="BK346" i="23"/>
  <c r="J362" i="23"/>
  <c r="BK219" i="23"/>
  <c r="BK365" i="23"/>
  <c r="BK405" i="23"/>
  <c r="BK158" i="23"/>
  <c r="J341" i="23"/>
  <c r="BK521" i="23"/>
  <c r="J472" i="23"/>
  <c r="J287" i="23"/>
  <c r="J492" i="23"/>
  <c r="BK497" i="23"/>
  <c r="J343" i="23"/>
  <c r="J436" i="23"/>
  <c r="J306" i="23"/>
  <c r="J131" i="24"/>
  <c r="BK129" i="24"/>
  <c r="J132" i="25"/>
  <c r="J137" i="25"/>
  <c r="BK133" i="27"/>
  <c r="BK152" i="27"/>
  <c r="J135" i="27"/>
  <c r="BK137" i="28"/>
  <c r="J174" i="28"/>
  <c r="J133" i="28"/>
  <c r="BK185" i="28"/>
  <c r="J138" i="28"/>
  <c r="J129" i="29"/>
  <c r="BK223" i="30"/>
  <c r="BK256" i="30"/>
  <c r="BK377" i="30"/>
  <c r="J484" i="30"/>
  <c r="BK349" i="30"/>
  <c r="J253" i="30"/>
  <c r="BK341" i="30"/>
  <c r="J335" i="30"/>
  <c r="J545" i="30"/>
  <c r="BK327" i="30"/>
  <c r="BK532" i="30"/>
  <c r="J437" i="30"/>
  <c r="J556" i="30"/>
  <c r="BK482" i="30"/>
  <c r="BK454" i="30"/>
  <c r="J145" i="30"/>
  <c r="BK395" i="30"/>
  <c r="BK1121" i="2"/>
  <c r="J932" i="2"/>
  <c r="BK724" i="2"/>
  <c r="BK338" i="2"/>
  <c r="BK1071" i="2"/>
  <c r="J878" i="2"/>
  <c r="J486" i="2"/>
  <c r="BK282" i="2"/>
  <c r="BK1078" i="2"/>
  <c r="BK855" i="2"/>
  <c r="BK300" i="2"/>
  <c r="BK1117" i="2"/>
  <c r="J813" i="2"/>
  <c r="BK585" i="2"/>
  <c r="J177" i="2"/>
  <c r="J1109" i="2"/>
  <c r="J842" i="2"/>
  <c r="J454" i="2"/>
  <c r="BK292" i="2"/>
  <c r="J764" i="2"/>
  <c r="BK155" i="2"/>
  <c r="J855" i="2"/>
  <c r="BK589" i="2"/>
  <c r="BK221" i="2"/>
  <c r="BK1165" i="2"/>
  <c r="J953" i="2"/>
  <c r="BK555" i="2"/>
  <c r="BK276" i="2"/>
  <c r="BK1345" i="2"/>
  <c r="J1209" i="2"/>
  <c r="BK1158" i="2"/>
  <c r="J998" i="2"/>
  <c r="BK872" i="2"/>
  <c r="BK503" i="2"/>
  <c r="J320" i="2"/>
  <c r="BK159" i="2"/>
  <c r="J1170" i="2"/>
  <c r="J1078" i="2"/>
  <c r="BK777" i="2"/>
  <c r="BK320" i="2"/>
  <c r="BK1339" i="2"/>
  <c r="J1213" i="2"/>
  <c r="BK1109" i="2"/>
  <c r="J777" i="2"/>
  <c r="J284" i="2"/>
  <c r="J1123" i="2"/>
  <c r="J872" i="2"/>
  <c r="J623" i="2"/>
  <c r="J220" i="2"/>
  <c r="BK238" i="3"/>
  <c r="J361" i="3"/>
  <c r="BK274" i="3"/>
  <c r="J320" i="3"/>
  <c r="BK179" i="3"/>
  <c r="BK223" i="3"/>
  <c r="J356" i="3"/>
  <c r="BK211" i="3"/>
  <c r="J232" i="3"/>
  <c r="J317" i="3"/>
  <c r="J341" i="3"/>
  <c r="BK155" i="3"/>
  <c r="J188" i="3"/>
  <c r="J274" i="3"/>
  <c r="J244" i="3"/>
  <c r="J169" i="4"/>
  <c r="BK137" i="4"/>
  <c r="J275" i="5"/>
  <c r="J248" i="5"/>
  <c r="J254" i="5"/>
  <c r="J241" i="5"/>
  <c r="J153" i="5"/>
  <c r="BK149" i="5"/>
  <c r="BK281" i="5"/>
  <c r="J216" i="5"/>
  <c r="J305" i="5"/>
  <c r="BK373" i="5"/>
  <c r="BK317" i="5"/>
  <c r="J167" i="5"/>
  <c r="J400" i="5"/>
  <c r="J260" i="5"/>
  <c r="BK194" i="5"/>
  <c r="J406" i="5"/>
  <c r="BK275" i="5"/>
  <c r="J209" i="5"/>
  <c r="BK367" i="5"/>
  <c r="J146" i="5"/>
  <c r="BK241" i="5"/>
  <c r="BK220" i="5"/>
  <c r="J143" i="5"/>
  <c r="BK217" i="6"/>
  <c r="BK220" i="6"/>
  <c r="J181" i="6"/>
  <c r="BK212" i="6"/>
  <c r="BK181" i="6"/>
  <c r="J183" i="6"/>
  <c r="J208" i="6"/>
  <c r="BK136" i="6"/>
  <c r="BK159" i="6"/>
  <c r="BK147" i="6"/>
  <c r="J1195" i="7"/>
  <c r="J912" i="7"/>
  <c r="J1510" i="7"/>
  <c r="J1024" i="7"/>
  <c r="BK845" i="7"/>
  <c r="BK533" i="7"/>
  <c r="BK1513" i="7"/>
  <c r="J937" i="7"/>
  <c r="BK438" i="7"/>
  <c r="J141" i="7"/>
  <c r="J1062" i="7"/>
  <c r="BK480" i="7"/>
  <c r="J1504" i="7"/>
  <c r="J1118" i="7"/>
  <c r="J518" i="7"/>
  <c r="BK1091" i="7"/>
  <c r="J855" i="7"/>
  <c r="J452" i="7"/>
  <c r="J207" i="7"/>
  <c r="J1323" i="7"/>
  <c r="BK727" i="7"/>
  <c r="J2191" i="7"/>
  <c r="J1963" i="7"/>
  <c r="BK1851" i="7"/>
  <c r="BK1690" i="7"/>
  <c r="J1479" i="7"/>
  <c r="BK1065" i="7"/>
  <c r="BK792" i="7"/>
  <c r="BK2070" i="7"/>
  <c r="BK1934" i="7"/>
  <c r="BK1715" i="7"/>
  <c r="J1599" i="7"/>
  <c r="BK1323" i="7"/>
  <c r="J897" i="7"/>
  <c r="BK2206" i="7"/>
  <c r="J2067" i="7"/>
  <c r="J1914" i="7"/>
  <c r="BK1779" i="7"/>
  <c r="BK1571" i="7"/>
  <c r="BK1335" i="7"/>
  <c r="BK947" i="7"/>
  <c r="J352" i="7"/>
  <c r="BK2090" i="7"/>
  <c r="J1883" i="7"/>
  <c r="BK186" i="8"/>
  <c r="J156" i="8"/>
  <c r="J192" i="8"/>
  <c r="J252" i="9"/>
  <c r="BK288" i="9"/>
  <c r="BK294" i="9"/>
  <c r="BK285" i="9"/>
  <c r="J301" i="9"/>
  <c r="BK302" i="9"/>
  <c r="J294" i="9"/>
  <c r="J197" i="9"/>
  <c r="J132" i="10"/>
  <c r="BK131" i="10"/>
  <c r="J582" i="16"/>
  <c r="J354" i="16"/>
  <c r="BK1318" i="16"/>
  <c r="BK942" i="16"/>
  <c r="BK560" i="16"/>
  <c r="J174" i="16"/>
  <c r="BK1268" i="16"/>
  <c r="J704" i="16"/>
  <c r="J433" i="16"/>
  <c r="J302" i="16"/>
  <c r="BK1322" i="16"/>
  <c r="J838" i="16"/>
  <c r="J660" i="16"/>
  <c r="J1210" i="16"/>
  <c r="BK834" i="16"/>
  <c r="J614" i="16"/>
  <c r="BK329" i="16"/>
  <c r="J1277" i="16"/>
  <c r="BK1063" i="16"/>
  <c r="J365" i="16"/>
  <c r="J1312" i="16"/>
  <c r="BK1032" i="16"/>
  <c r="J545" i="16"/>
  <c r="BK1535" i="16"/>
  <c r="J1469" i="16"/>
  <c r="BK1420" i="16"/>
  <c r="J1154" i="16"/>
  <c r="BK925" i="16"/>
  <c r="J600" i="16"/>
  <c r="J203" i="16"/>
  <c r="BK1476" i="16"/>
  <c r="BK1415" i="16"/>
  <c r="BK1123" i="16"/>
  <c r="J925" i="16"/>
  <c r="BK701" i="16"/>
  <c r="BK297" i="16"/>
  <c r="J1630" i="16"/>
  <c r="BK1451" i="16"/>
  <c r="J1435" i="16"/>
  <c r="J1326" i="16"/>
  <c r="J813" i="16"/>
  <c r="BK481" i="16"/>
  <c r="BK1515" i="16"/>
  <c r="J1434" i="16"/>
  <c r="J1362" i="16"/>
  <c r="BK875" i="16"/>
  <c r="BK730" i="16"/>
  <c r="BK1565" i="16"/>
  <c r="J1426" i="16"/>
  <c r="BK1050" i="16"/>
  <c r="J314" i="16"/>
  <c r="BK312" i="17"/>
  <c r="J271" i="17"/>
  <c r="J201" i="17"/>
  <c r="BK294" i="17"/>
  <c r="J302" i="17"/>
  <c r="BK163" i="17"/>
  <c r="J163" i="17"/>
  <c r="J204" i="17"/>
  <c r="J255" i="17"/>
  <c r="J160" i="18"/>
  <c r="J131" i="18"/>
  <c r="J165" i="18"/>
  <c r="J219" i="19"/>
  <c r="BK210" i="19"/>
  <c r="BK206" i="19"/>
  <c r="BK200" i="19"/>
  <c r="BK137" i="19"/>
  <c r="J149" i="19"/>
  <c r="BK136" i="19"/>
  <c r="J218" i="20"/>
  <c r="J194" i="20"/>
  <c r="BK149" i="20"/>
  <c r="BK194" i="20"/>
  <c r="J135" i="20"/>
  <c r="BK165" i="20"/>
  <c r="BK1247" i="21"/>
  <c r="J1052" i="21"/>
  <c r="J1414" i="21"/>
  <c r="J757" i="21"/>
  <c r="J1212" i="21"/>
  <c r="BK454" i="21"/>
  <c r="J1109" i="21"/>
  <c r="BK861" i="21"/>
  <c r="BK1017" i="21"/>
  <c r="BK417" i="21"/>
  <c r="J1411" i="21"/>
  <c r="BK948" i="21"/>
  <c r="BK528" i="21"/>
  <c r="J2409" i="21"/>
  <c r="J2224" i="21"/>
  <c r="J2061" i="21"/>
  <c r="BK1499" i="21"/>
  <c r="BK1170" i="21"/>
  <c r="BK542" i="21"/>
  <c r="BK2487" i="21"/>
  <c r="BK1997" i="21"/>
  <c r="J1902" i="21"/>
  <c r="J1589" i="21"/>
  <c r="J848" i="21"/>
  <c r="BK519" i="21"/>
  <c r="BK2286" i="21"/>
  <c r="J1773" i="21"/>
  <c r="BK1052" i="21"/>
  <c r="J627" i="21"/>
  <c r="J313" i="21"/>
  <c r="J2285" i="21"/>
  <c r="J2023" i="21"/>
  <c r="J1790" i="21"/>
  <c r="J1653" i="21"/>
  <c r="J1217" i="21"/>
  <c r="J654" i="21"/>
  <c r="J2568" i="21"/>
  <c r="BK2427" i="21"/>
  <c r="BK2360" i="21"/>
  <c r="BK2181" i="21"/>
  <c r="BK1883" i="21"/>
  <c r="BK1780" i="21"/>
  <c r="J1532" i="21"/>
  <c r="BK638" i="21"/>
  <c r="J182" i="21"/>
  <c r="J238" i="22"/>
  <c r="BK246" i="22"/>
  <c r="BK213" i="22"/>
  <c r="BK138" i="22"/>
  <c r="J153" i="22"/>
  <c r="J201" i="22"/>
  <c r="BK377" i="23"/>
  <c r="J269" i="23"/>
  <c r="J477" i="23"/>
  <c r="BK180" i="23"/>
  <c r="J501" i="23"/>
  <c r="BK264" i="23"/>
  <c r="BK456" i="23"/>
  <c r="BK284" i="23"/>
  <c r="J356" i="23"/>
  <c r="BK224" i="23"/>
  <c r="J521" i="23"/>
  <c r="J291" i="23"/>
  <c r="J509" i="23"/>
  <c r="J358" i="23"/>
  <c r="J346" i="23"/>
  <c r="BK484" i="23"/>
  <c r="J282" i="23"/>
  <c r="BK411" i="23"/>
  <c r="J295" i="23"/>
  <c r="J129" i="24"/>
  <c r="J133" i="25"/>
  <c r="BK138" i="25"/>
  <c r="J150" i="27"/>
  <c r="BK142" i="27"/>
  <c r="BK149" i="27"/>
  <c r="BK194" i="28"/>
  <c r="BK176" i="28"/>
  <c r="J148" i="28"/>
  <c r="BK187" i="28"/>
  <c r="J143" i="28"/>
  <c r="J473" i="30"/>
  <c r="BK322" i="30"/>
  <c r="BK320" i="30"/>
  <c r="J372" i="30"/>
  <c r="J477" i="30"/>
  <c r="J223" i="30"/>
  <c r="J175" i="30"/>
  <c r="BK477" i="30"/>
  <c r="BK307" i="30"/>
  <c r="J565" i="30"/>
  <c r="BK475" i="30"/>
  <c r="BK556" i="30"/>
  <c r="J471" i="30"/>
  <c r="BK337" i="30"/>
  <c r="J558" i="30"/>
  <c r="BK486" i="30"/>
  <c r="BK523" i="30"/>
  <c r="BK207" i="30"/>
  <c r="BK453" i="30"/>
  <c r="J361" i="30"/>
  <c r="BK1103" i="2"/>
  <c r="J957" i="2"/>
  <c r="BK779" i="2"/>
  <c r="BK380" i="2"/>
  <c r="BK1079" i="2"/>
  <c r="J784" i="2"/>
  <c r="J473" i="2"/>
  <c r="J1146" i="2"/>
  <c r="J1056" i="2"/>
  <c r="BK784" i="2"/>
  <c r="BK397" i="2"/>
  <c r="BK957" i="2"/>
  <c r="BK734" i="2"/>
  <c r="BK1133" i="2"/>
  <c r="BK955" i="2"/>
  <c r="J631" i="2"/>
  <c r="J300" i="2"/>
  <c r="BK868" i="2"/>
  <c r="J724" i="2"/>
  <c r="BK313" i="2"/>
  <c r="BK1128" i="2"/>
  <c r="BK615" i="2"/>
  <c r="BK388" i="2"/>
  <c r="J1203" i="2"/>
  <c r="J1018" i="2"/>
  <c r="BK655" i="2"/>
  <c r="BK274" i="2"/>
  <c r="BK1335" i="2"/>
  <c r="BK1218" i="2"/>
  <c r="J1114" i="2"/>
  <c r="BK926" i="2"/>
  <c r="J795" i="2"/>
  <c r="J572" i="2"/>
  <c r="BK290" i="2"/>
  <c r="BK1258" i="2"/>
  <c r="J1164" i="2"/>
  <c r="BK1048" i="2"/>
  <c r="BK836" i="2"/>
  <c r="BK453" i="2"/>
  <c r="J1345" i="2"/>
  <c r="BK1268" i="2"/>
  <c r="J1199" i="2"/>
  <c r="BK1143" i="2"/>
  <c r="BK810" i="2"/>
  <c r="J286" i="2"/>
  <c r="J1167" i="2"/>
  <c r="BK998" i="2"/>
  <c r="J792" i="2"/>
  <c r="J665" i="2"/>
  <c r="J288" i="2"/>
  <c r="J350" i="3"/>
  <c r="BK253" i="3"/>
  <c r="BK359" i="3"/>
  <c r="J271" i="3"/>
  <c r="J353" i="3"/>
  <c r="BK217" i="3"/>
  <c r="J286" i="3"/>
  <c r="J329" i="3"/>
  <c r="J373" i="3"/>
  <c r="BK350" i="3"/>
  <c r="J158" i="3"/>
  <c r="BK320" i="3"/>
  <c r="J289" i="3"/>
  <c r="BK161" i="3"/>
  <c r="BK166" i="4"/>
  <c r="J160" i="4"/>
  <c r="BK134" i="4"/>
  <c r="BK278" i="5"/>
  <c r="BK136" i="5"/>
  <c r="BK219" i="5"/>
  <c r="BK208" i="5"/>
  <c r="BK379" i="5"/>
  <c r="BK197" i="5"/>
  <c r="BK144" i="5"/>
  <c r="BK358" i="5"/>
  <c r="J237" i="5"/>
  <c r="BK173" i="5"/>
  <c r="J284" i="5"/>
  <c r="J397" i="5"/>
  <c r="J259" i="5"/>
  <c r="BK409" i="5"/>
  <c r="BK326" i="5"/>
  <c r="J207" i="5"/>
  <c r="J139" i="6"/>
  <c r="J177" i="6"/>
  <c r="J163" i="6"/>
  <c r="BK148" i="6"/>
  <c r="BK134" i="6"/>
  <c r="J186" i="6"/>
  <c r="BK1451" i="7"/>
  <c r="J1115" i="7"/>
  <c r="J160" i="7"/>
  <c r="BK1374" i="7"/>
  <c r="J900" i="7"/>
  <c r="J480" i="7"/>
  <c r="J1207" i="7"/>
  <c r="BK991" i="7"/>
  <c r="BK714" i="7"/>
  <c r="BK433" i="7"/>
  <c r="BK1546" i="7"/>
  <c r="BK984" i="7"/>
  <c r="J438" i="7"/>
  <c r="J1234" i="7"/>
  <c r="J1374" i="7"/>
  <c r="J1154" i="7"/>
  <c r="BK586" i="7"/>
  <c r="BK395" i="7"/>
  <c r="J1430" i="7"/>
  <c r="J782" i="7"/>
  <c r="BK294" i="7"/>
  <c r="J1999" i="7"/>
  <c r="J1825" i="7"/>
  <c r="BK1654" i="7"/>
  <c r="J1213" i="7"/>
  <c r="J991" i="7"/>
  <c r="J766" i="7"/>
  <c r="J445" i="7"/>
  <c r="J175" i="7"/>
  <c r="BK2204" i="7"/>
  <c r="BK2111" i="7"/>
  <c r="BK1892" i="7"/>
  <c r="J1718" i="7"/>
  <c r="BK1568" i="7"/>
  <c r="BK1408" i="7"/>
  <c r="BK1352" i="7"/>
  <c r="BK1011" i="7"/>
  <c r="BK706" i="7"/>
  <c r="BK2188" i="7"/>
  <c r="BK2041" i="7"/>
  <c r="J1835" i="7"/>
  <c r="J1690" i="7"/>
  <c r="J1568" i="7"/>
  <c r="J966" i="7"/>
  <c r="BK381" i="7"/>
  <c r="J2194" i="7"/>
  <c r="J1974" i="7"/>
  <c r="J1657" i="7"/>
  <c r="BK1524" i="7"/>
  <c r="BK1175" i="7"/>
  <c r="J346" i="7"/>
  <c r="J2013" i="7"/>
  <c r="J1809" i="7"/>
  <c r="J1335" i="7"/>
  <c r="BK1072" i="7"/>
  <c r="J756" i="7"/>
  <c r="BK257" i="7"/>
  <c r="J241" i="8"/>
  <c r="J162" i="8"/>
  <c r="J216" i="8"/>
  <c r="J186" i="8"/>
  <c r="BK147" i="8"/>
  <c r="BK247" i="8"/>
  <c r="J267" i="9"/>
  <c r="J313" i="9"/>
  <c r="J184" i="9"/>
  <c r="BK273" i="9"/>
  <c r="BK130" i="10"/>
  <c r="J840" i="16"/>
  <c r="BK600" i="16"/>
  <c r="J371" i="16"/>
  <c r="BK1349" i="16"/>
  <c r="J946" i="16"/>
  <c r="J542" i="16"/>
  <c r="J193" i="16"/>
  <c r="J1009" i="16"/>
  <c r="BK840" i="16"/>
  <c r="J609" i="16"/>
  <c r="J307" i="16"/>
  <c r="J1273" i="16"/>
  <c r="J1032" i="16"/>
  <c r="BK862" i="16"/>
  <c r="J551" i="16"/>
  <c r="J1364" i="16"/>
  <c r="J1116" i="16"/>
  <c r="BK826" i="16"/>
  <c r="J696" i="16"/>
  <c r="J555" i="16"/>
  <c r="BK272" i="16"/>
  <c r="J1246" i="16"/>
  <c r="BK968" i="16"/>
  <c r="BK602" i="16"/>
  <c r="J399" i="16"/>
  <c r="J1634" i="16"/>
  <c r="BK1486" i="16"/>
  <c r="BK1429" i="16"/>
  <c r="BK1411" i="16"/>
  <c r="J1148" i="16"/>
  <c r="J934" i="16"/>
  <c r="J724" i="16"/>
  <c r="BK582" i="16"/>
  <c r="BK281" i="16"/>
  <c r="J1522" i="16"/>
  <c r="J1476" i="16"/>
  <c r="J1436" i="16"/>
  <c r="BK1421" i="16"/>
  <c r="J1218" i="16"/>
  <c r="BK1075" i="16"/>
  <c r="J862" i="16"/>
  <c r="J360" i="16"/>
  <c r="J171" i="16"/>
  <c r="BK1503" i="16"/>
  <c r="J1439" i="16"/>
  <c r="J1310" i="16"/>
  <c r="J734" i="16"/>
  <c r="BK177" i="16"/>
  <c r="J1477" i="16"/>
  <c r="BK1160" i="16"/>
  <c r="BK421" i="16"/>
  <c r="J238" i="16"/>
  <c r="BK274" i="17"/>
  <c r="J210" i="17"/>
  <c r="BK287" i="17"/>
  <c r="J280" i="17"/>
  <c r="J258" i="17"/>
  <c r="BK277" i="17"/>
  <c r="BK222" i="17"/>
  <c r="BK310" i="17"/>
  <c r="J244" i="19"/>
  <c r="BK225" i="19"/>
  <c r="J200" i="19"/>
  <c r="J168" i="20"/>
  <c r="J165" i="20"/>
  <c r="BK210" i="20"/>
  <c r="BK218" i="20"/>
  <c r="BK143" i="20"/>
  <c r="J195" i="20"/>
  <c r="J222" i="20"/>
  <c r="J207" i="20"/>
  <c r="BK153" i="20"/>
  <c r="BK1293" i="21"/>
  <c r="BK1066" i="21"/>
  <c r="J1066" i="21"/>
  <c r="BK493" i="21"/>
  <c r="BK1177" i="21"/>
  <c r="BK754" i="21"/>
  <c r="BK185" i="21"/>
  <c r="J1091" i="21"/>
  <c r="BK369" i="21"/>
  <c r="J1119" i="21"/>
  <c r="BK722" i="21"/>
  <c r="J1241" i="21"/>
  <c r="J868" i="21"/>
  <c r="BK393" i="21"/>
  <c r="BK1180" i="21"/>
  <c r="J938" i="21"/>
  <c r="BK2467" i="21"/>
  <c r="BK2278" i="21"/>
  <c r="J2091" i="21"/>
  <c r="BK1583" i="21"/>
  <c r="J1328" i="21"/>
  <c r="BK1164" i="21"/>
  <c r="BK467" i="21"/>
  <c r="BK2514" i="21"/>
  <c r="J2256" i="21"/>
  <c r="J1954" i="21"/>
  <c r="J1805" i="21"/>
  <c r="J1642" i="21"/>
  <c r="BK1414" i="21"/>
  <c r="J1048" i="21"/>
  <c r="BK654" i="21"/>
  <c r="BK516" i="21"/>
  <c r="BK2536" i="21"/>
  <c r="BK2267" i="21"/>
  <c r="BK1869" i="21"/>
  <c r="BK1589" i="21"/>
  <c r="BK1329" i="21"/>
  <c r="BK1032" i="21"/>
  <c r="J346" i="21"/>
  <c r="BK2511" i="21"/>
  <c r="J2278" i="21"/>
  <c r="BK1923" i="21"/>
  <c r="J1812" i="21"/>
  <c r="J1683" i="21"/>
  <c r="J1556" i="21"/>
  <c r="J664" i="21"/>
  <c r="BK440" i="21"/>
  <c r="BK2570" i="21"/>
  <c r="J2542" i="21"/>
  <c r="J2415" i="21"/>
  <c r="BK2220" i="21"/>
  <c r="J2026" i="21"/>
  <c r="J1845" i="21"/>
  <c r="BK1506" i="21"/>
  <c r="J1205" i="21"/>
  <c r="BK734" i="21"/>
  <c r="J246" i="22"/>
  <c r="BK165" i="22"/>
  <c r="J177" i="22"/>
  <c r="J150" i="22"/>
  <c r="BK150" i="22"/>
  <c r="J223" i="22"/>
  <c r="BK229" i="22"/>
  <c r="J325" i="23"/>
  <c r="J378" i="23"/>
  <c r="BK210" i="23"/>
  <c r="J439" i="23"/>
  <c r="BK472" i="23"/>
  <c r="J230" i="23"/>
  <c r="BK350" i="23"/>
  <c r="J354" i="23"/>
  <c r="J489" i="23"/>
  <c r="BK525" i="23"/>
  <c r="BK514" i="23"/>
  <c r="BK529" i="23"/>
  <c r="BK432" i="23"/>
  <c r="J517" i="23"/>
  <c r="BK331" i="23"/>
  <c r="J405" i="23"/>
  <c r="J224" i="23"/>
  <c r="J130" i="24"/>
  <c r="J134" i="25"/>
  <c r="BK135" i="25"/>
  <c r="J138" i="27"/>
  <c r="J144" i="27"/>
  <c r="J136" i="27"/>
  <c r="BK209" i="28"/>
  <c r="BK204" i="28"/>
  <c r="BK152" i="28"/>
  <c r="J176" i="28"/>
  <c r="BK162" i="28"/>
  <c r="J331" i="30"/>
  <c r="J445" i="30"/>
  <c r="J469" i="30"/>
  <c r="J341" i="30"/>
  <c r="J483" i="30"/>
  <c r="J366" i="30"/>
  <c r="BK263" i="30"/>
  <c r="BK488" i="30"/>
  <c r="BK464" i="30"/>
  <c r="J236" i="30"/>
  <c r="BK503" i="30"/>
  <c r="J332" i="30"/>
  <c r="J541" i="30"/>
  <c r="J472" i="30"/>
  <c r="BK324" i="30"/>
  <c r="BK545" i="30"/>
  <c r="J339" i="30"/>
  <c r="BK391" i="30"/>
  <c r="BK522" i="30"/>
  <c r="BK421" i="30"/>
  <c r="J1130" i="2"/>
  <c r="BK1056" i="2"/>
  <c r="BK895" i="2"/>
  <c r="J388" i="2"/>
  <c r="BK990" i="2"/>
  <c r="J844" i="2"/>
  <c r="J276" i="2"/>
  <c r="J796" i="2"/>
  <c r="J246" i="2"/>
  <c r="BK807" i="2"/>
  <c r="J625" i="2"/>
  <c r="J1113" i="2"/>
  <c r="J928" i="2"/>
  <c r="J810" i="2"/>
  <c r="J612" i="2"/>
  <c r="J1165" i="2"/>
  <c r="J846" i="2"/>
  <c r="BK339" i="2"/>
  <c r="BK1131" i="2"/>
  <c r="BK917" i="2"/>
  <c r="J501" i="2"/>
  <c r="BK1290" i="2"/>
  <c r="J1149" i="2"/>
  <c r="BK1115" i="2"/>
  <c r="BK592" i="2"/>
  <c r="J282" i="2"/>
  <c r="BK1349" i="2"/>
  <c r="J1220" i="2"/>
  <c r="J1074" i="2"/>
  <c r="BK937" i="2"/>
  <c r="J807" i="2"/>
  <c r="BK494" i="2"/>
  <c r="BK393" i="2"/>
  <c r="BK242" i="2"/>
  <c r="BK1207" i="2"/>
  <c r="J1117" i="2"/>
  <c r="BK887" i="2"/>
  <c r="BK501" i="2"/>
  <c r="J1335" i="2"/>
  <c r="J1258" i="2"/>
  <c r="J1191" i="2"/>
  <c r="J1072" i="2"/>
  <c r="J856" i="2"/>
  <c r="J280" i="2"/>
  <c r="J1085" i="2"/>
  <c r="BK932" i="2"/>
  <c r="BK743" i="2"/>
  <c r="BK465" i="2"/>
  <c r="BK306" i="3"/>
  <c r="J182" i="3"/>
  <c r="BK196" i="3"/>
  <c r="J229" i="3"/>
  <c r="J295" i="3"/>
  <c r="BK185" i="3"/>
  <c r="BK247" i="3"/>
  <c r="BK289" i="3"/>
  <c r="BK370" i="3"/>
  <c r="BK182" i="3"/>
  <c r="BK361" i="3"/>
  <c r="BK311" i="3"/>
  <c r="BK170" i="3"/>
  <c r="BK163" i="4"/>
  <c r="BK152" i="4"/>
  <c r="J143" i="4"/>
  <c r="J382" i="5"/>
  <c r="J176" i="5"/>
  <c r="BK347" i="5"/>
  <c r="J142" i="5"/>
  <c r="J391" i="5"/>
  <c r="BK231" i="5"/>
  <c r="BK182" i="5"/>
  <c r="J370" i="5"/>
  <c r="J218" i="5"/>
  <c r="J139" i="5"/>
  <c r="BK227" i="5"/>
  <c r="J403" i="5"/>
  <c r="J311" i="5"/>
  <c r="BK160" i="5"/>
  <c r="BK391" i="5"/>
  <c r="J220" i="5"/>
  <c r="BK403" i="5"/>
  <c r="BK293" i="5"/>
  <c r="J409" i="5"/>
  <c r="BK229" i="5"/>
  <c r="BK287" i="5"/>
  <c r="J221" i="5"/>
  <c r="J171" i="6"/>
  <c r="BK158" i="6"/>
  <c r="J192" i="6"/>
  <c r="J153" i="6"/>
  <c r="J207" i="6"/>
  <c r="BK135" i="6"/>
  <c r="BK199" i="6"/>
  <c r="BK195" i="6"/>
  <c r="J174" i="6"/>
  <c r="J1391" i="7"/>
  <c r="BK1124" i="7"/>
  <c r="J169" i="7"/>
  <c r="BK1166" i="7"/>
  <c r="J488" i="7"/>
  <c r="BK1127" i="7"/>
  <c r="J981" i="7"/>
  <c r="J650" i="7"/>
  <c r="BK300" i="7"/>
  <c r="J1341" i="7"/>
  <c r="J892" i="7"/>
  <c r="J1244" i="7"/>
  <c r="J631" i="7"/>
  <c r="BK1303" i="7"/>
  <c r="J908" i="7"/>
  <c r="BK530" i="7"/>
  <c r="BK1476" i="7"/>
  <c r="BK556" i="7"/>
  <c r="J2204" i="7"/>
  <c r="J2098" i="7"/>
  <c r="BK1862" i="7"/>
  <c r="BK1718" i="7"/>
  <c r="J1614" i="7"/>
  <c r="BK1195" i="7"/>
  <c r="BK900" i="7"/>
  <c r="J564" i="7"/>
  <c r="J294" i="7"/>
  <c r="J2221" i="7"/>
  <c r="J2178" i="7"/>
  <c r="J2080" i="7"/>
  <c r="J1770" i="7"/>
  <c r="J1593" i="7"/>
  <c r="BK1391" i="7"/>
  <c r="BK1115" i="7"/>
  <c r="J772" i="7"/>
  <c r="BK2198" i="7"/>
  <c r="J2090" i="7"/>
  <c r="J1851" i="7"/>
  <c r="J1702" i="7"/>
  <c r="J1349" i="7"/>
  <c r="BK644" i="7"/>
  <c r="BK2218" i="7"/>
  <c r="J2120" i="7"/>
  <c r="J1903" i="7"/>
  <c r="BK1635" i="7"/>
  <c r="BK1535" i="7"/>
  <c r="BK1262" i="7"/>
  <c r="BK908" i="7"/>
  <c r="J318" i="7"/>
  <c r="J2035" i="7"/>
  <c r="J1842" i="7"/>
  <c r="BK1708" i="7"/>
  <c r="J1574" i="7"/>
  <c r="J1130" i="7"/>
  <c r="BK772" i="7"/>
  <c r="BK232" i="7"/>
  <c r="BK137" i="8"/>
  <c r="J136" i="8"/>
  <c r="BK198" i="8"/>
  <c r="BK232" i="8"/>
  <c r="J153" i="8"/>
  <c r="BK138" i="8"/>
  <c r="J226" i="8"/>
  <c r="J141" i="8"/>
  <c r="J222" i="9"/>
  <c r="J232" i="9"/>
  <c r="J317" i="9"/>
  <c r="BK164" i="9"/>
  <c r="J255" i="9"/>
  <c r="J280" i="9"/>
  <c r="BK307" i="9"/>
  <c r="J273" i="9"/>
  <c r="BK266" i="16"/>
  <c r="J1190" i="16"/>
  <c r="BK870" i="16"/>
  <c r="BK403" i="16"/>
  <c r="BK195" i="16"/>
  <c r="BK1037" i="16"/>
  <c r="BK800" i="16"/>
  <c r="J573" i="16"/>
  <c r="BK323" i="16"/>
  <c r="J1344" i="16"/>
  <c r="BK1088" i="16"/>
  <c r="J904" i="16"/>
  <c r="J817" i="16"/>
  <c r="BK280" i="16"/>
  <c r="BK1316" i="16"/>
  <c r="J1075" i="16"/>
  <c r="BK855" i="16"/>
  <c r="BK712" i="16"/>
  <c r="J621" i="16"/>
  <c r="BK386" i="16"/>
  <c r="J278" i="16"/>
  <c r="BK1202" i="16"/>
  <c r="BK842" i="16"/>
  <c r="BK498" i="16"/>
  <c r="BK1148" i="16"/>
  <c r="J855" i="16"/>
  <c r="BK191" i="16"/>
  <c r="BK1522" i="16"/>
  <c r="BK1459" i="16"/>
  <c r="J1384" i="16"/>
  <c r="BK1281" i="16"/>
  <c r="J1111" i="16"/>
  <c r="BK857" i="16"/>
  <c r="J602" i="16"/>
  <c r="J342" i="16"/>
  <c r="J1563" i="16"/>
  <c r="J1493" i="16"/>
  <c r="J1423" i="16"/>
  <c r="BK1350" i="16"/>
  <c r="J968" i="16"/>
  <c r="J869" i="16"/>
  <c r="BK597" i="16"/>
  <c r="J1637" i="16"/>
  <c r="BK1501" i="16"/>
  <c r="J678" i="16"/>
  <c r="BK1533" i="16"/>
  <c r="J1428" i="16"/>
  <c r="BK1111" i="16"/>
  <c r="J386" i="16"/>
  <c r="BK218" i="16"/>
  <c r="J234" i="17"/>
  <c r="J264" i="17"/>
  <c r="BK148" i="17"/>
  <c r="BK280" i="17"/>
  <c r="J228" i="17"/>
  <c r="BK304" i="17"/>
  <c r="J307" i="17"/>
  <c r="BK264" i="17"/>
  <c r="J274" i="17"/>
  <c r="J298" i="17"/>
  <c r="BK151" i="18"/>
  <c r="BK157" i="18"/>
  <c r="BK244" i="19"/>
  <c r="J135" i="19"/>
  <c r="J188" i="19"/>
  <c r="BK171" i="19"/>
  <c r="J178" i="19"/>
  <c r="J253" i="19"/>
  <c r="BK222" i="19"/>
  <c r="J181" i="19"/>
  <c r="J146" i="19"/>
  <c r="BK232" i="20"/>
  <c r="BK134" i="20"/>
  <c r="J162" i="20"/>
  <c r="BK158" i="20"/>
  <c r="J202" i="20"/>
  <c r="J225" i="20"/>
  <c r="J210" i="20"/>
  <c r="BK150" i="20"/>
  <c r="J1186" i="21"/>
  <c r="J153" i="21"/>
  <c r="BK1091" i="21"/>
  <c r="BK324" i="21"/>
  <c r="BK676" i="21"/>
  <c r="J1094" i="21"/>
  <c r="J425" i="21"/>
  <c r="J1055" i="21"/>
  <c r="BK195" i="21"/>
  <c r="J774" i="21"/>
  <c r="BK307" i="21"/>
  <c r="BK1084" i="21"/>
  <c r="J2545" i="21"/>
  <c r="BK2384" i="21"/>
  <c r="J2246" i="21"/>
  <c r="BK2023" i="21"/>
  <c r="BK1749" i="21"/>
  <c r="BK1636" i="21"/>
  <c r="J1342" i="21"/>
  <c r="BK980" i="21"/>
  <c r="BK2554" i="21"/>
  <c r="J2331" i="21"/>
  <c r="J1976" i="21"/>
  <c r="BK1767" i="21"/>
  <c r="BK1532" i="21"/>
  <c r="BK1025" i="21"/>
  <c r="BK585" i="21"/>
  <c r="J363" i="21"/>
  <c r="BK2521" i="21"/>
  <c r="J2377" i="21"/>
  <c r="BK2026" i="21"/>
  <c r="BK1639" i="21"/>
  <c r="BK1362" i="21"/>
  <c r="BK719" i="21"/>
  <c r="BK363" i="21"/>
  <c r="J2365" i="21"/>
  <c r="J1961" i="21"/>
  <c r="J1770" i="21"/>
  <c r="BK1660" i="21"/>
  <c r="BK1535" i="21"/>
  <c r="BK1028" i="21"/>
  <c r="J324" i="21"/>
  <c r="J2570" i="21"/>
  <c r="BK2548" i="21"/>
  <c r="BK2463" i="21"/>
  <c r="BK2347" i="21"/>
  <c r="J2201" i="21"/>
  <c r="BK1886" i="21"/>
  <c r="BK1755" i="21"/>
  <c r="J1524" i="21"/>
  <c r="BK1306" i="21"/>
  <c r="J746" i="21"/>
  <c r="J310" i="21"/>
  <c r="BK173" i="22"/>
  <c r="J162" i="22"/>
  <c r="BK156" i="22"/>
  <c r="J137" i="22"/>
  <c r="BK244" i="22"/>
  <c r="BK492" i="23"/>
  <c r="J320" i="23"/>
  <c r="J487" i="23"/>
  <c r="J348" i="23"/>
  <c r="BK487" i="23"/>
  <c r="BK156" i="23"/>
  <c r="BK378" i="23"/>
  <c r="J197" i="23"/>
  <c r="BK144" i="23"/>
  <c r="BK313" i="23"/>
  <c r="BK470" i="23"/>
  <c r="J383" i="23"/>
  <c r="J217" i="23"/>
  <c r="BK439" i="23"/>
  <c r="BK251" i="23"/>
  <c r="J462" i="23"/>
  <c r="BK501" i="23"/>
  <c r="BK328" i="23"/>
  <c r="J514" i="23"/>
  <c r="BK132" i="24"/>
  <c r="J135" i="25"/>
  <c r="BK127" i="26"/>
  <c r="J152" i="27"/>
  <c r="J149" i="27"/>
  <c r="J147" i="27"/>
  <c r="BK136" i="27"/>
  <c r="BK143" i="28"/>
  <c r="BK160" i="28"/>
  <c r="J215" i="28"/>
  <c r="J137" i="28"/>
  <c r="BK355" i="30"/>
  <c r="J344" i="30"/>
  <c r="BK402" i="30"/>
  <c r="J320" i="30"/>
  <c r="J482" i="30"/>
  <c r="J406" i="30"/>
  <c r="BK295" i="30"/>
  <c r="BK472" i="30"/>
  <c r="J337" i="30"/>
  <c r="J550" i="30"/>
  <c r="J352" i="30"/>
  <c r="J522" i="30"/>
  <c r="J377" i="30"/>
  <c r="BK541" i="30"/>
  <c r="BK555" i="30"/>
  <c r="BK175" i="30"/>
  <c r="BK476" i="30"/>
  <c r="J349" i="30"/>
  <c r="P485" i="2" l="1"/>
  <c r="R809" i="2"/>
  <c r="T1025" i="2"/>
  <c r="BK1221" i="2"/>
  <c r="J1221" i="2"/>
  <c r="J124" i="2"/>
  <c r="P1291" i="2"/>
  <c r="BK133" i="3"/>
  <c r="J133" i="3" s="1"/>
  <c r="J102" i="3" s="1"/>
  <c r="BK302" i="3"/>
  <c r="J302" i="3" s="1"/>
  <c r="J104" i="3" s="1"/>
  <c r="P130" i="4"/>
  <c r="R268" i="5"/>
  <c r="P129" i="6"/>
  <c r="T879" i="7"/>
  <c r="P1094" i="7"/>
  <c r="T2205" i="7"/>
  <c r="P176" i="8"/>
  <c r="P153" i="9"/>
  <c r="P251" i="9"/>
  <c r="BK279" i="9"/>
  <c r="J279" i="9"/>
  <c r="J109" i="9" s="1"/>
  <c r="T314" i="9"/>
  <c r="T128" i="10"/>
  <c r="T127" i="10" s="1"/>
  <c r="T126" i="10" s="1"/>
  <c r="BK128" i="11"/>
  <c r="J128" i="11"/>
  <c r="J102" i="11"/>
  <c r="R133" i="13"/>
  <c r="BK148" i="13"/>
  <c r="J148" i="13"/>
  <c r="J105" i="13" s="1"/>
  <c r="R181" i="14"/>
  <c r="P128" i="15"/>
  <c r="P127" i="15"/>
  <c r="P126" i="15"/>
  <c r="AU112" i="1" s="1"/>
  <c r="BK207" i="16"/>
  <c r="J207" i="16"/>
  <c r="J103" i="16" s="1"/>
  <c r="P265" i="16"/>
  <c r="BK689" i="16"/>
  <c r="J689" i="16" s="1"/>
  <c r="J108" i="16"/>
  <c r="P837" i="16"/>
  <c r="BK1155" i="16"/>
  <c r="J1155" i="16"/>
  <c r="J118" i="16" s="1"/>
  <c r="R1427" i="16"/>
  <c r="BK1508" i="16"/>
  <c r="J1508" i="16" s="1"/>
  <c r="J124" i="16" s="1"/>
  <c r="T1525" i="16"/>
  <c r="R1606" i="16"/>
  <c r="P132" i="17"/>
  <c r="P150" i="19"/>
  <c r="R198" i="20"/>
  <c r="T1024" i="21"/>
  <c r="T2541" i="21"/>
  <c r="T2510" i="21"/>
  <c r="R135" i="22"/>
  <c r="BK222" i="22"/>
  <c r="BK221" i="22"/>
  <c r="J221" i="22" s="1"/>
  <c r="J107" i="22" s="1"/>
  <c r="BK155" i="23"/>
  <c r="J155" i="23" s="1"/>
  <c r="J103" i="23"/>
  <c r="R281" i="23"/>
  <c r="R367" i="23"/>
  <c r="R443" i="23"/>
  <c r="T128" i="25"/>
  <c r="T127" i="25"/>
  <c r="T126" i="25"/>
  <c r="P132" i="28"/>
  <c r="T180" i="28"/>
  <c r="BK128" i="29"/>
  <c r="BK127" i="29" s="1"/>
  <c r="R348" i="30"/>
  <c r="T154" i="2"/>
  <c r="P344" i="2"/>
  <c r="BK871" i="2"/>
  <c r="J871" i="2" s="1"/>
  <c r="J114" i="2" s="1"/>
  <c r="BK977" i="2"/>
  <c r="J977" i="2" s="1"/>
  <c r="J116" i="2" s="1"/>
  <c r="T997" i="2"/>
  <c r="T1166" i="2"/>
  <c r="T1202" i="2"/>
  <c r="P1212" i="2"/>
  <c r="R1291" i="2"/>
  <c r="R195" i="3"/>
  <c r="R302" i="3"/>
  <c r="R374" i="3"/>
  <c r="T130" i="4"/>
  <c r="R135" i="5"/>
  <c r="P268" i="5"/>
  <c r="P402" i="5"/>
  <c r="BK129" i="6"/>
  <c r="J129" i="6"/>
  <c r="J102" i="6" s="1"/>
  <c r="R137" i="7"/>
  <c r="P1123" i="7"/>
  <c r="BK2161" i="7"/>
  <c r="J2161" i="7"/>
  <c r="J108" i="7" s="1"/>
  <c r="BK2224" i="7"/>
  <c r="J2224" i="7"/>
  <c r="J112" i="7" s="1"/>
  <c r="P188" i="9"/>
  <c r="T266" i="9"/>
  <c r="R314" i="9"/>
  <c r="R142" i="13"/>
  <c r="BK200" i="14"/>
  <c r="J200" i="14" s="1"/>
  <c r="J105" i="14" s="1"/>
  <c r="T128" i="15"/>
  <c r="T127" i="15"/>
  <c r="T126" i="15" s="1"/>
  <c r="BK404" i="16"/>
  <c r="J404" i="16"/>
  <c r="J107" i="16" s="1"/>
  <c r="P918" i="16"/>
  <c r="R1059" i="16"/>
  <c r="P1110" i="16"/>
  <c r="BK1427" i="16"/>
  <c r="J1427" i="16" s="1"/>
  <c r="J121" i="16" s="1"/>
  <c r="BK1499" i="16"/>
  <c r="J1499" i="16" s="1"/>
  <c r="J123" i="16" s="1"/>
  <c r="T1508" i="16"/>
  <c r="BK1606" i="16"/>
  <c r="J1606" i="16"/>
  <c r="J128" i="16" s="1"/>
  <c r="P188" i="17"/>
  <c r="T303" i="17"/>
  <c r="BK130" i="18"/>
  <c r="BK131" i="19"/>
  <c r="R150" i="19"/>
  <c r="T198" i="20"/>
  <c r="P1024" i="21"/>
  <c r="P1189" i="21"/>
  <c r="T135" i="22"/>
  <c r="P222" i="22"/>
  <c r="P221" i="22" s="1"/>
  <c r="P196" i="23"/>
  <c r="BK340" i="23"/>
  <c r="J340" i="23" s="1"/>
  <c r="J106" i="23" s="1"/>
  <c r="BK367" i="23"/>
  <c r="J367" i="23"/>
  <c r="J109" i="23"/>
  <c r="BK438" i="23"/>
  <c r="J438" i="23" s="1"/>
  <c r="J111" i="23" s="1"/>
  <c r="R438" i="23"/>
  <c r="P466" i="23"/>
  <c r="P507" i="23"/>
  <c r="T507" i="23"/>
  <c r="P141" i="27"/>
  <c r="BK199" i="28"/>
  <c r="J199" i="28" s="1"/>
  <c r="J105" i="28" s="1"/>
  <c r="T478" i="30"/>
  <c r="BK154" i="2"/>
  <c r="J154" i="2" s="1"/>
  <c r="J102" i="2" s="1"/>
  <c r="R344" i="2"/>
  <c r="P871" i="2"/>
  <c r="R983" i="2"/>
  <c r="P1120" i="2"/>
  <c r="BK1303" i="2"/>
  <c r="J1303" i="2"/>
  <c r="J126" i="2" s="1"/>
  <c r="BK195" i="3"/>
  <c r="J195" i="3"/>
  <c r="J103" i="3" s="1"/>
  <c r="T360" i="3"/>
  <c r="BK130" i="4"/>
  <c r="J130" i="4" s="1"/>
  <c r="J102" i="4" s="1"/>
  <c r="T268" i="5"/>
  <c r="R182" i="6"/>
  <c r="BK137" i="7"/>
  <c r="J137" i="7" s="1"/>
  <c r="J101" i="7" s="1"/>
  <c r="P879" i="7"/>
  <c r="T1123" i="7"/>
  <c r="P2205" i="7"/>
  <c r="P135" i="8"/>
  <c r="P134" i="8"/>
  <c r="T225" i="8"/>
  <c r="T224" i="8" s="1"/>
  <c r="BK138" i="9"/>
  <c r="T138" i="9"/>
  <c r="T284" i="9"/>
  <c r="P128" i="11"/>
  <c r="P127" i="11" s="1"/>
  <c r="P126" i="11" s="1"/>
  <c r="AU108" i="1" s="1"/>
  <c r="T132" i="14"/>
  <c r="P404" i="16"/>
  <c r="BK837" i="16"/>
  <c r="J837" i="16" s="1"/>
  <c r="J109" i="16" s="1"/>
  <c r="BK864" i="16"/>
  <c r="R889" i="16"/>
  <c r="P1155" i="16"/>
  <c r="P1427" i="16"/>
  <c r="P1534" i="16"/>
  <c r="T132" i="17"/>
  <c r="BK303" i="17"/>
  <c r="J303" i="17"/>
  <c r="J105" i="17" s="1"/>
  <c r="BK150" i="18"/>
  <c r="J150" i="18"/>
  <c r="J103" i="18" s="1"/>
  <c r="P170" i="19"/>
  <c r="T1323" i="21"/>
  <c r="T2569" i="21"/>
  <c r="T176" i="22"/>
  <c r="P281" i="23"/>
  <c r="P367" i="23"/>
  <c r="T443" i="23"/>
  <c r="R507" i="23"/>
  <c r="BK528" i="23"/>
  <c r="J528" i="23"/>
  <c r="J117" i="23" s="1"/>
  <c r="P128" i="24"/>
  <c r="P127" i="24" s="1"/>
  <c r="P126" i="24" s="1"/>
  <c r="AU125" i="1"/>
  <c r="R128" i="25"/>
  <c r="R127" i="25" s="1"/>
  <c r="R126" i="25" s="1"/>
  <c r="T146" i="27"/>
  <c r="P180" i="28"/>
  <c r="T510" i="30"/>
  <c r="P154" i="2"/>
  <c r="T344" i="2"/>
  <c r="T871" i="2"/>
  <c r="R977" i="2"/>
  <c r="R997" i="2"/>
  <c r="R1166" i="2"/>
  <c r="P1202" i="2"/>
  <c r="R1212" i="2"/>
  <c r="BK1291" i="2"/>
  <c r="J1291" i="2"/>
  <c r="J125" i="2" s="1"/>
  <c r="T195" i="3"/>
  <c r="T302" i="3"/>
  <c r="T374" i="3"/>
  <c r="R153" i="4"/>
  <c r="BK135" i="5"/>
  <c r="J135" i="5"/>
  <c r="J102" i="5"/>
  <c r="BK268" i="5"/>
  <c r="J268" i="5" s="1"/>
  <c r="J107" i="5" s="1"/>
  <c r="R402" i="5"/>
  <c r="R129" i="6"/>
  <c r="R128" i="6" s="1"/>
  <c r="R127" i="6" s="1"/>
  <c r="R1188" i="7"/>
  <c r="T176" i="8"/>
  <c r="BK248" i="8"/>
  <c r="J248" i="8"/>
  <c r="J109" i="8" s="1"/>
  <c r="BK188" i="9"/>
  <c r="J188" i="9" s="1"/>
  <c r="J104" i="9" s="1"/>
  <c r="P284" i="9"/>
  <c r="R322" i="9"/>
  <c r="P128" i="10"/>
  <c r="P127" i="10"/>
  <c r="P126" i="10" s="1"/>
  <c r="AU107" i="1" s="1"/>
  <c r="R148" i="13"/>
  <c r="BK132" i="14"/>
  <c r="J132" i="14"/>
  <c r="J102" i="14" s="1"/>
  <c r="P181" i="14"/>
  <c r="R128" i="15"/>
  <c r="R127" i="15" s="1"/>
  <c r="R126" i="15" s="1"/>
  <c r="P156" i="16"/>
  <c r="BK265" i="16"/>
  <c r="J265" i="16"/>
  <c r="J104" i="16" s="1"/>
  <c r="R689" i="16"/>
  <c r="R864" i="16"/>
  <c r="BK1059" i="16"/>
  <c r="J1059" i="16"/>
  <c r="J116" i="16" s="1"/>
  <c r="BK1317" i="16"/>
  <c r="J1317" i="16"/>
  <c r="J120" i="16" s="1"/>
  <c r="R1473" i="16"/>
  <c r="P1508" i="16"/>
  <c r="T1585" i="16"/>
  <c r="R259" i="17"/>
  <c r="T130" i="18"/>
  <c r="P198" i="20"/>
  <c r="P1323" i="21"/>
  <c r="R2569" i="21"/>
  <c r="BK135" i="22"/>
  <c r="J135" i="22"/>
  <c r="J102" i="22" s="1"/>
  <c r="R245" i="22"/>
  <c r="T281" i="23"/>
  <c r="BK443" i="23"/>
  <c r="J443" i="23"/>
  <c r="J112" i="23" s="1"/>
  <c r="R466" i="23"/>
  <c r="BK510" i="23"/>
  <c r="J510" i="23" s="1"/>
  <c r="J116" i="23" s="1"/>
  <c r="R128" i="24"/>
  <c r="R127" i="24"/>
  <c r="R126" i="24"/>
  <c r="BK128" i="25"/>
  <c r="J128" i="25" s="1"/>
  <c r="J102" i="25" s="1"/>
  <c r="BK180" i="28"/>
  <c r="J180" i="28"/>
  <c r="J103" i="28" s="1"/>
  <c r="P128" i="29"/>
  <c r="P127" i="29"/>
  <c r="P126" i="29" s="1"/>
  <c r="AU130" i="1" s="1"/>
  <c r="P144" i="30"/>
  <c r="P255" i="30"/>
  <c r="T321" i="30"/>
  <c r="P338" i="30"/>
  <c r="P365" i="30"/>
  <c r="T396" i="30"/>
  <c r="T430" i="30"/>
  <c r="P446" i="30"/>
  <c r="BK468" i="30"/>
  <c r="J468" i="30" s="1"/>
  <c r="J111" i="30" s="1"/>
  <c r="BK478" i="30"/>
  <c r="J478" i="30"/>
  <c r="J112" i="30"/>
  <c r="P487" i="30"/>
  <c r="P510" i="30"/>
  <c r="P524" i="30"/>
  <c r="R536" i="30"/>
  <c r="T189" i="2"/>
  <c r="BK249" i="2"/>
  <c r="J249" i="2"/>
  <c r="J104" i="2"/>
  <c r="BK336" i="2"/>
  <c r="J336" i="2" s="1"/>
  <c r="J105" i="2" s="1"/>
  <c r="P762" i="2"/>
  <c r="BK809" i="2"/>
  <c r="R1025" i="2"/>
  <c r="T1221" i="2"/>
  <c r="P195" i="3"/>
  <c r="P302" i="3"/>
  <c r="P374" i="3"/>
  <c r="R130" i="4"/>
  <c r="R129" i="4" s="1"/>
  <c r="R128" i="4" s="1"/>
  <c r="BK164" i="5"/>
  <c r="J164" i="5"/>
  <c r="J103" i="5"/>
  <c r="R193" i="5"/>
  <c r="R210" i="5"/>
  <c r="R357" i="5"/>
  <c r="BK182" i="6"/>
  <c r="J182" i="6"/>
  <c r="J103" i="6" s="1"/>
  <c r="BK879" i="7"/>
  <c r="J879" i="7"/>
  <c r="J102" i="7" s="1"/>
  <c r="R1123" i="7"/>
  <c r="P2161" i="7"/>
  <c r="R2224" i="7"/>
  <c r="T135" i="8"/>
  <c r="T134" i="8" s="1"/>
  <c r="P248" i="8"/>
  <c r="R188" i="9"/>
  <c r="R137" i="9" s="1"/>
  <c r="R266" i="9"/>
  <c r="P314" i="9"/>
  <c r="T128" i="11"/>
  <c r="T127" i="11" s="1"/>
  <c r="T126" i="11" s="1"/>
  <c r="BK133" i="13"/>
  <c r="J133" i="13"/>
  <c r="J102" i="13"/>
  <c r="P148" i="13"/>
  <c r="T181" i="14"/>
  <c r="R156" i="16"/>
  <c r="R207" i="16"/>
  <c r="BK334" i="16"/>
  <c r="J334" i="16" s="1"/>
  <c r="J105" i="16" s="1"/>
  <c r="T334" i="16"/>
  <c r="T341" i="16"/>
  <c r="BK918" i="16"/>
  <c r="J918" i="16"/>
  <c r="J114" i="16" s="1"/>
  <c r="T1059" i="16"/>
  <c r="R1110" i="16"/>
  <c r="BK1311" i="16"/>
  <c r="J1311" i="16"/>
  <c r="J119" i="16" s="1"/>
  <c r="R1311" i="16"/>
  <c r="BK1473" i="16"/>
  <c r="J1473" i="16" s="1"/>
  <c r="J122" i="16" s="1"/>
  <c r="P1499" i="16"/>
  <c r="BK1525" i="16"/>
  <c r="J1525" i="16"/>
  <c r="J125" i="16" s="1"/>
  <c r="BK1585" i="16"/>
  <c r="J1585" i="16"/>
  <c r="J127" i="16" s="1"/>
  <c r="P1633" i="16"/>
  <c r="P1632" i="16" s="1"/>
  <c r="R188" i="17"/>
  <c r="BK311" i="17"/>
  <c r="J311" i="17" s="1"/>
  <c r="J106" i="17" s="1"/>
  <c r="T131" i="19"/>
  <c r="BK243" i="19"/>
  <c r="J243" i="19"/>
  <c r="J105" i="19" s="1"/>
  <c r="R1323" i="21"/>
  <c r="BK176" i="22"/>
  <c r="T245" i="22"/>
  <c r="T196" i="23"/>
  <c r="T340" i="23"/>
  <c r="P443" i="23"/>
  <c r="T466" i="23"/>
  <c r="R510" i="23"/>
  <c r="BK128" i="24"/>
  <c r="J128" i="24" s="1"/>
  <c r="J102" i="24" s="1"/>
  <c r="P128" i="25"/>
  <c r="P127" i="25"/>
  <c r="P126" i="25" s="1"/>
  <c r="AU126" i="1" s="1"/>
  <c r="T132" i="27"/>
  <c r="T131" i="27" s="1"/>
  <c r="T130" i="27" s="1"/>
  <c r="T141" i="27"/>
  <c r="BK553" i="30"/>
  <c r="J553" i="30"/>
  <c r="J120" i="30" s="1"/>
  <c r="P189" i="2"/>
  <c r="R249" i="2"/>
  <c r="P336" i="2"/>
  <c r="BK762" i="2"/>
  <c r="J762" i="2"/>
  <c r="J108" i="2" s="1"/>
  <c r="R800" i="2"/>
  <c r="R845" i="2"/>
  <c r="BK956" i="2"/>
  <c r="J956" i="2"/>
  <c r="J115" i="2" s="1"/>
  <c r="P983" i="2"/>
  <c r="BK1120" i="2"/>
  <c r="J1120" i="2" s="1"/>
  <c r="J120" i="2" s="1"/>
  <c r="T1303" i="2"/>
  <c r="T133" i="3"/>
  <c r="BK360" i="3"/>
  <c r="J360" i="3" s="1"/>
  <c r="J106" i="3" s="1"/>
  <c r="T153" i="4"/>
  <c r="BK223" i="5"/>
  <c r="J223" i="5"/>
  <c r="J106" i="5" s="1"/>
  <c r="P357" i="5"/>
  <c r="P137" i="7"/>
  <c r="BK1094" i="7"/>
  <c r="J1094" i="7" s="1"/>
  <c r="J103" i="7" s="1"/>
  <c r="R1094" i="7"/>
  <c r="T2161" i="7"/>
  <c r="R176" i="8"/>
  <c r="T248" i="8"/>
  <c r="P138" i="9"/>
  <c r="BK251" i="9"/>
  <c r="J251" i="9" s="1"/>
  <c r="J105" i="9" s="1"/>
  <c r="P266" i="9"/>
  <c r="BK314" i="9"/>
  <c r="J314" i="9" s="1"/>
  <c r="J111" i="9" s="1"/>
  <c r="BK142" i="13"/>
  <c r="BK155" i="13"/>
  <c r="J155" i="13" s="1"/>
  <c r="J107" i="13" s="1"/>
  <c r="T200" i="14"/>
  <c r="BK156" i="16"/>
  <c r="R265" i="16"/>
  <c r="T689" i="16"/>
  <c r="T864" i="16"/>
  <c r="T1155" i="16"/>
  <c r="P1311" i="16"/>
  <c r="P1473" i="16"/>
  <c r="R1499" i="16"/>
  <c r="R1525" i="16"/>
  <c r="T1606" i="16"/>
  <c r="BK132" i="17"/>
  <c r="BK259" i="17"/>
  <c r="J259" i="17"/>
  <c r="J104" i="17" s="1"/>
  <c r="T311" i="17"/>
  <c r="T150" i="18"/>
  <c r="BK170" i="19"/>
  <c r="J170" i="19"/>
  <c r="J104" i="19" s="1"/>
  <c r="BK129" i="20"/>
  <c r="J129" i="20"/>
  <c r="J102" i="20" s="1"/>
  <c r="P137" i="21"/>
  <c r="R1216" i="21"/>
  <c r="P2569" i="21"/>
  <c r="R222" i="22"/>
  <c r="R221" i="22" s="1"/>
  <c r="R196" i="23"/>
  <c r="R340" i="23"/>
  <c r="T128" i="24"/>
  <c r="T127" i="24"/>
  <c r="T126" i="24" s="1"/>
  <c r="BK141" i="27"/>
  <c r="J141" i="27"/>
  <c r="J104" i="27" s="1"/>
  <c r="P199" i="28"/>
  <c r="R553" i="30"/>
  <c r="T485" i="2"/>
  <c r="T809" i="2"/>
  <c r="BK1025" i="2"/>
  <c r="J1025" i="2"/>
  <c r="J119" i="2"/>
  <c r="P1221" i="2"/>
  <c r="P310" i="3"/>
  <c r="BK153" i="4"/>
  <c r="J153" i="4" s="1"/>
  <c r="J103" i="4" s="1"/>
  <c r="P164" i="5"/>
  <c r="P193" i="5"/>
  <c r="R223" i="5"/>
  <c r="BK402" i="5"/>
  <c r="J402" i="5" s="1"/>
  <c r="J109" i="5" s="1"/>
  <c r="BK1188" i="7"/>
  <c r="J1188" i="7"/>
  <c r="J107" i="7" s="1"/>
  <c r="R2205" i="7"/>
  <c r="R135" i="8"/>
  <c r="R134" i="8" s="1"/>
  <c r="BK153" i="9"/>
  <c r="J153" i="9"/>
  <c r="J103" i="9" s="1"/>
  <c r="T251" i="9"/>
  <c r="P279" i="9"/>
  <c r="T322" i="9"/>
  <c r="BK128" i="10"/>
  <c r="BK127" i="10" s="1"/>
  <c r="P133" i="13"/>
  <c r="T148" i="13"/>
  <c r="P132" i="14"/>
  <c r="P207" i="16"/>
  <c r="BK341" i="16"/>
  <c r="J341" i="16" s="1"/>
  <c r="J106" i="16" s="1"/>
  <c r="P341" i="16"/>
  <c r="R918" i="16"/>
  <c r="P1053" i="16"/>
  <c r="BK1110" i="16"/>
  <c r="J1110" i="16"/>
  <c r="J117" i="16"/>
  <c r="T1110" i="16"/>
  <c r="T1427" i="16"/>
  <c r="T1499" i="16"/>
  <c r="P1525" i="16"/>
  <c r="R1585" i="16"/>
  <c r="T259" i="17"/>
  <c r="P150" i="18"/>
  <c r="R170" i="19"/>
  <c r="R130" i="19" s="1"/>
  <c r="R129" i="19" s="1"/>
  <c r="R137" i="21"/>
  <c r="BK1216" i="21"/>
  <c r="J1216" i="21"/>
  <c r="J104" i="21" s="1"/>
  <c r="R2541" i="21"/>
  <c r="R2510" i="21" s="1"/>
  <c r="P135" i="22"/>
  <c r="BK196" i="23"/>
  <c r="BK376" i="23"/>
  <c r="J376" i="23" s="1"/>
  <c r="J110" i="23" s="1"/>
  <c r="BK478" i="23"/>
  <c r="J478" i="23"/>
  <c r="J114" i="23"/>
  <c r="P510" i="23"/>
  <c r="R141" i="27"/>
  <c r="T132" i="28"/>
  <c r="P235" i="30"/>
  <c r="T235" i="30"/>
  <c r="P321" i="30"/>
  <c r="R338" i="30"/>
  <c r="R365" i="30"/>
  <c r="P396" i="30"/>
  <c r="R430" i="30"/>
  <c r="R446" i="30"/>
  <c r="T465" i="30"/>
  <c r="T468" i="30"/>
  <c r="R478" i="30"/>
  <c r="T487" i="30"/>
  <c r="BK524" i="30"/>
  <c r="J524" i="30" s="1"/>
  <c r="J115" i="30" s="1"/>
  <c r="P536" i="30"/>
  <c r="P535" i="30" s="1"/>
  <c r="P553" i="30"/>
  <c r="R557" i="30"/>
  <c r="R154" i="2"/>
  <c r="BK344" i="2"/>
  <c r="J344" i="2" s="1"/>
  <c r="J106" i="2" s="1"/>
  <c r="R871" i="2"/>
  <c r="BK983" i="2"/>
  <c r="J983" i="2"/>
  <c r="J117" i="2" s="1"/>
  <c r="T1120" i="2"/>
  <c r="R1303" i="2"/>
  <c r="P133" i="3"/>
  <c r="P360" i="3"/>
  <c r="P153" i="4"/>
  <c r="T164" i="5"/>
  <c r="P223" i="5"/>
  <c r="P134" i="5" s="1"/>
  <c r="P133" i="5" s="1"/>
  <c r="AU100" i="1" s="1"/>
  <c r="R879" i="7"/>
  <c r="T1094" i="7"/>
  <c r="BK2205" i="7"/>
  <c r="J2205" i="7" s="1"/>
  <c r="J111" i="7" s="1"/>
  <c r="BK135" i="8"/>
  <c r="J135" i="8"/>
  <c r="J102" i="8"/>
  <c r="R225" i="8"/>
  <c r="R224" i="8" s="1"/>
  <c r="R138" i="9"/>
  <c r="R251" i="9"/>
  <c r="R279" i="9"/>
  <c r="R128" i="10"/>
  <c r="R127" i="10"/>
  <c r="R126" i="10"/>
  <c r="R128" i="11"/>
  <c r="R127" i="11" s="1"/>
  <c r="R126" i="11" s="1"/>
  <c r="P142" i="13"/>
  <c r="T155" i="13"/>
  <c r="P200" i="14"/>
  <c r="T404" i="16"/>
  <c r="T837" i="16"/>
  <c r="P889" i="16"/>
  <c r="P1059" i="16"/>
  <c r="T1317" i="16"/>
  <c r="T1534" i="16"/>
  <c r="R1633" i="16"/>
  <c r="R1632" i="16" s="1"/>
  <c r="R132" i="17"/>
  <c r="P303" i="17"/>
  <c r="R130" i="18"/>
  <c r="R131" i="19"/>
  <c r="R243" i="19"/>
  <c r="T129" i="20"/>
  <c r="T128" i="20"/>
  <c r="T127" i="20"/>
  <c r="BK137" i="21"/>
  <c r="P1216" i="21"/>
  <c r="T1216" i="21"/>
  <c r="P2541" i="21"/>
  <c r="P2510" i="21"/>
  <c r="T222" i="22"/>
  <c r="T221" i="22"/>
  <c r="T155" i="23"/>
  <c r="T142" i="23" s="1"/>
  <c r="T376" i="23"/>
  <c r="P478" i="23"/>
  <c r="T510" i="23"/>
  <c r="R146" i="27"/>
  <c r="T199" i="28"/>
  <c r="R128" i="29"/>
  <c r="R127" i="29"/>
  <c r="R126" i="29" s="1"/>
  <c r="BK144" i="30"/>
  <c r="J144" i="30"/>
  <c r="J98" i="30" s="1"/>
  <c r="BK255" i="30"/>
  <c r="J255" i="30" s="1"/>
  <c r="J102" i="30" s="1"/>
  <c r="R321" i="30"/>
  <c r="R254" i="30" s="1"/>
  <c r="T338" i="30"/>
  <c r="BK365" i="30"/>
  <c r="J365" i="30"/>
  <c r="J106" i="30" s="1"/>
  <c r="BK396" i="30"/>
  <c r="J396" i="30" s="1"/>
  <c r="J107" i="30" s="1"/>
  <c r="BK430" i="30"/>
  <c r="J430" i="30" s="1"/>
  <c r="J108" i="30" s="1"/>
  <c r="BK446" i="30"/>
  <c r="J446" i="30" s="1"/>
  <c r="J109" i="30" s="1"/>
  <c r="BK465" i="30"/>
  <c r="J465" i="30"/>
  <c r="J110" i="30"/>
  <c r="R465" i="30"/>
  <c r="R468" i="30"/>
  <c r="P478" i="30"/>
  <c r="R487" i="30"/>
  <c r="R510" i="30"/>
  <c r="T524" i="30"/>
  <c r="T536" i="30"/>
  <c r="BK557" i="30"/>
  <c r="J557" i="30" s="1"/>
  <c r="J121" i="30" s="1"/>
  <c r="BK189" i="2"/>
  <c r="J189" i="2" s="1"/>
  <c r="J103" i="2" s="1"/>
  <c r="P249" i="2"/>
  <c r="R336" i="2"/>
  <c r="T762" i="2"/>
  <c r="P809" i="2"/>
  <c r="P1025" i="2"/>
  <c r="R1221" i="2"/>
  <c r="R310" i="3"/>
  <c r="R164" i="5"/>
  <c r="BK210" i="5"/>
  <c r="J210" i="5"/>
  <c r="J105" i="5"/>
  <c r="T210" i="5"/>
  <c r="BK357" i="5"/>
  <c r="J357" i="5"/>
  <c r="J108" i="5" s="1"/>
  <c r="T129" i="6"/>
  <c r="T137" i="7"/>
  <c r="BK1123" i="7"/>
  <c r="J1123" i="7"/>
  <c r="J104" i="7" s="1"/>
  <c r="R2161" i="7"/>
  <c r="P2224" i="7"/>
  <c r="P225" i="8"/>
  <c r="P224" i="8"/>
  <c r="R153" i="9"/>
  <c r="R284" i="9"/>
  <c r="T142" i="13"/>
  <c r="R200" i="14"/>
  <c r="R404" i="16"/>
  <c r="R837" i="16"/>
  <c r="BK889" i="16"/>
  <c r="J889" i="16" s="1"/>
  <c r="J113" i="16" s="1"/>
  <c r="R1155" i="16"/>
  <c r="T1311" i="16"/>
  <c r="T1473" i="16"/>
  <c r="R1508" i="16"/>
  <c r="P1585" i="16"/>
  <c r="T1633" i="16"/>
  <c r="T1632" i="16" s="1"/>
  <c r="P259" i="17"/>
  <c r="R311" i="17"/>
  <c r="R150" i="18"/>
  <c r="T150" i="19"/>
  <c r="BK1323" i="21"/>
  <c r="J1323" i="21" s="1"/>
  <c r="J107" i="21" s="1"/>
  <c r="BK2569" i="21"/>
  <c r="J2569" i="21"/>
  <c r="J112" i="21"/>
  <c r="R176" i="22"/>
  <c r="P245" i="22"/>
  <c r="R155" i="23"/>
  <c r="R142" i="23" s="1"/>
  <c r="R376" i="23"/>
  <c r="T478" i="23"/>
  <c r="P528" i="23"/>
  <c r="P132" i="27"/>
  <c r="P146" i="27"/>
  <c r="R199" i="28"/>
  <c r="T128" i="29"/>
  <c r="T127" i="29" s="1"/>
  <c r="T126" i="29" s="1"/>
  <c r="T557" i="30"/>
  <c r="BK485" i="2"/>
  <c r="J485" i="2"/>
  <c r="J107" i="2" s="1"/>
  <c r="P800" i="2"/>
  <c r="BK845" i="2"/>
  <c r="J845" i="2" s="1"/>
  <c r="J113" i="2" s="1"/>
  <c r="P956" i="2"/>
  <c r="T983" i="2"/>
  <c r="R1120" i="2"/>
  <c r="P1303" i="2"/>
  <c r="T310" i="3"/>
  <c r="T135" i="5"/>
  <c r="T193" i="5"/>
  <c r="P210" i="5"/>
  <c r="T357" i="5"/>
  <c r="T182" i="6"/>
  <c r="T1188" i="7"/>
  <c r="T2224" i="7"/>
  <c r="BK176" i="8"/>
  <c r="J176" i="8"/>
  <c r="J105" i="8" s="1"/>
  <c r="R248" i="8"/>
  <c r="T188" i="9"/>
  <c r="BK266" i="9"/>
  <c r="J266" i="9"/>
  <c r="J108" i="9" s="1"/>
  <c r="T279" i="9"/>
  <c r="BK322" i="9"/>
  <c r="J322" i="9" s="1"/>
  <c r="J112" i="9" s="1"/>
  <c r="T133" i="13"/>
  <c r="T132" i="13"/>
  <c r="T131" i="13"/>
  <c r="P155" i="13"/>
  <c r="R132" i="14"/>
  <c r="R131" i="14"/>
  <c r="R130" i="14" s="1"/>
  <c r="T156" i="16"/>
  <c r="T207" i="16"/>
  <c r="P334" i="16"/>
  <c r="R334" i="16"/>
  <c r="R341" i="16"/>
  <c r="T918" i="16"/>
  <c r="R1053" i="16"/>
  <c r="P1317" i="16"/>
  <c r="BK1534" i="16"/>
  <c r="J1534" i="16" s="1"/>
  <c r="J126" i="16" s="1"/>
  <c r="P1606" i="16"/>
  <c r="BK188" i="17"/>
  <c r="J188" i="17" s="1"/>
  <c r="J103" i="17" s="1"/>
  <c r="R303" i="17"/>
  <c r="BK150" i="19"/>
  <c r="J150" i="19" s="1"/>
  <c r="J103" i="19" s="1"/>
  <c r="P243" i="19"/>
  <c r="P129" i="19" s="1"/>
  <c r="AU118" i="1" s="1"/>
  <c r="R129" i="20"/>
  <c r="R128" i="20" s="1"/>
  <c r="R127" i="20" s="1"/>
  <c r="BK1024" i="21"/>
  <c r="J1024" i="21"/>
  <c r="J102" i="21" s="1"/>
  <c r="R1189" i="21"/>
  <c r="BK235" i="30"/>
  <c r="J235" i="30" s="1"/>
  <c r="J99" i="30" s="1"/>
  <c r="T255" i="30"/>
  <c r="BK348" i="30"/>
  <c r="J348" i="30"/>
  <c r="J105" i="30" s="1"/>
  <c r="T365" i="30"/>
  <c r="R396" i="30"/>
  <c r="P430" i="30"/>
  <c r="T446" i="30"/>
  <c r="P465" i="30"/>
  <c r="P468" i="30"/>
  <c r="BK487" i="30"/>
  <c r="J487" i="30" s="1"/>
  <c r="J113" i="30" s="1"/>
  <c r="BK510" i="30"/>
  <c r="J510" i="30" s="1"/>
  <c r="J114" i="30" s="1"/>
  <c r="R524" i="30"/>
  <c r="BK536" i="30"/>
  <c r="J536" i="30"/>
  <c r="J118" i="30" s="1"/>
  <c r="T553" i="30"/>
  <c r="P557" i="30"/>
  <c r="R189" i="2"/>
  <c r="T249" i="2"/>
  <c r="T336" i="2"/>
  <c r="R762" i="2"/>
  <c r="T800" i="2"/>
  <c r="T845" i="2"/>
  <c r="T956" i="2"/>
  <c r="T977" i="2"/>
  <c r="BK997" i="2"/>
  <c r="J997" i="2" s="1"/>
  <c r="J118" i="2" s="1"/>
  <c r="BK1166" i="2"/>
  <c r="J1166" i="2"/>
  <c r="J121" i="2" s="1"/>
  <c r="BK1202" i="2"/>
  <c r="J1202" i="2"/>
  <c r="J122" i="2" s="1"/>
  <c r="BK1212" i="2"/>
  <c r="J1212" i="2"/>
  <c r="J123" i="2" s="1"/>
  <c r="R133" i="3"/>
  <c r="R360" i="3"/>
  <c r="T188" i="17"/>
  <c r="P311" i="17"/>
  <c r="P130" i="18"/>
  <c r="P129" i="18" s="1"/>
  <c r="P128" i="18" s="1"/>
  <c r="AU117" i="1" s="1"/>
  <c r="T170" i="19"/>
  <c r="BK198" i="20"/>
  <c r="R1024" i="21"/>
  <c r="T1189" i="21"/>
  <c r="BK245" i="22"/>
  <c r="J245" i="22" s="1"/>
  <c r="J109" i="22" s="1"/>
  <c r="P155" i="23"/>
  <c r="P376" i="23"/>
  <c r="R478" i="23"/>
  <c r="T528" i="23"/>
  <c r="BK132" i="27"/>
  <c r="R132" i="28"/>
  <c r="R144" i="30"/>
  <c r="R255" i="30"/>
  <c r="P348" i="30"/>
  <c r="R485" i="2"/>
  <c r="BK800" i="2"/>
  <c r="J800" i="2" s="1"/>
  <c r="J109" i="2" s="1"/>
  <c r="P845" i="2"/>
  <c r="R956" i="2"/>
  <c r="P977" i="2"/>
  <c r="P997" i="2"/>
  <c r="P1166" i="2"/>
  <c r="R1202" i="2"/>
  <c r="T1212" i="2"/>
  <c r="T1291" i="2"/>
  <c r="BK310" i="3"/>
  <c r="J310" i="3"/>
  <c r="J105" i="3"/>
  <c r="BK374" i="3"/>
  <c r="J374" i="3" s="1"/>
  <c r="J107" i="3" s="1"/>
  <c r="P135" i="5"/>
  <c r="BK193" i="5"/>
  <c r="J193" i="5" s="1"/>
  <c r="J104" i="5" s="1"/>
  <c r="T223" i="5"/>
  <c r="T402" i="5"/>
  <c r="P182" i="6"/>
  <c r="P1188" i="7"/>
  <c r="BK225" i="8"/>
  <c r="J225" i="8"/>
  <c r="J108" i="8" s="1"/>
  <c r="T153" i="9"/>
  <c r="T137" i="9"/>
  <c r="BK284" i="9"/>
  <c r="J284" i="9"/>
  <c r="J110" i="9" s="1"/>
  <c r="P322" i="9"/>
  <c r="R155" i="13"/>
  <c r="BK181" i="14"/>
  <c r="J181" i="14" s="1"/>
  <c r="J103" i="14" s="1"/>
  <c r="BK128" i="15"/>
  <c r="J128" i="15"/>
  <c r="J102" i="15" s="1"/>
  <c r="T265" i="16"/>
  <c r="P689" i="16"/>
  <c r="P864" i="16"/>
  <c r="T889" i="16"/>
  <c r="BK1053" i="16"/>
  <c r="J1053" i="16"/>
  <c r="J115" i="16"/>
  <c r="T1053" i="16"/>
  <c r="R1317" i="16"/>
  <c r="R1534" i="16"/>
  <c r="BK1633" i="16"/>
  <c r="J1633" i="16"/>
  <c r="J130" i="16" s="1"/>
  <c r="P131" i="19"/>
  <c r="P130" i="19"/>
  <c r="T243" i="19"/>
  <c r="P129" i="20"/>
  <c r="P128" i="20"/>
  <c r="P127" i="20" s="1"/>
  <c r="AU119" i="1" s="1"/>
  <c r="T137" i="21"/>
  <c r="BK1189" i="21"/>
  <c r="J1189" i="21"/>
  <c r="J103" i="21" s="1"/>
  <c r="BK2541" i="21"/>
  <c r="J2541" i="21"/>
  <c r="J109" i="21" s="1"/>
  <c r="P176" i="22"/>
  <c r="BK281" i="23"/>
  <c r="J281" i="23"/>
  <c r="J105" i="23"/>
  <c r="P340" i="23"/>
  <c r="T367" i="23"/>
  <c r="P438" i="23"/>
  <c r="T438" i="23"/>
  <c r="BK466" i="23"/>
  <c r="J466" i="23"/>
  <c r="J113" i="23"/>
  <c r="BK507" i="23"/>
  <c r="R528" i="23"/>
  <c r="R132" i="27"/>
  <c r="R131" i="27"/>
  <c r="R130" i="27"/>
  <c r="BK146" i="27"/>
  <c r="J146" i="27"/>
  <c r="J105" i="27" s="1"/>
  <c r="BK132" i="28"/>
  <c r="R180" i="28"/>
  <c r="T144" i="30"/>
  <c r="T143" i="30"/>
  <c r="R235" i="30"/>
  <c r="BK321" i="30"/>
  <c r="J321" i="30"/>
  <c r="J103" i="30" s="1"/>
  <c r="BK338" i="30"/>
  <c r="J338" i="30"/>
  <c r="J104" i="30" s="1"/>
  <c r="T348" i="30"/>
  <c r="BK1180" i="7"/>
  <c r="J1180" i="7" s="1"/>
  <c r="J105" i="7" s="1"/>
  <c r="BK263" i="9"/>
  <c r="J263" i="9" s="1"/>
  <c r="J106" i="9" s="1"/>
  <c r="BK861" i="16"/>
  <c r="J861" i="16"/>
  <c r="J110" i="16"/>
  <c r="BK170" i="4"/>
  <c r="J170" i="4"/>
  <c r="J104" i="4" s="1"/>
  <c r="BK168" i="8"/>
  <c r="J168" i="8"/>
  <c r="J103" i="8" s="1"/>
  <c r="BK126" i="12"/>
  <c r="J126" i="12"/>
  <c r="J101" i="12" s="1"/>
  <c r="BK153" i="13"/>
  <c r="J153" i="13" s="1"/>
  <c r="J106" i="13" s="1"/>
  <c r="BK216" i="14"/>
  <c r="J216" i="14" s="1"/>
  <c r="J106" i="14" s="1"/>
  <c r="BK143" i="23"/>
  <c r="BK364" i="23"/>
  <c r="J364" i="23" s="1"/>
  <c r="J107" i="23" s="1"/>
  <c r="BK126" i="26"/>
  <c r="J126" i="26" s="1"/>
  <c r="J101" i="26" s="1"/>
  <c r="BK222" i="8"/>
  <c r="J222" i="8"/>
  <c r="J106" i="8"/>
  <c r="BK219" i="22"/>
  <c r="J219" i="22" s="1"/>
  <c r="J106" i="22" s="1"/>
  <c r="BK2510" i="21"/>
  <c r="J2510" i="21"/>
  <c r="J108" i="21"/>
  <c r="BK1315" i="21"/>
  <c r="J1315" i="21"/>
  <c r="J105" i="21" s="1"/>
  <c r="BK2567" i="21"/>
  <c r="J2567" i="21"/>
  <c r="J111" i="21" s="1"/>
  <c r="BK172" i="22"/>
  <c r="J172" i="22"/>
  <c r="J104" i="22"/>
  <c r="BK223" i="28"/>
  <c r="J223" i="28" s="1"/>
  <c r="J106" i="28" s="1"/>
  <c r="BK1184" i="7"/>
  <c r="J1184" i="7" s="1"/>
  <c r="J106" i="7" s="1"/>
  <c r="BK172" i="8"/>
  <c r="J172" i="8"/>
  <c r="J104" i="8"/>
  <c r="BK168" i="22"/>
  <c r="J168" i="22" s="1"/>
  <c r="J103" i="22" s="1"/>
  <c r="BK139" i="27"/>
  <c r="J139" i="27"/>
  <c r="J103" i="27"/>
  <c r="BK564" i="30"/>
  <c r="J564" i="30"/>
  <c r="J122" i="30" s="1"/>
  <c r="BK1352" i="2"/>
  <c r="J1352" i="2"/>
  <c r="J128" i="2" s="1"/>
  <c r="BK2203" i="7"/>
  <c r="J2203" i="7"/>
  <c r="J110" i="7"/>
  <c r="BK549" i="30"/>
  <c r="J549" i="30" s="1"/>
  <c r="J119" i="30" s="1"/>
  <c r="BK1319" i="21"/>
  <c r="J1319" i="21" s="1"/>
  <c r="J106" i="21" s="1"/>
  <c r="BK193" i="28"/>
  <c r="J193" i="28"/>
  <c r="J104" i="28"/>
  <c r="BK806" i="2"/>
  <c r="J806" i="2" s="1"/>
  <c r="J110" i="2" s="1"/>
  <c r="BK140" i="13"/>
  <c r="J140" i="13"/>
  <c r="J103" i="13"/>
  <c r="BK194" i="14"/>
  <c r="J194" i="14"/>
  <c r="J104" i="14" s="1"/>
  <c r="BK164" i="18"/>
  <c r="J164" i="18"/>
  <c r="J104" i="18" s="1"/>
  <c r="BK151" i="27"/>
  <c r="J151" i="27"/>
  <c r="J106" i="27"/>
  <c r="BK252" i="30"/>
  <c r="J252" i="30" s="1"/>
  <c r="J100" i="30" s="1"/>
  <c r="BE259" i="30"/>
  <c r="BE323" i="30"/>
  <c r="BE352" i="30"/>
  <c r="BE377" i="30"/>
  <c r="BE439" i="30"/>
  <c r="BE447" i="30"/>
  <c r="BE461" i="30"/>
  <c r="BE488" i="30"/>
  <c r="BE503" i="30"/>
  <c r="BE537" i="30"/>
  <c r="BE241" i="30"/>
  <c r="BE249" i="30"/>
  <c r="BE263" i="30"/>
  <c r="BE320" i="30"/>
  <c r="BE411" i="30"/>
  <c r="BE424" i="30"/>
  <c r="BE475" i="30"/>
  <c r="BE486" i="30"/>
  <c r="BE545" i="30"/>
  <c r="BE561" i="30"/>
  <c r="F92" i="30"/>
  <c r="BE318" i="30"/>
  <c r="BE330" i="30"/>
  <c r="BE509" i="30"/>
  <c r="BE511" i="30"/>
  <c r="BE522" i="30"/>
  <c r="BE523" i="30"/>
  <c r="BE532" i="30"/>
  <c r="BE223" i="30"/>
  <c r="BE289" i="30"/>
  <c r="BE347" i="30"/>
  <c r="BE397" i="30"/>
  <c r="BE420" i="30"/>
  <c r="BE458" i="30"/>
  <c r="BE479" i="30"/>
  <c r="BE484" i="30"/>
  <c r="BE525" i="30"/>
  <c r="BE541" i="30"/>
  <c r="BE550" i="30"/>
  <c r="BE554" i="30"/>
  <c r="BE558" i="30"/>
  <c r="E132" i="30"/>
  <c r="BE175" i="30"/>
  <c r="BE335" i="30"/>
  <c r="BE361" i="30"/>
  <c r="BE366" i="30"/>
  <c r="BE505" i="30"/>
  <c r="BE516" i="30"/>
  <c r="BE555" i="30"/>
  <c r="BE556" i="30"/>
  <c r="BE565" i="30"/>
  <c r="BE247" i="30"/>
  <c r="BE324" i="30"/>
  <c r="BE331" i="30"/>
  <c r="BE339" i="30"/>
  <c r="BE445" i="30"/>
  <c r="BE466" i="30"/>
  <c r="J89" i="30"/>
  <c r="BE344" i="30"/>
  <c r="BE391" i="30"/>
  <c r="BE416" i="30"/>
  <c r="BE423" i="30"/>
  <c r="BE482" i="30"/>
  <c r="BE207" i="30"/>
  <c r="BE236" i="30"/>
  <c r="BE300" i="30"/>
  <c r="BE307" i="30"/>
  <c r="BE327" i="30"/>
  <c r="BE332" i="30"/>
  <c r="BE372" i="30"/>
  <c r="BE406" i="30"/>
  <c r="BE437" i="30"/>
  <c r="BE471" i="30"/>
  <c r="BE473" i="30"/>
  <c r="BE476" i="30"/>
  <c r="BE173" i="30"/>
  <c r="BE228" i="30"/>
  <c r="BE256" i="30"/>
  <c r="BE274" i="30"/>
  <c r="BE295" i="30"/>
  <c r="BE431" i="30"/>
  <c r="BE457" i="30"/>
  <c r="BE464" i="30"/>
  <c r="J128" i="29"/>
  <c r="J102" i="29" s="1"/>
  <c r="BE190" i="30"/>
  <c r="BE244" i="30"/>
  <c r="BE253" i="30"/>
  <c r="BE281" i="30"/>
  <c r="BE349" i="30"/>
  <c r="BE355" i="30"/>
  <c r="BE364" i="30"/>
  <c r="BE386" i="30"/>
  <c r="BE429" i="30"/>
  <c r="BE453" i="30"/>
  <c r="BE454" i="30"/>
  <c r="BE472" i="30"/>
  <c r="BE497" i="30"/>
  <c r="BE322" i="30"/>
  <c r="BE336" i="30"/>
  <c r="BE337" i="30"/>
  <c r="BE427" i="30"/>
  <c r="BE452" i="30"/>
  <c r="BE467" i="30"/>
  <c r="BE477" i="30"/>
  <c r="BE483" i="30"/>
  <c r="BE145" i="30"/>
  <c r="BE341" i="30"/>
  <c r="BE358" i="30"/>
  <c r="BE395" i="30"/>
  <c r="BE402" i="30"/>
  <c r="BE421" i="30"/>
  <c r="BE469" i="30"/>
  <c r="BE500" i="30"/>
  <c r="BE129" i="29"/>
  <c r="J132" i="28"/>
  <c r="J102" i="28" s="1"/>
  <c r="F96" i="29"/>
  <c r="E112" i="29"/>
  <c r="J93" i="29"/>
  <c r="BE130" i="29"/>
  <c r="BE156" i="28"/>
  <c r="J132" i="27"/>
  <c r="J102" i="27" s="1"/>
  <c r="BE181" i="28"/>
  <c r="BE148" i="28"/>
  <c r="BE224" i="28"/>
  <c r="J124" i="28"/>
  <c r="BE164" i="28"/>
  <c r="BE185" i="28"/>
  <c r="BE213" i="28"/>
  <c r="BE221" i="28"/>
  <c r="BE133" i="28"/>
  <c r="BE143" i="28"/>
  <c r="BE174" i="28"/>
  <c r="BE200" i="28"/>
  <c r="F96" i="28"/>
  <c r="BE194" i="28"/>
  <c r="E85" i="28"/>
  <c r="BE137" i="28"/>
  <c r="BE162" i="28"/>
  <c r="BE176" i="28"/>
  <c r="BE204" i="28"/>
  <c r="BE209" i="28"/>
  <c r="BE187" i="28"/>
  <c r="BE138" i="28"/>
  <c r="BE160" i="28"/>
  <c r="BE215" i="28"/>
  <c r="BE152" i="28"/>
  <c r="BE170" i="28"/>
  <c r="BE183" i="28"/>
  <c r="BE191" i="28"/>
  <c r="BE137" i="27"/>
  <c r="BK125" i="26"/>
  <c r="J125" i="26"/>
  <c r="J34" i="26" s="1"/>
  <c r="E116" i="27"/>
  <c r="BE144" i="27"/>
  <c r="F96" i="27"/>
  <c r="BE133" i="27"/>
  <c r="BE134" i="27"/>
  <c r="BE136" i="27"/>
  <c r="BE138" i="27"/>
  <c r="BE140" i="27"/>
  <c r="BE145" i="27"/>
  <c r="BE148" i="27"/>
  <c r="BE152" i="27"/>
  <c r="J124" i="27"/>
  <c r="BE147" i="27"/>
  <c r="BE150" i="27"/>
  <c r="BE142" i="27"/>
  <c r="BE149" i="27"/>
  <c r="BE135" i="27"/>
  <c r="E111" i="26"/>
  <c r="BK127" i="25"/>
  <c r="BK126" i="25" s="1"/>
  <c r="J126" i="25" s="1"/>
  <c r="J100" i="25" s="1"/>
  <c r="J93" i="26"/>
  <c r="F96" i="26"/>
  <c r="J95" i="26"/>
  <c r="BE127" i="26"/>
  <c r="BK127" i="24"/>
  <c r="BK126" i="24" s="1"/>
  <c r="J126" i="24" s="1"/>
  <c r="J100" i="24" s="1"/>
  <c r="J93" i="25"/>
  <c r="BE131" i="25"/>
  <c r="BE136" i="25"/>
  <c r="J95" i="25"/>
  <c r="BE130" i="25"/>
  <c r="BE134" i="25"/>
  <c r="E112" i="25"/>
  <c r="BE137" i="25"/>
  <c r="BE129" i="25"/>
  <c r="BE135" i="25"/>
  <c r="BE138" i="25"/>
  <c r="BE133" i="25"/>
  <c r="F123" i="25"/>
  <c r="BE132" i="25"/>
  <c r="F96" i="24"/>
  <c r="J93" i="24"/>
  <c r="BE132" i="24"/>
  <c r="E112" i="24"/>
  <c r="BE129" i="24"/>
  <c r="BE131" i="24"/>
  <c r="J143" i="23"/>
  <c r="J102" i="23" s="1"/>
  <c r="BE133" i="24"/>
  <c r="BE130" i="24"/>
  <c r="J95" i="24"/>
  <c r="BE158" i="23"/>
  <c r="BE274" i="23"/>
  <c r="BE352" i="23"/>
  <c r="BE360" i="23"/>
  <c r="BE375" i="23"/>
  <c r="BE454" i="23"/>
  <c r="BE467" i="23"/>
  <c r="BE479" i="23"/>
  <c r="BE497" i="23"/>
  <c r="BE506" i="23"/>
  <c r="BE521" i="23"/>
  <c r="BE230" i="23"/>
  <c r="BE291" i="23"/>
  <c r="BE313" i="23"/>
  <c r="BE514" i="23"/>
  <c r="F96" i="23"/>
  <c r="BE180" i="23"/>
  <c r="BE278" i="23"/>
  <c r="BE354" i="23"/>
  <c r="BE436" i="23"/>
  <c r="BE517" i="23"/>
  <c r="BE320" i="23"/>
  <c r="BE350" i="23"/>
  <c r="BE405" i="23"/>
  <c r="BE411" i="23"/>
  <c r="BE456" i="23"/>
  <c r="BE477" i="23"/>
  <c r="BE489" i="23"/>
  <c r="BE525" i="23"/>
  <c r="BE529" i="23"/>
  <c r="J135" i="23"/>
  <c r="BE156" i="23"/>
  <c r="BE188" i="23"/>
  <c r="BE224" i="23"/>
  <c r="BE234" i="23"/>
  <c r="BE242" i="23"/>
  <c r="BE260" i="23"/>
  <c r="BE310" i="23"/>
  <c r="BE377" i="23"/>
  <c r="BE394" i="23"/>
  <c r="BE462" i="23"/>
  <c r="BE527" i="23"/>
  <c r="BE538" i="23"/>
  <c r="J222" i="22"/>
  <c r="J108" i="22" s="1"/>
  <c r="BE144" i="23"/>
  <c r="BE172" i="23"/>
  <c r="BE251" i="23"/>
  <c r="BE306" i="23"/>
  <c r="BE328" i="23"/>
  <c r="BE508" i="23"/>
  <c r="E127" i="23"/>
  <c r="BE149" i="23"/>
  <c r="BE245" i="23"/>
  <c r="BE264" i="23"/>
  <c r="BE289" i="23"/>
  <c r="BE325" i="23"/>
  <c r="BE337" i="23"/>
  <c r="BE346" i="23"/>
  <c r="BE358" i="23"/>
  <c r="BE365" i="23"/>
  <c r="BE448" i="23"/>
  <c r="BE472" i="23"/>
  <c r="BE484" i="23"/>
  <c r="BE210" i="23"/>
  <c r="BE282" i="23"/>
  <c r="BE343" i="23"/>
  <c r="BE362" i="23"/>
  <c r="BE371" i="23"/>
  <c r="BE427" i="23"/>
  <c r="BE465" i="23"/>
  <c r="BE476" i="23"/>
  <c r="BE487" i="23"/>
  <c r="BE217" i="23"/>
  <c r="BE238" i="23"/>
  <c r="BE348" i="23"/>
  <c r="BE356" i="23"/>
  <c r="BE383" i="23"/>
  <c r="BE444" i="23"/>
  <c r="BE425" i="23"/>
  <c r="BE432" i="23"/>
  <c r="BE470" i="23"/>
  <c r="BE492" i="23"/>
  <c r="BE197" i="23"/>
  <c r="BE219" i="23"/>
  <c r="BE269" i="23"/>
  <c r="BE287" i="23"/>
  <c r="BE341" i="23"/>
  <c r="BE368" i="23"/>
  <c r="BE379" i="23"/>
  <c r="BE439" i="23"/>
  <c r="BE442" i="23"/>
  <c r="BE511" i="23"/>
  <c r="BE255" i="23"/>
  <c r="BE284" i="23"/>
  <c r="BE295" i="23"/>
  <c r="BE331" i="23"/>
  <c r="BE345" i="23"/>
  <c r="BE378" i="23"/>
  <c r="BE416" i="23"/>
  <c r="BE437" i="23"/>
  <c r="BE501" i="23"/>
  <c r="BE509" i="23"/>
  <c r="J137" i="21"/>
  <c r="J101" i="21"/>
  <c r="BE137" i="22"/>
  <c r="BE150" i="22"/>
  <c r="BE192" i="22"/>
  <c r="BE210" i="22"/>
  <c r="BE220" i="22"/>
  <c r="BE144" i="22"/>
  <c r="BE159" i="22"/>
  <c r="BE169" i="22"/>
  <c r="BE232" i="22"/>
  <c r="BE247" i="22"/>
  <c r="J95" i="22"/>
  <c r="BE136" i="22"/>
  <c r="BE198" i="22"/>
  <c r="BE207" i="22"/>
  <c r="BE238" i="22"/>
  <c r="BE244" i="22"/>
  <c r="BE246" i="22"/>
  <c r="BE156" i="22"/>
  <c r="BE180" i="22"/>
  <c r="BE186" i="22"/>
  <c r="BE223" i="22"/>
  <c r="F96" i="22"/>
  <c r="BE141" i="22"/>
  <c r="BE147" i="22"/>
  <c r="BE153" i="22"/>
  <c r="BE162" i="22"/>
  <c r="BE195" i="22"/>
  <c r="BE216" i="22"/>
  <c r="BE229" i="22"/>
  <c r="BE138" i="22"/>
  <c r="BE226" i="22"/>
  <c r="J93" i="22"/>
  <c r="BE165" i="22"/>
  <c r="BE173" i="22"/>
  <c r="BE183" i="22"/>
  <c r="BE204" i="22"/>
  <c r="BE213" i="22"/>
  <c r="BE235" i="22"/>
  <c r="BE241" i="22"/>
  <c r="E119" i="22"/>
  <c r="BE177" i="22"/>
  <c r="BE201" i="22"/>
  <c r="BE189" i="22"/>
  <c r="BE215" i="21"/>
  <c r="BE333" i="21"/>
  <c r="BE390" i="21"/>
  <c r="BE641" i="21"/>
  <c r="BE824" i="21"/>
  <c r="BE883" i="21"/>
  <c r="BE948" i="21"/>
  <c r="BE1073" i="21"/>
  <c r="BE1320" i="21"/>
  <c r="BE1478" i="21"/>
  <c r="BE1490" i="21"/>
  <c r="BE1519" i="21"/>
  <c r="BE1542" i="21"/>
  <c r="BE1565" i="21"/>
  <c r="BE1589" i="21"/>
  <c r="BE1605" i="21"/>
  <c r="BE1636" i="21"/>
  <c r="BE1653" i="21"/>
  <c r="BE1660" i="21"/>
  <c r="BE1702" i="21"/>
  <c r="BE1773" i="21"/>
  <c r="BE1845" i="21"/>
  <c r="BE1875" i="21"/>
  <c r="BE1939" i="21"/>
  <c r="BE1976" i="21"/>
  <c r="BE1997" i="21"/>
  <c r="BE2023" i="21"/>
  <c r="BE2038" i="21"/>
  <c r="BE2091" i="21"/>
  <c r="BE2097" i="21"/>
  <c r="BE2285" i="21"/>
  <c r="BE2286" i="21"/>
  <c r="BE2325" i="21"/>
  <c r="BE2377" i="21"/>
  <c r="BE2480" i="21"/>
  <c r="BE2521" i="21"/>
  <c r="BE2530" i="21"/>
  <c r="BE2536" i="21"/>
  <c r="BE2554" i="21"/>
  <c r="BE2557" i="21"/>
  <c r="BE2560" i="21"/>
  <c r="BE2563" i="21"/>
  <c r="BE2568" i="21"/>
  <c r="BE2570" i="21"/>
  <c r="BE2575" i="21"/>
  <c r="J130" i="21"/>
  <c r="BE138" i="21"/>
  <c r="BE278" i="21"/>
  <c r="BE369" i="21"/>
  <c r="BE534" i="21"/>
  <c r="BE838" i="21"/>
  <c r="BE920" i="21"/>
  <c r="BE1017" i="21"/>
  <c r="BE1164" i="21"/>
  <c r="BE1170" i="21"/>
  <c r="BE1205" i="21"/>
  <c r="BE1222" i="21"/>
  <c r="BE1241" i="21"/>
  <c r="BE1316" i="21"/>
  <c r="BE1465" i="21"/>
  <c r="BE1551" i="21"/>
  <c r="BE1569" i="21"/>
  <c r="BE1583" i="21"/>
  <c r="BE1595" i="21"/>
  <c r="BE1608" i="21"/>
  <c r="BE1642" i="21"/>
  <c r="BE1687" i="21"/>
  <c r="BE1755" i="21"/>
  <c r="BE1767" i="21"/>
  <c r="BE1780" i="21"/>
  <c r="BE1805" i="21"/>
  <c r="BE1822" i="21"/>
  <c r="BE1886" i="21"/>
  <c r="BE1972" i="21"/>
  <c r="BE2061" i="21"/>
  <c r="BE2134" i="21"/>
  <c r="BE2181" i="21"/>
  <c r="BE2272" i="21"/>
  <c r="BE2347" i="21"/>
  <c r="BE2384" i="21"/>
  <c r="BE2463" i="21"/>
  <c r="BE2503" i="21"/>
  <c r="BE2518" i="21"/>
  <c r="BE2524" i="21"/>
  <c r="BE2533" i="21"/>
  <c r="BE2542" i="21"/>
  <c r="F133" i="21"/>
  <c r="BE153" i="21"/>
  <c r="BE229" i="21"/>
  <c r="BE446" i="21"/>
  <c r="BE528" i="21"/>
  <c r="BE563" i="21"/>
  <c r="BE576" i="21"/>
  <c r="BE638" i="21"/>
  <c r="BE644" i="21"/>
  <c r="BE716" i="21"/>
  <c r="BE746" i="21"/>
  <c r="BE754" i="21"/>
  <c r="BE757" i="21"/>
  <c r="BE787" i="21"/>
  <c r="BE861" i="21"/>
  <c r="BE938" i="21"/>
  <c r="BE951" i="21"/>
  <c r="BE970" i="21"/>
  <c r="BE1025" i="21"/>
  <c r="BE1066" i="21"/>
  <c r="BE1091" i="21"/>
  <c r="BE1217" i="21"/>
  <c r="BE1293" i="21"/>
  <c r="BE1462" i="21"/>
  <c r="BE1472" i="21"/>
  <c r="BE1509" i="21"/>
  <c r="BE1535" i="21"/>
  <c r="BE1556" i="21"/>
  <c r="BE1592" i="21"/>
  <c r="BE1679" i="21"/>
  <c r="BE1707" i="21"/>
  <c r="BE1725" i="21"/>
  <c r="BE1764" i="21"/>
  <c r="BE1770" i="21"/>
  <c r="BE1783" i="21"/>
  <c r="BE1787" i="21"/>
  <c r="BE1834" i="21"/>
  <c r="BE1857" i="21"/>
  <c r="BE1883" i="21"/>
  <c r="BE1927" i="21"/>
  <c r="BE2170" i="21"/>
  <c r="BE2212" i="21"/>
  <c r="BE2220" i="21"/>
  <c r="BE2256" i="21"/>
  <c r="BE2311" i="21"/>
  <c r="BE2360" i="21"/>
  <c r="BE2365" i="21"/>
  <c r="BE2391" i="21"/>
  <c r="BE2427" i="21"/>
  <c r="BE2459" i="21"/>
  <c r="BE2467" i="21"/>
  <c r="BE2495" i="21"/>
  <c r="BE2514" i="21"/>
  <c r="BE2548" i="21"/>
  <c r="BE182" i="21"/>
  <c r="BE185" i="21"/>
  <c r="BE324" i="21"/>
  <c r="BE440" i="21"/>
  <c r="BE616" i="21"/>
  <c r="BE676" i="21"/>
  <c r="BE722" i="21"/>
  <c r="BE725" i="21"/>
  <c r="BE737" i="21"/>
  <c r="BE774" i="21"/>
  <c r="BE782" i="21"/>
  <c r="BE980" i="21"/>
  <c r="BE1177" i="21"/>
  <c r="BE1212" i="21"/>
  <c r="BE1247" i="21"/>
  <c r="BE1351" i="21"/>
  <c r="BE1411" i="21"/>
  <c r="BE1487" i="21"/>
  <c r="BE1499" i="21"/>
  <c r="BE1524" i="21"/>
  <c r="BE1639" i="21"/>
  <c r="BE1656" i="21"/>
  <c r="BE1683" i="21"/>
  <c r="BE1696" i="21"/>
  <c r="BE1749" i="21"/>
  <c r="BE1812" i="21"/>
  <c r="BE1854" i="21"/>
  <c r="BE1872" i="21"/>
  <c r="BE1887" i="21"/>
  <c r="BE1911" i="21"/>
  <c r="BE1946" i="21"/>
  <c r="BE2026" i="21"/>
  <c r="BE2143" i="21"/>
  <c r="BE2224" i="21"/>
  <c r="BE2246" i="21"/>
  <c r="BE2278" i="21"/>
  <c r="BE2339" i="21"/>
  <c r="BE2409" i="21"/>
  <c r="BE2450" i="21"/>
  <c r="BE2472" i="21"/>
  <c r="BE2545" i="21"/>
  <c r="BE195" i="21"/>
  <c r="BE307" i="21"/>
  <c r="BE316" i="21"/>
  <c r="BE356" i="21"/>
  <c r="BE519" i="21"/>
  <c r="BE855" i="21"/>
  <c r="BE1036" i="21"/>
  <c r="BE1048" i="21"/>
  <c r="BE1094" i="21"/>
  <c r="BE1119" i="21"/>
  <c r="BE1255" i="21"/>
  <c r="BE1329" i="21"/>
  <c r="BE1375" i="21"/>
  <c r="BE1484" i="21"/>
  <c r="BE1506" i="21"/>
  <c r="BE1532" i="21"/>
  <c r="BE1572" i="21"/>
  <c r="BE1617" i="21"/>
  <c r="BE1690" i="21"/>
  <c r="BE1722" i="21"/>
  <c r="BE1732" i="21"/>
  <c r="BE1790" i="21"/>
  <c r="BE1869" i="21"/>
  <c r="BE1902" i="21"/>
  <c r="BE1923" i="21"/>
  <c r="BE1954" i="21"/>
  <c r="BE1961" i="21"/>
  <c r="BE1986" i="21"/>
  <c r="BE2017" i="21"/>
  <c r="BE2076" i="21"/>
  <c r="BE2108" i="21"/>
  <c r="BE2114" i="21"/>
  <c r="BE2162" i="21"/>
  <c r="BE2188" i="21"/>
  <c r="BE2201" i="21"/>
  <c r="BE2216" i="21"/>
  <c r="BE2267" i="21"/>
  <c r="BE2303" i="21"/>
  <c r="BE2331" i="21"/>
  <c r="BE2401" i="21"/>
  <c r="BE2415" i="21"/>
  <c r="BE2441" i="21"/>
  <c r="BE2487" i="21"/>
  <c r="BE2511" i="21"/>
  <c r="BE2527" i="21"/>
  <c r="BE2551" i="21"/>
  <c r="BE150" i="21"/>
  <c r="BE454" i="21"/>
  <c r="BE499" i="21"/>
  <c r="BE531" i="21"/>
  <c r="BE654" i="21"/>
  <c r="BE848" i="21"/>
  <c r="BE868" i="21"/>
  <c r="BE898" i="21"/>
  <c r="BE994" i="21"/>
  <c r="BE1055" i="21"/>
  <c r="BE1087" i="21"/>
  <c r="BE1202" i="21"/>
  <c r="BE1226" i="21"/>
  <c r="BE313" i="21"/>
  <c r="BE346" i="21"/>
  <c r="BE467" i="21"/>
  <c r="BE493" i="21"/>
  <c r="BE610" i="21"/>
  <c r="BE664" i="21"/>
  <c r="BE734" i="21"/>
  <c r="BE816" i="21"/>
  <c r="BE910" i="21"/>
  <c r="BE1007" i="21"/>
  <c r="BE1028" i="21"/>
  <c r="BE1084" i="21"/>
  <c r="BE1100" i="21"/>
  <c r="BE1186" i="21"/>
  <c r="BE1198" i="21"/>
  <c r="BE1324" i="21"/>
  <c r="BE417" i="21"/>
  <c r="BE432" i="21"/>
  <c r="BE545" i="21"/>
  <c r="BE929" i="21"/>
  <c r="BE963" i="21"/>
  <c r="BE1043" i="21"/>
  <c r="BE1131" i="21"/>
  <c r="BE1278" i="21"/>
  <c r="BE1358" i="21"/>
  <c r="E85" i="21"/>
  <c r="BE162" i="21"/>
  <c r="BE205" i="21"/>
  <c r="BE256" i="21"/>
  <c r="BE336" i="21"/>
  <c r="BE402" i="21"/>
  <c r="BE414" i="21"/>
  <c r="BE486" i="21"/>
  <c r="BE719" i="21"/>
  <c r="BE830" i="21"/>
  <c r="BE915" i="21"/>
  <c r="BE1109" i="21"/>
  <c r="BE1328" i="21"/>
  <c r="BE1342" i="21"/>
  <c r="BE1362" i="21"/>
  <c r="BE1392" i="21"/>
  <c r="BE1441" i="21"/>
  <c r="BE159" i="21"/>
  <c r="BE288" i="21"/>
  <c r="BE310" i="21"/>
  <c r="BE363" i="21"/>
  <c r="BE425" i="21"/>
  <c r="BE522" i="21"/>
  <c r="BE542" i="21"/>
  <c r="BE552" i="21"/>
  <c r="BE585" i="21"/>
  <c r="BE687" i="21"/>
  <c r="BE1052" i="21"/>
  <c r="BE1180" i="21"/>
  <c r="BE1190" i="21"/>
  <c r="BE383" i="21"/>
  <c r="BE516" i="21"/>
  <c r="BE600" i="21"/>
  <c r="BE708" i="21"/>
  <c r="BE890" i="21"/>
  <c r="BE1032" i="21"/>
  <c r="BE1183" i="21"/>
  <c r="BE1194" i="21"/>
  <c r="BE1209" i="21"/>
  <c r="BE1414" i="21"/>
  <c r="BE141" i="21"/>
  <c r="BE175" i="21"/>
  <c r="BE375" i="21"/>
  <c r="BE393" i="21"/>
  <c r="BE411" i="21"/>
  <c r="BE560" i="21"/>
  <c r="BE569" i="21"/>
  <c r="BE627" i="21"/>
  <c r="BE697" i="21"/>
  <c r="BE1146" i="21"/>
  <c r="BE1306" i="21"/>
  <c r="BE1335" i="21"/>
  <c r="BE1382" i="21"/>
  <c r="J93" i="20"/>
  <c r="E113" i="20"/>
  <c r="J123" i="20"/>
  <c r="BE162" i="20"/>
  <c r="BE206" i="20"/>
  <c r="BE222" i="20"/>
  <c r="BE130" i="20"/>
  <c r="BE154" i="20"/>
  <c r="BE203" i="20"/>
  <c r="BE218" i="20"/>
  <c r="BE235" i="20"/>
  <c r="F96" i="20"/>
  <c r="BE135" i="20"/>
  <c r="BE155" i="20"/>
  <c r="BE165" i="20"/>
  <c r="BE168" i="20"/>
  <c r="BE174" i="20"/>
  <c r="BE159" i="20"/>
  <c r="BE186" i="20"/>
  <c r="J131" i="19"/>
  <c r="J102" i="19" s="1"/>
  <c r="BE134" i="20"/>
  <c r="BE171" i="20"/>
  <c r="BE180" i="20"/>
  <c r="BE194" i="20"/>
  <c r="BE231" i="20"/>
  <c r="BE195" i="20"/>
  <c r="BE199" i="20"/>
  <c r="BE221" i="20"/>
  <c r="BE142" i="20"/>
  <c r="BE146" i="20"/>
  <c r="BE149" i="20"/>
  <c r="BE183" i="20"/>
  <c r="BE189" i="20"/>
  <c r="BE192" i="20"/>
  <c r="BE213" i="20"/>
  <c r="BE214" i="20"/>
  <c r="BE225" i="20"/>
  <c r="BE228" i="20"/>
  <c r="BE138" i="20"/>
  <c r="BE139" i="20"/>
  <c r="BE143" i="20"/>
  <c r="BE150" i="20"/>
  <c r="BE153" i="20"/>
  <c r="BE158" i="20"/>
  <c r="BE177" i="20"/>
  <c r="BE193" i="20"/>
  <c r="BE202" i="20"/>
  <c r="BE207" i="20"/>
  <c r="BE210" i="20"/>
  <c r="BE217" i="20"/>
  <c r="BE232" i="20"/>
  <c r="BE236" i="20"/>
  <c r="E85" i="19"/>
  <c r="BE166" i="19"/>
  <c r="BE178" i="19"/>
  <c r="BE244" i="19"/>
  <c r="J123" i="19"/>
  <c r="BE137" i="19"/>
  <c r="BE146" i="19"/>
  <c r="BE149" i="19"/>
  <c r="BE155" i="19"/>
  <c r="BE213" i="19"/>
  <c r="BE185" i="19"/>
  <c r="BE188" i="19"/>
  <c r="BE216" i="19"/>
  <c r="BE228" i="19"/>
  <c r="BE133" i="19"/>
  <c r="BE140" i="19"/>
  <c r="BE175" i="19"/>
  <c r="BE247" i="19"/>
  <c r="BE250" i="19"/>
  <c r="BE253" i="19"/>
  <c r="F96" i="19"/>
  <c r="J125" i="19"/>
  <c r="BE169" i="19"/>
  <c r="BE242" i="19"/>
  <c r="BE256" i="19"/>
  <c r="BE197" i="19"/>
  <c r="BE231" i="19"/>
  <c r="BE135" i="19"/>
  <c r="BE143" i="19"/>
  <c r="BE225" i="19"/>
  <c r="BE235" i="19"/>
  <c r="J130" i="18"/>
  <c r="J102" i="18" s="1"/>
  <c r="BE134" i="19"/>
  <c r="BE151" i="19"/>
  <c r="BE181" i="19"/>
  <c r="BE203" i="19"/>
  <c r="BE206" i="19"/>
  <c r="BE222" i="19"/>
  <c r="BE132" i="19"/>
  <c r="BE136" i="19"/>
  <c r="BE159" i="19"/>
  <c r="BE171" i="19"/>
  <c r="BE200" i="19"/>
  <c r="BE219" i="19"/>
  <c r="BE162" i="19"/>
  <c r="BE191" i="19"/>
  <c r="BE194" i="19"/>
  <c r="BE210" i="19"/>
  <c r="BE239" i="19"/>
  <c r="BE131" i="18"/>
  <c r="E85" i="18"/>
  <c r="J132" i="17"/>
  <c r="J102" i="17" s="1"/>
  <c r="J95" i="18"/>
  <c r="BE146" i="18"/>
  <c r="BE154" i="18"/>
  <c r="BE165" i="18"/>
  <c r="BE163" i="18"/>
  <c r="J93" i="18"/>
  <c r="F125" i="18"/>
  <c r="BE140" i="18"/>
  <c r="BE149" i="18"/>
  <c r="BE157" i="18"/>
  <c r="BE143" i="18"/>
  <c r="BE160" i="18"/>
  <c r="BE134" i="18"/>
  <c r="BE137" i="18"/>
  <c r="BE151" i="18"/>
  <c r="J864" i="16"/>
  <c r="J112" i="16"/>
  <c r="F96" i="17"/>
  <c r="BE133" i="17"/>
  <c r="BE151" i="17"/>
  <c r="BE252" i="17"/>
  <c r="BK1632" i="16"/>
  <c r="J1632" i="16" s="1"/>
  <c r="J129" i="16" s="1"/>
  <c r="BE160" i="17"/>
  <c r="BE175" i="17"/>
  <c r="BE185" i="17"/>
  <c r="BE213" i="17"/>
  <c r="BE231" i="17"/>
  <c r="BE246" i="17"/>
  <c r="BE274" i="17"/>
  <c r="BE310" i="17"/>
  <c r="J93" i="17"/>
  <c r="BE145" i="17"/>
  <c r="BE184" i="17"/>
  <c r="BE195" i="17"/>
  <c r="BE216" i="17"/>
  <c r="BE240" i="17"/>
  <c r="BE255" i="17"/>
  <c r="E85" i="17"/>
  <c r="BE136" i="17"/>
  <c r="BE148" i="17"/>
  <c r="BE157" i="17"/>
  <c r="BE210" i="17"/>
  <c r="BE249" i="17"/>
  <c r="BE267" i="17"/>
  <c r="BE287" i="17"/>
  <c r="J156" i="16"/>
  <c r="J102" i="16"/>
  <c r="BE166" i="17"/>
  <c r="BE207" i="17"/>
  <c r="BE219" i="17"/>
  <c r="J95" i="17"/>
  <c r="BE178" i="17"/>
  <c r="BE189" i="17"/>
  <c r="BE201" i="17"/>
  <c r="BE225" i="17"/>
  <c r="BE243" i="17"/>
  <c r="BE260" i="17"/>
  <c r="BE271" i="17"/>
  <c r="BE280" i="17"/>
  <c r="BE298" i="17"/>
  <c r="BE204" i="17"/>
  <c r="BE258" i="17"/>
  <c r="BE302" i="17"/>
  <c r="BE142" i="17"/>
  <c r="BE172" i="17"/>
  <c r="BE237" i="17"/>
  <c r="BE291" i="17"/>
  <c r="BE304" i="17"/>
  <c r="BE154" i="17"/>
  <c r="BE163" i="17"/>
  <c r="BE228" i="17"/>
  <c r="BE264" i="17"/>
  <c r="BE277" i="17"/>
  <c r="BE169" i="17"/>
  <c r="BE181" i="17"/>
  <c r="BE198" i="17"/>
  <c r="BE283" i="17"/>
  <c r="BE139" i="17"/>
  <c r="BE234" i="17"/>
  <c r="BE192" i="17"/>
  <c r="BE222" i="17"/>
  <c r="BE294" i="17"/>
  <c r="BE307" i="17"/>
  <c r="BE312" i="17"/>
  <c r="BE313" i="17"/>
  <c r="BE174" i="16"/>
  <c r="BE178" i="16"/>
  <c r="BE191" i="16"/>
  <c r="BE255" i="16"/>
  <c r="BE278" i="16"/>
  <c r="BE297" i="16"/>
  <c r="BE318" i="16"/>
  <c r="BE327" i="16"/>
  <c r="BE336" i="16"/>
  <c r="BE358" i="16"/>
  <c r="BE371" i="16"/>
  <c r="BE403" i="16"/>
  <c r="BE609" i="16"/>
  <c r="BE915" i="16"/>
  <c r="BE948" i="16"/>
  <c r="BE1058" i="16"/>
  <c r="BE1063" i="16"/>
  <c r="BE1088" i="16"/>
  <c r="BE1097" i="16"/>
  <c r="BE1395" i="16"/>
  <c r="BE1401" i="16"/>
  <c r="BE1411" i="16"/>
  <c r="BE1425" i="16"/>
  <c r="BE1429" i="16"/>
  <c r="BE1434" i="16"/>
  <c r="BE1467" i="16"/>
  <c r="BE1486" i="16"/>
  <c r="BE1493" i="16"/>
  <c r="BE1501" i="16"/>
  <c r="BE1507" i="16"/>
  <c r="BE1514" i="16"/>
  <c r="BE1557" i="16"/>
  <c r="BE1570" i="16"/>
  <c r="BE1591" i="16"/>
  <c r="BE1604" i="16"/>
  <c r="F96" i="16"/>
  <c r="BE193" i="16"/>
  <c r="BE225" i="16"/>
  <c r="BE365" i="16"/>
  <c r="BE405" i="16"/>
  <c r="BE614" i="16"/>
  <c r="BE724" i="16"/>
  <c r="BE747" i="16"/>
  <c r="BE767" i="16"/>
  <c r="BE790" i="16"/>
  <c r="BE808" i="16"/>
  <c r="BE859" i="16"/>
  <c r="BE888" i="16"/>
  <c r="BE890" i="16"/>
  <c r="BE898" i="16"/>
  <c r="BE904" i="16"/>
  <c r="BE1116" i="16"/>
  <c r="BE1154" i="16"/>
  <c r="BE1246" i="16"/>
  <c r="BE1346" i="16"/>
  <c r="BE1386" i="16"/>
  <c r="BE1409" i="16"/>
  <c r="BE1419" i="16"/>
  <c r="BE1420" i="16"/>
  <c r="BE1424" i="16"/>
  <c r="BE1431" i="16"/>
  <c r="BE1433" i="16"/>
  <c r="BE1436" i="16"/>
  <c r="BE1442" i="16"/>
  <c r="BE1451" i="16"/>
  <c r="BE1459" i="16"/>
  <c r="BE1472" i="16"/>
  <c r="BE1505" i="16"/>
  <c r="BE1509" i="16"/>
  <c r="BE1522" i="16"/>
  <c r="BE1524" i="16"/>
  <c r="BE1533" i="16"/>
  <c r="BE1586" i="16"/>
  <c r="J93" i="16"/>
  <c r="BE329" i="16"/>
  <c r="BE395" i="16"/>
  <c r="BE566" i="16"/>
  <c r="BE593" i="16"/>
  <c r="BE640" i="16"/>
  <c r="BE652" i="16"/>
  <c r="BE660" i="16"/>
  <c r="BE696" i="16"/>
  <c r="BE704" i="16"/>
  <c r="BE783" i="16"/>
  <c r="BE834" i="16"/>
  <c r="BE838" i="16"/>
  <c r="BE946" i="16"/>
  <c r="BE964" i="16"/>
  <c r="BE1069" i="16"/>
  <c r="BE1079" i="16"/>
  <c r="BE1101" i="16"/>
  <c r="BE1148" i="16"/>
  <c r="BE1310" i="16"/>
  <c r="BE1312" i="16"/>
  <c r="BE1341" i="16"/>
  <c r="BE1354" i="16"/>
  <c r="BE1404" i="16"/>
  <c r="BE1410" i="16"/>
  <c r="BE1415" i="16"/>
  <c r="BE1426" i="16"/>
  <c r="BE1454" i="16"/>
  <c r="BE1457" i="16"/>
  <c r="BE1463" i="16"/>
  <c r="BE1469" i="16"/>
  <c r="BE1476" i="16"/>
  <c r="BE1489" i="16"/>
  <c r="BE1494" i="16"/>
  <c r="BE1500" i="16"/>
  <c r="BE1521" i="16"/>
  <c r="BE1526" i="16"/>
  <c r="BE1535" i="16"/>
  <c r="BE1560" i="16"/>
  <c r="BE1565" i="16"/>
  <c r="BE1630" i="16"/>
  <c r="BE171" i="16"/>
  <c r="BE224" i="16"/>
  <c r="BE260" i="16"/>
  <c r="BE272" i="16"/>
  <c r="BE288" i="16"/>
  <c r="BE361" i="16"/>
  <c r="BE481" i="16"/>
  <c r="BE530" i="16"/>
  <c r="BE560" i="16"/>
  <c r="BE679" i="16"/>
  <c r="BE686" i="16"/>
  <c r="BE691" i="16"/>
  <c r="BE754" i="16"/>
  <c r="BE849" i="16"/>
  <c r="BE959" i="16"/>
  <c r="BE1052" i="16"/>
  <c r="BE1060" i="16"/>
  <c r="BE1083" i="16"/>
  <c r="BE1126" i="16"/>
  <c r="BE1141" i="16"/>
  <c r="BE1184" i="16"/>
  <c r="BE1214" i="16"/>
  <c r="BE1242" i="16"/>
  <c r="BE1273" i="16"/>
  <c r="BE1357" i="16"/>
  <c r="BE1364" i="16"/>
  <c r="BE1367" i="16"/>
  <c r="BE1384" i="16"/>
  <c r="BE1392" i="16"/>
  <c r="BE1422" i="16"/>
  <c r="BE1430" i="16"/>
  <c r="BE1474" i="16"/>
  <c r="BE1477" i="16"/>
  <c r="BE1496" i="16"/>
  <c r="BE1498" i="16"/>
  <c r="BE1503" i="16"/>
  <c r="BE1515" i="16"/>
  <c r="BE1531" i="16"/>
  <c r="BE1584" i="16"/>
  <c r="BE1607" i="16"/>
  <c r="BE1637" i="16"/>
  <c r="BK127" i="15"/>
  <c r="J127" i="15"/>
  <c r="J101" i="15" s="1"/>
  <c r="BE218" i="16"/>
  <c r="BE354" i="16"/>
  <c r="BE466" i="16"/>
  <c r="BE498" i="16"/>
  <c r="BE551" i="16"/>
  <c r="BE582" i="16"/>
  <c r="BE682" i="16"/>
  <c r="BE694" i="16"/>
  <c r="BE701" i="16"/>
  <c r="BE813" i="16"/>
  <c r="BE840" i="16"/>
  <c r="BE870" i="16"/>
  <c r="BE878" i="16"/>
  <c r="BE919" i="16"/>
  <c r="BE937" i="16"/>
  <c r="BE942" i="16"/>
  <c r="BE1014" i="16"/>
  <c r="BE1019" i="16"/>
  <c r="BE1025" i="16"/>
  <c r="BE1037" i="16"/>
  <c r="BE1050" i="16"/>
  <c r="BE1072" i="16"/>
  <c r="BE1075" i="16"/>
  <c r="BE1135" i="16"/>
  <c r="BE1180" i="16"/>
  <c r="BE1190" i="16"/>
  <c r="BE1198" i="16"/>
  <c r="BE1318" i="16"/>
  <c r="BE1343" i="16"/>
  <c r="BE1374" i="16"/>
  <c r="BE1389" i="16"/>
  <c r="BE1398" i="16"/>
  <c r="BE1421" i="16"/>
  <c r="BE1423" i="16"/>
  <c r="BE1428" i="16"/>
  <c r="BE1432" i="16"/>
  <c r="BE1435" i="16"/>
  <c r="BE1439" i="16"/>
  <c r="BE1445" i="16"/>
  <c r="BE1448" i="16"/>
  <c r="BE1497" i="16"/>
  <c r="BE1563" i="16"/>
  <c r="BE1605" i="16"/>
  <c r="BE1634" i="16"/>
  <c r="BE251" i="16"/>
  <c r="BE281" i="16"/>
  <c r="BE283" i="16"/>
  <c r="BE302" i="16"/>
  <c r="BE335" i="16"/>
  <c r="BE350" i="16"/>
  <c r="BE377" i="16"/>
  <c r="BE391" i="16"/>
  <c r="BE399" i="16"/>
  <c r="BE600" i="16"/>
  <c r="BE621" i="16"/>
  <c r="BE635" i="16"/>
  <c r="BE656" i="16"/>
  <c r="BE690" i="16"/>
  <c r="BE830" i="16"/>
  <c r="BE851" i="16"/>
  <c r="BE968" i="16"/>
  <c r="BE1105" i="16"/>
  <c r="BE1166" i="16"/>
  <c r="BE1176" i="16"/>
  <c r="BE1210" i="16"/>
  <c r="BE1281" i="16"/>
  <c r="BE1326" i="16"/>
  <c r="BE1362" i="16"/>
  <c r="BE293" i="16"/>
  <c r="BE323" i="16"/>
  <c r="BE342" i="16"/>
  <c r="BE381" i="16"/>
  <c r="BE436" i="16"/>
  <c r="BE517" i="16"/>
  <c r="BE588" i="16"/>
  <c r="BE597" i="16"/>
  <c r="BE628" i="16"/>
  <c r="BE666" i="16"/>
  <c r="BE707" i="16"/>
  <c r="BE792" i="16"/>
  <c r="BE797" i="16"/>
  <c r="BE818" i="16"/>
  <c r="BE826" i="16"/>
  <c r="BE829" i="16"/>
  <c r="BE853" i="16"/>
  <c r="BE862" i="16"/>
  <c r="BE884" i="16"/>
  <c r="BE902" i="16"/>
  <c r="BE907" i="16"/>
  <c r="BE1032" i="16"/>
  <c r="BE1054" i="16"/>
  <c r="BE1067" i="16"/>
  <c r="BE1160" i="16"/>
  <c r="BE1268" i="16"/>
  <c r="BE1344" i="16"/>
  <c r="BE1363" i="16"/>
  <c r="BE1366" i="16"/>
  <c r="E85" i="16"/>
  <c r="BE187" i="16"/>
  <c r="BE238" i="16"/>
  <c r="BE279" i="16"/>
  <c r="BE337" i="16"/>
  <c r="BE378" i="16"/>
  <c r="BE425" i="16"/>
  <c r="BE433" i="16"/>
  <c r="BE527" i="16"/>
  <c r="BE545" i="16"/>
  <c r="BE602" i="16"/>
  <c r="BE676" i="16"/>
  <c r="BE771" i="16"/>
  <c r="BE823" i="16"/>
  <c r="BE842" i="16"/>
  <c r="BE847" i="16"/>
  <c r="BE857" i="16"/>
  <c r="BE925" i="16"/>
  <c r="BE939" i="16"/>
  <c r="BE953" i="16"/>
  <c r="BE1009" i="16"/>
  <c r="BE1093" i="16"/>
  <c r="BE1109" i="16"/>
  <c r="BE1146" i="16"/>
  <c r="BE1172" i="16"/>
  <c r="BE1218" i="16"/>
  <c r="BE1295" i="16"/>
  <c r="BE1353" i="16"/>
  <c r="BE1381" i="16"/>
  <c r="BE195" i="16"/>
  <c r="BE242" i="16"/>
  <c r="BE359" i="16"/>
  <c r="BE393" i="16"/>
  <c r="BE421" i="16"/>
  <c r="BE464" i="16"/>
  <c r="BE514" i="16"/>
  <c r="BE548" i="16"/>
  <c r="BE555" i="16"/>
  <c r="BE617" i="16"/>
  <c r="BE734" i="16"/>
  <c r="BE750" i="16"/>
  <c r="BE843" i="16"/>
  <c r="BE917" i="16"/>
  <c r="BE934" i="16"/>
  <c r="BE995" i="16"/>
  <c r="BE1111" i="16"/>
  <c r="BE1123" i="16"/>
  <c r="BE1194" i="16"/>
  <c r="BE1231" i="16"/>
  <c r="BE1348" i="16"/>
  <c r="BE157" i="16"/>
  <c r="BE177" i="16"/>
  <c r="BE208" i="16"/>
  <c r="BE231" i="16"/>
  <c r="BE428" i="16"/>
  <c r="BE521" i="16"/>
  <c r="BE577" i="16"/>
  <c r="BE671" i="16"/>
  <c r="BE711" i="16"/>
  <c r="BE730" i="16"/>
  <c r="BE759" i="16"/>
  <c r="BE775" i="16"/>
  <c r="BE804" i="16"/>
  <c r="BE817" i="16"/>
  <c r="BE855" i="16"/>
  <c r="BE875" i="16"/>
  <c r="BE882" i="16"/>
  <c r="BE1156" i="16"/>
  <c r="BE1277" i="16"/>
  <c r="BE1316" i="16"/>
  <c r="BE1349" i="16"/>
  <c r="BE1351" i="16"/>
  <c r="BE237" i="16"/>
  <c r="BE246" i="16"/>
  <c r="BE266" i="16"/>
  <c r="BE280" i="16"/>
  <c r="BE314" i="16"/>
  <c r="BE346" i="16"/>
  <c r="BE386" i="16"/>
  <c r="BE412" i="16"/>
  <c r="BE573" i="16"/>
  <c r="BE712" i="16"/>
  <c r="BE1039" i="16"/>
  <c r="BE1162" i="16"/>
  <c r="BE1236" i="16"/>
  <c r="BE1250" i="16"/>
  <c r="BE1347" i="16"/>
  <c r="BE1350" i="16"/>
  <c r="BE164" i="16"/>
  <c r="BE180" i="16"/>
  <c r="BE203" i="16"/>
  <c r="BE259" i="16"/>
  <c r="BE307" i="16"/>
  <c r="BE360" i="16"/>
  <c r="BE431" i="16"/>
  <c r="BE542" i="16"/>
  <c r="BE663" i="16"/>
  <c r="BE678" i="16"/>
  <c r="BE736" i="16"/>
  <c r="BE800" i="16"/>
  <c r="BE827" i="16"/>
  <c r="BE845" i="16"/>
  <c r="BE865" i="16"/>
  <c r="BE869" i="16"/>
  <c r="BE901" i="16"/>
  <c r="BE931" i="16"/>
  <c r="BE988" i="16"/>
  <c r="BE1003" i="16"/>
  <c r="BE1120" i="16"/>
  <c r="BE1202" i="16"/>
  <c r="BE1226" i="16"/>
  <c r="BE1322" i="16"/>
  <c r="BE1345" i="16"/>
  <c r="BE1352" i="16"/>
  <c r="BE1358" i="16"/>
  <c r="E112" i="15"/>
  <c r="BE129" i="15"/>
  <c r="BK131" i="14"/>
  <c r="J131" i="14" s="1"/>
  <c r="J101" i="14"/>
  <c r="J95" i="15"/>
  <c r="F96" i="15"/>
  <c r="J93" i="15"/>
  <c r="BE130" i="15"/>
  <c r="BE182" i="14"/>
  <c r="BE142" i="14"/>
  <c r="BE184" i="14"/>
  <c r="BE133" i="14"/>
  <c r="BE151" i="14"/>
  <c r="BE161" i="14"/>
  <c r="J93" i="14"/>
  <c r="BE147" i="14"/>
  <c r="BE217" i="14"/>
  <c r="E116" i="14"/>
  <c r="BE137" i="14"/>
  <c r="BE202" i="14"/>
  <c r="F96" i="14"/>
  <c r="BE192" i="14"/>
  <c r="BE212" i="14"/>
  <c r="BE159" i="14"/>
  <c r="BE204" i="14"/>
  <c r="BE155" i="14"/>
  <c r="BE177" i="14"/>
  <c r="BE186" i="14"/>
  <c r="BE195" i="14"/>
  <c r="BE138" i="14"/>
  <c r="BE171" i="14"/>
  <c r="BE201" i="14"/>
  <c r="BE210" i="14"/>
  <c r="BE163" i="14"/>
  <c r="BE175" i="14"/>
  <c r="BE188" i="14"/>
  <c r="J125" i="13"/>
  <c r="BE134" i="13"/>
  <c r="BK125" i="12"/>
  <c r="J125" i="12" s="1"/>
  <c r="J100" i="12"/>
  <c r="BE151" i="13"/>
  <c r="BE138" i="13"/>
  <c r="E85" i="13"/>
  <c r="J95" i="13"/>
  <c r="BE143" i="13"/>
  <c r="BE147" i="13"/>
  <c r="BE156" i="13"/>
  <c r="BE139" i="13"/>
  <c r="BE145" i="13"/>
  <c r="BE150" i="13"/>
  <c r="F128" i="13"/>
  <c r="BE136" i="13"/>
  <c r="BE152" i="13"/>
  <c r="BE141" i="13"/>
  <c r="BE137" i="13"/>
  <c r="BE149" i="13"/>
  <c r="BE154" i="13"/>
  <c r="BE157" i="13"/>
  <c r="BE135" i="13"/>
  <c r="BE158" i="13"/>
  <c r="BK127" i="11"/>
  <c r="J127" i="11"/>
  <c r="J101" i="11" s="1"/>
  <c r="E85" i="12"/>
  <c r="F96" i="12"/>
  <c r="J95" i="12"/>
  <c r="BE127" i="12"/>
  <c r="J119" i="12"/>
  <c r="F96" i="11"/>
  <c r="J95" i="11"/>
  <c r="BE134" i="11"/>
  <c r="J128" i="10"/>
  <c r="J102" i="10" s="1"/>
  <c r="J120" i="11"/>
  <c r="BE131" i="11"/>
  <c r="BE132" i="11"/>
  <c r="BE136" i="11"/>
  <c r="E112" i="11"/>
  <c r="BE137" i="11"/>
  <c r="BE130" i="11"/>
  <c r="BE135" i="11"/>
  <c r="BE129" i="11"/>
  <c r="BE133" i="11"/>
  <c r="J138" i="9"/>
  <c r="J102" i="9" s="1"/>
  <c r="J120" i="10"/>
  <c r="F96" i="10"/>
  <c r="BE133" i="10"/>
  <c r="BK265" i="9"/>
  <c r="J265" i="9" s="1"/>
  <c r="J107" i="9" s="1"/>
  <c r="E85" i="10"/>
  <c r="J122" i="10"/>
  <c r="BE132" i="10"/>
  <c r="BE131" i="10"/>
  <c r="BE129" i="10"/>
  <c r="BE130" i="10"/>
  <c r="F96" i="9"/>
  <c r="BE160" i="9"/>
  <c r="BE164" i="9"/>
  <c r="BE207" i="9"/>
  <c r="BE222" i="9"/>
  <c r="BE146" i="9"/>
  <c r="BE154" i="9"/>
  <c r="BE189" i="9"/>
  <c r="BE232" i="9"/>
  <c r="BE259" i="9"/>
  <c r="BE288" i="9"/>
  <c r="BE317" i="9"/>
  <c r="BE319" i="9"/>
  <c r="BE323" i="9"/>
  <c r="BK134" i="8"/>
  <c r="J134" i="8"/>
  <c r="J101" i="8" s="1"/>
  <c r="E122" i="9"/>
  <c r="BE149" i="9"/>
  <c r="BE193" i="9"/>
  <c r="BE224" i="9"/>
  <c r="BE244" i="9"/>
  <c r="BE255" i="9"/>
  <c r="BE302" i="9"/>
  <c r="BE321" i="9"/>
  <c r="BE176" i="9"/>
  <c r="BE318" i="9"/>
  <c r="BE185" i="9"/>
  <c r="BE330" i="9"/>
  <c r="BE168" i="9"/>
  <c r="BE248" i="9"/>
  <c r="BE273" i="9"/>
  <c r="BK224" i="8"/>
  <c r="J224" i="8" s="1"/>
  <c r="J107" i="8" s="1"/>
  <c r="BE143" i="9"/>
  <c r="BE252" i="9"/>
  <c r="BE264" i="9"/>
  <c r="BE307" i="9"/>
  <c r="BE197" i="9"/>
  <c r="BE276" i="9"/>
  <c r="BE270" i="9"/>
  <c r="BE280" i="9"/>
  <c r="BE301" i="9"/>
  <c r="BE313" i="9"/>
  <c r="J130" i="9"/>
  <c r="BE184" i="9"/>
  <c r="BE235" i="9"/>
  <c r="BE291" i="9"/>
  <c r="BE139" i="9"/>
  <c r="BE239" i="9"/>
  <c r="BE267" i="9"/>
  <c r="BE297" i="9"/>
  <c r="BE217" i="9"/>
  <c r="BE257" i="9"/>
  <c r="BE278" i="9"/>
  <c r="BE283" i="9"/>
  <c r="BE285" i="9"/>
  <c r="BE294" i="9"/>
  <c r="BE315" i="9"/>
  <c r="F130" i="8"/>
  <c r="BE150" i="8"/>
  <c r="BE169" i="8"/>
  <c r="BE186" i="8"/>
  <c r="BE192" i="8"/>
  <c r="E85" i="8"/>
  <c r="J129" i="8"/>
  <c r="BE244" i="8"/>
  <c r="BE173" i="8"/>
  <c r="BE180" i="8"/>
  <c r="BE241" i="8"/>
  <c r="BE207" i="8"/>
  <c r="BE219" i="8"/>
  <c r="BE235" i="8"/>
  <c r="BE249" i="8"/>
  <c r="J93" i="8"/>
  <c r="BE189" i="8"/>
  <c r="BE247" i="8"/>
  <c r="BE250" i="8"/>
  <c r="BE147" i="8"/>
  <c r="BE162" i="8"/>
  <c r="BE144" i="8"/>
  <c r="BE159" i="8"/>
  <c r="BE216" i="8"/>
  <c r="BE229" i="8"/>
  <c r="BE141" i="8"/>
  <c r="BE183" i="8"/>
  <c r="BE198" i="8"/>
  <c r="BE165" i="8"/>
  <c r="BE201" i="8"/>
  <c r="BE136" i="8"/>
  <c r="BE153" i="8"/>
  <c r="BE177" i="8"/>
  <c r="BE210" i="8"/>
  <c r="BE223" i="8"/>
  <c r="BE226" i="8"/>
  <c r="BE238" i="8"/>
  <c r="BE137" i="8"/>
  <c r="BE156" i="8"/>
  <c r="BE204" i="8"/>
  <c r="BE138" i="8"/>
  <c r="BE195" i="8"/>
  <c r="BE213" i="8"/>
  <c r="BE232" i="8"/>
  <c r="BE312" i="7"/>
  <c r="BE363" i="7"/>
  <c r="BE401" i="7"/>
  <c r="BE433" i="7"/>
  <c r="BE530" i="7"/>
  <c r="BE622" i="7"/>
  <c r="BE644" i="7"/>
  <c r="BE782" i="7"/>
  <c r="BE889" i="7"/>
  <c r="BE984" i="7"/>
  <c r="BE991" i="7"/>
  <c r="BE1142" i="7"/>
  <c r="BE1175" i="7"/>
  <c r="BE1195" i="7"/>
  <c r="BE1303" i="7"/>
  <c r="BE1349" i="7"/>
  <c r="BE1374" i="7"/>
  <c r="BE1430" i="7"/>
  <c r="BE1461" i="7"/>
  <c r="BE1467" i="7"/>
  <c r="BE1524" i="7"/>
  <c r="BE1568" i="7"/>
  <c r="BE1571" i="7"/>
  <c r="BE1593" i="7"/>
  <c r="BE1642" i="7"/>
  <c r="BE1660" i="7"/>
  <c r="BE1690" i="7"/>
  <c r="BE1734" i="7"/>
  <c r="BE1757" i="7"/>
  <c r="BE1770" i="7"/>
  <c r="BE1822" i="7"/>
  <c r="BE1947" i="7"/>
  <c r="BE2003" i="7"/>
  <c r="BE2025" i="7"/>
  <c r="BE2047" i="7"/>
  <c r="BE2098" i="7"/>
  <c r="BE2108" i="7"/>
  <c r="BE2120" i="7"/>
  <c r="BE2123" i="7"/>
  <c r="BE2148" i="7"/>
  <c r="BE138" i="7"/>
  <c r="BE188" i="7"/>
  <c r="BE219" i="7"/>
  <c r="BE425" i="7"/>
  <c r="BE438" i="7"/>
  <c r="BE518" i="7"/>
  <c r="BE525" i="7"/>
  <c r="BE683" i="7"/>
  <c r="BE727" i="7"/>
  <c r="BE809" i="7"/>
  <c r="BE845" i="7"/>
  <c r="BE1062" i="7"/>
  <c r="BE1105" i="7"/>
  <c r="BE1154" i="7"/>
  <c r="BE1185" i="7"/>
  <c r="BE1323" i="7"/>
  <c r="BE1381" i="7"/>
  <c r="BE1513" i="7"/>
  <c r="BE1538" i="7"/>
  <c r="BE1577" i="7"/>
  <c r="BE1599" i="7"/>
  <c r="BE1626" i="7"/>
  <c r="BE1651" i="7"/>
  <c r="BE1654" i="7"/>
  <c r="BE1682" i="7"/>
  <c r="BE1715" i="7"/>
  <c r="BE1721" i="7"/>
  <c r="BE1773" i="7"/>
  <c r="BE1809" i="7"/>
  <c r="BE1889" i="7"/>
  <c r="BE1892" i="7"/>
  <c r="BE1911" i="7"/>
  <c r="BE1934" i="7"/>
  <c r="BE1963" i="7"/>
  <c r="BE2035" i="7"/>
  <c r="BE2135" i="7"/>
  <c r="BE2155" i="7"/>
  <c r="BE2162" i="7"/>
  <c r="BE2188" i="7"/>
  <c r="BE2198" i="7"/>
  <c r="BE2204" i="7"/>
  <c r="BE2209" i="7"/>
  <c r="BE2215" i="7"/>
  <c r="BE2218" i="7"/>
  <c r="BE2221" i="7"/>
  <c r="F96" i="7"/>
  <c r="BE141" i="7"/>
  <c r="BE160" i="7"/>
  <c r="BE318" i="7"/>
  <c r="BE388" i="7"/>
  <c r="BE407" i="7"/>
  <c r="BE418" i="7"/>
  <c r="BE452" i="7"/>
  <c r="BE576" i="7"/>
  <c r="BE612" i="7"/>
  <c r="BE669" i="7"/>
  <c r="BE756" i="7"/>
  <c r="BE928" i="7"/>
  <c r="BE1008" i="7"/>
  <c r="BE1091" i="7"/>
  <c r="BE1100" i="7"/>
  <c r="BE1124" i="7"/>
  <c r="BE1213" i="7"/>
  <c r="BE1231" i="7"/>
  <c r="BE1244" i="7"/>
  <c r="BE1250" i="7"/>
  <c r="BE1332" i="7"/>
  <c r="BE1366" i="7"/>
  <c r="BE1377" i="7"/>
  <c r="BE1510" i="7"/>
  <c r="BE1574" i="7"/>
  <c r="BE1614" i="7"/>
  <c r="BE1629" i="7"/>
  <c r="BE1635" i="7"/>
  <c r="BE1657" i="7"/>
  <c r="BE1699" i="7"/>
  <c r="BE1708" i="7"/>
  <c r="BE1718" i="7"/>
  <c r="BE1746" i="7"/>
  <c r="BE1816" i="7"/>
  <c r="BE1825" i="7"/>
  <c r="BE1835" i="7"/>
  <c r="BE1842" i="7"/>
  <c r="BE1854" i="7"/>
  <c r="BE1974" i="7"/>
  <c r="BE1999" i="7"/>
  <c r="BE2009" i="7"/>
  <c r="BE2028" i="7"/>
  <c r="BE2057" i="7"/>
  <c r="BE2073" i="7"/>
  <c r="BE2080" i="7"/>
  <c r="BE2111" i="7"/>
  <c r="BE2141" i="7"/>
  <c r="BE2175" i="7"/>
  <c r="BE2182" i="7"/>
  <c r="BE2194" i="7"/>
  <c r="BE2228" i="7"/>
  <c r="BE459" i="7"/>
  <c r="BE678" i="7"/>
  <c r="BE734" i="7"/>
  <c r="BE792" i="7"/>
  <c r="BE947" i="7"/>
  <c r="BE966" i="7"/>
  <c r="BE969" i="7"/>
  <c r="BE978" i="7"/>
  <c r="BE997" i="7"/>
  <c r="BE1059" i="7"/>
  <c r="BE1079" i="7"/>
  <c r="BE1127" i="7"/>
  <c r="BE1181" i="7"/>
  <c r="BE1189" i="7"/>
  <c r="BE1192" i="7"/>
  <c r="BE1204" i="7"/>
  <c r="BE1234" i="7"/>
  <c r="BE1479" i="7"/>
  <c r="BE1535" i="7"/>
  <c r="BE1590" i="7"/>
  <c r="BE1606" i="7"/>
  <c r="BE1679" i="7"/>
  <c r="BE1760" i="7"/>
  <c r="BE1776" i="7"/>
  <c r="BE1801" i="7"/>
  <c r="BE1851" i="7"/>
  <c r="BE1862" i="7"/>
  <c r="BE1883" i="7"/>
  <c r="BE1895" i="7"/>
  <c r="BE1927" i="7"/>
  <c r="BE1959" i="7"/>
  <c r="BE2070" i="7"/>
  <c r="BE2169" i="7"/>
  <c r="BE2206" i="7"/>
  <c r="BE2225" i="7"/>
  <c r="BK128" i="6"/>
  <c r="J128" i="6" s="1"/>
  <c r="J101" i="6" s="1"/>
  <c r="E122" i="7"/>
  <c r="BE197" i="7"/>
  <c r="BE828" i="7"/>
  <c r="BE908" i="7"/>
  <c r="BE1024" i="7"/>
  <c r="BE1118" i="7"/>
  <c r="BE1363" i="7"/>
  <c r="BE1464" i="7"/>
  <c r="BE1473" i="7"/>
  <c r="BE1504" i="7"/>
  <c r="BE1520" i="7"/>
  <c r="BE1596" i="7"/>
  <c r="BE1632" i="7"/>
  <c r="BE1702" i="7"/>
  <c r="BE1705" i="7"/>
  <c r="BE1724" i="7"/>
  <c r="BE1779" i="7"/>
  <c r="BE1792" i="7"/>
  <c r="BE1870" i="7"/>
  <c r="BE1886" i="7"/>
  <c r="BE1903" i="7"/>
  <c r="BE1914" i="7"/>
  <c r="BE1996" i="7"/>
  <c r="BE2013" i="7"/>
  <c r="BE2041" i="7"/>
  <c r="BE2060" i="7"/>
  <c r="BE2067" i="7"/>
  <c r="BE2090" i="7"/>
  <c r="BE2166" i="7"/>
  <c r="BE2172" i="7"/>
  <c r="BE2178" i="7"/>
  <c r="BE2185" i="7"/>
  <c r="BE2191" i="7"/>
  <c r="BE2212" i="7"/>
  <c r="BE163" i="7"/>
  <c r="BE352" i="7"/>
  <c r="BE445" i="7"/>
  <c r="BE536" i="7"/>
  <c r="BE650" i="7"/>
  <c r="BE836" i="7"/>
  <c r="BE855" i="7"/>
  <c r="BE883" i="7"/>
  <c r="BE905" i="7"/>
  <c r="BE921" i="7"/>
  <c r="BE1005" i="7"/>
  <c r="BE1115" i="7"/>
  <c r="BE1201" i="7"/>
  <c r="BE1216" i="7"/>
  <c r="BE1237" i="7"/>
  <c r="BE1360" i="7"/>
  <c r="BE1391" i="7"/>
  <c r="BE1412" i="7"/>
  <c r="BE169" i="7"/>
  <c r="BE277" i="7"/>
  <c r="BE335" i="7"/>
  <c r="BE468" i="7"/>
  <c r="BE513" i="7"/>
  <c r="BE564" i="7"/>
  <c r="BE594" i="7"/>
  <c r="BE714" i="7"/>
  <c r="BE787" i="7"/>
  <c r="BE867" i="7"/>
  <c r="BE925" i="7"/>
  <c r="BE975" i="7"/>
  <c r="BE1027" i="7"/>
  <c r="BE1110" i="7"/>
  <c r="BE1130" i="7"/>
  <c r="BE1166" i="7"/>
  <c r="BE1399" i="7"/>
  <c r="BE1405" i="7"/>
  <c r="BE1445" i="7"/>
  <c r="BE1476" i="7"/>
  <c r="BE300" i="7"/>
  <c r="BE321" i="7"/>
  <c r="BE355" i="7"/>
  <c r="BE395" i="7"/>
  <c r="BE474" i="7"/>
  <c r="BE488" i="7"/>
  <c r="BE533" i="7"/>
  <c r="BE706" i="7"/>
  <c r="BE817" i="7"/>
  <c r="BE886" i="7"/>
  <c r="BE918" i="7"/>
  <c r="BE1095" i="7"/>
  <c r="BE1451" i="7"/>
  <c r="J130" i="7"/>
  <c r="BE175" i="7"/>
  <c r="BE232" i="7"/>
  <c r="BE284" i="7"/>
  <c r="BE297" i="7"/>
  <c r="BE305" i="7"/>
  <c r="BE327" i="7"/>
  <c r="BE346" i="7"/>
  <c r="BE373" i="7"/>
  <c r="BE501" i="7"/>
  <c r="BE546" i="7"/>
  <c r="BE603" i="7"/>
  <c r="BE631" i="7"/>
  <c r="BE766" i="7"/>
  <c r="BE897" i="7"/>
  <c r="BE912" i="7"/>
  <c r="BE940" i="7"/>
  <c r="BE972" i="7"/>
  <c r="BE1037" i="7"/>
  <c r="BE1065" i="7"/>
  <c r="BE1427" i="7"/>
  <c r="BE1507" i="7"/>
  <c r="BE1553" i="7"/>
  <c r="BE207" i="7"/>
  <c r="BE257" i="7"/>
  <c r="BE294" i="7"/>
  <c r="BE381" i="7"/>
  <c r="BE480" i="7"/>
  <c r="BE556" i="7"/>
  <c r="BE586" i="7"/>
  <c r="BE625" i="7"/>
  <c r="BE694" i="7"/>
  <c r="BE821" i="7"/>
  <c r="BE892" i="7"/>
  <c r="BE900" i="7"/>
  <c r="BE956" i="7"/>
  <c r="BE1011" i="7"/>
  <c r="BE1072" i="7"/>
  <c r="BE1210" i="7"/>
  <c r="BE1219" i="7"/>
  <c r="BE1352" i="7"/>
  <c r="BE1402" i="7"/>
  <c r="BE1565" i="7"/>
  <c r="BE148" i="7"/>
  <c r="BE553" i="7"/>
  <c r="BE772" i="7"/>
  <c r="BE880" i="7"/>
  <c r="BE937" i="7"/>
  <c r="BE959" i="7"/>
  <c r="BE1088" i="7"/>
  <c r="BE1262" i="7"/>
  <c r="BE1278" i="7"/>
  <c r="BE1326" i="7"/>
  <c r="BE1408" i="7"/>
  <c r="BE1438" i="7"/>
  <c r="BE1482" i="7"/>
  <c r="BE1562" i="7"/>
  <c r="BE182" i="7"/>
  <c r="BE191" i="7"/>
  <c r="BE800" i="7"/>
  <c r="BE981" i="7"/>
  <c r="BE1147" i="7"/>
  <c r="BE1198" i="7"/>
  <c r="BE1207" i="7"/>
  <c r="BE1275" i="7"/>
  <c r="BE1335" i="7"/>
  <c r="BE1341" i="7"/>
  <c r="BE1420" i="7"/>
  <c r="BE1546" i="7"/>
  <c r="F96" i="6"/>
  <c r="BE155" i="6"/>
  <c r="BE158" i="6"/>
  <c r="BE177" i="6"/>
  <c r="BE130" i="6"/>
  <c r="BE204" i="6"/>
  <c r="J121" i="6"/>
  <c r="BE134" i="6"/>
  <c r="BE207" i="6"/>
  <c r="BE223" i="6"/>
  <c r="J95" i="6"/>
  <c r="BE148" i="6"/>
  <c r="BE153" i="6"/>
  <c r="BE171" i="6"/>
  <c r="BE178" i="6"/>
  <c r="BE187" i="6"/>
  <c r="BE203" i="6"/>
  <c r="BE208" i="6"/>
  <c r="BE212" i="6"/>
  <c r="BE217" i="6"/>
  <c r="BE220" i="6"/>
  <c r="E85" i="6"/>
  <c r="BE154" i="6"/>
  <c r="BE164" i="6"/>
  <c r="BE224" i="6"/>
  <c r="BE136" i="6"/>
  <c r="BE165" i="6"/>
  <c r="BE215" i="6"/>
  <c r="BE139" i="6"/>
  <c r="BE144" i="6"/>
  <c r="BE159" i="6"/>
  <c r="BE181" i="6"/>
  <c r="BE192" i="6"/>
  <c r="BE216" i="6"/>
  <c r="BE140" i="6"/>
  <c r="BE152" i="6"/>
  <c r="BE191" i="6"/>
  <c r="BE199" i="6"/>
  <c r="BE163" i="6"/>
  <c r="BE174" i="6"/>
  <c r="BE195" i="6"/>
  <c r="BE196" i="6"/>
  <c r="BE211" i="6"/>
  <c r="BE135" i="6"/>
  <c r="BE186" i="6"/>
  <c r="BE190" i="6"/>
  <c r="BE143" i="6"/>
  <c r="BE147" i="6"/>
  <c r="BE149" i="6"/>
  <c r="BE160" i="6"/>
  <c r="BE168" i="6"/>
  <c r="BE183" i="6"/>
  <c r="BE200" i="6"/>
  <c r="F130" i="5"/>
  <c r="BE139" i="5"/>
  <c r="BE163" i="5"/>
  <c r="BE176" i="5"/>
  <c r="BE182" i="5"/>
  <c r="BE203" i="5"/>
  <c r="BE211" i="5"/>
  <c r="BE219" i="5"/>
  <c r="BE227" i="5"/>
  <c r="BE267" i="5"/>
  <c r="BE323" i="5"/>
  <c r="BE329" i="5"/>
  <c r="J93" i="5"/>
  <c r="BE136" i="5"/>
  <c r="BE142" i="5"/>
  <c r="BE152" i="5"/>
  <c r="BE194" i="5"/>
  <c r="BE206" i="5"/>
  <c r="BE222" i="5"/>
  <c r="BE269" i="5"/>
  <c r="BE296" i="5"/>
  <c r="BE320" i="5"/>
  <c r="BE341" i="5"/>
  <c r="BE358" i="5"/>
  <c r="BE391" i="5"/>
  <c r="BE394" i="5"/>
  <c r="BE401" i="5"/>
  <c r="BE208" i="5"/>
  <c r="BE216" i="5"/>
  <c r="BE278" i="5"/>
  <c r="BE370" i="5"/>
  <c r="BE406" i="5"/>
  <c r="BE415" i="5"/>
  <c r="BE418" i="5"/>
  <c r="BE146" i="5"/>
  <c r="BE153" i="5"/>
  <c r="BE157" i="5"/>
  <c r="BE165" i="5"/>
  <c r="BE234" i="5"/>
  <c r="BE275" i="5"/>
  <c r="BE317" i="5"/>
  <c r="BE400" i="5"/>
  <c r="BE403" i="5"/>
  <c r="BE421" i="5"/>
  <c r="J95" i="5"/>
  <c r="BE170" i="5"/>
  <c r="BE217" i="5"/>
  <c r="BE240" i="5"/>
  <c r="BE241" i="5"/>
  <c r="BE251" i="5"/>
  <c r="BE257" i="5"/>
  <c r="BE284" i="5"/>
  <c r="BE287" i="5"/>
  <c r="BE290" i="5"/>
  <c r="BE305" i="5"/>
  <c r="BE350" i="5"/>
  <c r="BE353" i="5"/>
  <c r="BE379" i="5"/>
  <c r="BE397" i="5"/>
  <c r="BE409" i="5"/>
  <c r="BE412" i="5"/>
  <c r="BK129" i="4"/>
  <c r="BK128" i="4" s="1"/>
  <c r="J128" i="4" s="1"/>
  <c r="BE141" i="5"/>
  <c r="BE155" i="5"/>
  <c r="BE156" i="5"/>
  <c r="BE160" i="5"/>
  <c r="BE207" i="5"/>
  <c r="BE254" i="5"/>
  <c r="BE264" i="5"/>
  <c r="BE293" i="5"/>
  <c r="BE314" i="5"/>
  <c r="BE385" i="5"/>
  <c r="BE140" i="5"/>
  <c r="BE144" i="5"/>
  <c r="BE189" i="5"/>
  <c r="BE230" i="5"/>
  <c r="BE259" i="5"/>
  <c r="BE302" i="5"/>
  <c r="BE326" i="5"/>
  <c r="BE338" i="5"/>
  <c r="BE356" i="5"/>
  <c r="BE364" i="5"/>
  <c r="BE373" i="5"/>
  <c r="BE388" i="5"/>
  <c r="E119" i="5"/>
  <c r="BE166" i="5"/>
  <c r="BE186" i="5"/>
  <c r="BE200" i="5"/>
  <c r="BE209" i="5"/>
  <c r="BE220" i="5"/>
  <c r="BE225" i="5"/>
  <c r="BE229" i="5"/>
  <c r="BE308" i="5"/>
  <c r="BE367" i="5"/>
  <c r="BE382" i="5"/>
  <c r="BE167" i="5"/>
  <c r="BE185" i="5"/>
  <c r="BE192" i="5"/>
  <c r="BE214" i="5"/>
  <c r="BE224" i="5"/>
  <c r="BE226" i="5"/>
  <c r="BE228" i="5"/>
  <c r="BE231" i="5"/>
  <c r="BE242" i="5"/>
  <c r="BE248" i="5"/>
  <c r="BE311" i="5"/>
  <c r="BE344" i="5"/>
  <c r="BE376" i="5"/>
  <c r="BE143" i="5"/>
  <c r="BE149" i="5"/>
  <c r="BE154" i="5"/>
  <c r="BE173" i="5"/>
  <c r="BE179" i="5"/>
  <c r="BE197" i="5"/>
  <c r="BE218" i="5"/>
  <c r="BE237" i="5"/>
  <c r="BE261" i="5"/>
  <c r="BE272" i="5"/>
  <c r="BE332" i="5"/>
  <c r="BE335" i="5"/>
  <c r="BE361" i="5"/>
  <c r="BE145" i="5"/>
  <c r="BE215" i="5"/>
  <c r="BE221" i="5"/>
  <c r="BE245" i="5"/>
  <c r="BE258" i="5"/>
  <c r="BE260" i="5"/>
  <c r="BE281" i="5"/>
  <c r="BE299" i="5"/>
  <c r="BE347" i="5"/>
  <c r="BK132" i="3"/>
  <c r="J132" i="3" s="1"/>
  <c r="J101" i="3" s="1"/>
  <c r="F96" i="4"/>
  <c r="J93" i="4"/>
  <c r="BE134" i="4"/>
  <c r="BE149" i="4"/>
  <c r="BE152" i="4"/>
  <c r="J95" i="4"/>
  <c r="BE160" i="4"/>
  <c r="BE163" i="4"/>
  <c r="BE166" i="4"/>
  <c r="BE169" i="4"/>
  <c r="BE131" i="4"/>
  <c r="BE137" i="4"/>
  <c r="BE146" i="4"/>
  <c r="BE154" i="4"/>
  <c r="E85" i="4"/>
  <c r="BE143" i="4"/>
  <c r="BE171" i="4"/>
  <c r="BE140" i="4"/>
  <c r="BE157" i="4"/>
  <c r="E117" i="3"/>
  <c r="BE192" i="3"/>
  <c r="BE229" i="3"/>
  <c r="BE265" i="3"/>
  <c r="BE295" i="3"/>
  <c r="J95" i="3"/>
  <c r="BE146" i="3"/>
  <c r="BE189" i="3"/>
  <c r="BE338" i="3"/>
  <c r="BE375" i="3"/>
  <c r="J809" i="2"/>
  <c r="J112" i="2" s="1"/>
  <c r="BE176" i="3"/>
  <c r="BE247" i="3"/>
  <c r="BE262" i="3"/>
  <c r="BE376" i="3"/>
  <c r="BK153" i="2"/>
  <c r="BK1351" i="2"/>
  <c r="J1351" i="2"/>
  <c r="J127" i="2" s="1"/>
  <c r="BE143" i="3"/>
  <c r="BE208" i="3"/>
  <c r="BE217" i="3"/>
  <c r="BE298" i="3"/>
  <c r="BE309" i="3"/>
  <c r="BE323" i="3"/>
  <c r="BE359" i="3"/>
  <c r="BE364" i="3"/>
  <c r="BE332" i="3"/>
  <c r="BE341" i="3"/>
  <c r="J93" i="3"/>
  <c r="BE140" i="3"/>
  <c r="BE179" i="3"/>
  <c r="BE196" i="3"/>
  <c r="BE205" i="3"/>
  <c r="BE223" i="3"/>
  <c r="BE238" i="3"/>
  <c r="BE253" i="3"/>
  <c r="BE280" i="3"/>
  <c r="BE292" i="3"/>
  <c r="BE306" i="3"/>
  <c r="BE320" i="3"/>
  <c r="BE347" i="3"/>
  <c r="F96" i="3"/>
  <c r="BE158" i="3"/>
  <c r="BE170" i="3"/>
  <c r="BE185" i="3"/>
  <c r="BE250" i="3"/>
  <c r="BE268" i="3"/>
  <c r="BE271" i="3"/>
  <c r="BE301" i="3"/>
  <c r="BE303" i="3"/>
  <c r="BE314" i="3"/>
  <c r="BE350" i="3"/>
  <c r="BE173" i="3"/>
  <c r="BE226" i="3"/>
  <c r="BE235" i="3"/>
  <c r="BE256" i="3"/>
  <c r="BE277" i="3"/>
  <c r="BE326" i="3"/>
  <c r="BE329" i="3"/>
  <c r="BE155" i="3"/>
  <c r="BE161" i="3"/>
  <c r="BE164" i="3"/>
  <c r="BE182" i="3"/>
  <c r="BE188" i="3"/>
  <c r="BE202" i="3"/>
  <c r="BE214" i="3"/>
  <c r="BE244" i="3"/>
  <c r="BE259" i="3"/>
  <c r="BE274" i="3"/>
  <c r="BE361" i="3"/>
  <c r="BE149" i="3"/>
  <c r="BE152" i="3"/>
  <c r="BE167" i="3"/>
  <c r="BE199" i="3"/>
  <c r="BE211" i="3"/>
  <c r="BE232" i="3"/>
  <c r="BE241" i="3"/>
  <c r="BE283" i="3"/>
  <c r="BE311" i="3"/>
  <c r="BE317" i="3"/>
  <c r="BE356" i="3"/>
  <c r="BE370" i="3"/>
  <c r="BE134" i="3"/>
  <c r="BE137" i="3"/>
  <c r="BE220" i="3"/>
  <c r="BE286" i="3"/>
  <c r="BE289" i="3"/>
  <c r="BE335" i="3"/>
  <c r="BE344" i="3"/>
  <c r="BE353" i="3"/>
  <c r="BE367" i="3"/>
  <c r="BE373" i="3"/>
  <c r="BE155" i="2"/>
  <c r="BE242" i="2"/>
  <c r="BE250" i="2"/>
  <c r="BE282" i="2"/>
  <c r="BE484" i="2"/>
  <c r="BE631" i="2"/>
  <c r="BE714" i="2"/>
  <c r="BE795" i="2"/>
  <c r="BE844" i="2"/>
  <c r="BE856" i="2"/>
  <c r="BE868" i="2"/>
  <c r="BE884" i="2"/>
  <c r="BE890" i="2"/>
  <c r="BE911" i="2"/>
  <c r="BE926" i="2"/>
  <c r="BE955" i="2"/>
  <c r="BE970" i="2"/>
  <c r="BE1012" i="2"/>
  <c r="BE1029" i="2"/>
  <c r="BE1048" i="2"/>
  <c r="BE1056" i="2"/>
  <c r="BE1094" i="2"/>
  <c r="BE1118" i="2"/>
  <c r="BE1149" i="2"/>
  <c r="J93" i="2"/>
  <c r="BE177" i="2"/>
  <c r="BE220" i="2"/>
  <c r="BE294" i="2"/>
  <c r="BE318" i="2"/>
  <c r="BE393" i="2"/>
  <c r="BE428" i="2"/>
  <c r="BE468" i="2"/>
  <c r="BE480" i="2"/>
  <c r="BE568" i="2"/>
  <c r="BE583" i="2"/>
  <c r="BE589" i="2"/>
  <c r="BE642" i="2"/>
  <c r="BE763" i="2"/>
  <c r="BE792" i="2"/>
  <c r="BE832" i="2"/>
  <c r="BE887" i="2"/>
  <c r="BE917" i="2"/>
  <c r="BE932" i="2"/>
  <c r="BE976" i="2"/>
  <c r="BE990" i="2"/>
  <c r="BE1026" i="2"/>
  <c r="BE1078" i="2"/>
  <c r="BE1169" i="2"/>
  <c r="BE1172" i="2"/>
  <c r="BE1188" i="2"/>
  <c r="BE1193" i="2"/>
  <c r="BE1199" i="2"/>
  <c r="BE1200" i="2"/>
  <c r="BE1201" i="2"/>
  <c r="BE1207" i="2"/>
  <c r="BE1208" i="2"/>
  <c r="BE1220" i="2"/>
  <c r="BE1290" i="2"/>
  <c r="BE1292" i="2"/>
  <c r="BE1301" i="2"/>
  <c r="BE1302" i="2"/>
  <c r="BE1304" i="2"/>
  <c r="BE1335" i="2"/>
  <c r="BE1345" i="2"/>
  <c r="BE1347" i="2"/>
  <c r="BE284" i="2"/>
  <c r="BE313" i="2"/>
  <c r="BE339" i="2"/>
  <c r="BE359" i="2"/>
  <c r="BE565" i="2"/>
  <c r="BE724" i="2"/>
  <c r="BE738" i="2"/>
  <c r="BE822" i="2"/>
  <c r="BE870" i="2"/>
  <c r="BE946" i="2"/>
  <c r="BE996" i="2"/>
  <c r="BE1018" i="2"/>
  <c r="BE1071" i="2"/>
  <c r="BE1091" i="2"/>
  <c r="BE1119" i="2"/>
  <c r="BE1125" i="2"/>
  <c r="BE1129" i="2"/>
  <c r="BE1174" i="2"/>
  <c r="BE1213" i="2"/>
  <c r="BE1353" i="2"/>
  <c r="E85" i="2"/>
  <c r="BE170" i="2"/>
  <c r="BE183" i="2"/>
  <c r="BE221" i="2"/>
  <c r="BE286" i="2"/>
  <c r="BE338" i="2"/>
  <c r="BE379" i="2"/>
  <c r="BE397" i="2"/>
  <c r="BE398" i="2"/>
  <c r="BE402" i="2"/>
  <c r="BE460" i="2"/>
  <c r="BE512" i="2"/>
  <c r="BE692" i="2"/>
  <c r="BE770" i="2"/>
  <c r="BE796" i="2"/>
  <c r="BE802" i="2"/>
  <c r="BE852" i="2"/>
  <c r="BE942" i="2"/>
  <c r="BE1052" i="2"/>
  <c r="BE1073" i="2"/>
  <c r="BE1076" i="2"/>
  <c r="BE1085" i="2"/>
  <c r="BE1109" i="2"/>
  <c r="BE1191" i="2"/>
  <c r="BE1209" i="2"/>
  <c r="BE1211" i="2"/>
  <c r="BE1255" i="2"/>
  <c r="BE1263" i="2"/>
  <c r="BE1268" i="2"/>
  <c r="BE1339" i="2"/>
  <c r="BE1349" i="2"/>
  <c r="BE185" i="2"/>
  <c r="BE246" i="2"/>
  <c r="BE367" i="2"/>
  <c r="BE388" i="2"/>
  <c r="BE454" i="2"/>
  <c r="BE474" i="2"/>
  <c r="BE486" i="2"/>
  <c r="BE612" i="2"/>
  <c r="BE615" i="2"/>
  <c r="BE734" i="2"/>
  <c r="BE743" i="2"/>
  <c r="BE753" i="2"/>
  <c r="BE764" i="2"/>
  <c r="BE805" i="2"/>
  <c r="BE830" i="2"/>
  <c r="BE836" i="2"/>
  <c r="BE878" i="2"/>
  <c r="BE895" i="2"/>
  <c r="BE928" i="2"/>
  <c r="BE984" i="2"/>
  <c r="BE1070" i="2"/>
  <c r="BE1077" i="2"/>
  <c r="BE1121" i="2"/>
  <c r="BE1126" i="2"/>
  <c r="BE1133" i="2"/>
  <c r="BE1143" i="2"/>
  <c r="BE1155" i="2"/>
  <c r="BE1158" i="2"/>
  <c r="BE1179" i="2"/>
  <c r="BE1196" i="2"/>
  <c r="BE1197" i="2"/>
  <c r="BE1203" i="2"/>
  <c r="BE1218" i="2"/>
  <c r="BE1222" i="2"/>
  <c r="BE1258" i="2"/>
  <c r="BE1261" i="2"/>
  <c r="BE274" i="2"/>
  <c r="BE300" i="2"/>
  <c r="BE345" i="2"/>
  <c r="BE373" i="2"/>
  <c r="BE561" i="2"/>
  <c r="BE572" i="2"/>
  <c r="BE661" i="2"/>
  <c r="BE779" i="2"/>
  <c r="BE807" i="2"/>
  <c r="BE858" i="2"/>
  <c r="BE881" i="2"/>
  <c r="BE906" i="2"/>
  <c r="BE922" i="2"/>
  <c r="BE953" i="2"/>
  <c r="BE1069" i="2"/>
  <c r="BE1082" i="2"/>
  <c r="BE1114" i="2"/>
  <c r="BE1134" i="2"/>
  <c r="F96" i="2"/>
  <c r="BE190" i="2"/>
  <c r="BE290" i="2"/>
  <c r="BE298" i="2"/>
  <c r="BE320" i="2"/>
  <c r="BE343" i="2"/>
  <c r="BE351" i="2"/>
  <c r="BE381" i="2"/>
  <c r="BE592" i="2"/>
  <c r="BE619" i="2"/>
  <c r="BE637" i="2"/>
  <c r="BE665" i="2"/>
  <c r="BE749" i="2"/>
  <c r="BE756" i="2"/>
  <c r="BE810" i="2"/>
  <c r="BE998" i="2"/>
  <c r="BE1032" i="2"/>
  <c r="BE1116" i="2"/>
  <c r="BE1130" i="2"/>
  <c r="BE1146" i="2"/>
  <c r="BE165" i="2"/>
  <c r="BE238" i="2"/>
  <c r="BE380" i="2"/>
  <c r="BE403" i="2"/>
  <c r="BE555" i="2"/>
  <c r="BE585" i="2"/>
  <c r="BE623" i="2"/>
  <c r="BE712" i="2"/>
  <c r="BE759" i="2"/>
  <c r="BE777" i="2"/>
  <c r="BE803" i="2"/>
  <c r="BE957" i="2"/>
  <c r="BE978" i="2"/>
  <c r="BE1124" i="2"/>
  <c r="BE1152" i="2"/>
  <c r="BE1162" i="2"/>
  <c r="BE226" i="2"/>
  <c r="BE256" i="2"/>
  <c r="BE292" i="2"/>
  <c r="BE382" i="2"/>
  <c r="BE698" i="2"/>
  <c r="BE783" i="2"/>
  <c r="BE872" i="2"/>
  <c r="BE1081" i="2"/>
  <c r="BE1127" i="2"/>
  <c r="BE1165" i="2"/>
  <c r="BE159" i="2"/>
  <c r="BE205" i="2"/>
  <c r="BE280" i="2"/>
  <c r="BE288" i="2"/>
  <c r="BE337" i="2"/>
  <c r="BE453" i="2"/>
  <c r="BE465" i="2"/>
  <c r="BE473" i="2"/>
  <c r="BE501" i="2"/>
  <c r="BE663" i="2"/>
  <c r="BE752" i="2"/>
  <c r="BE827" i="2"/>
  <c r="BE862" i="2"/>
  <c r="BE919" i="2"/>
  <c r="BE937" i="2"/>
  <c r="BE982" i="2"/>
  <c r="BE1040" i="2"/>
  <c r="BE1072" i="2"/>
  <c r="BE1075" i="2"/>
  <c r="BE1079" i="2"/>
  <c r="BE1103" i="2"/>
  <c r="BE1105" i="2"/>
  <c r="BE1115" i="2"/>
  <c r="BE1117" i="2"/>
  <c r="BE1123" i="2"/>
  <c r="BE1128" i="2"/>
  <c r="BE1131" i="2"/>
  <c r="BE1137" i="2"/>
  <c r="BE1167" i="2"/>
  <c r="BE1170" i="2"/>
  <c r="BE168" i="2"/>
  <c r="BE296" i="2"/>
  <c r="BE494" i="2"/>
  <c r="BE503" i="2"/>
  <c r="BE655" i="2"/>
  <c r="BE757" i="2"/>
  <c r="BE801" i="2"/>
  <c r="BE813" i="2"/>
  <c r="BE846" i="2"/>
  <c r="BE898" i="2"/>
  <c r="BE966" i="2"/>
  <c r="BE1074" i="2"/>
  <c r="BE1104" i="2"/>
  <c r="BE1113" i="2"/>
  <c r="BE1132" i="2"/>
  <c r="BE1140" i="2"/>
  <c r="BE181" i="2"/>
  <c r="BE276" i="2"/>
  <c r="BE506" i="2"/>
  <c r="BE625" i="2"/>
  <c r="BE781" i="2"/>
  <c r="BE784" i="2"/>
  <c r="BE842" i="2"/>
  <c r="BE855" i="2"/>
  <c r="BE1024" i="2"/>
  <c r="BE1156" i="2"/>
  <c r="BE1164" i="2"/>
  <c r="F38" i="3"/>
  <c r="BA98" i="1"/>
  <c r="F41" i="5"/>
  <c r="BD100" i="1"/>
  <c r="F40" i="6"/>
  <c r="BC101" i="1"/>
  <c r="J38" i="7"/>
  <c r="AW102" i="1"/>
  <c r="F39" i="20"/>
  <c r="BB119" i="1"/>
  <c r="F38" i="22"/>
  <c r="BA121" i="1"/>
  <c r="F40" i="22"/>
  <c r="BC121" i="1"/>
  <c r="F41" i="22"/>
  <c r="BD121" i="1"/>
  <c r="J38" i="22"/>
  <c r="AW121" i="1"/>
  <c r="F39" i="22"/>
  <c r="BB121" i="1"/>
  <c r="F38" i="23"/>
  <c r="BA123" i="1"/>
  <c r="BA122" i="1" s="1"/>
  <c r="AW122" i="1"/>
  <c r="F41" i="27"/>
  <c r="BD128" i="1"/>
  <c r="F41" i="29"/>
  <c r="BD130" i="1"/>
  <c r="F38" i="29"/>
  <c r="BA130" i="1" s="1"/>
  <c r="F40" i="29"/>
  <c r="BC130" i="1"/>
  <c r="J38" i="29"/>
  <c r="AW130" i="1"/>
  <c r="F39" i="29"/>
  <c r="BB130" i="1"/>
  <c r="F37" i="30"/>
  <c r="BD131" i="1" s="1"/>
  <c r="F38" i="2"/>
  <c r="BA97" i="1"/>
  <c r="J38" i="17"/>
  <c r="AW116" i="1"/>
  <c r="F38" i="17"/>
  <c r="BA116" i="1"/>
  <c r="F39" i="17"/>
  <c r="BB116" i="1" s="1"/>
  <c r="F40" i="17"/>
  <c r="BC116" i="1"/>
  <c r="F41" i="17"/>
  <c r="BD116" i="1"/>
  <c r="F38" i="18"/>
  <c r="BA117" i="1"/>
  <c r="F39" i="18"/>
  <c r="BB117" i="1" s="1"/>
  <c r="J38" i="18"/>
  <c r="AW117" i="1"/>
  <c r="F41" i="18"/>
  <c r="BD117" i="1"/>
  <c r="F40" i="18"/>
  <c r="BC117" i="1"/>
  <c r="J38" i="19"/>
  <c r="AW118" i="1" s="1"/>
  <c r="F40" i="19"/>
  <c r="BC118" i="1"/>
  <c r="F41" i="19"/>
  <c r="BD118" i="1"/>
  <c r="F39" i="19"/>
  <c r="BB118" i="1"/>
  <c r="J38" i="20"/>
  <c r="AW119" i="1" s="1"/>
  <c r="F39" i="21"/>
  <c r="BB120" i="1"/>
  <c r="AS95" i="1"/>
  <c r="F41" i="3"/>
  <c r="BD98" i="1"/>
  <c r="F39" i="5"/>
  <c r="BB100" i="1"/>
  <c r="F39" i="7"/>
  <c r="BB102" i="1" s="1"/>
  <c r="F38" i="19"/>
  <c r="BA118" i="1" s="1"/>
  <c r="F38" i="21"/>
  <c r="BA120" i="1"/>
  <c r="F40" i="2"/>
  <c r="BC97" i="1"/>
  <c r="J38" i="10"/>
  <c r="AW107" i="1"/>
  <c r="F38" i="10"/>
  <c r="BA107" i="1" s="1"/>
  <c r="F38" i="11"/>
  <c r="BA108" i="1"/>
  <c r="J37" i="12"/>
  <c r="AV109" i="1" s="1"/>
  <c r="AT109" i="1" s="1"/>
  <c r="F38" i="13"/>
  <c r="BA110" i="1"/>
  <c r="F40" i="14"/>
  <c r="BC111" i="1"/>
  <c r="F41" i="15"/>
  <c r="BD112" i="1"/>
  <c r="F40" i="16"/>
  <c r="BC115" i="1"/>
  <c r="F41" i="23"/>
  <c r="BD123" i="1"/>
  <c r="BD122" i="1" s="1"/>
  <c r="F38" i="27"/>
  <c r="BA128" i="1" s="1"/>
  <c r="F41" i="28"/>
  <c r="BD129" i="1"/>
  <c r="AS113" i="1"/>
  <c r="F39" i="4"/>
  <c r="BB99" i="1"/>
  <c r="F41" i="4"/>
  <c r="BD99" i="1"/>
  <c r="F40" i="4"/>
  <c r="BC99" i="1"/>
  <c r="J38" i="4"/>
  <c r="AW99" i="1" s="1"/>
  <c r="F38" i="4"/>
  <c r="BA99" i="1"/>
  <c r="F40" i="5"/>
  <c r="BC100" i="1"/>
  <c r="F41" i="7"/>
  <c r="BD102" i="1"/>
  <c r="F41" i="20"/>
  <c r="BD119" i="1" s="1"/>
  <c r="J38" i="21"/>
  <c r="AW120" i="1"/>
  <c r="F39" i="3"/>
  <c r="BB98" i="1"/>
  <c r="F38" i="5"/>
  <c r="BA100" i="1"/>
  <c r="J38" i="8"/>
  <c r="AW103" i="1" s="1"/>
  <c r="F40" i="8"/>
  <c r="BC103" i="1"/>
  <c r="F38" i="8"/>
  <c r="BA103" i="1"/>
  <c r="F41" i="8"/>
  <c r="BD103" i="1"/>
  <c r="F39" i="8"/>
  <c r="BB103" i="1" s="1"/>
  <c r="J38" i="9"/>
  <c r="AW105" i="1"/>
  <c r="F39" i="9"/>
  <c r="BB105" i="1"/>
  <c r="BB104" i="1"/>
  <c r="AX104" i="1"/>
  <c r="F41" i="9"/>
  <c r="BD105" i="1" s="1"/>
  <c r="BD104" i="1" s="1"/>
  <c r="F41" i="11"/>
  <c r="BD108" i="1" s="1"/>
  <c r="F41" i="13"/>
  <c r="BD110" i="1" s="1"/>
  <c r="F39" i="14"/>
  <c r="BB111" i="1"/>
  <c r="F40" i="15"/>
  <c r="BC112" i="1" s="1"/>
  <c r="F39" i="16"/>
  <c r="BB115" i="1" s="1"/>
  <c r="F40" i="23"/>
  <c r="BC123" i="1"/>
  <c r="BC122" i="1" s="1"/>
  <c r="AY122" i="1" s="1"/>
  <c r="F39" i="28"/>
  <c r="BB129" i="1" s="1"/>
  <c r="J34" i="30"/>
  <c r="AW131" i="1"/>
  <c r="F41" i="2"/>
  <c r="BD97" i="1" s="1"/>
  <c r="F41" i="10"/>
  <c r="BD107" i="1"/>
  <c r="J38" i="11"/>
  <c r="AW108" i="1" s="1"/>
  <c r="F38" i="12"/>
  <c r="BA109" i="1"/>
  <c r="F40" i="13"/>
  <c r="BC110" i="1" s="1"/>
  <c r="F41" i="14"/>
  <c r="BD111" i="1"/>
  <c r="F39" i="15"/>
  <c r="BB112" i="1" s="1"/>
  <c r="J38" i="16"/>
  <c r="AW115" i="1"/>
  <c r="J38" i="23"/>
  <c r="AW123" i="1" s="1"/>
  <c r="F39" i="27"/>
  <c r="BB128" i="1"/>
  <c r="J38" i="28"/>
  <c r="AW129" i="1" s="1"/>
  <c r="F35" i="30"/>
  <c r="BB131" i="1"/>
  <c r="F40" i="3"/>
  <c r="BC98" i="1" s="1"/>
  <c r="J34" i="4"/>
  <c r="F38" i="6"/>
  <c r="BA101" i="1"/>
  <c r="J38" i="6"/>
  <c r="AW101" i="1" s="1"/>
  <c r="F41" i="6"/>
  <c r="BD101" i="1"/>
  <c r="F39" i="6"/>
  <c r="BB101" i="1" s="1"/>
  <c r="F38" i="7"/>
  <c r="BA102" i="1"/>
  <c r="F38" i="20"/>
  <c r="BA119" i="1" s="1"/>
  <c r="F40" i="21"/>
  <c r="BC120" i="1"/>
  <c r="F39" i="2"/>
  <c r="BB97" i="1"/>
  <c r="F38" i="9"/>
  <c r="BA105" i="1"/>
  <c r="BA104" i="1"/>
  <c r="AW104" i="1"/>
  <c r="F40" i="9"/>
  <c r="BC105" i="1"/>
  <c r="BC104" i="1"/>
  <c r="AY104" i="1"/>
  <c r="F39" i="13"/>
  <c r="BB110" i="1"/>
  <c r="F38" i="14"/>
  <c r="BA111" i="1"/>
  <c r="J38" i="15"/>
  <c r="AW112" i="1"/>
  <c r="F41" i="16"/>
  <c r="BD115" i="1"/>
  <c r="F39" i="24"/>
  <c r="BB125" i="1"/>
  <c r="F40" i="24"/>
  <c r="BC125" i="1"/>
  <c r="F38" i="24"/>
  <c r="BA125" i="1"/>
  <c r="J38" i="24"/>
  <c r="AW125" i="1"/>
  <c r="F41" i="24"/>
  <c r="BD125" i="1"/>
  <c r="F41" i="25"/>
  <c r="BD126" i="1"/>
  <c r="F38" i="25"/>
  <c r="BA126" i="1"/>
  <c r="J38" i="25"/>
  <c r="AW126" i="1"/>
  <c r="F40" i="25"/>
  <c r="BC126" i="1"/>
  <c r="F39" i="25"/>
  <c r="BB126" i="1"/>
  <c r="J37" i="26"/>
  <c r="AV127" i="1"/>
  <c r="J38" i="26"/>
  <c r="AW127" i="1"/>
  <c r="F40" i="27"/>
  <c r="BC128" i="1"/>
  <c r="J38" i="27"/>
  <c r="AW128" i="1"/>
  <c r="F40" i="28"/>
  <c r="BC129" i="1"/>
  <c r="F36" i="30"/>
  <c r="BC131" i="1"/>
  <c r="J38" i="2"/>
  <c r="AW97" i="1"/>
  <c r="F40" i="10"/>
  <c r="BC107" i="1"/>
  <c r="F39" i="10"/>
  <c r="BB107" i="1"/>
  <c r="F39" i="11"/>
  <c r="BB108" i="1" s="1"/>
  <c r="F40" i="11"/>
  <c r="BC108" i="1"/>
  <c r="J38" i="13"/>
  <c r="AW110" i="1" s="1"/>
  <c r="J38" i="14"/>
  <c r="AW111" i="1"/>
  <c r="F38" i="15"/>
  <c r="BA112" i="1" s="1"/>
  <c r="F38" i="16"/>
  <c r="BA115" i="1"/>
  <c r="F39" i="23"/>
  <c r="BB123" i="1" s="1"/>
  <c r="BB122" i="1" s="1"/>
  <c r="AX122" i="1" s="1"/>
  <c r="F38" i="28"/>
  <c r="BA129" i="1" s="1"/>
  <c r="F34" i="30"/>
  <c r="BA131" i="1"/>
  <c r="J38" i="3"/>
  <c r="AW98" i="1" s="1"/>
  <c r="J38" i="5"/>
  <c r="AW100" i="1"/>
  <c r="F40" i="7"/>
  <c r="BC102" i="1" s="1"/>
  <c r="F40" i="20"/>
  <c r="BC119" i="1"/>
  <c r="F41" i="21"/>
  <c r="BD120" i="1" s="1"/>
  <c r="BK134" i="5" l="1"/>
  <c r="BK133" i="5" s="1"/>
  <c r="J133" i="5" s="1"/>
  <c r="J100" i="5" s="1"/>
  <c r="J507" i="23"/>
  <c r="J115" i="23" s="1"/>
  <c r="BK366" i="23"/>
  <c r="J366" i="23" s="1"/>
  <c r="J108" i="23" s="1"/>
  <c r="P863" i="16"/>
  <c r="J196" i="23"/>
  <c r="J104" i="23" s="1"/>
  <c r="BK142" i="23"/>
  <c r="J142" i="23" s="1"/>
  <c r="J101" i="23" s="1"/>
  <c r="J142" i="13"/>
  <c r="J104" i="13" s="1"/>
  <c r="BK132" i="13"/>
  <c r="J132" i="13" s="1"/>
  <c r="J101" i="13" s="1"/>
  <c r="R132" i="3"/>
  <c r="R131" i="3" s="1"/>
  <c r="P132" i="3"/>
  <c r="P131" i="3" s="1"/>
  <c r="AU98" i="1" s="1"/>
  <c r="J127" i="10"/>
  <c r="J101" i="10" s="1"/>
  <c r="BK126" i="10"/>
  <c r="J126" i="10" s="1"/>
  <c r="J34" i="10" s="1"/>
  <c r="J176" i="22"/>
  <c r="J105" i="22" s="1"/>
  <c r="BK134" i="22"/>
  <c r="J134" i="22" s="1"/>
  <c r="J101" i="22" s="1"/>
  <c r="J198" i="20"/>
  <c r="J103" i="20" s="1"/>
  <c r="BK128" i="20"/>
  <c r="J128" i="20" s="1"/>
  <c r="J101" i="20" s="1"/>
  <c r="J127" i="29"/>
  <c r="J101" i="29" s="1"/>
  <c r="BK126" i="29"/>
  <c r="J126" i="29" s="1"/>
  <c r="J100" i="29" s="1"/>
  <c r="T155" i="16"/>
  <c r="P131" i="14"/>
  <c r="P130" i="14"/>
  <c r="AU111" i="1"/>
  <c r="R133" i="8"/>
  <c r="R143" i="30"/>
  <c r="P142" i="23"/>
  <c r="T136" i="7"/>
  <c r="T366" i="23"/>
  <c r="T141" i="23"/>
  <c r="R131" i="17"/>
  <c r="R130" i="17"/>
  <c r="T131" i="28"/>
  <c r="T130" i="28"/>
  <c r="P134" i="22"/>
  <c r="P133" i="22" s="1"/>
  <c r="AU121" i="1" s="1"/>
  <c r="BK155" i="16"/>
  <c r="J155" i="16"/>
  <c r="J101" i="16"/>
  <c r="R155" i="16"/>
  <c r="R265" i="9"/>
  <c r="R136" i="9" s="1"/>
  <c r="P254" i="30"/>
  <c r="T134" i="22"/>
  <c r="T133" i="22"/>
  <c r="P137" i="9"/>
  <c r="R153" i="2"/>
  <c r="R136" i="21"/>
  <c r="T133" i="8"/>
  <c r="P366" i="23"/>
  <c r="BK863" i="16"/>
  <c r="J863" i="16" s="1"/>
  <c r="J111" i="16" s="1"/>
  <c r="BK808" i="2"/>
  <c r="BK152" i="2" s="1"/>
  <c r="J152" i="2" s="1"/>
  <c r="J100" i="2" s="1"/>
  <c r="J808" i="2"/>
  <c r="J111" i="2" s="1"/>
  <c r="P133" i="8"/>
  <c r="AU103" i="1" s="1"/>
  <c r="R131" i="28"/>
  <c r="R130" i="28" s="1"/>
  <c r="P131" i="27"/>
  <c r="P130" i="27"/>
  <c r="AU128" i="1"/>
  <c r="P136" i="21"/>
  <c r="AU120" i="1"/>
  <c r="T863" i="16"/>
  <c r="BK130" i="19"/>
  <c r="BK129" i="19" s="1"/>
  <c r="J129" i="19" s="1"/>
  <c r="J34" i="19" s="1"/>
  <c r="AG118" i="1" s="1"/>
  <c r="P129" i="4"/>
  <c r="P128" i="4"/>
  <c r="AU99" i="1" s="1"/>
  <c r="T254" i="30"/>
  <c r="P136" i="7"/>
  <c r="AU102" i="1" s="1"/>
  <c r="T153" i="2"/>
  <c r="T129" i="18"/>
  <c r="T128" i="18"/>
  <c r="R863" i="16"/>
  <c r="T136" i="21"/>
  <c r="P534" i="30"/>
  <c r="P132" i="13"/>
  <c r="P131" i="13" s="1"/>
  <c r="AU110" i="1" s="1"/>
  <c r="P265" i="9"/>
  <c r="P153" i="2"/>
  <c r="T130" i="19"/>
  <c r="T129" i="19" s="1"/>
  <c r="P143" i="30"/>
  <c r="P142" i="30" s="1"/>
  <c r="AU131" i="1" s="1"/>
  <c r="T131" i="17"/>
  <c r="T130" i="17" s="1"/>
  <c r="T128" i="6"/>
  <c r="T127" i="6"/>
  <c r="R129" i="18"/>
  <c r="R128" i="18"/>
  <c r="P155" i="16"/>
  <c r="P154" i="16" s="1"/>
  <c r="AU115" i="1" s="1"/>
  <c r="BK137" i="9"/>
  <c r="J137" i="9"/>
  <c r="J101" i="9"/>
  <c r="T129" i="4"/>
  <c r="T128" i="4"/>
  <c r="P131" i="17"/>
  <c r="P130" i="17" s="1"/>
  <c r="AU116" i="1" s="1"/>
  <c r="R808" i="2"/>
  <c r="T131" i="14"/>
  <c r="T130" i="14"/>
  <c r="BK129" i="18"/>
  <c r="J129" i="18"/>
  <c r="J101" i="18" s="1"/>
  <c r="BK131" i="28"/>
  <c r="BK130" i="28"/>
  <c r="J130" i="28" s="1"/>
  <c r="J34" i="28" s="1"/>
  <c r="AG129" i="1" s="1"/>
  <c r="T134" i="5"/>
  <c r="T133" i="5"/>
  <c r="R366" i="23"/>
  <c r="R141" i="23"/>
  <c r="BK131" i="27"/>
  <c r="BK130" i="27" s="1"/>
  <c r="J130" i="27" s="1"/>
  <c r="J34" i="27" s="1"/>
  <c r="AG128" i="1" s="1"/>
  <c r="P808" i="2"/>
  <c r="T808" i="2"/>
  <c r="BK131" i="17"/>
  <c r="J131" i="17" s="1"/>
  <c r="J101" i="17" s="1"/>
  <c r="T132" i="3"/>
  <c r="T131" i="3" s="1"/>
  <c r="R535" i="30"/>
  <c r="R534" i="30" s="1"/>
  <c r="R136" i="7"/>
  <c r="T535" i="30"/>
  <c r="T534" i="30" s="1"/>
  <c r="T142" i="30" s="1"/>
  <c r="T265" i="9"/>
  <c r="T136" i="9" s="1"/>
  <c r="R134" i="5"/>
  <c r="R133" i="5" s="1"/>
  <c r="P131" i="28"/>
  <c r="P130" i="28"/>
  <c r="AU129" i="1" s="1"/>
  <c r="R134" i="22"/>
  <c r="R133" i="22" s="1"/>
  <c r="R132" i="13"/>
  <c r="R131" i="13"/>
  <c r="P128" i="6"/>
  <c r="P127" i="6"/>
  <c r="AU101" i="1"/>
  <c r="BK2202" i="7"/>
  <c r="J2202" i="7"/>
  <c r="J109" i="7" s="1"/>
  <c r="BK2566" i="21"/>
  <c r="J2566" i="21"/>
  <c r="J110" i="21" s="1"/>
  <c r="BK143" i="30"/>
  <c r="J143" i="30"/>
  <c r="J97" i="30" s="1"/>
  <c r="BK254" i="30"/>
  <c r="J254" i="30" s="1"/>
  <c r="J101" i="30" s="1"/>
  <c r="BK535" i="30"/>
  <c r="J535" i="30" s="1"/>
  <c r="J117" i="30" s="1"/>
  <c r="AG127" i="1"/>
  <c r="AN127" i="1" s="1"/>
  <c r="J100" i="26"/>
  <c r="J127" i="25"/>
  <c r="J101" i="25" s="1"/>
  <c r="J43" i="26"/>
  <c r="J127" i="24"/>
  <c r="J101" i="24" s="1"/>
  <c r="BK126" i="15"/>
  <c r="J126" i="15" s="1"/>
  <c r="J100" i="15" s="1"/>
  <c r="BK130" i="14"/>
  <c r="J130" i="14" s="1"/>
  <c r="J100" i="14" s="1"/>
  <c r="BK126" i="11"/>
  <c r="J126" i="11"/>
  <c r="J100" i="11"/>
  <c r="AG107" i="1"/>
  <c r="J100" i="10"/>
  <c r="BK136" i="9"/>
  <c r="J136" i="9" s="1"/>
  <c r="J100" i="9" s="1"/>
  <c r="BK133" i="8"/>
  <c r="J133" i="8"/>
  <c r="BK127" i="6"/>
  <c r="J127" i="6" s="1"/>
  <c r="J100" i="6" s="1"/>
  <c r="J134" i="5"/>
  <c r="J101" i="5" s="1"/>
  <c r="AG99" i="1"/>
  <c r="J129" i="4"/>
  <c r="J101" i="4"/>
  <c r="J100" i="4"/>
  <c r="BK131" i="3"/>
  <c r="J131" i="3"/>
  <c r="J100" i="3" s="1"/>
  <c r="J153" i="2"/>
  <c r="J101" i="2"/>
  <c r="AS94" i="1"/>
  <c r="J37" i="2"/>
  <c r="AV97" i="1" s="1"/>
  <c r="AT97" i="1" s="1"/>
  <c r="J34" i="5"/>
  <c r="AG100" i="1"/>
  <c r="J37" i="7"/>
  <c r="AV102" i="1"/>
  <c r="AT102" i="1" s="1"/>
  <c r="J37" i="3"/>
  <c r="AV98" i="1" s="1"/>
  <c r="AT98" i="1" s="1"/>
  <c r="F37" i="12"/>
  <c r="AZ109" i="1" s="1"/>
  <c r="J37" i="14"/>
  <c r="AV111" i="1"/>
  <c r="AT111" i="1" s="1"/>
  <c r="F37" i="18"/>
  <c r="AZ117" i="1" s="1"/>
  <c r="J37" i="19"/>
  <c r="AV118" i="1" s="1"/>
  <c r="AT118" i="1" s="1"/>
  <c r="BD114" i="1"/>
  <c r="BC114" i="1"/>
  <c r="J37" i="23"/>
  <c r="AV123" i="1" s="1"/>
  <c r="AT123" i="1" s="1"/>
  <c r="J37" i="4"/>
  <c r="AV99" i="1"/>
  <c r="AT99" i="1"/>
  <c r="AN99" i="1" s="1"/>
  <c r="F37" i="8"/>
  <c r="AZ103" i="1" s="1"/>
  <c r="F37" i="9"/>
  <c r="AZ105" i="1" s="1"/>
  <c r="AZ104" i="1" s="1"/>
  <c r="AV104" i="1" s="1"/>
  <c r="AT104" i="1" s="1"/>
  <c r="J37" i="18"/>
  <c r="AV117" i="1"/>
  <c r="AT117" i="1" s="1"/>
  <c r="F37" i="20"/>
  <c r="AZ119" i="1" s="1"/>
  <c r="F37" i="21"/>
  <c r="AZ120" i="1"/>
  <c r="F37" i="6"/>
  <c r="AZ101" i="1" s="1"/>
  <c r="BC96" i="1"/>
  <c r="AY96" i="1" s="1"/>
  <c r="BD96" i="1"/>
  <c r="BB96" i="1"/>
  <c r="BA96" i="1"/>
  <c r="AW96" i="1"/>
  <c r="J37" i="9"/>
  <c r="AV105" i="1" s="1"/>
  <c r="AT105" i="1" s="1"/>
  <c r="F37" i="19"/>
  <c r="AZ118" i="1" s="1"/>
  <c r="J37" i="22"/>
  <c r="AV121" i="1"/>
  <c r="AT121" i="1"/>
  <c r="F37" i="24"/>
  <c r="AZ125" i="1" s="1"/>
  <c r="J37" i="25"/>
  <c r="AV126" i="1" s="1"/>
  <c r="AT126" i="1" s="1"/>
  <c r="F37" i="26"/>
  <c r="AZ127" i="1"/>
  <c r="J37" i="27"/>
  <c r="AV128" i="1"/>
  <c r="AT128" i="1" s="1"/>
  <c r="J37" i="28"/>
  <c r="AV129" i="1" s="1"/>
  <c r="AT129" i="1" s="1"/>
  <c r="BB124" i="1"/>
  <c r="AX124" i="1"/>
  <c r="J37" i="29"/>
  <c r="AV130" i="1"/>
  <c r="AT130" i="1" s="1"/>
  <c r="BD124" i="1"/>
  <c r="J33" i="30"/>
  <c r="AV131" i="1" s="1"/>
  <c r="AT131" i="1" s="1"/>
  <c r="F37" i="5"/>
  <c r="AZ100" i="1" s="1"/>
  <c r="J37" i="15"/>
  <c r="AV112" i="1" s="1"/>
  <c r="AT112" i="1" s="1"/>
  <c r="BD106" i="1"/>
  <c r="J37" i="16"/>
  <c r="AV115" i="1"/>
  <c r="AT115" i="1"/>
  <c r="J37" i="5"/>
  <c r="AV100" i="1"/>
  <c r="AT100" i="1" s="1"/>
  <c r="BA106" i="1"/>
  <c r="AW106" i="1" s="1"/>
  <c r="F37" i="16"/>
  <c r="AZ115" i="1"/>
  <c r="J37" i="20"/>
  <c r="AV119" i="1" s="1"/>
  <c r="AT119" i="1" s="1"/>
  <c r="BB114" i="1"/>
  <c r="AX114" i="1"/>
  <c r="BA114" i="1"/>
  <c r="F37" i="23"/>
  <c r="AZ123" i="1" s="1"/>
  <c r="AZ122" i="1" s="1"/>
  <c r="AV122" i="1" s="1"/>
  <c r="AT122" i="1" s="1"/>
  <c r="F37" i="2"/>
  <c r="AZ97" i="1"/>
  <c r="F37" i="3"/>
  <c r="AZ98" i="1"/>
  <c r="F37" i="11"/>
  <c r="AZ108" i="1" s="1"/>
  <c r="F37" i="13"/>
  <c r="AZ110" i="1"/>
  <c r="F37" i="14"/>
  <c r="AZ111" i="1"/>
  <c r="J37" i="17"/>
  <c r="AV116" i="1"/>
  <c r="AT116" i="1" s="1"/>
  <c r="J37" i="21"/>
  <c r="AV120" i="1" s="1"/>
  <c r="AT120" i="1" s="1"/>
  <c r="F37" i="4"/>
  <c r="AZ99" i="1"/>
  <c r="F37" i="7"/>
  <c r="AZ102" i="1"/>
  <c r="J37" i="6"/>
  <c r="AV101" i="1"/>
  <c r="AT101" i="1" s="1"/>
  <c r="J37" i="8"/>
  <c r="AV103" i="1"/>
  <c r="AT103" i="1"/>
  <c r="J34" i="8"/>
  <c r="AG103" i="1"/>
  <c r="F37" i="10"/>
  <c r="AZ107" i="1"/>
  <c r="J37" i="10"/>
  <c r="AV107" i="1"/>
  <c r="AT107" i="1"/>
  <c r="AN107" i="1"/>
  <c r="J37" i="11"/>
  <c r="AV108" i="1"/>
  <c r="AT108" i="1" s="1"/>
  <c r="J34" i="12"/>
  <c r="AG109" i="1" s="1"/>
  <c r="AN109" i="1" s="1"/>
  <c r="J37" i="13"/>
  <c r="AV110" i="1"/>
  <c r="AT110" i="1" s="1"/>
  <c r="F37" i="15"/>
  <c r="AZ112" i="1" s="1"/>
  <c r="BB106" i="1"/>
  <c r="AX106" i="1" s="1"/>
  <c r="BC106" i="1"/>
  <c r="AY106" i="1"/>
  <c r="F37" i="17"/>
  <c r="AZ116" i="1" s="1"/>
  <c r="F37" i="22"/>
  <c r="AZ121" i="1" s="1"/>
  <c r="J37" i="24"/>
  <c r="AV125" i="1"/>
  <c r="AT125" i="1" s="1"/>
  <c r="J34" i="24"/>
  <c r="AG125" i="1" s="1"/>
  <c r="F37" i="25"/>
  <c r="AZ126" i="1"/>
  <c r="J34" i="25"/>
  <c r="AG126" i="1" s="1"/>
  <c r="AT127" i="1"/>
  <c r="F37" i="27"/>
  <c r="AZ128" i="1" s="1"/>
  <c r="F37" i="28"/>
  <c r="AZ129" i="1"/>
  <c r="F37" i="29"/>
  <c r="AZ130" i="1" s="1"/>
  <c r="BC124" i="1"/>
  <c r="AY124" i="1" s="1"/>
  <c r="BA124" i="1"/>
  <c r="AW124" i="1" s="1"/>
  <c r="J34" i="29"/>
  <c r="AG130" i="1"/>
  <c r="F33" i="30"/>
  <c r="AZ131" i="1" s="1"/>
  <c r="BK133" i="22" l="1"/>
  <c r="J133" i="22" s="1"/>
  <c r="J34" i="22" s="1"/>
  <c r="AG121" i="1" s="1"/>
  <c r="BK141" i="23"/>
  <c r="J141" i="23" s="1"/>
  <c r="J34" i="23" s="1"/>
  <c r="AG123" i="1" s="1"/>
  <c r="AG122" i="1" s="1"/>
  <c r="AN122" i="1" s="1"/>
  <c r="BK131" i="13"/>
  <c r="J131" i="13" s="1"/>
  <c r="J100" i="13" s="1"/>
  <c r="BK127" i="20"/>
  <c r="J127" i="20" s="1"/>
  <c r="J34" i="20" s="1"/>
  <c r="AG119" i="1" s="1"/>
  <c r="T152" i="2"/>
  <c r="R154" i="16"/>
  <c r="R142" i="30"/>
  <c r="R152" i="2"/>
  <c r="P152" i="2"/>
  <c r="AU97" i="1"/>
  <c r="P136" i="9"/>
  <c r="AU105" i="1"/>
  <c r="P141" i="23"/>
  <c r="AU123" i="1"/>
  <c r="T154" i="16"/>
  <c r="BK136" i="21"/>
  <c r="J136" i="21" s="1"/>
  <c r="J34" i="21" s="1"/>
  <c r="AG120" i="1" s="1"/>
  <c r="J131" i="28"/>
  <c r="J101" i="28" s="1"/>
  <c r="J131" i="27"/>
  <c r="J101" i="27"/>
  <c r="BK534" i="30"/>
  <c r="J534" i="30" s="1"/>
  <c r="J116" i="30" s="1"/>
  <c r="BK128" i="18"/>
  <c r="J128" i="18"/>
  <c r="J100" i="18" s="1"/>
  <c r="J130" i="19"/>
  <c r="J101" i="19"/>
  <c r="BK142" i="30"/>
  <c r="J142" i="30" s="1"/>
  <c r="J96" i="30" s="1"/>
  <c r="BK136" i="7"/>
  <c r="J136" i="7"/>
  <c r="J100" i="7" s="1"/>
  <c r="BK130" i="17"/>
  <c r="J130" i="17"/>
  <c r="J100" i="17"/>
  <c r="J100" i="27"/>
  <c r="J100" i="19"/>
  <c r="J100" i="28"/>
  <c r="BK154" i="16"/>
  <c r="J154" i="16" s="1"/>
  <c r="J100" i="16" s="1"/>
  <c r="AN130" i="1"/>
  <c r="J43" i="29"/>
  <c r="J43" i="28"/>
  <c r="J43" i="27"/>
  <c r="AN126" i="1"/>
  <c r="AN125" i="1"/>
  <c r="J43" i="25"/>
  <c r="J100" i="23"/>
  <c r="J43" i="24"/>
  <c r="AN121" i="1"/>
  <c r="J100" i="22"/>
  <c r="J43" i="23"/>
  <c r="J43" i="22"/>
  <c r="AN119" i="1"/>
  <c r="J100" i="20"/>
  <c r="J43" i="20"/>
  <c r="J43" i="19"/>
  <c r="J43" i="12"/>
  <c r="J43" i="10"/>
  <c r="AN103" i="1"/>
  <c r="J100" i="8"/>
  <c r="J43" i="8"/>
  <c r="AN100" i="1"/>
  <c r="J43" i="5"/>
  <c r="J43" i="4"/>
  <c r="AN118" i="1"/>
  <c r="AN128" i="1"/>
  <c r="AN129" i="1"/>
  <c r="AU104" i="1"/>
  <c r="AW114" i="1"/>
  <c r="BD113" i="1"/>
  <c r="AU122" i="1"/>
  <c r="AU113" i="1" s="1"/>
  <c r="J34" i="3"/>
  <c r="AG98" i="1"/>
  <c r="AN98" i="1" s="1"/>
  <c r="J34" i="11"/>
  <c r="AG108" i="1"/>
  <c r="BD95" i="1"/>
  <c r="J34" i="15"/>
  <c r="AG112" i="1"/>
  <c r="AN112" i="1" s="1"/>
  <c r="AY114" i="1"/>
  <c r="AU106" i="1"/>
  <c r="AZ96" i="1"/>
  <c r="BB113" i="1"/>
  <c r="AX113" i="1"/>
  <c r="BC113" i="1"/>
  <c r="AY113" i="1"/>
  <c r="AU96" i="1"/>
  <c r="AU95" i="1"/>
  <c r="J34" i="13"/>
  <c r="AG110" i="1"/>
  <c r="AN110" i="1"/>
  <c r="BB95" i="1"/>
  <c r="AX95" i="1" s="1"/>
  <c r="AG124" i="1"/>
  <c r="AU124" i="1"/>
  <c r="J34" i="2"/>
  <c r="AG97" i="1" s="1"/>
  <c r="AX96" i="1"/>
  <c r="AZ106" i="1"/>
  <c r="AV106" i="1"/>
  <c r="AT106" i="1" s="1"/>
  <c r="AZ124" i="1"/>
  <c r="AV124" i="1" s="1"/>
  <c r="AT124" i="1" s="1"/>
  <c r="AU114" i="1"/>
  <c r="J34" i="6"/>
  <c r="AG101" i="1"/>
  <c r="AN101" i="1" s="1"/>
  <c r="BA95" i="1"/>
  <c r="AW95" i="1" s="1"/>
  <c r="BA113" i="1"/>
  <c r="AW113" i="1" s="1"/>
  <c r="J34" i="14"/>
  <c r="AG111" i="1"/>
  <c r="AN111" i="1"/>
  <c r="J34" i="9"/>
  <c r="AG105" i="1"/>
  <c r="AG104" i="1" s="1"/>
  <c r="AN104" i="1" s="1"/>
  <c r="BC95" i="1"/>
  <c r="AY95" i="1"/>
  <c r="AZ114" i="1"/>
  <c r="AV114" i="1"/>
  <c r="AN123" i="1" l="1"/>
  <c r="J43" i="21"/>
  <c r="J100" i="21"/>
  <c r="J43" i="15"/>
  <c r="J43" i="14"/>
  <c r="J43" i="13"/>
  <c r="J43" i="11"/>
  <c r="AN108" i="1"/>
  <c r="J43" i="9"/>
  <c r="AN105" i="1"/>
  <c r="J43" i="6"/>
  <c r="J43" i="3"/>
  <c r="J43" i="2"/>
  <c r="AN97" i="1"/>
  <c r="AN124" i="1"/>
  <c r="AN120" i="1"/>
  <c r="AU94" i="1"/>
  <c r="J30" i="30"/>
  <c r="AG131" i="1" s="1"/>
  <c r="J34" i="16"/>
  <c r="AG115" i="1"/>
  <c r="AN115" i="1"/>
  <c r="J34" i="17"/>
  <c r="AG116" i="1" s="1"/>
  <c r="AN116" i="1" s="1"/>
  <c r="J34" i="18"/>
  <c r="AG117" i="1" s="1"/>
  <c r="AN117" i="1" s="1"/>
  <c r="J34" i="7"/>
  <c r="AG102" i="1" s="1"/>
  <c r="AN102" i="1" s="1"/>
  <c r="BA94" i="1"/>
  <c r="AW94" i="1" s="1"/>
  <c r="AK30" i="1" s="1"/>
  <c r="AV96" i="1"/>
  <c r="AT96" i="1"/>
  <c r="AZ95" i="1"/>
  <c r="AV95" i="1" s="1"/>
  <c r="AT95" i="1" s="1"/>
  <c r="BC94" i="1"/>
  <c r="W32" i="1" s="1"/>
  <c r="AG106" i="1"/>
  <c r="BD94" i="1"/>
  <c r="W33" i="1"/>
  <c r="AZ113" i="1"/>
  <c r="AV113" i="1"/>
  <c r="AT113" i="1" s="1"/>
  <c r="AT114" i="1"/>
  <c r="BB94" i="1"/>
  <c r="AX94" i="1"/>
  <c r="J43" i="17" l="1"/>
  <c r="J43" i="7"/>
  <c r="J43" i="16"/>
  <c r="J39" i="30"/>
  <c r="J43" i="18"/>
  <c r="AN106" i="1"/>
  <c r="AN131" i="1"/>
  <c r="AG96" i="1"/>
  <c r="AG114" i="1"/>
  <c r="AG113" i="1" s="1"/>
  <c r="AN113" i="1" s="1"/>
  <c r="W31" i="1"/>
  <c r="AY94" i="1"/>
  <c r="W30" i="1"/>
  <c r="AZ94" i="1"/>
  <c r="AV94" i="1" s="1"/>
  <c r="AK29" i="1" s="1"/>
  <c r="AN96" i="1" l="1"/>
  <c r="AN114" i="1"/>
  <c r="AG95" i="1"/>
  <c r="AG94" i="1" s="1"/>
  <c r="AK26" i="1" s="1"/>
  <c r="AT94" i="1"/>
  <c r="W29" i="1"/>
  <c r="AN95" i="1" l="1"/>
  <c r="AN94" i="1"/>
  <c r="AK35" i="1"/>
</calcChain>
</file>

<file path=xl/sharedStrings.xml><?xml version="1.0" encoding="utf-8"?>
<sst xmlns="http://schemas.openxmlformats.org/spreadsheetml/2006/main" count="111531" uniqueCount="7111">
  <si>
    <t>Export Komplet</t>
  </si>
  <si>
    <t/>
  </si>
  <si>
    <t>2.0</t>
  </si>
  <si>
    <t>ZAMOK</t>
  </si>
  <si>
    <t>False</t>
  </si>
  <si>
    <t>{58b597db-6a97-455b-84a1-8fa9eabe6691}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</si>
  <si>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</si>
  <si>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</si>
  <si>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</si>
  <si>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</si>
  <si>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</si>
  <si>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</si>
  <si>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</si>
  <si>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</si>
  <si>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</si>
  <si>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</si>
  <si>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</si>
  <si>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A STAVEBNÍ ÚPRAVY  DÍLEN HORSKÁ 258, VRCHLABÍ</t>
  </si>
  <si>
    <t>KSO:</t>
  </si>
  <si>
    <t>CC-CZ:</t>
  </si>
  <si>
    <t>Místo:</t>
  </si>
  <si>
    <t>Vrchlabí</t>
  </si>
  <si>
    <t>Datum:</t>
  </si>
  <si>
    <t>25. 10. 2023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</si>
  <si>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</si>
  <si>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</si>
  <si>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</si>
  <si>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</si>
  <si>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</si>
  <si>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</si>
  <si>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</si>
  <si>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</si>
  <si>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</si>
  <si>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</si>
  <si>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IRBOS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</si>
  <si>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</si>
  <si>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</si>
  <si>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</si>
  <si>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</si>
  <si>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</si>
  <si>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</si>
  <si>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</si>
  <si>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</si>
  <si>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</si>
  <si>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</si>
  <si>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</si>
  <si>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</si>
  <si>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</si>
  <si>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</si>
  <si>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</si>
  <si>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</si>
  <si>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</si>
  <si>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</si>
  <si>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</si>
  <si>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</si>
  <si>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</si>
  <si>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</si>
  <si>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</si>
  <si>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</si>
  <si>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</si>
  <si>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</si>
  <si>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</si>
  <si>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</si>
  <si>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</si>
  <si>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</si>
  <si>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</si>
  <si>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</si>
  <si>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</si>
  <si>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</si>
  <si>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</si>
  <si>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</si>
  <si>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</si>
  <si>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</si>
  <si>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</si>
  <si>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</si>
  <si>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</si>
  <si>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</si>
  <si>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</si>
  <si>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</si>
  <si>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</si>
  <si>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I.ZP</t>
  </si>
  <si>
    <t>I. etapa PŘÍSTAVBA - ZPŮSOBILÉ VÝDAJE</t>
  </si>
  <si>
    <t>STA</t>
  </si>
  <si>
    <t>1</t>
  </si>
  <si>
    <t>{c53957da-6a37-44cb-88bf-9b910f844c1f}</t>
  </si>
  <si>
    <t>2</t>
  </si>
  <si>
    <t>I.ZP-HL</t>
  </si>
  <si>
    <t>I. etapa PŘÍSTAVBA - HLAVNÍ ČÁST</t>
  </si>
  <si>
    <t>Soupis</t>
  </si>
  <si>
    <t>{f96fc884-100c-4411-9960-6be6e62007d3}</t>
  </si>
  <si>
    <t>/</t>
  </si>
  <si>
    <t>SO 01.01</t>
  </si>
  <si>
    <t>STAVEBNÍ ČÁST I.etapa PŘÍSTAVBA</t>
  </si>
  <si>
    <t>3</t>
  </si>
  <si>
    <t>{66143e3a-cf46-4031-a9e6-bc4499337d80}</t>
  </si>
  <si>
    <t>SO 01.02</t>
  </si>
  <si>
    <t>ZTI I.etapa PŘÍSTAVBA</t>
  </si>
  <si>
    <t>{c6dec9f7-b561-4ab9-9bf3-c395feba67a9}</t>
  </si>
  <si>
    <t>SO 01.03</t>
  </si>
  <si>
    <t>STLAČENÝ VZDUCH I.etapa PŘÍSTAVBA</t>
  </si>
  <si>
    <t>{d226d730-e38c-4189-90d6-74df8174e9b5}</t>
  </si>
  <si>
    <t>SO 01.04</t>
  </si>
  <si>
    <t>VYTÁPĚNÍ I.etapa PŘÍSTAVBA</t>
  </si>
  <si>
    <t>{feadfb15-b80b-4b63-bbea-07d5fdc2fc45}</t>
  </si>
  <si>
    <t>SO 01.05</t>
  </si>
  <si>
    <t>VZDUCHOTECHNIKA I.etapa PŘÍSTAVBA</t>
  </si>
  <si>
    <t>{a19934a8-7c9c-4044-a91f-7cfc9efd4832}</t>
  </si>
  <si>
    <t>SO 01.06</t>
  </si>
  <si>
    <t>ELEKTROINSTALACE I.etapa PŘÍSTAVBA</t>
  </si>
  <si>
    <t>{6d7200d4-876b-432f-906c-8a6e2cdd09ff}</t>
  </si>
  <si>
    <t>IO 01</t>
  </si>
  <si>
    <t>VENKOVNÍ KANALIZACE A PŘÍPOJKA KANALIZACE I.etapa PŘÍSTAVBA</t>
  </si>
  <si>
    <t>{793ae69f-0ddf-4b53-8ddb-7f945241791a}</t>
  </si>
  <si>
    <t>I.ZP-DOP</t>
  </si>
  <si>
    <t>I. etapa PŘÍSTAVBA - DOPROVODNÁ ČÁST</t>
  </si>
  <si>
    <t>{5420c5fa-709e-4897-9b5e-7bfb98ebb584}</t>
  </si>
  <si>
    <t>SO 01.01_DOP</t>
  </si>
  <si>
    <t>Stavební část I.etapa PŘÍSTAVBA - DOPROVODNÁ ČÁST</t>
  </si>
  <si>
    <t>{100fb2fc-e3d8-4c48-9725-eaae1a774538}</t>
  </si>
  <si>
    <t>I.ZP-NEP</t>
  </si>
  <si>
    <t>I. etapa PŘÍSTAVBA - NEPŘÍMÉ NÁKLADY</t>
  </si>
  <si>
    <t>{ff639faa-9844-4f4b-b065-80b4a61b3c44}</t>
  </si>
  <si>
    <t>SO 01.04_NEP</t>
  </si>
  <si>
    <t>VYTÁPĚNÍ I.etapa</t>
  </si>
  <si>
    <t>{2b5a0fc5-553c-4331-a54b-04461bf73ec8}</t>
  </si>
  <si>
    <t>SO 01.05_NEP</t>
  </si>
  <si>
    <t>VZDUCHOTECHNIKA I.etapa</t>
  </si>
  <si>
    <t>{0f8fad56-872a-4a1f-8cac-b7ed0c228292}</t>
  </si>
  <si>
    <t>SO 01.06_NEP</t>
  </si>
  <si>
    <t>ELEKTROINSTALACE I.etapa PŘÍSTAVBA - VRN</t>
  </si>
  <si>
    <t>{1709829c-ad63-4546-8ec6-db0eb4e309d6}</t>
  </si>
  <si>
    <t>SO 01.07_NEP</t>
  </si>
  <si>
    <t>VRN I.etapa PŘÍSTAVBA</t>
  </si>
  <si>
    <t>{b68cc8d0-67fd-4ab4-bddf-e7e91ecef70a}</t>
  </si>
  <si>
    <t>SO 01.2_NEP</t>
  </si>
  <si>
    <t>Zpevněné plochy I.etapa PŘÍSTAVBA</t>
  </si>
  <si>
    <t>{40f2e3d6-7734-49db-89f5-9acfcf6e3afb}</t>
  </si>
  <si>
    <t>IO 01_NEP</t>
  </si>
  <si>
    <t>VENKOVNÍ KANALIZACE A PŘÍPOJKA KANALIZACE I.etapa PŘÍSTAVBA - VRN</t>
  </si>
  <si>
    <t>{74edc068-afdd-4cd8-ac8e-4b05f1a39b5c}</t>
  </si>
  <si>
    <t>II.ZP</t>
  </si>
  <si>
    <t>II. etapa STAVEBNÍ ÚPRAVY - ZPŮSOBILÉ VÝDAJE</t>
  </si>
  <si>
    <t>{07b365c2-bd0b-4ae9-8b87-e25ae85921fd}</t>
  </si>
  <si>
    <t>II.ZP-HL</t>
  </si>
  <si>
    <t>II. etapa STAVEBNÍ ÚPRAVY - HLAVNÍ ČÁST</t>
  </si>
  <si>
    <t>{ddc7a5bb-d89e-4dab-91f6-6a98eded3dbc}</t>
  </si>
  <si>
    <t>SO 02.01</t>
  </si>
  <si>
    <t>STAVEBNÍ ČÁST II.etapa STAVEBNÍ ÚPRAVY</t>
  </si>
  <si>
    <t>{33266e27-2065-4854-a67d-e6c8a3255594}</t>
  </si>
  <si>
    <t>SO 02.02</t>
  </si>
  <si>
    <t>ZTI II.etapa STAVEBNÍ ÚPRAVY</t>
  </si>
  <si>
    <t>{4be9943e-53af-4c95-b1c2-bd869667d9c9}</t>
  </si>
  <si>
    <t>SO 02.03</t>
  </si>
  <si>
    <t>STLAČENÝ VZDUCH II.etapa STAVEBNÍ ÚPRAVY</t>
  </si>
  <si>
    <t>{e9d0d535-f316-47a5-90ff-ea7deb831e9b}</t>
  </si>
  <si>
    <t>SO 02.04</t>
  </si>
  <si>
    <t>VYTÁPĚNÍ II.etapa STAVEBNÍ ÚPRAVY</t>
  </si>
  <si>
    <t>{ea3a6239-9226-416e-9d11-a55403b50a13}</t>
  </si>
  <si>
    <t>SO 02.05</t>
  </si>
  <si>
    <t>VZDUCHOTECHNIKA II.etapa STAVEBNÍ ÚPRAVY</t>
  </si>
  <si>
    <t>{ccfadf8a-aeec-4471-ba2c-a290cef8c15f}</t>
  </si>
  <si>
    <t>SO 02.06</t>
  </si>
  <si>
    <t>ELEKTROINSTALACE II.etapa STAVEBNÍ ÚPRAVY</t>
  </si>
  <si>
    <t>{ede2568a-fea5-471e-8351-4d0079ebdef5}</t>
  </si>
  <si>
    <t>IO 02</t>
  </si>
  <si>
    <t>VENKOVNÍ KANALIZACE A PŘÍPOJKA KANALIZACE II.etapa STAVEBNÍ ÚPRAVY</t>
  </si>
  <si>
    <t>{f2d2352b-9e5f-4a79-83ac-d61ef5df4599}</t>
  </si>
  <si>
    <t>II.ZP-DOP</t>
  </si>
  <si>
    <t>II. etapa STAVEBNÍ ÚPRAVY - DOPROVODNÁ ČÁST</t>
  </si>
  <si>
    <t>{5ba10c00-8ac0-4e9d-8ce3-b1372710e425}</t>
  </si>
  <si>
    <t>SO 02.01_DOP</t>
  </si>
  <si>
    <t>Stavební část II.etapa STAVEBNÍ ÚPRAVY - DOPROVODNÁ ČÁST</t>
  </si>
  <si>
    <t>{7b64de2b-1b48-476c-8107-49254a939faf}</t>
  </si>
  <si>
    <t>II.ZP-NEP</t>
  </si>
  <si>
    <t>II. etapa STAVEBNÍ ÚPRAVY - NEPŘÍMÉ NÁKLADY</t>
  </si>
  <si>
    <t>{3a5dd4b4-12e0-4475-8779-e27fa36abe40}</t>
  </si>
  <si>
    <t>SO 02.04_NEP</t>
  </si>
  <si>
    <t>VYTÁPĚNÍ II.etapa</t>
  </si>
  <si>
    <t>{38ec8e53-6a8b-4d61-981f-ba1b5337cf20}</t>
  </si>
  <si>
    <t>SO 02.05_NEP</t>
  </si>
  <si>
    <t>VZDUCHOTECHNIKA II.etapa</t>
  </si>
  <si>
    <t>{b44b8400-5928-4cab-937a-8d02a61ba73d}</t>
  </si>
  <si>
    <t>SO 02.06_NEP</t>
  </si>
  <si>
    <t>ELEKTROINSTALACE II.etapa STAVEBNÍ ÚPRAVY - VRN</t>
  </si>
  <si>
    <t>{f64cc3e8-d591-437c-a042-b2597cd568d9}</t>
  </si>
  <si>
    <t>SO 02.07_NEP</t>
  </si>
  <si>
    <t>VRN II.etapa STAVEBNÍ ÚPRAVY</t>
  </si>
  <si>
    <t>{61995386-b6e1-47e0-9401-d87d113806d6}</t>
  </si>
  <si>
    <t>SO 02.2</t>
  </si>
  <si>
    <t>Zpevněné plochy II.etapa STAVEBNÍ ÚPRAVY</t>
  </si>
  <si>
    <t>{1580b2dc-bfc8-459f-9df7-68c4278358ba}</t>
  </si>
  <si>
    <t>IO 02_NEP</t>
  </si>
  <si>
    <t>VENKOVNÍ KANALIZACE A PŘÍPOJKA KANALIZACE II.etapa STAVEBNÍ ÚPRAVY - VRN</t>
  </si>
  <si>
    <t>{481da933-5395-452c-a30a-331cff56507d}</t>
  </si>
  <si>
    <t>II.NEZP</t>
  </si>
  <si>
    <t>II.etapa STAVEBNÍ ÚPRAVY - NEZPŮSOBILÉ VÝDAJE</t>
  </si>
  <si>
    <t>{b2082aee-8b96-4a3b-b961-006eb7b62a59}</t>
  </si>
  <si>
    <t>a1</t>
  </si>
  <si>
    <t>podkladní beton</t>
  </si>
  <si>
    <t>376,185</t>
  </si>
  <si>
    <t>a2</t>
  </si>
  <si>
    <t>svislá izolace základů</t>
  </si>
  <si>
    <t>160,511</t>
  </si>
  <si>
    <t>KRYCÍ LIST SOUPISU PRACÍ</t>
  </si>
  <si>
    <t>atika</t>
  </si>
  <si>
    <t>skladby konstrukcí - povrch atiky</t>
  </si>
  <si>
    <t>57,596</t>
  </si>
  <si>
    <t>fas_apu</t>
  </si>
  <si>
    <t>okenní APU lišty</t>
  </si>
  <si>
    <t>291,475</t>
  </si>
  <si>
    <t>fas_atika</t>
  </si>
  <si>
    <t>fasádní profil atikový</t>
  </si>
  <si>
    <t>100,79</t>
  </si>
  <si>
    <t>fas_roh</t>
  </si>
  <si>
    <t>dasádní rohy</t>
  </si>
  <si>
    <t>384,215</t>
  </si>
  <si>
    <t>Objekt:</t>
  </si>
  <si>
    <t>fas2</t>
  </si>
  <si>
    <t>plocha zateplení</t>
  </si>
  <si>
    <t>480,169</t>
  </si>
  <si>
    <t>I.ZP - I. etapa PŘÍSTAVBA - ZPŮSOBILÉ VÝDAJE</t>
  </si>
  <si>
    <t>iz_atika</t>
  </si>
  <si>
    <t>skladby konstrukcí - izolace temene atiky</t>
  </si>
  <si>
    <t>40,94</t>
  </si>
  <si>
    <t>Soupis:</t>
  </si>
  <si>
    <t>jamy1</t>
  </si>
  <si>
    <t>objem hloubení jam</t>
  </si>
  <si>
    <t>I.ZP-HL - I. etapa PŘÍSTAVBA - HLAVNÍ ČÁST</t>
  </si>
  <si>
    <t>malba1</t>
  </si>
  <si>
    <t>plocha maleb v místnosti v. do 3,8m</t>
  </si>
  <si>
    <t>1835,606</t>
  </si>
  <si>
    <t>Úroveň 3:</t>
  </si>
  <si>
    <t>malba2</t>
  </si>
  <si>
    <t>plocha maleb v místnosti v. nad 3,8m</t>
  </si>
  <si>
    <t>421,915</t>
  </si>
  <si>
    <t>SO 01.01 - STAVEBNÍ ČÁST I.etapa PŘÍSTAVBA</t>
  </si>
  <si>
    <t>malba3</t>
  </si>
  <si>
    <t>malba ve schodišti</t>
  </si>
  <si>
    <t>154,457</t>
  </si>
  <si>
    <t>obklady</t>
  </si>
  <si>
    <t>celková plocha obkladů</t>
  </si>
  <si>
    <t>183,035</t>
  </si>
  <si>
    <t>obklady1</t>
  </si>
  <si>
    <t>plocha obkladů na zdivu s omítkou</t>
  </si>
  <si>
    <t>144,117</t>
  </si>
  <si>
    <t>obklady2</t>
  </si>
  <si>
    <t>plocha obkladů na lepidlo s perlinkou (na porobeton)</t>
  </si>
  <si>
    <t>38,918</t>
  </si>
  <si>
    <t>odkop_vne</t>
  </si>
  <si>
    <t>odkopávky přístavba</t>
  </si>
  <si>
    <t>258,618</t>
  </si>
  <si>
    <t>odkop_vni</t>
  </si>
  <si>
    <t>odkopávky vnitřní</t>
  </si>
  <si>
    <t>odvoz</t>
  </si>
  <si>
    <t>odvoz výkopku</t>
  </si>
  <si>
    <t>478,277</t>
  </si>
  <si>
    <t>om_schod</t>
  </si>
  <si>
    <t>omítka ve schodišti</t>
  </si>
  <si>
    <t>146,419</t>
  </si>
  <si>
    <t>om_sten</t>
  </si>
  <si>
    <t>omítka stěn</t>
  </si>
  <si>
    <t>1499,005</t>
  </si>
  <si>
    <t>om_sten2</t>
  </si>
  <si>
    <t>omítka stěn na přizdívkách</t>
  </si>
  <si>
    <t>86,328</t>
  </si>
  <si>
    <t>om_strop</t>
  </si>
  <si>
    <t>omítka stropů</t>
  </si>
  <si>
    <t>523,28</t>
  </si>
  <si>
    <t>25933094</t>
  </si>
  <si>
    <t>ornice_stav</t>
  </si>
  <si>
    <t>plocha skrývky ornice</t>
  </si>
  <si>
    <t>775,4</t>
  </si>
  <si>
    <t>P1</t>
  </si>
  <si>
    <t>skladba podlahy P1</t>
  </si>
  <si>
    <t>137,1</t>
  </si>
  <si>
    <t>P1H</t>
  </si>
  <si>
    <t>skladba podlahy P1 HEVER</t>
  </si>
  <si>
    <t>13,23</t>
  </si>
  <si>
    <t>P2</t>
  </si>
  <si>
    <t>skladba podlahy P2</t>
  </si>
  <si>
    <t>118,2</t>
  </si>
  <si>
    <t>P3</t>
  </si>
  <si>
    <t>skladba podlahy P3</t>
  </si>
  <si>
    <t>13,99</t>
  </si>
  <si>
    <t>P4</t>
  </si>
  <si>
    <t>skladba podlahy P4</t>
  </si>
  <si>
    <t>46,84</t>
  </si>
  <si>
    <t>P5</t>
  </si>
  <si>
    <t>skladba podlahy P5</t>
  </si>
  <si>
    <t>192,14</t>
  </si>
  <si>
    <t>P6</t>
  </si>
  <si>
    <t>skladba podlahy P6</t>
  </si>
  <si>
    <t>42,97</t>
  </si>
  <si>
    <t>P7</t>
  </si>
  <si>
    <t>skladba podlahy P7</t>
  </si>
  <si>
    <t>48,15</t>
  </si>
  <si>
    <t>plocha</t>
  </si>
  <si>
    <t>podlahová plocha celého objektu</t>
  </si>
  <si>
    <t>621,2</t>
  </si>
  <si>
    <t>ryhy1</t>
  </si>
  <si>
    <t>objem hloubení rýh</t>
  </si>
  <si>
    <t>92,256</t>
  </si>
  <si>
    <t>S1_1</t>
  </si>
  <si>
    <t>plochá střecha</t>
  </si>
  <si>
    <t>332,51</t>
  </si>
  <si>
    <t>strecha_pl</t>
  </si>
  <si>
    <t>439,889</t>
  </si>
  <si>
    <t>vne_leseni</t>
  </si>
  <si>
    <t>venkovní lešení</t>
  </si>
  <si>
    <t>848,484</t>
  </si>
  <si>
    <t>Z2</t>
  </si>
  <si>
    <t>skladba střechy přístavby - Z2 atika</t>
  </si>
  <si>
    <t>49,783</t>
  </si>
  <si>
    <t>Z5</t>
  </si>
  <si>
    <t>Z5 sokl po U.T.</t>
  </si>
  <si>
    <t>108,733</t>
  </si>
  <si>
    <t>Z6_1</t>
  </si>
  <si>
    <t>skladba Z6.1 sokl pod terénem</t>
  </si>
  <si>
    <t>52,11</t>
  </si>
  <si>
    <t>zaklady</t>
  </si>
  <si>
    <t>objem základových pasů</t>
  </si>
  <si>
    <t>76,88</t>
  </si>
  <si>
    <t>zasyp1</t>
  </si>
  <si>
    <t>zásyp uvnitř objektu</t>
  </si>
  <si>
    <t>zasyp2</t>
  </si>
  <si>
    <t>objem zásypů k základům</t>
  </si>
  <si>
    <t>27,677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</si>
  <si>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</si>
  <si>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</si>
  <si>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</si>
  <si>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</si>
  <si>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</si>
  <si>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</si>
  <si>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</si>
  <si>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</si>
  <si>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</si>
  <si>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3 - 1 - Svislé a kompletní konstrukce - OPLOCENÍ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</si>
  <si>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</si>
  <si>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</si>
  <si>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</si>
  <si>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</si>
  <si>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</si>
  <si>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</si>
  <si>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</si>
  <si>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</si>
  <si>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</si>
  <si>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</si>
  <si>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</si>
  <si>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</si>
  <si>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</si>
  <si>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</si>
  <si>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</si>
  <si>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</si>
  <si>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</si>
  <si>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</si>
  <si>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</si>
  <si>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</si>
  <si>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</si>
  <si>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</si>
  <si>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</si>
  <si>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</si>
  <si>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</si>
  <si>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</si>
  <si>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</si>
  <si>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</si>
  <si>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</si>
  <si>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</si>
  <si>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</si>
  <si>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</si>
  <si>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</si>
  <si>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</si>
  <si>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</si>
  <si>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</si>
  <si>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</si>
  <si>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</si>
  <si>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</si>
  <si>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</si>
  <si>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</si>
  <si>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</si>
  <si>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</si>
  <si>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</si>
  <si>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2023 01</t>
  </si>
  <si>
    <t>4</t>
  </si>
  <si>
    <t>-1982750334</t>
  </si>
  <si>
    <t>VV</t>
  </si>
  <si>
    <t>"C.5 přístavba" 387,7</t>
  </si>
  <si>
    <t>387,7</t>
  </si>
  <si>
    <t>Součet</t>
  </si>
  <si>
    <t>122251104</t>
  </si>
  <si>
    <t>Odkopávky a prokopávky nezapažené v hornině třídy těžitelnosti I skupiny 3 objem do 500 m3 strojně</t>
  </si>
  <si>
    <t>m3</t>
  </si>
  <si>
    <t>1188388423</t>
  </si>
  <si>
    <t>"přístavba"</t>
  </si>
  <si>
    <t>(18,0+3,0)*8,0*(0,6+0,8)/2</t>
  </si>
  <si>
    <t>(8,0*(2,75+15,1)-3,0*8,0)*(0,5+0,8)/2</t>
  </si>
  <si>
    <t>6,5*15,1*(0,8+0,5)/2</t>
  </si>
  <si>
    <t>132251103</t>
  </si>
  <si>
    <t>Hloubení rýh nezapažených š do 800 mm v hornině třídy těžitelnosti I skupiny 3 objem do 100 m3 strojně</t>
  </si>
  <si>
    <t>-2066419098</t>
  </si>
  <si>
    <t>zaklady  *1,2</t>
  </si>
  <si>
    <t>162351103</t>
  </si>
  <si>
    <t>Vodorovné přemístění přes 50 do 500 m výkopku/sypaniny z horniny třídy těžitelnosti I skupiny 1 až 3</t>
  </si>
  <si>
    <t>-398795891</t>
  </si>
  <si>
    <t>"k zpětnému zásypu"  85</t>
  </si>
  <si>
    <t>5</t>
  </si>
  <si>
    <t>162551108</t>
  </si>
  <si>
    <t>Vodorovné přemístění přes 2 500 do 3000 m výkopku/sypaniny z horniny třídy těžitelnosti I skupiny 1 až 3</t>
  </si>
  <si>
    <t>-1017374652</t>
  </si>
  <si>
    <t>ornice_stav*0,2</t>
  </si>
  <si>
    <t>odkop_vni+odkop_vne</t>
  </si>
  <si>
    <t>ryhy1+jamy1</t>
  </si>
  <si>
    <t>-zasyp1</t>
  </si>
  <si>
    <t>-zasyp2</t>
  </si>
  <si>
    <t>6</t>
  </si>
  <si>
    <t>167111101</t>
  </si>
  <si>
    <t>Nakládání výkopku z hornin třídy těžitelnosti I skupiny 1 až 3 ručně</t>
  </si>
  <si>
    <t>-598555752</t>
  </si>
  <si>
    <t>"ke zpětným zásypům" 85</t>
  </si>
  <si>
    <t>7</t>
  </si>
  <si>
    <t>171201231</t>
  </si>
  <si>
    <t>Poplatek za uložení zeminy a kamení na recyklační skládce (skládkovné) kód odpadu 17 05 04</t>
  </si>
  <si>
    <t>t</t>
  </si>
  <si>
    <t>-328118147</t>
  </si>
  <si>
    <t>odvoz *1,8</t>
  </si>
  <si>
    <t>8</t>
  </si>
  <si>
    <t>171251201</t>
  </si>
  <si>
    <t>Uložení sypaniny na skládky nebo meziskládky</t>
  </si>
  <si>
    <t>1459031344</t>
  </si>
  <si>
    <t>9</t>
  </si>
  <si>
    <t>174151101</t>
  </si>
  <si>
    <t>Zásyp jam, šachet rýh nebo kolem objektů sypaninou se zhutněním</t>
  </si>
  <si>
    <t>443660248</t>
  </si>
  <si>
    <t>"30% výkopu rýh a jam"</t>
  </si>
  <si>
    <t>(jamy1+ryhy1)*0,3</t>
  </si>
  <si>
    <t>Zakládání</t>
  </si>
  <si>
    <t>10</t>
  </si>
  <si>
    <t>274313811</t>
  </si>
  <si>
    <t>Základové pásy z betonu tř. C 25/30</t>
  </si>
  <si>
    <t>943326723</t>
  </si>
  <si>
    <t>"s.h. -3,60"</t>
  </si>
  <si>
    <t>0,6*(3,6-1,91)*8,365 *1,1</t>
  </si>
  <si>
    <t>"s.h. -3,05"</t>
  </si>
  <si>
    <t>0,6*(3,05-1,91)*0,65 *2  *1,1</t>
  </si>
  <si>
    <t>0,9*(3,05-1,91)*0,65 *2  *1,1</t>
  </si>
  <si>
    <t>"s.h. -2,51"</t>
  </si>
  <si>
    <t>0,6*(2,51-1,91)*(5,695-0,65+0,9+2,905)  *1,1</t>
  </si>
  <si>
    <t>0,9*(2,51-1,91)*(16,8-0,65)  *1,1</t>
  </si>
  <si>
    <t>0,9*(2,51-1,91)*(4,69+2,085)  *1,1</t>
  </si>
  <si>
    <t>0,5*(2,51-1,91)*(1,455+1,5)  *1,1</t>
  </si>
  <si>
    <t>0,6*(2,51-1,91)*(16,8+6,24+15,4+32,525+7,9+6,4*2+11,905-4,1)  *1,1</t>
  </si>
  <si>
    <t>0,9*(2,51-1,91)*(3,15+0,6+4,225+0,6+4,25)  *1,1</t>
  </si>
  <si>
    <t>11</t>
  </si>
  <si>
    <t>274351121</t>
  </si>
  <si>
    <t>Zřízení bednění základových pasů rovného</t>
  </si>
  <si>
    <t>-460185605</t>
  </si>
  <si>
    <t>(3,6-1,91)*8,365  /2  *2</t>
  </si>
  <si>
    <t>(3,05-1,91)*0,65 *2   /2  *2</t>
  </si>
  <si>
    <t>(2,51-1,91)*(5,695-0,65+0,9+2,905)   /2  *2</t>
  </si>
  <si>
    <t>(2,51-1,91)*(16,8-0,65)   /2  *2</t>
  </si>
  <si>
    <t>(2,51-1,91)*(4,69+2,085)   /2  *2</t>
  </si>
  <si>
    <t>(2,51-1,91)*(1,455+1,5)   /2  *2</t>
  </si>
  <si>
    <t>(2,51-1,91)*(16,8+6,24+15,4+32,525+7,9+6,4*2+11,905-4,1)  /2  *2</t>
  </si>
  <si>
    <t>(2,51-1,91)*(3,15+0,6+4,225+0,6+4,25)  /2  *2</t>
  </si>
  <si>
    <t>12</t>
  </si>
  <si>
    <t>274351122</t>
  </si>
  <si>
    <t>Odstranění bednění základových pasů rovného</t>
  </si>
  <si>
    <t>1606929376</t>
  </si>
  <si>
    <t>13</t>
  </si>
  <si>
    <t>279113132</t>
  </si>
  <si>
    <t>Základová zeď tl přes 150 do 200 mm z tvárnic ztraceného bednění včetně výplně z betonu tř. C 16/20</t>
  </si>
  <si>
    <t>-456021001</t>
  </si>
  <si>
    <t>"-0,41/-1,66"</t>
  </si>
  <si>
    <t>(1,66-0,41)*(5,035+0,5*2+3,25+0,5+2,085+0,4+6,625)</t>
  </si>
  <si>
    <t>14</t>
  </si>
  <si>
    <t>279113134</t>
  </si>
  <si>
    <t>Základová zeď tl přes 250 do 300 mm z tvárnic ztraceného bednění včetně výplně z betonu tř. C 16/20</t>
  </si>
  <si>
    <t>723190895</t>
  </si>
  <si>
    <t>"-0,41/-1,91"</t>
  </si>
  <si>
    <t>(1,91-0,41)*(0,3+5,075+0,3+2,0+0,3)</t>
  </si>
  <si>
    <t>(1,91-0,41)*(0,3+5,695+0,375)</t>
  </si>
  <si>
    <t>(1,91-0,41)*(0,3+5,695+0,375-0,2)</t>
  </si>
  <si>
    <t>(1,91-0,41)*(17,25+6,075+15,1+10,79)</t>
  </si>
  <si>
    <t>"-1,66/-1,91"</t>
  </si>
  <si>
    <t>(1,91-1,66)*(0,3+0,195+2,905+0,15)</t>
  </si>
  <si>
    <t>(1,91-1,66)*(32,225*2+(3,5+3,5)*2+1,5*2)</t>
  </si>
  <si>
    <t>"-1,51/-0,26)"</t>
  </si>
  <si>
    <t>(1,51-0,26)*(3,5+3,5+2,085+3,25+0,3*2+5,035)</t>
  </si>
  <si>
    <t>279113136</t>
  </si>
  <si>
    <t>Základová zeď tl přes 400 do 500 mm z tvárnic ztraceného bednění včetně výplně z betonu tř. C 16/20</t>
  </si>
  <si>
    <t>-273967532</t>
  </si>
  <si>
    <t>(1,91-1,66)*(6,625+0,2+2,085+0,5*2+3,25+5,035)</t>
  </si>
  <si>
    <t>16</t>
  </si>
  <si>
    <t>279361821</t>
  </si>
  <si>
    <t>Výztuž základových zdí nosných betonářskou ocelí 10 505</t>
  </si>
  <si>
    <t>1118594752</t>
  </si>
  <si>
    <t>"D.1.2.3"</t>
  </si>
  <si>
    <t>"ZB"  4,7</t>
  </si>
  <si>
    <t>17</t>
  </si>
  <si>
    <t>279362021</t>
  </si>
  <si>
    <t>Výztuž základových zdí nosných svařovanými sítěmi Kari</t>
  </si>
  <si>
    <t>-1165296391</t>
  </si>
  <si>
    <t>1,1</t>
  </si>
  <si>
    <t>Svislé a kompletní konstrukce</t>
  </si>
  <si>
    <t>18</t>
  </si>
  <si>
    <t>311113133</t>
  </si>
  <si>
    <t>Nosná zeď tl přes 200 do 250 mm z hladkých tvárnic ztraceného bednění včetně výplně z betonu tř. C 16/20</t>
  </si>
  <si>
    <t>-1795328155</t>
  </si>
  <si>
    <t>"Z2 atika"</t>
  </si>
  <si>
    <t>0,5*((3,45+0,3)*2+7,0)</t>
  </si>
  <si>
    <t>0,5*(17,875*2+14,125+28,815+6,375)</t>
  </si>
  <si>
    <t>19</t>
  </si>
  <si>
    <t>311234261</t>
  </si>
  <si>
    <t>Zdivo jednovrstvé z cihel děrovaných přes P10 do P15 na maltu M10 tl 300 mm</t>
  </si>
  <si>
    <t>-1055136068</t>
  </si>
  <si>
    <t>"1np"</t>
  </si>
  <si>
    <t>3,5*((0,3+6,4+0,3)*2+(2,095+0,115+2,865)*2)</t>
  </si>
  <si>
    <t>-2,0*2,125-1,0*2,125-1,0*2,25</t>
  </si>
  <si>
    <t>3,5*(2,0+2,75+15,1*2+6,075*2+1,375+0,75+0,3+7,0+4,125+0,3)</t>
  </si>
  <si>
    <t>-1,825*2,75-2,5*1,0*2-2,0*2,25-2,0*2,125*5-1,0*2,125*2</t>
  </si>
  <si>
    <t>4,75*(3,25+(12,25+0,3+4,525+0,3)*2+7,0*2)</t>
  </si>
  <si>
    <t>-2,125*2,6-2,0*2,25*3-2,0*2,0-3,25*3,2-3,0*3,2</t>
  </si>
  <si>
    <t>3,5*(3,4+0,3+7,0)-3,0*2,95-2,0*2,0</t>
  </si>
  <si>
    <t>"2np"</t>
  </si>
  <si>
    <t>3,25*(10,25*2-3,25+5,075*2+2,0+2,75+15,1*2+6,075+28,475+3,875+1,5+0,3+14,125+4,885)</t>
  </si>
  <si>
    <t>-2,0*2,0-1,0*2,0-2,125*3,0-1,0*2,1*2-1,825*2,85-2,5*1,0*2-1,0*2,1*2-2,0*2,1</t>
  </si>
  <si>
    <t>-2,0*2,0*5-1,0*2,0*2-2,0*2,0*(4+1)-3,0*2,85-3,0*2,0-1,5*2,85</t>
  </si>
  <si>
    <t>Mezisoučet</t>
  </si>
  <si>
    <t>"2np-m.č.216 - ODPOČET"</t>
  </si>
  <si>
    <t>-((3,25*6,375)+(3,3*3,25)-(2,0*2,0)+(3,25*3,415)-(1,0*2,1)-(0,75*1,0*2))</t>
  </si>
  <si>
    <t>20</t>
  </si>
  <si>
    <t>317168011</t>
  </si>
  <si>
    <t>Překlad keramický plochý š 115 mm dl 1000 mm</t>
  </si>
  <si>
    <t>kus</t>
  </si>
  <si>
    <t>-840697790</t>
  </si>
  <si>
    <t>"dle výkresu D.1.1.32 str. 52"  6</t>
  </si>
  <si>
    <t>317168012</t>
  </si>
  <si>
    <t>Překlad keramický plochý š 115 mm dl 1250 mm</t>
  </si>
  <si>
    <t>898742745</t>
  </si>
  <si>
    <t>"dle výkresu D.1.1.32 str. 52"  9</t>
  </si>
  <si>
    <t>"m.č.216 ODPOČET" -1</t>
  </si>
  <si>
    <t>22</t>
  </si>
  <si>
    <t>317168016</t>
  </si>
  <si>
    <t>Překlad keramický plochý š 115 mm dl 2250 mm</t>
  </si>
  <si>
    <t>-1589565401</t>
  </si>
  <si>
    <t>"dle výkresu D.1.1.32 str. 52" 2</t>
  </si>
  <si>
    <t>23</t>
  </si>
  <si>
    <t>317168051</t>
  </si>
  <si>
    <t>Překlad keramický vysoký v 238 mm dl 1000 mm</t>
  </si>
  <si>
    <t>620655267</t>
  </si>
  <si>
    <t>24</t>
  </si>
  <si>
    <t>317168052</t>
  </si>
  <si>
    <t>Překlad keramický vysoký v 238 mm dl 1250 mm</t>
  </si>
  <si>
    <t>-358773310</t>
  </si>
  <si>
    <t>"dle výkresu D.1.1.32 str. 52"  30</t>
  </si>
  <si>
    <t>25</t>
  </si>
  <si>
    <t>317168053</t>
  </si>
  <si>
    <t>Překlad keramický vysoký v 238 mm dl 1500 mm</t>
  </si>
  <si>
    <t>-481209558</t>
  </si>
  <si>
    <t>"dle výkresu D.1.1.32 str. 52"  4</t>
  </si>
  <si>
    <t>26</t>
  </si>
  <si>
    <t>317168055</t>
  </si>
  <si>
    <t>Překlad keramický vysoký v 238 mm dl 2000 mm</t>
  </si>
  <si>
    <t>-1664257296</t>
  </si>
  <si>
    <t>27</t>
  </si>
  <si>
    <t>317168056</t>
  </si>
  <si>
    <t>Překlad keramický vysoký v 238 mm dl 2250 mm</t>
  </si>
  <si>
    <t>-533308373</t>
  </si>
  <si>
    <t>"dle výkresu D.1.1.32 str. 52"  8</t>
  </si>
  <si>
    <t>28</t>
  </si>
  <si>
    <t>317168057</t>
  </si>
  <si>
    <t>Překlad keramický vysoký v 238 mm dl 2500 mm</t>
  </si>
  <si>
    <t>537242447</t>
  </si>
  <si>
    <t>"dle výkresu D.1.1.32 str. 52"  100-4</t>
  </si>
  <si>
    <t>29</t>
  </si>
  <si>
    <t>317168058</t>
  </si>
  <si>
    <t>Překlad keramický vysoký v 238 mm dl 2750 mm</t>
  </si>
  <si>
    <t>1443199086</t>
  </si>
  <si>
    <t>30</t>
  </si>
  <si>
    <t>317168059</t>
  </si>
  <si>
    <t>Překlad keramický vysoký v 238 mm dl 3000 mm</t>
  </si>
  <si>
    <t>1120410461</t>
  </si>
  <si>
    <t>31</t>
  </si>
  <si>
    <t>317168061</t>
  </si>
  <si>
    <t>Překlad keramický vysoký v 238 mm dl 3500 mm</t>
  </si>
  <si>
    <t>-1758636633</t>
  </si>
  <si>
    <t>32</t>
  </si>
  <si>
    <t>342244211</t>
  </si>
  <si>
    <t>Příčka z cihel broušených na tenkovrstvou maltu tloušťky 115 mm</t>
  </si>
  <si>
    <t>1844219563</t>
  </si>
  <si>
    <t>3,5*(2,095*2+0,115+2,865+2,775+0,97)-0,8*2,0-0,7*2,0</t>
  </si>
  <si>
    <t>3,5*(7,0+2,275*2+1,735*3+0,35+0,115+0,795)-0,8*2,0*2-0,7*2,0*3-1,8*2,1</t>
  </si>
  <si>
    <t>3,55*(5,075+2,775+2,095+0,97)-0,8*2,0-0,7*2,0</t>
  </si>
  <si>
    <t>3,55*6,075</t>
  </si>
  <si>
    <t>3,55*(2,16+0,115+1,85+1,785+0,115+0,95+1,85+0,92+0,795)</t>
  </si>
  <si>
    <t>-0,8*2,0*2-0,7*2,0*2</t>
  </si>
  <si>
    <t>3,55*(5,335+7,0)-0,8*2,0-1,8*2,1</t>
  </si>
  <si>
    <t>"2np ODPOČET"</t>
  </si>
  <si>
    <t>-3,55*6,075</t>
  </si>
  <si>
    <t>33</t>
  </si>
  <si>
    <t>346272256</t>
  </si>
  <si>
    <t>Přizdívka z pórobetonových tvárnic tl 150 mm</t>
  </si>
  <si>
    <t>268557196</t>
  </si>
  <si>
    <t>"1np" 3,5*(2,865+2,29+0,95*2+1,785+3,1+1,2)</t>
  </si>
  <si>
    <t>"2np" 3,5*(2,865+4,885+1,5+1,375)</t>
  </si>
  <si>
    <t>34</t>
  </si>
  <si>
    <t>389361001</t>
  </si>
  <si>
    <t>Doplňující výztuž prefabrikovaných konstrukcí z betonářské oceli</t>
  </si>
  <si>
    <t>1506819467</t>
  </si>
  <si>
    <t>"D.1.2.3  85%"  0,87*0,85</t>
  </si>
  <si>
    <t>35</t>
  </si>
  <si>
    <t>389381001</t>
  </si>
  <si>
    <t>Dobetonování prefabrikovaných konstrukcí</t>
  </si>
  <si>
    <t>1771436093</t>
  </si>
  <si>
    <t>"tl. 200mm"</t>
  </si>
  <si>
    <t>"D.1.2.4"</t>
  </si>
  <si>
    <t>7,24*0,1*0,2 *3</t>
  </si>
  <si>
    <t>"D.1.2.5"</t>
  </si>
  <si>
    <t>6,315*0,1*0,2 *12</t>
  </si>
  <si>
    <t>5,315*0,1*0,2 *5</t>
  </si>
  <si>
    <t xml:space="preserve">(7,0*17  +7,0*0,524)*0,1*0,2 </t>
  </si>
  <si>
    <t>"tl. 250mm"</t>
  </si>
  <si>
    <t>7,24*0,1*0,25 *(13+1)</t>
  </si>
  <si>
    <t>5,315*0,1*0,25 *5</t>
  </si>
  <si>
    <t>6,315*0,1*0,25 *12</t>
  </si>
  <si>
    <t xml:space="preserve">(4,365*4  +4,365*2)*0,1*0,25 </t>
  </si>
  <si>
    <t xml:space="preserve">3,43*0,1*0,25 </t>
  </si>
  <si>
    <t>3 - 1</t>
  </si>
  <si>
    <t>Svislé a kompletní konstrukce - OPLOCENÍ</t>
  </si>
  <si>
    <t>36</t>
  </si>
  <si>
    <t>3-1 01</t>
  </si>
  <si>
    <t>D+M B1 Branka 1000/1730mm ocelová poplastovaná - typový výrobek, vč. sloupků, založení, kování a zámku</t>
  </si>
  <si>
    <t>ks</t>
  </si>
  <si>
    <t>R cena dle jiných realizací</t>
  </si>
  <si>
    <t>541546025</t>
  </si>
  <si>
    <t>37</t>
  </si>
  <si>
    <t>3-1 02</t>
  </si>
  <si>
    <t>D+M B2 Brána posuvná 4000/1700mm ocelová poplastovaná - typový výrobek vč. pojezdu na dálk. ovládání a založení</t>
  </si>
  <si>
    <t>1402979916</t>
  </si>
  <si>
    <t>38</t>
  </si>
  <si>
    <t>3-1 03 1ET</t>
  </si>
  <si>
    <t>D+M Oplocení P6-P11 - plotové profilované pletivové pole vč. betonové podezdívky a ocelových sloupků, vč. zaloření</t>
  </si>
  <si>
    <t>m</t>
  </si>
  <si>
    <t>440335888</t>
  </si>
  <si>
    <t>"D.1.1.32  str. 50-52"</t>
  </si>
  <si>
    <t>"P6-P10" 4,06+1,43+0,63+0,83+1,03+2,03</t>
  </si>
  <si>
    <t>39</t>
  </si>
  <si>
    <t>3-1 04</t>
  </si>
  <si>
    <t xml:space="preserve">D+M Oplocení P11 - typové prefabrikované oplocení - různé výšky, vč. založení </t>
  </si>
  <si>
    <t>-1073219138</t>
  </si>
  <si>
    <t>Vodorovné konstrukce</t>
  </si>
  <si>
    <t>40</t>
  </si>
  <si>
    <t>411121125</t>
  </si>
  <si>
    <t>Montáž prefabrikovaných ŽB stropů ze stropních panelů š 1200 mm dl přes 3800 do 7000 mm</t>
  </si>
  <si>
    <t>699723397</t>
  </si>
  <si>
    <t>3+13+1+5+12+4+2+1-3</t>
  </si>
  <si>
    <t>12+5+17+1-3</t>
  </si>
  <si>
    <t>41</t>
  </si>
  <si>
    <t>M</t>
  </si>
  <si>
    <t>59346868</t>
  </si>
  <si>
    <t>panel stropní předpjatý š 1190mm v 200mm, počet lan 7 + 0</t>
  </si>
  <si>
    <t>251652599</t>
  </si>
  <si>
    <t>"výkres D.1.2.4"</t>
  </si>
  <si>
    <t>7,24*3</t>
  </si>
  <si>
    <t>"výkres D.1.2.5"</t>
  </si>
  <si>
    <t>6,315*(12-3)</t>
  </si>
  <si>
    <t>5,315*5</t>
  </si>
  <si>
    <t>7,0*(17+1)</t>
  </si>
  <si>
    <t>42</t>
  </si>
  <si>
    <t>59346861</t>
  </si>
  <si>
    <t>panel stropní předpjatý š 1190mm v 250mm, počet lan 6 + 0</t>
  </si>
  <si>
    <t>-2066036836</t>
  </si>
  <si>
    <t>7,24*(13+1)</t>
  </si>
  <si>
    <t>4,365*(4+2)</t>
  </si>
  <si>
    <t>3,43</t>
  </si>
  <si>
    <t>43</t>
  </si>
  <si>
    <t>411321414</t>
  </si>
  <si>
    <t>Stropy deskové ze ŽB tř. C 25/30</t>
  </si>
  <si>
    <t>-532808760</t>
  </si>
  <si>
    <t>"D1" 27,3*0,16</t>
  </si>
  <si>
    <t>"D2" 5,9*0,26</t>
  </si>
  <si>
    <t xml:space="preserve">"D4, D5" (27,3+21,7)*0,16 </t>
  </si>
  <si>
    <t>44</t>
  </si>
  <si>
    <t>411351011</t>
  </si>
  <si>
    <t>Zřízení bednění stropů deskových tl přes 5 do 25 cm bez podpěrné kce</t>
  </si>
  <si>
    <t>-281269759</t>
  </si>
  <si>
    <t>"D1" 27,3</t>
  </si>
  <si>
    <t>"D2" 5,9</t>
  </si>
  <si>
    <t>"D4, D5" (27,3+21,7)</t>
  </si>
  <si>
    <t>45</t>
  </si>
  <si>
    <t>411351012</t>
  </si>
  <si>
    <t>Odstranění bednění stropů deskových tl přes 5 do 25 cm bez podpěrné kce</t>
  </si>
  <si>
    <t>-100775080</t>
  </si>
  <si>
    <t>46</t>
  </si>
  <si>
    <t>411354311</t>
  </si>
  <si>
    <t>Zřízení podpěrné konstrukce stropů výšky do 4 m tl přes 5 do 15 cm</t>
  </si>
  <si>
    <t>-1522654560</t>
  </si>
  <si>
    <t>47</t>
  </si>
  <si>
    <t>411354312</t>
  </si>
  <si>
    <t>Odstranění podpěrné konstrukce stropů výšky do 4 m tl přes 5 do 15 cm</t>
  </si>
  <si>
    <t>859651969</t>
  </si>
  <si>
    <t>48</t>
  </si>
  <si>
    <t>411362021</t>
  </si>
  <si>
    <t>Výztuž stropů svařovanými sítěmi Kari</t>
  </si>
  <si>
    <t>41471621</t>
  </si>
  <si>
    <t>"D1" 27,3  *7,9*1,2 *2 *0,001</t>
  </si>
  <si>
    <t>"D2" 5,9  *7,9*1,2 *2 *0,001</t>
  </si>
  <si>
    <t>"D4, D5" (27,3+21,7)   *7,9*1,2 *2 *0,001</t>
  </si>
  <si>
    <t>49</t>
  </si>
  <si>
    <t>413321414</t>
  </si>
  <si>
    <t>Nosníky ze ŽB tř. C 25/30</t>
  </si>
  <si>
    <t>-1250203913</t>
  </si>
  <si>
    <t>"T1" 0,3*0,4*3,9</t>
  </si>
  <si>
    <t>"T2" 0,25*0,5 *6,7</t>
  </si>
  <si>
    <t>50</t>
  </si>
  <si>
    <t>413351121</t>
  </si>
  <si>
    <t>Zřízení bednění nosníků a průvlaků bez podpěrné kce výšky přes 100 cm</t>
  </si>
  <si>
    <t>-205418755</t>
  </si>
  <si>
    <t>"T1" (0,4+0,3+0,2)*3,9</t>
  </si>
  <si>
    <t>"T2" (0,5*2+0,25)*6,7</t>
  </si>
  <si>
    <t>51</t>
  </si>
  <si>
    <t>413351122</t>
  </si>
  <si>
    <t>Odstranění bednění nosníků a průvlaků bez podpěrné kce výšky přes 100 cm</t>
  </si>
  <si>
    <t>1468416511</t>
  </si>
  <si>
    <t>52</t>
  </si>
  <si>
    <t>413352115</t>
  </si>
  <si>
    <t>Zřízení podpěrné konstrukce nosníků výšky podepření do 4 m pro nosník výšky přes 100 cm</t>
  </si>
  <si>
    <t>1078075003</t>
  </si>
  <si>
    <t>"T1" 0,3*3,9</t>
  </si>
  <si>
    <t>"T2" 0,3*6,7</t>
  </si>
  <si>
    <t>53</t>
  </si>
  <si>
    <t>413352116</t>
  </si>
  <si>
    <t>Odstranění podpěrné konstrukce nosníků výšky podepření do 4 m pro nosník výšky přes 100 cm</t>
  </si>
  <si>
    <t>-1766115101</t>
  </si>
  <si>
    <t>54</t>
  </si>
  <si>
    <t>417321515</t>
  </si>
  <si>
    <t>Ztužující pásy a věnce ze ŽB tř. C 25/30</t>
  </si>
  <si>
    <t>-1323462508</t>
  </si>
  <si>
    <t>"V1" (0,3*0,15+0,18*0,25)*80,1</t>
  </si>
  <si>
    <t>"V2" 0,3*0,5*7,9</t>
  </si>
  <si>
    <t>"V4´" 0,3*0,385*3,9</t>
  </si>
  <si>
    <t>"V4" 0,3*0,4*54,9</t>
  </si>
  <si>
    <t>"V5" (0,261*0,25+0,3*0,4)*3,3</t>
  </si>
  <si>
    <t>"V5´" (0,261*0,2+0,3*0,5)*3,3</t>
  </si>
  <si>
    <t>"V6" (0,3*0,14+0,06*0,26)*7,6</t>
  </si>
  <si>
    <t>"V12" 0,3*0,35*7,6</t>
  </si>
  <si>
    <t>"V13" 0,3*0,5*4,1</t>
  </si>
  <si>
    <t>"V14" 0,3*0,42*4,1</t>
  </si>
  <si>
    <t>"V7" 0,3*0,5*49,4</t>
  </si>
  <si>
    <t>"V7´" 0,3*0,5*3,9</t>
  </si>
  <si>
    <t>"V8" 0,3*0,5*76,3</t>
  </si>
  <si>
    <t>"V8´" 0,3*0,5*12,4</t>
  </si>
  <si>
    <t>"ODPOČET DOPROVODNÉ"</t>
  </si>
  <si>
    <t>"V1" -(0,3*0,15+0,18*0,25)*(3,6*2)</t>
  </si>
  <si>
    <t>"V4" -0,3*0,4*6,375</t>
  </si>
  <si>
    <t>"V7" -0,3*0,5*6,075</t>
  </si>
  <si>
    <t>"V8" -0,3*0,5*3,6*2</t>
  </si>
  <si>
    <t>55</t>
  </si>
  <si>
    <t>417351115</t>
  </si>
  <si>
    <t>Zřízení bednění ztužujících věnců</t>
  </si>
  <si>
    <t>-1623035204</t>
  </si>
  <si>
    <t>"V1" (0,4+0,15)*80,1</t>
  </si>
  <si>
    <t>"V2" 0,5*2*7,9</t>
  </si>
  <si>
    <t>"V4´" 0,385*2*3,9</t>
  </si>
  <si>
    <t>"V4" 0,4*2*54,9</t>
  </si>
  <si>
    <t>"V5" 0,4*2*3,3</t>
  </si>
  <si>
    <t>"V5´" 0,5*2*3,3</t>
  </si>
  <si>
    <t>"V6" 0,14*2*7,6</t>
  </si>
  <si>
    <t>"V12" 0,35*2*7,6</t>
  </si>
  <si>
    <t>"V13" 0,5*2*4,1</t>
  </si>
  <si>
    <t>"V14" 0,42*2*4,1</t>
  </si>
  <si>
    <t>"V7" 0,5*2*49,4</t>
  </si>
  <si>
    <t>"V7´" 0,5*2*3,9</t>
  </si>
  <si>
    <t>"V8" 0,5*2*76,3</t>
  </si>
  <si>
    <t>"V8´" 0,3*2*12,4</t>
  </si>
  <si>
    <t>"V1" -(0,4+0,15)*3,6*2</t>
  </si>
  <si>
    <t>"V4" -0,4*2*6,375</t>
  </si>
  <si>
    <t>"V7" -0,5*2*6,075</t>
  </si>
  <si>
    <t>"V8" -0,5*2*3,6*2</t>
  </si>
  <si>
    <t>56</t>
  </si>
  <si>
    <t>417351116</t>
  </si>
  <si>
    <t>Odstranění bednění ztužujících věnců</t>
  </si>
  <si>
    <t>65262060</t>
  </si>
  <si>
    <t>57</t>
  </si>
  <si>
    <t>417361821</t>
  </si>
  <si>
    <t>Výztuž ztužujících pásů a věnců betonářskou ocelí 10 505</t>
  </si>
  <si>
    <t>1419967844</t>
  </si>
  <si>
    <t>6,305 *0,9  "věnců a trámů 90%</t>
  </si>
  <si>
    <t>-3,404 *0,9  "věnců a trámů 90%</t>
  </si>
  <si>
    <t>58</t>
  </si>
  <si>
    <t>430321414</t>
  </si>
  <si>
    <t>Schodišťová konstrukce a rampa ze ŽB tř. C 25/30</t>
  </si>
  <si>
    <t>-167559218</t>
  </si>
  <si>
    <t>"D3" (6,0+6,0)*0,16</t>
  </si>
  <si>
    <t>"do ±0,00 2ks" 1,5*2,0*0,15 +1,5*2,3*0,15</t>
  </si>
  <si>
    <t>59</t>
  </si>
  <si>
    <t>430362021</t>
  </si>
  <si>
    <t>Výztuž schodišťové konstrukce a rampy svařovanými sítěmi Kari</t>
  </si>
  <si>
    <t>-1770026669</t>
  </si>
  <si>
    <t>"D.1.2.4"  550 *0,001 *1,1</t>
  </si>
  <si>
    <t>60</t>
  </si>
  <si>
    <t>431351121</t>
  </si>
  <si>
    <t>Zřízení bednění podest schodišť a ramp přímočarých v do 4 m</t>
  </si>
  <si>
    <t>957031904</t>
  </si>
  <si>
    <t>"D3" (6,0+6,0)+0,2*4,0*2</t>
  </si>
  <si>
    <t>"do ±0,00" 1,5*(2,0+2,3)+0,2*(2,0+2,3)</t>
  </si>
  <si>
    <t>61</t>
  </si>
  <si>
    <t>431351122</t>
  </si>
  <si>
    <t>Odstranění bednění podest schodišť a ramp přímočarých v do 4 m</t>
  </si>
  <si>
    <t>-791378966</t>
  </si>
  <si>
    <t>62</t>
  </si>
  <si>
    <t>434311114</t>
  </si>
  <si>
    <t>Schodišťové stupně dusané na terén z betonu tř. C 16/20 bez potěru</t>
  </si>
  <si>
    <t>-297871470</t>
  </si>
  <si>
    <t>"D.1.1.14"</t>
  </si>
  <si>
    <t>1,5*(11+11)</t>
  </si>
  <si>
    <t>1,5*(6+7)</t>
  </si>
  <si>
    <t>63</t>
  </si>
  <si>
    <t>434351141</t>
  </si>
  <si>
    <t>Zřízení bednění stupňů přímočarých schodišť</t>
  </si>
  <si>
    <t>943355322</t>
  </si>
  <si>
    <t>"D.1.1.23"</t>
  </si>
  <si>
    <t>"přístavba" 0,16*1,5*(12+12+7+8)</t>
  </si>
  <si>
    <t>64</t>
  </si>
  <si>
    <t>434351142</t>
  </si>
  <si>
    <t>Odstranění bednění stupňů přímočarých schodišť</t>
  </si>
  <si>
    <t>1849361046</t>
  </si>
  <si>
    <t>Úpravy povrchů, podlahy a osazování výplní</t>
  </si>
  <si>
    <t>65</t>
  </si>
  <si>
    <t>611131101</t>
  </si>
  <si>
    <t>Cementový postřik vnitřních stropů nanášený celoplošně ručně</t>
  </si>
  <si>
    <t>-535002755</t>
  </si>
  <si>
    <t>"1np- přístavba"</t>
  </si>
  <si>
    <t>26,58+88,96+87,63+31,36+23,73</t>
  </si>
  <si>
    <t>"2np- přístavba"</t>
  </si>
  <si>
    <t>42,23+81,13+68,6+18,05+24,93+17,75+7,3+5,02+8,25+4,05+4,21+1,55</t>
  </si>
  <si>
    <t>"2np- přístavba m.č.216 - ODPOČET DOPROVODNÉ"</t>
  </si>
  <si>
    <t>-18,05</t>
  </si>
  <si>
    <t>66</t>
  </si>
  <si>
    <t>611131105</t>
  </si>
  <si>
    <t>Cementový postřik vnitřních schodišťových konstrukcí nanášený celoplošně ručně</t>
  </si>
  <si>
    <t>633483092</t>
  </si>
  <si>
    <t>"111, 222"</t>
  </si>
  <si>
    <t>"stěny" ((0,335+1,86+3,18)*2+3,25)*(0,2+3,0+5,34)</t>
  </si>
  <si>
    <t>"strop" 3,25*(0,295+3,41+1,67)</t>
  </si>
  <si>
    <t>"spodní schody" 3,25*1,67+1,5*4,0*2</t>
  </si>
  <si>
    <t>"odpočet otvorů" -2,125*2,6-2,125*3,0+0,25*(2,125*2+2,6*2+3,0*2)</t>
  </si>
  <si>
    <t>67</t>
  </si>
  <si>
    <t>611321141</t>
  </si>
  <si>
    <t>Vápenocementová omítka štuková dvouvrstvá vnitřních stropů rovných nanášená ručně</t>
  </si>
  <si>
    <t>-1537375523</t>
  </si>
  <si>
    <t>68</t>
  </si>
  <si>
    <t>611321145</t>
  </si>
  <si>
    <t>Vápenocementová omítka štuková dvouvrstvá vnitřních schodišťových konstrukcí nanášená ručně</t>
  </si>
  <si>
    <t>-1892387020</t>
  </si>
  <si>
    <t>69</t>
  </si>
  <si>
    <t>611325101</t>
  </si>
  <si>
    <t>Vápenocementová hrubá omítka rýh ve stropech š do 150 mm</t>
  </si>
  <si>
    <t>-429886608</t>
  </si>
  <si>
    <t xml:space="preserve">"elektro" </t>
  </si>
  <si>
    <t>0,05*347</t>
  </si>
  <si>
    <t>0,15*30</t>
  </si>
  <si>
    <t>0,3*76</t>
  </si>
  <si>
    <t>70</t>
  </si>
  <si>
    <t>612131101</t>
  </si>
  <si>
    <t>Cementový postřik vnitřních stěn nanášený celoplošně ručně</t>
  </si>
  <si>
    <t>-697213802</t>
  </si>
  <si>
    <t xml:space="preserve">"1np" </t>
  </si>
  <si>
    <t xml:space="preserve">"112" (3,0+2,5*2+1,5+0,75+2,0+2,275+2,03+2,0)*2 *3,65 </t>
  </si>
  <si>
    <t>"113" (12,25+7,0)*2 *4,9</t>
  </si>
  <si>
    <t>"114" (14,5+6,075)*2 *3,65</t>
  </si>
  <si>
    <t>"115" (3,51+(2,095+0,115+2,865))*2 *3,65</t>
  </si>
  <si>
    <t>"116" (2,865+2,775*2) *3,65</t>
  </si>
  <si>
    <t>"117" (2,41+2,095+0,97)*2 *3,65</t>
  </si>
  <si>
    <t>"118" (1,785+2,275*2) *3,65</t>
  </si>
  <si>
    <t>"119" (3,1+2,275*2) *3,65</t>
  </si>
  <si>
    <t>"120" (0,95+1,735*2) *3,65</t>
  </si>
  <si>
    <t>"121" (0,95+1,735*2) *3,65</t>
  </si>
  <si>
    <t>"122" (2,755+1,735*2) *3,65</t>
  </si>
  <si>
    <t>"123" (7,0+4,525)*2 *4,9</t>
  </si>
  <si>
    <t>"124" (7,0+3,45)*2 *3,55</t>
  </si>
  <si>
    <t xml:space="preserve">"odpočet otvorů vni" </t>
  </si>
  <si>
    <t>-(1,825*2,75+0,8*2,0*(2+1+1+1)+0,7*2,0*(1+3)+1,8*2,1*2+2,5*1,0*2)</t>
  </si>
  <si>
    <t>"ostění"  0,25*(1,825+2,75*2+(1,0+2,25*2)*2+(2,0+2,25*2)*2+(2,5+1,0*2)*2)</t>
  </si>
  <si>
    <t>"odpočet otvorů vně"</t>
  </si>
  <si>
    <t>-(2,0*2,125+1,0*2,125+2,0*2,25+3,25*3,2+3,0*3,2+3,0*2,95)</t>
  </si>
  <si>
    <t>-(2,0*2,0*2+2,0*2,25*3+1,0*2,125*2+2,0*2,125*5)</t>
  </si>
  <si>
    <t>"ostění" 0,25*(2,0+2,125*2+,10+2,125*2+2,125+2,6*2+2,0+2,25*2+3,25+3,2*2+3,0+3,2*2+3,0+2,95*2</t>
  </si>
  <si>
    <t>0,25*((2,0+2,0*2)*2+(2,0+2,25*2)*3+(1,0+2,125*2)*2+(2,0+2,125*2)*5)</t>
  </si>
  <si>
    <t>"213" (3,0+2,5*2+1,5+0,75+2,0+2,16+0,115+1,85+0,3+5,335)*2 *3,55</t>
  </si>
  <si>
    <t>"214" (7,0+11,625)*2 *3,55</t>
  </si>
  <si>
    <t>"215" (11,385+6,075)*2 *3,55</t>
  </si>
  <si>
    <t>"217" (4,885+5,335)*2 *3,55</t>
  </si>
  <si>
    <t>"218" (3,51+5,075)*2 *3,55</t>
  </si>
  <si>
    <t>"219" (2,775*2+2,865) *3,55</t>
  </si>
  <si>
    <t>"220" (2,41+2,095+0,97)*2 *3,55</t>
  </si>
  <si>
    <t>"221" (4,885+2,16)*2 *3,55</t>
  </si>
  <si>
    <t>"223" (2,48+1,85+0,455)*2 *3,55</t>
  </si>
  <si>
    <t>"224" (2,29+1,85)*2 *3,55</t>
  </si>
  <si>
    <t>"225" (1,785+0,95)*2 *3,55</t>
  </si>
  <si>
    <t>"odpočet otvorů vni"</t>
  </si>
  <si>
    <t>-(1,825*2,85+0,8*2,0*5+0,75*2,0*2+2,5*1,0*2+1,8*2,1*2)</t>
  </si>
  <si>
    <t>0,25*(1,825+2,85*2+(1,0+2,1*2)*3)+(2,5+1,0+1,0)*0,222</t>
  </si>
  <si>
    <t>-(2,0*2,0*(1+4+5)+1,0*2,0*(1+2)+3,0*2,0+3,0*2,85)</t>
  </si>
  <si>
    <t>0,25*(2,0*3*10+(1,0+2,0*2)*3+3,0+2,0*2+3,0+2,85*2)</t>
  </si>
  <si>
    <t>71</t>
  </si>
  <si>
    <t>612142001</t>
  </si>
  <si>
    <t>Potažení vnitřních stěn sklovláknitým pletivem vtlačeným do tenkovrstvé hmoty</t>
  </si>
  <si>
    <t>722114513</t>
  </si>
  <si>
    <t>"na přizdívky"</t>
  </si>
  <si>
    <t>"1np" 3,5*(2,865+2,29+0,95*2+1,785+3,1+1,2)+0,15*3,5*2</t>
  </si>
  <si>
    <t>"2np" 3,5*(2,865+4,885+1,5+1,375)+0,15*3,5*2*2</t>
  </si>
  <si>
    <t>72</t>
  </si>
  <si>
    <t>612311131</t>
  </si>
  <si>
    <t>Potažení vnitřních stěn vápenným štukem tloušťky do 3 mm</t>
  </si>
  <si>
    <t>-564482751</t>
  </si>
  <si>
    <t>-obklady2</t>
  </si>
  <si>
    <t>73</t>
  </si>
  <si>
    <t>612321121</t>
  </si>
  <si>
    <t>Vápenocementová omítka hladká jednovrstvá vnitřních stěn nanášená ručně</t>
  </si>
  <si>
    <t>560814772</t>
  </si>
  <si>
    <t>74</t>
  </si>
  <si>
    <t>612321141</t>
  </si>
  <si>
    <t>Vápenocementová omítka štuková dvouvrstvá vnitřních stěn nanášená ručně</t>
  </si>
  <si>
    <t>-1292836894</t>
  </si>
  <si>
    <t>-obklady1</t>
  </si>
  <si>
    <t>75</t>
  </si>
  <si>
    <t>622211031</t>
  </si>
  <si>
    <t>Montáž kontaktního zateplení vnějších stěn lepením a mechanickým kotvením polystyrénových desek do betonu a zdiva tl přes 120 do 160 mm</t>
  </si>
  <si>
    <t>1047424332</t>
  </si>
  <si>
    <t>"nová přístavba"</t>
  </si>
  <si>
    <t>"východ"</t>
  </si>
  <si>
    <t>(8,085+0,25)*(2,75+6,375+15,44) -2,0*2,125*4 -2,0*2,0*4</t>
  </si>
  <si>
    <t>(8,085+0,25)*10,98 -2,0*2,125 -1,0*2,125*2 -2,0*2,0 -1,0*2,0*2</t>
  </si>
  <si>
    <t>(8,085+0,6)*(32,565-10,98-3,75) -2,0*2,25*3 -2,0*2,0 -2,0*2,0*3</t>
  </si>
  <si>
    <t>(2,935+0,6)*3,75 -2,0*2,0*2</t>
  </si>
  <si>
    <t>"západní"</t>
  </si>
  <si>
    <t>(8,085+0,6)*(10,25+7,6+0,17) -2,125*2,0 -1,0*2,125-2,0*2,125 -2,125*3,0 -1,0*2,0 -2,0*2,0</t>
  </si>
  <si>
    <t>"odpočet doprovodné" -30,755</t>
  </si>
  <si>
    <t>76</t>
  </si>
  <si>
    <t>28375985</t>
  </si>
  <si>
    <t>deska EPS 100 fasádní λ=0,037 tl 160mm</t>
  </si>
  <si>
    <t>-832523063</t>
  </si>
  <si>
    <t>480,169*1,02 'Přepočtené koeficientem množství</t>
  </si>
  <si>
    <t>77</t>
  </si>
  <si>
    <t>-1066428327</t>
  </si>
  <si>
    <t>"Z6.1 sokl nad terénem"</t>
  </si>
  <si>
    <t>"D.1.1.30"  52,11</t>
  </si>
  <si>
    <t>78</t>
  </si>
  <si>
    <t>28376447</t>
  </si>
  <si>
    <t>deska XPS hrana rovná a strukturovaný povrch 300kPa tl 160mm</t>
  </si>
  <si>
    <t>1422524164</t>
  </si>
  <si>
    <t>52,11*1,05 'Přepočtené koeficientem množství</t>
  </si>
  <si>
    <t>79</t>
  </si>
  <si>
    <t>622252002</t>
  </si>
  <si>
    <t>Montáž profilů kontaktního zateplení lepených</t>
  </si>
  <si>
    <t>1622858784</t>
  </si>
  <si>
    <t>"okenní APU"</t>
  </si>
  <si>
    <t xml:space="preserve">"v přístavbě" </t>
  </si>
  <si>
    <t>(2,0+2,125)*2*(4+1) +(1,0+2,125)*2*2 +(2,0+2,25)*2*(3+1) +(2,0+2,0)*2*2</t>
  </si>
  <si>
    <t>3,0+2,95*2+3,0+3,2*2+3,25+3,2*2 +2,125+2,6*2</t>
  </si>
  <si>
    <t>(1,0+2,125)*2 +(2,0+2,125)*2</t>
  </si>
  <si>
    <t>(2,0+2,0)*2*(5+4+1)</t>
  </si>
  <si>
    <t>(1,0+2,0)*2*2</t>
  </si>
  <si>
    <t>(3,0+2,85)*2 +(3,0+2,0)*2</t>
  </si>
  <si>
    <t>(2,125+3,0)*2 +(1,0+2,0)*2 +(2,0+2,0)*2</t>
  </si>
  <si>
    <t>"rohový" fas_apu</t>
  </si>
  <si>
    <t>"rohy" (8,085+1,1)*4 +8,5*6 +2,5*2</t>
  </si>
  <si>
    <t>"atikový" 2,405+6,375+15,44+32,565*2+7,94*2-8,315-6,375+10,25</t>
  </si>
  <si>
    <t>"odpočet doprovodné" -8,0 -3,5</t>
  </si>
  <si>
    <t>Součet"</t>
  </si>
  <si>
    <t>80</t>
  </si>
  <si>
    <t>28342205</t>
  </si>
  <si>
    <t>profil začišťovací PVC 6mm s výztužnou tkaninou pro ostění ETICS</t>
  </si>
  <si>
    <t>-1665218799</t>
  </si>
  <si>
    <t>fas_apu-8,0</t>
  </si>
  <si>
    <t>283,475*1,05 'Přepočtené koeficientem množství</t>
  </si>
  <si>
    <t>81</t>
  </si>
  <si>
    <t>59051486</t>
  </si>
  <si>
    <t>profil rohový PVC 15x15mm s výztužnou tkaninou š 100mm pro ETICS</t>
  </si>
  <si>
    <t>-472332110</t>
  </si>
  <si>
    <t>fas_roh-3,55</t>
  </si>
  <si>
    <t>380,665*1,05 'Přepočtené koeficientem množství</t>
  </si>
  <si>
    <t>82</t>
  </si>
  <si>
    <t>28342206</t>
  </si>
  <si>
    <t>profil ukončovací PVC s výztužnou tkaninu pro ukončení atiky ETICS</t>
  </si>
  <si>
    <t>-1227583115</t>
  </si>
  <si>
    <t>100,79*1,05 'Přepočtené koeficientem množství</t>
  </si>
  <si>
    <t>83</t>
  </si>
  <si>
    <t>622511112</t>
  </si>
  <si>
    <t>Tenkovrstvá akrylátová mozaiková střednězrnná omítka vnějších stěn</t>
  </si>
  <si>
    <t>-733639263</t>
  </si>
  <si>
    <t>Z6_1 *1,3</t>
  </si>
  <si>
    <t>84</t>
  </si>
  <si>
    <t>622531022</t>
  </si>
  <si>
    <t>Tenkovrstvá silikonová zrnitá omítka zrnitost 2,0 mm vnějších stěn</t>
  </si>
  <si>
    <t>312705739</t>
  </si>
  <si>
    <t>fas_roh *0,25</t>
  </si>
  <si>
    <t>85</t>
  </si>
  <si>
    <t>631311116</t>
  </si>
  <si>
    <t>Mazanina tl přes 50 do 80 mm z betonu prostého bez zvýšených nároků na prostředí tř. C 25/30</t>
  </si>
  <si>
    <t>-436641165</t>
  </si>
  <si>
    <t>P3*0,084</t>
  </si>
  <si>
    <t>P4*0,074</t>
  </si>
  <si>
    <t>P6*0,069</t>
  </si>
  <si>
    <t>P7*0,074</t>
  </si>
  <si>
    <t>86</t>
  </si>
  <si>
    <t>631311126</t>
  </si>
  <si>
    <t>Mazanina tl přes 80 do 120 mm z betonu prostého bez zvýšených nároků na prostředí tř. C 25/30</t>
  </si>
  <si>
    <t>-1122224618</t>
  </si>
  <si>
    <t>"D.1.1.31"</t>
  </si>
  <si>
    <t>P2*0,095</t>
  </si>
  <si>
    <t>P5*0,095</t>
  </si>
  <si>
    <t>87</t>
  </si>
  <si>
    <t>631311134</t>
  </si>
  <si>
    <t>Mazanina tl přes 120 do 240 mm z betonu prostého bez zvýšených nároků na prostředí tř. C 16/20</t>
  </si>
  <si>
    <t>780743170</t>
  </si>
  <si>
    <t>"podkladní beton s.h. -0,41 - D2"</t>
  </si>
  <si>
    <t>(0,6+5,695+0,4)*(0,3+5,075+0,3+2,0+0,3)</t>
  </si>
  <si>
    <t>(3,25+0,3*2)*(0,4+1,485+0,15+0,3)</t>
  </si>
  <si>
    <t>(0,4+6,445+0,15+0,3)*(0,4+3,57+0,15+0,3)</t>
  </si>
  <si>
    <t>15,1*(6,075+0,3)</t>
  </si>
  <si>
    <t>"podkladní beton s.h. -1,66 - D1"</t>
  </si>
  <si>
    <t>(3,25+0,3*2)*(0,3+5,035+0,5)</t>
  </si>
  <si>
    <t>(0,3+0,15+6,7+0,15+0,3)*(0,3+12,25+0,3+4,525+0,3+3,45+0,3)</t>
  </si>
  <si>
    <t>a1 *0,15 *1,1</t>
  </si>
  <si>
    <t>88</t>
  </si>
  <si>
    <t>631311136</t>
  </si>
  <si>
    <t>Mazanina tl přes 120 do 240 mm z betonu prostého bez zvýšených nároků na prostředí tř. C 25/30</t>
  </si>
  <si>
    <t>1916102892</t>
  </si>
  <si>
    <t>"D.1.1.13"</t>
  </si>
  <si>
    <t>"ze skladby podlah"</t>
  </si>
  <si>
    <t>P1*0,145</t>
  </si>
  <si>
    <t>P1H*0,295</t>
  </si>
  <si>
    <t>89</t>
  </si>
  <si>
    <t>631319171</t>
  </si>
  <si>
    <t>Příplatek k mazanině tl přes 50 do 80 mm za stržení povrchu spodní vrstvy před vložením výztuže</t>
  </si>
  <si>
    <t>1034118189</t>
  </si>
  <si>
    <t>11,169</t>
  </si>
  <si>
    <t>90</t>
  </si>
  <si>
    <t>631319175</t>
  </si>
  <si>
    <t>Příplatek k mazanině tl přes 120 do 240 mm za stržení povrchu spodní vrstvy před vložením výztuže</t>
  </si>
  <si>
    <t>969687492</t>
  </si>
  <si>
    <t>a1 *0,15 *2</t>
  </si>
  <si>
    <t>91</t>
  </si>
  <si>
    <t>631361821</t>
  </si>
  <si>
    <t>Výztuž mazanin betonářskou ocelí 10 505</t>
  </si>
  <si>
    <t>2102824768</t>
  </si>
  <si>
    <t xml:space="preserve">"P1-113" </t>
  </si>
  <si>
    <t>12,25*10 *7,0 *2 *0,888 *0,001</t>
  </si>
  <si>
    <t>7,0*10 *12,25*2 *0,395 *0,001</t>
  </si>
  <si>
    <t>"P1-123"</t>
  </si>
  <si>
    <t>7,0*10 *4,525 *2 *0,888 *0,001</t>
  </si>
  <si>
    <t>4,525*10 *7,0 *2 *0,395 *0,001</t>
  </si>
  <si>
    <t>"P1-124"</t>
  </si>
  <si>
    <t>7,0*10 *3,45 *2 *0,888 *0,001</t>
  </si>
  <si>
    <t>3,45*10 *7,0 *2 *0,395 *0,001</t>
  </si>
  <si>
    <t>"P2-112"</t>
  </si>
  <si>
    <t>(3,0+2,5*2+1,5+0,75+2,0)*10 *2,0 *2 *0,888 *0,001</t>
  </si>
  <si>
    <t>2,0*10 *(3,0+2,5*2+1,5+0,75+2,0) *2 *0,395 *0,001</t>
  </si>
  <si>
    <t>"P2-114"</t>
  </si>
  <si>
    <t>14,5*10 *6,075 *2 *0,888 *0,001</t>
  </si>
  <si>
    <t>6,075*10 *14,5 *2 *0,395 *0,001</t>
  </si>
  <si>
    <t>"P5-213</t>
  </si>
  <si>
    <t>(3,0+2,5*2+1,5+0,75+2,0+3,875+1,5+2,35)*10 *2,0 *2 *0,888 *0,001</t>
  </si>
  <si>
    <t>2,0*10 *(3,0+2,5*2+1,5+0,75+2,0+3,875+1,5+2,35) *2 *0,395 *0,001</t>
  </si>
  <si>
    <t>"P5-214"</t>
  </si>
  <si>
    <t>11,625*10 *7,0 *2 *0,888 *0,001</t>
  </si>
  <si>
    <t>7,0*10 *11,625 *2 *0,395 *0,001</t>
  </si>
  <si>
    <t>"P5-215"</t>
  </si>
  <si>
    <t>11,385*10*6,075*2*0,888*0,001</t>
  </si>
  <si>
    <t>6,075*10*11,385*2*0,395*0,001</t>
  </si>
  <si>
    <t>11,41*1,1</t>
  </si>
  <si>
    <t>92</t>
  </si>
  <si>
    <t>631362021</t>
  </si>
  <si>
    <t>Výztuž mazanin svařovanými sítěmi Kari</t>
  </si>
  <si>
    <t>295817415</t>
  </si>
  <si>
    <t>"Kari 100/100/8  2x"</t>
  </si>
  <si>
    <t>a1 *7,9 *1,2 *0,001  *2</t>
  </si>
  <si>
    <t>"Kari 100/100/5"</t>
  </si>
  <si>
    <t>(P3+P4+P6+P7)*3,08 *1,2 *0,001</t>
  </si>
  <si>
    <t>93</t>
  </si>
  <si>
    <t>634112115</t>
  </si>
  <si>
    <t>Obvodová dilatace podlahovým páskem z pěnového PE mezi stěnou a mazaninou nebo potěrem v 150 mm</t>
  </si>
  <si>
    <t>315819750</t>
  </si>
  <si>
    <t>(3,51+(2,095+0,115+2,865)+2,775+2,865+2,095+2,41+0,97)*2</t>
  </si>
  <si>
    <t>(2,275+(3,0+2,5+1,5+2,5+0,75+2,0)+6,075+14,5+1,785+3,1+2,275*2)*2</t>
  </si>
  <si>
    <t>(5,035+3,25+1,5+2,0+2,755+0,95+0,95+1,735*4)*2</t>
  </si>
  <si>
    <t>(12,25+4,525+3,45+7,0*3)*2</t>
  </si>
  <si>
    <t>(3,51+5,075+2,775+2,865+2,095+2,775+0,97)*2</t>
  </si>
  <si>
    <t>(3,0+2,5*2+1,5+0,75+2,0+2,16+0,115+1,85+0,3+5,335)*2</t>
  </si>
  <si>
    <t>(3,0+11,385+6,075*2)</t>
  </si>
  <si>
    <t>(1,785+0,95+4,885+2,16+2,29+2,48+1,85*2+0,455+4,885+5,335)*2</t>
  </si>
  <si>
    <t>(11,625+7,0)*2</t>
  </si>
  <si>
    <t>94</t>
  </si>
  <si>
    <t>635111132</t>
  </si>
  <si>
    <t>Násyp pod podlahy z drobného kameniva 0-4 s udusáním</t>
  </si>
  <si>
    <t>-2057670795</t>
  </si>
  <si>
    <t>95</t>
  </si>
  <si>
    <t>635111215</t>
  </si>
  <si>
    <t>Násyp pod podlahy ze štěrkopísku se zhutněním</t>
  </si>
  <si>
    <t>-1571372182</t>
  </si>
  <si>
    <t>"mezi ZB - přístavba"</t>
  </si>
  <si>
    <t>"-1,91/-0,41"</t>
  </si>
  <si>
    <t>(1,91-0,41)*((5,695+0,3+0,2)*(5,075+2,0))</t>
  </si>
  <si>
    <t>(1,91-0,41)*(1,665*(2,86+0,9*2)+6,625*3,75)</t>
  </si>
  <si>
    <t>(1,91-0,41)*14,5*6,075</t>
  </si>
  <si>
    <t>"-1,91/-1,66"</t>
  </si>
  <si>
    <t>(1,91-1,66)*3,25*5,035</t>
  </si>
  <si>
    <t>(1,91-1,66)*7,0*(12,25+4,525+3,45)</t>
  </si>
  <si>
    <t>96</t>
  </si>
  <si>
    <t>642942111</t>
  </si>
  <si>
    <t>Osazování zárubní nebo rámů dveřních kovových do 2,5 m2 na MC</t>
  </si>
  <si>
    <t>214525417</t>
  </si>
  <si>
    <t>"D.1.1.32 str. 5-12"</t>
  </si>
  <si>
    <t>"D19" 4-1</t>
  </si>
  <si>
    <t>"D20" 5</t>
  </si>
  <si>
    <t>"D21" 1</t>
  </si>
  <si>
    <t>"D22" 3</t>
  </si>
  <si>
    <t>"D23" 1+2</t>
  </si>
  <si>
    <t>"D24" 2</t>
  </si>
  <si>
    <t>"D26" 1</t>
  </si>
  <si>
    <t>97</t>
  </si>
  <si>
    <t>642942221</t>
  </si>
  <si>
    <t>Osazování zárubní nebo rámů dveřních kovových přes 2,5 do 4,5 m2 na MC</t>
  </si>
  <si>
    <t>266034056</t>
  </si>
  <si>
    <t>"D.1.1.32 str. 7,8"</t>
  </si>
  <si>
    <t>"D17" 4</t>
  </si>
  <si>
    <t>98</t>
  </si>
  <si>
    <t>55331486</t>
  </si>
  <si>
    <t>zárubeň jednokřídlá ocelová pro zdění tl stěny 110-150mm rozměru 700/1970, 2100mm</t>
  </si>
  <si>
    <t>412823278</t>
  </si>
  <si>
    <t>99</t>
  </si>
  <si>
    <t>55331487</t>
  </si>
  <si>
    <t>zárubeň jednokřídlá ocelová pro zdění tl stěny 110-150mm rozměru 800/1970, 2100mm</t>
  </si>
  <si>
    <t>1811393323</t>
  </si>
  <si>
    <t>100</t>
  </si>
  <si>
    <t>55331748</t>
  </si>
  <si>
    <t>zárubeň dvoukřídlá ocelová pro zdění tl stěny 110-150mm rozměru 1600/1970, 2100mm</t>
  </si>
  <si>
    <t>-2102845789</t>
  </si>
  <si>
    <t>P</t>
  </si>
  <si>
    <t>Poznámka k položce:_x000D_
YH, YH s drážkou, YZP</t>
  </si>
  <si>
    <t>101</t>
  </si>
  <si>
    <t>644941111</t>
  </si>
  <si>
    <t>Osazování ventilačních mřížek velikosti do 150 x 200 mm</t>
  </si>
  <si>
    <t>-1679782007</t>
  </si>
  <si>
    <t>102</t>
  </si>
  <si>
    <t>56245613</t>
  </si>
  <si>
    <t>mřížka větrací hranatá plast se žaluzií 150x150mm</t>
  </si>
  <si>
    <t>1973889987</t>
  </si>
  <si>
    <t xml:space="preserve">Poznámka k položce:_x000D_
se síťovinou </t>
  </si>
  <si>
    <t>"O14" 4</t>
  </si>
  <si>
    <t>103</t>
  </si>
  <si>
    <t>644941112</t>
  </si>
  <si>
    <t>Osazování ventilačních mřížek velikosti přes 150 x 200 do 300 x 300 mm</t>
  </si>
  <si>
    <t>-1497604616</t>
  </si>
  <si>
    <t>104</t>
  </si>
  <si>
    <t>55341412</t>
  </si>
  <si>
    <t>průvětrník mřížový s klapkami 150x300mm</t>
  </si>
  <si>
    <t>876976104</t>
  </si>
  <si>
    <t>"O12" 1</t>
  </si>
  <si>
    <t>105</t>
  </si>
  <si>
    <t>56245605</t>
  </si>
  <si>
    <t>mřížka větrací hranatá plast se žaluzií 200x200mm</t>
  </si>
  <si>
    <t>-1659932369</t>
  </si>
  <si>
    <t>"O13" 2</t>
  </si>
  <si>
    <t>Ostatní konstrukce a práce, bourání</t>
  </si>
  <si>
    <t>106</t>
  </si>
  <si>
    <t>900 02</t>
  </si>
  <si>
    <t>D+M Výstražné a bezpečnostní značky a tabulky</t>
  </si>
  <si>
    <t>sou</t>
  </si>
  <si>
    <t>R cena orientační</t>
  </si>
  <si>
    <t>532221291</t>
  </si>
  <si>
    <t>107</t>
  </si>
  <si>
    <t>919726122</t>
  </si>
  <si>
    <t>Geotextilie pro ochranu, separaci a filtraci netkaná měrná hm přes 200 do 300 g/m2</t>
  </si>
  <si>
    <t>1042861181</t>
  </si>
  <si>
    <t>"Z5 sokl pod U.T"</t>
  </si>
  <si>
    <t>Z5 *1,2</t>
  </si>
  <si>
    <t>"přechod úrovní Z0"</t>
  </si>
  <si>
    <t>1,4*(0,3+5,035+0,3+0,3*2+3,25+2,085+0,4+6,445+0,15+0,3) *1,2</t>
  </si>
  <si>
    <t>108</t>
  </si>
  <si>
    <t>941111121</t>
  </si>
  <si>
    <t>Montáž lešení řadového trubkového lehkého s podlahami zatížení do 200 kg/m2 š od 0,9 do 1,2 m v do 10 m</t>
  </si>
  <si>
    <t>1610271559</t>
  </si>
  <si>
    <t>9,0*(0,84+1,81+17,67+6,3)</t>
  </si>
  <si>
    <t>(10,45-7,9)*8,315</t>
  </si>
  <si>
    <t>9,0*(14,5+5,79+1,35+13,6+2,15)  +3,2*4,26*2</t>
  </si>
  <si>
    <t>9,0*(2,125+5,735+3,57+2,67+14,64)</t>
  </si>
  <si>
    <t>"odpočet doprovodné" -34,733</t>
  </si>
  <si>
    <t>109</t>
  </si>
  <si>
    <t>941111221</t>
  </si>
  <si>
    <t>Příplatek k lešení řadovému trubkovému lehkému s podlahami š 1,2 m v 10 m za první a ZKD den použití</t>
  </si>
  <si>
    <t>-2127286746</t>
  </si>
  <si>
    <t>vne_leseni *120</t>
  </si>
  <si>
    <t>110</t>
  </si>
  <si>
    <t>941111821</t>
  </si>
  <si>
    <t>Demontáž lešení řadového trubkového lehkého s podlahami zatížení do 200 kg/m2 š od 0,9 do 1,2 m v do 10 m</t>
  </si>
  <si>
    <t>1035988328</t>
  </si>
  <si>
    <t>111</t>
  </si>
  <si>
    <t>949101111</t>
  </si>
  <si>
    <t>Lešení pomocné pro objekty pozemních staveb s lešeňovou podlahou v do 1,9 m zatížení do 150 kg/m2</t>
  </si>
  <si>
    <t>-1142699669</t>
  </si>
  <si>
    <t>112</t>
  </si>
  <si>
    <t>950 01.1</t>
  </si>
  <si>
    <t>Stavební přípomoce k profesím</t>
  </si>
  <si>
    <t>1190719774</t>
  </si>
  <si>
    <t>113</t>
  </si>
  <si>
    <t>952901111</t>
  </si>
  <si>
    <t>Vyčištění budov bytové a občanské výstavby při výšce podlaží do 4 m</t>
  </si>
  <si>
    <t>-775297078</t>
  </si>
  <si>
    <t>"1np m.č. 111-124" 17,22+26,58+88,96+87,63+17,75+7,3+4,84+3,9+6,39+1,41+1,41+3,84+31,36+23,73</t>
  </si>
  <si>
    <t>"2np m.č. 213-225" 42,23+81,13+68,6+18,05+24,93+17,75+7,3+5,02+8,25+15,81+4,05+4,21+1,55</t>
  </si>
  <si>
    <t>"2np m.č. 216 odpočet" -18,05</t>
  </si>
  <si>
    <t>114</t>
  </si>
  <si>
    <t>953943211</t>
  </si>
  <si>
    <t>Osazování hasicího přístroje</t>
  </si>
  <si>
    <t>51187886</t>
  </si>
  <si>
    <t>"přístavba" 4+2</t>
  </si>
  <si>
    <t>115</t>
  </si>
  <si>
    <t>44932114</t>
  </si>
  <si>
    <t>přístroj hasicí ruční práškový PG 6 LE</t>
  </si>
  <si>
    <t>-1863538548</t>
  </si>
  <si>
    <t>116</t>
  </si>
  <si>
    <t>967042713</t>
  </si>
  <si>
    <t>Odsekání zdiva z kamene nebo betonu plošné tl do 150 mm</t>
  </si>
  <si>
    <t>-1819445396</t>
  </si>
  <si>
    <t>"stávající předsazený základ"</t>
  </si>
  <si>
    <t>3,19*8,365</t>
  </si>
  <si>
    <t>997</t>
  </si>
  <si>
    <t>Přesun sutě</t>
  </si>
  <si>
    <t>117</t>
  </si>
  <si>
    <t>997013114</t>
  </si>
  <si>
    <t>Vnitrostaveništní doprava suti a vybouraných hmot pro budovy v přes 12 do 15 m s použitím mechanizace</t>
  </si>
  <si>
    <t>1235840295</t>
  </si>
  <si>
    <t>118</t>
  </si>
  <si>
    <t>997013501</t>
  </si>
  <si>
    <t>Odvoz suti a vybouraných hmot na skládku nebo meziskládku do 1 km se složením</t>
  </si>
  <si>
    <t>-531813206</t>
  </si>
  <si>
    <t>119</t>
  </si>
  <si>
    <t>997013509</t>
  </si>
  <si>
    <t>Příplatek k odvozu suti a vybouraných hmot na skládku ZKD 1 km přes 1 km</t>
  </si>
  <si>
    <t>-530142719</t>
  </si>
  <si>
    <t>10,007*3 'Přepočtené koeficientem množství</t>
  </si>
  <si>
    <t>120</t>
  </si>
  <si>
    <t>997013871</t>
  </si>
  <si>
    <t>Poplatek za uložení stavebního odpadu na recyklační skládce (skládkovné) směsného stavebního a demoličního kód odpadu 17 09 04</t>
  </si>
  <si>
    <t>-1364749672</t>
  </si>
  <si>
    <t>998</t>
  </si>
  <si>
    <t>Přesun hmot</t>
  </si>
  <si>
    <t>121</t>
  </si>
  <si>
    <t>998011002</t>
  </si>
  <si>
    <t>Přesun hmot pro budovy zděné v přes 6 do 12 m</t>
  </si>
  <si>
    <t>834960463</t>
  </si>
  <si>
    <t>PSV</t>
  </si>
  <si>
    <t>Práce a dodávky PSV</t>
  </si>
  <si>
    <t>711</t>
  </si>
  <si>
    <t>Izolace proti vodě, vlhkosti a plynům</t>
  </si>
  <si>
    <t>122</t>
  </si>
  <si>
    <t>711111001</t>
  </si>
  <si>
    <t>Provedení izolace proti zemní vlhkosti vodorovné za studena nátěrem penetračním</t>
  </si>
  <si>
    <t>1182792558</t>
  </si>
  <si>
    <t>"přístavba"  a1</t>
  </si>
  <si>
    <t>123</t>
  </si>
  <si>
    <t>711112001</t>
  </si>
  <si>
    <t>Provedení izolace proti zemní vlhkosti svislé za studena nátěrem penetračním</t>
  </si>
  <si>
    <t>1189610780</t>
  </si>
  <si>
    <t>"v úrovni -0,25"</t>
  </si>
  <si>
    <t>2,0*(2,75+6,24+15,1+10,79)</t>
  </si>
  <si>
    <t>2,0*(0,6+5,695+0,4)</t>
  </si>
  <si>
    <t>"v úrovni -1,5"</t>
  </si>
  <si>
    <t>1,0*(21,425+7,9+17,875+3,25+0,5)</t>
  </si>
  <si>
    <t>"přechod úrovní"</t>
  </si>
  <si>
    <t>1,4*(0,3+5,035+0,3+0,3*2+3,25+2,085+0,4+6,445+0,15+0,3)</t>
  </si>
  <si>
    <t>124</t>
  </si>
  <si>
    <t>11163150</t>
  </si>
  <si>
    <t>lak penetrační asfaltový</t>
  </si>
  <si>
    <t>-1230286853</t>
  </si>
  <si>
    <t>Poznámka k položce:_x000D_
Spotřeba 0,3-0,4kg/m2</t>
  </si>
  <si>
    <t>a1+a2</t>
  </si>
  <si>
    <t>536,696*0,00034 'Přepočtené koeficientem množství</t>
  </si>
  <si>
    <t>125</t>
  </si>
  <si>
    <t>711141559</t>
  </si>
  <si>
    <t>Provedení izolace proti zemní vlhkosti pásy přitavením vodorovné NAIP</t>
  </si>
  <si>
    <t>456914166</t>
  </si>
  <si>
    <t>a1 *2</t>
  </si>
  <si>
    <t>126</t>
  </si>
  <si>
    <t>711142559</t>
  </si>
  <si>
    <t>Provedení izolace proti zemní vlhkosti pásy přitavením svislé NAIP</t>
  </si>
  <si>
    <t>585376754</t>
  </si>
  <si>
    <t>a2 *2</t>
  </si>
  <si>
    <t>127</t>
  </si>
  <si>
    <t>62853004</t>
  </si>
  <si>
    <t>pás asfaltový natavitelný modifikovaný SBS tl 4,0mm s vložkou ze skleněné tkaniny a spalitelnou PE fólií nebo jemnozrnným minerálním posypem na horním povrchu</t>
  </si>
  <si>
    <t>-973602101</t>
  </si>
  <si>
    <t>(a1+a2)  *2</t>
  </si>
  <si>
    <t>1073,392*1,221 'Přepočtené koeficientem množství</t>
  </si>
  <si>
    <t>128</t>
  </si>
  <si>
    <t>711161273</t>
  </si>
  <si>
    <t>Provedení izolace proti zemní vlhkosti svislé z nopové fólie</t>
  </si>
  <si>
    <t>-961757117</t>
  </si>
  <si>
    <t>129</t>
  </si>
  <si>
    <t>28323010</t>
  </si>
  <si>
    <t>fólie profilovaná (nopová) drenážní HDPE s výškou nopů 20mm</t>
  </si>
  <si>
    <t>-1428722913</t>
  </si>
  <si>
    <t>162,173*1,2 'Přepočtené koeficientem množství</t>
  </si>
  <si>
    <t>130</t>
  </si>
  <si>
    <t>998711202</t>
  </si>
  <si>
    <t>Přesun hmot procentní pro izolace proti vodě, vlhkosti a plynům v objektech v přes 6 do 12 m</t>
  </si>
  <si>
    <t>%</t>
  </si>
  <si>
    <t>450594879</t>
  </si>
  <si>
    <t>712</t>
  </si>
  <si>
    <t>Povlakové krytiny</t>
  </si>
  <si>
    <t>131</t>
  </si>
  <si>
    <t>712311101</t>
  </si>
  <si>
    <t>Provedení povlakové krytiny střech do 10° za studena lakem penetračním nebo asfaltovým</t>
  </si>
  <si>
    <t>71137824</t>
  </si>
  <si>
    <t>"D.1.1.18, D.1.1.29"</t>
  </si>
  <si>
    <t>"izolace temene atiky"  0,4*(1,0+10,25+0,56+14,125+3,75+7,94*2+32,565+15,44+6,375+2,405)</t>
  </si>
  <si>
    <t>"atika svislá - Z2" Z2</t>
  </si>
  <si>
    <t>"S1.1" S1_1</t>
  </si>
  <si>
    <t>132</t>
  </si>
  <si>
    <t>2124414770</t>
  </si>
  <si>
    <t>423,233*0,00035 'Přepočtené koeficientem množství</t>
  </si>
  <si>
    <t>133</t>
  </si>
  <si>
    <t>712341559</t>
  </si>
  <si>
    <t>Provedení povlakové krytiny střech do 10° pásy NAIP přitavením v plné ploše</t>
  </si>
  <si>
    <t>-303203157</t>
  </si>
  <si>
    <t>134</t>
  </si>
  <si>
    <t>-355054694</t>
  </si>
  <si>
    <t>423,233*1,15 'Přepočtené koeficientem množství</t>
  </si>
  <si>
    <t>135</t>
  </si>
  <si>
    <t>712363.R1</t>
  </si>
  <si>
    <t>D+M Střešní krytina z PVC folie tl. 1,5mm mechanicky kotvená - komplet provedení (vodorovná a svislá)</t>
  </si>
  <si>
    <t>-479664570</t>
  </si>
  <si>
    <t>Poznámka k položce:_x000D_
komplet provedení vč. systémových prvků</t>
  </si>
  <si>
    <t>136</t>
  </si>
  <si>
    <t>712391171</t>
  </si>
  <si>
    <t>Provedení povlakové krytiny střech do 10° podkladní textilní vrstvy</t>
  </si>
  <si>
    <t>-726418749</t>
  </si>
  <si>
    <t>"D.1.1.29"</t>
  </si>
  <si>
    <t>"povrch atiky" atika</t>
  </si>
  <si>
    <t>"atika svislá" Z2</t>
  </si>
  <si>
    <t>137</t>
  </si>
  <si>
    <t>69311202</t>
  </si>
  <si>
    <t>geotextilie netkaná separační, ochranná, filtrační, drenážní PES(70%)+PP(30%) 500g/m2</t>
  </si>
  <si>
    <t>-725652520</t>
  </si>
  <si>
    <t>439,889*1,15 'Přepočtené koeficientem množství</t>
  </si>
  <si>
    <t>138</t>
  </si>
  <si>
    <t>998712202</t>
  </si>
  <si>
    <t>Přesun hmot procentní pro krytiny povlakové v objektech v přes 6 do 12 m</t>
  </si>
  <si>
    <t>-1802925577</t>
  </si>
  <si>
    <t>713</t>
  </si>
  <si>
    <t>Izolace tepelné</t>
  </si>
  <si>
    <t>139</t>
  </si>
  <si>
    <t>713121111</t>
  </si>
  <si>
    <t>Montáž izolace tepelné podlah volně kladenými rohožemi, pásy, dílci, deskami 1 vrstva</t>
  </si>
  <si>
    <t>-1264205908</t>
  </si>
  <si>
    <t>P1+P2</t>
  </si>
  <si>
    <t>P3+P4+P5+P6+P7</t>
  </si>
  <si>
    <t>"odpočet dopropvodné"</t>
  </si>
  <si>
    <t>"P6 m.č.216"  -18,05</t>
  </si>
  <si>
    <t>140</t>
  </si>
  <si>
    <t>28376426</t>
  </si>
  <si>
    <t>deska XPS hrana polodrážková a hladký povrch 300kPA tl 150mm</t>
  </si>
  <si>
    <t>522835403</t>
  </si>
  <si>
    <t>255,3*1,02 'Přepočtené koeficientem množství</t>
  </si>
  <si>
    <t>141</t>
  </si>
  <si>
    <t>28375993</t>
  </si>
  <si>
    <t>deska EPS 150 pro konstrukce s vysokým zatížením λ=0,035 tl 200mm</t>
  </si>
  <si>
    <t>-845941460</t>
  </si>
  <si>
    <t>13,99*1,05 'Přepočtené koeficientem množství</t>
  </si>
  <si>
    <t>142</t>
  </si>
  <si>
    <t>28375991</t>
  </si>
  <si>
    <t>deska EPS 150 pro konstrukce s vysokým zatížením λ=0,035 tl 160mm</t>
  </si>
  <si>
    <t>1250227040</t>
  </si>
  <si>
    <t>46,84*1,05 'Přepočtené koeficientem množství</t>
  </si>
  <si>
    <t>143</t>
  </si>
  <si>
    <t>28376379</t>
  </si>
  <si>
    <t>deska XPS hrana polodrážková a hladký povrch 500kPa tl 50mm</t>
  </si>
  <si>
    <t>-1407031983</t>
  </si>
  <si>
    <t>192,14*1,05 'Přepočtené koeficientem množství</t>
  </si>
  <si>
    <t>144</t>
  </si>
  <si>
    <t>28375912</t>
  </si>
  <si>
    <t>deska EPS 150 pro konstrukce s vysokým zatížením λ=0,035 tl 80mm</t>
  </si>
  <si>
    <t>-2130178376</t>
  </si>
  <si>
    <t>24,92*1,05 'Přepočtené koeficientem množství</t>
  </si>
  <si>
    <t>145</t>
  </si>
  <si>
    <t>28375910</t>
  </si>
  <si>
    <t>deska EPS 150 pro konstrukce s vysokým zatížením λ=0,035 tl 60mm</t>
  </si>
  <si>
    <t>1040272119</t>
  </si>
  <si>
    <t>48,15*1,05 'Přepočtené koeficientem množství</t>
  </si>
  <si>
    <t>146</t>
  </si>
  <si>
    <t>713131141</t>
  </si>
  <si>
    <t>Montáž izolace tepelné stěn a základů lepením celoplošně rohoží, pásů, dílců, desek</t>
  </si>
  <si>
    <t>-1610817706</t>
  </si>
  <si>
    <t>"TI ZB vnitřní"</t>
  </si>
  <si>
    <t>1,5*(6,625+2,085+2,86+0,9*2+5,035+0,7)</t>
  </si>
  <si>
    <t>"TI sokl pod U.T."</t>
  </si>
  <si>
    <t>1,0*(2,75+6,24+15,4+0,15+10,79)</t>
  </si>
  <si>
    <t>0,71*(21,425+0,15+7,9+17,875+0,5*6+3,805)</t>
  </si>
  <si>
    <t>1,0*(5,695+0,6)</t>
  </si>
  <si>
    <t>147</t>
  </si>
  <si>
    <t>28376466</t>
  </si>
  <si>
    <t>deska XPS hrana polodrážková a hladký povrch 700kPa tl 140mm</t>
  </si>
  <si>
    <t>-1101180605</t>
  </si>
  <si>
    <t>28,658*1,05 'Přepočtené koeficientem množství</t>
  </si>
  <si>
    <t>148</t>
  </si>
  <si>
    <t>28376467</t>
  </si>
  <si>
    <t>deska XPS hrana polodrážková a hladký povrch 700kPa tl 160mm</t>
  </si>
  <si>
    <t>-681810128</t>
  </si>
  <si>
    <t>149</t>
  </si>
  <si>
    <t>1299999241</t>
  </si>
  <si>
    <t>"Z2 atika" Z2</t>
  </si>
  <si>
    <t>150</t>
  </si>
  <si>
    <t>-1637904485</t>
  </si>
  <si>
    <t>49,783*1,05 'Přepočtené koeficientem množství</t>
  </si>
  <si>
    <t>151</t>
  </si>
  <si>
    <t>713141131</t>
  </si>
  <si>
    <t>Montáž izolace tepelné střech plochých lepené za studena plně 1 vrstva rohoží, pásů, dílců, desek</t>
  </si>
  <si>
    <t>-955430447</t>
  </si>
  <si>
    <t>152</t>
  </si>
  <si>
    <t>1523492381</t>
  </si>
  <si>
    <t>332,51*1,02 'Přepočtené koeficientem množství</t>
  </si>
  <si>
    <t>153</t>
  </si>
  <si>
    <t>713141331</t>
  </si>
  <si>
    <t>Montáž izolace tepelné střech plochých lepené za studena zplna, spádová vrstva</t>
  </si>
  <si>
    <t>470814347</t>
  </si>
  <si>
    <t>154</t>
  </si>
  <si>
    <t>28376105</t>
  </si>
  <si>
    <t>klín izolační z XPS spádový</t>
  </si>
  <si>
    <t>213116779</t>
  </si>
  <si>
    <t>S1_1 *(0,05+0,275)/2</t>
  </si>
  <si>
    <t>54,033*1,05 'Přepočtené koeficientem množství</t>
  </si>
  <si>
    <t>155</t>
  </si>
  <si>
    <t>713141371</t>
  </si>
  <si>
    <t>Montáž spádové izolace na zhlaví atiky š přes 500 do 1000 mm lepené za studena zplna</t>
  </si>
  <si>
    <t>-1420835441</t>
  </si>
  <si>
    <t xml:space="preserve">"izolace temene atiky" </t>
  </si>
  <si>
    <t>"přístavba" 1,5+10,25+14,125+3,75+6,82*2+32,565+15,44+6,375+0,56+2,405</t>
  </si>
  <si>
    <t>156</t>
  </si>
  <si>
    <t>852500115</t>
  </si>
  <si>
    <t>"D.1.1.29 izolace temene atiky"</t>
  </si>
  <si>
    <t>iz_atika *(0,26+0,24)/2</t>
  </si>
  <si>
    <t>10,235*1,05 'Přepočtené koeficientem množství</t>
  </si>
  <si>
    <t>157</t>
  </si>
  <si>
    <t>713191132</t>
  </si>
  <si>
    <t>Montáž izolace tepelné podlah, stropů vrchem nebo střech překrytí separační fólií z PE</t>
  </si>
  <si>
    <t>507559424</t>
  </si>
  <si>
    <t>"podlah"</t>
  </si>
  <si>
    <t>"odpočet doprovodné"</t>
  </si>
  <si>
    <t>158</t>
  </si>
  <si>
    <t>28329042</t>
  </si>
  <si>
    <t>fólie PE separační či ochranná tl 0,2mm</t>
  </si>
  <si>
    <t>789422783</t>
  </si>
  <si>
    <t>599,39*1,1655 'Přepočtené koeficientem množství</t>
  </si>
  <si>
    <t>159</t>
  </si>
  <si>
    <t>998713202</t>
  </si>
  <si>
    <t>Přesun hmot procentní pro izolace tepelné v objektech v přes 6 do 12 m</t>
  </si>
  <si>
    <t>-56152250</t>
  </si>
  <si>
    <t>721</t>
  </si>
  <si>
    <t>Zdravotechnika - vnitřní kanalizace</t>
  </si>
  <si>
    <t>160</t>
  </si>
  <si>
    <t>721173606</t>
  </si>
  <si>
    <t>Potrubí kanalizační z PE svodné DN 100</t>
  </si>
  <si>
    <t>327442150</t>
  </si>
  <si>
    <t>"odvětrání radonu DN 100"</t>
  </si>
  <si>
    <t>"vodorovné"</t>
  </si>
  <si>
    <t>4,99*2+2,975+1,0+3,165</t>
  </si>
  <si>
    <t>17,25-0,6*2+(7,295+6,005)*3+2,435+2,438+0,6+0,3+1,23+0,2+3,6+1,1</t>
  </si>
  <si>
    <t>2,075+1,75+1,595+0,3+0,6+5,8</t>
  </si>
  <si>
    <t>5,8*2+5,5*4+1,725+0,3+1,975+2,55+0,3+2,763*4+0,6+0,7+0,335+1,1</t>
  </si>
  <si>
    <t>161</t>
  </si>
  <si>
    <t>721173609</t>
  </si>
  <si>
    <t>Potrubí kanalizační z PE svodné DN 200</t>
  </si>
  <si>
    <t>1405319603</t>
  </si>
  <si>
    <t xml:space="preserve">"D.1.1.13" </t>
  </si>
  <si>
    <t>"chránička DN 200mm"  0,3*(3+1+2+2)</t>
  </si>
  <si>
    <t>162</t>
  </si>
  <si>
    <t>721173706</t>
  </si>
  <si>
    <t>Potrubí kanalizační z PE odpadní DN 100</t>
  </si>
  <si>
    <t>2111093890</t>
  </si>
  <si>
    <t>"odvětrání radonu DN100"</t>
  </si>
  <si>
    <t>"svislé"</t>
  </si>
  <si>
    <t>8,0+9,0</t>
  </si>
  <si>
    <t>163</t>
  </si>
  <si>
    <t>998721202</t>
  </si>
  <si>
    <t>Přesun hmot procentní pro vnitřní kanalizace v objektech v přes 6 do 12 m</t>
  </si>
  <si>
    <t>89747847</t>
  </si>
  <si>
    <t>762</t>
  </si>
  <si>
    <t>Konstrukce tesařské</t>
  </si>
  <si>
    <t>164</t>
  </si>
  <si>
    <t>762361323</t>
  </si>
  <si>
    <t>Konstrukční a vyrovnávací vrstva pod klempířské prvky (atiky) z desek cementotřískových tl 24 mm</t>
  </si>
  <si>
    <t>1901415282</t>
  </si>
  <si>
    <t>"povrch atiky" (1,5+10,25+0,56+14,125+3,75+7,94*2+32,565+15,44+6,375+2,405)*0,56</t>
  </si>
  <si>
    <t>165</t>
  </si>
  <si>
    <t>998762202</t>
  </si>
  <si>
    <t>Přesun hmot procentní pro kce tesařské v objektech v přes 6 do 12 m</t>
  </si>
  <si>
    <t>1986265213</t>
  </si>
  <si>
    <t>763</t>
  </si>
  <si>
    <t>Konstrukce suché výstavby</t>
  </si>
  <si>
    <t>166</t>
  </si>
  <si>
    <t>763131411</t>
  </si>
  <si>
    <t>SDK podhled desky 1xA 12,5 bez izolace dvouvrstvá spodní kce profil CD+UD</t>
  </si>
  <si>
    <t>2048952156</t>
  </si>
  <si>
    <t xml:space="preserve">"SP1" </t>
  </si>
  <si>
    <t>"1np" 17,75</t>
  </si>
  <si>
    <t>"2np" 17,75+8,25</t>
  </si>
  <si>
    <t>SDK_strop</t>
  </si>
  <si>
    <t>167</t>
  </si>
  <si>
    <t>763131451</t>
  </si>
  <si>
    <t>SDK podhled deska 1xH2 12,5 bez izolace dvouvrstvá spodní kce profil CD+UD</t>
  </si>
  <si>
    <t>-83708279</t>
  </si>
  <si>
    <t>"SP2"</t>
  </si>
  <si>
    <t>"1np" 7,3+4,84+3,9+6,39+1,41*2+3,84</t>
  </si>
  <si>
    <t>"2np" 7,3+5,02+1,55+4,05+4,21</t>
  </si>
  <si>
    <t>SDK_strop2</t>
  </si>
  <si>
    <t>168</t>
  </si>
  <si>
    <t>998763402</t>
  </si>
  <si>
    <t>Přesun hmot procentní pro sádrokartonové konstrukce v objektech v přes 6 do 12 m</t>
  </si>
  <si>
    <t>997046792</t>
  </si>
  <si>
    <t>764</t>
  </si>
  <si>
    <t>Konstrukce klempířské</t>
  </si>
  <si>
    <t>169</t>
  </si>
  <si>
    <t>764011611</t>
  </si>
  <si>
    <t>Podkladní plech z Pz s upraveným povrchem rš 150 mm</t>
  </si>
  <si>
    <t>996827996</t>
  </si>
  <si>
    <t>"výkres D.1.1.32"</t>
  </si>
  <si>
    <t>"K12"</t>
  </si>
  <si>
    <t>0,235+0,35</t>
  </si>
  <si>
    <t>0,64+1,13+2,925+2,985+3,955+5,33+5,845+6,175+6,425+6,53+7,2+7,95+10,3+14,175+14,38</t>
  </si>
  <si>
    <t>27,755+0,4*2+3,225*2+6,88*2+0,53*4</t>
  </si>
  <si>
    <t>"přístavba" -(7,14+5,325+3,96)</t>
  </si>
  <si>
    <t>"K13 "</t>
  </si>
  <si>
    <t>0,185+1,08+1,49+2,935+3,955+5,33+6,375+10,25+14,125+14,38</t>
  </si>
  <si>
    <t>27,755+0,84*2+3,225*2+6,88*2+0,53*4</t>
  </si>
  <si>
    <t>"ve stávajícím" -(5,325+3,96+7,14)</t>
  </si>
  <si>
    <t>"K15 dle výkresu D.1.1.18"</t>
  </si>
  <si>
    <t>7,95</t>
  </si>
  <si>
    <t>170</t>
  </si>
  <si>
    <t>764214605</t>
  </si>
  <si>
    <t>Oplechování horních ploch a atik bez rohů z Pz s povrch úpravou mechanicky kotvené rš 400 mm</t>
  </si>
  <si>
    <t>617676012</t>
  </si>
  <si>
    <t>"K14 dle výkresu D.1.1.32"</t>
  </si>
  <si>
    <t>1,49+1,665+2,595+4,3+5,675+6,595+10,445</t>
  </si>
  <si>
    <t>14,32+15,495+28,87+0,79*2+3,78*2+7,995*2</t>
  </si>
  <si>
    <t>171</t>
  </si>
  <si>
    <t>764226405</t>
  </si>
  <si>
    <t>Oplechování parapetů rovných mechanicky kotvené z Al plechu rš 400 mm</t>
  </si>
  <si>
    <t>-460723591</t>
  </si>
  <si>
    <t>"K1" 1,94*(23-1)</t>
  </si>
  <si>
    <t>"K2" 0,94*6</t>
  </si>
  <si>
    <t>"K3" 2,94*2</t>
  </si>
  <si>
    <t>"K4" 2,065</t>
  </si>
  <si>
    <t>172</t>
  </si>
  <si>
    <t>998764202</t>
  </si>
  <si>
    <t>Přesun hmot procentní pro konstrukce klempířské v objektech v přes 6 do 12 m</t>
  </si>
  <si>
    <t>-1318318839</t>
  </si>
  <si>
    <t>766</t>
  </si>
  <si>
    <t>Konstrukce truhlářské</t>
  </si>
  <si>
    <t>173</t>
  </si>
  <si>
    <t>766622131</t>
  </si>
  <si>
    <t>Montáž plastových oken plochy přes 1 m2 otevíravých v do 1,5 m s rámem do zdiva</t>
  </si>
  <si>
    <t>-1824180780</t>
  </si>
  <si>
    <t>"O11" 2,5*1,0 *(4-2)</t>
  </si>
  <si>
    <t>174</t>
  </si>
  <si>
    <t>61140051</t>
  </si>
  <si>
    <t>okno plastové otevíravé/sklopné dvojsklo přes plochu 1m2 do v 1,5m</t>
  </si>
  <si>
    <t>2100973930</t>
  </si>
  <si>
    <t>175</t>
  </si>
  <si>
    <t>766622132</t>
  </si>
  <si>
    <t>Montáž plastových oken plochy přes 1 m2 otevíravých v do 2,5 m s rámem do zdiva</t>
  </si>
  <si>
    <t>113185434</t>
  </si>
  <si>
    <t>"O01" 2,0*2,25 *4</t>
  </si>
  <si>
    <t>"O02" 2,0*2,125 *6</t>
  </si>
  <si>
    <t>"O03" 2,0*2,0 *(13-1)</t>
  </si>
  <si>
    <t>"O04" 1,0*2,0 *3</t>
  </si>
  <si>
    <t>"O06" 3,0*2,0</t>
  </si>
  <si>
    <t>"O08" 1,0*2,125 *3</t>
  </si>
  <si>
    <t>176</t>
  </si>
  <si>
    <t>61140053</t>
  </si>
  <si>
    <t>okno plastové otevíravé/sklopné dvojsklo přes plochu 1m2 v 1,5-2,5m</t>
  </si>
  <si>
    <t>433700059</t>
  </si>
  <si>
    <t>177</t>
  </si>
  <si>
    <t>766622133</t>
  </si>
  <si>
    <t>Montáž plastových oken plochy přes 1 m2 otevíravých v přes 2,5 m s rámem do zdiva</t>
  </si>
  <si>
    <t>-588536079</t>
  </si>
  <si>
    <t>"O05" 3,0*2,85</t>
  </si>
  <si>
    <t>"O07" 2,125*3,0</t>
  </si>
  <si>
    <t>178</t>
  </si>
  <si>
    <t>61140055</t>
  </si>
  <si>
    <t>okno plastové otevíravé/sklopné dvojsklo přes plochu 1m2 přes v 2,5m</t>
  </si>
  <si>
    <t>-611001641</t>
  </si>
  <si>
    <t>179</t>
  </si>
  <si>
    <t>766660001</t>
  </si>
  <si>
    <t>Montáž dveřních křídel otvíravých jednokřídlových š do 0,8 m do ocelové zárubně</t>
  </si>
  <si>
    <t>-1606327282</t>
  </si>
  <si>
    <t>"D.1.1.14 - D.1.115"</t>
  </si>
  <si>
    <t>"D19" (3-1)</t>
  </si>
  <si>
    <t>"D20" 1</t>
  </si>
  <si>
    <t>"D20m" 2</t>
  </si>
  <si>
    <t>"D20p" 2</t>
  </si>
  <si>
    <t>"D21p" 1</t>
  </si>
  <si>
    <t>"D22m" 3</t>
  </si>
  <si>
    <t>"D23" 1</t>
  </si>
  <si>
    <t>"D23p" 2</t>
  </si>
  <si>
    <t>"D24p" 2</t>
  </si>
  <si>
    <t>180</t>
  </si>
  <si>
    <t>611_D19</t>
  </si>
  <si>
    <t>D19 Dveře foliované 1kř, 800/1970mm, vč. příslušenství dle specifikace - výkres č. D.1.1.32</t>
  </si>
  <si>
    <t>-935258572</t>
  </si>
  <si>
    <t>181</t>
  </si>
  <si>
    <t>611_D20</t>
  </si>
  <si>
    <t>D20 Dveře foliované 1kř, 800/1970mm, vč. příslušenství dle specifikace - výkres č. D.1.1.32</t>
  </si>
  <si>
    <t>R dle nabídky VNI DVEŘE</t>
  </si>
  <si>
    <t>1846656237</t>
  </si>
  <si>
    <t>182</t>
  </si>
  <si>
    <t>611_D20m</t>
  </si>
  <si>
    <t>D20m Dveře foliované 1kř, 800/1970mm, vč. příslušenství dle specifikace - výkres č. D.1.1.32</t>
  </si>
  <si>
    <t>1524249666</t>
  </si>
  <si>
    <t>183</t>
  </si>
  <si>
    <t>611_D20p</t>
  </si>
  <si>
    <t>D20p Dveře foliované 1kř, 800/1970mm, vč. příslušenství dle specifikace - výkres č. D.1.1.32</t>
  </si>
  <si>
    <t>5052251</t>
  </si>
  <si>
    <t>184</t>
  </si>
  <si>
    <t>611_D21p</t>
  </si>
  <si>
    <t>D21p Dveře foliované 1kř, 800/1970mm, vč. příslušenství dle specifikace - výkres č. D.1.1.32</t>
  </si>
  <si>
    <t>701805801</t>
  </si>
  <si>
    <t>185</t>
  </si>
  <si>
    <t>611_D22m</t>
  </si>
  <si>
    <t>D22m Dveře foliované 1kř, 700/1970mm, vč. příslušenství dle specifikace - výkres č. D.1.1.32</t>
  </si>
  <si>
    <t>1344188664</t>
  </si>
  <si>
    <t>186</t>
  </si>
  <si>
    <t>611_D23</t>
  </si>
  <si>
    <t>D23 Dveře foliované 1kř, 700/1970mm, vč. příslušenství dle specifikace - výkres č. D.1.1.32</t>
  </si>
  <si>
    <t>945385416</t>
  </si>
  <si>
    <t>187</t>
  </si>
  <si>
    <t>611_D23p</t>
  </si>
  <si>
    <t>D23p Dveře foliované 1kř, 700/1970mm, vč. příslušenství dle specifikace - výkres č. D.1.1.32</t>
  </si>
  <si>
    <t>604026158</t>
  </si>
  <si>
    <t>188</t>
  </si>
  <si>
    <t>611_D24p</t>
  </si>
  <si>
    <t>D24p Dveře foliované 1kř, 700/1970mm, vč. příslušenství dle specifikace - výkres č. D.1.1.32</t>
  </si>
  <si>
    <t>-1853274896</t>
  </si>
  <si>
    <t>189</t>
  </si>
  <si>
    <t>611_D26</t>
  </si>
  <si>
    <t>D26 Dveře foliované 1kř, 800/1970mm, vč. příslušenství dle specifikace - výkres č. D.1.1.32</t>
  </si>
  <si>
    <t>-1023998635</t>
  </si>
  <si>
    <t>190</t>
  </si>
  <si>
    <t>766660012</t>
  </si>
  <si>
    <t>Montáž dveřních křídel otvíravých dvoukřídlových š přes 1,45 m do ocelové zárubně</t>
  </si>
  <si>
    <t>-1208525561</t>
  </si>
  <si>
    <t>191</t>
  </si>
  <si>
    <t>611_D17</t>
  </si>
  <si>
    <t>D17 dveře foliované 2kř, 1800/2100mm, vč. příslušenství dle specifikace - výkres č. D.1.1.32</t>
  </si>
  <si>
    <t>-1232950753</t>
  </si>
  <si>
    <t>192</t>
  </si>
  <si>
    <t>766694111</t>
  </si>
  <si>
    <t>Montáž parapetních desek dřevěných nebo plastových šířky do 30 cm délky do 1,0 m</t>
  </si>
  <si>
    <t>CS ÚRS 2021 02</t>
  </si>
  <si>
    <t>-1250430134</t>
  </si>
  <si>
    <t>"dle výkresu D.1.1.32 str. 53"</t>
  </si>
  <si>
    <t>"T1" 3</t>
  </si>
  <si>
    <t>193</t>
  </si>
  <si>
    <t>766694113</t>
  </si>
  <si>
    <t>Montáž parapetních desek dřevěných nebo plastových šířky do 30 cm délky do 2,6 m</t>
  </si>
  <si>
    <t>447415779</t>
  </si>
  <si>
    <t>"T3" 23-1</t>
  </si>
  <si>
    <t>"T4" 1</t>
  </si>
  <si>
    <t>"T5" 4-2</t>
  </si>
  <si>
    <t>194</t>
  </si>
  <si>
    <t>766694114</t>
  </si>
  <si>
    <t>Montáž parapetních desek dřevěných nebo plastových šířky do 30 cm délky do 3,6 m</t>
  </si>
  <si>
    <t>844530347</t>
  </si>
  <si>
    <t>"T6" 1</t>
  </si>
  <si>
    <t>195</t>
  </si>
  <si>
    <t>61144402</t>
  </si>
  <si>
    <t>parapet plastový vnitřní komůrkový tl 20mm š 305mm</t>
  </si>
  <si>
    <t>-81418853</t>
  </si>
  <si>
    <t>Poznámka k položce:_x000D_
š. 280mm S OKAPOVÝM NOSEM</t>
  </si>
  <si>
    <t>"T1" 3 *1,0 *1,1</t>
  </si>
  <si>
    <t>"T3" (23-1) *2,0 *1,1</t>
  </si>
  <si>
    <t>"T4" 1 *2,125 *1,1</t>
  </si>
  <si>
    <t>"T5" (4-2) *2,5 *1,1</t>
  </si>
  <si>
    <t>"T6" 1 *3,0 *1,1</t>
  </si>
  <si>
    <t>196</t>
  </si>
  <si>
    <t>766699311</t>
  </si>
  <si>
    <t>Montáž tabulí školních jednodílných</t>
  </si>
  <si>
    <t>-1557411952</t>
  </si>
  <si>
    <t>197</t>
  </si>
  <si>
    <t>607 T16</t>
  </si>
  <si>
    <t>nástěnná pevná tabule pro psaní křídou, černá, 2000/1000mm s odkládací lištou</t>
  </si>
  <si>
    <t>-227032230</t>
  </si>
  <si>
    <t>198</t>
  </si>
  <si>
    <t>766811.R1</t>
  </si>
  <si>
    <t>Montáž kuchyňské linky dolní skříňky</t>
  </si>
  <si>
    <t>-1726127365</t>
  </si>
  <si>
    <t>"D.1.1.32"</t>
  </si>
  <si>
    <t>1,2+0,6+1,2</t>
  </si>
  <si>
    <t>199</t>
  </si>
  <si>
    <t>766811.R2</t>
  </si>
  <si>
    <t>Montáž kuchyňské linky horní skříňky</t>
  </si>
  <si>
    <t>777046002</t>
  </si>
  <si>
    <t>1,2+1,8</t>
  </si>
  <si>
    <t>200</t>
  </si>
  <si>
    <t>607 T7</t>
  </si>
  <si>
    <t>dodávka kuchyňské skříňky dolní T7 1200/600/900mm, vč. nerez dřezu s odkapávačem</t>
  </si>
  <si>
    <t>-1357610650</t>
  </si>
  <si>
    <t>201</t>
  </si>
  <si>
    <t>607 T8</t>
  </si>
  <si>
    <t>dodávka kuchyňské skříňky dolní T8 600/600/900mm</t>
  </si>
  <si>
    <t>-482580613</t>
  </si>
  <si>
    <t>202</t>
  </si>
  <si>
    <t>607 T10</t>
  </si>
  <si>
    <t>dodávka kuchyňské skříňky dolní T10 1200/600/900mm</t>
  </si>
  <si>
    <t>2097739923</t>
  </si>
  <si>
    <t>203</t>
  </si>
  <si>
    <t>607 T11</t>
  </si>
  <si>
    <t>dodávka kuchyňské skříňky horní T11 1200/300/600mm</t>
  </si>
  <si>
    <t>1369352380</t>
  </si>
  <si>
    <t>204</t>
  </si>
  <si>
    <t>607 T12</t>
  </si>
  <si>
    <t>dodávka kuchyňské skříňky horní T12 1800/300/600mm</t>
  </si>
  <si>
    <t>-1589950087</t>
  </si>
  <si>
    <t>205</t>
  </si>
  <si>
    <t>607 T14</t>
  </si>
  <si>
    <t>dodávka pracovní deska lamino tl. 25mm T14 3000/600mm</t>
  </si>
  <si>
    <t>1278531764</t>
  </si>
  <si>
    <t>206</t>
  </si>
  <si>
    <t>998766202</t>
  </si>
  <si>
    <t>Přesun hmot procentní pro kce truhlářské v objektech v přes 6 do 12 m</t>
  </si>
  <si>
    <t>875348915</t>
  </si>
  <si>
    <t>767</t>
  </si>
  <si>
    <t>Konstrukce zámečnické</t>
  </si>
  <si>
    <t>207</t>
  </si>
  <si>
    <t>76701 D1</t>
  </si>
  <si>
    <t>D+M D1 Prosklená Al stěna s 2kř dveřmi, do otvoru 2125/2595mm, vč. příslušenství dle specifikace - výkres č. D.1.1.32</t>
  </si>
  <si>
    <t>R - nabídka HLINÍK VÝPLNĚ</t>
  </si>
  <si>
    <t>-1430201396</t>
  </si>
  <si>
    <t>"D.1.1.32" 1</t>
  </si>
  <si>
    <t>208</t>
  </si>
  <si>
    <t>76701 D13</t>
  </si>
  <si>
    <t>D+M D13 Prosklená Al stěna s 2kř dveřmi, do otvoru 1825/2750mm, vč. příslušenství dle specifikace - výkres č. D.1.1.32</t>
  </si>
  <si>
    <t>979011360</t>
  </si>
  <si>
    <t>209</t>
  </si>
  <si>
    <t>76701 D14</t>
  </si>
  <si>
    <t>D+M D14 Prosklená Al stěna s 2kř dveřmi, do otvoru 1825/2850mm, vč. příslušenství dle specifikace - výkres č. D.1.1.32</t>
  </si>
  <si>
    <t>-2147286671</t>
  </si>
  <si>
    <t>210</t>
  </si>
  <si>
    <t>76701 DV2</t>
  </si>
  <si>
    <t>D+M DV2 Instalační dvířka 750/950mm</t>
  </si>
  <si>
    <t>1254563429</t>
  </si>
  <si>
    <t>211</t>
  </si>
  <si>
    <t>76701 DV3</t>
  </si>
  <si>
    <t>D+M DV3 Instalační dvířka 600/950mm</t>
  </si>
  <si>
    <t>-415996596</t>
  </si>
  <si>
    <t>212</t>
  </si>
  <si>
    <t>76701 DV4</t>
  </si>
  <si>
    <t>D+M DV4 Instalační dvířka 600/1050mm</t>
  </si>
  <si>
    <t>-1379598508</t>
  </si>
  <si>
    <t>213</t>
  </si>
  <si>
    <t>76701 V1</t>
  </si>
  <si>
    <t>D+M V1 Vrata Al sekční 3250/3200mm s dveřmi, vč. příslušenství dle specifikace - výkres č. D.1.1.32</t>
  </si>
  <si>
    <t>R - nabídka VRATA</t>
  </si>
  <si>
    <t>-1128372806</t>
  </si>
  <si>
    <t>214</t>
  </si>
  <si>
    <t>76701 V2</t>
  </si>
  <si>
    <t>D+M V2 Vrata Al sekční 3000/3200mm s dveřmi, vč. příslušenství dle specifikace - výkres č. D.1.1.32</t>
  </si>
  <si>
    <t>2105375747</t>
  </si>
  <si>
    <t>215</t>
  </si>
  <si>
    <t>76701 V3</t>
  </si>
  <si>
    <t>D+M V3 Vrata Al sekční 3000/2950mm s dveřmi, vč. příslušenství dle specifikace - výkres č. D.1.1.32</t>
  </si>
  <si>
    <t>-1505102987</t>
  </si>
  <si>
    <t>216</t>
  </si>
  <si>
    <t>76701 M1</t>
  </si>
  <si>
    <t>D+M M1 Sklopné madlo u WC s držákem na toaletní papír</t>
  </si>
  <si>
    <t>351410108</t>
  </si>
  <si>
    <t>217</t>
  </si>
  <si>
    <t>76701 M2</t>
  </si>
  <si>
    <t>D+M M2 Pevné madlo u WC</t>
  </si>
  <si>
    <t>1267509907</t>
  </si>
  <si>
    <t>218</t>
  </si>
  <si>
    <t>76701 M3</t>
  </si>
  <si>
    <t>D+M M3 Pevné svislé madlo u umyvadla</t>
  </si>
  <si>
    <t>-2033012202</t>
  </si>
  <si>
    <t>219</t>
  </si>
  <si>
    <t>76701 Z1</t>
  </si>
  <si>
    <t>D+M Z1 Zábradlí vnitřního schodiště nerez</t>
  </si>
  <si>
    <t>kg</t>
  </si>
  <si>
    <t>416573160</t>
  </si>
  <si>
    <t>"dle výkresu D.1.1.32"</t>
  </si>
  <si>
    <t>"Z1" 123,59</t>
  </si>
  <si>
    <t>220</t>
  </si>
  <si>
    <t>76701 Z2</t>
  </si>
  <si>
    <t>D+M Z2 Zábradlí vnitřního schodiště nerez</t>
  </si>
  <si>
    <t>-512103834</t>
  </si>
  <si>
    <t>"Z2" 10,0</t>
  </si>
  <si>
    <t>221</t>
  </si>
  <si>
    <t>76701 Z3</t>
  </si>
  <si>
    <t>D+M Z3 Zábradlí vnitřního schodiště nerez</t>
  </si>
  <si>
    <t>573780376</t>
  </si>
  <si>
    <t>"Z3" 32,58</t>
  </si>
  <si>
    <t>222</t>
  </si>
  <si>
    <t>76701 Z4</t>
  </si>
  <si>
    <t>D+M Z4 Zábradlí vnitřního schodiště nerez</t>
  </si>
  <si>
    <t>-2129939649</t>
  </si>
  <si>
    <t>"Z4" 25,21</t>
  </si>
  <si>
    <t>223</t>
  </si>
  <si>
    <t>76701 Z5</t>
  </si>
  <si>
    <t>D+M Z5 Zábradlí vnitřního schodiště nerez</t>
  </si>
  <si>
    <t>588372464</t>
  </si>
  <si>
    <t>"Z5" 60,2</t>
  </si>
  <si>
    <t>224</t>
  </si>
  <si>
    <t>76701 Z6</t>
  </si>
  <si>
    <t>D+M Z6 Zábradlí vnitřního schodiště nerez</t>
  </si>
  <si>
    <t>1903488737</t>
  </si>
  <si>
    <t>"Z6" 10,68</t>
  </si>
  <si>
    <t>225</t>
  </si>
  <si>
    <t>76701 Z9</t>
  </si>
  <si>
    <t>D+M Z9 Zábradlí u transportního okna nerez</t>
  </si>
  <si>
    <t>887903265</t>
  </si>
  <si>
    <t>"Z9" 80,62</t>
  </si>
  <si>
    <t>226</t>
  </si>
  <si>
    <t>76701 Z10</t>
  </si>
  <si>
    <t>D+M Z10 Kotevní body ocelového lanka - 2ks, vč. lanka - certifikovaný výrobek</t>
  </si>
  <si>
    <t>kpl</t>
  </si>
  <si>
    <t>-1254061460</t>
  </si>
  <si>
    <t>227</t>
  </si>
  <si>
    <t>76701 Z17</t>
  </si>
  <si>
    <t>D+M Z17 Markýza z bezpečnostního skla 2500/800mm s nerezovými táhly</t>
  </si>
  <si>
    <t>-1027370269</t>
  </si>
  <si>
    <t>Poznámka k položce:_x000D_
MARKÝZA BUDE KOTVENA_x000D_
POMOCÍ CHEMICKÝCH KOTEV, JEDNÁ SE O TYPOVÝ UCELENÝ_x000D_
VÝROBEK</t>
  </si>
  <si>
    <t>228</t>
  </si>
  <si>
    <t>76701 Z18</t>
  </si>
  <si>
    <t>D+M Z18 Ochranný profil ve vratech, žárově zinkováno vč. nátěru</t>
  </si>
  <si>
    <t>-1992485268</t>
  </si>
  <si>
    <t>"dle výkresu D.1.1.32  celkem 459,14kg za 12,85m  ... 35,73kg/m"</t>
  </si>
  <si>
    <t>"Z18 u V1-V3" (3,25+3,0+3,0) *35,73</t>
  </si>
  <si>
    <t>229</t>
  </si>
  <si>
    <t>76701 Z20</t>
  </si>
  <si>
    <t>D+M Z20 Ponk s šuplaty 1500/700mm</t>
  </si>
  <si>
    <t>-949345989</t>
  </si>
  <si>
    <t>Poznámka k položce:_x000D_
Nábytek bude smontován a osazen na místo určení</t>
  </si>
  <si>
    <t>230</t>
  </si>
  <si>
    <t>76701 ZR1</t>
  </si>
  <si>
    <t>D+M ZR1 Zrcadlo u umyvadel</t>
  </si>
  <si>
    <t>-1539860561</t>
  </si>
  <si>
    <t>231</t>
  </si>
  <si>
    <t>998767202</t>
  </si>
  <si>
    <t>Přesun hmot procentní pro zámečnické konstrukce v objektech v přes 6 do 12 m</t>
  </si>
  <si>
    <t>1594538923</t>
  </si>
  <si>
    <t>771</t>
  </si>
  <si>
    <t>Podlahy z dlaždic</t>
  </si>
  <si>
    <t>232</t>
  </si>
  <si>
    <t>771121011</t>
  </si>
  <si>
    <t>Nátěr penetrační na podlahu</t>
  </si>
  <si>
    <t>-1202982073</t>
  </si>
  <si>
    <t>P3+P4+P7</t>
  </si>
  <si>
    <t>233</t>
  </si>
  <si>
    <t>771151011</t>
  </si>
  <si>
    <t>Samonivelační stěrka podlah pevnosti 20 MPa tl 3 mm</t>
  </si>
  <si>
    <t>1686200537</t>
  </si>
  <si>
    <t>234</t>
  </si>
  <si>
    <t>771274114</t>
  </si>
  <si>
    <t>Montáž obkladů stupnic z dlaždic keramických flexibilní lepidlo š přes 300 do 350 mm</t>
  </si>
  <si>
    <t>-2128054040</t>
  </si>
  <si>
    <t>1,5*(11+12)</t>
  </si>
  <si>
    <t>235</t>
  </si>
  <si>
    <t>771274232</t>
  </si>
  <si>
    <t>Montáž obkladů podstupnic z dlaždic hladkých keramických flexibilní lepidlo v přes 150 do 200 mm</t>
  </si>
  <si>
    <t>989081312</t>
  </si>
  <si>
    <t>1,5*(12+12)</t>
  </si>
  <si>
    <t>236</t>
  </si>
  <si>
    <t>59761011</t>
  </si>
  <si>
    <t>dlažba keramická slinutá hladká do interiéru i exteriéru do 9ks/m2</t>
  </si>
  <si>
    <t>-1583976423</t>
  </si>
  <si>
    <t>"stupnice" 34,5 *0,35</t>
  </si>
  <si>
    <t>"podstupnice" 36*0,2</t>
  </si>
  <si>
    <t>19,275*1,1 'Přepočtené koeficientem množství</t>
  </si>
  <si>
    <t>237</t>
  </si>
  <si>
    <t>771474113</t>
  </si>
  <si>
    <t>Montáž soklů z dlaždic keramických rovných flexibilní lepidlo v přes 90 do 120 mm</t>
  </si>
  <si>
    <t>1706058241</t>
  </si>
  <si>
    <t>"111" (3,25+1,86+3,18)*2-2,0+0,25*2</t>
  </si>
  <si>
    <t>"115" (3,51+5,075)*2-0,8*2</t>
  </si>
  <si>
    <t>"116" 2,1+2,865+1,775-0,8-0,7</t>
  </si>
  <si>
    <t>"218" (3,51+5,075)*2-0,8*2</t>
  </si>
  <si>
    <t>"219" 2,1+2,865+1,775-0,8-0,7</t>
  </si>
  <si>
    <t>"221" (4,885+2,16)*2 -0,8-0,7</t>
  </si>
  <si>
    <t>238</t>
  </si>
  <si>
    <t>59761416</t>
  </si>
  <si>
    <t>sokl-dlažba keramická slinutá hladká do interiéru i exteriéru 300x80mm</t>
  </si>
  <si>
    <t>-125278401</t>
  </si>
  <si>
    <t>69,29/0,3</t>
  </si>
  <si>
    <t>230,967*1,1 'Přepočtené koeficientem množství</t>
  </si>
  <si>
    <t>239</t>
  </si>
  <si>
    <t>771474133</t>
  </si>
  <si>
    <t>Montáž soklů z dlaždic keramických schodišťových stupňovitých flexibilní lepidlo v přes 90 do 120 mm</t>
  </si>
  <si>
    <t>1930679728</t>
  </si>
  <si>
    <t>3,41*2+3,8*2</t>
  </si>
  <si>
    <t>240</t>
  </si>
  <si>
    <t>2016199921</t>
  </si>
  <si>
    <t>14,42/0,3 *1,3</t>
  </si>
  <si>
    <t>62,487*1,1 'Přepočtené koeficientem množství</t>
  </si>
  <si>
    <t>241</t>
  </si>
  <si>
    <t>771574112</t>
  </si>
  <si>
    <t>Montáž podlah keramických hladkých lepených flexibilním lepidlem přes 9 do 12 ks/m2</t>
  </si>
  <si>
    <t>-1982896569</t>
  </si>
  <si>
    <t>242</t>
  </si>
  <si>
    <t>59761003</t>
  </si>
  <si>
    <t>dlažba keramická hutná hladká do interiéru přes 9 do 12ks/m2</t>
  </si>
  <si>
    <t>1461373166</t>
  </si>
  <si>
    <t>108,98*1,1 'Přepočtené koeficientem množství</t>
  </si>
  <si>
    <t>243</t>
  </si>
  <si>
    <t>771591112</t>
  </si>
  <si>
    <t>Izolace pod dlažbu nátěrem nebo stěrkou ve dvou vrstvách</t>
  </si>
  <si>
    <t>-1134786996</t>
  </si>
  <si>
    <t>244</t>
  </si>
  <si>
    <t>771591115</t>
  </si>
  <si>
    <t>Podlahy spárování silikonem</t>
  </si>
  <si>
    <t>990479677</t>
  </si>
  <si>
    <t>245</t>
  </si>
  <si>
    <t>998771202</t>
  </si>
  <si>
    <t>Přesun hmot procentní pro podlahy z dlaždic v objektech v přes 6 do 12 m</t>
  </si>
  <si>
    <t>1226950538</t>
  </si>
  <si>
    <t>776</t>
  </si>
  <si>
    <t>Podlahy povlakové</t>
  </si>
  <si>
    <t>246</t>
  </si>
  <si>
    <t>776121111</t>
  </si>
  <si>
    <t>Vodou ředitelná penetrace savého podkladu povlakových podlah</t>
  </si>
  <si>
    <t>-2120999725</t>
  </si>
  <si>
    <t>"P6 m.č.216 odpočet"   -18,05</t>
  </si>
  <si>
    <t>247</t>
  </si>
  <si>
    <t>776141112</t>
  </si>
  <si>
    <t>Stěrka podlahová nivelační pro vyrovnání podkladu povlakových podlah pevnosti 20 MPa tl přes 3 do 5 mm</t>
  </si>
  <si>
    <t>-2146061467</t>
  </si>
  <si>
    <t>248</t>
  </si>
  <si>
    <t>776221111</t>
  </si>
  <si>
    <t>Lepení pásů z PVC standardním lepidlem</t>
  </si>
  <si>
    <t>1035961313</t>
  </si>
  <si>
    <t>249</t>
  </si>
  <si>
    <t>28412245</t>
  </si>
  <si>
    <t>krytina podlahová heterogenní š 1,5m tl 2mm</t>
  </si>
  <si>
    <t>298064056</t>
  </si>
  <si>
    <t>24,92*1,1 'Přepočtené koeficientem množství</t>
  </si>
  <si>
    <t>250</t>
  </si>
  <si>
    <t>998776202</t>
  </si>
  <si>
    <t>Přesun hmot procentní pro podlahy povlakové v objektech v přes 6 do 12 m</t>
  </si>
  <si>
    <t>237975361</t>
  </si>
  <si>
    <t>777</t>
  </si>
  <si>
    <t>Podlahy lité</t>
  </si>
  <si>
    <t>251</t>
  </si>
  <si>
    <t>777131101</t>
  </si>
  <si>
    <t>Penetrační epoxidový nátěr podlahy na suchý a vyzrálý podklad</t>
  </si>
  <si>
    <t>1021824298</t>
  </si>
  <si>
    <t>P1+P1H+P2</t>
  </si>
  <si>
    <t>252</t>
  </si>
  <si>
    <t>777511131.r1</t>
  </si>
  <si>
    <t xml:space="preserve">Krycí epoxidová stěrka </t>
  </si>
  <si>
    <t>-1176013588</t>
  </si>
  <si>
    <t>Poznámka k položce:_x000D_
vč. soklu</t>
  </si>
  <si>
    <t>253</t>
  </si>
  <si>
    <t>998777202</t>
  </si>
  <si>
    <t>Přesun hmot procentní pro podlahy lité v objektech v přes 6 do 12 m</t>
  </si>
  <si>
    <t>756843745</t>
  </si>
  <si>
    <t>781</t>
  </si>
  <si>
    <t>Dokončovací práce - obklady</t>
  </si>
  <si>
    <t>254</t>
  </si>
  <si>
    <t>781121011</t>
  </si>
  <si>
    <t>Nátěr penetrační na stěnu</t>
  </si>
  <si>
    <t>614895622</t>
  </si>
  <si>
    <t>"na omítku"</t>
  </si>
  <si>
    <t xml:space="preserve">"116" 1,8*(1,0+0,7) </t>
  </si>
  <si>
    <t>"117" 2,5*(2,41+0,97+2,095)*2 -0,7*2,0</t>
  </si>
  <si>
    <t>"118" 1,8*(1,785+2,275*2)-(0,8*2+0,7)*1,8</t>
  </si>
  <si>
    <t>"119" 1,8*(3,1+2,275*2)-(0,8+0,7*2)*1,8-1,0*1,0+0,25*1,0*3</t>
  </si>
  <si>
    <t>"120" 1,8*(0,95+1,735*2)-0,7*1,8</t>
  </si>
  <si>
    <t>"121" 1,8*(0,95+1,735*2)-0,7*1,8-1,0*1,0+0,25*1,0*3</t>
  </si>
  <si>
    <t>"122" 1,8*(2,755*2+1,735*2-2,29)-0,7*1,8</t>
  </si>
  <si>
    <t>"217" 1,5*1,1</t>
  </si>
  <si>
    <t xml:space="preserve">"219" 1,8*(1,0+0,7) </t>
  </si>
  <si>
    <t>"220" 2,5*(2,41+0,97+2,095)*2 -0,7*2,0*2+0,25*(1,0+2,1*2)</t>
  </si>
  <si>
    <t>"223" 2,5*(2,48+0,455+1,85)*2-0,7*2,0-1,0*2,15+0,25*(1,0+2,15*2)</t>
  </si>
  <si>
    <t>"224" 1,8*(2,29+1,85)*2-0,8*1,8</t>
  </si>
  <si>
    <t>"225" 1,8*(1,785+0,95)*2-0,7*1,8</t>
  </si>
  <si>
    <t>"na porobeton"</t>
  </si>
  <si>
    <t>"113" 1,5*1,2</t>
  </si>
  <si>
    <t>"114" 1,5*1,25</t>
  </si>
  <si>
    <t xml:space="preserve">"116" 1,8*(2,865) </t>
  </si>
  <si>
    <t>"118" 1,8*1,785</t>
  </si>
  <si>
    <t>"119" 1,8*3,1</t>
  </si>
  <si>
    <t>"120" 1,8*0,95</t>
  </si>
  <si>
    <t>"121" 1,8*0,95</t>
  </si>
  <si>
    <t>"122" 1,8*2,29</t>
  </si>
  <si>
    <t>"214" 1,5*1,375</t>
  </si>
  <si>
    <t>"215" 1,5*1,5</t>
  </si>
  <si>
    <t>"217" 1,5*1,5+0,6*3,385</t>
  </si>
  <si>
    <t>"219" 1,8*2,865</t>
  </si>
  <si>
    <t>255</t>
  </si>
  <si>
    <t>781131112</t>
  </si>
  <si>
    <t>Izolace pod obklad nátěrem nebo stěrkou ve dvou vrstvách</t>
  </si>
  <si>
    <t>-1347475214</t>
  </si>
  <si>
    <t>256</t>
  </si>
  <si>
    <t>781474112</t>
  </si>
  <si>
    <t>Montáž obkladů vnitřních keramických hladkých přes 9 do 12 ks/m2 lepených flexibilním lepidlem</t>
  </si>
  <si>
    <t>-1235187027</t>
  </si>
  <si>
    <t>257</t>
  </si>
  <si>
    <t>59761026</t>
  </si>
  <si>
    <t>obklad keramický hladký do 12ks/m2</t>
  </si>
  <si>
    <t>-1977594703</t>
  </si>
  <si>
    <t>183,035*1,1 'Přepočtené koeficientem množství</t>
  </si>
  <si>
    <t>258</t>
  </si>
  <si>
    <t>781494111</t>
  </si>
  <si>
    <t>Plastové profily rohové lepené flexibilním lepidlem</t>
  </si>
  <si>
    <t>1713944873</t>
  </si>
  <si>
    <t>"1np" 2,5*2+1,8+1,0*3*2</t>
  </si>
  <si>
    <t>"2np" 2,5*2+2,5*2+1,0+1,15*2</t>
  </si>
  <si>
    <t>259</t>
  </si>
  <si>
    <t>781494511</t>
  </si>
  <si>
    <t>Plastové profily ukončovací lepené flexibilním lepidlem</t>
  </si>
  <si>
    <t>-2107543548</t>
  </si>
  <si>
    <t>"113" 1,5*2+1,2</t>
  </si>
  <si>
    <t>"114" 1,5*2+1,25</t>
  </si>
  <si>
    <t xml:space="preserve">"116" 1,8*2+(1,0+2,865+0,7) </t>
  </si>
  <si>
    <t>"117" (2,41+0,97+2,095)*2</t>
  </si>
  <si>
    <t>"118" (1,785+2,275)*2-(0,8*2+0,7)</t>
  </si>
  <si>
    <t>"119" (3,1+2,275)*2-(0,8+0,7*2)-1,0+0,25*2</t>
  </si>
  <si>
    <t>"120" (0,95+1,735)*2-0,7</t>
  </si>
  <si>
    <t>"121" (0,95+1,735)*2-0,7-1,0+0,25*2</t>
  </si>
  <si>
    <t>"122" (2,755+1,735)*2-0,7</t>
  </si>
  <si>
    <t>"214" 1,5*2+1,375</t>
  </si>
  <si>
    <t>"215" 1,5*2+1,5</t>
  </si>
  <si>
    <t>"217" (1,1+1,5)</t>
  </si>
  <si>
    <t xml:space="preserve">"219" 1,8*2+(1,0+2,865+0,7) </t>
  </si>
  <si>
    <t xml:space="preserve">"220" (2,41+0,97+2,095)*2 </t>
  </si>
  <si>
    <t>"223" (2,48+0,455+1,85)*2-1,0+0,25*2</t>
  </si>
  <si>
    <t>"224" (2,29+1,85)*2-0,8</t>
  </si>
  <si>
    <t>"225" (1,785+0,95)*2-0,7</t>
  </si>
  <si>
    <t>260</t>
  </si>
  <si>
    <t>998781202</t>
  </si>
  <si>
    <t>Přesun hmot procentní pro obklady keramické v objektech v přes 6 do 12 m</t>
  </si>
  <si>
    <t>1023586769</t>
  </si>
  <si>
    <t>783</t>
  </si>
  <si>
    <t>Dokončovací práce - nátěry</t>
  </si>
  <si>
    <t>261</t>
  </si>
  <si>
    <t>783314101</t>
  </si>
  <si>
    <t>Základní jednonásobný syntetický nátěr zámečnických konstrukcí</t>
  </si>
  <si>
    <t>-185233023</t>
  </si>
  <si>
    <t>"zárubní"</t>
  </si>
  <si>
    <t>(0,05*2+0,15)*(2,1*2+0,6)*(4+1)</t>
  </si>
  <si>
    <t>(0,05*2+0,15)*(2,1*2+0,7)*14</t>
  </si>
  <si>
    <t>(0,05*2+0,15)*(2,1*2+0,8)*(23+8)</t>
  </si>
  <si>
    <t>(0,05*2+0,15)*(2,1*2+0,9)*(4+1)</t>
  </si>
  <si>
    <t>(0,05*2+0,15)*(2,1*2+1,25)*6</t>
  </si>
  <si>
    <t>(0,05*2+0,15)*(2,1*2+1,8)*5</t>
  </si>
  <si>
    <t>262</t>
  </si>
  <si>
    <t>783315101</t>
  </si>
  <si>
    <t>Mezinátěr jednonásobný syntetický standardní zámečnických konstrukcí</t>
  </si>
  <si>
    <t>833686663</t>
  </si>
  <si>
    <t>263</t>
  </si>
  <si>
    <t>783317101</t>
  </si>
  <si>
    <t>Krycí jednonásobný syntetický standardní nátěr zámečnických konstrukcí</t>
  </si>
  <si>
    <t>-1690089279</t>
  </si>
  <si>
    <t>784</t>
  </si>
  <si>
    <t>Dokončovací práce - malby a tapety</t>
  </si>
  <si>
    <t>264</t>
  </si>
  <si>
    <t>784181101</t>
  </si>
  <si>
    <t>Základní akrylátová jednonásobná bezbarvá penetrace podkladu v místnostech v do 3,80 m</t>
  </si>
  <si>
    <t>1553833935</t>
  </si>
  <si>
    <t>"stropy"</t>
  </si>
  <si>
    <t>"1np m.č. 111-124"  17,22+26,58+87,63+17,75+7,3+4,84+3,9+6,39+4,41*2+3,84+23,73</t>
  </si>
  <si>
    <t>"2np m.č. 213-225"  42,23+81,13+68,6+18,05+24,93+17,75+7,3+5,02+8,25+15,81+4,05+4,21+1,55</t>
  </si>
  <si>
    <t>"m.č. 216 odpočet" -18,05</t>
  </si>
  <si>
    <t>265</t>
  </si>
  <si>
    <t>784181103</t>
  </si>
  <si>
    <t>Základní akrylátová jednonásobná bezbarvá penetrace podkladu v místnostech v přes 3,80 do 5,00 m</t>
  </si>
  <si>
    <t>-821049463</t>
  </si>
  <si>
    <t>"113" (12,25+7,0)*2 *4,9   +88,96</t>
  </si>
  <si>
    <t>"123" (7,0+4,525)*2 *4,9   +31,36</t>
  </si>
  <si>
    <t>266</t>
  </si>
  <si>
    <t>784181107</t>
  </si>
  <si>
    <t>Základní akrylátová jednonásobná bezbarvá penetrace podkladu na schodišti podlaží v do 3,80 m</t>
  </si>
  <si>
    <t>235457348</t>
  </si>
  <si>
    <t>267</t>
  </si>
  <si>
    <t>784221101</t>
  </si>
  <si>
    <t>Dvojnásobné bílé malby ze směsí za sucha dobře otěruvzdorných v místnostech do 3,80 m</t>
  </si>
  <si>
    <t>1816694222</t>
  </si>
  <si>
    <t>268</t>
  </si>
  <si>
    <t>784221103</t>
  </si>
  <si>
    <t>Dvojnásobné bílé malby ze směsí za sucha dobře otěruvzdorných v místnostech přes 3,80 do 5,00 m</t>
  </si>
  <si>
    <t>1252732137</t>
  </si>
  <si>
    <t>269</t>
  </si>
  <si>
    <t>784221107</t>
  </si>
  <si>
    <t>Dvojnásobné bílé malby ze směsí za sucha dobře otěruvzdorných na schodišti do 3,80 m</t>
  </si>
  <si>
    <t>356307753</t>
  </si>
  <si>
    <t>Práce a dodávky M</t>
  </si>
  <si>
    <t>33-M</t>
  </si>
  <si>
    <t>Montáže dopr.zaříz.,sklad. zař. a váh</t>
  </si>
  <si>
    <t>270</t>
  </si>
  <si>
    <t>330 02</t>
  </si>
  <si>
    <t>D+M Hever pro OA</t>
  </si>
  <si>
    <t>2000704731</t>
  </si>
  <si>
    <t>"D.1.1.32 str. 64" 1</t>
  </si>
  <si>
    <t>SO 01.02 - ZTI I.etapa PŘÍSTAVBA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</si>
  <si>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</si>
  <si>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</si>
  <si>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</si>
  <si>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</si>
  <si>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</si>
  <si>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721173.R01</t>
  </si>
  <si>
    <t>Potrubí kanalizační z PVC SN 4 svodné DN 160 - chránička</t>
  </si>
  <si>
    <t>"Odměřeno z výkresu D.1.4.a.6"1</t>
  </si>
  <si>
    <t>721173.R02</t>
  </si>
  <si>
    <t>Potrubí kanalizační z PVC SN 4 svodné DN 200 - chránička</t>
  </si>
  <si>
    <t>"Odměřeno z výkresu D.1.4.a.6"3,5</t>
  </si>
  <si>
    <t>721173401</t>
  </si>
  <si>
    <t>Potrubí kanalizační z PVC SN 4 svodné DN 110</t>
  </si>
  <si>
    <t>"Odměřeno z výkresu D.1.4.a.6"8</t>
  </si>
  <si>
    <t>721173402</t>
  </si>
  <si>
    <t>Potrubí kanalizační z PVC SN 4 svodné DN 125</t>
  </si>
  <si>
    <t>"Odměřeno z výkresu D.1.4.a.6"28</t>
  </si>
  <si>
    <t>721173403</t>
  </si>
  <si>
    <t>Potrubí kanalizační z PVC SN 4 svodné DN 160</t>
  </si>
  <si>
    <t>"Odměřeno z výkresu D.1.4.a.6"4</t>
  </si>
  <si>
    <t>721174025</t>
  </si>
  <si>
    <t>Potrubí kanalizační z PP odpadní DN 110</t>
  </si>
  <si>
    <t>"Odměřeno z výkresu D.1.4.a.11"27</t>
  </si>
  <si>
    <t>721174042</t>
  </si>
  <si>
    <t>Potrubí kanalizační z PP připojovací DN 40</t>
  </si>
  <si>
    <t>"Odměřeno z výkresu D.1.4.a.6-10"18+5</t>
  </si>
  <si>
    <t>721174043</t>
  </si>
  <si>
    <t>Potrubí kanalizační z PP připojovací DN 50</t>
  </si>
  <si>
    <t>"Odměřeno z výkresu D.1.4.a.6-10"40</t>
  </si>
  <si>
    <t>721174044</t>
  </si>
  <si>
    <t>Potrubí kanalizační z PP připojovací DN 75</t>
  </si>
  <si>
    <t>"Odměřeno z výkresu D.1.4.a.6-10"2</t>
  </si>
  <si>
    <t>721174045</t>
  </si>
  <si>
    <t>Potrubí kanalizační z PP připojovací DN 110</t>
  </si>
  <si>
    <t>"Odměřeno z výkresu D.1.4.a.6-10"10</t>
  </si>
  <si>
    <t>721174055</t>
  </si>
  <si>
    <t>Potrubí kanalizační z PP dešťové DN 110</t>
  </si>
  <si>
    <t>721194104</t>
  </si>
  <si>
    <t>Vyvedení a upevnění odpadních výpustek DN 40</t>
  </si>
  <si>
    <t>"Odměřeno z výkresu D.1.4.a.6-10"17</t>
  </si>
  <si>
    <t>721194105</t>
  </si>
  <si>
    <t>Vyvedení a upevnění odpadních výpustek DN 50</t>
  </si>
  <si>
    <t>"Odměřeno z výkresu D.1.4.a.6-10"5+1+1+3</t>
  </si>
  <si>
    <t>721194109</t>
  </si>
  <si>
    <t>Vyvedení a upevnění odpadních výpustek DN 110</t>
  </si>
  <si>
    <t>"Odměřeno z výkresu D.1.4.a.6-10"3</t>
  </si>
  <si>
    <t>721211402</t>
  </si>
  <si>
    <t>Vpusť podlahová s vodorovným odtokem DN 40/50 s automatickým vztlakovým uzávěrem</t>
  </si>
  <si>
    <t>"Odměřeno z výkresu D.1.4.a.7"1</t>
  </si>
  <si>
    <t>721233.r01</t>
  </si>
  <si>
    <t>Střešní vtok polypropylen PP pro ploché střechy vodorovný odtok DN 110 s vyhříváním</t>
  </si>
  <si>
    <t>"Odměřeno z výkresu D.1.4.a.10"6</t>
  </si>
  <si>
    <t>721273153</t>
  </si>
  <si>
    <t>Hlavice ventilační polypropylen PP DN 110</t>
  </si>
  <si>
    <t>"Odměřeno z výkresu D.1.4.a.10"3</t>
  </si>
  <si>
    <t>721290112</t>
  </si>
  <si>
    <t>Zkouška těsnosti potrubí kanalizace vodou do DN 200</t>
  </si>
  <si>
    <t>8+28+4+27+23+40+2+10+8</t>
  </si>
  <si>
    <t>Přesun hmot procentní pro vnitřní kanalizace v objektech v do 12 m</t>
  </si>
  <si>
    <t>HLE.HL138.1</t>
  </si>
  <si>
    <t>HL sifon kondenzační podomítkový HL138</t>
  </si>
  <si>
    <t>"Odměřeno z výkresu D.1.4.a.7"2</t>
  </si>
  <si>
    <t>HLE.HL21.2</t>
  </si>
  <si>
    <t>Vtok (nálevka) DN32 se zápachovou uzávěrkou a kuličkou pro suchý stav</t>
  </si>
  <si>
    <t>"Odměřeno z výkresu D.1.4.a.7-8"3</t>
  </si>
  <si>
    <t>722</t>
  </si>
  <si>
    <t>Zdravotechnika - vnitřní vodovod</t>
  </si>
  <si>
    <t>722130233</t>
  </si>
  <si>
    <t>Potrubí vodovodní ocelové závitové pozinkované svařované běžné DN 25</t>
  </si>
  <si>
    <t>"Odměřeno z výkresu D.1.4.a.2-4"4</t>
  </si>
  <si>
    <t>722130234</t>
  </si>
  <si>
    <t>Potrubí vodovodní ocelové závitové pozinkované svařované běžné DN 32</t>
  </si>
  <si>
    <t>"Odměřeno z výkresu D.1.4.a.2-4"10</t>
  </si>
  <si>
    <t>722130235</t>
  </si>
  <si>
    <t>Potrubí vodovodní ocelové závitové pozinkované svařované běžné DN 40</t>
  </si>
  <si>
    <t>"Odměřeno z výkresu D.1.4.a.2-4"36</t>
  </si>
  <si>
    <t>722174002</t>
  </si>
  <si>
    <t>Potrubí vodovodní plastové PPR svar polyfúze PN 16 D 20x2,8 mm</t>
  </si>
  <si>
    <t>"Odměřeno z výkresu D.1.4.a.2-4"47+51+10</t>
  </si>
  <si>
    <t>722174003</t>
  </si>
  <si>
    <t>Potrubí vodovodní plastové PPR svar polyfúze PN 16 D 25x3,5 mm</t>
  </si>
  <si>
    <t>"Odměřeno z výkresu D.1.4.a.2-4"41+44+20+24</t>
  </si>
  <si>
    <t>722174004</t>
  </si>
  <si>
    <t>Potrubí vodovodní plastové PPR svar polyfúze PN 16 D 32x4,4 mm</t>
  </si>
  <si>
    <t>"Odměřeno z výkresu D.1.4.a.2-4"15+15</t>
  </si>
  <si>
    <t>722174005</t>
  </si>
  <si>
    <t>Potrubí vodovodní plastové PPR svar polyfúze PN 16 D 40x5,5 mm</t>
  </si>
  <si>
    <t>"Odměřeno z výkresu D.1.4.a.2-4"15+15+24+24</t>
  </si>
  <si>
    <t>722174006</t>
  </si>
  <si>
    <t>Potrubí vodovodní plastové PPR svar polyfúze PN 16 D 50x6,9 mm</t>
  </si>
  <si>
    <t>"Odměřeno z výkresu D.1.4.a.2-5"15</t>
  </si>
  <si>
    <t>722181231</t>
  </si>
  <si>
    <t>Ochrana vodovodního potrubí přilepenými termoizolačními trubicemi z PE tl do 13 mm DN do 22 mm</t>
  </si>
  <si>
    <t>"Odměřeno z výkresu D.1.4.a.2-4"52</t>
  </si>
  <si>
    <t>722181232</t>
  </si>
  <si>
    <t>Ochrana vodovodního potrubí přilepenými termoizolačními trubicemi z PE tl do 13 mm DN do 45 mm</t>
  </si>
  <si>
    <t>"Odměřeno z výkresu D.1.4.a.2-4"41+15+15+10+24</t>
  </si>
  <si>
    <t>722181233</t>
  </si>
  <si>
    <t>Ochrana vodovodního potrubí přilepenými termoizolačními trubicemi z PE tl přes 9 do 13 mm DN přes 45 do 63 mm</t>
  </si>
  <si>
    <t>722181241</t>
  </si>
  <si>
    <t>Ochrana vodovodního potrubí přilepenými termoizolačními trubicemi z PE tl do 20 mm DN do 22 mm</t>
  </si>
  <si>
    <t>"Odměřeno z výkresu D.1.4.a.2-4"56</t>
  </si>
  <si>
    <t>722181242</t>
  </si>
  <si>
    <t>Ochrana vodovodního potrubí přilepenými termoizolačními trubicemi z PE tl do 20 mm DN do 45 mm</t>
  </si>
  <si>
    <t>"Odměřeno z výkresu D.1.4.a.2-4"54+15+15+24+24</t>
  </si>
  <si>
    <t>722182011</t>
  </si>
  <si>
    <t>Podpůrný žlab pro potrubí D 20</t>
  </si>
  <si>
    <t>"Odměřeno z výkresu D.1.4.a.2-4"15</t>
  </si>
  <si>
    <t>722182012</t>
  </si>
  <si>
    <t>Podpůrný žlab pro potrubí D 25</t>
  </si>
  <si>
    <t>"Odměřeno z výkresu D.1.4.a.2-4"11+15+20</t>
  </si>
  <si>
    <t>722182013</t>
  </si>
  <si>
    <t>Podpůrný žlab pro potrubí D 32</t>
  </si>
  <si>
    <t>"Odměřeno z výkresu D.1.4.a.2-4"4+4+4+4</t>
  </si>
  <si>
    <t>722182014</t>
  </si>
  <si>
    <t>Podpůrný žlab pro potrubí D 40</t>
  </si>
  <si>
    <t>"Odměřeno z výkresu D.1.4.a.2-4"30+33+20+20</t>
  </si>
  <si>
    <t>722190401</t>
  </si>
  <si>
    <t>Vyvedení a upevnění výpustku do DN 25</t>
  </si>
  <si>
    <t>"Odměřeno z výkresu D.1.4.a.2-4"28+10+2+2+1+4+2+3</t>
  </si>
  <si>
    <t>722220231</t>
  </si>
  <si>
    <t>Přechodka dGK PPR PN 20 D 20 x G 1/2" s kovovým vnitřním závitem</t>
  </si>
  <si>
    <t>"Odměřeno z výkresu D.1.4.a.2-4"4+4</t>
  </si>
  <si>
    <t>722220233</t>
  </si>
  <si>
    <t>Přechodka dGK PPR PN 20 D 32 x G 1" s kovovým vnitřním závitem</t>
  </si>
  <si>
    <t>"Odměřeno z výkresu D.1.4.a.2-4"8</t>
  </si>
  <si>
    <t>722224115</t>
  </si>
  <si>
    <t>Kohout plnicí nebo vypouštěcí G 1/2" PN 10 s jedním závitem</t>
  </si>
  <si>
    <t>"Odměřeno z výkresu D.1.4.a.2"1</t>
  </si>
  <si>
    <t>722231.R01</t>
  </si>
  <si>
    <t>Ventil zpětný G 6/4" PN 16 do 90°C dle ČSN EN 1717</t>
  </si>
  <si>
    <t>722231072</t>
  </si>
  <si>
    <t>Ventil zpětný mosazný G 1/2" PN 10 do 110°C se dvěma závity</t>
  </si>
  <si>
    <t>"Odměřeno z výkresu D.1.4.a.3-4"1+1</t>
  </si>
  <si>
    <t>722231074</t>
  </si>
  <si>
    <t>Ventil zpětný mosazný G 1" PN 10 do 110°C se dvěma závity</t>
  </si>
  <si>
    <t>722231221</t>
  </si>
  <si>
    <t>Ventil pojistný mosazný G 1/2" PN 6 do 100°C k bojleru s vnitřním x vnějším závitem</t>
  </si>
  <si>
    <t>722231222</t>
  </si>
  <si>
    <t>Ventil pojistný mosazný G 3/4" PN 6 do 100°C k bojleru s vnitřním x vnějším závitem</t>
  </si>
  <si>
    <t>722232.R02</t>
  </si>
  <si>
    <t>Automatický termostatický ventil s obtokem pro vyvážení cirkulace teplé vody s vnitřním závitem DN15</t>
  </si>
  <si>
    <t>722232043</t>
  </si>
  <si>
    <t>Kohout kulový přímý G 1/2" PN 42 do 185°C vnitřní závit</t>
  </si>
  <si>
    <t>"Odměřeno z výkresu D.1.4.a.3-4"4</t>
  </si>
  <si>
    <t>722232045</t>
  </si>
  <si>
    <t>Kohout kulový přímý G 1" PN 42 do 185°C vnitřní závit</t>
  </si>
  <si>
    <t>"Odměřeno z výkresu D.1.4.a.3-4"4+2</t>
  </si>
  <si>
    <t>722232047</t>
  </si>
  <si>
    <t>Kohout kulový přímý G 6/4" PN 42 do 185°C vnitřní závit</t>
  </si>
  <si>
    <t>"Odměřeno z výkresu D.1.4.a.2-5"2</t>
  </si>
  <si>
    <t>722234265</t>
  </si>
  <si>
    <t>Filtr mosazný G 1" PN 20 do 80°C s 2x vnitřním závitem</t>
  </si>
  <si>
    <t>722250.R01</t>
  </si>
  <si>
    <t>Hydrantový systém s tvarově stálou hadicí D 19 x 30 m prosklený</t>
  </si>
  <si>
    <t>soubor</t>
  </si>
  <si>
    <t>R.D5-002</t>
  </si>
  <si>
    <t>Dodávka a montáž ventil trojcestný směšovací samočinný G 1/2 PN 10 do 70°C se dvěma závity</t>
  </si>
  <si>
    <t>722290226</t>
  </si>
  <si>
    <t>Zkouška těsnosti vodovodního potrubí do DN 50</t>
  </si>
  <si>
    <t>"Odměřeno z výkresu D.1.4.a.2-4"4+10+36+108+105+30+30</t>
  </si>
  <si>
    <t>722290234</t>
  </si>
  <si>
    <t>Proplach a dezinfekce vodovodního potrubí do DN 80</t>
  </si>
  <si>
    <t>998722202</t>
  </si>
  <si>
    <t>Přesun hmot procentní pro vnitřní vodovod v objektech v do 12 m</t>
  </si>
  <si>
    <t>724</t>
  </si>
  <si>
    <t>Zdravotechnika - strojní vybavení</t>
  </si>
  <si>
    <t>724141.R01</t>
  </si>
  <si>
    <t>Mokroběžní elektronické cirkulační čerpadlo, připojení DN25, redukované šroubení, spínací hodiny</t>
  </si>
  <si>
    <t>724234109</t>
  </si>
  <si>
    <t>Domovní vodárna nádoba tlaková objemu 33 l s pryžovým vakem vertikálním</t>
  </si>
  <si>
    <t>998724201</t>
  </si>
  <si>
    <t>Přesun hmot procentní pro strojní vybavení v objektech v do 6 m</t>
  </si>
  <si>
    <t>725</t>
  </si>
  <si>
    <t>Zdravotechnika - zařizovací předměty</t>
  </si>
  <si>
    <t>725112.R01</t>
  </si>
  <si>
    <t>Kombi klozeti s hlubokým splachováním zvýšený odpad svislý - invalidní program, splachovánní na nádržce ze strany</t>
  </si>
  <si>
    <t>"Odměřeno z výkresu D.1.4.a.4"1</t>
  </si>
  <si>
    <t>725112022</t>
  </si>
  <si>
    <t>Klozet keramický závěsný na nosné stěny s hlubokým splachováním odpad vodorovný</t>
  </si>
  <si>
    <t>"Odměřeno z výkresu D.1.4.a.3"2</t>
  </si>
  <si>
    <t>725121525</t>
  </si>
  <si>
    <t>Pisoárový záchodek automatický s radarovým senzorem</t>
  </si>
  <si>
    <t>"Odměřeno z výkresu D.1.4.a.3"3</t>
  </si>
  <si>
    <t>725211.R01</t>
  </si>
  <si>
    <t>Umyvadlo keramické bílé zdravotní šířky 640 mm připevněné na stěnu šrouby - invalidní program</t>
  </si>
  <si>
    <t>725211604</t>
  </si>
  <si>
    <t>Umyvadlo keramické bílé šířky 650 mm bez krytu na sifon připevněné na stěnu šrouby</t>
  </si>
  <si>
    <t>"Odměřeno z výkresu D.1.4.a.2-4"14</t>
  </si>
  <si>
    <t>725241112</t>
  </si>
  <si>
    <t>Vanička sprchová akrylátová čtvercová 900x900 mm</t>
  </si>
  <si>
    <t>"Odměřeno z výkresu D.1.4.a.2-4"2+2+1</t>
  </si>
  <si>
    <t>725244103</t>
  </si>
  <si>
    <t>Dveře sprchové rámové se skleněnou výplní tl. 5 mm otvíravé jednokřídlové do niky na vaničku šířky 900 mm</t>
  </si>
  <si>
    <t>725331111</t>
  </si>
  <si>
    <t>Výlevka bez výtokových armatur keramická se sklopnou plastovou mřížkou 500 mm, závěsná</t>
  </si>
  <si>
    <t>"Odměřeno z výkresu D.1.4.a.2-4"2</t>
  </si>
  <si>
    <t>725531102</t>
  </si>
  <si>
    <t>Elektrický ohřívač zásobníkový přepadový beztlakový 10 l / 2 kW</t>
  </si>
  <si>
    <t>725813111</t>
  </si>
  <si>
    <t>Ventil rohový bez připojovací trubičky nebo flexi hadičky G 1/2"</t>
  </si>
  <si>
    <t>"Odměřeno z výkresu D.1.4.a.2-4"28+2+2+3</t>
  </si>
  <si>
    <t>725821312</t>
  </si>
  <si>
    <t>Baterie dřezová nástěnná páková s otáčivým kulatým ústím a délkou ramínka 210 mm</t>
  </si>
  <si>
    <t>725822.R01</t>
  </si>
  <si>
    <t>Baterie umyvadlová stojánková páková - invalidní program</t>
  </si>
  <si>
    <t>725822611</t>
  </si>
  <si>
    <t>Baterie umyvadlová stojánková páková bez výpusti</t>
  </si>
  <si>
    <t>725841.R01</t>
  </si>
  <si>
    <t>Baterie sprchová nástěnná páková vč. sprchové hadice a ruční sprchy</t>
  </si>
  <si>
    <t>"Odměřeno z výkresu D.1.4.a.2-4"5</t>
  </si>
  <si>
    <t>725861.R01</t>
  </si>
  <si>
    <t>Zápachová uzávěrka pro umyvadla DN 40 - invalidní program</t>
  </si>
  <si>
    <t>725861102</t>
  </si>
  <si>
    <t>Zápachová uzávěrka pro umyvadla DN 40</t>
  </si>
  <si>
    <t>998725202</t>
  </si>
  <si>
    <t>Přesun hmot procentní pro zařizovací předměty v objektech v do 12 m</t>
  </si>
  <si>
    <t>726</t>
  </si>
  <si>
    <t>Zdravotechnika - předstěnové instalace</t>
  </si>
  <si>
    <t>726131.R011</t>
  </si>
  <si>
    <t>Instalační předstěna - výlevka závěsná v 1300 mm s ovládáním zepředu do lehkých stěn s kovovou kcí</t>
  </si>
  <si>
    <t>726131041</t>
  </si>
  <si>
    <t>Instalační předstěna - klozet závěsný v 1120 mm s ovládáním zepředu do lehkých stěn s kovovou kcí</t>
  </si>
  <si>
    <t>726191001</t>
  </si>
  <si>
    <t>Zvukoizolační souprava pro klozet a bidet</t>
  </si>
  <si>
    <t>726191002</t>
  </si>
  <si>
    <t>Souprava pro předstěnovou montáž</t>
  </si>
  <si>
    <t>"Odměřeno z výkresu D.1.4.a.3"2+2</t>
  </si>
  <si>
    <t>998726212</t>
  </si>
  <si>
    <t>Přesun hmot procentní pro instalační prefabrikáty v objektech v do 12 m</t>
  </si>
  <si>
    <t>HZS</t>
  </si>
  <si>
    <t>Hodinové zúčtovací sazby</t>
  </si>
  <si>
    <t>HZS2212</t>
  </si>
  <si>
    <t>Hodinová zúčtovací sazba instalatér odborný - napojení na stávající rozvody vody</t>
  </si>
  <si>
    <t>hod</t>
  </si>
  <si>
    <t>262144</t>
  </si>
  <si>
    <t>HZS2491</t>
  </si>
  <si>
    <t>Hodinová zúčtovací sazba dělník zednických výpomocí</t>
  </si>
  <si>
    <t>SO 01.03 - STLAČENÝ VZDUCH I.etapa PŘÍSTAVBA</t>
  </si>
  <si>
    <t xml:space="preserve">    723 - Zdravotechnika - vnitřní plynovod</t>
  </si>
  <si>
    <t>722174023</t>
  </si>
  <si>
    <t>Potrubí vodovodní plastové PPR svar polyfúze PN 20 D 25x4,2 mm</t>
  </si>
  <si>
    <t>"Odměřeno z výkresu D.1.4.a.20-22"10</t>
  </si>
  <si>
    <t>722174024</t>
  </si>
  <si>
    <t>Potrubí vodovodní plastové PPR svar polyfúze PN 20 D 32x5,4 mm</t>
  </si>
  <si>
    <t>"Odměřeno z výkresu D.1.4.a.20-22"36</t>
  </si>
  <si>
    <t>722182.R01</t>
  </si>
  <si>
    <t>Pomocné ocelové nosné kostrukce včetně povrchové úpravy a pomocný nosný materiál potrubí</t>
  </si>
  <si>
    <t>Kg</t>
  </si>
  <si>
    <t>Tržní cena roku 2021</t>
  </si>
  <si>
    <t>"Odměřeno z výkresu D.1.4.a.20-22"6*4</t>
  </si>
  <si>
    <t>"Odměřeno z výkresu D.1.4.a.20-22"35</t>
  </si>
  <si>
    <t>"Odměřeno z výkresu D.1.4.a.20-22"4</t>
  </si>
  <si>
    <t>722220241</t>
  </si>
  <si>
    <t>Přechodka dGK PPR PN 20 D 20 x G 1/2" s kovovým vnitřním závitem a převlečnou maticí</t>
  </si>
  <si>
    <t>722220243</t>
  </si>
  <si>
    <t>Přechodka dGK PPR PN 20 D 32 x G 1" s kovovým vnitřním závitem a převlečnou maticí</t>
  </si>
  <si>
    <t>"Napojení na přemístěnný kompresor"1</t>
  </si>
  <si>
    <t>Přesun hmot procentní pro vnitřní vodovod v objektech v přes 6 do 12 m</t>
  </si>
  <si>
    <t>968643719</t>
  </si>
  <si>
    <t>723</t>
  </si>
  <si>
    <t>Zdravotechnika - vnitřní plynovod</t>
  </si>
  <si>
    <t>723111.R01</t>
  </si>
  <si>
    <t>Přemístění a instalace stávajícího kompresoru, odzkoušení</t>
  </si>
  <si>
    <t>"Přemístění dle požadavku provozovatele"1</t>
  </si>
  <si>
    <t>723111.R02</t>
  </si>
  <si>
    <t>Samočinné armatury - rychlouzávěr - koncový element rozvodu sltačeného vzduchu 1/2"</t>
  </si>
  <si>
    <t>723111.R03</t>
  </si>
  <si>
    <t>Tlakoměr s pevným stonkem a zpětnou klapkou spodní připojení (radiální) tlaku 0–16 bar průměru 50 mm</t>
  </si>
  <si>
    <t>723190.R01</t>
  </si>
  <si>
    <t>Tlaková zkouška vedení stlačeného vzduchu DN20-32</t>
  </si>
  <si>
    <t>"Odměřeno z výkresu D.1.4.a.20-22"10+36</t>
  </si>
  <si>
    <t>723231162</t>
  </si>
  <si>
    <t>Kohout kulový přímý G 1/2" PN 42 do 185°C plnoprůtokový vnitřní závit těžká řada</t>
  </si>
  <si>
    <t>998723202</t>
  </si>
  <si>
    <t>Přesun hmot procentní pro vnitřní plynovod v objektech v přes 6 do 12 m</t>
  </si>
  <si>
    <t>45774073</t>
  </si>
  <si>
    <t>SO 01.04 - VYTÁPĚNÍ I.etapa PŘÍSTAVBA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</si>
  <si>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</si>
  <si>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</si>
  <si>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</si>
  <si>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</si>
  <si>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</si>
  <si>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</si>
  <si>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</si>
  <si>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"Součet položek 2 - 8"15,6+156+70,2+140,4+62,4+70,2+15,6</t>
  </si>
  <si>
    <t>63154570</t>
  </si>
  <si>
    <t>pouzdro izolační potrubní z minerální vlny s Al fólií max. 250/100°C 22/40mm</t>
  </si>
  <si>
    <t>63154601</t>
  </si>
  <si>
    <t>pouzdro izolační potrubní z minerální vlny s Al fólií max. 250/100°C 28/50mm</t>
  </si>
  <si>
    <t>63154602</t>
  </si>
  <si>
    <t>pouzdro izolační potrubní z minerální vlny s Al fólií max. 250/100°C 35/50mm</t>
  </si>
  <si>
    <t>63154603</t>
  </si>
  <si>
    <t>pouzdro izolační potrubní z minerální vlny s Al fólií max. 250/100°C 42/50mm</t>
  </si>
  <si>
    <t>63154604</t>
  </si>
  <si>
    <t>pouzdro izolační potrubní z minerální vlny s Al fólií max. 250/100°C 48/50mm</t>
  </si>
  <si>
    <t>63154605</t>
  </si>
  <si>
    <t>pouzdro izolační potrubní z minerální vlny s Al fólií max. 250/100°C 60/50mm</t>
  </si>
  <si>
    <t>63154607</t>
  </si>
  <si>
    <t>pouzdro izolační potrubní z minerální vlny s Al fólií max. 250/100°C 76/50mm</t>
  </si>
  <si>
    <t>700700191</t>
  </si>
  <si>
    <t>Al páska šířky 50mm</t>
  </si>
  <si>
    <t>bm</t>
  </si>
  <si>
    <t>"Na 1m izolace spotřeba přibližně 1m přelepovací pásky"600</t>
  </si>
  <si>
    <t>713463131</t>
  </si>
  <si>
    <t>Montáž izolace tepelné potrubí potrubními pouzdry bez úpravy slepenými 1x tl izolace do 25 mm</t>
  </si>
  <si>
    <t>"Součet položek 2-7"312+273+195+117+39</t>
  </si>
  <si>
    <t>28377106</t>
  </si>
  <si>
    <t>izolace tepelná potrubí z pěnového polyetylenu 18 x 20 mm</t>
  </si>
  <si>
    <t>28377045</t>
  </si>
  <si>
    <t>izolace tepelná potrubí z pěnového polyetylenu 22 x 25 mm</t>
  </si>
  <si>
    <t>28377048</t>
  </si>
  <si>
    <t>izolace tepelná potrubí z pěnového polyetylenu 28 x 25 mm</t>
  </si>
  <si>
    <t>28377056</t>
  </si>
  <si>
    <t>izolace tepelná potrubí z pěnového polyetylenu 35 x 25 mm</t>
  </si>
  <si>
    <t>28377063</t>
  </si>
  <si>
    <t>pouzdro izolační potrubní z pěnového polyetylenu 45 x 25mm</t>
  </si>
  <si>
    <t>283771350</t>
  </si>
  <si>
    <t>páska samolepící na izolaci po 20 m</t>
  </si>
  <si>
    <t>"Na 1m izolace spotřeba přibližně 10m přelepovací pásky"100</t>
  </si>
  <si>
    <t>283771300</t>
  </si>
  <si>
    <t>spona na návlekovou izolaci</t>
  </si>
  <si>
    <t>"Na 1m izolace spotřeba přibližně 1kus spony"1000</t>
  </si>
  <si>
    <t>-470179044</t>
  </si>
  <si>
    <t>723111204.1</t>
  </si>
  <si>
    <t>Potrubí ocelové závitové černé bezešvé svařované běžné DN 25 včetně dvojnásobného základního nátěru</t>
  </si>
  <si>
    <t>723150313</t>
  </si>
  <si>
    <t>Potrubí ocelové hladké černé bezešvé spojované svařováním tvářené za tepla D 76x3,2 mm</t>
  </si>
  <si>
    <t>723190253</t>
  </si>
  <si>
    <t>Výpustky plynovodní vedení a upevnění DN 25</t>
  </si>
  <si>
    <t>"Vyměření a příprava připojení plynového spotřebiče"2</t>
  </si>
  <si>
    <t>723221302</t>
  </si>
  <si>
    <t>Ventil vzorkovací rohový G 1/2 PN 5 s vnějším závitem</t>
  </si>
  <si>
    <t>"Na konci akumulačního potrubí - ventil pro odvzdušnění plynovodu"1</t>
  </si>
  <si>
    <t>723230104</t>
  </si>
  <si>
    <t>Kulový uzávěr přímý PN 5 G 1" FF s protipožární armaturou a 2x vnitřním závitem</t>
  </si>
  <si>
    <t>"Armatura pro připojení plynového spotřebiče"2</t>
  </si>
  <si>
    <t>Kohout kulový přímý G 1/2 PN 42 do 185°C plnoprůtokový s koulí vnitřní závit těžká řada</t>
  </si>
  <si>
    <t>"Uzávěr před vzorkovacím ventilem"1</t>
  </si>
  <si>
    <t>723XPL201</t>
  </si>
  <si>
    <t>Revize vnitřního domovního plynovodu</t>
  </si>
  <si>
    <t>"Zajistí odborně způsobilá osoba"1</t>
  </si>
  <si>
    <t>723XPL202</t>
  </si>
  <si>
    <t>Tlaková a provozní zkouška vnitřního domovního plynovodu plynovodu</t>
  </si>
  <si>
    <t>723XPL203</t>
  </si>
  <si>
    <t>Ostatní pomocné práce</t>
  </si>
  <si>
    <t>h</t>
  </si>
  <si>
    <t>734421102.P</t>
  </si>
  <si>
    <t>Tlakoměr s pevným stonkem a zpětnou klapkou tlak 0-6 kpa průměr 100 mm spodní připojení</t>
  </si>
  <si>
    <t>"Osadit před odbočky pro kotle"1</t>
  </si>
  <si>
    <t>734424101.P</t>
  </si>
  <si>
    <t>Kondenzační smyčka k přivaření zahnutá s třícestným manometrickým kohoutem PN 250 do 300°C</t>
  </si>
  <si>
    <t>"Příslušenství tlakoměru"1</t>
  </si>
  <si>
    <t>-1405126821</t>
  </si>
  <si>
    <t>731</t>
  </si>
  <si>
    <t>Ústřední vytápění - kotelny</t>
  </si>
  <si>
    <t>731KOX01</t>
  </si>
  <si>
    <t>Přemístění stávajících kotlů</t>
  </si>
  <si>
    <t>"Demontáž a zpětná montáž na jiné místo v rámci jedné místnosti stávajícího plynového kotle dle dodavatelem zpracované výrobní dokumentace"2</t>
  </si>
  <si>
    <t>731KOX02</t>
  </si>
  <si>
    <t>Stavebnicová regulace topného výkonu pro řízení kaskády dvou kotlů, ekvitermní regulaci tří topných větví a řízení topné větve pro zásobníkový ohřev teplé vody</t>
  </si>
  <si>
    <t>"Kompletní dodávka tovární regulační automatiky pro stávající kotle Buderus dle dodavatelem zpracované výrobní dokumentace"1</t>
  </si>
  <si>
    <t>731KOX03</t>
  </si>
  <si>
    <t>Kompletní montáž a uvedení do provozu regulační automatiky vč. prokabelování v technické místnosti</t>
  </si>
  <si>
    <t>"Kompletní montáž tovární regulační automatiky pro stávající kotle Buderus dle dodavatelem zpracované výrobní dokumentace"1</t>
  </si>
  <si>
    <t>731KOX04</t>
  </si>
  <si>
    <t>Úpravy odtahu spalin přemístěných plynových kotlů</t>
  </si>
  <si>
    <t>"Dopojení přemístěných plynových kotlů na stávající potrubí odtahu spalin dle předem odsouhlasené výrobní dokumentace"1</t>
  </si>
  <si>
    <t>731KOX05</t>
  </si>
  <si>
    <t>Tlaková a provozní zkouška odkouření, revize spalinové cesty</t>
  </si>
  <si>
    <t>731KOX06</t>
  </si>
  <si>
    <t>Uvedení do provozu plynového kotle a vstupní revize</t>
  </si>
  <si>
    <t>731KOX07</t>
  </si>
  <si>
    <t>Neutralizační sada k nástěnným kotlům do 120kW - neutralizační filtr vč. náplně</t>
  </si>
  <si>
    <t>998731202</t>
  </si>
  <si>
    <t>Přesun hmot procentní pro kotelny v objektech v přes 6 do 12 m</t>
  </si>
  <si>
    <t>1804017770</t>
  </si>
  <si>
    <t>732</t>
  </si>
  <si>
    <t>Ústřední vytápění - strojovny</t>
  </si>
  <si>
    <t>732199100</t>
  </si>
  <si>
    <t>Montáž a dodávka orientačních štítků</t>
  </si>
  <si>
    <t>"Orientačními štítky opatřit všechna strojní zařízení a odbočky stoupacích vedení v 1.PP"30</t>
  </si>
  <si>
    <t>732211123</t>
  </si>
  <si>
    <t>Ohřívač stacionární zásobníkový s jedním výměníkem PN 1,0/1,6 o objemu 500 l v.pl. 1,90 m2</t>
  </si>
  <si>
    <t>732XS01</t>
  </si>
  <si>
    <t>Kombinovaný rozdělovač se sběračem modul 80mm pro 4 topné okruhy vč. konzol a tepelné izolace - připojení 5/4", vývody 1" vč. konzol a tepelné izolace - dodávka a montáž</t>
  </si>
  <si>
    <t>732XS02</t>
  </si>
  <si>
    <t>Hydraulický vyrovnávač dynamických tlaků 8m3/h - připojení 2 1/2" vč. tepelné izolace - dodávka a montáž</t>
  </si>
  <si>
    <t>732XS03</t>
  </si>
  <si>
    <t>Nádoba tlaková expanzní s membránou - 100l - 6bar - pro topné soustavy - dodávka a montáž</t>
  </si>
  <si>
    <t>732XS03.1</t>
  </si>
  <si>
    <t>Kompaktní automatické doplňovací zařízení pro soustavy s membránovou expanzní nádobou - výkon dopouštění 0,5m3/h - dodávka a montáž</t>
  </si>
  <si>
    <t>732XS03.2</t>
  </si>
  <si>
    <t>Změkčovací filtr doplňování vody do systému UT - dodávka a montáž</t>
  </si>
  <si>
    <t>732XS04</t>
  </si>
  <si>
    <t>Oběhové čerpadlo DN25 - 60kPa s elektronickou regulací otáček - Qel = 5-45W / 230V - PN 10 / 110 °C - dodávka a montáž</t>
  </si>
  <si>
    <t>732XS05</t>
  </si>
  <si>
    <t>Oběhové čerpadlo DN25 - 100kPa s elektronickou regulací otáček - Qel = 10-185W / 230V - PN 10 / 110 °C - dodávka a montáž</t>
  </si>
  <si>
    <t>998732202</t>
  </si>
  <si>
    <t>Přesun hmot procentní pro strojovny v objektech v přes 6 do 12 m</t>
  </si>
  <si>
    <t>707547569</t>
  </si>
  <si>
    <t>733</t>
  </si>
  <si>
    <t>Ústřední vytápění - rozvodné potrubí</t>
  </si>
  <si>
    <t>733111113</t>
  </si>
  <si>
    <t>Potrubí ocelové závitové bezešvé běžné v kotelnách nebo strojovnách DN 15 včetně dvojnásobného základního nátěru</t>
  </si>
  <si>
    <t>733111114</t>
  </si>
  <si>
    <t>Potrubí ocelové závitové bezešvé běžné v kotelnách nebo strojovnách DN 20 včetně dvojnásobného základního nátěru</t>
  </si>
  <si>
    <t>733111115</t>
  </si>
  <si>
    <t>Potrubí ocelové závitové bezešvé běžné v kotelnách nebo strojovnách DN 25 včetně dvojnásobného základního nátěru</t>
  </si>
  <si>
    <t>733111116</t>
  </si>
  <si>
    <t>Potrubí ocelové závitové bezešvé běžné v kotelnách nebo strojovnách DN 32 včetně dvojnásobného základního nátěru</t>
  </si>
  <si>
    <t>733111117</t>
  </si>
  <si>
    <t>Potrubí ocelové závitové bezešvé běžné v kotelnách nebo strojovnách DN 40 včetně dvojnásobného základního nátěru</t>
  </si>
  <si>
    <t>733111118</t>
  </si>
  <si>
    <t>Potrubí ocelové závitové bezešvé běžné v kotelnách nebo strojovnách DN 50 včetně dvojnásobného základního nátěru</t>
  </si>
  <si>
    <t>733121222</t>
  </si>
  <si>
    <t>Potrubí ocelové hladké bezešvé v kotelnách nebo strojovnách D 76x3,2 včetně dvojnásobného základního nátěru</t>
  </si>
  <si>
    <t>733190107</t>
  </si>
  <si>
    <t>Zkouška těsnosti potrubí ocelové závitové do DN 40</t>
  </si>
  <si>
    <t>"Součet položek 37 - 41"14,4+144+64,8+129,6+57,6</t>
  </si>
  <si>
    <t>733190108</t>
  </si>
  <si>
    <t>Zkouška těsnosti potrubí ocelové závitové do DN 50</t>
  </si>
  <si>
    <t>"Součet položek 42"64,8</t>
  </si>
  <si>
    <t>733190225</t>
  </si>
  <si>
    <t>Zkouška těsnosti potrubí ocelové hladké přes D 60,3x2,9 do D 89x5,0</t>
  </si>
  <si>
    <t>"Součet položek 43"14,4</t>
  </si>
  <si>
    <t>733223304</t>
  </si>
  <si>
    <t>Potrubí měděné tvrdé spojované lisováním DN 25 ÚT</t>
  </si>
  <si>
    <t>733223306</t>
  </si>
  <si>
    <t>Potrubí měděné tvrdé spojované lisováním DN 40 ÚT</t>
  </si>
  <si>
    <t>733224222</t>
  </si>
  <si>
    <t>Příplatek k potrubí měděnému za zhotovení přípojky z trubek měděných D 15x1</t>
  </si>
  <si>
    <t>"Odměřeno z výkresu D.1.4.b.2 až 5"80</t>
  </si>
  <si>
    <t>733224224</t>
  </si>
  <si>
    <t>Příplatek k potrubí měděnému za zhotovení přípojky z trubek měděných D 22x1</t>
  </si>
  <si>
    <t>"Odměřeno z výkresu D.1.4.b.2 až 5"50</t>
  </si>
  <si>
    <t>733224225</t>
  </si>
  <si>
    <t>Příplatek k potrubí měděnému za zhotovení přípojky z trubek měděných do D 28x1,5</t>
  </si>
  <si>
    <t>"Odměřeno z výkresu D.1.4.b.2 až 5"70</t>
  </si>
  <si>
    <t>733291101</t>
  </si>
  <si>
    <t>Zkouška těsnosti potrubí měděné do D 35x1,5</t>
  </si>
  <si>
    <t>"Součet položek 9"36</t>
  </si>
  <si>
    <t>733291102</t>
  </si>
  <si>
    <t>Zkouška těsnosti potrubí měděné do D 64x2</t>
  </si>
  <si>
    <t>"Součet položek 10"36</t>
  </si>
  <si>
    <t>733322201</t>
  </si>
  <si>
    <t>Potrubí plastové z PE-X spojované kovovou objímkou D 17x2</t>
  </si>
  <si>
    <t>733322202</t>
  </si>
  <si>
    <t>Potrubí plastové z PE-X spojované kovovou objímkou D 20x2</t>
  </si>
  <si>
    <t>733322203</t>
  </si>
  <si>
    <t>Potrubí plastové z PE-X spojované kovovou objímkou D 25x2,3</t>
  </si>
  <si>
    <t>733322204</t>
  </si>
  <si>
    <t>Potrubí plastové z PE-X spojované kovovou objímkou D 32x2,9</t>
  </si>
  <si>
    <t>733391101</t>
  </si>
  <si>
    <t>Zkouška těsnosti potrubí plastové do D 32x3,0</t>
  </si>
  <si>
    <t>288+252+144+108</t>
  </si>
  <si>
    <t>733POX01</t>
  </si>
  <si>
    <t>Těsnění prostupů požárně - dělících konstrukcí požárním tmelem</t>
  </si>
  <si>
    <t>998733202</t>
  </si>
  <si>
    <t>Přesun hmot procentní pro rozvody potrubí v objektech v přes 6 do 12 m</t>
  </si>
  <si>
    <t>-767895136</t>
  </si>
  <si>
    <t>734</t>
  </si>
  <si>
    <t>Ústřední vytápění - armatury</t>
  </si>
  <si>
    <t>734173216</t>
  </si>
  <si>
    <t>Spoj přírubový PN 6/I do 200°C DN 65</t>
  </si>
  <si>
    <t>"Odměřeno z výkresu D.1.4.b.2 až 5"4</t>
  </si>
  <si>
    <t>734211120</t>
  </si>
  <si>
    <t>Ventil závitový odvzdušňovací G 1/2 PN 14 do 120°C automatický</t>
  </si>
  <si>
    <t>"Odměřeno z výkresu D.1.4.b.2 až 5"30</t>
  </si>
  <si>
    <t>734242414</t>
  </si>
  <si>
    <t>Ventil závitový zpětný přímý G 1 PN 16 do 110°C</t>
  </si>
  <si>
    <t>"Odměřeno z výkresu D.1.4.b.2"4</t>
  </si>
  <si>
    <t>734242415</t>
  </si>
  <si>
    <t>Ventil závitový zpětný přímý G 5/4 PN 16 do 110°C</t>
  </si>
  <si>
    <t>"Odměřeno z výkresu D.1.4.b.2"2</t>
  </si>
  <si>
    <t>734242417</t>
  </si>
  <si>
    <t>Ventil závitový zpětný přímý G 2 PN 16 do 110°C</t>
  </si>
  <si>
    <t>734291123</t>
  </si>
  <si>
    <t>Kohout plnící a vypouštěcí G 1/2 PN 10 do 110°C závitový</t>
  </si>
  <si>
    <t>734291264</t>
  </si>
  <si>
    <t>Filtr závitový přímý G 1 PN 30 do 110°C s vnitřními závity</t>
  </si>
  <si>
    <t>734291245</t>
  </si>
  <si>
    <t>Filtr závitový přímý G 1 1/4 PN 16 do 130°C s vnitřními závity</t>
  </si>
  <si>
    <t>734291247</t>
  </si>
  <si>
    <t>Filtr závitový přímý G 2 PN 16 do 130°C s vnitřními závity</t>
  </si>
  <si>
    <t>734292772</t>
  </si>
  <si>
    <t>Kohout kulový přímý G 1/2 PN 42 do 185°C plnoprůtokový s koulí vnitřní závit</t>
  </si>
  <si>
    <t>"Odměřeno z výkresu D.1.4.b.2"6</t>
  </si>
  <si>
    <t>734292773</t>
  </si>
  <si>
    <t>Kohout kulový přímý G 3/4 PN 42 do 185°C plnoprůtokový s koulí vnitřní závit</t>
  </si>
  <si>
    <t>"Odměřeno z výkresu D.1.4.b.2"20</t>
  </si>
  <si>
    <t>734292774</t>
  </si>
  <si>
    <t>Kulové kohouty PN 42 do 185 st.C plnoprůtokové s koulí vnitřní závit G 1</t>
  </si>
  <si>
    <t>"Odměřeno z výkresu D.1.4.b.2"8</t>
  </si>
  <si>
    <t>734292775</t>
  </si>
  <si>
    <t>Kohout kulový přímý G 1 1/4 PN 42 do 185°C plnoprůtokový s koulí vnitřní závit</t>
  </si>
  <si>
    <t>734292777</t>
  </si>
  <si>
    <t>Kohout kulový přímý G 2 PN 42 do 185°C plnoprůtokový s koulí vnitřní závit</t>
  </si>
  <si>
    <t>"Odměřeno z výkresu D.1.4.b.2"10</t>
  </si>
  <si>
    <t>734ARX101</t>
  </si>
  <si>
    <t>vyvažovací ventil uzavírací s přednastavením měřící vsuvky pro měření tlaku, průtoku a teploty, bez vypouštění - 3/4" s ovládacím kolečkem - PN20 / 120°C</t>
  </si>
  <si>
    <t>"Odměřeno z výkresu D.1.4.b.2"1</t>
  </si>
  <si>
    <t>734ARX102</t>
  </si>
  <si>
    <t>vyvažovací ventil uzavírací s přednastavením měřící vsuvky pro měření tlaku, průtoku a teploty, bez vypouštění - 1" s ovládacím kolečkem - PN20 / 120°C</t>
  </si>
  <si>
    <t>734ARX103</t>
  </si>
  <si>
    <t>vyvažovací ventil uzavírací s přednastavením měřící vsuvky pro měření tlaku, průtoku a teploty, bez vypouštění - 2" s ovládacím kolečkem - PN20 / 120°C</t>
  </si>
  <si>
    <t>734OTX01</t>
  </si>
  <si>
    <t>Termostatická hlavice otopných těles s regulačním rozsahem 6°C - 28°C a zabezpečením proti zcizení pomocí bezpečnostního kroužku</t>
  </si>
  <si>
    <t>"Odměřeno z výkresu D.1.4.b.2 až 5"31</t>
  </si>
  <si>
    <t>734OTX02</t>
  </si>
  <si>
    <t>H šroubení uzavírací s integrovaným automatickým omezovačem průtoku 10 - 150 l/h, bez vypouštění pro otopná tělesa se spodním připojením a ventilovou vložkou 1/2" rohové</t>
  </si>
  <si>
    <t>"Odměřeno z výkresu D.1.4.b.2 až 5"29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</si>
  <si>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</si>
  <si>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</si>
  <si>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"Odměřeno z výkresu D.1.4.b.2 až 5"2</t>
  </si>
  <si>
    <t>734OTX04</t>
  </si>
  <si>
    <t>Svěrné šroubení pro plastové trubky PE 17x2</t>
  </si>
  <si>
    <t>"Odměřeno z výkresu D.1.4.b.2 až 5"31*2</t>
  </si>
  <si>
    <t>734295021</t>
  </si>
  <si>
    <t>Směšovací armatura závitová trojcestná DN 15 - kvs = 1,6  se servomotorem 230V</t>
  </si>
  <si>
    <t>734295023</t>
  </si>
  <si>
    <t>Směšovací armatura závitová trojcestná DN 32 - kvs = 10  se servomotorem 230V</t>
  </si>
  <si>
    <t>734411127</t>
  </si>
  <si>
    <t>Teploměr technický s pevným stonkem a jímkou zadní připojení průměr 100 mm délky 100 mm - 0°C - 110°C</t>
  </si>
  <si>
    <t>734421102.1</t>
  </si>
  <si>
    <t>Tlakoměr s pevným stonkem, zpětnou klapkou a manometrickým kohoutrm 1/2" tlak 0-16 bar průměr 100 mm spodní připojení</t>
  </si>
  <si>
    <t>734421112.1</t>
  </si>
  <si>
    <t>Tlakoměr s pevným stonkem a zpětnou klapkou tlak 0-16 bar průměr 100 mm zadní připojení</t>
  </si>
  <si>
    <t>734MX01</t>
  </si>
  <si>
    <t>Ultrazvukový měřič spotřeby tepla Qp = 0,6m3/h, L=110mm, G 3/4" vč. příslušenství, teplotních čidell a dálkovým odečtem dat k topné větvi bytová jendotka</t>
  </si>
  <si>
    <t>734XEN01</t>
  </si>
  <si>
    <t>Kulový kohout se zajištěním a vypouštěním pro expanzní nádoby 1"</t>
  </si>
  <si>
    <t>734OSX01</t>
  </si>
  <si>
    <t>Příslušenství armatur, ostatní a topenářská šroubení</t>
  </si>
  <si>
    <t>"Odměřeno z výkresu D.1.4.b.2 až 5"1</t>
  </si>
  <si>
    <t>998734202</t>
  </si>
  <si>
    <t>Přesun hmot procentní pro armatury v objektech v přes 6 do 12 m</t>
  </si>
  <si>
    <t>-1609458069</t>
  </si>
  <si>
    <t>735</t>
  </si>
  <si>
    <t>Ústřední vytápění - otopná tělesa</t>
  </si>
  <si>
    <t>735000912</t>
  </si>
  <si>
    <t>Vyregulování radiátorových ventilů a regulačních šroubení</t>
  </si>
  <si>
    <t>"Odměřeno z výkresu D.1.4.b.2 až 5"2+1+1+1+2+2+11+1+2+2+4+2</t>
  </si>
  <si>
    <t>735152471</t>
  </si>
  <si>
    <t>Otopné těleso panelové VK dvoudeskové 1 přídavná přestupní plocha výška/délka 600/400 mm_dodávka a montáž včetně uložení</t>
  </si>
  <si>
    <t>735152473</t>
  </si>
  <si>
    <t>Otopné těleso panelové VK dvoudeskové 1 přídavná přestupní plocha výška/délka 600/600 mm_dodávka a montáž včetně uložení</t>
  </si>
  <si>
    <t>735152575</t>
  </si>
  <si>
    <t>Otopné těleso panelové VK dvoudeskové 2 přídavné přestupní plochy výška/délka 600/800mm_dodávka a montáž včetně uložení</t>
  </si>
  <si>
    <t>735152576</t>
  </si>
  <si>
    <t>Otopné těleso panelové VK dvoudeskové 2 přídavné přestupní plochy výška/délka 600/900 mm_dodávka a montáž včetně uložení</t>
  </si>
  <si>
    <t>735152577</t>
  </si>
  <si>
    <t>Otopné těleso panelové VK dvoudeskové 2 přídavné přestupní plochy výška/délka 600/1000 mm_dodávka a montáž včetně uložení</t>
  </si>
  <si>
    <t>735152579</t>
  </si>
  <si>
    <t>Otopné těleso panelové VK dvoudeskové 2 přídavné přestupní plochy výška/délka 600/1200 mm_dodávka a montáž včetně uložení</t>
  </si>
  <si>
    <t>735152582</t>
  </si>
  <si>
    <t>Otopné těleso panelové VK dvoudeskové 2 přídavné přestupní plochy výška/délka 600/1800 mm_dodávka a montáž včetně uložení</t>
  </si>
  <si>
    <t>"Odměřeno z výkresu D.1.4.b.2 až 5"11</t>
  </si>
  <si>
    <t>735152595</t>
  </si>
  <si>
    <t>Otopné těleso panelové VK dvoudeskové 2 přídavné přestupní plochy výška/délka 900/800 mm_dodávka a montáž včetně uložení</t>
  </si>
  <si>
    <t>735152675</t>
  </si>
  <si>
    <t>Otopné těleso panelové VK třídeskové 3 přídavné přestupní plochy výška/délka 600/800 mm_dodávka a montáž včetně uložení</t>
  </si>
  <si>
    <t>735152681</t>
  </si>
  <si>
    <t>Otopné těleso panelové VK třídeskové 3 přídavné přestupní plochy výška/délka 600/1600 mm_dodávka a montáž včetně uložení</t>
  </si>
  <si>
    <t>735152683</t>
  </si>
  <si>
    <t>Otopné těleso panelové VK třídeskové 3 přídavné přestupní plochy výška/délka 600/2000 mm_dodávka a montáž včetně uložení</t>
  </si>
  <si>
    <t>735164273</t>
  </si>
  <si>
    <t>Otopné těleso trubkové koupelnové se zvětšenou výhřevnou plochou a spodním středovým připojením - výška 1820mm / šířka 750mm_dodávka a montáž včetně uložení</t>
  </si>
  <si>
    <t>735191905</t>
  </si>
  <si>
    <t>Odvzdušnění otopných těles</t>
  </si>
  <si>
    <t>2+1+1+1+2+2+11+1+2+2+4+2</t>
  </si>
  <si>
    <t>735191910</t>
  </si>
  <si>
    <t>Napuštění vody do otopného systému</t>
  </si>
  <si>
    <t>998735202</t>
  </si>
  <si>
    <t>Přesun hmot procentní pro otopná tělesa v objektech v přes 6 do 12 m</t>
  </si>
  <si>
    <t>-1128364018</t>
  </si>
  <si>
    <t>HZS1292</t>
  </si>
  <si>
    <t>Hodinová zúčtovací sazba stavební dělník</t>
  </si>
  <si>
    <t>"Odborné pomocné práce"32</t>
  </si>
  <si>
    <t>HZS1312</t>
  </si>
  <si>
    <t>Hodinová zúčtovací sazba omítkář - štukatér</t>
  </si>
  <si>
    <t>"Odborné pomocné práce"16</t>
  </si>
  <si>
    <t>HZS2232</t>
  </si>
  <si>
    <t>Hodinová zúčtovací sazba elektrikář odborný</t>
  </si>
  <si>
    <t>"Odborné pomocné práce"24</t>
  </si>
  <si>
    <t>HZS2311</t>
  </si>
  <si>
    <t>Hodinová zúčtovací sazba malíř, natěrač, lakýrník</t>
  </si>
  <si>
    <t>"Odborné pomocné práce"12</t>
  </si>
  <si>
    <t>HZS3112</t>
  </si>
  <si>
    <t>Hodinová zúčtovací sazba montér potrubí odborný</t>
  </si>
  <si>
    <t>"Odborné pomocné práce"48</t>
  </si>
  <si>
    <t>HZS3122</t>
  </si>
  <si>
    <t>Hodinová zúčtovací sazba montér ocelových konstrukcí odborný</t>
  </si>
  <si>
    <t>"Odborné pomocné práce"8</t>
  </si>
  <si>
    <t>HZS4211</t>
  </si>
  <si>
    <t>Hodinová zúčtovací sazba revizní technik</t>
  </si>
  <si>
    <t>"Odborné pomocné práce"4</t>
  </si>
  <si>
    <t>SO 01.05 - VZDUCHOTECHNIKA I.etapa PŘÍSTAVBA</t>
  </si>
  <si>
    <t xml:space="preserve">    Zařízení č.1 - Rekup - Zařízení č.1 - Větrání hygienického zázemí</t>
  </si>
  <si>
    <t xml:space="preserve">    Zařízení č.2 - Rekup - Zařízení č.2 – technologické odtahy</t>
  </si>
  <si>
    <t>Zařízení č.1 - Rekup</t>
  </si>
  <si>
    <t>Zařízení č.1 - Větrání hygienického zázemí</t>
  </si>
  <si>
    <t>751122051</t>
  </si>
  <si>
    <t>Montáž ventilátoru radiálního nízkotlakého podhledového základního D do 100 mm</t>
  </si>
  <si>
    <t>"Odměřeno z výkresu D.1.4.c.2-5" "Pozice 3.1"2</t>
  </si>
  <si>
    <t>"Odměřeno z výkresu D.1.4.c.2-5" "Pozice 3.2"1</t>
  </si>
  <si>
    <t>54233103</t>
  </si>
  <si>
    <t>Odvodní radiální ventilátor se zpětnou klapkou s montáží do podhledu a doběhem ( Δp= 100 Pa, V=100 m3/h, 50 W, 230V)</t>
  </si>
  <si>
    <t>54233103.2</t>
  </si>
  <si>
    <t>odvodní radiální ventilátor se zpětnou klapkou s montáží do podhledu a doběhem ( Δp= 100 Pa, V=50 m3/h, 20 W, 230V)</t>
  </si>
  <si>
    <t>katalogová cena dle katalogu malých radiálních ven</t>
  </si>
  <si>
    <t>751122052</t>
  </si>
  <si>
    <t>Mtž vent rad ntl podhledového základního D do 200 mm</t>
  </si>
  <si>
    <t>"Odměřeno z výkresu D.1.4.c.2-5" "Pozice 3.3"1</t>
  </si>
  <si>
    <t>42917101.2</t>
  </si>
  <si>
    <t>odvodní radiální ventilátor se zpětnou klapkou s montáží do podhledu a doběhem ( Δp= 100 Pa, V=200 m3/h, 70 W, 230V)</t>
  </si>
  <si>
    <t>751133012</t>
  </si>
  <si>
    <t>Mtž vent diag ntl potrubního D do 200 mm</t>
  </si>
  <si>
    <t>"Odměřeno z výkresu D.1.4.c.2-5" "Pozice 2.2"3</t>
  </si>
  <si>
    <t>42914.R02</t>
  </si>
  <si>
    <t>Diagonální odvodní ventilátor ∅160 s montáží do kruhového potrubí s doběhem, ultra tichý ( Δp= 120 Pa, V=400 m3/h, 40 W, 230V, 0,3A )</t>
  </si>
  <si>
    <t>katalogová cena dle katalogu ventilátorů do kruhov</t>
  </si>
  <si>
    <t>X021.R01</t>
  </si>
  <si>
    <t>Pružná spojka k potrubnímu ventilátoru pr. 160 mm_dodávka a montáž</t>
  </si>
  <si>
    <t>"Odměřeno z výkresu D.1.4.c.2-5" 3+3</t>
  </si>
  <si>
    <t>751322011</t>
  </si>
  <si>
    <t>Montáž talířového ventilátoru D do 100 mm</t>
  </si>
  <si>
    <t>42972206</t>
  </si>
  <si>
    <t>talířový ventil pro přívod vzduchu kovový D 100mm</t>
  </si>
  <si>
    <t>751322012</t>
  </si>
  <si>
    <t>Montáž talířového ventilátoru D přes 100 do 200 mm</t>
  </si>
  <si>
    <t>"Odměřeno z výkresu D.1.4.c.2-5" 2+4</t>
  </si>
  <si>
    <t>42972214</t>
  </si>
  <si>
    <t>talířový ventil pro odvod vzduchu kovový D 150mm</t>
  </si>
  <si>
    <t>42972216</t>
  </si>
  <si>
    <t>talířový ventil pro odvod vzduchu kovový D 200mm</t>
  </si>
  <si>
    <t>751511121</t>
  </si>
  <si>
    <t>Montáž potrubí plechového skupiny I kruhového s přírubou tloušťky plechu 0,6 mm D do 100 mm</t>
  </si>
  <si>
    <t>42981010</t>
  </si>
  <si>
    <t>trouba spirálně vinutá Pz D 100mm, l=3000mm</t>
  </si>
  <si>
    <t>18*1,2 "Přepočtené koeficientem množství</t>
  </si>
  <si>
    <t>751511122</t>
  </si>
  <si>
    <t>Montáž potrubí plechového skupiny I kruhového s přírubou tloušťky plechu 0,6 mm D přes 100 do 200 mm</t>
  </si>
  <si>
    <t>42981099</t>
  </si>
  <si>
    <t>trouba spirálně vinutá Pz D 160mm, l=3000mm</t>
  </si>
  <si>
    <t>42981015</t>
  </si>
  <si>
    <t>trouba spirálně vinutá Pz D 200mm, l=3000mm</t>
  </si>
  <si>
    <t>33,3333333333333*1,2 "Přepočtené koeficientem množství</t>
  </si>
  <si>
    <t>751514662</t>
  </si>
  <si>
    <t>Montáž škrtící klapky nebo zpětné klapky do plechového potrubí kruhové s přírubou D přes 100 do 200 mm</t>
  </si>
  <si>
    <t>42971022</t>
  </si>
  <si>
    <t>klapka kruhová zpětná Pz D 160mm</t>
  </si>
  <si>
    <t>X011019</t>
  </si>
  <si>
    <t>Izolace tepelná z minerální vaty o tl. 40 mm s AL polepem a povrchovýnm oplechováním_dodávka a montáž</t>
  </si>
  <si>
    <t>katalogová cena dle katalogu tepelných izolací</t>
  </si>
  <si>
    <t>"Odměřeno z výkresu D.1.4.c.2-5" 10</t>
  </si>
  <si>
    <t>X011020</t>
  </si>
  <si>
    <t>Ohebná Al hadice pro vzduchotechniká potrubí Ø 100_dodávka a montáž</t>
  </si>
  <si>
    <t>katalogová cena dle katralogu ohebných hadic</t>
  </si>
  <si>
    <t>"Odměřeno z výkresu D.1.4.c.2-5" 11</t>
  </si>
  <si>
    <t>X011021</t>
  </si>
  <si>
    <t>Ohebná Al hadice pro vzduchotechniká potrubí Ø 150_dodávka a montáž</t>
  </si>
  <si>
    <t>"Odměřeno z výkresu D.1.4.c.2-5" 2</t>
  </si>
  <si>
    <t>X011022</t>
  </si>
  <si>
    <t>Ohebná Al hadice pro vzduchotechniká potrubí Ø 200_dodávka a montáž</t>
  </si>
  <si>
    <t>"Odměřeno z výkresu D.1.4.c.2-5" 4</t>
  </si>
  <si>
    <t>X011030</t>
  </si>
  <si>
    <t>Zaslepení dna stoupacího potrubí opatřené nástavcem pro odvod kondenzátu_dodávka a montáž</t>
  </si>
  <si>
    <t>751398.R01</t>
  </si>
  <si>
    <t>Mtž protidešťové střížky pr.200</t>
  </si>
  <si>
    <t>"Odměřeno z výkresu D.1.4.c.2-5" 1</t>
  </si>
  <si>
    <t>42974007</t>
  </si>
  <si>
    <t>stříška protidešťová s lemem Pz D 200mm</t>
  </si>
  <si>
    <t>Zařízení č.2 - Rekup</t>
  </si>
  <si>
    <t>Zařízení č.2 – technologické odtahy</t>
  </si>
  <si>
    <t>"Odměřeno z výkresu D.1.4.c.2-5" "Pozice 2.1"2</t>
  </si>
  <si>
    <t>42917.R01</t>
  </si>
  <si>
    <t>diagonální odvodní ventilátor ∅200 do kruhového potrubí s doběhem, ultra tichý ( Δp= 200 Pa, V=700 m3/h, 100 W, 230V, 0,7A )_dodávka a montáž</t>
  </si>
  <si>
    <t>X021012</t>
  </si>
  <si>
    <t>Pružná spojka k potrubnímu ventilátoru pr. 200 mm_dodávka a montáž</t>
  </si>
  <si>
    <t>42971024</t>
  </si>
  <si>
    <t>klapka kruhová zpětná Pz D 200mm</t>
  </si>
  <si>
    <t>751344112</t>
  </si>
  <si>
    <t>Montáž tlumiče hluku pro kruhové potrubí D přes 100 do 200 mm</t>
  </si>
  <si>
    <t>"Odměřeno z výkresu D.1.4.c.2-5" 1+1+1</t>
  </si>
  <si>
    <t>42976006</t>
  </si>
  <si>
    <t>tlumič hluku kruhový Pz, D 200mm, l=1000mm</t>
  </si>
  <si>
    <t>751366012</t>
  </si>
  <si>
    <t>Montáž filtru kazetového na potrubí D přes 100 do 300 mm</t>
  </si>
  <si>
    <t>42922024</t>
  </si>
  <si>
    <t>filtr kazetový pro kruhové potrubí Pz D 200mm</t>
  </si>
  <si>
    <t>751377043</t>
  </si>
  <si>
    <t>Montáž odsávacího zákrytu (digestoř) průmyslového závěsného přes 2,5 do 3,5 m2</t>
  </si>
  <si>
    <t>42958.R01</t>
  </si>
  <si>
    <t>zákryt průmyslový odsávací závěsný (digestoř) s otvory 1x D 200mm, 1500x2000mm</t>
  </si>
  <si>
    <t>zakázková výroba - zámečnický výrobek</t>
  </si>
  <si>
    <t>751377041</t>
  </si>
  <si>
    <t>Mtž odsávacího zákrytu (digestoř) průmyslového závěsného do 1,5 m2</t>
  </si>
  <si>
    <t>42958.R02</t>
  </si>
  <si>
    <t>zákryt průmyslový odsávací závěsný (digestoř) s otvory 1x D 200mm, 1600x800mm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</si>
  <si>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</si>
  <si>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</si>
  <si>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</si>
  <si>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</si>
  <si>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751398051</t>
  </si>
  <si>
    <t>Montáž protidešťové žaluzie nebo žaluziové klapky na čtyřhranné potrubí do 0,150 m2</t>
  </si>
  <si>
    <t>42972.R05</t>
  </si>
  <si>
    <t>žaluzie protidešťová s pevnými lamelami, pozink, pro potrubí 150x150mm</t>
  </si>
  <si>
    <t>751511182</t>
  </si>
  <si>
    <t>Montáž potrubí plechového skupiny I kruhového bez příruby tloušťky plechu 0,6 mm D přes 100 do 200 mm, vč. tvarovek</t>
  </si>
  <si>
    <t>30*1,2 "Přepočtené koeficientem množství</t>
  </si>
  <si>
    <t>X021.R005</t>
  </si>
  <si>
    <t>Síťka vnitřní 150 mm x 150 mm_dodávka a montáž</t>
  </si>
  <si>
    <t>X021021</t>
  </si>
  <si>
    <t>Uzavírací klapka s pohonem 230V - otevřeno / uzavřeno pr. 200 mm těsná_dodávka a montáž</t>
  </si>
  <si>
    <t>katalogová cena dle katalogu klapek a pohonů</t>
  </si>
  <si>
    <t>X021022</t>
  </si>
  <si>
    <t>Jednoduchá odsávací jednotka s hadicí NTP ∅100/10m+10m_ventilátor NEDERMAN N10 (0,55kW; 400V; 50Hz)_výfuková koncovka s otvorem pro sondu CO_součástí je ovládací jendotka_dodávka a montáž včetně uchycení</t>
  </si>
  <si>
    <t>katalogová cena dle systémového sortimentu: https:</t>
  </si>
  <si>
    <t>SO 01.06 - ELEKTROINSTALACE I.etapa PŘÍSTAVBA</t>
  </si>
  <si>
    <t>C21M - C21M - ELEKTROMONTÁŽE</t>
  </si>
  <si>
    <t>C22M - C22M- Slaboproudé elektroinstalace</t>
  </si>
  <si>
    <t>C46M - C46M - Zemní práce</t>
  </si>
  <si>
    <t>C801-3 - C801-3 - Stavební práce - výseky, kapsy, rýhy</t>
  </si>
  <si>
    <t>revize - Výchozí revize elektro</t>
  </si>
  <si>
    <t>ZSS - Zakreslení skutečného stavu</t>
  </si>
  <si>
    <t>MAT - Materiály</t>
  </si>
  <si>
    <t>dod - Dodávky zařízení (specifikace)</t>
  </si>
  <si>
    <t xml:space="preserve">    741 - Elektroinstalace - silnoproud</t>
  </si>
  <si>
    <t>HZS - Práce v HZS</t>
  </si>
  <si>
    <t>OST - Ostatní POLOŽKY Z REKAPITULACE</t>
  </si>
  <si>
    <t>C21M</t>
  </si>
  <si>
    <t>C21M - ELEKTROMONTÁŽE</t>
  </si>
  <si>
    <t>210170032</t>
  </si>
  <si>
    <t>1-fázový transformátor nn IP55, max. 5Pisoárů</t>
  </si>
  <si>
    <t>1972915332</t>
  </si>
  <si>
    <t xml:space="preserve">Výkres: D.1.4.d.3- D.1.4.d.9 </t>
  </si>
  <si>
    <t>210201011</t>
  </si>
  <si>
    <t>A1-LED,průmyslové,základna z PC s AL chladiči,difuzor translucentní PC,kab. výv. PG 13,5 1 x LEDLine, 58W, 8110lm, Ra85, 4000K, IP66</t>
  </si>
  <si>
    <t>657569961</t>
  </si>
  <si>
    <t>210201064</t>
  </si>
  <si>
    <t>C1-LED interiérové, stropní přisazené, 1 x LEDLine, 30W, 3720lm, Ra85, 4000K, IP54</t>
  </si>
  <si>
    <t>1708111958</t>
  </si>
  <si>
    <t>210220011</t>
  </si>
  <si>
    <t>asfaltový nátěr svárů - spojek</t>
  </si>
  <si>
    <t>181548948</t>
  </si>
  <si>
    <t>210201080</t>
  </si>
  <si>
    <t>B1-LED,průmyslové,základna z PC,difuzor translucentní PC, 1 x LEDLine, 22W, 2810lm, Ra85, 4000K, IP66</t>
  </si>
  <si>
    <t>-779724859</t>
  </si>
  <si>
    <t>210201001</t>
  </si>
  <si>
    <t>B2-LED,průmyslové,základna z PC,difuzor translucentní PC, 1 x LEDLine, 27W, 3530lm, Ra85, 4000K, IP66</t>
  </si>
  <si>
    <t>910587303</t>
  </si>
  <si>
    <t>210201065</t>
  </si>
  <si>
    <t>1569674261</t>
  </si>
  <si>
    <t>210201081</t>
  </si>
  <si>
    <t>C2-LED interiérové, stropní přisazené, 1 x LEDLine, 35W, 4330lm, Ra85, 4000K, IP54</t>
  </si>
  <si>
    <t>-1501307567</t>
  </si>
  <si>
    <t>210802411</t>
  </si>
  <si>
    <t>CGSG 3Cx1.5mm2 (H05RR-F 3G1.5) (VU)</t>
  </si>
  <si>
    <t>-731271793</t>
  </si>
  <si>
    <t>210802429</t>
  </si>
  <si>
    <t>CGSG 5Cx4mm2 (H05RR-F 5G4) (VU)</t>
  </si>
  <si>
    <t>-1698668695</t>
  </si>
  <si>
    <t>210800526</t>
  </si>
  <si>
    <t>CY 4mm2 (H07V-U) zelenožlutý (VU)</t>
  </si>
  <si>
    <t>1522008307</t>
  </si>
  <si>
    <t>210800646</t>
  </si>
  <si>
    <t>CYA 6mm2 (H07V-K) zelenožlutý (PO)</t>
  </si>
  <si>
    <t>279469478</t>
  </si>
  <si>
    <t>210800105</t>
  </si>
  <si>
    <t>CYKY 3Ax1.5mm2 (CYKY 3O1.5) 750V (PO)</t>
  </si>
  <si>
    <t>1605077406</t>
  </si>
  <si>
    <t>210800105.1</t>
  </si>
  <si>
    <t>CYKY 3Cx1.5mm2 (CYKY 3J1.5) 750V (PO)</t>
  </si>
  <si>
    <t>1722978401</t>
  </si>
  <si>
    <t>210800106</t>
  </si>
  <si>
    <t>CYKY 3Cx2.5mm2 (CYKY 3J2.5) 750V (PO)</t>
  </si>
  <si>
    <t>623839909</t>
  </si>
  <si>
    <t>210800115</t>
  </si>
  <si>
    <t>CYKY 5Cx1.5mm2 (CYKY 5J1.5) 750V (PO)</t>
  </si>
  <si>
    <t>1846398047</t>
  </si>
  <si>
    <t>210800118</t>
  </si>
  <si>
    <t>CYKY 5Cx6mm2 (CYKY 5J6) 750V (PO)</t>
  </si>
  <si>
    <t>1795397157</t>
  </si>
  <si>
    <t>210810111</t>
  </si>
  <si>
    <t>CYKY-CYKYm 3Bx50+35mm2 (CYKY 3J50+35) 1kV (PU)</t>
  </si>
  <si>
    <t>-1788396908</t>
  </si>
  <si>
    <t>210810109</t>
  </si>
  <si>
    <t>CYKY-CYKYm 4Bx25mm2 (CYKY 4J25) 1kV (PU)</t>
  </si>
  <si>
    <t>1975431807</t>
  </si>
  <si>
    <t>210810053</t>
  </si>
  <si>
    <t>CYKY-CYKYm 5Bx10mm2 (CYKY 5J10) 750V (PU)</t>
  </si>
  <si>
    <t>-501645061</t>
  </si>
  <si>
    <t>210810056</t>
  </si>
  <si>
    <t>CYKY-CYKYm 5Cx2.5mm2 (CYKY 5J2.5) 750V (PU)</t>
  </si>
  <si>
    <t>-1726658046</t>
  </si>
  <si>
    <t>210810052</t>
  </si>
  <si>
    <t>CYKY-CYKYm 5Cx4mm2 (CYKY 4J6) 750V (PU)</t>
  </si>
  <si>
    <t>-2011882553</t>
  </si>
  <si>
    <t>210810054</t>
  </si>
  <si>
    <t>CYKY-CYKYm 5x16mm2 (CYKY 5J16) 750V (PU)</t>
  </si>
  <si>
    <t>1367080555</t>
  </si>
  <si>
    <t>210800006</t>
  </si>
  <si>
    <t>CYY 16mm2 zelenožlutý (PO)</t>
  </si>
  <si>
    <t>339289191</t>
  </si>
  <si>
    <t>210110042</t>
  </si>
  <si>
    <t>čidlo pohybové na povrch</t>
  </si>
  <si>
    <t>178269529</t>
  </si>
  <si>
    <t>210110042.1</t>
  </si>
  <si>
    <t>čidlo pohybové+ přítomnostní 360°</t>
  </si>
  <si>
    <t>-1702052066</t>
  </si>
  <si>
    <t>216201034</t>
  </si>
  <si>
    <t>D-LED,interierové,přisazené,difuzor translucentní PC, 1 x LEDLine, 35W, 3770lm, Ra85, 4000K, IP40</t>
  </si>
  <si>
    <t>238308995</t>
  </si>
  <si>
    <t>210800007</t>
  </si>
  <si>
    <t>Dvojlinka 2x1 černo/červená</t>
  </si>
  <si>
    <t>-1711092084</t>
  </si>
  <si>
    <t>216220371</t>
  </si>
  <si>
    <t>ekvipotenciální svorkovnice s krabicí</t>
  </si>
  <si>
    <t>-195087555</t>
  </si>
  <si>
    <t>216201007</t>
  </si>
  <si>
    <t>E-Přisazené LED svítidlo, opálový PMMA kryt, průměr 285mm, 1 x LED, 20W, 2000lm, Ra80, 4000K</t>
  </si>
  <si>
    <t>-100628359</t>
  </si>
  <si>
    <t>210201039</t>
  </si>
  <si>
    <t>F2- LED reflektor s IP 66. Max. příkon 76 W, 1x27W, 220V, 2151lm, hliník sklo, RAL 9006, 3000K</t>
  </si>
  <si>
    <t>1881893127</t>
  </si>
  <si>
    <t>210220001</t>
  </si>
  <si>
    <t>Jímací vedení na povrchu AIMgSI průměr 8mm bez nátěru</t>
  </si>
  <si>
    <t>-527624740</t>
  </si>
  <si>
    <t>Výkres: D.1.4.d.23</t>
  </si>
  <si>
    <t>210020305</t>
  </si>
  <si>
    <t>kabelový žlab MARS 125/50mm vč. víka a podpěrek</t>
  </si>
  <si>
    <t>88921439</t>
  </si>
  <si>
    <t>210020309</t>
  </si>
  <si>
    <t>kabelový žlab MARS 250/50mm vč. víka a podpěrek</t>
  </si>
  <si>
    <t>-800342824</t>
  </si>
  <si>
    <t>210020303</t>
  </si>
  <si>
    <t>kabelový žlab MARS 62/50mm vč. víka a podpěrek</t>
  </si>
  <si>
    <t>-1976634963</t>
  </si>
  <si>
    <t>210020477</t>
  </si>
  <si>
    <t>kotva kovová</t>
  </si>
  <si>
    <t>1493546528</t>
  </si>
  <si>
    <t>216010333</t>
  </si>
  <si>
    <t>krabice instalační OBO A11</t>
  </si>
  <si>
    <t>47943991</t>
  </si>
  <si>
    <t>210010313</t>
  </si>
  <si>
    <t>krabice odbočná s víčkem (KO 125) čtvercová bez zapojení</t>
  </si>
  <si>
    <t>-1744990847</t>
  </si>
  <si>
    <t>210010321</t>
  </si>
  <si>
    <t>krabice odbočná s víčkem a svork. (1903, KR 68) kruhová vč. zapojení</t>
  </si>
  <si>
    <t>530083765</t>
  </si>
  <si>
    <t>210010301</t>
  </si>
  <si>
    <t>krabice přístrojová (1901, KU 68/1, KP 67, KP 68; KZ 3) bez zapojení</t>
  </si>
  <si>
    <t>-1128949276</t>
  </si>
  <si>
    <t>210020557</t>
  </si>
  <si>
    <t>Lankový závěs</t>
  </si>
  <si>
    <t>103389152</t>
  </si>
  <si>
    <t>210190002</t>
  </si>
  <si>
    <t>montáž oceloplech. rozvodnic do 50kg</t>
  </si>
  <si>
    <t>56495453</t>
  </si>
  <si>
    <t>216220122</t>
  </si>
  <si>
    <t>montáž podpěry PV 21</t>
  </si>
  <si>
    <t>210463761</t>
  </si>
  <si>
    <t>216220242</t>
  </si>
  <si>
    <t>montáž svorky SR03</t>
  </si>
  <si>
    <t>-1476095216</t>
  </si>
  <si>
    <t>216220255</t>
  </si>
  <si>
    <t>montáž svorky SU FeZn</t>
  </si>
  <si>
    <t>-1255560570</t>
  </si>
  <si>
    <t>216140002</t>
  </si>
  <si>
    <t>Montáž, ventilátoru a časového spínače</t>
  </si>
  <si>
    <t>634572968</t>
  </si>
  <si>
    <t>216201025</t>
  </si>
  <si>
    <t>N-LED přisazené nouzové svítidlo LED ECONOMIC, 1W, 1 x ECL/1W, 1,2W, 110lm, Ra80, 4000K, IP65</t>
  </si>
  <si>
    <t>195529752</t>
  </si>
  <si>
    <t>210020472</t>
  </si>
  <si>
    <t>Nosný profil C</t>
  </si>
  <si>
    <t>-1096137794</t>
  </si>
  <si>
    <t>210192551</t>
  </si>
  <si>
    <t>ochranné pospojování v prádelně, koupelně apod. Cu 4-16mm2 (PU)</t>
  </si>
  <si>
    <t>-167916181</t>
  </si>
  <si>
    <t>210220373</t>
  </si>
  <si>
    <t>ochranný úhelník do zdiva</t>
  </si>
  <si>
    <t>2103740245</t>
  </si>
  <si>
    <t>210220401</t>
  </si>
  <si>
    <t>označení svodu štítky smalt/umělá hmota</t>
  </si>
  <si>
    <t>1006262165</t>
  </si>
  <si>
    <t>210120001</t>
  </si>
  <si>
    <t>pojistka včetně vložek E 27 do 25 A</t>
  </si>
  <si>
    <t>2073366264</t>
  </si>
  <si>
    <t>210020931</t>
  </si>
  <si>
    <t>protipožární ucpávky</t>
  </si>
  <si>
    <t>1322870074</t>
  </si>
  <si>
    <t>216140011</t>
  </si>
  <si>
    <t>Připojení 1f vývodů</t>
  </si>
  <si>
    <t>879755534</t>
  </si>
  <si>
    <t>216140010</t>
  </si>
  <si>
    <t>Připojení 3f vývodů</t>
  </si>
  <si>
    <t>193896491</t>
  </si>
  <si>
    <t>211150031</t>
  </si>
  <si>
    <t>Signalizační systém pro imobilní</t>
  </si>
  <si>
    <t>1162103724</t>
  </si>
  <si>
    <t>210220013</t>
  </si>
  <si>
    <t>smršťovací návlek - chránička</t>
  </si>
  <si>
    <t>1084206718</t>
  </si>
  <si>
    <t>210110001</t>
  </si>
  <si>
    <t>spínač nástěnný prostředí vlhké 1-pólový řazení 1</t>
  </si>
  <si>
    <t>-2118005459</t>
  </si>
  <si>
    <t>215110503</t>
  </si>
  <si>
    <t>spínač typu S 40A/400V IP65, montáž na povrch</t>
  </si>
  <si>
    <t>-1090399046</t>
  </si>
  <si>
    <t>210110041</t>
  </si>
  <si>
    <t>spínač zapuštěný 1-pólový řazení 1</t>
  </si>
  <si>
    <t>288927195</t>
  </si>
  <si>
    <t>210110045</t>
  </si>
  <si>
    <t>střídavý přepínač zapuštěný - řazení 6</t>
  </si>
  <si>
    <t>-763906971</t>
  </si>
  <si>
    <t>210220101</t>
  </si>
  <si>
    <t>svodové vodiče FeZn a Al průměru 10mm, Cu, AlMgSi průměr 8mm vč. podpěr</t>
  </si>
  <si>
    <t>2003946000</t>
  </si>
  <si>
    <t>210220321</t>
  </si>
  <si>
    <t>svorka na potrubí "Bernard" vč. pásku (bez vodiče a připojení)</t>
  </si>
  <si>
    <t>1622129965</t>
  </si>
  <si>
    <t>210110083</t>
  </si>
  <si>
    <t>svorkovnice pro pohyblivý přívod</t>
  </si>
  <si>
    <t>619785552</t>
  </si>
  <si>
    <t>210220301</t>
  </si>
  <si>
    <t>svorky hromosvodové do 2 šroubu (SS, SR 03)</t>
  </si>
  <si>
    <t>-1228700939</t>
  </si>
  <si>
    <t>210220301.1</t>
  </si>
  <si>
    <t>-927702502</t>
  </si>
  <si>
    <t>210220302</t>
  </si>
  <si>
    <t>svorky hromosvodové nad 2 šrouby -SZ</t>
  </si>
  <si>
    <t>1165423312</t>
  </si>
  <si>
    <t>210010301.1</t>
  </si>
  <si>
    <t>Svorky(2x,2,5 bílá,3x2,5 oranžová,5x2,5 žlutá) včetně zapojení</t>
  </si>
  <si>
    <t>-706759967</t>
  </si>
  <si>
    <t>210110084</t>
  </si>
  <si>
    <t>tlačítko STOP, montáž na povrch, žluté s červeným hřibem, chráněno proti nechtěnému sepnutí</t>
  </si>
  <si>
    <t>-1389906566</t>
  </si>
  <si>
    <t>216010054</t>
  </si>
  <si>
    <t>trubka instalační KOPOFLEX průměr 75mm</t>
  </si>
  <si>
    <t>-722145892</t>
  </si>
  <si>
    <t>210010131</t>
  </si>
  <si>
    <t>trubka ochranná plastová tuhá do průměru 20mm (PU)</t>
  </si>
  <si>
    <t>2093876222</t>
  </si>
  <si>
    <t>210010025</t>
  </si>
  <si>
    <t>trubka plastová ohebná instalační průměr 16mm (PU)</t>
  </si>
  <si>
    <t>-906464124</t>
  </si>
  <si>
    <t>210010025.1</t>
  </si>
  <si>
    <t>trubka plastová ohebná instalační průměr 16mm (VU)</t>
  </si>
  <si>
    <t>-1243260977</t>
  </si>
  <si>
    <t>210010017</t>
  </si>
  <si>
    <t>trubka plastová ohebná instalační průměr 29mm (VU)</t>
  </si>
  <si>
    <t>-329899888</t>
  </si>
  <si>
    <t>210010018</t>
  </si>
  <si>
    <t>trubka plastová ohebná instalační průměr 36mm (VU)</t>
  </si>
  <si>
    <t>366448108</t>
  </si>
  <si>
    <t>210010021</t>
  </si>
  <si>
    <t>trubka plastová tuhá instalační průměr 16mm (PU)</t>
  </si>
  <si>
    <t>1482647228</t>
  </si>
  <si>
    <t>210220431</t>
  </si>
  <si>
    <t>tvarováni mont. dílu - jímače, ochranné trubky, úhelníky</t>
  </si>
  <si>
    <t>-1965716571</t>
  </si>
  <si>
    <t>210100003</t>
  </si>
  <si>
    <t>ukončení vodiče v rozvaděči vč. zapojení a koncovky do 16mm2</t>
  </si>
  <si>
    <t>-1192817466</t>
  </si>
  <si>
    <t>210100001</t>
  </si>
  <si>
    <t>ukončení vodiče v rozvaděči vč. zapojení a koncovky do 2.5mm2</t>
  </si>
  <si>
    <t>-102281933</t>
  </si>
  <si>
    <t>210100004</t>
  </si>
  <si>
    <t>ukončení vodiče v rozvaděči vč. zapojení a koncovky do 25mm2</t>
  </si>
  <si>
    <t>-1178542933</t>
  </si>
  <si>
    <t>210100006</t>
  </si>
  <si>
    <t>ukončení vodiče v rozvaděči vč. zapojení a koncovky do 50mm2</t>
  </si>
  <si>
    <t>-2018818441</t>
  </si>
  <si>
    <t>210100002</t>
  </si>
  <si>
    <t>ukončení vodiče v rozvaděči vč. zapojení a koncovky do 6mm2</t>
  </si>
  <si>
    <t>1208764848</t>
  </si>
  <si>
    <t>210220001.1</t>
  </si>
  <si>
    <t>uzemnění v zemi pásek FeZn 30x4</t>
  </si>
  <si>
    <t>-468978246</t>
  </si>
  <si>
    <t>215221114</t>
  </si>
  <si>
    <t>uzemňovací drát FeZn průměr 10mm</t>
  </si>
  <si>
    <t>332610058</t>
  </si>
  <si>
    <t>215221113</t>
  </si>
  <si>
    <t>uzemňovací drát FeZn průměr 8mm</t>
  </si>
  <si>
    <t>-1983705054</t>
  </si>
  <si>
    <t>216111221</t>
  </si>
  <si>
    <t>zásuvka 230V/16A, polozapuštěná, průběžná montáž</t>
  </si>
  <si>
    <t>615829947</t>
  </si>
  <si>
    <t>210111012</t>
  </si>
  <si>
    <t>zásuvka polozap./zapuštěná 10/16A 250V 2P+Z průběžná montáž</t>
  </si>
  <si>
    <t>918965072</t>
  </si>
  <si>
    <t>210111144</t>
  </si>
  <si>
    <t>zásuvka prům. CEE do 500V typ CPG 6343/6345 H/S/Z 3P+Z</t>
  </si>
  <si>
    <t>1545904231</t>
  </si>
  <si>
    <t>210111021</t>
  </si>
  <si>
    <t>zásuvka v krabici prostředí vlhké 10/16A 250V 2P+Z</t>
  </si>
  <si>
    <t>-1422861570</t>
  </si>
  <si>
    <t>210020475</t>
  </si>
  <si>
    <t>závitová tyč M8 1m</t>
  </si>
  <si>
    <t>1929514692</t>
  </si>
  <si>
    <t>210020403</t>
  </si>
  <si>
    <t>žlab drátěný 150x50</t>
  </si>
  <si>
    <t>-293553616</t>
  </si>
  <si>
    <t>C22M</t>
  </si>
  <si>
    <t>C22M- Slaboproudé elektroinstalace</t>
  </si>
  <si>
    <t>220291991u</t>
  </si>
  <si>
    <t>aktivní síťový prvek bez konfigurace (NVR)</t>
  </si>
  <si>
    <t>1676962422</t>
  </si>
  <si>
    <t xml:space="preserve">Výkres: D.1.4.e.2- D.1.4.e.5 </t>
  </si>
  <si>
    <t>220291991u.1</t>
  </si>
  <si>
    <t>aktivní síťový prvek bez konfigurace (wifi switch)</t>
  </si>
  <si>
    <t>2058468798</t>
  </si>
  <si>
    <t>220291991u.2</t>
  </si>
  <si>
    <t>aktivní síťový prvek WIFI</t>
  </si>
  <si>
    <t>-997245290</t>
  </si>
  <si>
    <t>220700027</t>
  </si>
  <si>
    <t>držák TV antény betonový podstavec, tyč 1m</t>
  </si>
  <si>
    <t>-984324447</t>
  </si>
  <si>
    <t>700344.1</t>
  </si>
  <si>
    <t>Dvoustranné čtyřmístné digitální hodiny, čitelnost 25m, sinchronizace MOBALINE, 100-240VAC, 15VA 333x118x78, IP40</t>
  </si>
  <si>
    <t>-2071767482</t>
  </si>
  <si>
    <t>220325731u</t>
  </si>
  <si>
    <t>Elektrický zámek, zapojení, přezkoušení funkce</t>
  </si>
  <si>
    <t>-349836742</t>
  </si>
  <si>
    <t>220280255n</t>
  </si>
  <si>
    <t>HDMI kabel v trubkách, prozvonění a označení, vč.pročištění trubek</t>
  </si>
  <si>
    <t>65334894</t>
  </si>
  <si>
    <t>093083</t>
  </si>
  <si>
    <t>Hlavní hodiny HN 61 230V, včetně GPS antény, linka 24V/150mA, vstup pro akumulátor , výstup 2x 24VDC, 200mA, napájení 230V, včetně nástěnného krytu IP 40</t>
  </si>
  <si>
    <t>713147558</t>
  </si>
  <si>
    <t>220370001u</t>
  </si>
  <si>
    <t>jednotka zesilovače</t>
  </si>
  <si>
    <t>629318016</t>
  </si>
  <si>
    <t>210860221</t>
  </si>
  <si>
    <t>JYTY 2x1mm s Al laminovanou folií (PU)</t>
  </si>
  <si>
    <t>1108948909</t>
  </si>
  <si>
    <t>220325021u</t>
  </si>
  <si>
    <t>kamera na předem připravené úchyt.body, zapojení, nastavení, přezkoušení funkce</t>
  </si>
  <si>
    <t>991500563</t>
  </si>
  <si>
    <t>210860249.1</t>
  </si>
  <si>
    <t>koax CB100F (VU) UV stabilní</t>
  </si>
  <si>
    <t>-1468427058</t>
  </si>
  <si>
    <t>220370601p</t>
  </si>
  <si>
    <t>kontrolní měření</t>
  </si>
  <si>
    <t>-1524353513</t>
  </si>
  <si>
    <t>220293011p</t>
  </si>
  <si>
    <t>kontrolní měření kabelu</t>
  </si>
  <si>
    <t>-1001549751</t>
  </si>
  <si>
    <t>210010303</t>
  </si>
  <si>
    <t>Kopobox 57</t>
  </si>
  <si>
    <t>2133161569</t>
  </si>
  <si>
    <t>220260008u</t>
  </si>
  <si>
    <t>krabice KT 250 pod omítku, do připraveného lůžka, zhotovení otvorů pro trubky, vodiče, zavíčkování. Bez svorek a zapojení.</t>
  </si>
  <si>
    <t>2084784430</t>
  </si>
  <si>
    <t>220293012p</t>
  </si>
  <si>
    <t>měření do protokolu</t>
  </si>
  <si>
    <t>-2019722642</t>
  </si>
  <si>
    <t>220370011u</t>
  </si>
  <si>
    <t>mikrofonní stanice, s ovl. tlačítky</t>
  </si>
  <si>
    <t>502735785</t>
  </si>
  <si>
    <t>220290306u</t>
  </si>
  <si>
    <t>modul RJ45 kat.5</t>
  </si>
  <si>
    <t>-1067253310</t>
  </si>
  <si>
    <t>220730375u</t>
  </si>
  <si>
    <t>montáž F konektoru</t>
  </si>
  <si>
    <t>340518085</t>
  </si>
  <si>
    <t>220260403u</t>
  </si>
  <si>
    <t>nástěnný 19" rozvaděč 13U-18U (hl.do 450mm), na předem připravené úcht.body. Úprava vstupních otvorů, kompletace, vystrojení a označení skříně.</t>
  </si>
  <si>
    <t>-1938575812</t>
  </si>
  <si>
    <t>210191057</t>
  </si>
  <si>
    <t>paměť disková magnetická</t>
  </si>
  <si>
    <t>1312486358</t>
  </si>
  <si>
    <t>220290971u</t>
  </si>
  <si>
    <t>patch panel</t>
  </si>
  <si>
    <t>-455253095</t>
  </si>
  <si>
    <t>220290971u.1</t>
  </si>
  <si>
    <t>patch panel - ukončení kabelů</t>
  </si>
  <si>
    <t>263375180</t>
  </si>
  <si>
    <t>220370401p</t>
  </si>
  <si>
    <t>programování rozhlasové ústředny, uvedení do provozu</t>
  </si>
  <si>
    <t>506304856</t>
  </si>
  <si>
    <t>220370151u</t>
  </si>
  <si>
    <t>regulátor hlasitosti 20W pod omítku</t>
  </si>
  <si>
    <t>-1949735509</t>
  </si>
  <si>
    <t>220370101u</t>
  </si>
  <si>
    <t>reproduktor skříňkový nástěnný</t>
  </si>
  <si>
    <t>-826616795</t>
  </si>
  <si>
    <t>210140521</t>
  </si>
  <si>
    <t>signalizační led svítidlo 24V, IPmin44, (signalizace hodinového zvonění/ volání domovního audiotelefonu)</t>
  </si>
  <si>
    <t>1874556446</t>
  </si>
  <si>
    <t>220730361u</t>
  </si>
  <si>
    <t>slučovač, rozbočovač nebo odbočovač na připravené body</t>
  </si>
  <si>
    <t>1304321891</t>
  </si>
  <si>
    <t>220280534</t>
  </si>
  <si>
    <t>SYKFY 20x3x0.5mm (VU)</t>
  </si>
  <si>
    <t>97437772</t>
  </si>
  <si>
    <t>210800007.1</t>
  </si>
  <si>
    <t>SYKFY 3x2x0,5</t>
  </si>
  <si>
    <t>1130679368</t>
  </si>
  <si>
    <t>210010133</t>
  </si>
  <si>
    <t>trubka ochranná plastová tuhá do průměru 40mm (PU)</t>
  </si>
  <si>
    <t>1810664732</t>
  </si>
  <si>
    <t>220260552u</t>
  </si>
  <si>
    <t>trubka plast.ohebná 16 pod omítku pro datovou kabeláž, včetně drážky</t>
  </si>
  <si>
    <t>-1936128986</t>
  </si>
  <si>
    <t>210860248</t>
  </si>
  <si>
    <t>UTP/FTP cat6e (VU)</t>
  </si>
  <si>
    <t>-789312832</t>
  </si>
  <si>
    <t>220700603</t>
  </si>
  <si>
    <t>Venkovní DVB-T anténa, 22dB, UHF, 21. – 60. kanál, LTE/4G filtr</t>
  </si>
  <si>
    <t>-411646731</t>
  </si>
  <si>
    <t>220291991u.3</t>
  </si>
  <si>
    <t>Výkonný 24-portový switch 100/1000M s propustností 1000 Mbps, zdroj součástí dodávky. Nehlučný a úsporný chod, v kovovém krytu.</t>
  </si>
  <si>
    <t>-922637126</t>
  </si>
  <si>
    <t>216111453</t>
  </si>
  <si>
    <t>zásuvka datová 2x RJ45 5e</t>
  </si>
  <si>
    <t>-471976713</t>
  </si>
  <si>
    <t>800153.1</t>
  </si>
  <si>
    <t>Výkonný zvonek s motorovým pohonem , 19-28V DC. 20mA, 95dB. 1kg, 152x63</t>
  </si>
  <si>
    <t>-504964523</t>
  </si>
  <si>
    <t>216111456</t>
  </si>
  <si>
    <t>zásuvka datová- nástěnná</t>
  </si>
  <si>
    <t>1893193422</t>
  </si>
  <si>
    <t>220370605p</t>
  </si>
  <si>
    <t>závěr.měř.rozhlas.zař.s měř.srozumitelnosti</t>
  </si>
  <si>
    <t>115129850</t>
  </si>
  <si>
    <t>900205.1</t>
  </si>
  <si>
    <t>Závěs, boční lomený pro digitální hodiny (280mm)</t>
  </si>
  <si>
    <t>1848281910</t>
  </si>
  <si>
    <t>C46M</t>
  </si>
  <si>
    <t>C46M - Zemní práce</t>
  </si>
  <si>
    <t>460490012</t>
  </si>
  <si>
    <t>fólie výstražná z PVC šířky 33cm</t>
  </si>
  <si>
    <t>-931562635</t>
  </si>
  <si>
    <t>Výkres: D.1.4.d.3</t>
  </si>
  <si>
    <t>460200143</t>
  </si>
  <si>
    <t>Hloubení kabelových nezapažených rýh ručně š. 35 cm, hl. 60 cm, v hornině tř. 3</t>
  </si>
  <si>
    <t>-1482996530</t>
  </si>
  <si>
    <t>460421182</t>
  </si>
  <si>
    <t>Lože kabelů z písku nebo štěrkopísku tl. 10 cm nad kabel, kryté plastovou folií, š. lože do 50 cm</t>
  </si>
  <si>
    <t>1776057435</t>
  </si>
  <si>
    <t>460620013</t>
  </si>
  <si>
    <t>Provizorní úprava terénu se zhutněním, v hornině tř. 3</t>
  </si>
  <si>
    <t>m²</t>
  </si>
  <si>
    <t>1281504925</t>
  </si>
  <si>
    <t>460680101</t>
  </si>
  <si>
    <t>Vybourání otvorů ve zdivu z lehkých betonů plochy do 0,09 m2, tl. do 15 cm</t>
  </si>
  <si>
    <t>-332667664</t>
  </si>
  <si>
    <t>460560143</t>
  </si>
  <si>
    <t>Zásyp rýh ručně šířky 35 cm, hloubky 60 cm, z horniny tř. 3</t>
  </si>
  <si>
    <t>-18872197</t>
  </si>
  <si>
    <t>C801-3</t>
  </si>
  <si>
    <t>C801-3 - Stavební práce - výseky, kapsy, rýhy</t>
  </si>
  <si>
    <t>97908-2121</t>
  </si>
  <si>
    <t>Vnitrostaven. doprava suti za každých dalších 5m</t>
  </si>
  <si>
    <t>1217081989</t>
  </si>
  <si>
    <t>97908-2111</t>
  </si>
  <si>
    <t>Vnitrostaveništní doprava suti do 10m</t>
  </si>
  <si>
    <t>-1017332602</t>
  </si>
  <si>
    <t>97403-1121</t>
  </si>
  <si>
    <t>vysek.rýh cihla do hl.30mm š.do 30mm</t>
  </si>
  <si>
    <t>-1465990634</t>
  </si>
  <si>
    <t>97403-1134</t>
  </si>
  <si>
    <t>vysek.rýh cihla do hl.50mm š.do 150mm</t>
  </si>
  <si>
    <t>996008008</t>
  </si>
  <si>
    <t>97403-1137</t>
  </si>
  <si>
    <t>vysek.rýh cihla do hl.50mm š.do 300mm</t>
  </si>
  <si>
    <t>1590672221</t>
  </si>
  <si>
    <t>97303-1616</t>
  </si>
  <si>
    <t>vysek.zdi cihl.kapsy-krab.&lt;100x100x50mm</t>
  </si>
  <si>
    <t>-1038475178</t>
  </si>
  <si>
    <t>360020591</t>
  </si>
  <si>
    <t>vyvrtání otvoru do R=20mm</t>
  </si>
  <si>
    <t>-1523058407</t>
  </si>
  <si>
    <t xml:space="preserve">Výkres: D.1.4.d.3- D.1.4.d.9  </t>
  </si>
  <si>
    <t>360020591.1</t>
  </si>
  <si>
    <t>vyvrtání otvoru do R=40mm</t>
  </si>
  <si>
    <t>-641306921</t>
  </si>
  <si>
    <t>revize</t>
  </si>
  <si>
    <t>Výchozí revize elektro</t>
  </si>
  <si>
    <t>320410001</t>
  </si>
  <si>
    <t>Výchozí revize elektroinstalce první etapy</t>
  </si>
  <si>
    <t>1731194828</t>
  </si>
  <si>
    <t>Výkres: D.1.4.d.1</t>
  </si>
  <si>
    <t>ZSS</t>
  </si>
  <si>
    <t>Zakreslení skutečného stavu</t>
  </si>
  <si>
    <t>090001001</t>
  </si>
  <si>
    <t>Dokumentace skutečného provedení stavby dle vyhl. 499/2006 Sb. ve 3 listinných vyhotoveních + elektronicky</t>
  </si>
  <si>
    <t>816182941</t>
  </si>
  <si>
    <t>MAT</t>
  </si>
  <si>
    <t>Materiály</t>
  </si>
  <si>
    <t>1003-009</t>
  </si>
  <si>
    <t>19" vyvazovací panel, 1U, plastový /</t>
  </si>
  <si>
    <t>-92854236</t>
  </si>
  <si>
    <t>Výkres: D.1.4.e.2- D.1.4.e.5</t>
  </si>
  <si>
    <t>0707-076</t>
  </si>
  <si>
    <t>19” výsuvná polička - hl. 450mm, max. zatížení 20kg / 19” výsuvná polička - hl. 450mm, max. zatížení 20kg</t>
  </si>
  <si>
    <t>1022119029</t>
  </si>
  <si>
    <t>10985</t>
  </si>
  <si>
    <t>betonový podstavec, tyč 1m pro anténu</t>
  </si>
  <si>
    <t>1194076649</t>
  </si>
  <si>
    <t xml:space="preserve">Výkres: D.1.4.d.3-D.1.4.d.9 </t>
  </si>
  <si>
    <t>0706-110</t>
  </si>
  <si>
    <t>C6 UTP/1M / propojovací (patch) kabel /</t>
  </si>
  <si>
    <t>334027860</t>
  </si>
  <si>
    <t>5004141</t>
  </si>
  <si>
    <t>Svorkovnice 5-pólová s krytem bílá</t>
  </si>
  <si>
    <t>1100348016</t>
  </si>
  <si>
    <t>10995</t>
  </si>
  <si>
    <t>venkovní DVB-T anténa, 22dB, UHF, 21. – 60. kanál, LTE/4G filtr</t>
  </si>
  <si>
    <t>-2046589401</t>
  </si>
  <si>
    <t>0901-075</t>
  </si>
  <si>
    <t>19" napájecí panel, 1U, 6 x 230 V / napájecí panel, 6 x 230 V, typ DIN49440, přívodní kabel vidlice DIN49441, vypínač, 16A, 1,5U, barva černá</t>
  </si>
  <si>
    <t>1744528094</t>
  </si>
  <si>
    <t>1106-036</t>
  </si>
  <si>
    <t>19" osvětlení, 1U, LED 3 W /</t>
  </si>
  <si>
    <t>724801340</t>
  </si>
  <si>
    <t>EYE-02</t>
  </si>
  <si>
    <t>4MPix; IP bullet kamera; 12mm; WDR; EXIR 50m; H265+</t>
  </si>
  <si>
    <t>1553789815</t>
  </si>
  <si>
    <t>8590515750603</t>
  </si>
  <si>
    <t>1206870851</t>
  </si>
  <si>
    <t>8590515750405</t>
  </si>
  <si>
    <t>A-LED,průmyslové,základna z PC s AL chladiči,difuzor translucentní PC,kab. výv. PG 13,5, 1 x LEDLine, 35W, 4910lm, Ra85, 4000K, IP66</t>
  </si>
  <si>
    <t>679225314</t>
  </si>
  <si>
    <t>8590515650705</t>
  </si>
  <si>
    <t>-159364739</t>
  </si>
  <si>
    <t>8590515650804</t>
  </si>
  <si>
    <t>-527016408</t>
  </si>
  <si>
    <t>8590515631605</t>
  </si>
  <si>
    <t>-174078538</t>
  </si>
  <si>
    <t>8590515632404</t>
  </si>
  <si>
    <t>-665287416</t>
  </si>
  <si>
    <t>33836</t>
  </si>
  <si>
    <t>CYA 6mm2 (H07V-K) zelenožlutý</t>
  </si>
  <si>
    <t>1582053018</t>
  </si>
  <si>
    <t>02920</t>
  </si>
  <si>
    <t>CYKY 3Ax1.5mm2 (CYKY 3O1.5)</t>
  </si>
  <si>
    <t>-1831300542</t>
  </si>
  <si>
    <t>02948</t>
  </si>
  <si>
    <t>CYKY 3Bx50+35mm2 (CYKY 3J50+35)</t>
  </si>
  <si>
    <t>-1118596626</t>
  </si>
  <si>
    <t>33914</t>
  </si>
  <si>
    <t>CYKY 3Cx1.5mm2 (CYKY 3J1.5)</t>
  </si>
  <si>
    <t>1345137972</t>
  </si>
  <si>
    <t>33918</t>
  </si>
  <si>
    <t>CYKY 3Cx2.5mm2 (CYKY 3J2.5)</t>
  </si>
  <si>
    <t>1934920474</t>
  </si>
  <si>
    <t>21618</t>
  </si>
  <si>
    <t>CYKY 5Cx16mm2 (CYKY 5J16)</t>
  </si>
  <si>
    <t>1548881928</t>
  </si>
  <si>
    <t>34126</t>
  </si>
  <si>
    <t>CYY 16mm2 zelenožlutý</t>
  </si>
  <si>
    <t>740140682</t>
  </si>
  <si>
    <t>0707-045</t>
  </si>
  <si>
    <t>Datový rozvaděč 18U, plechové dveře, uzamikatelný, 600x400mm 28kg</t>
  </si>
  <si>
    <t>869043865</t>
  </si>
  <si>
    <t>8590515542802</t>
  </si>
  <si>
    <t>D-LED,interierové,přisazené,difuzor translucentní PC, 1 x LEDLine, 35W, 3770lm, Ra85, 4000K</t>
  </si>
  <si>
    <t>-1513290132</t>
  </si>
  <si>
    <t>1534580</t>
  </si>
  <si>
    <t>Drát zemnící AlMgSi 8 polotvrdý  1kg=7,40m</t>
  </si>
  <si>
    <t>-1332712501</t>
  </si>
  <si>
    <t>3,5</t>
  </si>
  <si>
    <t>1012177</t>
  </si>
  <si>
    <t>Drát zemnící FeZn 8 1kg=2,50m</t>
  </si>
  <si>
    <t>-685224940</t>
  </si>
  <si>
    <t>1011764</t>
  </si>
  <si>
    <t>Drát zemnící FeZn 10 1kg=1,61m</t>
  </si>
  <si>
    <t>-842674340</t>
  </si>
  <si>
    <t>1266595</t>
  </si>
  <si>
    <t>Držák úhelníku ochranného DUD s 200 (ploch+vrut 8x200)</t>
  </si>
  <si>
    <t>-172278811</t>
  </si>
  <si>
    <t>11.070.108</t>
  </si>
  <si>
    <t>Dvojlinka CYH100BKR 2x1.00mm černá/rudá</t>
  </si>
  <si>
    <t>-981210109</t>
  </si>
  <si>
    <t>BS-678BSW</t>
  </si>
  <si>
    <t>Dvoupásmová reproskříňka s uchycením na zeď, 10W . Vyrobena je z plastu bílé barvy. Otočný přepínač pro volbu 100V/40,20,10W nebo 8Ohm. frekvenční rozsah: 70Hz -20kHz, citlivost: 91 dB, rozměry: š215 x v300 x h195 mm. Hmotnost: 4kg</t>
  </si>
  <si>
    <t>-70852500</t>
  </si>
  <si>
    <t>700344</t>
  </si>
  <si>
    <t>-1235467896</t>
  </si>
  <si>
    <t>RM-320F</t>
  </si>
  <si>
    <t>Dynamický mikrofon PRO 30</t>
  </si>
  <si>
    <t>-468530833</t>
  </si>
  <si>
    <t>Poznámka k položce:_x000D_
Poznámka k položce: Poznámka k položce: Dynamický mikrofon s kardiodní charakteristikou v celokovovém provedení. Dodává se s kabelem XLR-XLR 6m a koženkovým pouzdrem. Frekvenční rozsah: 50Hz - 16kHz, citlivost: - 76 dBV, impedance: 300 Ohm.</t>
  </si>
  <si>
    <t>Pol18</t>
  </si>
  <si>
    <t>-801500173</t>
  </si>
  <si>
    <t>Pol19</t>
  </si>
  <si>
    <t>1352714218</t>
  </si>
  <si>
    <t>KFF2</t>
  </si>
  <si>
    <t>F-konektor D=4.80mm (KH4,fest KH13)</t>
  </si>
  <si>
    <t>1052949747</t>
  </si>
  <si>
    <t>1242176</t>
  </si>
  <si>
    <t>Folie výstražná 33cm 100m tl.0,15mm s bleskem</t>
  </si>
  <si>
    <t>1121358841</t>
  </si>
  <si>
    <t>681405-022</t>
  </si>
  <si>
    <t>HDD 2 TB SATA NVR disk</t>
  </si>
  <si>
    <t>597066303</t>
  </si>
  <si>
    <t>093083.1</t>
  </si>
  <si>
    <t>Hlavní hodiny HN 61 230V, včetně GPS antény, linka 24V/150mA, vstup pro akumulátor , výstup 24VDC, 200mA, napájení 230V, včetně nástěnného krytu IP 40</t>
  </si>
  <si>
    <t>-1229837355</t>
  </si>
  <si>
    <t>Poznámka k položce:_x000D_
Poznámka k položce: Poznámka k položce: Moderní ústředna s MP3 přehrávačem s dálkovým ovladačem. Šest nezávisle regulovatelných zónových výstupů. Vstupy: 3 x MIC (MIC 1 paging), 3 x AUX, vestavěný MP3 přehrávač z USB disku nebo z SD karty. MASTER VOLUME, LED indikace výstupní úrovně, společné korekce basů a výšek, napájení: 230V AC, výkon: 350W (100V, 70V, 4-8-16 Ohm), GONG, 480 x 88 x 390 mm, hmotnost: 14 kg.</t>
  </si>
  <si>
    <t>7107174</t>
  </si>
  <si>
    <t>Hlídač pohybu 180° LX118 IP44 bílá</t>
  </si>
  <si>
    <t>616237510</t>
  </si>
  <si>
    <t>42232</t>
  </si>
  <si>
    <t>JYTY 2Ax1mm2</t>
  </si>
  <si>
    <t>-70272674</t>
  </si>
  <si>
    <t>1258059</t>
  </si>
  <si>
    <t>Kabel 1-CYKY-J 5x 25 buben</t>
  </si>
  <si>
    <t>-1095697473</t>
  </si>
  <si>
    <t>1258046</t>
  </si>
  <si>
    <t>Kabel CYKY-J 5x 1,5 /100m</t>
  </si>
  <si>
    <t>-157655283</t>
  </si>
  <si>
    <t>1257871</t>
  </si>
  <si>
    <t>Kabel CYKY-J 5x 2,5 /100m</t>
  </si>
  <si>
    <t>-1593656390</t>
  </si>
  <si>
    <t>1258031</t>
  </si>
  <si>
    <t>Kabel CYKY-J 5x 4 buben</t>
  </si>
  <si>
    <t>1914053221</t>
  </si>
  <si>
    <t xml:space="preserve">54 </t>
  </si>
  <si>
    <t>1538056</t>
  </si>
  <si>
    <t>Kabel CYKY-J 5x 6 kruh /100m</t>
  </si>
  <si>
    <t>637008612</t>
  </si>
  <si>
    <t>1258049</t>
  </si>
  <si>
    <t>Kabel CYKY-J 5x10 buben</t>
  </si>
  <si>
    <t>-242566260</t>
  </si>
  <si>
    <t>1008901</t>
  </si>
  <si>
    <t>Kabel H05RR-F 3G1,5 buben (gumový)</t>
  </si>
  <si>
    <t>-1353905557</t>
  </si>
  <si>
    <t>7211445</t>
  </si>
  <si>
    <t>Kabel H07RN-F 5G 4 (gumový)</t>
  </si>
  <si>
    <t>-839563303</t>
  </si>
  <si>
    <t>7007998</t>
  </si>
  <si>
    <t>KABEL HDMI propojovací - V1.4, 7,5m</t>
  </si>
  <si>
    <t>-1362993680</t>
  </si>
  <si>
    <t>1083954</t>
  </si>
  <si>
    <t>KABEL HDMI-HDMI 20m 13DATACOM</t>
  </si>
  <si>
    <t>631114331</t>
  </si>
  <si>
    <t>7000219</t>
  </si>
  <si>
    <t>Kabel koaxiální CB100F 75 Ohm průměr 6,5mm UV stabilní</t>
  </si>
  <si>
    <t>684202153</t>
  </si>
  <si>
    <t>2024361</t>
  </si>
  <si>
    <t>Kabel UTP Cat.6 PVC drát šedá buben 500m Solarix</t>
  </si>
  <si>
    <t>598238028</t>
  </si>
  <si>
    <t>KTM6A-A00</t>
  </si>
  <si>
    <t>Keystone CAT5e</t>
  </si>
  <si>
    <t>-611326144</t>
  </si>
  <si>
    <t>1738469</t>
  </si>
  <si>
    <t>Keystone konektor Cat.5E UTP RJ45 zařezávací svorkovnice 90°</t>
  </si>
  <si>
    <t>1514724933</t>
  </si>
  <si>
    <t>1381596</t>
  </si>
  <si>
    <t>Kotva do betonových stropů KO M8</t>
  </si>
  <si>
    <t>1213344946</t>
  </si>
  <si>
    <t>1046385</t>
  </si>
  <si>
    <t>KRAB KT 250/1</t>
  </si>
  <si>
    <t>-477797861</t>
  </si>
  <si>
    <t>7400687</t>
  </si>
  <si>
    <t>Krabice 220x170x 80 IP55 hladká šroubovací víko nízké</t>
  </si>
  <si>
    <t>-164132491</t>
  </si>
  <si>
    <t>98565</t>
  </si>
  <si>
    <t>KRABICE K12 IP54</t>
  </si>
  <si>
    <t>-977489991</t>
  </si>
  <si>
    <t>10.792.827</t>
  </si>
  <si>
    <t>Krabice KO 125 E/EQ02</t>
  </si>
  <si>
    <t>-2036439505</t>
  </si>
  <si>
    <t>5005420</t>
  </si>
  <si>
    <t>Krabice odbočná KO125E s víčkem 150x150x73mm</t>
  </si>
  <si>
    <t>-473882546</t>
  </si>
  <si>
    <t>1002278</t>
  </si>
  <si>
    <t>Krabice univerzální KU68-1901 o73,5x43mm spojovatelná</t>
  </si>
  <si>
    <t>-2105610966</t>
  </si>
  <si>
    <t>1006666</t>
  </si>
  <si>
    <t>Krabice univerzální KU68-1902 s víčkem KO 68 o73,5x43mm</t>
  </si>
  <si>
    <t>1629809889</t>
  </si>
  <si>
    <t>1109614</t>
  </si>
  <si>
    <t>Kryt spínače jednoduchý bílá</t>
  </si>
  <si>
    <t>-1148374646</t>
  </si>
  <si>
    <t>02</t>
  </si>
  <si>
    <t>Lankový závěs,NEREZ, komplet včetně ostatního materiálu</t>
  </si>
  <si>
    <t>-441458978</t>
  </si>
  <si>
    <t>1066983</t>
  </si>
  <si>
    <t>Lišta potenciálového vyrovnání 1809</t>
  </si>
  <si>
    <t>988356405</t>
  </si>
  <si>
    <t>40 898</t>
  </si>
  <si>
    <t>MOSN EL. ZÁMEK 12V AC/DC</t>
  </si>
  <si>
    <t>137582906</t>
  </si>
  <si>
    <t>10.938.964</t>
  </si>
  <si>
    <t>nap zdroj 230V/24V pro 5 pis. IP55</t>
  </si>
  <si>
    <t>271738746</t>
  </si>
  <si>
    <t>Pol20</t>
  </si>
  <si>
    <t>1766827290</t>
  </si>
  <si>
    <t>7115741</t>
  </si>
  <si>
    <t>Nosník kabelového žlabu NPS 125 5143 ZNCR</t>
  </si>
  <si>
    <t>1236868387</t>
  </si>
  <si>
    <t>7120133</t>
  </si>
  <si>
    <t>Nosník žlabu MERKUR M1+M2 NZM 150 galvanický zinek Arkys</t>
  </si>
  <si>
    <t>1408366387</t>
  </si>
  <si>
    <t>Pol21</t>
  </si>
  <si>
    <t>NVR4208-8P-I (1909-046) - 8CH, 12Mpix, 2xHDD, 200 Mb, 8xPoE, 1U, AI, IVS</t>
  </si>
  <si>
    <t>-119760987</t>
  </si>
  <si>
    <t>1068306</t>
  </si>
  <si>
    <t>Odpínač v krytu bezpečnostní, na povrch 40A/400V</t>
  </si>
  <si>
    <t>1665843967</t>
  </si>
  <si>
    <t>1236384</t>
  </si>
  <si>
    <t>Ochranný úhelník 1,75m</t>
  </si>
  <si>
    <t>1065163065</t>
  </si>
  <si>
    <t>1008910</t>
  </si>
  <si>
    <t>Pásovina zemnící 30/4 FeZn (balení 25kg)</t>
  </si>
  <si>
    <t>-1740625012</t>
  </si>
  <si>
    <t>I24200024</t>
  </si>
  <si>
    <t>Patch panel černý UTP osaz. 24 pozic 1U, CAT6</t>
  </si>
  <si>
    <t>1860275234</t>
  </si>
  <si>
    <t>1233660</t>
  </si>
  <si>
    <t>PODLAHOVA KRABICE UNIVERZALNI KUP 57 FB</t>
  </si>
  <si>
    <t>-1555399611</t>
  </si>
  <si>
    <t>10.078.549</t>
  </si>
  <si>
    <t>Podložka 8560-13 přístrojová trojitá</t>
  </si>
  <si>
    <t>1356574235</t>
  </si>
  <si>
    <t>10.046.513</t>
  </si>
  <si>
    <t>Podpěra OBO 177/55 CU vedení</t>
  </si>
  <si>
    <t>717768519</t>
  </si>
  <si>
    <t>Výkres: D.1.4.23</t>
  </si>
  <si>
    <t>9046723</t>
  </si>
  <si>
    <t>Podpěra vedení na ploché střechy - dvoubodová PV21(f8 - 10mm)</t>
  </si>
  <si>
    <t>-431698593</t>
  </si>
  <si>
    <t>00909</t>
  </si>
  <si>
    <t>pojistková vložka E27/6A</t>
  </si>
  <si>
    <t>-2005539880</t>
  </si>
  <si>
    <t>2503457</t>
  </si>
  <si>
    <t>Profil nosný NP 100 S</t>
  </si>
  <si>
    <t>1111764650</t>
  </si>
  <si>
    <t>1120518</t>
  </si>
  <si>
    <t>-730248247</t>
  </si>
  <si>
    <t>1294201</t>
  </si>
  <si>
    <t>Příchytka pro ohebné trubky 16mm 5316E bílá</t>
  </si>
  <si>
    <t>-1847543084</t>
  </si>
  <si>
    <t>1137260</t>
  </si>
  <si>
    <t>Příchytka trubky CL 16 sv.šedá NEU/NEW</t>
  </si>
  <si>
    <t>668265293</t>
  </si>
  <si>
    <t>1236807</t>
  </si>
  <si>
    <t>Přístroj spínače 1 (1So) bezšroubový</t>
  </si>
  <si>
    <t>670241745</t>
  </si>
  <si>
    <t>1236809</t>
  </si>
  <si>
    <t>Přístroj spínače 6 (6So) střídavý bezšroubový</t>
  </si>
  <si>
    <t>1807132328</t>
  </si>
  <si>
    <t>I76107624</t>
  </si>
  <si>
    <t>Přístupový bod/hotspot s přenosovou rychlostí až 1317 Mbps, podporuje Wi-Fi standardy 802.11a/b/g/n/ac, frekvence 2,4 GHz a 5 GHz, anténní systém MIMO 3x3/2x2 (2,4/5 GHz),1 x RJ45 10/100/1000, PoE napájení, max. výstupní výkon 24/22 dBm (2,4/5 GHz)</t>
  </si>
  <si>
    <t>191739214</t>
  </si>
  <si>
    <t>2032863</t>
  </si>
  <si>
    <t>Rám podlahová krabice KOPOBOX 57</t>
  </si>
  <si>
    <t>-801503169</t>
  </si>
  <si>
    <t>1110818</t>
  </si>
  <si>
    <t>Tango rámeček 1-násobný bílá</t>
  </si>
  <si>
    <t>647180399</t>
  </si>
  <si>
    <t>E-VOL20</t>
  </si>
  <si>
    <t>Regulátor hlasitosti 20W, relé nuceného poslechu</t>
  </si>
  <si>
    <t>1221601712</t>
  </si>
  <si>
    <t>ZR14-RF.S</t>
  </si>
  <si>
    <t>Rozbočovač 8x výstup 11dB. Šířka pásma 5-1000 MHz, 1 směr průchozí pro napájení. Provedení na konektory F.</t>
  </si>
  <si>
    <t>275972071</t>
  </si>
  <si>
    <t>1273615</t>
  </si>
  <si>
    <t>Sada pro nouzovou signalizaci 3280B-C10001 B</t>
  </si>
  <si>
    <t>448605521</t>
  </si>
  <si>
    <t>5020404</t>
  </si>
  <si>
    <t>Sada spoj.materiálu NSM 6x10 - vratový šroub+samojistící matice</t>
  </si>
  <si>
    <t>424744433</t>
  </si>
  <si>
    <t>7107174.1</t>
  </si>
  <si>
    <t>SENSOR P přítomnostní 360°</t>
  </si>
  <si>
    <t>-544065625</t>
  </si>
  <si>
    <t>31500</t>
  </si>
  <si>
    <t>-2007228128</t>
  </si>
  <si>
    <t>3015943</t>
  </si>
  <si>
    <t>Spínač časový CS3-2 pod vypínač pro ventilátory s regulací</t>
  </si>
  <si>
    <t>315732937</t>
  </si>
  <si>
    <t>1137228</t>
  </si>
  <si>
    <t>Spojka trubky SM 20 sv.šedá</t>
  </si>
  <si>
    <t>-350801387</t>
  </si>
  <si>
    <t>7507016</t>
  </si>
  <si>
    <t>Spojka žlabu MERKUR M2 SZM 1 galvanický zinek Arkys</t>
  </si>
  <si>
    <t>411599272</t>
  </si>
  <si>
    <t>5465</t>
  </si>
  <si>
    <t>Spojovací materiál sada 4x šroub, podložka, matice (M6)</t>
  </si>
  <si>
    <t>-949802425</t>
  </si>
  <si>
    <t>7122001</t>
  </si>
  <si>
    <t>Sprej ochranný izolační gumoasfalt 1600 /400ml 3M</t>
  </si>
  <si>
    <t>1454631534</t>
  </si>
  <si>
    <t>SZNV-11</t>
  </si>
  <si>
    <t>St.zdroj 12V/100 470uF, pro napájení TV rozbočovače</t>
  </si>
  <si>
    <t>1416469594</t>
  </si>
  <si>
    <t>1062261</t>
  </si>
  <si>
    <t>SVORKA krabicová 2273-202 2x2,5 BILA</t>
  </si>
  <si>
    <t>2097351987</t>
  </si>
  <si>
    <t>1062262</t>
  </si>
  <si>
    <t>SVORKA krabicová 2273-203 3x2,5 ORANZOVA</t>
  </si>
  <si>
    <t>381201879</t>
  </si>
  <si>
    <t>1062264</t>
  </si>
  <si>
    <t>SVORKA krabicová 2273-205 5x2,5 ZLUTA</t>
  </si>
  <si>
    <t>2047334274</t>
  </si>
  <si>
    <t>02110</t>
  </si>
  <si>
    <t>SVORKA krabicová 273-104 3 X 2,5</t>
  </si>
  <si>
    <t>450937884</t>
  </si>
  <si>
    <t>02111</t>
  </si>
  <si>
    <t>SVORKA krabicová 273-105 5 X 2,5</t>
  </si>
  <si>
    <t>-727727165</t>
  </si>
  <si>
    <t>01487</t>
  </si>
  <si>
    <t>svorka na potrubí "Bernard" + pásek</t>
  </si>
  <si>
    <t>-87632689</t>
  </si>
  <si>
    <t xml:space="preserve">Výkres: D.1.4.d.23 </t>
  </si>
  <si>
    <t>1015431</t>
  </si>
  <si>
    <t>Svorka SO m FeZn malá okapová</t>
  </si>
  <si>
    <t>1776674753</t>
  </si>
  <si>
    <t>7204775</t>
  </si>
  <si>
    <t>Svorka SR 03 plech FeZn pro spojení páska/drát (plech)</t>
  </si>
  <si>
    <t>1631856684</t>
  </si>
  <si>
    <t>1005962</t>
  </si>
  <si>
    <t>Svorka SS FeZn spojovací - tloušťka 3 mm</t>
  </si>
  <si>
    <t>-379211172</t>
  </si>
  <si>
    <t>3019569</t>
  </si>
  <si>
    <t>Svorka SU FeZn univerzální</t>
  </si>
  <si>
    <t>1775008841</t>
  </si>
  <si>
    <t>1006631</t>
  </si>
  <si>
    <t>Svorka SZ zkušební litina/litina</t>
  </si>
  <si>
    <t>-1958144256</t>
  </si>
  <si>
    <t>1059676</t>
  </si>
  <si>
    <t>Svorkovnice ekvipotenciální EPS 2</t>
  </si>
  <si>
    <t>1107574995</t>
  </si>
  <si>
    <t>00543</t>
  </si>
  <si>
    <t>SYKFY  3 X 2 X 0,5</t>
  </si>
  <si>
    <t>-1492494300</t>
  </si>
  <si>
    <t>10059</t>
  </si>
  <si>
    <t>SYKFY 20x3x0.5mm2</t>
  </si>
  <si>
    <t>1532997148</t>
  </si>
  <si>
    <t>1065629</t>
  </si>
  <si>
    <t>Štítek označovací č.**</t>
  </si>
  <si>
    <t>1973420081</t>
  </si>
  <si>
    <t>1187170</t>
  </si>
  <si>
    <t>Tango kryt zásuvky komunikační bílá</t>
  </si>
  <si>
    <t>-1979568807</t>
  </si>
  <si>
    <t>3017588</t>
  </si>
  <si>
    <t>Tango nosná maska s 1 otvorem</t>
  </si>
  <si>
    <t>-1775096711</t>
  </si>
  <si>
    <t>1251570</t>
  </si>
  <si>
    <t>Tlačítko bezpečnostní stop, žluté, montáž na povrch, červený hřib</t>
  </si>
  <si>
    <t>-664782893</t>
  </si>
  <si>
    <t>1617153</t>
  </si>
  <si>
    <t>Trubička smršťovací za tepla MDT-A 12/3mm - 1 metr 3M</t>
  </si>
  <si>
    <t>2062265204</t>
  </si>
  <si>
    <t>1741055</t>
  </si>
  <si>
    <t>TRUBKA DVOUPL. KOPOFLEX KF 09075 UVBA</t>
  </si>
  <si>
    <t>-2019415829</t>
  </si>
  <si>
    <t>1245254</t>
  </si>
  <si>
    <t>Trubka ohebná 125N 34,5mm LPE-2 2329/LPE-2 bílá 50m</t>
  </si>
  <si>
    <t>-1429411830</t>
  </si>
  <si>
    <t>271</t>
  </si>
  <si>
    <t>1245255</t>
  </si>
  <si>
    <t>Trubka ohebná 125N 42,2mm LPE-2 2336/LPE-2 bílá 50m</t>
  </si>
  <si>
    <t>1431842830</t>
  </si>
  <si>
    <t>272</t>
  </si>
  <si>
    <t>00201</t>
  </si>
  <si>
    <t>trubka ohebná instal. PVC 2316 průměr 16mm</t>
  </si>
  <si>
    <t>-1560465039</t>
  </si>
  <si>
    <t>273</t>
  </si>
  <si>
    <t>2323/LPE-1</t>
  </si>
  <si>
    <t>TRUBKA OHEBNÁ PVC 2316 16mm</t>
  </si>
  <si>
    <t>959392868</t>
  </si>
  <si>
    <t>274</t>
  </si>
  <si>
    <t>00248</t>
  </si>
  <si>
    <t>trubka ochr. vnitřní z PE průměr 38mm</t>
  </si>
  <si>
    <t>784926537</t>
  </si>
  <si>
    <t>275</t>
  </si>
  <si>
    <t>1432581</t>
  </si>
  <si>
    <t>Trubka pevná 320N VRM 20 TURBO světle šedá</t>
  </si>
  <si>
    <t>-902933269</t>
  </si>
  <si>
    <t>276</t>
  </si>
  <si>
    <t>00217</t>
  </si>
  <si>
    <t>trubka tuhá instal. z PVC 1516 průměr 16mm</t>
  </si>
  <si>
    <t>-831279421</t>
  </si>
  <si>
    <t>277</t>
  </si>
  <si>
    <t>Pol22</t>
  </si>
  <si>
    <t>Ubiquiti UniFi Switch - 8x Gbit LAN</t>
  </si>
  <si>
    <t>-1351287213</t>
  </si>
  <si>
    <t>278</t>
  </si>
  <si>
    <t>VM-3240E</t>
  </si>
  <si>
    <t>Ústředna s vestavěným MP3 přehrávačem, IR - 350W</t>
  </si>
  <si>
    <t>-1940348229</t>
  </si>
  <si>
    <t>279</t>
  </si>
  <si>
    <t>5009465</t>
  </si>
  <si>
    <t>Uzávěr víka - pružný VU</t>
  </si>
  <si>
    <t>907853517</t>
  </si>
  <si>
    <t>280</t>
  </si>
  <si>
    <t>1480686</t>
  </si>
  <si>
    <t>Variant+ krabice nástěnná pro profil 45 s víčkem průběžná IP54 modrá</t>
  </si>
  <si>
    <t>-1689403366</t>
  </si>
  <si>
    <t>281</t>
  </si>
  <si>
    <t>1480633</t>
  </si>
  <si>
    <t>Variant+ spínač 1 IP54 šedá</t>
  </si>
  <si>
    <t>350823626</t>
  </si>
  <si>
    <t>282</t>
  </si>
  <si>
    <t>0901-077</t>
  </si>
  <si>
    <t>ventilační jednotka, 2 ventilátory, h600 /</t>
  </si>
  <si>
    <t>1512795959</t>
  </si>
  <si>
    <t>283</t>
  </si>
  <si>
    <t>7115266</t>
  </si>
  <si>
    <t>Víko kabelového žlabu V 125 ( 5151) /2m</t>
  </si>
  <si>
    <t>1075642769</t>
  </si>
  <si>
    <t>284</t>
  </si>
  <si>
    <t>1477588</t>
  </si>
  <si>
    <t>Víko kabelového žlabu V 250 S (5152)</t>
  </si>
  <si>
    <t>302239379</t>
  </si>
  <si>
    <t>285</t>
  </si>
  <si>
    <t>1739955</t>
  </si>
  <si>
    <t>VÍKO KABELOVÉHO ŽLABU V 50 F</t>
  </si>
  <si>
    <t>-1349917963</t>
  </si>
  <si>
    <t>286</t>
  </si>
  <si>
    <t>1009402</t>
  </si>
  <si>
    <t>Vodič CYA 4 H07V-K zeleno-žlutá</t>
  </si>
  <si>
    <t>1984608729</t>
  </si>
  <si>
    <t>287</t>
  </si>
  <si>
    <t>I76108624</t>
  </si>
  <si>
    <t>Výkonný 24-portový switch 100/1000M s propustností 1000 Mbps, zdroj součástí dodávky. Nehlučný a úsporný chod, v kovovém krytu. IEEE 802.3,802.3u,802.3b</t>
  </si>
  <si>
    <t>24870969</t>
  </si>
  <si>
    <t>288</t>
  </si>
  <si>
    <t>800153</t>
  </si>
  <si>
    <t>1606958972</t>
  </si>
  <si>
    <t>289</t>
  </si>
  <si>
    <t>0901-069</t>
  </si>
  <si>
    <t>zámek + 2 klíče, uzamčení bočních dveří /</t>
  </si>
  <si>
    <t>-360728603</t>
  </si>
  <si>
    <t>290</t>
  </si>
  <si>
    <t>1504957</t>
  </si>
  <si>
    <t>Záslepka QUADRO QD 45X22.5</t>
  </si>
  <si>
    <t>76529411</t>
  </si>
  <si>
    <t>291</t>
  </si>
  <si>
    <t>1197036</t>
  </si>
  <si>
    <t>Zásuvka 1-násobná bílá s ochranným kolíkem, s clonkami 16 A / 230V IP 40</t>
  </si>
  <si>
    <t>-789729946</t>
  </si>
  <si>
    <t>292</t>
  </si>
  <si>
    <t>1480690</t>
  </si>
  <si>
    <t>Zásuvka 1-násobná IP54 šedá</t>
  </si>
  <si>
    <t>-1500659222</t>
  </si>
  <si>
    <t>293</t>
  </si>
  <si>
    <t>3024194</t>
  </si>
  <si>
    <t>zásuvka 2-násobná natočená s clonkami bílá</t>
  </si>
  <si>
    <t>367054230</t>
  </si>
  <si>
    <t>294</t>
  </si>
  <si>
    <t>1752560</t>
  </si>
  <si>
    <t>ZÁSUVKA 5P 16A/400V IP44</t>
  </si>
  <si>
    <t>-966516859</t>
  </si>
  <si>
    <t>295</t>
  </si>
  <si>
    <t>1327365</t>
  </si>
  <si>
    <t>Zásuvka datová QD 45X22.5-RJ-45 HB</t>
  </si>
  <si>
    <t>975107728</t>
  </si>
  <si>
    <t>296</t>
  </si>
  <si>
    <t>11.061.213</t>
  </si>
  <si>
    <t>Zásuvka QUADRO QP 45x45 bílá s clonkou</t>
  </si>
  <si>
    <t>931101959</t>
  </si>
  <si>
    <t>297</t>
  </si>
  <si>
    <t>900205</t>
  </si>
  <si>
    <t>-1123079293</t>
  </si>
  <si>
    <t>298</t>
  </si>
  <si>
    <t>1122070</t>
  </si>
  <si>
    <t>Závitová tyč pozink M8x1000mm -1m</t>
  </si>
  <si>
    <t>1777802929</t>
  </si>
  <si>
    <t>299</t>
  </si>
  <si>
    <t>2040006</t>
  </si>
  <si>
    <t>ZLAB KAB.NKZIN 50x250x0.70</t>
  </si>
  <si>
    <t>-338873084</t>
  </si>
  <si>
    <t>300</t>
  </si>
  <si>
    <t>1227337</t>
  </si>
  <si>
    <t>Žlab drátěný DZ 150/ 50 2,5m standard Topservis</t>
  </si>
  <si>
    <t>2016088141</t>
  </si>
  <si>
    <t>301</t>
  </si>
  <si>
    <t>2032890</t>
  </si>
  <si>
    <t>Žlab kabelový NKZI 50x125x0,70 s integrovanou spojkou a 2m</t>
  </si>
  <si>
    <t>535243215</t>
  </si>
  <si>
    <t>302</t>
  </si>
  <si>
    <t>1741255</t>
  </si>
  <si>
    <t>ŽLAB S INT.SPOJ. JUPITER KZIN 60X50X0.75 F</t>
  </si>
  <si>
    <t>-1283301138</t>
  </si>
  <si>
    <t>dod</t>
  </si>
  <si>
    <t>Dodávky zařízení (specifikace)</t>
  </si>
  <si>
    <t>303</t>
  </si>
  <si>
    <t>2102010021</t>
  </si>
  <si>
    <t>Dodávka a montáž zařízení UPS do rozvaděče RACK</t>
  </si>
  <si>
    <t>-695221105</t>
  </si>
  <si>
    <t>Poznámka k položce:_x000D_
Poznámka k položce: Poznámka k položce: Kapacita výstupního výkonu [W]: 700 Kapacita výstupního výkonu [VA]: 1400 Jmenovité výstupní napětí [V]: 230 Topologie: Line interaktivní Typ křivky: Iterační aproximace sinusového průběhu Výstupní přípojky: (2) IEC Jumpers (Záložní provoz na baterie) (6) IEC 320 C13 (Záložní provoz na baterie)</t>
  </si>
  <si>
    <t>Výkres- D.1.4.e.3</t>
  </si>
  <si>
    <t>304</t>
  </si>
  <si>
    <t>2102010022</t>
  </si>
  <si>
    <t>Dodávka montáž, zapojení odskoušení elektroměrového pilíře 2x dvě sazby, 2x 25A</t>
  </si>
  <si>
    <t>1659557454</t>
  </si>
  <si>
    <t>Výkres- D.1.4.d.3</t>
  </si>
  <si>
    <t>305</t>
  </si>
  <si>
    <t>2102010023</t>
  </si>
  <si>
    <t>Dodávka montáž, zapojení odskoušení elektroměrového pilíře pro nepřímé dvousazbové měření, typově odskoušena do 160A, hlavní jistič hodnoty 100A, vývod 2xCYKY-J 2x50+35</t>
  </si>
  <si>
    <t>192451074</t>
  </si>
  <si>
    <t>306</t>
  </si>
  <si>
    <t>2102010024</t>
  </si>
  <si>
    <t>Dodávka montáž, zapojení odskoušení pojistkové pilíře SS 300/PKE1P (ČEZ)</t>
  </si>
  <si>
    <t>-1890157390</t>
  </si>
  <si>
    <t>307</t>
  </si>
  <si>
    <t>2102010025</t>
  </si>
  <si>
    <t>Dodávka RFID čip EM 125 kHz - černý</t>
  </si>
  <si>
    <t>-1745789162</t>
  </si>
  <si>
    <t>Výkres- D.1.4.e.5</t>
  </si>
  <si>
    <t>308</t>
  </si>
  <si>
    <t>2102010026</t>
  </si>
  <si>
    <t>Dodávka, montáž, odskoušení, zaškolení domácího audiotelefonu(vyjímaje kabeláž)</t>
  </si>
  <si>
    <t>-641008251</t>
  </si>
  <si>
    <t>Poznámka k položce:_x000D_
Poznámka k položce: Poznámka k položce: 4x venkovní  zapuštěné audio-tablo s 12 tlačítky, s indukční smyčkou pro sluchově postižené,  čtečkou RFID čipů,  12x vnitřní audiotelefon s možností otevření tří venkovních dveří a spínacím kontaktem pro sepnutí  externí kontrolky</t>
  </si>
  <si>
    <t>309</t>
  </si>
  <si>
    <t>2102010027</t>
  </si>
  <si>
    <t>Dodávka, montáž, zapojení, ověření zapojení a popsání rozvaděče RD-112</t>
  </si>
  <si>
    <t>-274038922</t>
  </si>
  <si>
    <t>Výkres- D.1.4.d.18</t>
  </si>
  <si>
    <t>310</t>
  </si>
  <si>
    <t>2102010028</t>
  </si>
  <si>
    <t>Dodávka, montáž, zapojení, ověření zapojení a popsání rozvaděče RD-210</t>
  </si>
  <si>
    <t>443159954</t>
  </si>
  <si>
    <t>Výkres-D.1.4.d.19</t>
  </si>
  <si>
    <t>311</t>
  </si>
  <si>
    <t>2102010029</t>
  </si>
  <si>
    <t>Dodávka, montáž, zapojení, ověření zapojení a popsání rozvaděče RD-217</t>
  </si>
  <si>
    <t>1173844116</t>
  </si>
  <si>
    <t>Výkres- D.1.4.d.20</t>
  </si>
  <si>
    <t>312</t>
  </si>
  <si>
    <t>2102010030</t>
  </si>
  <si>
    <t>Dodávka, montáž, zapojení, ověření zapojení a popsání rozvaděče RH2</t>
  </si>
  <si>
    <t>765822388</t>
  </si>
  <si>
    <t>Výkres-D.1.4.d.12</t>
  </si>
  <si>
    <t>313</t>
  </si>
  <si>
    <t>2102010031</t>
  </si>
  <si>
    <t>Dodávka, zapojení odskoušení zásuvkové skříně IP54</t>
  </si>
  <si>
    <t>97272978</t>
  </si>
  <si>
    <t>Poznámka k položce:_x000D_
Poznámka k položce: Poznámka k položce: (1x proud chránič 40A/30mA/4, 1xB32A/3f 1xB16A/3f, 2xB16A/1f) (1x zásuvka 32A/400V, 1x 16A/400V, 4x230V/16A)</t>
  </si>
  <si>
    <t>Výkres- D.1.4.d.5</t>
  </si>
  <si>
    <t>314</t>
  </si>
  <si>
    <t>2102010032</t>
  </si>
  <si>
    <t>Montáž a dodávka interaktivní tabule, včetně projektoru</t>
  </si>
  <si>
    <t>-1306051409</t>
  </si>
  <si>
    <t>Poznámka k položce:_x000D_
Poznámka k položce: Poznámka k položce: Širokoúhlá 88-palcová interaktivní tabule , - poměr stran 16:10 - Funkce dvoj dotyku pero-prst - Magnetický povrch tabule - V balení 2 ks bezbateriové pera - Podporuje Windows 7/8/10, Mac OSX a Linux - Pracuje s ActivInspire, ClassFlow, ActivSoundBar, ActivExpression, ActiVote, ActiView, ... - Snadné připojení na programy jako Google Earth ™, Microsoft® Surface ™, YouTube, ... Podporované operační systémy Windows®, Mac OS®, Linux®, Touch Technology infračervené, Rozlišení oblasti 30 DPI, Rozlišení dotykové obrazovky žádný ovladač 7680 x 4320px, s ovladačem 32767 x 32767 px, Dotkněte se frekvence obnovy 100 Hz, Rozlišení objektu Průměr 4 mm multidotykový 10 dotykové obrazovky, čas odezvy ≤10 ms, Přesnost polohování 2 mm, Vstup uživatele Dotkněte se pera Obsah balení ActivBoard x1, Stylus x2, držák pera x2, prodlužovací kabel USB x1 3 m, konzoly x4 na stěnu, instalační a uživatelská příručka x1 připojení  USB 2.0 x1 napájení  Požadavky na napájení USB Maximální spotřeba energie &lt;2.0 W Celkové rozměry 1973 x 1260 mm</t>
  </si>
  <si>
    <t>Výkres-D.1.4.e.3</t>
  </si>
  <si>
    <t>741</t>
  </si>
  <si>
    <t>Elektroinstalace - silnoproud</t>
  </si>
  <si>
    <t>315</t>
  </si>
  <si>
    <t>998741202</t>
  </si>
  <si>
    <t>Přesun hmot procentní pro silnoproud v objektech v přes 6 do 12 m</t>
  </si>
  <si>
    <t>967923044</t>
  </si>
  <si>
    <t>Práce v HZS</t>
  </si>
  <si>
    <t>316</t>
  </si>
  <si>
    <t>2102010033</t>
  </si>
  <si>
    <t>Dohledání přípojného místa datového připojení</t>
  </si>
  <si>
    <t>Nh</t>
  </si>
  <si>
    <t>-996591598</t>
  </si>
  <si>
    <t>Výkres: D.1.4.e.1</t>
  </si>
  <si>
    <t>317</t>
  </si>
  <si>
    <t>2102010034</t>
  </si>
  <si>
    <t>Funkční odzkoušení zařízení</t>
  </si>
  <si>
    <t>-236750046</t>
  </si>
  <si>
    <t>Dokumentace: D.1.4.d</t>
  </si>
  <si>
    <t>318</t>
  </si>
  <si>
    <t>2102010035</t>
  </si>
  <si>
    <t>Koordinace s ostatními profesemi</t>
  </si>
  <si>
    <t>1010132860</t>
  </si>
  <si>
    <t>319</t>
  </si>
  <si>
    <t>2102010036</t>
  </si>
  <si>
    <t>Práce nad rámec ceníku C21M - , přesun nových svítidel a elektroinstalačního materiálu do místností, likvidace obalového materiálu</t>
  </si>
  <si>
    <t>1952004558</t>
  </si>
  <si>
    <t>320</t>
  </si>
  <si>
    <t>2102010037</t>
  </si>
  <si>
    <t>Spolupráce s revizním technikem</t>
  </si>
  <si>
    <t>267969689</t>
  </si>
  <si>
    <t>321</t>
  </si>
  <si>
    <t>2102010038</t>
  </si>
  <si>
    <t>Zabezpečení pracoviště</t>
  </si>
  <si>
    <t>912671160</t>
  </si>
  <si>
    <t>OST</t>
  </si>
  <si>
    <t>Ostatní POLOŽKY Z REKAPITULACE</t>
  </si>
  <si>
    <t>322</t>
  </si>
  <si>
    <t>OST 05</t>
  </si>
  <si>
    <t>Pomocné práce</t>
  </si>
  <si>
    <t>512</t>
  </si>
  <si>
    <t>-1162245324</t>
  </si>
  <si>
    <t>323</t>
  </si>
  <si>
    <t>OST 06</t>
  </si>
  <si>
    <t>Podružný materiál</t>
  </si>
  <si>
    <t>428578993</t>
  </si>
  <si>
    <t>IO 01 - VENKOVNÍ KANALIZACE A PŘÍPOJKA KANALIZACE I.etapa PŘÍSTAVBA</t>
  </si>
  <si>
    <t xml:space="preserve">    5 - Komunikace pozemní</t>
  </si>
  <si>
    <t xml:space="preserve">    8 - Trubní vedení</t>
  </si>
  <si>
    <t>115101201</t>
  </si>
  <si>
    <t>Čerpání vody na dopravní výšku do 10 m průměrný přítok do 500 l/min</t>
  </si>
  <si>
    <t>115101301</t>
  </si>
  <si>
    <t>Pohotovost čerpací soupravy pro dopravní výšku do 10 m přítok do 500 l/min</t>
  </si>
  <si>
    <t>den</t>
  </si>
  <si>
    <t>131251203</t>
  </si>
  <si>
    <t>Hloubení jam zapažených v hornině třídy těžitelnosti I, skupiny 3 objem do 100 m3 strojně</t>
  </si>
  <si>
    <t>"Vypočteno z výkresu D.2.1.2-8"9,8*1,4*2,14</t>
  </si>
  <si>
    <t>132251104</t>
  </si>
  <si>
    <t>Hloubení rýh nezapažených  š do 800 mm v hornině třídy těžitelnosti I, skupiny 3 objem přes 100 m3 strojně</t>
  </si>
  <si>
    <t>"Vypočteno z výkresu D.2.1.2-8"0,8*1,4*148</t>
  </si>
  <si>
    <t>151101101</t>
  </si>
  <si>
    <t>Zřízení příložného pažení a rozepření stěn rýh hl do 2 m</t>
  </si>
  <si>
    <t>"Vypočteno z výkresu D.2.1.2-8""potrubí"2*4*2,5+"vsaky"2*9,8*2,14+2*1,4*2,14</t>
  </si>
  <si>
    <t>151101111</t>
  </si>
  <si>
    <t>Odstranění příložného pažení a rozepření stěn rýh hl do 2 m</t>
  </si>
  <si>
    <t>"Vypočteno z výkresu D.2.1.2-8" 67,936</t>
  </si>
  <si>
    <t>162751117</t>
  </si>
  <si>
    <t>Vodorovné přemístění do 10000 m výkopku/sypaniny z horniny třídy těžitelnosti I, skupiny 1 až 3</t>
  </si>
  <si>
    <t>"Vypočteno z výkresu D.2.1.2-8""potrubí"0,8*0,53*148+"vsaky"9,6*1,2*1,14</t>
  </si>
  <si>
    <t>162751119</t>
  </si>
  <si>
    <t>Příplatek k vodorovnému přemístění výkopku/sypaniny z horniny třídy těžitelnosti I, skupiny 1 až 3 ZKD 1000 m přes 10000 m</t>
  </si>
  <si>
    <t>"Příplatek za vzdálenost" 75,885</t>
  </si>
  <si>
    <t>171201221</t>
  </si>
  <si>
    <t>Poplatek za uložení na skládce (skládkovné) zeminy a kamení kód odpadu 17 05 04</t>
  </si>
  <si>
    <t>75,885*2</t>
  </si>
  <si>
    <t>"Vypočteno z výkresu D.2.1.2-8""potrubí"0,8*0,87*148+"vsaky"16,23</t>
  </si>
  <si>
    <t>175151101</t>
  </si>
  <si>
    <t>Obsypání potrubí strojně sypaninou bez prohození, uloženou do 3 m</t>
  </si>
  <si>
    <t>"Vypočteno z výkresu D.2.1.2-8"0,8*0,43*148</t>
  </si>
  <si>
    <t>58331200</t>
  </si>
  <si>
    <t>štěrkopísek netříděný zásypový</t>
  </si>
  <si>
    <t>50,912*2 "Přepočtené koeficientem množství</t>
  </si>
  <si>
    <t>451572111</t>
  </si>
  <si>
    <t>Lože pod potrubí otevřený výkop z kameniva drobného těženého</t>
  </si>
  <si>
    <t>"Vypočteno z výkresu D.2.1.2-8"0,8*0,1*148</t>
  </si>
  <si>
    <t>Komunikace pozemní</t>
  </si>
  <si>
    <t>564231111</t>
  </si>
  <si>
    <t>Podklad nebo podsyp ze štěrkopísku ŠP tl 100 mm</t>
  </si>
  <si>
    <t>"Vypočteno z výkresu D.2.1.2-8" 9,8*1,4</t>
  </si>
  <si>
    <t>Trubní vedení</t>
  </si>
  <si>
    <t>894812201</t>
  </si>
  <si>
    <t>Revizní a čistící šachta z PP šachtové dno DN 425/150 průtočné</t>
  </si>
  <si>
    <t>"odměřeno z výkresu D.2.1.2-8"1</t>
  </si>
  <si>
    <t>894812202</t>
  </si>
  <si>
    <t>Revizní a čistící šachta z PP šachtové dno DN 425/150 průtočné 30°,60°,90°</t>
  </si>
  <si>
    <t>"odměřeno z výkresu D.2.1.2-8"3</t>
  </si>
  <si>
    <t>894812203</t>
  </si>
  <si>
    <t>Revizní a čistící šachta z PP šachtové dno DN 425/150 s přítokem tvaru T</t>
  </si>
  <si>
    <t>"odměřeno z výkresu D.2.1.2-8"2</t>
  </si>
  <si>
    <t>894812231</t>
  </si>
  <si>
    <t>Revizní a čistící šachta z PP DN 425 šachtová roura korugovaná bez hrdla světlé hloubky 1500 mm</t>
  </si>
  <si>
    <t>"odměřeno z výkresu D.2.1.2-8"4</t>
  </si>
  <si>
    <t>894812232</t>
  </si>
  <si>
    <t>Revizní a čistící šachta z PP DN 425 šachtová roura korugovaná bez hrdla světlé hloubky 2000 mm</t>
  </si>
  <si>
    <t>894812241</t>
  </si>
  <si>
    <t>Revizní a čistící šachta z PP DN 425 šachtová roura teleskopická světlé hloubky 375 mm</t>
  </si>
  <si>
    <t>"odměřeno z výkresu D.2.1.2-8"6</t>
  </si>
  <si>
    <t>894812249</t>
  </si>
  <si>
    <t>Příplatek k rourám revizní a čistící šachty z PP DN 425 za uříznutí šachtové roury</t>
  </si>
  <si>
    <t>894812257</t>
  </si>
  <si>
    <t>Revizní a čistící šachta z PP DN 425 poklop plastový pochůzí pro třídu zatížení A15</t>
  </si>
  <si>
    <t>894812262</t>
  </si>
  <si>
    <t>Revizní a čistící šachta z PP DN 425 poklop litinový plný do teleskopické trubky pro třídu zatížení D400</t>
  </si>
  <si>
    <t>894812312</t>
  </si>
  <si>
    <t>Revizní a čistící šachta z PP typ DN 600/160 šachtové dno průtočné 30°, 60°, 90°</t>
  </si>
  <si>
    <t>894812332</t>
  </si>
  <si>
    <t>Revizní a čistící šachta z PP DN 600 šachtová roura korugovaná světlé hloubky 2000 mm</t>
  </si>
  <si>
    <t>894812339</t>
  </si>
  <si>
    <t>Příplatek k rourám revizní a čistící šachty z PP DN 600 za uříznutí šachtové roury</t>
  </si>
  <si>
    <t>894812377</t>
  </si>
  <si>
    <t>Revizní a čistící šachta z PP DN 600 poklop litinový pro třídu zatížení D400 s teleskopickým adaptérem</t>
  </si>
  <si>
    <t>897171112</t>
  </si>
  <si>
    <t>Akumulační boxy z PP pro vsakování dešťových vod zatížené osobními automobily objemu přes 10 do 30 m3</t>
  </si>
  <si>
    <t>"odměřeno z výkresu D.2.1.2-8" 9,6*1,2*1,04</t>
  </si>
  <si>
    <t>899722113</t>
  </si>
  <si>
    <t>Krytí potrubí z plastů výstražnou fólií z PVC 34cm</t>
  </si>
  <si>
    <t>"odměřeno z výkresu D.2.1.2"4+2+76+36+32</t>
  </si>
  <si>
    <t>998276101</t>
  </si>
  <si>
    <t>Přesun hmot pro trubní vedení z trub z plastických hmot otevřený výkop</t>
  </si>
  <si>
    <t>-837250561</t>
  </si>
  <si>
    <t>721111104</t>
  </si>
  <si>
    <t>Potrubí kanalizační kameninové hrdlové svodné s integrovaným spojem a pryžovým těsněním DN 200</t>
  </si>
  <si>
    <t>"odměřeno z výkresu D.2.1.2"4</t>
  </si>
  <si>
    <t>721111112</t>
  </si>
  <si>
    <t>Potrubí kanalizační kameninové hrdlové přechod PVC - kamenina DN 150/200</t>
  </si>
  <si>
    <t>"odměřeno z výkresu D.2.1.2"1</t>
  </si>
  <si>
    <t>721173315</t>
  </si>
  <si>
    <t>Potrubí kanalizační z PVC SN 4 dešťové DN 110</t>
  </si>
  <si>
    <t>"odměřeno z výkresu D.2.1.2"2</t>
  </si>
  <si>
    <t>721173316</t>
  </si>
  <si>
    <t>Potrubí kanalizační z PVC SN 4 dešťové DN 125</t>
  </si>
  <si>
    <t>"odměřeno z výkresu D.2.1.2"76</t>
  </si>
  <si>
    <t>721173317</t>
  </si>
  <si>
    <t>Potrubí kanalizační z PVC SN 4 dešťové DN 160</t>
  </si>
  <si>
    <t>"odměřeno z výkresu D.2.1.2"36</t>
  </si>
  <si>
    <t>"odměřeno z výkresu D.2.1.2"32</t>
  </si>
  <si>
    <t>721242106</t>
  </si>
  <si>
    <t>Lapač střešních splavenin z PP se zápachovou klapkou a lapacím košem DN 125</t>
  </si>
  <si>
    <t>"odměřeno z výkresu D.2.1.2"6</t>
  </si>
  <si>
    <t>-1741986193</t>
  </si>
  <si>
    <t>HZS2212.R01</t>
  </si>
  <si>
    <t>Hodinová zúčtovací sazba instalatér odborný - napojení na stávající kanalizační přípojky</t>
  </si>
  <si>
    <t>HZS2212.R02</t>
  </si>
  <si>
    <t>Hodinová zúčtovací sazba instalatér odborný - navrtávky do kanalizačních šachet a utěsnění</t>
  </si>
  <si>
    <t>3,55</t>
  </si>
  <si>
    <t>82,483</t>
  </si>
  <si>
    <t>34,733</t>
  </si>
  <si>
    <t>I.ZP-DOP - I. etapa PŘÍSTAVBA - DOPROVODNÁ ČÁST</t>
  </si>
  <si>
    <t>SO 01.01_DOP - Stavební část I.etapa PŘÍSTAVBA - DOPROVODNÁ ČÁST</t>
  </si>
  <si>
    <t>Zdivo jednovrstvé z cihel děrovaných přes P10 do P15 na maltu M20 tl 300 mm</t>
  </si>
  <si>
    <t>1737286082</t>
  </si>
  <si>
    <t>"2np-m.č.216"</t>
  </si>
  <si>
    <t>(3,25*6,375)+(3,3*3,25)-(2,0*2,0)+(3,25*3,415)-(1,0*2,1)-(0,75*1,0*2)</t>
  </si>
  <si>
    <t>1408086349</t>
  </si>
  <si>
    <t xml:space="preserve">"dle výkresu D.1.1.32 str. 52"  </t>
  </si>
  <si>
    <t>"m.č.216" 1</t>
  </si>
  <si>
    <t>-855755461</t>
  </si>
  <si>
    <t xml:space="preserve">"dle výkresu D.1.1.32 str. 52" </t>
  </si>
  <si>
    <t>286095331</t>
  </si>
  <si>
    <t>Montáž prefabrikovaných ŽB stropů ze stropních panelů š 1200 mm dl do 7000 mm</t>
  </si>
  <si>
    <t>1777152449</t>
  </si>
  <si>
    <t>panel stropní předpjatý 1000x1190x200mm, počet lan 7 + 0</t>
  </si>
  <si>
    <t>669739610</t>
  </si>
  <si>
    <t>6,315*3</t>
  </si>
  <si>
    <t>panel stropní předpjatý 1000x1190x250mm, počet lan 6 + 0</t>
  </si>
  <si>
    <t>1188427526</t>
  </si>
  <si>
    <t>409168442</t>
  </si>
  <si>
    <t>"V1" (0,3*0,15+0,18*0,25)*(3,6*2)</t>
  </si>
  <si>
    <t>"V4" 0,3*0,4*6,375</t>
  </si>
  <si>
    <t>"V7" 0,3*0,5*6,075</t>
  </si>
  <si>
    <t>"V8" 0,3*0,5*3,6*2</t>
  </si>
  <si>
    <t>-1690680181</t>
  </si>
  <si>
    <t>"V1" (0,4+0,15)*3,6*2</t>
  </si>
  <si>
    <t>"V4" 0,4*2*6,375</t>
  </si>
  <si>
    <t>"V7" 0,5*2*6,075</t>
  </si>
  <si>
    <t>"V8" 0,5*2*3,6*2</t>
  </si>
  <si>
    <t>263183707</t>
  </si>
  <si>
    <t>-756509983</t>
  </si>
  <si>
    <t>3,404 *0,9  "věnců a trámů 90%</t>
  </si>
  <si>
    <t>-577115187</t>
  </si>
  <si>
    <t>"2np- přístavba m.č.216"</t>
  </si>
  <si>
    <t>18,05</t>
  </si>
  <si>
    <t>-516430022</t>
  </si>
  <si>
    <t>1976832552</t>
  </si>
  <si>
    <t>"216" (3,0+6,075)*2 *3,55</t>
  </si>
  <si>
    <t>-(1,0*0,75*2+2,5*1,0*1)-(0,8*2,0)</t>
  </si>
  <si>
    <t>-(2,0*2,0*1)</t>
  </si>
  <si>
    <t>0,25*(2,0*3*1)</t>
  </si>
  <si>
    <t>-2116643522</t>
  </si>
  <si>
    <t>Montáž kontaktního zateplení vnějších stěn lepením a mechanickým kotvením polystyrénových desek tl do 160 mm</t>
  </si>
  <si>
    <t>-1644980817</t>
  </si>
  <si>
    <t>(3,55)*(6,375+3,415) -2,0*2,0*1</t>
  </si>
  <si>
    <t>-867034976</t>
  </si>
  <si>
    <t>30,755*1,02 'Přepočtené koeficientem množství</t>
  </si>
  <si>
    <t>1038608959</t>
  </si>
  <si>
    <t>"2np" 8,0</t>
  </si>
  <si>
    <t>"rohy" 3,55</t>
  </si>
  <si>
    <t>-1203367131</t>
  </si>
  <si>
    <t>8*1,05 'Přepočtené koeficientem množství</t>
  </si>
  <si>
    <t>109136734</t>
  </si>
  <si>
    <t>3,55*1,05 'Přepočtené koeficientem množství</t>
  </si>
  <si>
    <t>1089055080</t>
  </si>
  <si>
    <t>"východ-m.č.216"</t>
  </si>
  <si>
    <t>-999215588</t>
  </si>
  <si>
    <t>"D19 m.č. 216" 1</t>
  </si>
  <si>
    <t>-596886323</t>
  </si>
  <si>
    <t>"D19" 1</t>
  </si>
  <si>
    <t>Montáž lešení řadového trubkového lehkého s podlahami zatížení do 200 kg/m2 š do 1,2 m v do 10 m</t>
  </si>
  <si>
    <t>1666285396</t>
  </si>
  <si>
    <t>3,59*(6,375+3,3)</t>
  </si>
  <si>
    <t>-249166599</t>
  </si>
  <si>
    <t>Demontáž lešení řadového trubkového lehkého s podlahami zatížení do 200 kg/m2 š do 1,2 m v do 10 m</t>
  </si>
  <si>
    <t>-159534219</t>
  </si>
  <si>
    <t>-1464237225</t>
  </si>
  <si>
    <t>"2np m.č. 216" 18,05</t>
  </si>
  <si>
    <t>1862136831</t>
  </si>
  <si>
    <t>355005586</t>
  </si>
  <si>
    <t>"P6 m.č.216"18,05</t>
  </si>
  <si>
    <t>deska EPS 150 do plochých střech a podlah λ=0,035 tl 80mm</t>
  </si>
  <si>
    <t>-263480715</t>
  </si>
  <si>
    <t>18,05*1,05 'Přepočtené koeficientem množství</t>
  </si>
  <si>
    <t>-1917206875</t>
  </si>
  <si>
    <t>2028082844</t>
  </si>
  <si>
    <t>18,05*1,1655 'Přepočtené koeficientem množství</t>
  </si>
  <si>
    <t>-199907966</t>
  </si>
  <si>
    <t>362497709</t>
  </si>
  <si>
    <t>"K1" 1,94*1</t>
  </si>
  <si>
    <t>-806724595</t>
  </si>
  <si>
    <t>Montáž plastových oken plochy přes 1 m2 otevíravých výšky do 1,5 m s rámem do zdiva</t>
  </si>
  <si>
    <t>1003902988</t>
  </si>
  <si>
    <t>"O11" 2,5*1,0 *2</t>
  </si>
  <si>
    <t>1071180448</t>
  </si>
  <si>
    <t>Montáž plastových oken plochy přes 1 m2 otevíravých výšky do 2,5 m s rámem do zdiva</t>
  </si>
  <si>
    <t>83650551</t>
  </si>
  <si>
    <t>"O03" 2,0*2,0 *1</t>
  </si>
  <si>
    <t>684317646</t>
  </si>
  <si>
    <t>-678958030</t>
  </si>
  <si>
    <t>167659333</t>
  </si>
  <si>
    <t>-718276379</t>
  </si>
  <si>
    <t>"T3" 1</t>
  </si>
  <si>
    <t>"T5" 2</t>
  </si>
  <si>
    <t>130566539</t>
  </si>
  <si>
    <t>"T3" 1 *2,0 *1,1</t>
  </si>
  <si>
    <t>"T5" 2 *2,5 *1,1</t>
  </si>
  <si>
    <t>-163082279</t>
  </si>
  <si>
    <t>Vodou ředitelná penetrace savého podkladu povlakových podlah ředěná v poměru 1:3</t>
  </si>
  <si>
    <t>-315003083</t>
  </si>
  <si>
    <t>"P6 m.č. 216" 18,05</t>
  </si>
  <si>
    <t>Vyrovnání podkladu povlakových podlah stěrkou pevnosti 20 MPa tl 5 mm</t>
  </si>
  <si>
    <t>1379077093</t>
  </si>
  <si>
    <t>926840185</t>
  </si>
  <si>
    <t>-383256553</t>
  </si>
  <si>
    <t>18,05*1,1 'Přepočtené koeficientem množství</t>
  </si>
  <si>
    <t>-595848128</t>
  </si>
  <si>
    <t>Základní akrylátová jednonásobná bezbarvá penetrace podkladu v místnostech výšky do 3,80 m</t>
  </si>
  <si>
    <t>987107072</t>
  </si>
  <si>
    <t>"2np m.č. 216"  18,05</t>
  </si>
  <si>
    <t>570089217</t>
  </si>
  <si>
    <t>I.ZP-NEP - I. etapa PŘÍSTAVBA - NEPŘÍMÉ NÁKLADY</t>
  </si>
  <si>
    <t>SO 01.04_NEP - VYTÁPĚNÍ I.etapa</t>
  </si>
  <si>
    <t xml:space="preserve">    Ostatní - Ostatní náklady</t>
  </si>
  <si>
    <t>Ostatní</t>
  </si>
  <si>
    <t>Ostatní náklady</t>
  </si>
  <si>
    <t>0007510001</t>
  </si>
  <si>
    <t>Doprava na místo stavby a ostatní režijní náklady</t>
  </si>
  <si>
    <t>-2114817826</t>
  </si>
  <si>
    <t>0007510002</t>
  </si>
  <si>
    <t>Spojovací, těsnící, montážní materiál, pomocné atypické ocelové konstrukce, třmeny, objímky, závěsy, apod.</t>
  </si>
  <si>
    <t>-442171728</t>
  </si>
  <si>
    <t>0007510003</t>
  </si>
  <si>
    <t>Pomocné zařízení při montáži zařízení výšky do 3 m ( lešení, přenosná mobilní plošina atd.) vč. jeho montáže a demontáže</t>
  </si>
  <si>
    <t>1701271488</t>
  </si>
  <si>
    <t>0007510004</t>
  </si>
  <si>
    <t>Topná, provozní a dilatační zkoužka, včetně uzavření a zabezpečení konců potrubí</t>
  </si>
  <si>
    <t>-1665905876</t>
  </si>
  <si>
    <t>0007510005</t>
  </si>
  <si>
    <t>Kompletní demontáž stávajícího otopného systému zahrnující demontáž armatur, demontáž rozvodných potrubí, demontáž otopných těles, odstranění tepelných izolací včetně ekologické likvidace demontovaného materiálu a odvozu na skládku</t>
  </si>
  <si>
    <t>-1573706338</t>
  </si>
  <si>
    <t>SO 01.05_NEP - VZDUCHOTECHNIKA I.etapa</t>
  </si>
  <si>
    <t xml:space="preserve">    D1 - Ostatní náklady</t>
  </si>
  <si>
    <t>D1</t>
  </si>
  <si>
    <t>01X101</t>
  </si>
  <si>
    <t>Přesun hmot vnitrostaveništní</t>
  </si>
  <si>
    <t>-1106804908</t>
  </si>
  <si>
    <t>01X102</t>
  </si>
  <si>
    <t>Příplatek k přesunu hmot  za zvětšený přesun do 500 m</t>
  </si>
  <si>
    <t>841596870</t>
  </si>
  <si>
    <t>01X103</t>
  </si>
  <si>
    <t>Zprovoznění zařízení, měření, zaregulování a uvedení do provozu</t>
  </si>
  <si>
    <t>482146312</t>
  </si>
  <si>
    <t>01X104</t>
  </si>
  <si>
    <t>Dopravní a režijní náklady</t>
  </si>
  <si>
    <t>-1015974954</t>
  </si>
  <si>
    <t>01X105</t>
  </si>
  <si>
    <t>Stavební přípomoce včetně použitého materiálu zahrnující bourání, vrtání, drážkování, zpětné zapravení s úpravou povrchů, úklid a oststní pomocné práce</t>
  </si>
  <si>
    <t>-1705275834</t>
  </si>
  <si>
    <t>01X106</t>
  </si>
  <si>
    <t>Závěsový a montážní materiál</t>
  </si>
  <si>
    <t>-222527514</t>
  </si>
  <si>
    <t>01X107</t>
  </si>
  <si>
    <t>Pomocné ocelové konstrukce pro uložení potrubí a zařízení</t>
  </si>
  <si>
    <t>-1658354504</t>
  </si>
  <si>
    <t>01X108</t>
  </si>
  <si>
    <t>Montážní plošina přenosná pro práce výšky nad 3m - instalace a demontáž</t>
  </si>
  <si>
    <t>-588406796</t>
  </si>
  <si>
    <t>01X109</t>
  </si>
  <si>
    <t>Těsnění prostupů stavebních konstrukcí požární ucpávkou a požárním tmelem</t>
  </si>
  <si>
    <t>-483254705</t>
  </si>
  <si>
    <t>SO 01.06_NEP - ELEKTROINSTALACE I.etapa PŘÍSTAVBA - VRN</t>
  </si>
  <si>
    <t>VRN - Práce v VRN</t>
  </si>
  <si>
    <t>VRN</t>
  </si>
  <si>
    <t>Práce v VRN</t>
  </si>
  <si>
    <t>OST 03</t>
  </si>
  <si>
    <t>Cestovné, úklid pracoviště</t>
  </si>
  <si>
    <t>1637729722</t>
  </si>
  <si>
    <t>SO 01.07_NEP - VRN I.etapa PŘÍSTAVBA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</si>
  <si>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</si>
  <si>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</si>
  <si>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</si>
  <si>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</si>
  <si>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</si>
  <si>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</si>
  <si>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</si>
  <si>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</si>
  <si>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</si>
  <si>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</si>
  <si>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010001001</t>
  </si>
  <si>
    <t>Průzkumné, geodetické a projektové práce- vytyčení stavby</t>
  </si>
  <si>
    <t>1024</t>
  </si>
  <si>
    <t>-1155565191</t>
  </si>
  <si>
    <t>010001002</t>
  </si>
  <si>
    <t>Průzkumné, geodetické a projektové práce - vytyčení sítí</t>
  </si>
  <si>
    <t>1115298355</t>
  </si>
  <si>
    <t>010001003</t>
  </si>
  <si>
    <t>Průzkumné, geodetické a projektové práce - zaměření dokončené stavby</t>
  </si>
  <si>
    <t>předpokládaná cena z jiných realizací</t>
  </si>
  <si>
    <t>432509831</t>
  </si>
  <si>
    <t>010001004</t>
  </si>
  <si>
    <t>Průzkumné, geodetické a projektové práce - podklad pro zákres do KN</t>
  </si>
  <si>
    <t>-1314537049</t>
  </si>
  <si>
    <t>010001010</t>
  </si>
  <si>
    <t>Průzkumné, geodetické a projektové práce - dokumentace skutečného provedení stavby</t>
  </si>
  <si>
    <t>1722932753</t>
  </si>
  <si>
    <t>010001020</t>
  </si>
  <si>
    <t>Průzkumné, geodetické a projektové práce - výrobní dokumentace</t>
  </si>
  <si>
    <t>-1794541798</t>
  </si>
  <si>
    <t>VRN2</t>
  </si>
  <si>
    <t>Příprava staveniště</t>
  </si>
  <si>
    <t>020001001</t>
  </si>
  <si>
    <t>Příprava staveniště - sondy</t>
  </si>
  <si>
    <t>-582263060</t>
  </si>
  <si>
    <t>VRN3</t>
  </si>
  <si>
    <t>Zařízení staveniště</t>
  </si>
  <si>
    <t>030001001</t>
  </si>
  <si>
    <t>Zařízení staveniště - náklady na zřízení</t>
  </si>
  <si>
    <t>-1655293103</t>
  </si>
  <si>
    <t>Poznámka k položce:_x000D_
příprava podloží, osazení buněk pro zařízení staveniště_x000D_
_x000D_
minimální požadavky investora:_x000D_
buňka - kancelář_x000D_
byňky - zasedací místnost pro 10 osob_x000D_
vybavené sociálním zázemím, pitnou vodou, místo pro přípravu kávy, čaje_x000D_
WIFI připojení</t>
  </si>
  <si>
    <t>030001002</t>
  </si>
  <si>
    <t>Zařízení staveniště - náklady na provoz a údržbu</t>
  </si>
  <si>
    <t>měs</t>
  </si>
  <si>
    <t>-1728138401</t>
  </si>
  <si>
    <t>Poznámka k položce:_x000D_
minimální požadavky investora:_x000D_
buňka - kancelář_x000D_
byňky - zasedací místnost pro 10 osob_x000D_
vybavené sociálním zázemím, pitnou vodou, místo pro přípravu kávy, čaje_x000D_
WIFI připojení</t>
  </si>
  <si>
    <t>030001003</t>
  </si>
  <si>
    <t>Zařízení staveniště - náklady na energie</t>
  </si>
  <si>
    <t>1647931730</t>
  </si>
  <si>
    <t>VRN4</t>
  </si>
  <si>
    <t>Inženýrská činnost</t>
  </si>
  <si>
    <t>040001001</t>
  </si>
  <si>
    <t>Inženýrská činnost - kompletace a koordinace</t>
  </si>
  <si>
    <t>-1192038562</t>
  </si>
  <si>
    <t>040001002</t>
  </si>
  <si>
    <t>Inženýrská činnost - revize, zkoušky a měření</t>
  </si>
  <si>
    <t>-1393258911</t>
  </si>
  <si>
    <t>040001003</t>
  </si>
  <si>
    <t>Inženýrská činnost - odborný dohled statika</t>
  </si>
  <si>
    <t>hzs</t>
  </si>
  <si>
    <t>1220003791</t>
  </si>
  <si>
    <t>040001004</t>
  </si>
  <si>
    <t>Inženýrská činnost - koordinátor BOZP</t>
  </si>
  <si>
    <t>-952385594</t>
  </si>
  <si>
    <t>VRN7</t>
  </si>
  <si>
    <t>Provozní vlivy</t>
  </si>
  <si>
    <t>070001000</t>
  </si>
  <si>
    <t>Provozní vlivy - stavba za provozu ve vedlejší budově</t>
  </si>
  <si>
    <t>-1276956032</t>
  </si>
  <si>
    <t>VRN9</t>
  </si>
  <si>
    <t>Ostatní náklady - měření radonu</t>
  </si>
  <si>
    <t>-1496285515</t>
  </si>
  <si>
    <t>090001002</t>
  </si>
  <si>
    <t>Ostatní náklady - bilbord po dobu výstavby dle požadavků poskytovatele dotace</t>
  </si>
  <si>
    <t>1557964846</t>
  </si>
  <si>
    <t>090001003</t>
  </si>
  <si>
    <t>Ostatní náklady - trvalá pamětní deska dle požadavků poskytovatele dotace</t>
  </si>
  <si>
    <t>1292873023</t>
  </si>
  <si>
    <t>dlazba</t>
  </si>
  <si>
    <t>zámková dlažba</t>
  </si>
  <si>
    <t>157,793</t>
  </si>
  <si>
    <t>odkop</t>
  </si>
  <si>
    <t>odkopávky pro zpevněné plochy</t>
  </si>
  <si>
    <t>52,072</t>
  </si>
  <si>
    <t>odvoz výkopku a ornice</t>
  </si>
  <si>
    <t>66,982</t>
  </si>
  <si>
    <t>okap</t>
  </si>
  <si>
    <t>okapový chodník</t>
  </si>
  <si>
    <t>39,378</t>
  </si>
  <si>
    <t>plocha skrývky zpevněných ploch</t>
  </si>
  <si>
    <t>189,929</t>
  </si>
  <si>
    <t>ornice_zpet</t>
  </si>
  <si>
    <t>plocha ornice nová</t>
  </si>
  <si>
    <t>115,378</t>
  </si>
  <si>
    <t>SO 01.2_NEP - Zpevněné plochy I.etapa PŘÍSTAVBA</t>
  </si>
  <si>
    <t>116951201</t>
  </si>
  <si>
    <t>Úprava zemin vápnem nebo směsnými hydraulickými pojivy</t>
  </si>
  <si>
    <t>1689183903</t>
  </si>
  <si>
    <t>"C.6"</t>
  </si>
  <si>
    <t>(okap+dlazba)*0,4</t>
  </si>
  <si>
    <t>vapno</t>
  </si>
  <si>
    <t>58530170</t>
  </si>
  <si>
    <t>vápno nehašené CL 90-Q pro úpravu zemin standardní</t>
  </si>
  <si>
    <t>1598098210</t>
  </si>
  <si>
    <t>-1089300885</t>
  </si>
  <si>
    <t>(8,82+1,2)*(13,745+5,21)</t>
  </si>
  <si>
    <t>-283733791</t>
  </si>
  <si>
    <t>pro zpevněné plochy</t>
  </si>
  <si>
    <t>dlazba *1,1 *0,3</t>
  </si>
  <si>
    <t>162251102</t>
  </si>
  <si>
    <t>Vodorovné přemístění přes 20 do 50 m výkopku/sypaniny z horniny třídy těžitelnosti I skupiny 1 až 3</t>
  </si>
  <si>
    <t>-852843537</t>
  </si>
  <si>
    <t>ornice_zpet*0,2</t>
  </si>
  <si>
    <t>-1139511260</t>
  </si>
  <si>
    <t>ornice_stav*0,2 - ornice_zpet*0,2</t>
  </si>
  <si>
    <t>167151111</t>
  </si>
  <si>
    <t>Nakládání výkopku z hornin třídy těžitelnosti I skupiny 1 až 3 přes 100 m3</t>
  </si>
  <si>
    <t>-200086512</t>
  </si>
  <si>
    <t>odkop/2</t>
  </si>
  <si>
    <t>-703111234</t>
  </si>
  <si>
    <t>573222089</t>
  </si>
  <si>
    <t>181311103</t>
  </si>
  <si>
    <t>Rozprostření ornice tl vrstvy do 200 mm v rovině nebo ve svahu do 1:5 ručně</t>
  </si>
  <si>
    <t>622072877</t>
  </si>
  <si>
    <t>"u přístavby"</t>
  </si>
  <si>
    <t>(5,21-0,5)*(0,7+5,895)</t>
  </si>
  <si>
    <t>0,7*(9,455+5,21)</t>
  </si>
  <si>
    <t>3,7*6,5</t>
  </si>
  <si>
    <t>"dosypání" 50</t>
  </si>
  <si>
    <t>181411131</t>
  </si>
  <si>
    <t>Založení parkového trávníku výsevem pl do 1000 m2 v rovině a ve svahu do 1:5</t>
  </si>
  <si>
    <t>-1188359587</t>
  </si>
  <si>
    <t>00572410</t>
  </si>
  <si>
    <t>osivo směs travní parková</t>
  </si>
  <si>
    <t>952055615</t>
  </si>
  <si>
    <t>115,378*0,02 'Přepočtené koeficientem množství</t>
  </si>
  <si>
    <t>181951112</t>
  </si>
  <si>
    <t>Úprava pláně v hornině třídy těžitelnosti I skupiny 1 až 3 se zhutněním strojně</t>
  </si>
  <si>
    <t>1772616348</t>
  </si>
  <si>
    <t>"C.6 pro zpevněné plochy"</t>
  </si>
  <si>
    <t>564831111</t>
  </si>
  <si>
    <t>Podklad ze štěrkodrtě ŠD tl 100 mm</t>
  </si>
  <si>
    <t>-267433043</t>
  </si>
  <si>
    <t>564861111</t>
  </si>
  <si>
    <t>Podklad ze štěrkodrtě ŠD tl 200 mm</t>
  </si>
  <si>
    <t>-1291595418</t>
  </si>
  <si>
    <t>567132111</t>
  </si>
  <si>
    <t>Podklad ze směsi stmelené cementem SC C 8/10 (KSC I) tl 160 mm</t>
  </si>
  <si>
    <t>-1968094174</t>
  </si>
  <si>
    <t>596212213</t>
  </si>
  <si>
    <t>Kladení zámkové dlažby pozemních komunikací tl 80 mm skupiny A pl přes 300 m2</t>
  </si>
  <si>
    <t>786017072</t>
  </si>
  <si>
    <t>59245020</t>
  </si>
  <si>
    <t>dlažba tvar obdélník betonová 200x100x80mm přírodní</t>
  </si>
  <si>
    <t>-6906409</t>
  </si>
  <si>
    <t>157,793*1,01 'Přepočtené koeficientem množství</t>
  </si>
  <si>
    <t>637211122</t>
  </si>
  <si>
    <t>Okapový chodník z betonových dlaždic tl 60 mm kladených do písku se zalitím spár MC</t>
  </si>
  <si>
    <t>-1213890474</t>
  </si>
  <si>
    <t xml:space="preserve">"C.6" </t>
  </si>
  <si>
    <t xml:space="preserve">"přístavba" </t>
  </si>
  <si>
    <t>(5,21+7,03+7,885+32,565+0,5*2+15,44+0,5+6,375+2,75)*0,5</t>
  </si>
  <si>
    <t>916131213</t>
  </si>
  <si>
    <t>Osazení silničního obrubníku betonového stojatého s boční opěrou do lože z betonu prostého</t>
  </si>
  <si>
    <t>-257724072</t>
  </si>
  <si>
    <t>59217031</t>
  </si>
  <si>
    <t>obrubník betonový silniční 1000x150x250mm</t>
  </si>
  <si>
    <t>1927283876</t>
  </si>
  <si>
    <t>27,6190476190476*1,05 'Přepočtené koeficientem množství</t>
  </si>
  <si>
    <t>916231213</t>
  </si>
  <si>
    <t>Osazení chodníkového obrubníku betonového stojatého s boční opěrou do lože z betonu prostého</t>
  </si>
  <si>
    <t>-1298821683</t>
  </si>
  <si>
    <t>"k okapovému chodníku"</t>
  </si>
  <si>
    <t>(5,21+7,03+7,885+32,565+0,5*2+15,44+0,5+6,375+2,75)+0,5*2*4</t>
  </si>
  <si>
    <t>59217017</t>
  </si>
  <si>
    <t>obrubník betonový chodníkový 1000x100x250mm</t>
  </si>
  <si>
    <t>1049266258</t>
  </si>
  <si>
    <t>82,8571428571428*1,05 'Přepočtené koeficientem množství</t>
  </si>
  <si>
    <t>935114112</t>
  </si>
  <si>
    <t>Mikroštěrbinový odvodňovací betonový žlab 220x260 mm se spádem dna 0,5 % se základem</t>
  </si>
  <si>
    <t>1848019884</t>
  </si>
  <si>
    <t>13,6</t>
  </si>
  <si>
    <t>998223011</t>
  </si>
  <si>
    <t>Přesun hmot pro pozemní komunikace s krytem dlážděným</t>
  </si>
  <si>
    <t>-1743026909</t>
  </si>
  <si>
    <t>IO 01_NEP - VENKOVNÍ KANALIZACE A PŘÍPOJKA KANALIZACE I.etapa PŘÍSTAVBA - VRN</t>
  </si>
  <si>
    <t>012203000</t>
  </si>
  <si>
    <t>Geodetické práce při provádění stavby</t>
  </si>
  <si>
    <t>-1058444363</t>
  </si>
  <si>
    <t>013254000</t>
  </si>
  <si>
    <t>Dokumentace skutečného provedení stavby</t>
  </si>
  <si>
    <t>905400950</t>
  </si>
  <si>
    <t>7,371</t>
  </si>
  <si>
    <t>370,775</t>
  </si>
  <si>
    <t>426,775</t>
  </si>
  <si>
    <t>fas1</t>
  </si>
  <si>
    <t>zateplení podhledu</t>
  </si>
  <si>
    <t>6,765</t>
  </si>
  <si>
    <t>733,587</t>
  </si>
  <si>
    <t>fas3</t>
  </si>
  <si>
    <t xml:space="preserve">plocha zateplení ostění </t>
  </si>
  <si>
    <t>fas4</t>
  </si>
  <si>
    <t>plocha zateplení ostění</t>
  </si>
  <si>
    <t>8,217</t>
  </si>
  <si>
    <t>II.ZP - II. etapa STAVEBNÍ ÚPRAVY - ZPŮSOBILÉ VÝDAJE</t>
  </si>
  <si>
    <t>5,66</t>
  </si>
  <si>
    <t>11,938</t>
  </si>
  <si>
    <t>II.ZP-HL - II. etapa STAVEBNÍ ÚPRAVY - HLAVNÍ ČÁST</t>
  </si>
  <si>
    <t>2681,028</t>
  </si>
  <si>
    <t>139,739</t>
  </si>
  <si>
    <t>SO 02.01 - STAVEBNÍ ČÁST II.etapa STAVEBNÍ ÚPRAVY</t>
  </si>
  <si>
    <t>78,353</t>
  </si>
  <si>
    <t>5,478</t>
  </si>
  <si>
    <t>17,53</t>
  </si>
  <si>
    <t>226,022</t>
  </si>
  <si>
    <t>P10</t>
  </si>
  <si>
    <t>skladba podlahy P10</t>
  </si>
  <si>
    <t>67,91</t>
  </si>
  <si>
    <t>P11</t>
  </si>
  <si>
    <t>skladba podlahy P11</t>
  </si>
  <si>
    <t>5,23</t>
  </si>
  <si>
    <t>P12</t>
  </si>
  <si>
    <t>skladba podlahy P12</t>
  </si>
  <si>
    <t>4,53</t>
  </si>
  <si>
    <t>P13</t>
  </si>
  <si>
    <t>skladba podlahy P13</t>
  </si>
  <si>
    <t>28,64</t>
  </si>
  <si>
    <t>P14</t>
  </si>
  <si>
    <t>skladba podlahy P14</t>
  </si>
  <si>
    <t>155,22</t>
  </si>
  <si>
    <t>P15</t>
  </si>
  <si>
    <t>skladba podlahy P15</t>
  </si>
  <si>
    <t>7,66</t>
  </si>
  <si>
    <t>P16</t>
  </si>
  <si>
    <t>skladba podlahy P16</t>
  </si>
  <si>
    <t>5,83</t>
  </si>
  <si>
    <t>P17</t>
  </si>
  <si>
    <t>skladba podlahy P17</t>
  </si>
  <si>
    <t>3,06</t>
  </si>
  <si>
    <t>P18</t>
  </si>
  <si>
    <t>skladba podlahy P18</t>
  </si>
  <si>
    <t>1,77</t>
  </si>
  <si>
    <t>P19</t>
  </si>
  <si>
    <t>skladba podlahy P19</t>
  </si>
  <si>
    <t>P20</t>
  </si>
  <si>
    <t>skladba podlahy P20</t>
  </si>
  <si>
    <t>38,94</t>
  </si>
  <si>
    <t>P8</t>
  </si>
  <si>
    <t>skladba podlahy P8</t>
  </si>
  <si>
    <t>63,49</t>
  </si>
  <si>
    <t>P9</t>
  </si>
  <si>
    <t>skladba podlahy P9</t>
  </si>
  <si>
    <t>401,18</t>
  </si>
  <si>
    <t>1018,15</t>
  </si>
  <si>
    <t>pricky_stav1</t>
  </si>
  <si>
    <t>plocha příček tl. 100mm porobeton ve stávajícím</t>
  </si>
  <si>
    <t>53,309</t>
  </si>
  <si>
    <t>pricky_stav2</t>
  </si>
  <si>
    <t>plocha příček tl. 125mm porobeton ve stávajícím</t>
  </si>
  <si>
    <t>34,484</t>
  </si>
  <si>
    <t>8,494</t>
  </si>
  <si>
    <t>S1_2</t>
  </si>
  <si>
    <t>99,29</t>
  </si>
  <si>
    <t>S10</t>
  </si>
  <si>
    <t>skladba kcí S10</t>
  </si>
  <si>
    <t>27,02</t>
  </si>
  <si>
    <t>S12</t>
  </si>
  <si>
    <t>skladba kcí S12</t>
  </si>
  <si>
    <t>6,93</t>
  </si>
  <si>
    <t>S2</t>
  </si>
  <si>
    <t>22,86</t>
  </si>
  <si>
    <t>S4</t>
  </si>
  <si>
    <t>PVC krytina</t>
  </si>
  <si>
    <t>21,8</t>
  </si>
  <si>
    <t>S5</t>
  </si>
  <si>
    <t>skladba kcí S5</t>
  </si>
  <si>
    <t>102,68</t>
  </si>
  <si>
    <t>S6</t>
  </si>
  <si>
    <t>skladba kcí S6</t>
  </si>
  <si>
    <t>166,22</t>
  </si>
  <si>
    <t>S7_1</t>
  </si>
  <si>
    <t>skladba kcí S7.1</t>
  </si>
  <si>
    <t>19,9</t>
  </si>
  <si>
    <t>S7_2</t>
  </si>
  <si>
    <t>skladba kcí S7.2</t>
  </si>
  <si>
    <t>3,07</t>
  </si>
  <si>
    <t>S8</t>
  </si>
  <si>
    <t>skladba kcí S8</t>
  </si>
  <si>
    <t>31,86</t>
  </si>
  <si>
    <t>S9</t>
  </si>
  <si>
    <t>skladba kcí S9</t>
  </si>
  <si>
    <t>10,58</t>
  </si>
  <si>
    <t>166,719</t>
  </si>
  <si>
    <t>strecha_stav</t>
  </si>
  <si>
    <t>plocha stávající střechy</t>
  </si>
  <si>
    <t>170,022</t>
  </si>
  <si>
    <t>812,751</t>
  </si>
  <si>
    <t>15,398</t>
  </si>
  <si>
    <t>7,078</t>
  </si>
  <si>
    <t>2,25</t>
  </si>
  <si>
    <t>6,13</t>
  </si>
  <si>
    <t xml:space="preserve">    765 - Krytina skládaná</t>
  </si>
  <si>
    <t xml:space="preserve">    772 - Podlahy z kamene</t>
  </si>
  <si>
    <t>139751101</t>
  </si>
  <si>
    <t>Vykopávky v uzavřených prostorech v hornině třídy těžitelnosti I, skupiny 1 až 3 ručně</t>
  </si>
  <si>
    <t>-183843058</t>
  </si>
  <si>
    <t>"v 1pp"</t>
  </si>
  <si>
    <t>"-103" (1,8*1,8+1,2*1,2)/2  *0,6</t>
  </si>
  <si>
    <t>"-105" (1,8*1,8+1,2*1,2)/2  *0,6</t>
  </si>
  <si>
    <t>"-106" (1,6*1,6+1,0*1,0)/2  *0,5</t>
  </si>
  <si>
    <t>"-107" (1,6*1,6+1,0*1,0)/2  *0,5 *2</t>
  </si>
  <si>
    <t>131213102</t>
  </si>
  <si>
    <t>Hloubení jam v nesoudržných horninách třídy těžitelnosti I, skupiny 3 ručně</t>
  </si>
  <si>
    <t>-352457675</t>
  </si>
  <si>
    <t xml:space="preserve">"venkovní schody" </t>
  </si>
  <si>
    <t>1,8*2,85*1,0</t>
  </si>
  <si>
    <t>2,7*1,3*0,8</t>
  </si>
  <si>
    <t>"výtah"</t>
  </si>
  <si>
    <t>2,0*2,0*1,0</t>
  </si>
  <si>
    <t>Hloubení rýh nezapažených  š do 800 mm v hornině třídy těžitelnosti I, skupiny 3 objem do 100 m3 strojně</t>
  </si>
  <si>
    <t>162211311</t>
  </si>
  <si>
    <t>Vodorovné přemístění výkopku z horniny třídy těžitelnosti I, skupiny 1 až 3 stavebním kolečkem do 10 m</t>
  </si>
  <si>
    <t>1389512366</t>
  </si>
  <si>
    <t>odkop_vni - zasyp1</t>
  </si>
  <si>
    <t>162211319</t>
  </si>
  <si>
    <t>Příplatek k vodorovnému přemístění výkopku z horniny třídy těžitelnosti I, skupiny 1 až 3 stavebním kolečkem ZKD 10 m</t>
  </si>
  <si>
    <t>1477172453</t>
  </si>
  <si>
    <t>Vodorovné přemístění do 500 m výkopku/sypaniny z horniny třídy těžitelnosti I, skupiny 1 až 3</t>
  </si>
  <si>
    <t>"k zpětnému zásypu"  15</t>
  </si>
  <si>
    <t>Vodorovné přemístění do 3000 m výkopku/sypaniny z horniny třídy těžitelnosti I, skupiny 1 až 3</t>
  </si>
  <si>
    <t>Nakládání výkopku z hornin třídy těžitelnosti I, skupiny 1 až 3 ručně</t>
  </si>
  <si>
    <t>"ke zpětným zásypům" 15</t>
  </si>
  <si>
    <t>174111102</t>
  </si>
  <si>
    <t>Zásyp v uzavřených prostorech sypaninou se zhutněním ručně</t>
  </si>
  <si>
    <t>-15588877</t>
  </si>
  <si>
    <t>"odečtení betonu"</t>
  </si>
  <si>
    <t>"-103" -1,2*1,2*0,6</t>
  </si>
  <si>
    <t>"-105" -1,2*1,2*0,6</t>
  </si>
  <si>
    <t>"-106" -1,0*1,0*0,5</t>
  </si>
  <si>
    <t>"-107" -1,0*1,0*0,5 *2</t>
  </si>
  <si>
    <t>"u stávající budovy"</t>
  </si>
  <si>
    <t>"s.h. -3,55 - schody"</t>
  </si>
  <si>
    <t>0,5*(3,55-2,65)*2,85*2  +0,25*0,9*0,75*2</t>
  </si>
  <si>
    <t>"s.h. -3,6"</t>
  </si>
  <si>
    <t>0,5*(3,6-2,91)*(2,35*2+1,95*2)</t>
  </si>
  <si>
    <t>"s.h. -3,3"</t>
  </si>
  <si>
    <t>0,5*(3,3-2,6)*(2,175+0,5+0,775)</t>
  </si>
  <si>
    <t>0,4*(2,85*2+0,5) *2  +0,4*0,75*2  *2</t>
  </si>
  <si>
    <t>0,4*(2,15*2+1,335*4)</t>
  </si>
  <si>
    <t>0,4*(2,175*2+0,5+(0,5+0,775)*2)</t>
  </si>
  <si>
    <t>275313711</t>
  </si>
  <si>
    <t>Základové patky z betonu tř. C 20/25</t>
  </si>
  <si>
    <t>1886669817</t>
  </si>
  <si>
    <t>"-103" 1,2*1,2*0,7  *1,1</t>
  </si>
  <si>
    <t xml:space="preserve">"-105" 1,2*1,2*0,7  *1,1 </t>
  </si>
  <si>
    <t>"-106" 1,0*1,0*0,6  *1,1</t>
  </si>
  <si>
    <t>"-107" 1,0*1,0*0,6 *2  *1,1</t>
  </si>
  <si>
    <t>275351121</t>
  </si>
  <si>
    <t>Zřízení bednění základových patek</t>
  </si>
  <si>
    <t>-1456379719</t>
  </si>
  <si>
    <t>"-103" 1,2*4*0,3</t>
  </si>
  <si>
    <t>"-105" 1,2*4*0,3</t>
  </si>
  <si>
    <t>"-106" 1,0*4*0,3</t>
  </si>
  <si>
    <t xml:space="preserve">"-107" 1,0*4*0,3 *2 </t>
  </si>
  <si>
    <t>275351122</t>
  </si>
  <si>
    <t>Odstranění bednění základových patek</t>
  </si>
  <si>
    <t>-1275250088</t>
  </si>
  <si>
    <t>275361821</t>
  </si>
  <si>
    <t>Výztuž základových patek betonářskou ocelí 10 505 (R)</t>
  </si>
  <si>
    <t>1082900088</t>
  </si>
  <si>
    <t>"90kg/m3"</t>
  </si>
  <si>
    <t>4,198*0,09</t>
  </si>
  <si>
    <t>Základová zeď tl do 200 mm z tvárnic ztraceného bednění včetně výplně z betonu tř. C 16/20</t>
  </si>
  <si>
    <t>8,79*(1,75*4+0,2*4) -1,125*2,1*(2+1+1)-1,06*2,1</t>
  </si>
  <si>
    <t>279113133</t>
  </si>
  <si>
    <t>Základová zeď tl do 250 mm z tvárnic ztraceného bednění včetně výplně z betonu tř. C 16/20</t>
  </si>
  <si>
    <t>1171175098</t>
  </si>
  <si>
    <t>"zadní schody u stávající budovy"</t>
  </si>
  <si>
    <t>(2,65-1,15)*2,75*2</t>
  </si>
  <si>
    <t>(2,6-1,1)*(2,075+0,4+0,125+0,775)</t>
  </si>
  <si>
    <t>279321347</t>
  </si>
  <si>
    <t>Základová zeď ze ŽB bez zvýšených nároků na prostředí tř. C 25/30 bez výztuže</t>
  </si>
  <si>
    <t>323709541</t>
  </si>
  <si>
    <t>"šachta výtahu"</t>
  </si>
  <si>
    <t>0,2*1,3*(1,75*4+0,2*4)</t>
  </si>
  <si>
    <t>279351121</t>
  </si>
  <si>
    <t>Zřízení oboustranného bednění základových zdí</t>
  </si>
  <si>
    <t>1023142658</t>
  </si>
  <si>
    <t xml:space="preserve">"šachta výtahu" </t>
  </si>
  <si>
    <t>1,3*(1,75+0,2*2)*2 +1,005*1,75*4</t>
  </si>
  <si>
    <t>279351122</t>
  </si>
  <si>
    <t>Odstranění oboustranného bednění základových zdí</t>
  </si>
  <si>
    <t>294237096</t>
  </si>
  <si>
    <t>"jímka výtahu" 0,36*1,1</t>
  </si>
  <si>
    <t>"šachta výtahu" 0,6*1,1</t>
  </si>
  <si>
    <t>310238211</t>
  </si>
  <si>
    <t>Zazdívka otvorů pl do 1 m2 ve zdivu nadzákladovém cihlami pálenými na MVC</t>
  </si>
  <si>
    <t>-386390443</t>
  </si>
  <si>
    <t>"104,107,108" 1,2*2,1*0,45 *3</t>
  </si>
  <si>
    <t>"105" 0,9*2,0*0,15+(1,405*2,25-1,0*2,0)*0,3</t>
  </si>
  <si>
    <t>"2np" (1,025*2,1+1,13*2,1+1,2*1,8*2)*0,45</t>
  </si>
  <si>
    <t>"nepředvídané" 1</t>
  </si>
  <si>
    <t>Nosná zeď tl do 250 mm z hladkých tvárnic ztraceného bednění včetně výplně z betonu tř. C 16/20</t>
  </si>
  <si>
    <t>"stávající"</t>
  </si>
  <si>
    <t>0,7*7,14</t>
  </si>
  <si>
    <t>"stávající 3np" 1,0*(2,875+1,0+6,525)</t>
  </si>
  <si>
    <t>317142422</t>
  </si>
  <si>
    <t>Překlad nenosný pórobetonový š 100 mm v do 250 mm na tenkovrstvou maltu dl do 1250 mm</t>
  </si>
  <si>
    <t>-674535950</t>
  </si>
  <si>
    <t>317142432</t>
  </si>
  <si>
    <t>Překlad nenosný pórobetonový š 125 mm v do 250 mm na tenkovrstvou maltu dl do 1250 mm</t>
  </si>
  <si>
    <t>-1702107656</t>
  </si>
  <si>
    <t>"dle výkresu D.1.1.32 str. 52"  16</t>
  </si>
  <si>
    <t>317944321</t>
  </si>
  <si>
    <t>Válcované nosníky do č.12 dodatečně osazované do připravených otvorů</t>
  </si>
  <si>
    <t>353238547</t>
  </si>
  <si>
    <t>"D.1.1.32 str. 56"</t>
  </si>
  <si>
    <t>"70/70/8" 0,9*2 *8,4 *0,001</t>
  </si>
  <si>
    <t>"IPE 120" (1,1+1,35+1,85)*10,6 *0,001</t>
  </si>
  <si>
    <t>317944323</t>
  </si>
  <si>
    <t>Válcované nosníky č.14 až 22 dodatečně osazované do připravených otvorů</t>
  </si>
  <si>
    <t>20758957</t>
  </si>
  <si>
    <t xml:space="preserve">"IPE 140" </t>
  </si>
  <si>
    <t>"1np"  (1,925*5+2,125*5)*12,9 *0,001 *1,07</t>
  </si>
  <si>
    <t>"2np" (1,925*5+2,125*5)*12,9 *0,001 *1,07</t>
  </si>
  <si>
    <t>342241161</t>
  </si>
  <si>
    <t>Příčky z cihel plných dl 290 mm pevnosti P 15 na MC tl 65 mm</t>
  </si>
  <si>
    <t>-359395838</t>
  </si>
  <si>
    <t>"přizdívky ostění"</t>
  </si>
  <si>
    <t>"1np" 0,3*2,25 +0,45*2,15*2</t>
  </si>
  <si>
    <t>342272225</t>
  </si>
  <si>
    <t>Příčka z pórobetonových hladkých tvárnic na tenkovrstvou maltu tl 100 mm</t>
  </si>
  <si>
    <t>-1463529004</t>
  </si>
  <si>
    <t>"ve stávající části"</t>
  </si>
  <si>
    <t>"1np" 3,5*(2,19+1,97+0,1+1,695+0,92)-0,7*2,0*2</t>
  </si>
  <si>
    <t>"2np" 3,3*((1,98+0,1+1,79)*2+1,96+0,92)-0,7*2,0-0,8*2,0</t>
  </si>
  <si>
    <t>342272235</t>
  </si>
  <si>
    <t>Příčka z pórobetonových hladkých tvárnic na tenkovrstvou maltu tl 125 mm</t>
  </si>
  <si>
    <t>1708192989</t>
  </si>
  <si>
    <t>"ve stávajícím"</t>
  </si>
  <si>
    <t>"1np" 3,5*(1,735+2,55)-1,8*2,1</t>
  </si>
  <si>
    <t>"2np" 3,3*(4,175+3,36)-0,8*2,0</t>
  </si>
  <si>
    <t>346244371</t>
  </si>
  <si>
    <t>Zazdívka o tl 140 mm rýh, nik nebo kapes z cihel pálených</t>
  </si>
  <si>
    <t>1261129331</t>
  </si>
  <si>
    <t>"rýhy"  (26,7+22,8)*0,2 *1,2</t>
  </si>
  <si>
    <t>"po rozvaděčích"</t>
  </si>
  <si>
    <t>"1np" 0,7*1,7+0,95*0,95+0,75*0,95*2+0,95*0,95+0,75*0,95</t>
  </si>
  <si>
    <t>"2np" 0,75*0,95</t>
  </si>
  <si>
    <t>"3np" 0,75*0,75</t>
  </si>
  <si>
    <t>346244381</t>
  </si>
  <si>
    <t>Plentování jednostranné v do 200 mm válcovaných nosníků cihlami</t>
  </si>
  <si>
    <t>196783210</t>
  </si>
  <si>
    <t>"1np"  1,925+2,125</t>
  </si>
  <si>
    <t>"2np"  1,925+2,125</t>
  </si>
  <si>
    <t>"stávajicí"</t>
  </si>
  <si>
    <t>"1np"  3,5*(1,97+0,1+1,695+1,5+1,04)</t>
  </si>
  <si>
    <t>"2np" 3,3*(2,95+1,76+1,25*2)</t>
  </si>
  <si>
    <t>346481111</t>
  </si>
  <si>
    <t>Zaplentování rýh, potrubí, výklenků nebo nik ve stěnách rabicovým pletivem</t>
  </si>
  <si>
    <t>1690023137</t>
  </si>
  <si>
    <t>"1np" 0,45*(1,825+1,535)</t>
  </si>
  <si>
    <t>"2np" 0,45*(1,825+1,535)</t>
  </si>
  <si>
    <t>"D.1.2.3  15%"  0,87*0,15</t>
  </si>
  <si>
    <t>7,55*0,1*0,2 *13</t>
  </si>
  <si>
    <t>-1667961345</t>
  </si>
  <si>
    <t>169019967</t>
  </si>
  <si>
    <t>3-1 03 2ET</t>
  </si>
  <si>
    <t>D+M Oplocení P1-P5 - plotové profilované pletivové pole vč. betonové podezdívky a ocelových sloupků, vč. zaloření</t>
  </si>
  <si>
    <t>1378035253</t>
  </si>
  <si>
    <t>"P1-P5" 1,63+8,12+6,09+1,63+1,43</t>
  </si>
  <si>
    <t>1180430588</t>
  </si>
  <si>
    <t>7,55*13</t>
  </si>
  <si>
    <t>"D6" 5,8*0,16</t>
  </si>
  <si>
    <t>Zřízení bednění stropů deskových tl do 25 cm bez podpěrné kce</t>
  </si>
  <si>
    <t>"D6" 5,8</t>
  </si>
  <si>
    <t>Odstranění bednění stropů deskových tl do 25 cm bez podpěrné kce</t>
  </si>
  <si>
    <t>Zřízení podpěrné konstrukce stropů výšky do 4 m tl do 15 cm</t>
  </si>
  <si>
    <t>Odstranění podpěrné konstrukce stropů výšky do 4 m tl do 15 cm</t>
  </si>
  <si>
    <t>"D6" 5,8  *7,9*1,2 *2 *0,001</t>
  </si>
  <si>
    <t>"V9" 0,45*0,205*28,9</t>
  </si>
  <si>
    <t>"V10" 0,45*0,415*7,6</t>
  </si>
  <si>
    <t>"V11" 0,45*0,415*4,6</t>
  </si>
  <si>
    <t>"V9" 0,205*2*28,9</t>
  </si>
  <si>
    <t>"V10" 0,415*2*7,6</t>
  </si>
  <si>
    <t>"V11" 0,415*2*4,6</t>
  </si>
  <si>
    <t>6,305  *0,1  "věnců a trámů 10%</t>
  </si>
  <si>
    <t>"venkovní schodiště do stávající budovy"</t>
  </si>
  <si>
    <t>1,0*0,25*(0,925+2,2)</t>
  </si>
  <si>
    <t>1,0*0,25*(0,6+1,5)</t>
  </si>
  <si>
    <t>1,0*(0,925+2,2) *7,9 *1,2 *0,001 *2</t>
  </si>
  <si>
    <t>1,0*(0,6+1,5) *7,9 *1,2 *0,001 *2</t>
  </si>
  <si>
    <t>434191451</t>
  </si>
  <si>
    <t>Osazení schodišťových stupňů kamenných broušených nebo leštěných oboustranně do otvorů se zazděním</t>
  </si>
  <si>
    <t>-1067605677</t>
  </si>
  <si>
    <t>"vstup m.č. 100" 2,2*5</t>
  </si>
  <si>
    <t>58388010</t>
  </si>
  <si>
    <t>stupeň schodišťový žulový plný 150x300x1000mm rovný tryskaný</t>
  </si>
  <si>
    <t>39221083</t>
  </si>
  <si>
    <t>"vstup m.č. 100" 3*5</t>
  </si>
  <si>
    <t>"venkovní"</t>
  </si>
  <si>
    <t>1,0*(7+5)</t>
  </si>
  <si>
    <t>"venkovní" 0,22*1,0*6  +0,2*1,0*8</t>
  </si>
  <si>
    <t>Vápenocementová hrubá omítka rýh ve stropech šířky do 150 mm</t>
  </si>
  <si>
    <t>0,05*331</t>
  </si>
  <si>
    <t>0,15*46</t>
  </si>
  <si>
    <t>0,3*100</t>
  </si>
  <si>
    <t>0,05*360</t>
  </si>
  <si>
    <t>"1np"  3,5*(1,97+0,1+1,695+1,5+1,04)+3,5*0,15*2*2</t>
  </si>
  <si>
    <t>"2np" 3,3*(2,95+1,76+1,25*2)+3,3*0,15*5</t>
  </si>
  <si>
    <t>"na nové příčky z porobetonu"</t>
  </si>
  <si>
    <t>pricky_stav1  *2</t>
  </si>
  <si>
    <t>pricky_stav2  *2</t>
  </si>
  <si>
    <t>612325422</t>
  </si>
  <si>
    <t>Oprava vnitřní vápenocementové štukové omítky stěn v rozsahu plochy do 30%</t>
  </si>
  <si>
    <t>-431720806</t>
  </si>
  <si>
    <t>"předpoklad" 300-104,675</t>
  </si>
  <si>
    <t>621211061</t>
  </si>
  <si>
    <t>Montáž kontaktního zateplení vnějších podhledů lepením a mechanickým kotvením polystyrénových desek tl přes 240 mm</t>
  </si>
  <si>
    <t>-161472687</t>
  </si>
  <si>
    <t>"vstup m.č. 100" 3,075*2,2</t>
  </si>
  <si>
    <t>2837598.R1</t>
  </si>
  <si>
    <t>deska EPS 100 fasádní λ=0,037 tl 250mm</t>
  </si>
  <si>
    <t>R poměr cena ostatních EPS</t>
  </si>
  <si>
    <t>45766302</t>
  </si>
  <si>
    <t>6,765*1,02 'Přepočtené koeficientem množství</t>
  </si>
  <si>
    <t>621531022</t>
  </si>
  <si>
    <t>Tenkovrstvá silikonová zrnitá omítka zrnitost 2,0 mm vnějších podhledů</t>
  </si>
  <si>
    <t>-540399761</t>
  </si>
  <si>
    <t>"stávající budova"</t>
  </si>
  <si>
    <t xml:space="preserve">"100" </t>
  </si>
  <si>
    <t>3,0*(3,075+2,2)*2 -1,4*2,315-(2,37+1,56)*2,6</t>
  </si>
  <si>
    <t>"pohled východní"</t>
  </si>
  <si>
    <t>(6,415+0,35)*(0,84+1,81)  -1,56*2,6 -2,1*1,5</t>
  </si>
  <si>
    <t>(8,315+0,05)*(1,175+3,9+0,1) -1,8*2,1 -1,2*1,8*2</t>
  </si>
  <si>
    <t>(10,765+0,05)*(0,095+0,8+0,195+5,15+0,195+0,8+0,095) -1,8*2,1*2 -0,9*1,8*2-2,1*1,8 -0,9*1,8*4</t>
  </si>
  <si>
    <t>(8,315+0,35)*0,945</t>
  </si>
  <si>
    <t>"odpočet m.č.207"((2,65*3,22)-(2,1*1,5)+(3,525*3,22)-(2,1*1,5))*-1</t>
  </si>
  <si>
    <t>"boky rizalitu" 4,0 *2</t>
  </si>
  <si>
    <t xml:space="preserve">"sever (za rohem)" </t>
  </si>
  <si>
    <t>(8,315+0,05)*6,3 -1,2*2,1*2 -1,2*1,8  +28,0 -0,9*1,45*5</t>
  </si>
  <si>
    <t>(7,735+0,35)*(14,5+0,16) -1,2*2,1*5 -1,2*1,8*5</t>
  </si>
  <si>
    <t xml:space="preserve">"západní" </t>
  </si>
  <si>
    <t>1,0*7,14</t>
  </si>
  <si>
    <t xml:space="preserve">(8,145+0,35)*7,14 -(2,125+0,35)*5,595 -1,2*1,8 </t>
  </si>
  <si>
    <t>(8,605+1,1)*2,125 -1,06*2,1</t>
  </si>
  <si>
    <t>(7,29+0,35)*5,735 -1,2*2,1*2 -0,6*1,16 -1,2*1,8*2</t>
  </si>
  <si>
    <t>(8,5+0,35)*(1,44+2,48+1,44) -1,17*2,11 -1,2*1,8 -1,2*1,5</t>
  </si>
  <si>
    <t>(8,32+0,35)*(0,6+2,67+0,2) -0,6*1,46*2 -0,6*1,16*2</t>
  </si>
  <si>
    <t>"jižní"</t>
  </si>
  <si>
    <t>(7,735+0,35)*16,625 -1,2*2,1 -4,0*3,15 -1,2*1,8*4</t>
  </si>
  <si>
    <t>(7,735+1,3)*2,125 -1,125*2,1</t>
  </si>
  <si>
    <t>(10,5+0,35)*(14,64-1,73) -0,9*2,1*2 -1,2*2,1 -2,37*2,6 -2,1*1,8 -2,1*1,5 -1,2*1,8 -0,9*1,45*5</t>
  </si>
  <si>
    <t>"podíl nezpůsobilých výdajů -6,1%"  733,587*(1-0,061)</t>
  </si>
  <si>
    <t>688,838*1,02 'Přepočtené koeficientem množství</t>
  </si>
  <si>
    <t>622212051</t>
  </si>
  <si>
    <t>Montáž kontaktního zateplení vnějšího ostění, nadpraží nebo parapetu hl. špalety do 400 mm lepením desek z polystyrenu tl do 40 mm</t>
  </si>
  <si>
    <t>1632183125</t>
  </si>
  <si>
    <t>"u stávajících výplní"</t>
  </si>
  <si>
    <t>1,56+2,6*2+(1,2+2,1)*2*(3+5+1+2)+(1,8+2,1)*2*4</t>
  </si>
  <si>
    <t>4,0+3,15*2 +1,125+2,1*2 +1,17+2,11*2</t>
  </si>
  <si>
    <t>(0,6+1,46)*2*2</t>
  </si>
  <si>
    <t>(0,9+2,1)*2*2</t>
  </si>
  <si>
    <t>(1,2+1,8)*2*(1+2+2+1+5+1+4+2)</t>
  </si>
  <si>
    <t xml:space="preserve">(0,9+1,8)*2*2 +(2,1+1,8)*2*2 </t>
  </si>
  <si>
    <t>(0,6+1,16)*2*3</t>
  </si>
  <si>
    <t>"3np"</t>
  </si>
  <si>
    <t>(0,9+1,45)*2*(2+3+3+2) +(1,2+1,5)*2 +(0,9+1,8)*2*4</t>
  </si>
  <si>
    <t>"podíl nezpůsobilých výdajů -6,1%"  370,775*(1-0,061)</t>
  </si>
  <si>
    <t>28375944</t>
  </si>
  <si>
    <t>deska EPS 100 fasádní λ=0,037 tl 40mm</t>
  </si>
  <si>
    <t>-299844122</t>
  </si>
  <si>
    <t>"u stávajících výplní - ostění a nadpraží"</t>
  </si>
  <si>
    <t>1,56+2,6*2+(1,2+2,1*2)*(3+5+1+2)+(1,8+2,1*2)*4</t>
  </si>
  <si>
    <t>(0,6+1,46*2)*2</t>
  </si>
  <si>
    <t>(0,9+2,1*2)*2</t>
  </si>
  <si>
    <t>(1,2+1,8*2)*(1+2+2+1+5+1+4+2)</t>
  </si>
  <si>
    <t xml:space="preserve">(0,9+1,8*2)*2 +(2,1+1,8*2)*2 </t>
  </si>
  <si>
    <t>(0,6+1,16*2)*3</t>
  </si>
  <si>
    <t>(0,9+1,45*2)*(2+3+3+2) +(1,2+1,5*2) +(0,9+1,8*2)*4</t>
  </si>
  <si>
    <t>304,175*0,25</t>
  </si>
  <si>
    <t>"podíl nezpůsobilých výdajů -6,1%"  76,044*(1-0,061)</t>
  </si>
  <si>
    <t>71,405*1,1 'Přepočtené koeficientem množství</t>
  </si>
  <si>
    <t>28376439</t>
  </si>
  <si>
    <t>deska z polystyrénu XPS, hrana rovná a strukturovaný povrch 250kPa tl 40mm</t>
  </si>
  <si>
    <t>1539703526</t>
  </si>
  <si>
    <t>1,2*(3+5+1+2)+1,8*4</t>
  </si>
  <si>
    <t>0,6*2</t>
  </si>
  <si>
    <t>0,9*2</t>
  </si>
  <si>
    <t>1,2*(1+2+2+1+5+1+4+2)</t>
  </si>
  <si>
    <t>0,9*2 +2,1*2 +2,1*2</t>
  </si>
  <si>
    <t>0,6*3</t>
  </si>
  <si>
    <t>0,9*(2+3+3+2) +1,2 +0,9*4</t>
  </si>
  <si>
    <t>70,8*0,25</t>
  </si>
  <si>
    <t>"podíl nezpůsobilých výdajů -6,1%"  17,7*(1-0,061)</t>
  </si>
  <si>
    <t>16,62*1,1 'Přepočtené koeficientem množství</t>
  </si>
  <si>
    <t>62221207.R1</t>
  </si>
  <si>
    <t>Montáž kontaktního zateplení vnějšího ostění, nadpraží nebo parapetu hl. špalety 450 mm lepením desek z polystyrenu tl přes 120 mm</t>
  </si>
  <si>
    <t>R cena poměrem</t>
  </si>
  <si>
    <t>-1346126392</t>
  </si>
  <si>
    <t>"u 100" 0,45*(2,6*2+2,37+1,56)*2</t>
  </si>
  <si>
    <t>18749930</t>
  </si>
  <si>
    <t>8,217*1,1 'Přepočtené koeficientem množství</t>
  </si>
  <si>
    <t>622252001</t>
  </si>
  <si>
    <t>Montáž profilů kontaktního zateplení připevněných mechanicky</t>
  </si>
  <si>
    <t>2112577970</t>
  </si>
  <si>
    <t>0,84+1,81+17,67+6,3+0,92</t>
  </si>
  <si>
    <t>14,525+1,35</t>
  </si>
  <si>
    <t>13,625+5,905+1,44*2+2,48+0,6+2,67+6,925+2,37+0,84+2,775</t>
  </si>
  <si>
    <t>59051653</t>
  </si>
  <si>
    <t>profil zakládací Al tl 0,7mm pro ETICS pro izolant tl 160mm</t>
  </si>
  <si>
    <t>-186491937</t>
  </si>
  <si>
    <t>Poznámka k položce:_x000D_
 na lištu PKO dle PBŘ</t>
  </si>
  <si>
    <t>84,485*1,05 'Přepočtené koeficientem množství</t>
  </si>
  <si>
    <t>"dilatační" (8,085+1,2)*2</t>
  </si>
  <si>
    <t>"ve stávající" fas3</t>
  </si>
  <si>
    <t>"rohy" 8,5*6 +2,5*2</t>
  </si>
  <si>
    <t>-32,901</t>
  </si>
  <si>
    <t>59051500</t>
  </si>
  <si>
    <t>profil dilatační stěnový PVC s výztužnou tkaninou pro ETICS</t>
  </si>
  <si>
    <t>742641293</t>
  </si>
  <si>
    <t>"dilatační" (8,085+1,2)</t>
  </si>
  <si>
    <t>9,285*1,05 'Přepočtené koeficientem množství</t>
  </si>
  <si>
    <t>59051502</t>
  </si>
  <si>
    <t>profil dilatační rohový PVC s výztužnou tkaninou pro ETICS</t>
  </si>
  <si>
    <t>1584452678</t>
  </si>
  <si>
    <t>370,775*1,05 'Přepočtené koeficientem množství</t>
  </si>
  <si>
    <t>426,775*1,05 'Přepočtené koeficientem množství</t>
  </si>
  <si>
    <t>622325102</t>
  </si>
  <si>
    <t>Oprava vnější vápenocementové hladké omítky složitosti 1 stěn v rozsahu do 30%</t>
  </si>
  <si>
    <t>-370742418</t>
  </si>
  <si>
    <t>"pod zateplení stávající budovy" 747,171-13,584</t>
  </si>
  <si>
    <t>"garáž" (2,125+1,3)*(4,26*2+5,595) -3,2*2,3 -0,83*2,0</t>
  </si>
  <si>
    <t>"podíl nezpůsobilých výdajů -6,1%"  772,911*(1-0,061)</t>
  </si>
  <si>
    <t>-1071632646</t>
  </si>
  <si>
    <t>fas4 *(0,45+0,18*2)</t>
  </si>
  <si>
    <t>"odpočet doprovodné" -104,008</t>
  </si>
  <si>
    <t>Mazanina tl do 80 mm z betonu prostého bez zvýšených nároků na prostředí tř. C 25/30</t>
  </si>
  <si>
    <t>P10*0,064</t>
  </si>
  <si>
    <t>P11*0,069</t>
  </si>
  <si>
    <t>P12*0,015</t>
  </si>
  <si>
    <t>P13*0,069</t>
  </si>
  <si>
    <t>P19*0,085</t>
  </si>
  <si>
    <t>631311124</t>
  </si>
  <si>
    <t>Mazanina tl do 120 mm z betonu prostého bez zvýšených nároků na prostředí tř. C 16/20</t>
  </si>
  <si>
    <t>271805376</t>
  </si>
  <si>
    <t>"dno výtahu - D3"</t>
  </si>
  <si>
    <t>(2,15+0,2)*(2,1+0,2)*0,1</t>
  </si>
  <si>
    <t>Mazanina tl do 120 mm z betonu prostého bez zvýšených nároků na prostředí tř. C 25/30</t>
  </si>
  <si>
    <t>P18*0,1</t>
  </si>
  <si>
    <t>631311131</t>
  </si>
  <si>
    <t>Doplnění dosavadních mazanin betonem prostým plochy do 1 m2 tloušťky přes 80 mm</t>
  </si>
  <si>
    <t>-1446605623</t>
  </si>
  <si>
    <t>"-103" (1,8*1,8-1,2*1,2)*0,15</t>
  </si>
  <si>
    <t>"-105" (1,8*1,8-1,2*1,2)*0,15</t>
  </si>
  <si>
    <t>"-106" (1,6*1,6-1,0*1,0)*0,15</t>
  </si>
  <si>
    <t>"-107" (1,6*1,6-1,0*1,0)*0,15</t>
  </si>
  <si>
    <t>Mazanina tl do 240 mm z betonu prostého bez zvýšených nároků na prostředí tř. C 16/20</t>
  </si>
  <si>
    <t>P8*0,145</t>
  </si>
  <si>
    <t>P9*0,145</t>
  </si>
  <si>
    <t>Mazanina tl do 240 mm z betonu prostého bez zvýšených nároků na prostředí tř. C 25/30</t>
  </si>
  <si>
    <t>"D4 - dno výtahu"  0,3*(1,75+0,2*2)*(1,75+0,2*2)</t>
  </si>
  <si>
    <t>631311214</t>
  </si>
  <si>
    <t>Mazanina tl do 80 mm z betonu prostého se zvýšenými nároky na prostředí tř. C 25/30</t>
  </si>
  <si>
    <t>436962516</t>
  </si>
  <si>
    <t>P12*0,065</t>
  </si>
  <si>
    <t>Příplatek k mazanině tl do 80 mm za stržení povrchu spodní vrstvy před vložením výztuže</t>
  </si>
  <si>
    <t>7,136+0,294</t>
  </si>
  <si>
    <t>"dno výtahu" (1,75+0,2*2)*(1,75+0,2*2)*7,9 *1,2 *0,001 *2</t>
  </si>
  <si>
    <t>(P10+P11+P12+P13)*3,08 *1,2 *0,001</t>
  </si>
  <si>
    <t>P19*3,08*1,2*0,001</t>
  </si>
  <si>
    <t>1,75*1,75*0,1</t>
  </si>
  <si>
    <t>"venkovní schodiště" 0,5*2</t>
  </si>
  <si>
    <t>635211121</t>
  </si>
  <si>
    <t>Násyp pod podlahy z keramzitu</t>
  </si>
  <si>
    <t>-1342371804</t>
  </si>
  <si>
    <t>P12*0,073</t>
  </si>
  <si>
    <t>635211121.R1</t>
  </si>
  <si>
    <t>Násyp pod podlahy - keramzit smísený s cementem max. 500kg/m3</t>
  </si>
  <si>
    <t>581015782</t>
  </si>
  <si>
    <t>P9*0,175</t>
  </si>
  <si>
    <t>P10*0,09</t>
  </si>
  <si>
    <t>635211131</t>
  </si>
  <si>
    <t>Násyp pod podlahy z perlitu</t>
  </si>
  <si>
    <t>1122311171</t>
  </si>
  <si>
    <t>P13*0,1</t>
  </si>
  <si>
    <t>P14*0,064</t>
  </si>
  <si>
    <t>P15*0,314</t>
  </si>
  <si>
    <t>P16*0,05</t>
  </si>
  <si>
    <t>"odpočet doprovodné" -2,405</t>
  </si>
  <si>
    <t>"D9" 1</t>
  </si>
  <si>
    <t>"D20" 2</t>
  </si>
  <si>
    <t>"D22" 2</t>
  </si>
  <si>
    <t>Osazování zárubní nebo rámů dveřních kovových do 4 m2 na MC</t>
  </si>
  <si>
    <t>"D16"  1</t>
  </si>
  <si>
    <t>"D17" 1</t>
  </si>
  <si>
    <t>642944121</t>
  </si>
  <si>
    <t>Osazování ocelových zárubní dodatečné pl do 2,5 m2</t>
  </si>
  <si>
    <t>841071909</t>
  </si>
  <si>
    <t>"D18L" 2</t>
  </si>
  <si>
    <t>"D19L" 2</t>
  </si>
  <si>
    <t>"D19P" 3</t>
  </si>
  <si>
    <t>"D20L" 1</t>
  </si>
  <si>
    <t>"D22L" 1</t>
  </si>
  <si>
    <t>"D22P" 1</t>
  </si>
  <si>
    <t>"D23L" 1</t>
  </si>
  <si>
    <t>"D24P" 1</t>
  </si>
  <si>
    <t>"D25L" 2</t>
  </si>
  <si>
    <t>"D25P" 1</t>
  </si>
  <si>
    <t>642944221</t>
  </si>
  <si>
    <t>Osazování ocelových zárubní dodatečné pl přes 2,5 m2</t>
  </si>
  <si>
    <t>-1419820728</t>
  </si>
  <si>
    <t>"D15P" 2</t>
  </si>
  <si>
    <t>"D16P" 3</t>
  </si>
  <si>
    <t>55331746</t>
  </si>
  <si>
    <t>zárubeň dvoukřídlá ocelová pro zdění tl stěny 110-150mm rozměru 1250/1970, 2100mm</t>
  </si>
  <si>
    <t>-1394420719</t>
  </si>
  <si>
    <t>"D15" 2</t>
  </si>
  <si>
    <t>"D16" 4</t>
  </si>
  <si>
    <t>zárubeň dvoukřídlá ocelová pro zdění tl stěny 110-150mm rozměru 1800/1970, 2100mm</t>
  </si>
  <si>
    <t>523301649</t>
  </si>
  <si>
    <t>55331488</t>
  </si>
  <si>
    <t>zárubeň jednokřídlá ocelová pro zdění tl stěny 110-150mm rozměru 900/1970, 2100mm</t>
  </si>
  <si>
    <t>1198210881</t>
  </si>
  <si>
    <t>"D18" 2</t>
  </si>
  <si>
    <t>"D19" 3+3</t>
  </si>
  <si>
    <t>"D20" 1+2</t>
  </si>
  <si>
    <t>"D22" 3+1</t>
  </si>
  <si>
    <t>"D24" 1</t>
  </si>
  <si>
    <t>55331485</t>
  </si>
  <si>
    <t>zárubeň jednokřídlá ocelová pro zdění tl stěny 110-150mm rozměru 600/1970, 2100mm</t>
  </si>
  <si>
    <t>818681952</t>
  </si>
  <si>
    <t>"D25" 2+1</t>
  </si>
  <si>
    <t>-335367587</t>
  </si>
  <si>
    <t>"O14" 5-2</t>
  </si>
  <si>
    <t>Osazování ventilačních mřížek velikosti do 300 x 300 mm</t>
  </si>
  <si>
    <t>"O12" 0</t>
  </si>
  <si>
    <t>1773473907</t>
  </si>
  <si>
    <t>935113111</t>
  </si>
  <si>
    <t>Osazení odvodňovacího polymerbetonového žlabu s krycím roštem šířky do 200 mm</t>
  </si>
  <si>
    <t>1361353435</t>
  </si>
  <si>
    <t>Poznámka k položce:_x000D_
vč. napojení na kanalizaci</t>
  </si>
  <si>
    <t>"u venkovních schodišť"  1,0*2</t>
  </si>
  <si>
    <t>59227006</t>
  </si>
  <si>
    <t>žlab odvodňovací polymerbetonový se spádem dna 0,5% 1000x130x155/160mm</t>
  </si>
  <si>
    <t>865365610</t>
  </si>
  <si>
    <t>Poznámka k položce:_x000D_
vč. příslušenství</t>
  </si>
  <si>
    <t>9,0*(2,75+6,375+15,1+32,565+7,6+17,875+10,25)</t>
  </si>
  <si>
    <t>"odpočet m.č.207"-3,22*(3,525+2,65)</t>
  </si>
  <si>
    <t>"podíl nezpůsobilých výdajů -6,1%"  812,751*(1-0,061)</t>
  </si>
  <si>
    <t>"podíl nezpůsobilých výdajů -6,1%"  97530,12*(1-0,061)</t>
  </si>
  <si>
    <t>"odpočet neuznatelné byt 3np"  -61,68</t>
  </si>
  <si>
    <t>"1pp" 201,41</t>
  </si>
  <si>
    <t>"1np m.č. 100-110" 6,74+23,69+5,43+3,54+3,71+20,82+33,52+95,0+13,95+64,47+29,91+20,4</t>
  </si>
  <si>
    <t>"2np m.č. 201-212" 21,38+29,85+17,03+7,18+4,54+11,1+7,66+28,39+65,88+61,9+30,07+13,69</t>
  </si>
  <si>
    <t>"3np" 196,89</t>
  </si>
  <si>
    <t xml:space="preserve">"odpočet doprovodné a neuznatelné  " </t>
  </si>
  <si>
    <t>"1pp" -201,41</t>
  </si>
  <si>
    <t>"2np" -7,66</t>
  </si>
  <si>
    <t>"byt 3np"  -61,68</t>
  </si>
  <si>
    <t>962031133</t>
  </si>
  <si>
    <t>Bourání příček z cihel pálených na MVC tl do 150 mm</t>
  </si>
  <si>
    <t>1129997677</t>
  </si>
  <si>
    <t>"103/104" 3,71*3,5</t>
  </si>
  <si>
    <t>"102" 2,22*3,5 -0,6*2,0*2</t>
  </si>
  <si>
    <t>"210/211" (4,28+1,34+3,905)*3,3</t>
  </si>
  <si>
    <t>"203-205" (3,87*2+1,0*2)*3,3</t>
  </si>
  <si>
    <t>962032641</t>
  </si>
  <si>
    <t>Bourání zdiva komínového nad střechou z cihel na MC</t>
  </si>
  <si>
    <t>1369561727</t>
  </si>
  <si>
    <t>"D.1.1.7"</t>
  </si>
  <si>
    <t>1,0*0,45*2,5</t>
  </si>
  <si>
    <t>963022819</t>
  </si>
  <si>
    <t>Bourání kamenných schodišťových stupňů zhotovených na místě</t>
  </si>
  <si>
    <t>-1210436094</t>
  </si>
  <si>
    <t>"vstup" 2,2*5</t>
  </si>
  <si>
    <t>965042141</t>
  </si>
  <si>
    <t>Bourání podkladů pod dlažby nebo mazanin betonových nebo z litého asfaltu tl do 100 mm pl přes 4 m2</t>
  </si>
  <si>
    <t>345864900</t>
  </si>
  <si>
    <t>"pod teraco dlažbou" (24,58+15,21+13,69)*0,08</t>
  </si>
  <si>
    <t>"povrchová" (95,0+22,41+63,44+29,91)*0,15</t>
  </si>
  <si>
    <t>"100" 8,0*0,15</t>
  </si>
  <si>
    <t>(11,1+28,55)*0,065</t>
  </si>
  <si>
    <t>21,36*0,08</t>
  </si>
  <si>
    <t>(66,4+5,95+6,16+17,39+21,11+16,27+5,56+61,25+30,07)*0,15</t>
  </si>
  <si>
    <t>965043341</t>
  </si>
  <si>
    <t>Bourání podkladů pod dlažby betonových s potěrem nebo teracem tl do 100 mm pl přes 4 m2</t>
  </si>
  <si>
    <t>2127220518</t>
  </si>
  <si>
    <t>"1np" (7,96+23,69+5,37)*0,075</t>
  </si>
  <si>
    <t>965081333</t>
  </si>
  <si>
    <t>Bourání podlah z dlaždic betonových, teracových nebo čedičových tl do 30 mm plochy přes 1 m2</t>
  </si>
  <si>
    <t>-1996807313</t>
  </si>
  <si>
    <t>"1np" 24,58+15,21+13,69</t>
  </si>
  <si>
    <t>"2np" 21,36</t>
  </si>
  <si>
    <t>965082933</t>
  </si>
  <si>
    <t>Odstranění násypů pod podlahami tl do 200 mm pl přes 2 m2</t>
  </si>
  <si>
    <t>-1214598205</t>
  </si>
  <si>
    <t>"D.1.1.3"</t>
  </si>
  <si>
    <t>"1np" 348,73*0,175</t>
  </si>
  <si>
    <t>"2np" 301,02*0,175-7,66*0,175</t>
  </si>
  <si>
    <t>967021112</t>
  </si>
  <si>
    <t>Přisekání rovných ostění ve zdivu kamenném nebo smíšeném</t>
  </si>
  <si>
    <t>-1637008647</t>
  </si>
  <si>
    <t>"106/107" (1,385+2,2*2)*0,45</t>
  </si>
  <si>
    <t>"106" (1,825+2,9*2)*0,45</t>
  </si>
  <si>
    <t>"210" (1,825+2,9*2)*0,45</t>
  </si>
  <si>
    <t>"107" (1,535+2,15*2)*0,2</t>
  </si>
  <si>
    <t>"107" 0,75*1,0+0,2*(0,75+1,0)*2</t>
  </si>
  <si>
    <t>"202" 0,6*1,0+0,15*(0,6+1,0)*2</t>
  </si>
  <si>
    <t>967042714</t>
  </si>
  <si>
    <t>Odsekání zdiva z kamene nebo betonu plošné tl do 300 mm</t>
  </si>
  <si>
    <t>391968727</t>
  </si>
  <si>
    <t>"D.1.1.2"</t>
  </si>
  <si>
    <t>2,96*(2,35+2,39)</t>
  </si>
  <si>
    <t>968062356</t>
  </si>
  <si>
    <t>Vybourání dřevěných rámů oken dvojitých včetně křídel pl do 4 m2</t>
  </si>
  <si>
    <t>-482285463</t>
  </si>
  <si>
    <t>"1np" 1,2*2,1*5</t>
  </si>
  <si>
    <t>"2np" 1,2*1,8*4</t>
  </si>
  <si>
    <t>968072455</t>
  </si>
  <si>
    <t>Vybourání kovových dveřních zárubní pl do 2 m2</t>
  </si>
  <si>
    <t>-1006732834</t>
  </si>
  <si>
    <t>"vnější"</t>
  </si>
  <si>
    <t>"1np" 0,6*1,9</t>
  </si>
  <si>
    <t>"vnitřní"</t>
  </si>
  <si>
    <t>"1np" 0,6*2,0*2 +0,7*2,0*2 +0,8*2,0*2 +0,9*2,0</t>
  </si>
  <si>
    <t>"2np" 0,6*2,0*6 +0,7*2,0 +0,8*2,0*6 +0,9*2,0*2</t>
  </si>
  <si>
    <t>"3np" 0,6*2,0 +0,7*2,0 +0,8*2,0*7 +0,95*2,0</t>
  </si>
  <si>
    <t>968072456</t>
  </si>
  <si>
    <t>Vybourání kovových dveřních zárubní pl přes 2 m2</t>
  </si>
  <si>
    <t>1363999303</t>
  </si>
  <si>
    <t>"1np" 1,4*2,315</t>
  </si>
  <si>
    <t>"1np" 1,25*2,0*4</t>
  </si>
  <si>
    <t>"2np" 1,25*2,0*2</t>
  </si>
  <si>
    <t>968072559</t>
  </si>
  <si>
    <t>Vybourání kovových vrat pl přes 5 m2</t>
  </si>
  <si>
    <t>1255250135</t>
  </si>
  <si>
    <t>"1np" 3,0*2,2+3,8*3,0</t>
  </si>
  <si>
    <t>971024651</t>
  </si>
  <si>
    <t>Vybourání otvorů ve zdivu kamenném pl do 4 m2 na MV nebo MVC tl do 600 mm</t>
  </si>
  <si>
    <t>-893102388</t>
  </si>
  <si>
    <t>"106/107" 1,385*2,2*0,45</t>
  </si>
  <si>
    <t>"106" (1,825*2,9-1,2*2,1)*0,45</t>
  </si>
  <si>
    <t>"210" (1,825*2,9-0,5*1,8)*0,45</t>
  </si>
  <si>
    <t>971033641</t>
  </si>
  <si>
    <t>Vybourání otvorů ve zdivu cihelném pl do 4 m2 na MVC nebo MV tl do 300 mm</t>
  </si>
  <si>
    <t>-1487359277</t>
  </si>
  <si>
    <t>"107" (1,535*2,15-0,7*2,0)*0,2</t>
  </si>
  <si>
    <t>973031151</t>
  </si>
  <si>
    <t>Vysekání výklenků ve zdivu cihelném na MV nebo MVC pl přes 0,25 m2</t>
  </si>
  <si>
    <t>-1567532024</t>
  </si>
  <si>
    <t>"107" 0,75*1,0*0,2</t>
  </si>
  <si>
    <t>"202" 0,6*1,0*0,15</t>
  </si>
  <si>
    <t>974029165</t>
  </si>
  <si>
    <t>Vysekání rýh ve zdivu kamenném hl do 150 mm š do 200 mm</t>
  </si>
  <si>
    <t>-283787821</t>
  </si>
  <si>
    <t>"1np" 3,5*5</t>
  </si>
  <si>
    <t>"nepředvídané" 15</t>
  </si>
  <si>
    <t>974031165</t>
  </si>
  <si>
    <t>Vysekání rýh ve zdivu cihelném hl do 150 mm š do 200 mm</t>
  </si>
  <si>
    <t>1942754275</t>
  </si>
  <si>
    <t>"2np" 3,2*3</t>
  </si>
  <si>
    <t>"3np" 2,5*4</t>
  </si>
  <si>
    <t>974031664</t>
  </si>
  <si>
    <t>Vysekání rýh ve zdivu cihelném pro vtahování nosníků hl do 150 mm v do 150 mm</t>
  </si>
  <si>
    <t>-1727357120</t>
  </si>
  <si>
    <t>"1np" 2,3*3+2,0*3+1,5</t>
  </si>
  <si>
    <t>"3np" 2,3*3+2,0*3</t>
  </si>
  <si>
    <t>977331115</t>
  </si>
  <si>
    <t>Frézování hloubky do 50 mm komínového průduchu z cihel plných pálených</t>
  </si>
  <si>
    <t>-1383311835</t>
  </si>
  <si>
    <t>978012191</t>
  </si>
  <si>
    <t>Otlučení (osekání) vnitřní vápenné nebo vápenocementové omítky stropů rákosových v rozsahu do 100 %</t>
  </si>
  <si>
    <t>999404631</t>
  </si>
  <si>
    <t>"2np" 61,25+30,07</t>
  </si>
  <si>
    <t xml:space="preserve">"3np" </t>
  </si>
  <si>
    <t>(5,76+6,32)*1,5+2,5*(3,605+4,5)+20,02+8,2*3,605+19,82+19,84+42,43</t>
  </si>
  <si>
    <t>978013141</t>
  </si>
  <si>
    <t>Otlučení (osekání) vnitřní vápenné nebo vápenocementové omítky stěn v rozsahu do 30 %</t>
  </si>
  <si>
    <t>-1710131320</t>
  </si>
  <si>
    <t>"předpoklad" 300-13,584</t>
  </si>
  <si>
    <t>978015341</t>
  </si>
  <si>
    <t>Otlučení (osekání) vnější vápenné nebo vápenocementové omítky stupně členitosti 1 a 2 rozsahu do 30%</t>
  </si>
  <si>
    <t>-214612096</t>
  </si>
  <si>
    <t>978059541</t>
  </si>
  <si>
    <t>Odsekání a odebrání obkladů stěn z vnitřních obkládaček plochy přes 1 m2</t>
  </si>
  <si>
    <t>-1317737774</t>
  </si>
  <si>
    <t>"předpoklad" 60</t>
  </si>
  <si>
    <t>97900.01</t>
  </si>
  <si>
    <t>Příplatek za šetrné bourání  - bez použití bouracích kladiv</t>
  </si>
  <si>
    <t>1478174555</t>
  </si>
  <si>
    <t>981011313</t>
  </si>
  <si>
    <t>Demolice budov zděných na MVC podíl konstrukcí do 20 % postupným rozebíráním</t>
  </si>
  <si>
    <t>1540625625</t>
  </si>
  <si>
    <t>"přístřešek" 5,3*2,9*3,0</t>
  </si>
  <si>
    <t>"rampa vč. založení" 2,1*4,575*1,0</t>
  </si>
  <si>
    <t>981011416</t>
  </si>
  <si>
    <t>Demolice budov zděných na MC nebo z betonu podíl konstrukcí do 35 % postupným rozebíráním</t>
  </si>
  <si>
    <t>824068088</t>
  </si>
  <si>
    <t>"výklenek" 1,8*2,0*(7,0+2,28)</t>
  </si>
  <si>
    <t>Vnitrostaveništní doprava suti a vybouraných hmot pro budovy v do 15 m s použitím mechanizace</t>
  </si>
  <si>
    <t>491,202*0,7 'Přepočtené koeficientem množství</t>
  </si>
  <si>
    <t>997013154</t>
  </si>
  <si>
    <t>Vnitrostaveništní doprava suti a vybouraných hmot pro budovy v do 15 m s omezením mechanizace</t>
  </si>
  <si>
    <t>1437224230</t>
  </si>
  <si>
    <t>491,202*0,3 'Přepočtené koeficientem množství</t>
  </si>
  <si>
    <t>491,202*3 'Přepočtené koeficientem množství</t>
  </si>
  <si>
    <t>997013657.R1</t>
  </si>
  <si>
    <t>Poplatek za uložení na skládce (skládkovné) zeminy a kamení obsahující nebezpečné látky kód odpadu 17 05 03</t>
  </si>
  <si>
    <t>R cena skládky</t>
  </si>
  <si>
    <t>51744138</t>
  </si>
  <si>
    <t>491,202*0,1 'Přepočtené koeficientem množství</t>
  </si>
  <si>
    <t>997013811</t>
  </si>
  <si>
    <t>Poplatek za uložení na skládce (skládkovné) stavebního odpadu dřevěného kód odpadu 17 02 01</t>
  </si>
  <si>
    <t>755265459</t>
  </si>
  <si>
    <t>491,202*0,05 'Přepočtené koeficientem množství</t>
  </si>
  <si>
    <t>997013814</t>
  </si>
  <si>
    <t>Poplatek za uložení na skládce (skládkovné) stavebního odpadu izolací kód odpadu 17 06 04</t>
  </si>
  <si>
    <t>1949544082</t>
  </si>
  <si>
    <t>997013861</t>
  </si>
  <si>
    <t>Poplatek za uložení stavebního odpadu na recyklační skládce (skládkovné) z prostého betonu kód odpadu 17 01 01</t>
  </si>
  <si>
    <t>827525898</t>
  </si>
  <si>
    <t>491,202*0,15 'Přepočtené koeficientem množství</t>
  </si>
  <si>
    <t>997013863</t>
  </si>
  <si>
    <t>Poplatek za uložení stavebního odpadu na recyklační skládce (skládkovné) cihelného kód odpadu  17 01 02</t>
  </si>
  <si>
    <t>2132222377</t>
  </si>
  <si>
    <t>491,202*0,2 'Přepočtené koeficientem množství</t>
  </si>
  <si>
    <t>997013869</t>
  </si>
  <si>
    <t>Poplatek za uložení stavebního odpadu na recyklační skládce (skládkovné) ze směsí betonu, cihel a keramických výrobků kód odpadu 17 01 07</t>
  </si>
  <si>
    <t>832045560</t>
  </si>
  <si>
    <t>Poplatek za uložení stavebního odpadu na recyklační skládce (skládkovné) směsného stavebního a demoličního kód odpadu  17 09 04</t>
  </si>
  <si>
    <t>997013873</t>
  </si>
  <si>
    <t>Poplatek za uložení stavebního odpadu na recyklační skládce (skládkovné) zeminy a kamení zatříděného do Katalogu odpadů pod kódem 17 05 04</t>
  </si>
  <si>
    <t>-1705739178</t>
  </si>
  <si>
    <t>-1877789941</t>
  </si>
  <si>
    <t>P11+P12</t>
  </si>
  <si>
    <t>9,76*0,00034 'Přepočtené koeficientem množství</t>
  </si>
  <si>
    <t>pás asfaltový natavitelný modifikovaný SBS tl 4,0mm s vložkou</t>
  </si>
  <si>
    <t>9,76*1,221 'Přepočtené koeficientem množství</t>
  </si>
  <si>
    <t>711191201</t>
  </si>
  <si>
    <t>Provedení izolace proti zemní vlhkosti hydroizolační stěrkou vodorovné na betonu, 2 vrstvy</t>
  </si>
  <si>
    <t>987047194</t>
  </si>
  <si>
    <t>24551050</t>
  </si>
  <si>
    <t>stěrka hydroizolační cementová kapilárně aktivní s dodatečnou krystalizací do spodní stavby</t>
  </si>
  <si>
    <t>1520114594</t>
  </si>
  <si>
    <t>Poznámka k položce:_x000D_
Spotřeba: na dvě vrstvy 1,5 kg/m2</t>
  </si>
  <si>
    <t>4,53*1,5 'Přepočtené koeficientem množství</t>
  </si>
  <si>
    <t>82638287</t>
  </si>
  <si>
    <t>"izolace temene atiky"  0,3*(5,325+0,3+3,96)+0,39*7,14</t>
  </si>
  <si>
    <t>"S1.2" S1_2</t>
  </si>
  <si>
    <t>"S2" S2</t>
  </si>
  <si>
    <t>"S10" S10</t>
  </si>
  <si>
    <t>170,228*0,00032 'Přepočtené koeficientem množství</t>
  </si>
  <si>
    <t>170,228*1,15 'Přepočtené koeficientem množství</t>
  </si>
  <si>
    <t>166,719*1,15 'Přepočtené koeficientem množství</t>
  </si>
  <si>
    <t>-1222366615</t>
  </si>
  <si>
    <t>P10+P11+P14+P15</t>
  </si>
  <si>
    <t>"odpočet doprovodné" -7,66</t>
  </si>
  <si>
    <t>"odpočet byt 3np m.č. 308-313" -61,68</t>
  </si>
  <si>
    <t>63141431</t>
  </si>
  <si>
    <t>deska tepelně izolační minerální plovoucích podlah λ=0,033-0,035 tl 25mm</t>
  </si>
  <si>
    <t>-2042753111</t>
  </si>
  <si>
    <t>P14+P15+P16</t>
  </si>
  <si>
    <t>"byt 3np m.č. 308-313" -61,68</t>
  </si>
  <si>
    <t>99,37*1,05 'Přepočtené koeficientem množství</t>
  </si>
  <si>
    <t>28375909</t>
  </si>
  <si>
    <t>deska EPS 150 do plochých střech a podlah λ=0,035 tl 50mm</t>
  </si>
  <si>
    <t>161388327</t>
  </si>
  <si>
    <t>67,91*1,05 'Přepočtené koeficientem množství</t>
  </si>
  <si>
    <t>deska EPS 150 do plochých střech a podlah λ=0,035 tl 60mm</t>
  </si>
  <si>
    <t>5,23*1,05 'Přepočtené koeficientem množství</t>
  </si>
  <si>
    <t>deska z polystyrénu XPS, hrana polodrážková a hladký povrch 700kPa tl 140mm</t>
  </si>
  <si>
    <t>15,398*1,05 'Přepočtené koeficientem množství</t>
  </si>
  <si>
    <t>deska EPS 150 do plochých střech a podlah λ=0,035 tl 200mm</t>
  </si>
  <si>
    <t>99,29*1,02 'Přepočtené koeficientem množství</t>
  </si>
  <si>
    <t>S1_2 *(0,095+0,195)/2</t>
  </si>
  <si>
    <t>S2 *0,25</t>
  </si>
  <si>
    <t>20,112*1,05 'Přepočtené koeficientem množství</t>
  </si>
  <si>
    <t>Montáž spádové izolace na zhlaví atiky šířky do 1000 mm lepené za studena zplna</t>
  </si>
  <si>
    <t>7,14+5,325+0,3*2+3,96</t>
  </si>
  <si>
    <t>1,415*1,05 'Přepočtené koeficientem množství</t>
  </si>
  <si>
    <t>713151121</t>
  </si>
  <si>
    <t>Montáž izolace tepelné střech šikmých kladené volně pod krokve rohoží, pásů, desek</t>
  </si>
  <si>
    <t>-1015830240</t>
  </si>
  <si>
    <t>S5 *3</t>
  </si>
  <si>
    <t>S6 *3</t>
  </si>
  <si>
    <t>S7_1 *3</t>
  </si>
  <si>
    <t>S7_2 *2</t>
  </si>
  <si>
    <t>S8 *2</t>
  </si>
  <si>
    <t>S9 *2</t>
  </si>
  <si>
    <t>S12 *2</t>
  </si>
  <si>
    <t xml:space="preserve">"odpočet podíl nezpůsobilých výdajů 6,1%"  </t>
  </si>
  <si>
    <t>S5 *3 *-0,061</t>
  </si>
  <si>
    <t>S6 *3 * -0,061</t>
  </si>
  <si>
    <t>S7_1 *2 *-0,061</t>
  </si>
  <si>
    <t>S7_2  *-0,061</t>
  </si>
  <si>
    <t>S8 *-0,061</t>
  </si>
  <si>
    <t>S9 *2 *-0,061</t>
  </si>
  <si>
    <t>S12 *-0,061</t>
  </si>
  <si>
    <t>63141193.R1</t>
  </si>
  <si>
    <t>deska tepelně izolační minerální do šikmých střech a stěn  λ=0,035 tl 150mm</t>
  </si>
  <si>
    <t>231745946</t>
  </si>
  <si>
    <t>"podíl nezpůsobilých výdajů -6,1%"  133,16*(1-0,061)</t>
  </si>
  <si>
    <t>125,037*1,02 'Přepočtené koeficientem množství</t>
  </si>
  <si>
    <t>63141188</t>
  </si>
  <si>
    <t>deska tepelně izolační minerální do šikmých střech a stěn  λ=0,035 tl 100mm</t>
  </si>
  <si>
    <t>832062391</t>
  </si>
  <si>
    <t>"podíl nezpůsobilých výdajů -6,1%"  140,09*(1-0,061)</t>
  </si>
  <si>
    <t>131,545*1,02 'Přepočtené koeficientem množství</t>
  </si>
  <si>
    <t>63141195</t>
  </si>
  <si>
    <t>deska tepelně izolační minerální do šikmých střech a stěn  λ=0,05 tl 200mm</t>
  </si>
  <si>
    <t>714515461</t>
  </si>
  <si>
    <t>"podíl nezpůsobilých výdajů -6,1%"  198,08*(1-0,061)</t>
  </si>
  <si>
    <t>185,997*1,02 'Přepočtené koeficientem množství</t>
  </si>
  <si>
    <t>63141183.R1</t>
  </si>
  <si>
    <t>deska tepelně izolační minerální do šikmých střech a stěn  λ=0,035 tl 50mm</t>
  </si>
  <si>
    <t>-788948642</t>
  </si>
  <si>
    <t>"podíl nezpůsobilých výdajů -6,1%"  166,22*(1-0,061)</t>
  </si>
  <si>
    <t>156,081*1,02 'Přepočtené koeficientem množství</t>
  </si>
  <si>
    <t>63141194</t>
  </si>
  <si>
    <t>deska tepelně izolační minerální do šikmých střech a stěn  λ=0,035 tl 160mm</t>
  </si>
  <si>
    <t>-272726587</t>
  </si>
  <si>
    <t>10*1,02 'Přepočtené koeficientem množství</t>
  </si>
  <si>
    <t>63141184</t>
  </si>
  <si>
    <t>deska tepelně izolační minerální do šikmých střech a stěn  λ=0,035 tl 60mm</t>
  </si>
  <si>
    <t>351581434</t>
  </si>
  <si>
    <t>54,83*1,02 'Přepočtené koeficientem množství</t>
  </si>
  <si>
    <t>63141184.R1</t>
  </si>
  <si>
    <t>-1739878493</t>
  </si>
  <si>
    <t>Poznámka k položce:_x000D_
55kg/m3</t>
  </si>
  <si>
    <t>"podíl nezpůsobilých výdajů -6,1%"  268,9*(1-0,061)</t>
  </si>
  <si>
    <t>252,497*1,02 'Přepočtené koeficientem množství</t>
  </si>
  <si>
    <t>P10+P11</t>
  </si>
  <si>
    <t>77,67*1,1655 'Přepočtené koeficientem množství</t>
  </si>
  <si>
    <t>370048503</t>
  </si>
  <si>
    <t>"stropů"</t>
  </si>
  <si>
    <t>"podíl nezpůsobilých výdajů -6,1%"  341,24*(1-0,061)</t>
  </si>
  <si>
    <t>67218234</t>
  </si>
  <si>
    <t>320,424*1,1655 'Přepočtené koeficientem množství</t>
  </si>
  <si>
    <t>-2011581500</t>
  </si>
  <si>
    <t>-1338528084</t>
  </si>
  <si>
    <t>915336658</t>
  </si>
  <si>
    <t>762331813</t>
  </si>
  <si>
    <t>Demontáž vázaných kcí krovů z hranolů průřezové plochy do 288 cm2</t>
  </si>
  <si>
    <t>-1511718021</t>
  </si>
  <si>
    <t>"nad 1np" 5,7</t>
  </si>
  <si>
    <t>762341250</t>
  </si>
  <si>
    <t>Montáž bednění střech rovných a šikmých sklonu do 60° z hoblovaných prken</t>
  </si>
  <si>
    <t>-697793319</t>
  </si>
  <si>
    <t>"záklop nad vikýřem" 7,25</t>
  </si>
  <si>
    <t>762341811</t>
  </si>
  <si>
    <t>Demontáž bednění střech z prken</t>
  </si>
  <si>
    <t>1753889118</t>
  </si>
  <si>
    <t>-2117217105</t>
  </si>
  <si>
    <t>"povrch atiky" (5,325+0,35+3,96)*0,35+7,14*0,56</t>
  </si>
  <si>
    <t>762420033</t>
  </si>
  <si>
    <t>Obložení stropu z cementotřískových desek tl 16 mm broušených na pero a drážku šroubovaných</t>
  </si>
  <si>
    <t>866075502</t>
  </si>
  <si>
    <t>"podbití"  12,26</t>
  </si>
  <si>
    <t>76251128.R1</t>
  </si>
  <si>
    <t>Podlahové kce podkladové dvouvrstvé z desek OSB tl 2x25 mm (do vnějšího prostředí"</t>
  </si>
  <si>
    <t>-876544470</t>
  </si>
  <si>
    <t>"skladby kcí S2"  S2</t>
  </si>
  <si>
    <t>762522811</t>
  </si>
  <si>
    <t>Demontáž podlah s polštáři z prken tloušťky do 32 mm</t>
  </si>
  <si>
    <t>1248740895</t>
  </si>
  <si>
    <t>"2np" 30,07</t>
  </si>
  <si>
    <t>"3np" 6,11+6,24+27,93+9,3</t>
  </si>
  <si>
    <t>762841811</t>
  </si>
  <si>
    <t>Demontáž podbíjení obkladů stropů a střech sklonu do 60° z hrubých prken tl do 35 mm</t>
  </si>
  <si>
    <t>-1888631615</t>
  </si>
  <si>
    <t>762841812</t>
  </si>
  <si>
    <t>Demontáž podbíjení obkladů stropů a střech sklonu do 60° z hrubých prken s omítkou</t>
  </si>
  <si>
    <t>1334468590</t>
  </si>
  <si>
    <t>762901.R1</t>
  </si>
  <si>
    <t>Provedení zakončení střechy na stávající budově dle detailu A - okapová hrana, vč. veškerého potřebného materiálu</t>
  </si>
  <si>
    <t>R cena kalkulovaná</t>
  </si>
  <si>
    <t>-1875307033</t>
  </si>
  <si>
    <t>"D.1.1.16"</t>
  </si>
  <si>
    <t>5,5*2+21,24-3,7+3,5</t>
  </si>
  <si>
    <t>762901.R2</t>
  </si>
  <si>
    <t>Provedení střechy na stávající budově dle detailu B - zalomení mansardy, vč. veškerého potřebného materiálu</t>
  </si>
  <si>
    <t>-695985521</t>
  </si>
  <si>
    <t xml:space="preserve">"D.1.1.18" </t>
  </si>
  <si>
    <t>21,775+2,7+5,265+5,215</t>
  </si>
  <si>
    <t>762901.R3</t>
  </si>
  <si>
    <t>Provedení střechy na stávající budově dle detailu C - odvětrání hřebene</t>
  </si>
  <si>
    <t>560812560</t>
  </si>
  <si>
    <t>"D.1.1.18"</t>
  </si>
  <si>
    <t>8,325</t>
  </si>
  <si>
    <t>762901.R4</t>
  </si>
  <si>
    <t>Provedení střechy na stávající budově dle detailu D - okapová hrana čikmé střechy nd plochou střechou</t>
  </si>
  <si>
    <t>1188816279</t>
  </si>
  <si>
    <t>2,76+5,83+3,815+2,94+2,0*2</t>
  </si>
  <si>
    <t>-1308348541</t>
  </si>
  <si>
    <t>763111316</t>
  </si>
  <si>
    <t>SDK příčka tl 125 mm profil CW+UW 100 desky 1xA 12,5 s izolací EI 30 Rw do 48 dB</t>
  </si>
  <si>
    <t>-303485326</t>
  </si>
  <si>
    <t>3,2*(3,5+4,65+5,85*2+4,64+1,795+8,2+5,85)</t>
  </si>
  <si>
    <t>"odpočet nezpůsobilých m.č. 308-313"  -3,2*(4,65+5,85)</t>
  </si>
  <si>
    <t>763111462.R1</t>
  </si>
  <si>
    <t>SDK příčka tl 155 mm profil CW+UW 100 desky 2x akustická 12,5 s izolací EI 90 Rw min. 60 dB</t>
  </si>
  <si>
    <t>R cena předběžná</t>
  </si>
  <si>
    <t>670897421</t>
  </si>
  <si>
    <t xml:space="preserve">"D.1.1.16" </t>
  </si>
  <si>
    <t>3,2*5,85</t>
  </si>
  <si>
    <t>763111811</t>
  </si>
  <si>
    <t>Demontáž SDK příčky s jednoduchou ocelovou nosnou konstrukcí opláštění jednoduché</t>
  </si>
  <si>
    <t>450343766</t>
  </si>
  <si>
    <t>"3np "</t>
  </si>
  <si>
    <t>3,0*(2,5+2,0+4,0+5,85+4,545+1,795)</t>
  </si>
  <si>
    <t>763111821</t>
  </si>
  <si>
    <t>Demontáž SDK příčky se zdvojenou ocelovou nosnou konstrukcí opláštění dvojité</t>
  </si>
  <si>
    <t>490866317</t>
  </si>
  <si>
    <t>"3np - 50%"</t>
  </si>
  <si>
    <t>3,0*(5,85+4,555+4,615+0,15+1,355+8,2+5,85)</t>
  </si>
  <si>
    <t>763131432</t>
  </si>
  <si>
    <t>SDK podhled deska 1xDF 15 bez izolace dvouvrstvá spodní kce profil CD+UD REI 90</t>
  </si>
  <si>
    <t>-468384790</t>
  </si>
  <si>
    <t>"odpočet neuznatelných - byt 3np"</t>
  </si>
  <si>
    <t>"S5 m.č. 308-313" -2,2*4,65</t>
  </si>
  <si>
    <t>"S6 m.č. 308-3013" -(3,52+20,43+19,34+6,32)</t>
  </si>
  <si>
    <t>"1np" 5,42+3,54+3,71</t>
  </si>
  <si>
    <t>"2np" 11,1+4,54+7,18</t>
  </si>
  <si>
    <t>763181311</t>
  </si>
  <si>
    <t>Montáž jednokřídlové kovové zárubně SDK příčka</t>
  </si>
  <si>
    <t>-1342606663</t>
  </si>
  <si>
    <t>"D1.1.32"</t>
  </si>
  <si>
    <t>"str. 13, 14" 3+2+1+1+2+1</t>
  </si>
  <si>
    <t>"odpočet neuznatelných byt 3np" -5</t>
  </si>
  <si>
    <t>55331595</t>
  </si>
  <si>
    <t>zárubeň jednokřídlá ocelová pro sádrokartonové příčky tl stěny 110-150mm rozměru 800/1970, 2100mm</t>
  </si>
  <si>
    <t>2079595144</t>
  </si>
  <si>
    <t>2+1+2</t>
  </si>
  <si>
    <t>763251211.R1</t>
  </si>
  <si>
    <t>Sádrovláknitá podlaha tl 30 mm z desek tl 2x15 mm bez podsypu</t>
  </si>
  <si>
    <t>1534573436</t>
  </si>
  <si>
    <t>P14+P15</t>
  </si>
  <si>
    <t>"odpočet doprovodné m.č. 207"  -7,66</t>
  </si>
  <si>
    <t>"odpočet neuznatelných - P14 byt 3np" -(3,52+20,43+19,34+6,32+6,24)</t>
  </si>
  <si>
    <t>-1102379036</t>
  </si>
  <si>
    <t>764001821</t>
  </si>
  <si>
    <t>Demontáž krytiny ze svitků nebo tabulí do suti</t>
  </si>
  <si>
    <t>-138409717</t>
  </si>
  <si>
    <t>"nad 1np" 5,55*4,2</t>
  </si>
  <si>
    <t>"nad 2np" (6,75+0,7*2)*(15,58+0,785)*1,1</t>
  </si>
  <si>
    <t>764002841</t>
  </si>
  <si>
    <t>Demontáž oplechování horních ploch zdí a nadezdívek do suti</t>
  </si>
  <si>
    <t>-1820720296</t>
  </si>
  <si>
    <t>5,7+4,5+6,83</t>
  </si>
  <si>
    <t>764004801</t>
  </si>
  <si>
    <t>Demontáž podokapního žlabu do suti</t>
  </si>
  <si>
    <t>1006667251</t>
  </si>
  <si>
    <t>3,8+2,7+13,9+18,1+1,0</t>
  </si>
  <si>
    <t>15,75*2</t>
  </si>
  <si>
    <t>764004861</t>
  </si>
  <si>
    <t>Demontáž svodu do suti</t>
  </si>
  <si>
    <t>-1425378851</t>
  </si>
  <si>
    <t>8,195+10,7+8,16*2+0,9*4</t>
  </si>
  <si>
    <t>1,13+7,6+6,3+1,4*2+1,2</t>
  </si>
  <si>
    <t>7,0+8,195+1,3*2</t>
  </si>
  <si>
    <t>7,6+1,2</t>
  </si>
  <si>
    <t>398005629</t>
  </si>
  <si>
    <t>"K12 dle výkresu D.1.1.18"</t>
  </si>
  <si>
    <t>"ve stávajícím" (7,14+5,325+3,96)</t>
  </si>
  <si>
    <t>1593850116</t>
  </si>
  <si>
    <t>"K13 dle výkresu D.1.1.18"</t>
  </si>
  <si>
    <t>"ve stávajícím" (5,325+3,96+7,14)</t>
  </si>
  <si>
    <t>518594435</t>
  </si>
  <si>
    <t>0,35+6,75+0,4*2</t>
  </si>
  <si>
    <t>764212663</t>
  </si>
  <si>
    <t>Oplechování rovné okapové hrany z Pz s povrchovou úpravou rš 250 mm</t>
  </si>
  <si>
    <t>-1598414069</t>
  </si>
  <si>
    <t>"K17 dle výkresu D.1.1.32"</t>
  </si>
  <si>
    <t>2,105+2,12+3,955+13,36+14,395</t>
  </si>
  <si>
    <t>"K18 dle výkresu D.1.1.32"</t>
  </si>
  <si>
    <t>2,105+2,12+13,36+14,395</t>
  </si>
  <si>
    <t>-520276772</t>
  </si>
  <si>
    <t>"K14 dle výkresu D.1.1.18"</t>
  </si>
  <si>
    <t>764221405</t>
  </si>
  <si>
    <t>Oplechování větraného hřebene s větrací mřížkou z Al plechu rš 400 mm</t>
  </si>
  <si>
    <t>617918717</t>
  </si>
  <si>
    <t>"K22 dle výkresu D.1.1.32"</t>
  </si>
  <si>
    <t>0,365*2+3,7+4,95*2+7,285*2+2,35*4</t>
  </si>
  <si>
    <t>764221466</t>
  </si>
  <si>
    <t>Oplechování úžlabí z Al plechu rš 500 mm</t>
  </si>
  <si>
    <t>-1783511062</t>
  </si>
  <si>
    <t>"K23 dle výkresu D.1.1.32"</t>
  </si>
  <si>
    <t>2,35*2</t>
  </si>
  <si>
    <t>764222433</t>
  </si>
  <si>
    <t>Oplechování rovné okapové hrany z Al plechu rš 250 mm</t>
  </si>
  <si>
    <t>-1526665557</t>
  </si>
  <si>
    <t>"K19 dle výkresu D.1.1.32"</t>
  </si>
  <si>
    <t>1,099+2,75+3,0+3,015+3,57+5,415</t>
  </si>
  <si>
    <t>5,49+5,7+7,59+11,15+2,94*2+6,39*2</t>
  </si>
  <si>
    <t>"K20 dle výkresu D.1.1.32"</t>
  </si>
  <si>
    <t>1,099+2,75+2,93+3,0+3,015+3,57+5,415+5,49+5,7</t>
  </si>
  <si>
    <t>6,705+7,59+11,15+2,94*2+6,39*2</t>
  </si>
  <si>
    <t>764222434</t>
  </si>
  <si>
    <t>Oplechování rovné okapové hrany z Al plechu rš 330 mm</t>
  </si>
  <si>
    <t>-75936868</t>
  </si>
  <si>
    <t>"K35 dle výkresu D.1.1.32"</t>
  </si>
  <si>
    <t>3,715</t>
  </si>
  <si>
    <t>764222436</t>
  </si>
  <si>
    <t>Oplechování rovné okapové hrany z Al plechu rš 500 mm</t>
  </si>
  <si>
    <t>-362251150</t>
  </si>
  <si>
    <t>"K21 dle výkresu D.1.1.32 Výpis výrobků - stavba"</t>
  </si>
  <si>
    <t>2,93+6,705</t>
  </si>
  <si>
    <t>"K5" 2,04*2</t>
  </si>
  <si>
    <t>"K6" 0,84*18</t>
  </si>
  <si>
    <t>"K7" 1,14*31</t>
  </si>
  <si>
    <t>"K9" 0,54*3</t>
  </si>
  <si>
    <t>"K10" 1,74*4</t>
  </si>
  <si>
    <t>"K11" 0,54*2</t>
  </si>
  <si>
    <t>764321413</t>
  </si>
  <si>
    <t>Lemování rovných zdí střech s krytinou skládanou z Al plechu rš 250 mm</t>
  </si>
  <si>
    <t>-244408685</t>
  </si>
  <si>
    <t>Poznámka k položce:_x000D_
K13 Napojení oplechování na stěnu - krycí plech, r.š.150mm - eloxovaný hliník</t>
  </si>
  <si>
    <t>"K13 dle výkresu D.1.1.32"</t>
  </si>
  <si>
    <t>0,63+2,885+6,671</t>
  </si>
  <si>
    <t>516538424</t>
  </si>
  <si>
    <t>Poznámka k položce:_x000D_
 K16 Napojení oplechování na stěnu - krycí plech, r.š. 150mm - eloxovaný plech</t>
  </si>
  <si>
    <t>"K16 dle výkresu D.1.1.32"</t>
  </si>
  <si>
    <t>0,35+5,845+6,75+7,95+0,4*2</t>
  </si>
  <si>
    <t>577579015</t>
  </si>
  <si>
    <t>"K26 dle výkresu D.1.1.32"</t>
  </si>
  <si>
    <t>1,7+2,15+3,0+3,1+3,33</t>
  </si>
  <si>
    <t>3,95+4,26+1,0*2+1,25*2+2,6*2+5,0*2+0,45*6</t>
  </si>
  <si>
    <t>764321414</t>
  </si>
  <si>
    <t>Lemování rovných zdí střech s krytinou skládanou z Al plechu rš 330 mm</t>
  </si>
  <si>
    <t>-782283308</t>
  </si>
  <si>
    <t>"K27 dle výkresu D.1.1.32"</t>
  </si>
  <si>
    <t>0,7+1,7+2,25+3,1*7</t>
  </si>
  <si>
    <t>764321416</t>
  </si>
  <si>
    <t>Lemování rovných zdí střech s krytinou skládanou z Al plechu rš 500 mm</t>
  </si>
  <si>
    <t>-1401087868</t>
  </si>
  <si>
    <t>"K25 dle výkresu D.1.1.32"</t>
  </si>
  <si>
    <t>1,7+2,15+3,0+3,1+3,33+3,95+4,26+5,0*2</t>
  </si>
  <si>
    <t>764324412</t>
  </si>
  <si>
    <t>Lemování prostupů střech s krytinou skládanou nebo plechovou bez lišty z Al plechu</t>
  </si>
  <si>
    <t>1622990167</t>
  </si>
  <si>
    <t>"K24 dle výkresu D.1.1.32"</t>
  </si>
  <si>
    <t>(0,8+2,34+9,09)*0,66</t>
  </si>
  <si>
    <t>"K28 dle výkresu D.1.1.32"</t>
  </si>
  <si>
    <t>0,87*0,4</t>
  </si>
  <si>
    <t>"K29 dle výkresu D.1.1.32"</t>
  </si>
  <si>
    <t>"K30 dle výkresu D.1.1.32"</t>
  </si>
  <si>
    <t>(1,0*2+1,25*2+2,6*2)*0,33</t>
  </si>
  <si>
    <t>"K31 dle výkresu D.1.1.32"</t>
  </si>
  <si>
    <t>0,87*5  *0,5</t>
  </si>
  <si>
    <t>"K32 dle výkresu D.1.1.32"</t>
  </si>
  <si>
    <t>(1,25*4+1,5*6)  *0,5</t>
  </si>
  <si>
    <t>"K33 dle výkresu D.1.1.32"</t>
  </si>
  <si>
    <t>"K37 dle výkresu D.1.1.32"</t>
  </si>
  <si>
    <t>2,36 *0,75</t>
  </si>
  <si>
    <t>764521403</t>
  </si>
  <si>
    <t>Žlab podokapní půlkruhový z Al plechu rš 250 mm</t>
  </si>
  <si>
    <t>222230963</t>
  </si>
  <si>
    <t>"K36 dle výkresu D.1.1.32"</t>
  </si>
  <si>
    <t xml:space="preserve"> 1,095+1,95+2,005+2,765+3,0+3,015+3,57</t>
  </si>
  <si>
    <t>3,955+5,415+5,49+5,64+7,59+13,36+14,39+2,94*2+6,39*2+0,5*6</t>
  </si>
  <si>
    <t>764521404</t>
  </si>
  <si>
    <t>Žlab podokapní půlkruhový z Al plechu rš 330 mm</t>
  </si>
  <si>
    <t>1275019374</t>
  </si>
  <si>
    <t>"K34"  3,715</t>
  </si>
  <si>
    <t>764521423</t>
  </si>
  <si>
    <t>Roh nebo kout půlkruhového podokapního žlabu z Al plechu rš 250 mm</t>
  </si>
  <si>
    <t>523421873</t>
  </si>
  <si>
    <t>"výkres D.1.1.18"</t>
  </si>
  <si>
    <t>2+1+1+1+2+2</t>
  </si>
  <si>
    <t>764521464</t>
  </si>
  <si>
    <t>Kotlík hranatý pro podokapní žlaby z Al plechu 330/100 mm</t>
  </si>
  <si>
    <t>569466062</t>
  </si>
  <si>
    <t>"K38"  1</t>
  </si>
  <si>
    <t>"K39"  2</t>
  </si>
  <si>
    <t>"K40"  6</t>
  </si>
  <si>
    <t>"K41"  1</t>
  </si>
  <si>
    <t>"K42"  1</t>
  </si>
  <si>
    <t>"K43"  1</t>
  </si>
  <si>
    <t>"K44"  2</t>
  </si>
  <si>
    <t>"K45" 1</t>
  </si>
  <si>
    <t>"K46"  1</t>
  </si>
  <si>
    <t>"K47"  1</t>
  </si>
  <si>
    <t>"K49" 1</t>
  </si>
  <si>
    <t>764528422</t>
  </si>
  <si>
    <t>Svody kruhové včetně objímek, kolen, odskoků z Al plechu průměru 100 mm</t>
  </si>
  <si>
    <t>983965538</t>
  </si>
  <si>
    <t>"K38"  3,75</t>
  </si>
  <si>
    <t>"K39"  8,85*2</t>
  </si>
  <si>
    <t>"K40"  9,0*6</t>
  </si>
  <si>
    <t>"K41"  9,25</t>
  </si>
  <si>
    <t>"K42"  8,61</t>
  </si>
  <si>
    <t>"K43"  9,67</t>
  </si>
  <si>
    <t>"K44"  9,205*2</t>
  </si>
  <si>
    <t>"K45" 9,02</t>
  </si>
  <si>
    <t>"K46"  11,685</t>
  </si>
  <si>
    <t>"K47"  7,62</t>
  </si>
  <si>
    <t>"K48"  0,7</t>
  </si>
  <si>
    <t>"K49"  3,0</t>
  </si>
  <si>
    <t>910925863</t>
  </si>
  <si>
    <t>765</t>
  </si>
  <si>
    <t>Krytina skládaná</t>
  </si>
  <si>
    <t>765191901</t>
  </si>
  <si>
    <t>Demontáž pojistné hydroizolační fólie kladené ve sklonu do 30°</t>
  </si>
  <si>
    <t>277999230</t>
  </si>
  <si>
    <t>998765202</t>
  </si>
  <si>
    <t>Přesun hmot procentní pro krytiny skládané v objektech v přes 6 do 12 m</t>
  </si>
  <si>
    <t>-771914442</t>
  </si>
  <si>
    <t>"O09" 1,2*2,1</t>
  </si>
  <si>
    <t>"O10" 1,2*1,8</t>
  </si>
  <si>
    <t>1103886313</t>
  </si>
  <si>
    <t>"D.1.1.13 - D.1.1.16"</t>
  </si>
  <si>
    <t>"D19" 5</t>
  </si>
  <si>
    <t>"D19m" 1</t>
  </si>
  <si>
    <t>"D22" 1</t>
  </si>
  <si>
    <t>"D22m" 2</t>
  </si>
  <si>
    <t>"D22p" 1</t>
  </si>
  <si>
    <t>"D23p" 1</t>
  </si>
  <si>
    <t>"D24p" 1</t>
  </si>
  <si>
    <t>"D25p" 3</t>
  </si>
  <si>
    <t>"D27" 5</t>
  </si>
  <si>
    <t>611_D9</t>
  </si>
  <si>
    <t>D9 Dveře foliované 1kř, 800/1970mm, vč. příslušenství dle specifikace - výkres č. D.1.1.32</t>
  </si>
  <si>
    <t>-1859684688</t>
  </si>
  <si>
    <t>Poznámka k položce:_x000D_
ocelová zarubeň není součástí - uvedena samostatně</t>
  </si>
  <si>
    <t>-1778230861</t>
  </si>
  <si>
    <t>611_D19m</t>
  </si>
  <si>
    <t>D19m Dveře foliované 1kř, 800/1970mm, vč. příslušenství dle specifikace - výkres č. D.1.1.32</t>
  </si>
  <si>
    <t>1189368239</t>
  </si>
  <si>
    <t>2035090631</t>
  </si>
  <si>
    <t>-807699138</t>
  </si>
  <si>
    <t>611_D22</t>
  </si>
  <si>
    <t>D22 Dveře foliované 1kř, 700/1970mm, vč. příslušenství dle specifikace - výkres č. D.1.1.32</t>
  </si>
  <si>
    <t>-1184648262</t>
  </si>
  <si>
    <t>2116036427</t>
  </si>
  <si>
    <t>611_D22p</t>
  </si>
  <si>
    <t>D22p Dveře foliované 1kř, 700/1970mm, vč. příslušenství dle specifikace - výkres č. D.1.1.32</t>
  </si>
  <si>
    <t>1067275906</t>
  </si>
  <si>
    <t>-1593042951</t>
  </si>
  <si>
    <t>1875490476</t>
  </si>
  <si>
    <t>611_D25p</t>
  </si>
  <si>
    <t>D25p Dveře foliované 1kř, 600/1970mm, vč. příslušenství dle specifikace - výkres č. D.1.1.32</t>
  </si>
  <si>
    <t>333329115</t>
  </si>
  <si>
    <t>611_D27</t>
  </si>
  <si>
    <t>D27 Dveře foliované 1kř, 800/1970mm, vč. příslušenství dle specifikace - výkres č. D.1.1.32</t>
  </si>
  <si>
    <t>-754816071</t>
  </si>
  <si>
    <t>766660002</t>
  </si>
  <si>
    <t>Montáž dveřních křídel otvíravých jednokřídlových š přes 0,8 m do ocelové zárubně</t>
  </si>
  <si>
    <t>1834902768</t>
  </si>
  <si>
    <t>611_D18</t>
  </si>
  <si>
    <t>D18 Dveře foliované 1kř, 900/1970mm, vč. příslušenství dle specifikace - výkres č. D.1.1.32</t>
  </si>
  <si>
    <t>617121081</t>
  </si>
  <si>
    <t>766660011</t>
  </si>
  <si>
    <t>Montáž dveřních křídel otvíravých dvoukřídlových š do 1,45 m do ocelové zárubně</t>
  </si>
  <si>
    <t>-197415937</t>
  </si>
  <si>
    <t>611_D15</t>
  </si>
  <si>
    <t>D15 Dveře foliované 2kř, 1250/1970mm, vč. příslušenství dle specifikace - výkres č. D.1.1.32</t>
  </si>
  <si>
    <t>1874596087</t>
  </si>
  <si>
    <t>611_D16</t>
  </si>
  <si>
    <t>D16 Dveře foliované 2kř, 1250/1970mm, vč. příslušenství dle specifikace - výkres č. D.1.1.32</t>
  </si>
  <si>
    <t>621936552</t>
  </si>
  <si>
    <t>1543691906</t>
  </si>
  <si>
    <t>"D17m" 1</t>
  </si>
  <si>
    <t>611_D17m</t>
  </si>
  <si>
    <t>D17m Dveře foliované 2kř, 1800/2100mm, vč. příslušenství dle specifikace - výkres č. D.1.1.32</t>
  </si>
  <si>
    <t>1956977704</t>
  </si>
  <si>
    <t>766660411</t>
  </si>
  <si>
    <t>Montáž vchodových dveří jednokřídlových bez nadsvětlíku do zdiva</t>
  </si>
  <si>
    <t>548404412</t>
  </si>
  <si>
    <t>"D3" 1</t>
  </si>
  <si>
    <t>"D4" 1</t>
  </si>
  <si>
    <t>"D6" 1</t>
  </si>
  <si>
    <t>"D8" 2</t>
  </si>
  <si>
    <t>"D10" 1</t>
  </si>
  <si>
    <t>61140501</t>
  </si>
  <si>
    <t>dveře jednokřídlé plastové s dekorem plné max rozměru otvoru 2,42m2</t>
  </si>
  <si>
    <t>-27606404</t>
  </si>
  <si>
    <t>Poznámka k položce:_x000D_
rám/zárubeň, kování a zámek v ceně</t>
  </si>
  <si>
    <t>"D3" 1,125*2,08</t>
  </si>
  <si>
    <t>"D4" 1,06*2,08</t>
  </si>
  <si>
    <t>"D6" 0,83*1,95</t>
  </si>
  <si>
    <t>"D8" 1,125*2,08*2</t>
  </si>
  <si>
    <t>61140503</t>
  </si>
  <si>
    <t>dveře jednokřídlé plastové s dekorem prosklené max rozměru otvoru 2,42m2</t>
  </si>
  <si>
    <t>-1897494413</t>
  </si>
  <si>
    <t>"D10" 0,91*2,05</t>
  </si>
  <si>
    <t>766660451</t>
  </si>
  <si>
    <t>Montáž vchodových dveří dvoukřídlových bez nadsvětlíku do zdiva</t>
  </si>
  <si>
    <t>-92238410</t>
  </si>
  <si>
    <t>"D2" 1</t>
  </si>
  <si>
    <t>61140509</t>
  </si>
  <si>
    <t>dveře dvoukřídlé plastové s dekorem prosklené max rozměru otvoru 4,84m2</t>
  </si>
  <si>
    <t>450058906</t>
  </si>
  <si>
    <t>"D2" 1,56*2,395</t>
  </si>
  <si>
    <t>766671001.R1</t>
  </si>
  <si>
    <t>Montáž střešního okna do krytiny ploché</t>
  </si>
  <si>
    <t>R</t>
  </si>
  <si>
    <t>-108468993</t>
  </si>
  <si>
    <t>"OS1-OS3" 1+1+2</t>
  </si>
  <si>
    <t>61140840</t>
  </si>
  <si>
    <t>okno střešní plastové vyklápěcí, izolační dvojsklo 55x78cm, Uw=1,4W/m2K Al oplechování</t>
  </si>
  <si>
    <t>44360292</t>
  </si>
  <si>
    <t>"OS2" 1</t>
  </si>
  <si>
    <t>61140840.R2</t>
  </si>
  <si>
    <t>okno střešníplastové vyklápěcí, izolační dvojsklo 66x66cm, Uw=1,4W/m2K Al oplechování</t>
  </si>
  <si>
    <t>597678745</t>
  </si>
  <si>
    <t>"OS1" 1</t>
  </si>
  <si>
    <t>61140840.R3</t>
  </si>
  <si>
    <t>okno střešní plastové vyklápěcí, izolační dvojsklo 60x60cm, Uw=1,4W/m2K Al oplechování</t>
  </si>
  <si>
    <t>-1101442153</t>
  </si>
  <si>
    <t>"OS3" 2</t>
  </si>
  <si>
    <t>766694112</t>
  </si>
  <si>
    <t>Montáž parapetních desek dřevěných nebo plastových šířky do 30 cm délky do 1,6 m</t>
  </si>
  <si>
    <t>-1853639107</t>
  </si>
  <si>
    <t>"T2" 2</t>
  </si>
  <si>
    <t>985452788</t>
  </si>
  <si>
    <t>"T2" 2 *1,2 *1,1</t>
  </si>
  <si>
    <t>1,2+0,6*2</t>
  </si>
  <si>
    <t>1,2*2</t>
  </si>
  <si>
    <t>607 T9</t>
  </si>
  <si>
    <t>dodávka kuchyňské skříňky dolní T9 600/600/900mm</t>
  </si>
  <si>
    <t>1467835095</t>
  </si>
  <si>
    <t>607 T13</t>
  </si>
  <si>
    <t xml:space="preserve">dodávka pracovní deska lamino tl. 25mm T13 2400/600mm </t>
  </si>
  <si>
    <t>632610233</t>
  </si>
  <si>
    <t>766811.R3</t>
  </si>
  <si>
    <t>Montáž pracovní desky dl. 1,0m</t>
  </si>
  <si>
    <t>965178035</t>
  </si>
  <si>
    <t>607 T15</t>
  </si>
  <si>
    <t>pracovní deska - lamino tl. 25mm vč. nerez dřezu a odkapávačem</t>
  </si>
  <si>
    <t>-1592116428</t>
  </si>
  <si>
    <t>1081108614</t>
  </si>
  <si>
    <t>767 01</t>
  </si>
  <si>
    <t>Repase stávajícího zábradlí</t>
  </si>
  <si>
    <t>-717625975</t>
  </si>
  <si>
    <t>76701 DV5</t>
  </si>
  <si>
    <t>D+M DV5 Instalační dvířka 600/1100mm</t>
  </si>
  <si>
    <t>-572206289</t>
  </si>
  <si>
    <t>76701 DV6</t>
  </si>
  <si>
    <t>D+M DV6 Instalační dvířka 625/1650mm</t>
  </si>
  <si>
    <t>-2098558703</t>
  </si>
  <si>
    <t>76701 V4</t>
  </si>
  <si>
    <t>D+M V4 Vrata Al sekční 4000/3150mm, vč. příslušenství dle specifikace - výkres č. D.1.1.32</t>
  </si>
  <si>
    <t>R nabídka VRATA</t>
  </si>
  <si>
    <t>84123176</t>
  </si>
  <si>
    <t>76701 V5</t>
  </si>
  <si>
    <t>D+M V5 Vrata ocelová 2kř 3290/2300mm, vč. příslušenství dle specifikace - výkres č. D.1.1.32</t>
  </si>
  <si>
    <t>843105668</t>
  </si>
  <si>
    <t>76701 Z7</t>
  </si>
  <si>
    <t>D+M Z7 Zábradlí vnitřního schodiště nerez</t>
  </si>
  <si>
    <t>-1033446609</t>
  </si>
  <si>
    <t>"Z7" 80,62</t>
  </si>
  <si>
    <t>76701 Z8</t>
  </si>
  <si>
    <t>D+M Z8 Zábradlí vnitřního schodiště nerez</t>
  </si>
  <si>
    <t>476473299</t>
  </si>
  <si>
    <t>"Z8" 52,12</t>
  </si>
  <si>
    <t>76701 Z11</t>
  </si>
  <si>
    <t>D+M Z11 Zábradlí vnitřního schodiště nerez</t>
  </si>
  <si>
    <t>1228907958</t>
  </si>
  <si>
    <t>"Z11" 9,37</t>
  </si>
  <si>
    <t>76701 Z12</t>
  </si>
  <si>
    <t>D+M Z12 Zábradlí vnitřního schodiště nerez</t>
  </si>
  <si>
    <t>-1015741576</t>
  </si>
  <si>
    <t>"Z12" 14,56</t>
  </si>
  <si>
    <t>324</t>
  </si>
  <si>
    <t>76701 Z13</t>
  </si>
  <si>
    <t>D+M Z13 Zábradlí vnitřního schodiště nerez</t>
  </si>
  <si>
    <t>-869522978</t>
  </si>
  <si>
    <t>"Z13" 14,65</t>
  </si>
  <si>
    <t>325</t>
  </si>
  <si>
    <t>76701 Z14</t>
  </si>
  <si>
    <t>D+M Z14 Zábradlí vnitřního schodiště nerez</t>
  </si>
  <si>
    <t>1342462004</t>
  </si>
  <si>
    <t>"Z14" 14,67</t>
  </si>
  <si>
    <t>326</t>
  </si>
  <si>
    <t>76701 Z15</t>
  </si>
  <si>
    <t>D+M Z15 Zábradlí vnitřního schodiště merez</t>
  </si>
  <si>
    <t>269509203</t>
  </si>
  <si>
    <t>"Z15" 17,24</t>
  </si>
  <si>
    <t>327</t>
  </si>
  <si>
    <t>76701 Z16</t>
  </si>
  <si>
    <t>D+M Z16 Markýza z bezpečnostního skla 1500/800mm s nerezovými táhly</t>
  </si>
  <si>
    <t>-455459284</t>
  </si>
  <si>
    <t>328</t>
  </si>
  <si>
    <t>"Z18 u V4 a V5" (4,0+3,2)*35,73</t>
  </si>
  <si>
    <t>329</t>
  </si>
  <si>
    <t>76701 Z19</t>
  </si>
  <si>
    <t>D+M Z19 Ochranný profil ve vratech, žárově zinkováno vč. nátěru</t>
  </si>
  <si>
    <t>-44062171</t>
  </si>
  <si>
    <t>"Z19" 87,47</t>
  </si>
  <si>
    <t>330</t>
  </si>
  <si>
    <t>D+M Z20 Ponk s šuplíky 1500/700mm, vč. dopravy</t>
  </si>
  <si>
    <t>-1473336279</t>
  </si>
  <si>
    <t>331</t>
  </si>
  <si>
    <t>76702 01</t>
  </si>
  <si>
    <t>D+M zesílení stropních nosníků vč. nátěru</t>
  </si>
  <si>
    <t>-723008860</t>
  </si>
  <si>
    <t>"max" 7645 *1,07</t>
  </si>
  <si>
    <t>332</t>
  </si>
  <si>
    <t>1516078272</t>
  </si>
  <si>
    <t>333</t>
  </si>
  <si>
    <t>334</t>
  </si>
  <si>
    <t>335</t>
  </si>
  <si>
    <t>Montáž soklů z dlaždic keramických rovných flexibilní lepidlo v do 120 mm</t>
  </si>
  <si>
    <t>"102" (2,61+1,0)*2 -2,61</t>
  </si>
  <si>
    <t>"103a" 1,695+0,15+1,6</t>
  </si>
  <si>
    <t>"203" (3,885+4,545)*2 -0,8*2+0,3*2</t>
  </si>
  <si>
    <t>"204" 0,15+1,79+1,36</t>
  </si>
  <si>
    <t>"205" (3,885+1,345)*2 -2,95-0,7</t>
  </si>
  <si>
    <t>"206" (2,5+2,4)*2 -0,7-0,6-0,8-1,5-0,4</t>
  </si>
  <si>
    <t>336</t>
  </si>
  <si>
    <t>39,825/0,3</t>
  </si>
  <si>
    <t>132,75*1,1 'Přepočtené koeficientem množství</t>
  </si>
  <si>
    <t>337</t>
  </si>
  <si>
    <t>771573810</t>
  </si>
  <si>
    <t>Demontáž podlah z dlaždic keramických lepených</t>
  </si>
  <si>
    <t>845719695</t>
  </si>
  <si>
    <t>"2np" 11,1</t>
  </si>
  <si>
    <t>"3np" 5,76</t>
  </si>
  <si>
    <t>338</t>
  </si>
  <si>
    <t>Montáž podlah keramických hladkých lepených flexibilním lepidlem do 12 ks/ m2</t>
  </si>
  <si>
    <t>339</t>
  </si>
  <si>
    <t>73,14*1,1 'Přepočtené koeficientem množství</t>
  </si>
  <si>
    <t>340</t>
  </si>
  <si>
    <t>341</t>
  </si>
  <si>
    <t>342</t>
  </si>
  <si>
    <t>-1233190733</t>
  </si>
  <si>
    <t>772</t>
  </si>
  <si>
    <t>Podlahy z kamene</t>
  </si>
  <si>
    <t>343</t>
  </si>
  <si>
    <t>772 01</t>
  </si>
  <si>
    <t>Očištění a kamenická repase stávajících schodišťových stupňů</t>
  </si>
  <si>
    <t>-1926267212</t>
  </si>
  <si>
    <t>344</t>
  </si>
  <si>
    <t>772 02</t>
  </si>
  <si>
    <t>Výměna prošlapaných schodišťových stupňů - předpoklad 5ks</t>
  </si>
  <si>
    <t>-199111399</t>
  </si>
  <si>
    <t>Poznámka k položce:_x000D_
tech. zpr. str. 11</t>
  </si>
  <si>
    <t>345</t>
  </si>
  <si>
    <t>772521160</t>
  </si>
  <si>
    <t>Kladení dlažby z kamene z pravoúhlých desek a dlaždic do malty tl do 70 mm</t>
  </si>
  <si>
    <t>-102949858</t>
  </si>
  <si>
    <t>346</t>
  </si>
  <si>
    <t>58381174</t>
  </si>
  <si>
    <t>deska dlažební tryskaná žula 600x300mm tl 50mm</t>
  </si>
  <si>
    <t>1972024332</t>
  </si>
  <si>
    <t>4,53*1,1 'Přepočtené koeficientem množství</t>
  </si>
  <si>
    <t>347</t>
  </si>
  <si>
    <t>998772202</t>
  </si>
  <si>
    <t>Přesun hmot procentní pro podlahy z kamene v objektech v přes 6 do 12 m</t>
  </si>
  <si>
    <t>43483368</t>
  </si>
  <si>
    <t>348</t>
  </si>
  <si>
    <t>P13+P14+P15+P20</t>
  </si>
  <si>
    <t>"m.č. 207" -7,66</t>
  </si>
  <si>
    <t>"3np byt" -(3,52+20,43+19,34+6,32+6,24)</t>
  </si>
  <si>
    <t>349</t>
  </si>
  <si>
    <t>350</t>
  </si>
  <si>
    <t>776201811</t>
  </si>
  <si>
    <t>Demontáž lepených povlakových podlah bez podložky ručně</t>
  </si>
  <si>
    <t>2032914249</t>
  </si>
  <si>
    <t>28,55</t>
  </si>
  <si>
    <t>6,32+3,52+20,02+19,82+19,84+5,27+42,43</t>
  </si>
  <si>
    <t>351</t>
  </si>
  <si>
    <t>352</t>
  </si>
  <si>
    <t>166,95*1,1 'Přepočtené koeficientem množství</t>
  </si>
  <si>
    <t>353</t>
  </si>
  <si>
    <t>419986917</t>
  </si>
  <si>
    <t>354</t>
  </si>
  <si>
    <t>P8+P9</t>
  </si>
  <si>
    <t>355</t>
  </si>
  <si>
    <t>356</t>
  </si>
  <si>
    <t>1786498113</t>
  </si>
  <si>
    <t>357</t>
  </si>
  <si>
    <t>"102" 1,8*(2,61+1,0)*2-0,7*2,0+1,8*1,2</t>
  </si>
  <si>
    <t>"103a,b" 2,5*2,19+1,8*0,4</t>
  </si>
  <si>
    <t>"204" 2,5*1,95+1,8*0,4</t>
  </si>
  <si>
    <t>"206" 1,8*(1,7+(1,7+1,0)*2+(2,6+1,2+1,0+1,25+1,0+1,1)*2)-0,7*2,0*2-0,6*2,0*4</t>
  </si>
  <si>
    <t>"305" 0,6*2,2</t>
  </si>
  <si>
    <t>"103a" 1,8*(1,695*2+2,19)-0,7*2,0-0,8*2,0</t>
  </si>
  <si>
    <t>"103b" 2,5*(1,97*2+2,19+0,92)-0,7*2,0</t>
  </si>
  <si>
    <t>"106"  1,5*1,5</t>
  </si>
  <si>
    <t>"108" 1,8*1,04</t>
  </si>
  <si>
    <t>"204" 1,8*(1,79*2+1,96)-0,7*2,0-0,8*2,0+2,5*(1,98*2+1,96+0,92)*2-0,7*2,0</t>
  </si>
  <si>
    <t>"205" 1,5*2,95</t>
  </si>
  <si>
    <t>"208" 1,5*1,76</t>
  </si>
  <si>
    <t>"209" 1,5*1,25</t>
  </si>
  <si>
    <t>"210" 1,8*1,25</t>
  </si>
  <si>
    <t>358</t>
  </si>
  <si>
    <t>359</t>
  </si>
  <si>
    <t>Montáž obkladů vnitřních keramických hladkých do 12 ks/m2 lepených flexibilním lepidlem</t>
  </si>
  <si>
    <t>360</t>
  </si>
  <si>
    <t>139,739*1,1 'Přepočtené koeficientem množství</t>
  </si>
  <si>
    <t>361</t>
  </si>
  <si>
    <t>"1np" (0,4*2+0,6)+2,5*2</t>
  </si>
  <si>
    <t>"2np" 1,8*4+(0,8*2+0,6)*2+2,5*2</t>
  </si>
  <si>
    <t>362</t>
  </si>
  <si>
    <t>"102" (2,61+1,0)*2-0,7+1,8+1,2</t>
  </si>
  <si>
    <t>"103a,b" 0,4+1,695+2,19+(2,19+1,97+0,92)*2-0,7*2</t>
  </si>
  <si>
    <t>"106" 1,5*2+1,5</t>
  </si>
  <si>
    <t>"108" 1,8*2+1,04</t>
  </si>
  <si>
    <t>"204" 0,4+1,79+1,96+(1,96+1,98+0,92)*2-0,7*2</t>
  </si>
  <si>
    <t>"205" 2,95+1,5</t>
  </si>
  <si>
    <t>"206" 1,8+(1,7+1,0)*2+(2,6+1,0)*2+(1,0*2+1,25+1,1)*2-0,6*4-0,7*2</t>
  </si>
  <si>
    <t>"208" 1,76+1,5</t>
  </si>
  <si>
    <t>"209" 1,25+1,5</t>
  </si>
  <si>
    <t>"210" 1,25+1,8*2</t>
  </si>
  <si>
    <t>363</t>
  </si>
  <si>
    <t>-972377345</t>
  </si>
  <si>
    <t>364</t>
  </si>
  <si>
    <t>783117.R1</t>
  </si>
  <si>
    <t>Nátěr stávajících dveří ve 3np vč. zárubní</t>
  </si>
  <si>
    <t>201378639</t>
  </si>
  <si>
    <t>Poznámka k položce:_x000D_
vč. přípravy podkladu a přesunu dveří na místo nátěru a zpětné osazení</t>
  </si>
  <si>
    <t>"dveře" (1,2*2,1 +1,2*2,0)*2</t>
  </si>
  <si>
    <t>"zárubně" (0,45*2,1*2+1,2)*2</t>
  </si>
  <si>
    <t>365</t>
  </si>
  <si>
    <t>1186242161</t>
  </si>
  <si>
    <t xml:space="preserve">"podpěrné kce ve stávajícím 1pp" </t>
  </si>
  <si>
    <t>"HEB140" (1,93+1,83+1,95+1,71*2)*0,82</t>
  </si>
  <si>
    <t>"HEB220"  (7,785+0,25*2+7,825+0,2*2+0,25*2+3,46+1,0+3,435+0,25*2+10,4)*1,27</t>
  </si>
  <si>
    <t>"ostatní pl" (0,25*0,25*2+0,02*0,25*4)*5*2</t>
  </si>
  <si>
    <t>"zárubně"</t>
  </si>
  <si>
    <t>(0,05*2+0,15)*(2,0*2+1,25)*6</t>
  </si>
  <si>
    <t>(0,05*2+0,15)*(2,0*2+1,6)</t>
  </si>
  <si>
    <t>(0,05*2+0,15)*(2,0*2+0,9)*2</t>
  </si>
  <si>
    <t>(0,05*2+0,15)*(2,0*2+0,8)*10</t>
  </si>
  <si>
    <t>(0,05*2+0,15)*(2,0*2+0,7)*6</t>
  </si>
  <si>
    <t>(0,05*2+0,15)*(2,0*2+0,6)*3</t>
  </si>
  <si>
    <t>366</t>
  </si>
  <si>
    <t>1839847785</t>
  </si>
  <si>
    <t>367</t>
  </si>
  <si>
    <t>-109287363</t>
  </si>
  <si>
    <t>368</t>
  </si>
  <si>
    <t>3,5*(2,22+0,45+2,48+2,35+0,9+2,61+4,95+2,48+16,38+5,85+8,03+1,91+3,75+5,74)*2</t>
  </si>
  <si>
    <t>3,5*(5,85+1,825+0,125+3,36+1,735+2,55+3,36+10,61+5,85+5,205+5,85)*2</t>
  </si>
  <si>
    <t>2,8*(4,155+4,995)*2 -3,2*23</t>
  </si>
  <si>
    <t>1,0*(0,95+2,61)*2 +3,0*(1,695+2,19)*2 +0,5*(2,19+1,97+0,92)*2</t>
  </si>
  <si>
    <t>3,22*(7,02+4,58+2,3+3,225+4,96+5,85*2+11,295+1,825+0,125+3,36+12,67+3,82+4,52+3,36+4,175)*2</t>
  </si>
  <si>
    <t>3,0*(2,5+2,41+1,345+3,84+1,96+1,79)*2</t>
  </si>
  <si>
    <t>1,2*(2,58+1,13+1,24+1,0*2+1,12)*2</t>
  </si>
  <si>
    <t>0,5*(1,98+1,96+0,92)*2</t>
  </si>
  <si>
    <t>3,45*(10,61+5,85*2+5,205)*2</t>
  </si>
  <si>
    <t>-(3,22)*(2,3+3,225)*2</t>
  </si>
  <si>
    <t>2,85*(7,05+8,67+3,44+2,58+2,5+4,65+4,525+4,65+1,325+3,315+5,85*2+3,37+4,64+4,545+4,64+1,355+2,22+1,795+3,605+5,85*2+1,56+8,2+4,205)*2</t>
  </si>
  <si>
    <t>"byt" -2,85*(2,58+2,5+2,5+2,0+4,65+4,525+3,315+5,85+1,325+4,65)*2</t>
  </si>
  <si>
    <t>"1np m.č. 101-110"  23,69+5,43+3,54+3,71+20,82+33,52+95+13,95+64,47+29,91+20,4</t>
  </si>
  <si>
    <t>"2np m.č. 201-212"  21,38+29,85+17,03+7,18+4,54+11,1+28,39+65,88+61,9+30,07+13,69</t>
  </si>
  <si>
    <t>"odpočet byt 3np nezpůsobilé"  -(3,52+20,43+19,34+6,32+5,83+6,24)</t>
  </si>
  <si>
    <t>369</t>
  </si>
  <si>
    <t>370</t>
  </si>
  <si>
    <t>330 01.1</t>
  </si>
  <si>
    <t>D+M Zdvihací plošina pro imobilní</t>
  </si>
  <si>
    <t>-1772585635</t>
  </si>
  <si>
    <t>Poznámka k položce:_x000D_
Nosnost 415 kg_x000D_
Počet stanic 3_x000D_
Počet nástupišť 3_x000D_
Dopravní rychlost 0,15 m/s_x000D_
Dopravní zdvih 5,00 m_x000D_
El. motor 2,2 kW_x000D_
Šachta zděná- zmonolitněná</t>
  </si>
  <si>
    <t>"D.1.1.32 str. 63"  1</t>
  </si>
  <si>
    <t>371</t>
  </si>
  <si>
    <t>330 01.2</t>
  </si>
  <si>
    <t>Pomocná konstrukce k montáži zdvihací plošiny</t>
  </si>
  <si>
    <t>1718905505</t>
  </si>
  <si>
    <t>SO 02.02 - ZTI II.etapa STAVEBNÍ ÚPRAVY</t>
  </si>
  <si>
    <t>0,8+1,35+1,35</t>
  </si>
  <si>
    <t>"Odměřeno z výkresu D.1.4.a.6" 3</t>
  </si>
  <si>
    <t>721174024</t>
  </si>
  <si>
    <t>Potrubí kanalizační z PP odpadní DN 75</t>
  </si>
  <si>
    <t>"Odměřeno z výkresu D.1.4.a.11"14</t>
  </si>
  <si>
    <t>"Odměřeno z výkresu D.1.4.a.11"17</t>
  </si>
  <si>
    <t>"Odměřeno z výkresu D.1.4.a.6-9"21</t>
  </si>
  <si>
    <t>"Odměřeno z výkresu D.1.4.a.6-9"34</t>
  </si>
  <si>
    <t>"Odměřeno z výkresu D.1.4.a.6-9"2</t>
  </si>
  <si>
    <t>"Odměřeno z výkresu D.1.4.a.6-9"26</t>
  </si>
  <si>
    <t>13+1+1</t>
  </si>
  <si>
    <t>5+1</t>
  </si>
  <si>
    <t>1+1</t>
  </si>
  <si>
    <t>721226511</t>
  </si>
  <si>
    <t>Zápachová uzávěrka podomítková pro pračku a myčku DN 40</t>
  </si>
  <si>
    <t>"Odměřeno z výkresu D.1.4.a.9"1</t>
  </si>
  <si>
    <t>"Odměřeno z výkresu D.1.4.a.10"2</t>
  </si>
  <si>
    <t>721274121</t>
  </si>
  <si>
    <t>Přivzdušňovací ventil vnitřní odpadních potrubí do DN 50</t>
  </si>
  <si>
    <t>721274125</t>
  </si>
  <si>
    <t>Přivzdušňovací ventil vnitřní odpadních potrubí DN 75</t>
  </si>
  <si>
    <t>"Odměřeno z výkresu D.1.4.a.11"1</t>
  </si>
  <si>
    <t>3+14+17+21+34+2+26</t>
  </si>
  <si>
    <t>"Odměřeno z výkresu D.1.4.a.2-5"104</t>
  </si>
  <si>
    <t>"Odměřeno z výkresu D.1.4.a.2-5"71</t>
  </si>
  <si>
    <t>"Odměřeno z výkresu D.1.4.a.2-5"42</t>
  </si>
  <si>
    <t>"Odměřeno z výkresu D.1.4.a.2-5"6</t>
  </si>
  <si>
    <t>"Odměřeno z výkresu D.1.4.a.2-5"45</t>
  </si>
  <si>
    <t>"Odměřeno z výkresu D.1.4.a.2-5"72</t>
  </si>
  <si>
    <t>"Odměřeno z výkresu D.1.4.a.2-5"59</t>
  </si>
  <si>
    <t>"Odměřeno z výkresu D.1.4.a.2-5"47</t>
  </si>
  <si>
    <t>"Odměřeno z výkresu D.1.4.a.2-5"11</t>
  </si>
  <si>
    <t>"Odměřeno z výkresu D.1.4.a.2-5"12</t>
  </si>
  <si>
    <t>26+8+6+2+5+3+2+1</t>
  </si>
  <si>
    <t>722220232</t>
  </si>
  <si>
    <t>Přechodka dGK PPR PN 20 D 25 x G 3/4" s kovovým vnitřním závitem</t>
  </si>
  <si>
    <t>"Odměřeno z výkresu D.1.4.a.2-5"4</t>
  </si>
  <si>
    <t>"Odměřeno z výkresu D.1.4.a.2-5"16</t>
  </si>
  <si>
    <t>722220235</t>
  </si>
  <si>
    <t>Přechodka dGK PPR PN 20 D 50 x G 6/4" s kovovým vnitřním závitem</t>
  </si>
  <si>
    <t>"Odměřeno z výkresu D.1.4.a.2-5"3</t>
  </si>
  <si>
    <t>722232044</t>
  </si>
  <si>
    <t>Kohout kulový přímý G 3/4" PN 42 do 185°C vnitřní závit</t>
  </si>
  <si>
    <t>722263211</t>
  </si>
  <si>
    <t>Vodoměr závitový vícevtokový mokroběžný do 100°C G 3/4"x 160 mm Qn 1,5 m3/h horizontální</t>
  </si>
  <si>
    <t>"Odměřeno z výkresu D.1.4.a.5"2</t>
  </si>
  <si>
    <t>104+71+42+6</t>
  </si>
  <si>
    <t>725112171</t>
  </si>
  <si>
    <t>Kombi klozet s hlubokým splachováním odpad vodorovný</t>
  </si>
  <si>
    <t>"Odměřeno z výkresu D.1.4.a.2-5"5</t>
  </si>
  <si>
    <t>"neuznatelné byt 3np"  -1</t>
  </si>
  <si>
    <t>"Odměřeno z výkresu D.1.4.a.2-5"13</t>
  </si>
  <si>
    <t>Výlevka závěsná bez výtokových armatur keramická se sklopnou plastovou mřížkou 500 mm</t>
  </si>
  <si>
    <t>"Odměřeno z výkresu D.1.4.a.2-5"32</t>
  </si>
  <si>
    <t>"Odměřeno z výkresu D.1.4.a.5"3</t>
  </si>
  <si>
    <t>725862103</t>
  </si>
  <si>
    <t>Zápachová uzávěrka pro dřezy DN 40/50</t>
  </si>
  <si>
    <t>SO 02.03 - STLAČENÝ VZDUCH II.etapa STAVEBNÍ ÚPRAVY</t>
  </si>
  <si>
    <t>"Odměřeno z výkresu D.1.4.a.20-22"15</t>
  </si>
  <si>
    <t>"Odměřeno z výkresu D.1.4.a.20-22"45</t>
  </si>
  <si>
    <t>"Odměřeno z výkresu D.1.4.a.20-22"6*7</t>
  </si>
  <si>
    <t>"Odměřeno z výkresu D.1.4.a.20-22"25</t>
  </si>
  <si>
    <t>"Odměřeno z výkresu D.1.4.a.20-22"7</t>
  </si>
  <si>
    <t>-1220465419</t>
  </si>
  <si>
    <t>"Odměřeno z výkresu D.1.4.a.20-22"15+45</t>
  </si>
  <si>
    <t>-473345804</t>
  </si>
  <si>
    <t>SO 02.04 - VYTÁPĚNÍ II.etapa STAVEBNÍ ÚPRAVY</t>
  </si>
  <si>
    <t>733223302</t>
  </si>
  <si>
    <t>Potrubí měděné tvrdé spojované lisováním DN 15 ÚT</t>
  </si>
  <si>
    <t>733223302.1</t>
  </si>
  <si>
    <t>Potrubí měděné tvrdé spojované lisováním DN 18 ÚT</t>
  </si>
  <si>
    <t>733223303</t>
  </si>
  <si>
    <t>Potrubí měděné tvrdé spojované lisováním DN 20 ÚT</t>
  </si>
  <si>
    <t>"Odměřeno z výkresu D.1.4.b.2 až 5"180</t>
  </si>
  <si>
    <t>"Součet položek 47 - 50"360+180+288+36</t>
  </si>
  <si>
    <t>"Součet položek 51"36</t>
  </si>
  <si>
    <t>"Odměřeno z výkresu D.1.4.b.2 až 5"60</t>
  </si>
  <si>
    <t>-755423456</t>
  </si>
  <si>
    <t>"Odměřeno z výkresu D.1.4.b.2 až 5"51</t>
  </si>
  <si>
    <t>"byt 3np nezpůsobilé" -4</t>
  </si>
  <si>
    <t>"Odměřeno z výkresu D.1.4.b.2 až 5"48</t>
  </si>
  <si>
    <t>"Odměřeno z výkresu D.1.4.b.2 až 5"3</t>
  </si>
  <si>
    <t>Svěrné šroubení pro měděné trubky Cu 15*1</t>
  </si>
  <si>
    <t>"Odměřeno z výkresu D.1.4.b.2 až 5"51*2</t>
  </si>
  <si>
    <t>"byt 3np nezpůsobilé" -4*2</t>
  </si>
  <si>
    <t>537916297</t>
  </si>
  <si>
    <t>"Odměřeno z výkresu D.1.4.b.2 až 5"1+1+1+1+1+1+6+9+3+1+3+3+2+4+5+4+1+1+3</t>
  </si>
  <si>
    <t>735152472</t>
  </si>
  <si>
    <t>Otopné těleso panelové VK dvoudeskové 1 přídavná přestupní plocha výška/délka 600/500 mm_dodávka a montáž včetně uložení</t>
  </si>
  <si>
    <t>735152475</t>
  </si>
  <si>
    <t>Otopné těleso panelové VK dvoudeskové 1 přídavná přestupní plocha výška/délka 600/800 mm_dodávka a montáž včetně uložení</t>
  </si>
  <si>
    <t>735152477</t>
  </si>
  <si>
    <t>Otopné těleso panelové VK dvoudeskové 1 přídavná přestupní plocha výška/délka 600/1000 mm_dodávka a montáž včetně uložení</t>
  </si>
  <si>
    <t>"byt 3np nezpůsobilé" -1</t>
  </si>
  <si>
    <t>735152541</t>
  </si>
  <si>
    <t>Otopné těleso panelové VK dvoudeskové 2 přídavné přestupní plochy výška/délka 400/1600 mm_dodávka a montáž včetně uložení</t>
  </si>
  <si>
    <t>735152571</t>
  </si>
  <si>
    <t>Otopné těleso panelové VK dvoudeskové 2 přídavné přestupní plochy výška/délka 600/400 mm_dodávka a montáž včetně uložení</t>
  </si>
  <si>
    <t>735152573</t>
  </si>
  <si>
    <t>Otopné těleso panelové VK dvoudeskové 2 přídavné přestupní plochy výška/délka 600/600 mm_dodávka a montáž včetně uložení</t>
  </si>
  <si>
    <t>"Odměřeno z výkresu D.1.4.b.2 až 5"6</t>
  </si>
  <si>
    <t>"Odměřeno z výkresu D.1.4.b.2 až 5"9</t>
  </si>
  <si>
    <t>735152580</t>
  </si>
  <si>
    <t>Otopné těleso panelové VK dvoudeskové 2 přídavné přestupní plochy výška/délka 600/1400 mm_dodávka a montáž včetně uložení</t>
  </si>
  <si>
    <t>735152583</t>
  </si>
  <si>
    <t>Otopné těleso panelové VK dvoudeskové 2 přídavné přestupní plochy výška/délka 600/2000 mm_dodávka a montáž včetně uložení</t>
  </si>
  <si>
    <t>"byt 3np nezpůsobilé" -2</t>
  </si>
  <si>
    <t>735152673</t>
  </si>
  <si>
    <t>Otopné těleso panelové VK třídeskové 3 přídavné přestupní plochy výška/délka 600/600 mm_dodávka a montáž včetně uložení</t>
  </si>
  <si>
    <t>735152677</t>
  </si>
  <si>
    <t>Otopné těleso panelové VK třídeskové 3 přídavné přestupní plochy výška/délka 600/1000mm_dodávka a montáž včetně uložení</t>
  </si>
  <si>
    <t>"Odměřeno z výkresu D.1.4.b.2 až 5"5</t>
  </si>
  <si>
    <t>735152679</t>
  </si>
  <si>
    <t>Otopné těleso panelové VK třídeskové 3 přídavné přestupní plochy výška/délka 600/1200mm_dodávka a montáž včetně uložení</t>
  </si>
  <si>
    <t>735152699</t>
  </si>
  <si>
    <t>Otopné těleso panelové VK třídeskové 3 přídavné přestupní plochy výška/délka 900/1200 mm_dodávka a montáž včetně uložení</t>
  </si>
  <si>
    <t>"Odměřeno z výkresu D.1.4.b.2 až 5"1000</t>
  </si>
  <si>
    <t>-1266024050</t>
  </si>
  <si>
    <t>SO 02.05 - VZDUCHOTECHNIKA II.etapa STAVEBNÍ ÚPRAVY</t>
  </si>
  <si>
    <t>751122011</t>
  </si>
  <si>
    <t>Montáž ventilátoru radiálního nízkotlakého nástěnného základního D do 100 mm</t>
  </si>
  <si>
    <t>"Odměřeno z výkresu D.1.4.c.2-5" "Pozice 1.1"1</t>
  </si>
  <si>
    <t>"Odměřeno z výkresu D.1.4.c.2-5" "Pozice 1.2"1</t>
  </si>
  <si>
    <t>54233.R01</t>
  </si>
  <si>
    <t>Odvodní radiální ventilátor se zpětnou klapkou s montáží na stěnu a doběhem ( Δp= 40 Pa, V=100 m3/h, 30 W, 230V)</t>
  </si>
  <si>
    <t>"Odměřeno z výkresu D.1.4.c.2-5" 8</t>
  </si>
  <si>
    <t>"Odměřeno z výkresu D.1.4.c.2-5" 5</t>
  </si>
  <si>
    <t>751511181</t>
  </si>
  <si>
    <t>Mtž potrubí plech skupiny I kruh bez příruby tloušťky plechu 0,6 mm D do 100 mm</t>
  </si>
  <si>
    <t>"Odměřeno z výkresu D.1.4.c.2-5" 9</t>
  </si>
  <si>
    <t>9*1,2 "Přepočtené koeficientem množství</t>
  </si>
  <si>
    <t>"Odměřeno z výkresu D.1.4.c.2-5" 30+6+20</t>
  </si>
  <si>
    <t>42981098</t>
  </si>
  <si>
    <t>trouba spirálně vinutá Pz D 150mm, l=3000mm</t>
  </si>
  <si>
    <t>3*1,2 "Přepočtené koeficientem množství</t>
  </si>
  <si>
    <t>20*1,2 "Přepočtené koeficientem množství</t>
  </si>
  <si>
    <t>"Odměřeno z výkresu D.1.4.c.2-5" 2+1+1</t>
  </si>
  <si>
    <t>42972.R01</t>
  </si>
  <si>
    <t>žaluzie protidešťová plastová s pevnými lamelami, pro potrubí D 150mm</t>
  </si>
  <si>
    <t>42972901</t>
  </si>
  <si>
    <t>žaluzie protidešťová plastová s pevnými lamelami, pro potrubí D 160mm</t>
  </si>
  <si>
    <t>"Odměřeno z výkresu D.1.4.c.2-5"1</t>
  </si>
  <si>
    <t>Pozice 2.1 - diagonální odvodní ventilátor ∅200 do kruhového potrubí s doběhem, ultra tichý ( Δp= 200 Pa, V=700 m3/h, 100 W, 230V, 0,7A )_dodávka a montáž</t>
  </si>
  <si>
    <t>"Odměřeno z výkresu D.1.4.c.2-5" 20</t>
  </si>
  <si>
    <t>42972913</t>
  </si>
  <si>
    <t>žaluzie protidešťová s pevnými lamelami, pozink, pro potrubí 160x160mm</t>
  </si>
  <si>
    <t>X021019</t>
  </si>
  <si>
    <t>SO 02.06 - ELEKTROINSTALACE II.etapa STAVEBNÍ ÚPRAVY</t>
  </si>
  <si>
    <t>mat - Materiály</t>
  </si>
  <si>
    <t xml:space="preserve">    HZS - Práce v HZS</t>
  </si>
  <si>
    <t>838299133</t>
  </si>
  <si>
    <t>1457246956</t>
  </si>
  <si>
    <t>-1476194111</t>
  </si>
  <si>
    <t>-1639657392</t>
  </si>
  <si>
    <t>2082300281</t>
  </si>
  <si>
    <t>-570405905</t>
  </si>
  <si>
    <t>"byt 3np" -6</t>
  </si>
  <si>
    <t>216218437</t>
  </si>
  <si>
    <t>-1459356045</t>
  </si>
  <si>
    <t>-43287051</t>
  </si>
  <si>
    <t>467391130</t>
  </si>
  <si>
    <t>-1987334283</t>
  </si>
  <si>
    <t>1279692748</t>
  </si>
  <si>
    <t>-856300397</t>
  </si>
  <si>
    <t>1120889455</t>
  </si>
  <si>
    <t>1947550521</t>
  </si>
  <si>
    <t>1674611260</t>
  </si>
  <si>
    <t>-1613389328</t>
  </si>
  <si>
    <t>57413198</t>
  </si>
  <si>
    <t>67144015</t>
  </si>
  <si>
    <t>1142330810</t>
  </si>
  <si>
    <t>-1326499907</t>
  </si>
  <si>
    <t>1252521292</t>
  </si>
  <si>
    <t>1027940344</t>
  </si>
  <si>
    <t>347396818</t>
  </si>
  <si>
    <t>103228137</t>
  </si>
  <si>
    <t>1151244511</t>
  </si>
  <si>
    <t>2037428206</t>
  </si>
  <si>
    <t>210201006</t>
  </si>
  <si>
    <t>E1-Svítidlo nástěnné čirá/bílá 100W E27 IP44, LED žárovka 15W E27,IP44</t>
  </si>
  <si>
    <t>-1362010388</t>
  </si>
  <si>
    <t>1665686575</t>
  </si>
  <si>
    <t>210204201</t>
  </si>
  <si>
    <t>elektrovýzbroj stožáru pro 1 okruh</t>
  </si>
  <si>
    <t>1915710293</t>
  </si>
  <si>
    <t>2122278895</t>
  </si>
  <si>
    <t>210201005</t>
  </si>
  <si>
    <t>F1- LED svítidlo nad vchodové dveře, RAL 9006, 4000K, 9,2W, 42xLED3528, IP44</t>
  </si>
  <si>
    <t>-863420114</t>
  </si>
  <si>
    <t>2060059257</t>
  </si>
  <si>
    <t>210220211</t>
  </si>
  <si>
    <t>jímací tyč do 2m délky do dřeva/ zdi vč. upevnění</t>
  </si>
  <si>
    <t>672109965</t>
  </si>
  <si>
    <t>1365987963</t>
  </si>
  <si>
    <t>210860222</t>
  </si>
  <si>
    <t>JYTY 4x1mm s Al laminovanou folií (PU)</t>
  </si>
  <si>
    <t>-315117727</t>
  </si>
  <si>
    <t>-237747253</t>
  </si>
  <si>
    <t>123376870</t>
  </si>
  <si>
    <t>-1044255261</t>
  </si>
  <si>
    <t>-1774339110</t>
  </si>
  <si>
    <t>1437277408</t>
  </si>
  <si>
    <t>-268756714</t>
  </si>
  <si>
    <t>-1229454899</t>
  </si>
  <si>
    <t>1013323570</t>
  </si>
  <si>
    <t>210110005</t>
  </si>
  <si>
    <t>křížový přepínač nástěnný prostředí obyčejné řazení 7</t>
  </si>
  <si>
    <t>1852028337</t>
  </si>
  <si>
    <t>-1762398079</t>
  </si>
  <si>
    <t>216201021</t>
  </si>
  <si>
    <t>M- volný vývod zakončen objímkou E27, včetmě žárovky,</t>
  </si>
  <si>
    <t>1836085280</t>
  </si>
  <si>
    <t>215991100</t>
  </si>
  <si>
    <t>měření zemních odporů 1 svod</t>
  </si>
  <si>
    <t>1346730198</t>
  </si>
  <si>
    <t>210190001</t>
  </si>
  <si>
    <t>montáž oceloplech. rozvodnic do 20kg</t>
  </si>
  <si>
    <t>-1012771215</t>
  </si>
  <si>
    <t>736582784</t>
  </si>
  <si>
    <t>361410231</t>
  </si>
  <si>
    <t>Montáž plovákového spínače hladiny</t>
  </si>
  <si>
    <t>764746266</t>
  </si>
  <si>
    <t>91023340</t>
  </si>
  <si>
    <t>216220123</t>
  </si>
  <si>
    <t>montáž podpěry PV 22</t>
  </si>
  <si>
    <t>-1384073981</t>
  </si>
  <si>
    <t>216220235</t>
  </si>
  <si>
    <t>montáž svorky SJ01</t>
  </si>
  <si>
    <t>479816411</t>
  </si>
  <si>
    <t>-865890440</t>
  </si>
  <si>
    <t>-1399932411</t>
  </si>
  <si>
    <t>-819468857</t>
  </si>
  <si>
    <t>-1140750585</t>
  </si>
  <si>
    <t>109664942</t>
  </si>
  <si>
    <t>-2000378290</t>
  </si>
  <si>
    <t>146712285</t>
  </si>
  <si>
    <t>-100770329</t>
  </si>
  <si>
    <t>1611203733</t>
  </si>
  <si>
    <t>-646673069</t>
  </si>
  <si>
    <t>818277269</t>
  </si>
  <si>
    <t>-1929066362</t>
  </si>
  <si>
    <t>Pol14</t>
  </si>
  <si>
    <t>P-Svítidlo nástěnné čirá/bílá 100W E27 IP44, LED žárovka 15W E27</t>
  </si>
  <si>
    <t>-793618067</t>
  </si>
  <si>
    <t>407486161</t>
  </si>
  <si>
    <t>286645729</t>
  </si>
  <si>
    <t>1712140890</t>
  </si>
  <si>
    <t>-1227512274</t>
  </si>
  <si>
    <t>8595637900547</t>
  </si>
  <si>
    <t>Stožár sadový K 6 bezpaticový třístupňový</t>
  </si>
  <si>
    <t>1961322430</t>
  </si>
  <si>
    <t>210204120</t>
  </si>
  <si>
    <t>stožárová ochranná manžeta</t>
  </si>
  <si>
    <t>-862033756</t>
  </si>
  <si>
    <t>210110004</t>
  </si>
  <si>
    <t>střídavý přepínač nástěnný prostředí vlhké řazení 6</t>
  </si>
  <si>
    <t>1585718780</t>
  </si>
  <si>
    <t>2104500825</t>
  </si>
  <si>
    <t>216202013</t>
  </si>
  <si>
    <t>svítidlo LED na sloup - výložník</t>
  </si>
  <si>
    <t>622167587</t>
  </si>
  <si>
    <t>422196982</t>
  </si>
  <si>
    <t>-1380498147</t>
  </si>
  <si>
    <t>221540487</t>
  </si>
  <si>
    <t>1804910538</t>
  </si>
  <si>
    <t>1790326600</t>
  </si>
  <si>
    <t>-1720111183</t>
  </si>
  <si>
    <t>-1157998065</t>
  </si>
  <si>
    <t>-1424386421</t>
  </si>
  <si>
    <t>216010051</t>
  </si>
  <si>
    <t>trubka instalační KOPOFLEX průměr 40mm</t>
  </si>
  <si>
    <t>62335145</t>
  </si>
  <si>
    <t>-1805699524</t>
  </si>
  <si>
    <t>1992126493</t>
  </si>
  <si>
    <t>-1523690381</t>
  </si>
  <si>
    <t>-340052123</t>
  </si>
  <si>
    <t>1918341061</t>
  </si>
  <si>
    <t>-1351008329</t>
  </si>
  <si>
    <t>2001235977</t>
  </si>
  <si>
    <t>-127655333</t>
  </si>
  <si>
    <t>-1767719548</t>
  </si>
  <si>
    <t>-1802479695</t>
  </si>
  <si>
    <t>-220525849</t>
  </si>
  <si>
    <t>-1680524914</t>
  </si>
  <si>
    <t>1612870076</t>
  </si>
  <si>
    <t>-1485421023</t>
  </si>
  <si>
    <t>-1799749485</t>
  </si>
  <si>
    <t>544443769</t>
  </si>
  <si>
    <t>"byt 3np" -14</t>
  </si>
  <si>
    <t>279454911</t>
  </si>
  <si>
    <t>1497011252</t>
  </si>
  <si>
    <t>-1654938664</t>
  </si>
  <si>
    <t>"byt 3np" -2</t>
  </si>
  <si>
    <t>1409868350</t>
  </si>
  <si>
    <t>1224899101</t>
  </si>
  <si>
    <t>-303106272</t>
  </si>
  <si>
    <t>1245335824</t>
  </si>
  <si>
    <t>885117775</t>
  </si>
  <si>
    <t>1151132525</t>
  </si>
  <si>
    <t>-970020019</t>
  </si>
  <si>
    <t>-618995695</t>
  </si>
  <si>
    <t>210860249</t>
  </si>
  <si>
    <t>koax CB100F (VU)</t>
  </si>
  <si>
    <t>1665546445</t>
  </si>
  <si>
    <t>-179918381</t>
  </si>
  <si>
    <t>2068777205</t>
  </si>
  <si>
    <t>681926958</t>
  </si>
  <si>
    <t>2032190033</t>
  </si>
  <si>
    <t>-692540448</t>
  </si>
  <si>
    <t>-588562786</t>
  </si>
  <si>
    <t>-335167939</t>
  </si>
  <si>
    <t>-1254955261</t>
  </si>
  <si>
    <t>669469940</t>
  </si>
  <si>
    <t>2091818987</t>
  </si>
  <si>
    <t>-463375653</t>
  </si>
  <si>
    <t>-1015670014</t>
  </si>
  <si>
    <t>-1072364750</t>
  </si>
  <si>
    <t>1183655029</t>
  </si>
  <si>
    <t>-513863658</t>
  </si>
  <si>
    <t>-107956950</t>
  </si>
  <si>
    <t>216111454</t>
  </si>
  <si>
    <t>zásuvka televizní TV-R/sat</t>
  </si>
  <si>
    <t>-1507797621</t>
  </si>
  <si>
    <t>-1640149512</t>
  </si>
  <si>
    <t>-696677881</t>
  </si>
  <si>
    <t>-2059593174</t>
  </si>
  <si>
    <t>460200153</t>
  </si>
  <si>
    <t>Hloubení kabelových nezapažených rýh ručně š. 35 cm, hl. 70 cm, v hornině tř. 3</t>
  </si>
  <si>
    <t>1289172122</t>
  </si>
  <si>
    <t>219286624</t>
  </si>
  <si>
    <t>460100001</t>
  </si>
  <si>
    <t>pouzdrový základ pro stožár VO mimo trasu 25x80 cm</t>
  </si>
  <si>
    <t>-1400852241</t>
  </si>
  <si>
    <t>Výkres: D.1.4.d.2</t>
  </si>
  <si>
    <t>85225670</t>
  </si>
  <si>
    <t>-940074834</t>
  </si>
  <si>
    <t>Výkres: D.1.4.d.4</t>
  </si>
  <si>
    <t>460560153</t>
  </si>
  <si>
    <t>Zásyp rýh ručně šířky 35 cm, hloubky 70 cm, z horniny tř. 3</t>
  </si>
  <si>
    <t>-642486759</t>
  </si>
  <si>
    <t>-411022378</t>
  </si>
  <si>
    <t>1709740826</t>
  </si>
  <si>
    <t>1264510231</t>
  </si>
  <si>
    <t>-201187489</t>
  </si>
  <si>
    <t>1817110231</t>
  </si>
  <si>
    <t>97408-2272</t>
  </si>
  <si>
    <t>vysek.rýh strop/klenba cem.š.do 30mm</t>
  </si>
  <si>
    <t>-527814499</t>
  </si>
  <si>
    <t>-1511041885</t>
  </si>
  <si>
    <t>72353581</t>
  </si>
  <si>
    <t>-860154901</t>
  </si>
  <si>
    <t>320410002</t>
  </si>
  <si>
    <t>Výchozí revize elektroinstalce druhé etapy</t>
  </si>
  <si>
    <t>-907711458</t>
  </si>
  <si>
    <t>Výkres: D.1.4.d.3- D.1.4.d.9</t>
  </si>
  <si>
    <t>1949769780</t>
  </si>
  <si>
    <t>mat</t>
  </si>
  <si>
    <t>-1061920134</t>
  </si>
  <si>
    <t>741313001</t>
  </si>
  <si>
    <t>Montáž zásuvek domovních se zapojením vodičů bezšroubové připojení polozapuštěných nebo zapuštěných 10/16 A, provedení 2P + PE</t>
  </si>
  <si>
    <t>717051807</t>
  </si>
  <si>
    <t>-1479048494</t>
  </si>
  <si>
    <t>1462474398</t>
  </si>
  <si>
    <t>1621643027</t>
  </si>
  <si>
    <t>-746183765</t>
  </si>
  <si>
    <t>49199289</t>
  </si>
  <si>
    <t>1727684352</t>
  </si>
  <si>
    <t>2129181518</t>
  </si>
  <si>
    <t>-576217707</t>
  </si>
  <si>
    <t>-425227456</t>
  </si>
  <si>
    <t>699166637</t>
  </si>
  <si>
    <t>1664369258</t>
  </si>
  <si>
    <t>-579096066</t>
  </si>
  <si>
    <t>-1484683393</t>
  </si>
  <si>
    <t>1144036556</t>
  </si>
  <si>
    <t>-1905477535</t>
  </si>
  <si>
    <t>8595614750011</t>
  </si>
  <si>
    <t>DOHS držák zemnící izol.tyče Tremis VP001</t>
  </si>
  <si>
    <t>1807749574</t>
  </si>
  <si>
    <t>946644325</t>
  </si>
  <si>
    <t>33,85</t>
  </si>
  <si>
    <t>-111962526</t>
  </si>
  <si>
    <t>-896308636</t>
  </si>
  <si>
    <t>1920424127</t>
  </si>
  <si>
    <t>1435462739</t>
  </si>
  <si>
    <t>1049320697</t>
  </si>
  <si>
    <t>-1729203872</t>
  </si>
  <si>
    <t>Pol23</t>
  </si>
  <si>
    <t>E1-Svítidlo nástěnné čirá/bílá 100W E27 IP44, LED žárovka 15W E27</t>
  </si>
  <si>
    <t>980295951</t>
  </si>
  <si>
    <t>1237858</t>
  </si>
  <si>
    <t>Elektrovýzbroj 1x poj.; pro smyčku CYKY 4x10</t>
  </si>
  <si>
    <t>1548226666</t>
  </si>
  <si>
    <t>Pol24</t>
  </si>
  <si>
    <t>1035474119</t>
  </si>
  <si>
    <t>Pol25</t>
  </si>
  <si>
    <t>F1- LED svítidlo nad vchodové dveře, RAL 9006, 4000K, 9,2W, 42xLED3528,IP44</t>
  </si>
  <si>
    <t>-727262268</t>
  </si>
  <si>
    <t>Pol26</t>
  </si>
  <si>
    <t>-1179366225</t>
  </si>
  <si>
    <t>365059</t>
  </si>
  <si>
    <t>Falcová svorka, nerez, rozsah uchycení 0,7-8mm</t>
  </si>
  <si>
    <t>868389405</t>
  </si>
  <si>
    <t>-488972839</t>
  </si>
  <si>
    <t>-1555971738</t>
  </si>
  <si>
    <t>-1568574814</t>
  </si>
  <si>
    <t>Pol27</t>
  </si>
  <si>
    <t>ITV 43 izolační tyč Tremis VP105</t>
  </si>
  <si>
    <t>1986268173</t>
  </si>
  <si>
    <t>1308277226</t>
  </si>
  <si>
    <t>1717849734</t>
  </si>
  <si>
    <t>373613371</t>
  </si>
  <si>
    <t>-376723461</t>
  </si>
  <si>
    <t>-1524541596</t>
  </si>
  <si>
    <t>-176007367</t>
  </si>
  <si>
    <t>2167153</t>
  </si>
  <si>
    <t>1856530920</t>
  </si>
  <si>
    <t>-198003811</t>
  </si>
  <si>
    <t>1479095</t>
  </si>
  <si>
    <t>Kabel JYTY-J 4x1</t>
  </si>
  <si>
    <t>849855100</t>
  </si>
  <si>
    <t>7000219.1</t>
  </si>
  <si>
    <t>Kabel koaxiální CB100F 75 Ohm průměr 6,5mm vnitřní (S5241S)</t>
  </si>
  <si>
    <t>-355731333</t>
  </si>
  <si>
    <t>813706371</t>
  </si>
  <si>
    <t>1573096066</t>
  </si>
  <si>
    <t>184487417</t>
  </si>
  <si>
    <t>01</t>
  </si>
  <si>
    <t>KG venkovní odpadní kanalizační trubka s hrdlem SN 4 KGEM 250x1000mm</t>
  </si>
  <si>
    <t>-1148979567</t>
  </si>
  <si>
    <t>1330616951</t>
  </si>
  <si>
    <t>-488278250</t>
  </si>
  <si>
    <t>112709382</t>
  </si>
  <si>
    <t>-1592216184</t>
  </si>
  <si>
    <t>-1968898052</t>
  </si>
  <si>
    <t>-139145413</t>
  </si>
  <si>
    <t>1721562540</t>
  </si>
  <si>
    <t>1816670606</t>
  </si>
  <si>
    <t>-2044161573</t>
  </si>
  <si>
    <t>-1697217664</t>
  </si>
  <si>
    <t>1275131</t>
  </si>
  <si>
    <t>LED svítidlo veřejné 39W 4000K 4600lm CoreLine Malaga Philips</t>
  </si>
  <si>
    <t>1946141558</t>
  </si>
  <si>
    <t>116458809</t>
  </si>
  <si>
    <t>Pol28</t>
  </si>
  <si>
    <t>M- volný vývod zakončen objímkou E27, včetmě žárovky</t>
  </si>
  <si>
    <t>47908464</t>
  </si>
  <si>
    <t>10.212.183</t>
  </si>
  <si>
    <t>Manžeta ochranná stožárová</t>
  </si>
  <si>
    <t>1321203436</t>
  </si>
  <si>
    <t>-91252656</t>
  </si>
  <si>
    <t>-283886838</t>
  </si>
  <si>
    <t>Pol29</t>
  </si>
  <si>
    <t>1059366546</t>
  </si>
  <si>
    <t>-1253887669</t>
  </si>
  <si>
    <t>1708843422</t>
  </si>
  <si>
    <t>1874175104</t>
  </si>
  <si>
    <t>-1516631050</t>
  </si>
  <si>
    <t>-1016437283</t>
  </si>
  <si>
    <t>7722247</t>
  </si>
  <si>
    <t>Plovákový spínač LVFSP1W10 bez úchytu</t>
  </si>
  <si>
    <t>442341241</t>
  </si>
  <si>
    <t>-871327218</t>
  </si>
  <si>
    <t>-48760080</t>
  </si>
  <si>
    <t>-680216739</t>
  </si>
  <si>
    <t>-113412076</t>
  </si>
  <si>
    <t>1998109385</t>
  </si>
  <si>
    <t>171560751</t>
  </si>
  <si>
    <t>-2076088617</t>
  </si>
  <si>
    <t>-266472792</t>
  </si>
  <si>
    <t>-331905260</t>
  </si>
  <si>
    <t>1749538686</t>
  </si>
  <si>
    <t>Pol30</t>
  </si>
  <si>
    <t>13889818</t>
  </si>
  <si>
    <t>-580708803</t>
  </si>
  <si>
    <t>-660248873</t>
  </si>
  <si>
    <t>-1522706018</t>
  </si>
  <si>
    <t>753684181</t>
  </si>
  <si>
    <t>1221968</t>
  </si>
  <si>
    <t>spínač 7 křížový IP44 šedá</t>
  </si>
  <si>
    <t>1953531364</t>
  </si>
  <si>
    <t>1978951069</t>
  </si>
  <si>
    <t>1803543994</t>
  </si>
  <si>
    <t>1838196183</t>
  </si>
  <si>
    <t>2051282008</t>
  </si>
  <si>
    <t>6004368</t>
  </si>
  <si>
    <t>Stožár osvětlovací bezpaticový žárový zinek, výška 6m</t>
  </si>
  <si>
    <t>-1488855614</t>
  </si>
  <si>
    <t>1406295562</t>
  </si>
  <si>
    <t>1875074186</t>
  </si>
  <si>
    <t>297438067</t>
  </si>
  <si>
    <t>901325621</t>
  </si>
  <si>
    <t>-1098941988</t>
  </si>
  <si>
    <t>-1119866097</t>
  </si>
  <si>
    <t>1006615</t>
  </si>
  <si>
    <t>Svorka SJ 01 FeZn k tyči jímací 18mm a vodiči 8-10mm</t>
  </si>
  <si>
    <t>-1931171940</t>
  </si>
  <si>
    <t>-679110966</t>
  </si>
  <si>
    <t>-161837590</t>
  </si>
  <si>
    <t>-961648881</t>
  </si>
  <si>
    <t>-1022783463</t>
  </si>
  <si>
    <t>-1499334062</t>
  </si>
  <si>
    <t>-293449241</t>
  </si>
  <si>
    <t>888417015</t>
  </si>
  <si>
    <t>1155231287</t>
  </si>
  <si>
    <t>1891084885</t>
  </si>
  <si>
    <t>3005886</t>
  </si>
  <si>
    <t>Tango kryt zásuvky TV+R(+SAT) bílá</t>
  </si>
  <si>
    <t>2106989588</t>
  </si>
  <si>
    <t>-1044219666</t>
  </si>
  <si>
    <t>939157420</t>
  </si>
  <si>
    <t>194629700</t>
  </si>
  <si>
    <t>391832968</t>
  </si>
  <si>
    <t>10.074.642</t>
  </si>
  <si>
    <t>Trubka KOPOFLEX 40 rudá</t>
  </si>
  <si>
    <t>1216382117</t>
  </si>
  <si>
    <t>18173201</t>
  </si>
  <si>
    <t>-824993237</t>
  </si>
  <si>
    <t>-1825127565</t>
  </si>
  <si>
    <t>495393236</t>
  </si>
  <si>
    <t>1928046006</t>
  </si>
  <si>
    <t>-712120591</t>
  </si>
  <si>
    <t>9032306</t>
  </si>
  <si>
    <t>Tyč jímací 2,0m D16 AlMgSi</t>
  </si>
  <si>
    <t>164548466</t>
  </si>
  <si>
    <t>1896187738</t>
  </si>
  <si>
    <t>-1263994569</t>
  </si>
  <si>
    <t>1799540594</t>
  </si>
  <si>
    <t>1480642</t>
  </si>
  <si>
    <t>Variant+ spínač 6 střídavý IP54 šedá</t>
  </si>
  <si>
    <t>2072051862</t>
  </si>
  <si>
    <t>1854327026</t>
  </si>
  <si>
    <t>1925568950</t>
  </si>
  <si>
    <t>1217443704</t>
  </si>
  <si>
    <t>1715926543</t>
  </si>
  <si>
    <t>358288063</t>
  </si>
  <si>
    <t>-1956129882</t>
  </si>
  <si>
    <t>-88101730</t>
  </si>
  <si>
    <t>-1971038291</t>
  </si>
  <si>
    <t>"bvyt 3np" -2</t>
  </si>
  <si>
    <t>-1612424630</t>
  </si>
  <si>
    <t>1921733976</t>
  </si>
  <si>
    <t>48434962</t>
  </si>
  <si>
    <t>1229464</t>
  </si>
  <si>
    <t>Zásuvka TV+R+SAT EU3303 koncová (J0240)</t>
  </si>
  <si>
    <t>-461105086</t>
  </si>
  <si>
    <t>53054991</t>
  </si>
  <si>
    <t>875111647</t>
  </si>
  <si>
    <t>267539462</t>
  </si>
  <si>
    <t>-28590669</t>
  </si>
  <si>
    <t>21,5</t>
  </si>
  <si>
    <t>-798491802</t>
  </si>
  <si>
    <t>319397178</t>
  </si>
  <si>
    <t>2102010039</t>
  </si>
  <si>
    <t>432123025</t>
  </si>
  <si>
    <t>2102010040</t>
  </si>
  <si>
    <t>2087490027</t>
  </si>
  <si>
    <t>2102010041</t>
  </si>
  <si>
    <t>Dodávka, montáž, zapojení, ověření zapojení a popsání rozvaděče RB</t>
  </si>
  <si>
    <t>-1065181683</t>
  </si>
  <si>
    <t>Výkres- D.1.4.d.10</t>
  </si>
  <si>
    <t>2102010042</t>
  </si>
  <si>
    <t>Dodávka, montáž, zapojení, ověření zapojení a popsání rozvaděče RD-107</t>
  </si>
  <si>
    <t>805624774</t>
  </si>
  <si>
    <t>Výkres- D.1.4.d.13</t>
  </si>
  <si>
    <t>2102010043</t>
  </si>
  <si>
    <t>Dodávka, montáž, zapojení, ověření zapojení a popsání rozvaděče RD-209</t>
  </si>
  <si>
    <t>1980564305</t>
  </si>
  <si>
    <t>Výkres- D.1.4.d.15</t>
  </si>
  <si>
    <t>2102010044</t>
  </si>
  <si>
    <t>Dodávka, montáž, zapojení, ověření zapojení a popsání rozvaděče RD-212</t>
  </si>
  <si>
    <t>1122283582</t>
  </si>
  <si>
    <t>Výkres- D.1.4.d.16</t>
  </si>
  <si>
    <t>2102010045</t>
  </si>
  <si>
    <t>Dodávka, montáž, zapojení, ověření zapojení a popsání rozvaděče RG</t>
  </si>
  <si>
    <t>-1387822789</t>
  </si>
  <si>
    <t>Výkres- D.1.4.d.14</t>
  </si>
  <si>
    <t>2102010046</t>
  </si>
  <si>
    <t>Dodávka, montáž, zapojení, ověření zapojení a popsání rozvaděče RH1</t>
  </si>
  <si>
    <t>-455479412</t>
  </si>
  <si>
    <t>Výkres- D.1.4.d.11</t>
  </si>
  <si>
    <t>2102010047</t>
  </si>
  <si>
    <t>Dodávka, montáž, zapojení, ověření zapojení a popsání rozvaděče RS-3</t>
  </si>
  <si>
    <t>196959138</t>
  </si>
  <si>
    <t>"byt 3np" -1</t>
  </si>
  <si>
    <t>Výkres- D.1.4.d.17</t>
  </si>
  <si>
    <t>2102010048</t>
  </si>
  <si>
    <t>Demontáž a opětovná montáž docházkového školního systému</t>
  </si>
  <si>
    <t>-1542155810</t>
  </si>
  <si>
    <t>2102010049</t>
  </si>
  <si>
    <t>Demontáž stávající elektroinstalce</t>
  </si>
  <si>
    <t>718246594</t>
  </si>
  <si>
    <t>2102010050</t>
  </si>
  <si>
    <t>-2058962006</t>
  </si>
  <si>
    <t>444434756</t>
  </si>
  <si>
    <t>2102010052</t>
  </si>
  <si>
    <t>Kordinace s profesí dodávající výtah</t>
  </si>
  <si>
    <t>-614052605</t>
  </si>
  <si>
    <t>-1828515815</t>
  </si>
  <si>
    <t>-181353367</t>
  </si>
  <si>
    <t>-336305480</t>
  </si>
  <si>
    <t>-2053971541</t>
  </si>
  <si>
    <t>OST 01</t>
  </si>
  <si>
    <t>1775970697</t>
  </si>
  <si>
    <t>"odpočet - podíl nezpůsobilých výdajů -6,1%"  -0,061</t>
  </si>
  <si>
    <t>OST 02</t>
  </si>
  <si>
    <t>Podružný materiál 5%</t>
  </si>
  <si>
    <t>266155481</t>
  </si>
  <si>
    <t>IO 02 - VENKOVNÍ KANALIZACE A PŘÍPOJKA KANALIZACE II.etapa STAVEBNÍ ÚPRAVY</t>
  </si>
  <si>
    <t>"Vypočteno z výkresu D.2.1.2-8"5*1,4*2,14+2,6*1,4*2,187</t>
  </si>
  <si>
    <t>"Vypočteno z výkresu D.2.1.2-8"0,8*1,4*159</t>
  </si>
  <si>
    <t>"Vypočteno z výkresu D.2.1.2-8""potrubí"2*2*2,5+"vsaky"2*5*2,14+2*1,4*2,14+2*2,6*2,19+2*1,4*2,19</t>
  </si>
  <si>
    <t>"Vypočteno z výkresu D.2.1.2-8"54,912</t>
  </si>
  <si>
    <t>"Vypočteno z výkresu D.2.1.2-8""potrubí"0,8*0,53*159+"vsaky"4,8*1,2*1,14+2,4*1,2*0,62</t>
  </si>
  <si>
    <t>"Příplatek za vzdálenost" 75,768</t>
  </si>
  <si>
    <t>75,768*2</t>
  </si>
  <si>
    <t>"Vypočteno z výkresu D.2.1.2-8""potrubí"0,8*0,87*159+"vsaky"8,41+6,17</t>
  </si>
  <si>
    <t>"Vypočteno z výkresu D.2.1.2-8"0,8*0,43*159</t>
  </si>
  <si>
    <t>54,696*2 "Přepočtené koeficientem množství</t>
  </si>
  <si>
    <t>"Vypočteno z výkresu D.2.1.2-8" 0,8*0,1*159</t>
  </si>
  <si>
    <t>"Vypočteno z výkresu D.2.1.2-8" 5*1,4+2,6*1,4</t>
  </si>
  <si>
    <t>"Odměřeno z výkresu D.2.1.2-8"1</t>
  </si>
  <si>
    <t>"Odměřeno z výkresu D.2.1.2-8"2</t>
  </si>
  <si>
    <t>"Odměřeno z výkresu D.2.1.2-8"7</t>
  </si>
  <si>
    <t>"Odměřeno z výkresu D.2.1.2-8"3</t>
  </si>
  <si>
    <t>"Odměřeno z výkresu D.2.1.2-8"4</t>
  </si>
  <si>
    <t>894812314</t>
  </si>
  <si>
    <t>Revizní a čistící šachta z PP typ DN 600/160 šachtové dno s přítokem tvaru X</t>
  </si>
  <si>
    <t>"Vypočteno z výkresu D.2.1.2-8" 4,8*1,2*1,04+2,4*1,2*0,52</t>
  </si>
  <si>
    <t>550746684</t>
  </si>
  <si>
    <t>"Odměřeno z výkresu D.2.1.2"1</t>
  </si>
  <si>
    <t>"Odměřeno z výkresu D.2.1.2"2</t>
  </si>
  <si>
    <t>"Odměřeno z výkresu D.2.1.2-8"45</t>
  </si>
  <si>
    <t>"Odměřeno z výkresu D.2.1.2-8"72</t>
  </si>
  <si>
    <t>"Odměřeno z výkresu D.2.1.2-8"41</t>
  </si>
  <si>
    <t>"Odměřeno z výkresu D.2.1.2"12</t>
  </si>
  <si>
    <t>1262641590</t>
  </si>
  <si>
    <t>557,803</t>
  </si>
  <si>
    <t>S3</t>
  </si>
  <si>
    <t>střešní krytina Al</t>
  </si>
  <si>
    <t>379,72</t>
  </si>
  <si>
    <t>19,884</t>
  </si>
  <si>
    <t>II.ZP-DOP - II. etapa STAVEBNÍ ÚPRAVY - DOPROVODNÁ ČÁST</t>
  </si>
  <si>
    <t>SO 02.01_DOP - Stavební část II.etapa STAVEBNÍ ÚPRAVY - DOPROVODNÁ ČÁST</t>
  </si>
  <si>
    <t>-311165515</t>
  </si>
  <si>
    <t>"-105" 0,73*0,47*0,725</t>
  </si>
  <si>
    <t>"-106" 1,0*0,5*0,725</t>
  </si>
  <si>
    <t>"-107" 0,75*0,47*0,75</t>
  </si>
  <si>
    <t>-1683386179</t>
  </si>
  <si>
    <t>"podpěry stropů"</t>
  </si>
  <si>
    <t>"-103,-105" 0,25*0,25*4</t>
  </si>
  <si>
    <t>"-106" 0,25*0,25*2</t>
  </si>
  <si>
    <t>"-107" 0,25*0,25*2</t>
  </si>
  <si>
    <t>413232221</t>
  </si>
  <si>
    <t>Zazdívka zhlaví válcovaných nosníků v do 300 mm</t>
  </si>
  <si>
    <t>-1014161304</t>
  </si>
  <si>
    <t>"-103,-105" 2*2</t>
  </si>
  <si>
    <t>413941123</t>
  </si>
  <si>
    <t>Osazování ocelových válcovaných nosníků stropů I, IE, U, UE nebo L do č. 22</t>
  </si>
  <si>
    <t>-1071777298</t>
  </si>
  <si>
    <t xml:space="preserve">"-103,-105" </t>
  </si>
  <si>
    <t>"HEB140" (1,93+1,83)*33,7 *0,001</t>
  </si>
  <si>
    <t>"HEB220"  (7,785+0,25*2+7,825+0,2*2)*73 *0,001</t>
  </si>
  <si>
    <t>"ostatní pl" 0,25*0,25*0,02*7850 *2*2 *0,001</t>
  </si>
  <si>
    <t>"-106"</t>
  </si>
  <si>
    <t>"HEB140" 1,95*33,7  *0,001</t>
  </si>
  <si>
    <t>"HEB220"  (0,25*2+3,46+1,0+3,435)*73 *0,001</t>
  </si>
  <si>
    <t>"ostatní pl" 0,25*0,25*0,02*7850 *2 *0,001</t>
  </si>
  <si>
    <t>"-107"</t>
  </si>
  <si>
    <t>"HEB140" 1,71*33,7 *2 *0,001</t>
  </si>
  <si>
    <t>"HEB220"  (0,25*2+10,4)*73 *0,001</t>
  </si>
  <si>
    <t>"ostatní pl" 0,25*0,25*0,02*7850  *2*2 *0,001</t>
  </si>
  <si>
    <t>13010982</t>
  </si>
  <si>
    <t>ocel profilová HE-B 220 jakost 11 375</t>
  </si>
  <si>
    <t>1514891286</t>
  </si>
  <si>
    <t>"HEB220"  (7,785+0,25*2+7,825+0,2*2)*73 *0,001  *1,07</t>
  </si>
  <si>
    <t>"HEB220"  (0,25*2+3,46+1,0+3,435)*73 *0,001  *1,07</t>
  </si>
  <si>
    <t>"HEB220"  (0,25*2+10,4)*73 *0,001  *1,07</t>
  </si>
  <si>
    <t>13010974</t>
  </si>
  <si>
    <t>ocel profilová HE-B 140 jakost 11 375</t>
  </si>
  <si>
    <t>1251208220</t>
  </si>
  <si>
    <t>13515130</t>
  </si>
  <si>
    <t>ocel široká jakost S235JR 200x20mm</t>
  </si>
  <si>
    <t>-956660368</t>
  </si>
  <si>
    <t>-671403309</t>
  </si>
  <si>
    <t>"1.PP"</t>
  </si>
  <si>
    <t>"m.č.101"(1,955+0,575+2,45+1,95)*2*2,2</t>
  </si>
  <si>
    <t>"m.č.102"(2,72+0,575+5,075+1,495+1,495)*2*2,2-(0,9*1,97)-(0,8*1,97)*2</t>
  </si>
  <si>
    <t>"m.č.103"(7,785+5,666)*2*2,2</t>
  </si>
  <si>
    <t>"m.č.104"(1,6+1,2)*2*2,2-(0,8*1,97)</t>
  </si>
  <si>
    <t>"m.č.105"(7,825+5,666)*2*2,2-(0,8*1,97)</t>
  </si>
  <si>
    <t>"m.č.106"(7,895+3,845)*2*2,2-(0,8*1,9)-(0,9*1,9)</t>
  </si>
  <si>
    <t>"m.č.107"(5,63+10,4)*2*2,2-(0,6*1,68)</t>
  </si>
  <si>
    <t>"2.NP"</t>
  </si>
  <si>
    <t>"m.č.207"(2,3+3,225)*2*3,22-(2,1*1,5*2)-(0,8*1,97)</t>
  </si>
  <si>
    <t>348,918*0,3</t>
  </si>
  <si>
    <t>-721017941</t>
  </si>
  <si>
    <t>"stávající budova-m.č.207"</t>
  </si>
  <si>
    <t>(2,65*3,22)-(2,1*1,5)</t>
  </si>
  <si>
    <t>(3,525*3,22)-(2,1*1,5)</t>
  </si>
  <si>
    <t>208761784</t>
  </si>
  <si>
    <t>13,584*1,02 'Přepočtené koeficientem množství</t>
  </si>
  <si>
    <t>-1755498029</t>
  </si>
  <si>
    <t>"2np m.č-207"</t>
  </si>
  <si>
    <t>(2,1+1,5)*2*2</t>
  </si>
  <si>
    <t>1396658641</t>
  </si>
  <si>
    <t>"2np m.č.207"</t>
  </si>
  <si>
    <t>(2,1+1,5*2)*2*0,25</t>
  </si>
  <si>
    <t>2,55*1,1 'Přepočtené koeficientem množství</t>
  </si>
  <si>
    <t>194885529</t>
  </si>
  <si>
    <t>(2,1+1,5)*2*2*1,05 "Přepočtené koeficientem množství</t>
  </si>
  <si>
    <t>(2,1+1,5)*2*2+3,22*1,05</t>
  </si>
  <si>
    <t>224962820</t>
  </si>
  <si>
    <t>14,4*1,05 'Přepočtené koeficientem množství</t>
  </si>
  <si>
    <t>1928579091</t>
  </si>
  <si>
    <t>((2,1+1,5)*2*2+3,22)</t>
  </si>
  <si>
    <t>17,62*1,05 'Přepočtené koeficientem množství</t>
  </si>
  <si>
    <t>332035110</t>
  </si>
  <si>
    <t>"m.č.207"(3,525+2,65)*3,22-(2,1*1,5*2)</t>
  </si>
  <si>
    <t>-5837247</t>
  </si>
  <si>
    <t>(2,1+1,5+1,5)*0,28*2</t>
  </si>
  <si>
    <t>0,925*(20,26+6,24+14,665+1,295+4,315+5,645+4,315+0,14+13,765+14,05+1,675+1,675+14,615)</t>
  </si>
  <si>
    <t>-((0,73*0,47*5)+(0,75*0,47*4)+(0,8*1,9*2)+(1,0*0,47)+(0,8*0,47*2))</t>
  </si>
  <si>
    <t>-955253341</t>
  </si>
  <si>
    <t>"2.NP m.č.207"</t>
  </si>
  <si>
    <t>"P15"7,66*0,314</t>
  </si>
  <si>
    <t>290549575</t>
  </si>
  <si>
    <t>"D12P m.č. 104" 1</t>
  </si>
  <si>
    <t>"D19 m.č. 207" 1</t>
  </si>
  <si>
    <t>-2062968658</t>
  </si>
  <si>
    <t>"D11L m.č. -101" 1</t>
  </si>
  <si>
    <t>"D11P m.č. -102" 1</t>
  </si>
  <si>
    <t>1571697114</t>
  </si>
  <si>
    <t>"D11L m.č.-101" 1</t>
  </si>
  <si>
    <t>"D11P m.č.-102" 1</t>
  </si>
  <si>
    <t>691292366</t>
  </si>
  <si>
    <t>"D19 m.č.207" 1</t>
  </si>
  <si>
    <t>"D12P m.č.-104" 1</t>
  </si>
  <si>
    <t>-1032998724</t>
  </si>
  <si>
    <t xml:space="preserve">"1.PP-O14" </t>
  </si>
  <si>
    <t>"m.č.-107"2</t>
  </si>
  <si>
    <t>2094473281</t>
  </si>
  <si>
    <t>"O14 m.č. -107" 2</t>
  </si>
  <si>
    <t>919 02 01</t>
  </si>
  <si>
    <t>D+M zabetonování komínových průduchů</t>
  </si>
  <si>
    <t>-25483734</t>
  </si>
  <si>
    <t>"1pp" 5</t>
  </si>
  <si>
    <t>1396582219</t>
  </si>
  <si>
    <t>3,22*(3,525+2,65)</t>
  </si>
  <si>
    <t>390315573</t>
  </si>
  <si>
    <t>-850731590</t>
  </si>
  <si>
    <t>1540370579</t>
  </si>
  <si>
    <t>"2np m.č. 207" 7,66</t>
  </si>
  <si>
    <t>1767181130</t>
  </si>
  <si>
    <t>"1pp v podlahách"</t>
  </si>
  <si>
    <t>"-103" 1,8*1,8*0,12</t>
  </si>
  <si>
    <t>"-105" 1,8*1,8*0,12</t>
  </si>
  <si>
    <t>"-106" 1,6*1,6*0,12</t>
  </si>
  <si>
    <t>"-107" 1,6*1,6*0,12 *2</t>
  </si>
  <si>
    <t>7,66*0,065</t>
  </si>
  <si>
    <t>1708964994</t>
  </si>
  <si>
    <t>"2np" 7,66*0,175</t>
  </si>
  <si>
    <t>968062354</t>
  </si>
  <si>
    <t>Vybourání dřevěných rámů oken dvojitých včetně křídel pl do 1 m2</t>
  </si>
  <si>
    <t>1893663485</t>
  </si>
  <si>
    <t>"1pp" 1,0*0,5+0,75*0,5</t>
  </si>
  <si>
    <t>71638452</t>
  </si>
  <si>
    <t>"1pp" 1,0*1,9 +0,6*1,7</t>
  </si>
  <si>
    <t>"1pp" 0,8*2,0 +0,9*2,0*2</t>
  </si>
  <si>
    <t>"2np" 0,8*2,0*1</t>
  </si>
  <si>
    <t>973031345</t>
  </si>
  <si>
    <t>Vysekání kapes ve zdivu cihelném na MV nebo MVC pl do 0,25 m2 hl do 300 mm</t>
  </si>
  <si>
    <t>-1531020024</t>
  </si>
  <si>
    <t>"-103,-105" 4</t>
  </si>
  <si>
    <t>"-106" 2</t>
  </si>
  <si>
    <t>"-107" 2</t>
  </si>
  <si>
    <t>-275349565</t>
  </si>
  <si>
    <t>"1pp" 2,3*4</t>
  </si>
  <si>
    <t>-1850472689</t>
  </si>
  <si>
    <t>"2np" 3,2*1</t>
  </si>
  <si>
    <t>977311113</t>
  </si>
  <si>
    <t>Řezání stávajících betonových mazanin nevyztužených hl do 150 mm</t>
  </si>
  <si>
    <t>369653005</t>
  </si>
  <si>
    <t>"-103" 1,8*4</t>
  </si>
  <si>
    <t>"-105" 1,8*4</t>
  </si>
  <si>
    <t>"-106" 1,6*4</t>
  </si>
  <si>
    <t>"-107" 1,6*4 *2</t>
  </si>
  <si>
    <t>-326236849</t>
  </si>
  <si>
    <t>"předpoklad" 13,584</t>
  </si>
  <si>
    <t>312456920</t>
  </si>
  <si>
    <t>25,117*0,7 'Přepočtené koeficientem množství</t>
  </si>
  <si>
    <t>-484248031</t>
  </si>
  <si>
    <t>25,117*0,3 'Přepočtené koeficientem množství</t>
  </si>
  <si>
    <t>-637104170</t>
  </si>
  <si>
    <t>1149462233</t>
  </si>
  <si>
    <t>25,117*3 'Přepočtené koeficientem množství</t>
  </si>
  <si>
    <t>-1454687139</t>
  </si>
  <si>
    <t>25,117*0,1 'Přepočtené koeficientem množství</t>
  </si>
  <si>
    <t>-548824031</t>
  </si>
  <si>
    <t>25,117*0,05 'Přepočtené koeficientem množství</t>
  </si>
  <si>
    <t>530485615</t>
  </si>
  <si>
    <t>-1144275370</t>
  </si>
  <si>
    <t>25,117*0,15 'Přepočtené koeficientem množství</t>
  </si>
  <si>
    <t>-1868517367</t>
  </si>
  <si>
    <t>25,117*0,2 'Přepočtené koeficientem množství</t>
  </si>
  <si>
    <t>-2017512119</t>
  </si>
  <si>
    <t>-398137393</t>
  </si>
  <si>
    <t>-570125780</t>
  </si>
  <si>
    <t>1542661657</t>
  </si>
  <si>
    <t>1089691959</t>
  </si>
  <si>
    <t>"P15"7,66</t>
  </si>
  <si>
    <t>810356444</t>
  </si>
  <si>
    <t>7,66*1,05 'Přepočtené koeficientem množství</t>
  </si>
  <si>
    <t>-627225</t>
  </si>
  <si>
    <t>762100.01</t>
  </si>
  <si>
    <t>Kontrola stávajícího krovu</t>
  </si>
  <si>
    <t>-336927554</t>
  </si>
  <si>
    <t>762100.02</t>
  </si>
  <si>
    <t>Výměna poškozených částí stávajícího krovu - předpoklad 30%</t>
  </si>
  <si>
    <t>1660651531</t>
  </si>
  <si>
    <t>212140802</t>
  </si>
  <si>
    <t>"nad 2np" 6,2*21+4,0*19*2+0,3*19</t>
  </si>
  <si>
    <t>"pozednice" 15,0</t>
  </si>
  <si>
    <t>762332132.R1</t>
  </si>
  <si>
    <t>Montáž vázaných kcí krovů pravidelných z hraněného řeziva průřezové plochy do 224 cm2 - doplnění</t>
  </si>
  <si>
    <t>-1943586124</t>
  </si>
  <si>
    <t>"D.1.1.17"</t>
  </si>
  <si>
    <t>"0" 5,5</t>
  </si>
  <si>
    <t>"1" 2,611</t>
  </si>
  <si>
    <t>"2" 6,775</t>
  </si>
  <si>
    <t>"3" 6,775</t>
  </si>
  <si>
    <t>"4" 1,95*4</t>
  </si>
  <si>
    <t>"5" 1,2 *8</t>
  </si>
  <si>
    <t>"6" 0,95 *19</t>
  </si>
  <si>
    <t>"7" 0,75 *8</t>
  </si>
  <si>
    <t>60512130</t>
  </si>
  <si>
    <t>hranol stavební řezivo průřezu do 224cm2 do dl 6m</t>
  </si>
  <si>
    <t>CS ÚRS 2021 01</t>
  </si>
  <si>
    <t>1673284745</t>
  </si>
  <si>
    <t>"0" 5,5 *0,095*0,15</t>
  </si>
  <si>
    <t>"1" 2,611 *0,12*0,12</t>
  </si>
  <si>
    <t>"2" 6,775 0,12*0,12</t>
  </si>
  <si>
    <t>"3" 6,775 0,135*0,175</t>
  </si>
  <si>
    <t>"4" 1,95*4 *0,95*0,12</t>
  </si>
  <si>
    <t>"5" 1,2 *8 *0,95*0,12</t>
  </si>
  <si>
    <t>"6" 0,95 *19 *0,95*0,12</t>
  </si>
  <si>
    <t>"7" 0,75 *8 *0,95*0,12</t>
  </si>
  <si>
    <t>2129674832</t>
  </si>
  <si>
    <t>"S3" 401,52</t>
  </si>
  <si>
    <t>"S3 odvětr komínek" 10,86</t>
  </si>
  <si>
    <t>"podíl nezpůsobilých výdajů -6,1%"  412,38*(1-0,061)</t>
  </si>
  <si>
    <t>762341250.R1</t>
  </si>
  <si>
    <t>Montáž bednění střech rovných a šikmých sklonu do 60° z hoblovaných prken - s přiznanými mezerami</t>
  </si>
  <si>
    <t>236804021</t>
  </si>
  <si>
    <t>"podíl nezpůsobilých výdajů -6,1%"  379,72*(1-0,061)</t>
  </si>
  <si>
    <t>60515111</t>
  </si>
  <si>
    <t>řezivo jehličnaté boční prkno 20-30mm hoblované</t>
  </si>
  <si>
    <t>1607332305</t>
  </si>
  <si>
    <t>S3 *2</t>
  </si>
  <si>
    <t>799,35 *0,025</t>
  </si>
  <si>
    <t>"podíl nezpůsobilých výdajů -6,1%"  19,984*(1-0,061)</t>
  </si>
  <si>
    <t>18,765*1,1 'Přepočtené koeficientem množství</t>
  </si>
  <si>
    <t>-1304592811</t>
  </si>
  <si>
    <t>"strecha_stav"  400</t>
  </si>
  <si>
    <t>762342441</t>
  </si>
  <si>
    <t>Montáž lišt trojúhelníkových nebo kontralatí na střechách sklonu do 60°</t>
  </si>
  <si>
    <t>347407549</t>
  </si>
  <si>
    <t>"1,2m/m2 střechy"</t>
  </si>
  <si>
    <t>S3 *1,2</t>
  </si>
  <si>
    <t>"podíl nezpůsobilých výdajů -6,1%"  455,664*(1-0,061)</t>
  </si>
  <si>
    <t>60514101</t>
  </si>
  <si>
    <t>řezivo jehličnaté lať 10-25cm2</t>
  </si>
  <si>
    <t>1794928682</t>
  </si>
  <si>
    <t>455,664 *0,04*0,06  *1,1</t>
  </si>
  <si>
    <t>"podíl nezpůsobilých výdajů -6,1%"  1,203*(1-0,061)</t>
  </si>
  <si>
    <t>930 01</t>
  </si>
  <si>
    <t>Obnovení odvodňovacích kanálů ve stávající budově v 1.pp</t>
  </si>
  <si>
    <t>-302491864</t>
  </si>
  <si>
    <t>-722850214</t>
  </si>
  <si>
    <t>1892563571</t>
  </si>
  <si>
    <t>1202455232</t>
  </si>
  <si>
    <t>1322902588</t>
  </si>
  <si>
    <t xml:space="preserve">"nad 3np" </t>
  </si>
  <si>
    <t>(5,73+4,5)*21,8+8,85*18,1+4,1*3,1</t>
  </si>
  <si>
    <t>764002414</t>
  </si>
  <si>
    <t>Montáž strukturované oddělovací rohože jakkékoliv rš</t>
  </si>
  <si>
    <t>938832236</t>
  </si>
  <si>
    <t>"S3 komínek" 10,86</t>
  </si>
  <si>
    <t>"podíl nezpůsobilých výdajů -6,1%"  390,58*(1-0,061)</t>
  </si>
  <si>
    <t>69334350</t>
  </si>
  <si>
    <t>rohož drenážně stabilizační umělé vlákno vegetačních střech šikmých 800g/m2 tl 10mm</t>
  </si>
  <si>
    <t>-1710609950</t>
  </si>
  <si>
    <t>366,755*1,15 'Přepočtené koeficientem množství</t>
  </si>
  <si>
    <t>764121.R1</t>
  </si>
  <si>
    <t>D+M Střešní krytina Al legovaná dvojitá stojatá drážka - kompletní provedení vč. příslušenství</t>
  </si>
  <si>
    <t>-151816656</t>
  </si>
  <si>
    <t>1841278503</t>
  </si>
  <si>
    <t>"K8" 2,04*2</t>
  </si>
  <si>
    <t>-2121789464</t>
  </si>
  <si>
    <t>765191023</t>
  </si>
  <si>
    <t>Montáž pojistné hydroizolační nebo parotěsné kladené ve sklonu přes 20° s lepenými spoji na bednění</t>
  </si>
  <si>
    <t>1677519564</t>
  </si>
  <si>
    <t>D.1.1.29</t>
  </si>
  <si>
    <t>63150819</t>
  </si>
  <si>
    <t>fólie kontaktní difuzně propustná pro doplňkovou hydroizolační vrstvu, jednovrstvá mikrovláknitá s funkční vrstvou tl 220μm</t>
  </si>
  <si>
    <t>-917566297</t>
  </si>
  <si>
    <t>379,72*1,1 'Přepočtené koeficientem množství</t>
  </si>
  <si>
    <t>765191911</t>
  </si>
  <si>
    <t>Demontáž pojistné hydroizolační fólie kladené ve sklonu přes 30°</t>
  </si>
  <si>
    <t>1119388151</t>
  </si>
  <si>
    <t>765192811</t>
  </si>
  <si>
    <t>Demontáž střešního výlezu jakkékoliv plochy</t>
  </si>
  <si>
    <t>688676086</t>
  </si>
  <si>
    <t>2011336712</t>
  </si>
  <si>
    <t>1042727782</t>
  </si>
  <si>
    <t>"D12" 1</t>
  </si>
  <si>
    <t>611_D12</t>
  </si>
  <si>
    <t>D12 Dveře foliované 1kř, 800/1970mm, vč. příslušenství dle specifikace - výkres č. D.1.1.32</t>
  </si>
  <si>
    <t>-2106251778</t>
  </si>
  <si>
    <t>"m.č.-105"1</t>
  </si>
  <si>
    <t>935653272</t>
  </si>
  <si>
    <t>"m.č.207"1</t>
  </si>
  <si>
    <t>372006721</t>
  </si>
  <si>
    <t>"D11" 2</t>
  </si>
  <si>
    <t>611_D11</t>
  </si>
  <si>
    <t>D11 Dveře foliované 1kř, 900/1970mm, vč. příslušenství dle specifikace - výkres č. D.1.1.32</t>
  </si>
  <si>
    <t>-1916336659</t>
  </si>
  <si>
    <t>"m.č.-101"1</t>
  </si>
  <si>
    <t>"m.č.-102"1</t>
  </si>
  <si>
    <t>-378750323</t>
  </si>
  <si>
    <t>"D5" 1</t>
  </si>
  <si>
    <t>"D7" 1</t>
  </si>
  <si>
    <t>1194924865</t>
  </si>
  <si>
    <t>"D5" 1,05*1,985</t>
  </si>
  <si>
    <t>"D7" 0,65*1,705</t>
  </si>
  <si>
    <t>1627402342</t>
  </si>
  <si>
    <t>76701 DV1</t>
  </si>
  <si>
    <t>D+M DV1 Instalační dvířka 750/800mm</t>
  </si>
  <si>
    <t>1924002272</t>
  </si>
  <si>
    <t>1511901077</t>
  </si>
  <si>
    <t>1356831972</t>
  </si>
  <si>
    <t>"P15 m.č.207"7,66</t>
  </si>
  <si>
    <t>76826875</t>
  </si>
  <si>
    <t>500188350</t>
  </si>
  <si>
    <t>265080967</t>
  </si>
  <si>
    <t>1959149860</t>
  </si>
  <si>
    <t>7,66*1,1 'Přepočtené koeficientem množství</t>
  </si>
  <si>
    <t>1466568012</t>
  </si>
  <si>
    <t>1689358080</t>
  </si>
  <si>
    <t>"1pp" 2,1*(2,45+1,955+2,32*2+2,72+1,495*2+5,075+3,845+3,46+1,0+3,435+5,675*2+7,785+7,825+5,63+10,4)*2</t>
  </si>
  <si>
    <t>3,22*(2,3+3,225)*2</t>
  </si>
  <si>
    <t>"1pp"201,41</t>
  </si>
  <si>
    <t>"2np m.č. 207"7,66</t>
  </si>
  <si>
    <t>-194224166</t>
  </si>
  <si>
    <t>II.ZP-NEP - II. etapa STAVEBNÍ ÚPRAVY - NEPŘÍMÉ NÁKLADY</t>
  </si>
  <si>
    <t>SO 02.04_NEP - VYTÁPĚNÍ II.etapa</t>
  </si>
  <si>
    <t>2083831833</t>
  </si>
  <si>
    <t>1352771683</t>
  </si>
  <si>
    <t>-1332730007</t>
  </si>
  <si>
    <t>-279411958</t>
  </si>
  <si>
    <t>-2094761930</t>
  </si>
  <si>
    <t>SO 02.05_NEP - VZDUCHOTECHNIKA II.etapa</t>
  </si>
  <si>
    <t>1504679998</t>
  </si>
  <si>
    <t>1904310902</t>
  </si>
  <si>
    <t>1058493319</t>
  </si>
  <si>
    <t>1779173656</t>
  </si>
  <si>
    <t>1445608057</t>
  </si>
  <si>
    <t>-1297717997</t>
  </si>
  <si>
    <t>1563404583</t>
  </si>
  <si>
    <t>1205542633</t>
  </si>
  <si>
    <t>Demontáž stávajícho dále nevyužívaného zařízení vzduchotechniky včetně jeho likvidace a odvozu na skládku</t>
  </si>
  <si>
    <t>231591901</t>
  </si>
  <si>
    <t>01X110</t>
  </si>
  <si>
    <t>1256032505</t>
  </si>
  <si>
    <t>SO 02.06_NEP - ELEKTROINSTALACE II.etapa STAVEBNÍ ÚPRAVY - VRN</t>
  </si>
  <si>
    <t>OST 04</t>
  </si>
  <si>
    <t>-1433036524</t>
  </si>
  <si>
    <t>SO 02.07_NEP - VRN II.etapa STAVEBNÍ ÚPRAVY</t>
  </si>
  <si>
    <t>497524313</t>
  </si>
  <si>
    <t>-658973083</t>
  </si>
  <si>
    <t>-1245759457</t>
  </si>
  <si>
    <t>670188135</t>
  </si>
  <si>
    <t>1654126046</t>
  </si>
  <si>
    <t>1717365431</t>
  </si>
  <si>
    <t>1103077082</t>
  </si>
  <si>
    <t>1834685715</t>
  </si>
  <si>
    <t>219386991</t>
  </si>
  <si>
    <t>030001004</t>
  </si>
  <si>
    <t>Zařízení staveniště - zrušení a odvoz vč. uvedení pozemku do požadovaného stavu dle PD</t>
  </si>
  <si>
    <t>-712994901</t>
  </si>
  <si>
    <t>806202879</t>
  </si>
  <si>
    <t>594754329</t>
  </si>
  <si>
    <t>406277765</t>
  </si>
  <si>
    <t>1894348649</t>
  </si>
  <si>
    <t>524504878</t>
  </si>
  <si>
    <t>254,026</t>
  </si>
  <si>
    <t>83,829</t>
  </si>
  <si>
    <t>131,538</t>
  </si>
  <si>
    <t>38,418</t>
  </si>
  <si>
    <t>350,705</t>
  </si>
  <si>
    <t>112,162</t>
  </si>
  <si>
    <t>SO 02.2 - Zpevněné plochy II.etapa STAVEBNÍ ÚPRAVY</t>
  </si>
  <si>
    <t>17*(3,215+15,0+1,0)</t>
  </si>
  <si>
    <t>Odkopávky a prokopávky nezapažené v hornině třídy těžitelnosti I, skupiny 3 objem do 500 m3 strojně</t>
  </si>
  <si>
    <t>Vodorovné přemístění do 50 m výkopku/sypaniny z horniny třídy těžitelnosti I, skupiny 1 až 3</t>
  </si>
  <si>
    <t>Nakládání výkopku z hornin třídy těžitelnosti I, skupiny 1 až 3 přes 100 m3</t>
  </si>
  <si>
    <t>"u stávající"</t>
  </si>
  <si>
    <t>3,0*8,0+3,215*(6,0+3,565)+2,05*3,615</t>
  </si>
  <si>
    <t>Založení parkového trávníku výsevem plochy do 1000 m2 v rovině a ve svahu do 1:5</t>
  </si>
  <si>
    <t>112,162*0,02 'Přepočtené koeficientem množství</t>
  </si>
  <si>
    <t>Úprava pláně v hornině třídy těžitelnosti I, skupiny 1 až 3 se zhutněním strojně</t>
  </si>
  <si>
    <t>592450.R1</t>
  </si>
  <si>
    <t>dlažba zámková tl. 80mm</t>
  </si>
  <si>
    <t>1453145746</t>
  </si>
  <si>
    <t>254,026*1,01 'Přepočtené koeficientem množství</t>
  </si>
  <si>
    <t>Okapový chodník z betonových dlaždic tl 60 mm kladených do písku</t>
  </si>
  <si>
    <t>(1,0+6,3+0,5+17,67+0,84+0,5+11,06+3,1+2,4*2+2,7+1,5+4,7+1,0+6,5+9,455+5,21)*0,5</t>
  </si>
  <si>
    <t>915111111</t>
  </si>
  <si>
    <t>Vodorovné dopravní značení dělící čáry souvislé š 125 mm základní bílá barva</t>
  </si>
  <si>
    <t>-919046421</t>
  </si>
  <si>
    <t>4,5*8</t>
  </si>
  <si>
    <t>915131111</t>
  </si>
  <si>
    <t>Vodorovné dopravní značení přechody pro chodce, šipky, symboly základní bílá barva</t>
  </si>
  <si>
    <t>1735214689</t>
  </si>
  <si>
    <t>"znak invalida" 4</t>
  </si>
  <si>
    <t>"čísla stání" 0,3*0,3 *10</t>
  </si>
  <si>
    <t>"C.6 ke zpevněné ploše"</t>
  </si>
  <si>
    <t>2,615+2,0+4,5+4,0*2+3,495+13,0+7,475+2,0+3,0+3,0+3,22+3,565+2,2+3,215+5,025+4,0</t>
  </si>
  <si>
    <t>70,4761904761905*1,05 'Přepočtené koeficientem množství</t>
  </si>
  <si>
    <t>(1,0+6,3+0,5+17,67+0,84+0,5+11,06+3,1+2,4*2+2,7+1,5+4,7+1,0+6,5+9,455+5,21)+0,5*2*4</t>
  </si>
  <si>
    <t>80,9523809523809*1,05 'Přepočtené koeficientem množství</t>
  </si>
  <si>
    <t>IO 02_NEP - VENKOVNÍ KANALIZACE A PŘÍPOJKA KANALIZACE II.etapa STAVEBNÍ ÚPRAVY - VRN</t>
  </si>
  <si>
    <t>817234934</t>
  </si>
  <si>
    <t>-503186485</t>
  </si>
  <si>
    <t>II.NEZP - II.etapa STAVEBNÍ ÚPRAVY - NEZPŮSOBILÉ VÝDAJE</t>
  </si>
  <si>
    <t>254,882</t>
  </si>
  <si>
    <t>21,79</t>
  </si>
  <si>
    <t xml:space="preserve">    21-M - Elektromontáže</t>
  </si>
  <si>
    <t xml:space="preserve">      C21M - C21M - ELEKTROMONTÁŽE</t>
  </si>
  <si>
    <t xml:space="preserve">      dod - Dodávky zařízení (specifikace)</t>
  </si>
  <si>
    <t xml:space="preserve">      mat - Materiály</t>
  </si>
  <si>
    <t xml:space="preserve">    OST - Ostatní POLOŽKY Z REKAPITULACE</t>
  </si>
  <si>
    <t xml:space="preserve">    VRN - Práce v VRN</t>
  </si>
  <si>
    <t>35894853</t>
  </si>
  <si>
    <t>"podíl nezpůsobilých výdajů 6,1%"  733,587*0,061</t>
  </si>
  <si>
    <t>1106314449</t>
  </si>
  <si>
    <t>44,749*1,02 'Přepočtené koeficientem množství</t>
  </si>
  <si>
    <t>61568099</t>
  </si>
  <si>
    <t>"podíl nezpůsobilých výdajů 6,1%"  370,775*0,061</t>
  </si>
  <si>
    <t>"podíl nezpůsobilých výdajů 6,1%"  76,044*0,061</t>
  </si>
  <si>
    <t>4,639*1,1 'Přepočtené koeficientem množství</t>
  </si>
  <si>
    <t>-413572752</t>
  </si>
  <si>
    <t>"podíl nezpůsobilých výdajů 6,1%"  17,7*0,061</t>
  </si>
  <si>
    <t>1,08*1,1 'Přepočtené koeficientem množství</t>
  </si>
  <si>
    <t>450996568</t>
  </si>
  <si>
    <t>"podíl nezpůsobilých výdajů 6,1%"  772,911*0,061</t>
  </si>
  <si>
    <t>-892908877</t>
  </si>
  <si>
    <t>"podíl nezpůsobilých výdajů 6,1%"  742,929*0,061</t>
  </si>
  <si>
    <t>172514604</t>
  </si>
  <si>
    <t>"podíl nezpůsobilých výdajů 6,1%"  812,751*0,061</t>
  </si>
  <si>
    <t>"podíl nezpůsobilých výdajů 6,1%"  97530,12*0,061</t>
  </si>
  <si>
    <t>-1277039562</t>
  </si>
  <si>
    <t>"byt 3np"  61,68</t>
  </si>
  <si>
    <t>-829787307</t>
  </si>
  <si>
    <t>1399779784</t>
  </si>
  <si>
    <t>"byt 3np m.č. 308-313" 61,68</t>
  </si>
  <si>
    <t>-1134165507</t>
  </si>
  <si>
    <t>61,68*1,05 'Přepočtené koeficientem množství</t>
  </si>
  <si>
    <t>1415984093</t>
  </si>
  <si>
    <t>S7_1 *2</t>
  </si>
  <si>
    <t xml:space="preserve">S7_2 </t>
  </si>
  <si>
    <t xml:space="preserve">S8 </t>
  </si>
  <si>
    <t xml:space="preserve">S12 </t>
  </si>
  <si>
    <t>"podíl nezpůsobilých výdajů 6,1%"  909,52*0,061</t>
  </si>
  <si>
    <t>-1631543273</t>
  </si>
  <si>
    <t>"podíl nezpůsobilých výdajů 6,1%"  133,16*0,061</t>
  </si>
  <si>
    <t>8,123*1,02 'Přepočtené koeficientem množství</t>
  </si>
  <si>
    <t>-1369891553</t>
  </si>
  <si>
    <t>"podíl nezpůsobilých výdajů 6,1%"  140,09*0,061</t>
  </si>
  <si>
    <t>8,545*1,02 'Přepočtené koeficientem množství</t>
  </si>
  <si>
    <t>-1548763652</t>
  </si>
  <si>
    <t>"podíl nezpůsobilých výdajů 6,1%"  198,08*0,061</t>
  </si>
  <si>
    <t>12,083*1,02 'Přepočtené koeficientem množství</t>
  </si>
  <si>
    <t>-767846847</t>
  </si>
  <si>
    <t>"podíl nezpůsobilých výdajů 6,1%"  166,22*0,061</t>
  </si>
  <si>
    <t>10,139*1,02 'Přepočtené koeficientem množství</t>
  </si>
  <si>
    <t>1316862452</t>
  </si>
  <si>
    <t>"podíl nezpůsobilých výdajů 6,1%"  268,9*0,061</t>
  </si>
  <si>
    <t>16,403*1,02 'Přepočtené koeficientem množství</t>
  </si>
  <si>
    <t>-1482384921</t>
  </si>
  <si>
    <t>"podíl nezpůsobilých výdajů 6,1%"  341,24*0,061</t>
  </si>
  <si>
    <t>358825766</t>
  </si>
  <si>
    <t>20,816*1,1655 'Přepočtené koeficientem množství</t>
  </si>
  <si>
    <t>-1921248136</t>
  </si>
  <si>
    <t>71166943</t>
  </si>
  <si>
    <t>725222113</t>
  </si>
  <si>
    <t>Vana bez armatur výtokových akrylátová se zápachovou uzávěrkou 1500x700 mm</t>
  </si>
  <si>
    <t>-2144540857</t>
  </si>
  <si>
    <t>"Odměřeno z výkresu D.1.4.a.5"1</t>
  </si>
  <si>
    <t>725813112</t>
  </si>
  <si>
    <t>Ventil rohový pračkový G 3/4"</t>
  </si>
  <si>
    <t>-1213503812</t>
  </si>
  <si>
    <t>303615494</t>
  </si>
  <si>
    <t>-94893962</t>
  </si>
  <si>
    <t>725831315</t>
  </si>
  <si>
    <t>Baterie vanová nástěnná páková s automatickým přepínačem a sprchou</t>
  </si>
  <si>
    <t>1269281227</t>
  </si>
  <si>
    <t>1762014820</t>
  </si>
  <si>
    <t>942612947</t>
  </si>
  <si>
    <t>869174114</t>
  </si>
  <si>
    <t>1843499511</t>
  </si>
  <si>
    <t>"byt 3np" 4</t>
  </si>
  <si>
    <t>1197086617</t>
  </si>
  <si>
    <t>-205348271</t>
  </si>
  <si>
    <t>"byt 3np" 4*2</t>
  </si>
  <si>
    <t>1154448498</t>
  </si>
  <si>
    <t>-2104968766</t>
  </si>
  <si>
    <t>636836469</t>
  </si>
  <si>
    <t>2097465994</t>
  </si>
  <si>
    <t>"byt 3np" 2</t>
  </si>
  <si>
    <t>1103869452</t>
  </si>
  <si>
    <t>"byt 3np" 1</t>
  </si>
  <si>
    <t>1010514438</t>
  </si>
  <si>
    <t>-1528198483</t>
  </si>
  <si>
    <t>1099312077</t>
  </si>
  <si>
    <t>"podíl nezpůsobilých výdajů 6,1%"  412,38*0,061</t>
  </si>
  <si>
    <t>-1823603899</t>
  </si>
  <si>
    <t>"podíl nezpůsobilých výdajů 6,1%"  379,72*0,061</t>
  </si>
  <si>
    <t>1606461028</t>
  </si>
  <si>
    <t>"podíl nezpůsobilých výdajů 6,1%"  19,984*0,061</t>
  </si>
  <si>
    <t>1,219*1,1 'Přepočtené koeficientem množství</t>
  </si>
  <si>
    <t>502165610</t>
  </si>
  <si>
    <t>"podíl nezpůsobilých výdajů 6,1%"  455,664*0,061</t>
  </si>
  <si>
    <t>"podíl nezpůsobilých výdajů 6,1%"  1,203*0,061</t>
  </si>
  <si>
    <t>-1171810115</t>
  </si>
  <si>
    <t>763111314</t>
  </si>
  <si>
    <t>SDK příčka tl 100 mm profil CW+UW 75 desky 1xA 12,5 s izolací EI 30 Rw do 45 dB</t>
  </si>
  <si>
    <t>-398810602</t>
  </si>
  <si>
    <t>"311/312" 3,2*2,5</t>
  </si>
  <si>
    <t>"311/308" 3,2*1,6</t>
  </si>
  <si>
    <t>1690038294</t>
  </si>
  <si>
    <t>3,2*(4,65+5,85)</t>
  </si>
  <si>
    <t>-696787647</t>
  </si>
  <si>
    <t>"S5 m.č. 308-313" 2,2*4,65</t>
  </si>
  <si>
    <t>"S6 m.č. 308-3013" 3,52+20,43+19,34+6,32</t>
  </si>
  <si>
    <t>435799250</t>
  </si>
  <si>
    <t>-758706071</t>
  </si>
  <si>
    <t>"str. 13, 14" 5</t>
  </si>
  <si>
    <t>55331593</t>
  </si>
  <si>
    <t>zárubeň jednokřídlá ocelová pro sádrokartonové příčky tl stěny 110-150mm rozměru 600/1970, 2100mm</t>
  </si>
  <si>
    <t>-152535023</t>
  </si>
  <si>
    <t>903962555</t>
  </si>
  <si>
    <t>55331596</t>
  </si>
  <si>
    <t>zárubeň jednokřídlá ocelová pro sádrokartonové příčky tl stěny 110-150mm rozměru 900/1970, 2100mm</t>
  </si>
  <si>
    <t>-130490527</t>
  </si>
  <si>
    <t>-919810289</t>
  </si>
  <si>
    <t>"P14 byt 3np" 3,52+20,43+19,34+6,32+6,24</t>
  </si>
  <si>
    <t>763322.R1</t>
  </si>
  <si>
    <t xml:space="preserve">Cementovláknitá podlaha tl. 30mm z desek tl. 2x15mm </t>
  </si>
  <si>
    <t>1406206918</t>
  </si>
  <si>
    <t>-981838560</t>
  </si>
  <si>
    <t>-272670958</t>
  </si>
  <si>
    <t>"podíl nezpůsobilých výdajů 6,1%"  390,58*0,061</t>
  </si>
  <si>
    <t>-245104756</t>
  </si>
  <si>
    <t>23,825*1,15 'Přepočtené koeficientem množství</t>
  </si>
  <si>
    <t>364542593</t>
  </si>
  <si>
    <t>-447996724</t>
  </si>
  <si>
    <t>-1931670821</t>
  </si>
  <si>
    <t>"D29" 3</t>
  </si>
  <si>
    <t>"D30" 1</t>
  </si>
  <si>
    <t>611_D29</t>
  </si>
  <si>
    <t>D29 Dveře foliované 1kř, 800/1970mm, vč. příslušenství dle specifikace - výkres č. D.1.1.32</t>
  </si>
  <si>
    <t>-994033255</t>
  </si>
  <si>
    <t>611_D30</t>
  </si>
  <si>
    <t>D30 Dveře foliované 1kř, 600/1970mm, vč. příslušenství dle specifikace - výkres č. D.1.1.32</t>
  </si>
  <si>
    <t>1161807633</t>
  </si>
  <si>
    <t>-469591518</t>
  </si>
  <si>
    <t>"D28" 1</t>
  </si>
  <si>
    <t>611_D28</t>
  </si>
  <si>
    <t>D28 Dveře foliované 1kř, 900/1970mm, vč. příslušenství dle specifikace - výkres č. D.1.1.32</t>
  </si>
  <si>
    <t>-1391845667</t>
  </si>
  <si>
    <t>-37678458</t>
  </si>
  <si>
    <t>1190878954</t>
  </si>
  <si>
    <t>1082377179</t>
  </si>
  <si>
    <t>76701 DV7</t>
  </si>
  <si>
    <t>D+M DV7 Instalační dvířka 425/400mm</t>
  </si>
  <si>
    <t>-1289151305</t>
  </si>
  <si>
    <t>447441550</t>
  </si>
  <si>
    <t>-2136202297</t>
  </si>
  <si>
    <t>-1083295720</t>
  </si>
  <si>
    <t>167822991</t>
  </si>
  <si>
    <t>1441519760</t>
  </si>
  <si>
    <t>5,83*1,1 'Přepočtené koeficientem množství</t>
  </si>
  <si>
    <t>643224993</t>
  </si>
  <si>
    <t>-1670828851</t>
  </si>
  <si>
    <t>262233634</t>
  </si>
  <si>
    <t>2140910330</t>
  </si>
  <si>
    <t>"3np byt" (3,52+20,43+19,34+6,32+6,24)</t>
  </si>
  <si>
    <t>-1072661593</t>
  </si>
  <si>
    <t>-844648511</t>
  </si>
  <si>
    <t>1542278776</t>
  </si>
  <si>
    <t>55,85*1,1 'Přepočtené koeficientem množství</t>
  </si>
  <si>
    <t>-1963650746</t>
  </si>
  <si>
    <t>1820518875</t>
  </si>
  <si>
    <t>"312" 2,5*2,35*2</t>
  </si>
  <si>
    <t>"na SDK"</t>
  </si>
  <si>
    <t>"311" 0,6*(1,8+0,8)</t>
  </si>
  <si>
    <t>"312" 2,5*2,42+1,5*2,42-0,6*2,0</t>
  </si>
  <si>
    <t>-762930831</t>
  </si>
  <si>
    <t>-1899935405</t>
  </si>
  <si>
    <t>-1268662460</t>
  </si>
  <si>
    <t>21,79*1,1 'Přepočtené koeficientem množství</t>
  </si>
  <si>
    <t>1449328941</t>
  </si>
  <si>
    <t>"312" (2,5+2,35)*2-0,6</t>
  </si>
  <si>
    <t>-144746845</t>
  </si>
  <si>
    <t>-1638672280</t>
  </si>
  <si>
    <t>"dveře" 1,2*2,1*2</t>
  </si>
  <si>
    <t>"zárubně" (0,45*2,1*2+1,2)</t>
  </si>
  <si>
    <t>-983098053</t>
  </si>
  <si>
    <t>(0,05*2+0,1)*(2,0*2+0,6)</t>
  </si>
  <si>
    <t>(0,05*2+0,125)*(2,0*2+0,8)*3</t>
  </si>
  <si>
    <t>(0,05*2+0,125)*(2,0*2+0,9)</t>
  </si>
  <si>
    <t>-778237101</t>
  </si>
  <si>
    <t>1500282079</t>
  </si>
  <si>
    <t>1128070798</t>
  </si>
  <si>
    <t>"byt" 2,85*(2,58+2,5+2,5+2,0+4,65+4,525+3,315+5,85+1,325+4,65)*2</t>
  </si>
  <si>
    <t>"3np byt" (3,52+20,43+19,34+6,32+5,83+6,24)</t>
  </si>
  <si>
    <t>-1467019940</t>
  </si>
  <si>
    <t>21-M</t>
  </si>
  <si>
    <t>Elektromontáže</t>
  </si>
  <si>
    <t>-1244419067</t>
  </si>
  <si>
    <t>"byz 3np" 2</t>
  </si>
  <si>
    <t>-44060273</t>
  </si>
  <si>
    <t>"byt 3np" 6</t>
  </si>
  <si>
    <t>123494619</t>
  </si>
  <si>
    <t>"byt 3np" 14</t>
  </si>
  <si>
    <t>29463709</t>
  </si>
  <si>
    <t>189513342</t>
  </si>
  <si>
    <t>1376464060</t>
  </si>
  <si>
    <t>-260216437</t>
  </si>
  <si>
    <t>-1715376708</t>
  </si>
  <si>
    <t>"podíl nezpůsobilých výdajů 6,1%"  0,061</t>
  </si>
  <si>
    <t>1350099843</t>
  </si>
  <si>
    <t>-1078958259</t>
  </si>
  <si>
    <t>SEZNAM FIGUR</t>
  </si>
  <si>
    <t>Výměra</t>
  </si>
  <si>
    <t xml:space="preserve"> I.ZP/ I.ZP-HL/ SO 01.01</t>
  </si>
  <si>
    <t>Použití figury:</t>
  </si>
  <si>
    <t>AT1</t>
  </si>
  <si>
    <t>skladba kcí - IZOLACE TEMENE ATIKY</t>
  </si>
  <si>
    <t>42,41</t>
  </si>
  <si>
    <t>AT2</t>
  </si>
  <si>
    <t>skladba kcí - POVRCH ATIKY</t>
  </si>
  <si>
    <t>65,24</t>
  </si>
  <si>
    <t>odkopávky</t>
  </si>
  <si>
    <t>7,44+31,5</t>
  </si>
  <si>
    <t>S</t>
  </si>
  <si>
    <t>skladby konstrukcí S1.1</t>
  </si>
  <si>
    <t>S11_1</t>
  </si>
  <si>
    <t>skladba kcí S11.1</t>
  </si>
  <si>
    <t>31,2</t>
  </si>
  <si>
    <t>S11_2</t>
  </si>
  <si>
    <t>skladba kcí S11.2</t>
  </si>
  <si>
    <t>1,39</t>
  </si>
  <si>
    <t>S11_3</t>
  </si>
  <si>
    <t>skladba kcí S11.3</t>
  </si>
  <si>
    <t>7,24</t>
  </si>
  <si>
    <t>SDK strop</t>
  </si>
  <si>
    <t>SDK strop impregnovaný</t>
  </si>
  <si>
    <t xml:space="preserve"> I.ZP/ I.ZP-DOP/ SO 01.01_DOP</t>
  </si>
  <si>
    <t xml:space="preserve"> I.ZP/ I.ZP-NEP/ SO 01.2_NEP</t>
  </si>
  <si>
    <t>objem vápnění</t>
  </si>
  <si>
    <t xml:space="preserve"> II.ZP/ II.ZP-HL/ SO 02.01</t>
  </si>
  <si>
    <t xml:space="preserve"> II.ZP/ II.ZP-DOP/ SO 02.01_DOP</t>
  </si>
  <si>
    <t xml:space="preserve"> II.ZP/ II.ZP-NEP/ SO 02.2</t>
  </si>
  <si>
    <t xml:space="preserve"> II.NEZP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</si>
</sst>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8"/>
      <color theme="10"/>
      <name val="Wingdings 2"/>
      <family val="1"/>
      <charset val="2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3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20"/>
      <c r="BE5" s="215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20"/>
      <c r="BE6" s="216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6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6"/>
      <c r="BS8" s="17" t="s">
        <v>6</v>
      </c>
    </row>
    <row r="9" spans="1:74" ht="14.45" customHeight="1" x14ac:dyDescent="0.2">
      <c r="B9" s="20"/>
      <c r="AR9" s="20"/>
      <c r="BE9" s="216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16"/>
      <c r="BS10" s="17" t="s">
        <v>6</v>
      </c>
    </row>
    <row r="11" spans="1:74" ht="18.399999999999999" customHeight="1" x14ac:dyDescent="0.2">
      <c r="B11" s="20"/>
      <c r="E11" s="25" t="s">
        <v>26</v>
      </c>
      <c r="AK11" s="27" t="s">
        <v>27</v>
      </c>
      <c r="AN11" s="25" t="s">
        <v>1</v>
      </c>
      <c r="AR11" s="20"/>
      <c r="BE11" s="216"/>
      <c r="BS11" s="17" t="s">
        <v>6</v>
      </c>
    </row>
    <row r="12" spans="1:74" ht="6.95" customHeight="1" x14ac:dyDescent="0.2">
      <c r="B12" s="20"/>
      <c r="AR12" s="20"/>
      <c r="BE12" s="216"/>
      <c r="BS12" s="17" t="s">
        <v>6</v>
      </c>
    </row>
    <row r="13" spans="1:74" ht="12" customHeight="1" x14ac:dyDescent="0.2">
      <c r="B13" s="20"/>
      <c r="D13" s="27" t="s">
        <v>28</v>
      </c>
      <c r="AK13" s="27" t="s">
        <v>25</v>
      </c>
      <c r="AN13" s="29" t="s">
        <v>29</v>
      </c>
      <c r="AR13" s="20"/>
      <c r="BE13" s="216"/>
      <c r="BS13" s="17" t="s">
        <v>6</v>
      </c>
    </row>
    <row r="14" spans="1:74" ht="12.75" x14ac:dyDescent="0.2">
      <c r="B14" s="20"/>
      <c r="E14" s="221" t="s">
        <v>29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7" t="s">
        <v>27</v>
      </c>
      <c r="AN14" s="29" t="s">
        <v>29</v>
      </c>
      <c r="AR14" s="20"/>
      <c r="BE14" s="216"/>
      <c r="BS14" s="17" t="s">
        <v>6</v>
      </c>
    </row>
    <row r="15" spans="1:74" ht="6.95" customHeight="1" x14ac:dyDescent="0.2">
      <c r="B15" s="20"/>
      <c r="AR15" s="20"/>
      <c r="BE15" s="216"/>
      <c r="BS15" s="17" t="s">
        <v>4</v>
      </c>
    </row>
    <row r="16" spans="1:74" ht="12" customHeight="1" x14ac:dyDescent="0.2">
      <c r="B16" s="20"/>
      <c r="D16" s="27" t="s">
        <v>30</v>
      </c>
      <c r="AK16" s="27" t="s">
        <v>25</v>
      </c>
      <c r="AN16" s="25" t="s">
        <v>1</v>
      </c>
      <c r="AR16" s="20"/>
      <c r="BE16" s="216"/>
      <c r="BS16" s="17" t="s">
        <v>4</v>
      </c>
    </row>
    <row r="17" spans="2:71" ht="18.399999999999999" customHeight="1" x14ac:dyDescent="0.2">
      <c r="B17" s="20"/>
      <c r="E17" s="25" t="s">
        <v>31</v>
      </c>
      <c r="AK17" s="27" t="s">
        <v>27</v>
      </c>
      <c r="AN17" s="25" t="s">
        <v>1</v>
      </c>
      <c r="AR17" s="20"/>
      <c r="BE17" s="216"/>
      <c r="BS17" s="17" t="s">
        <v>32</v>
      </c>
    </row>
    <row r="18" spans="2:71" ht="6.95" customHeight="1" x14ac:dyDescent="0.2">
      <c r="B18" s="20"/>
      <c r="AR18" s="20"/>
      <c r="BE18" s="216"/>
      <c r="BS18" s="17" t="s">
        <v>6</v>
      </c>
    </row>
    <row r="19" spans="2:71" ht="12" customHeight="1" x14ac:dyDescent="0.2">
      <c r="B19" s="20"/>
      <c r="D19" s="27" t="s">
        <v>33</v>
      </c>
      <c r="AK19" s="27" t="s">
        <v>25</v>
      </c>
      <c r="AN19" s="25" t="s">
        <v>1</v>
      </c>
      <c r="AR19" s="20"/>
      <c r="BE19" s="216"/>
      <c r="BS19" s="17" t="s">
        <v>6</v>
      </c>
    </row>
    <row r="20" spans="2:71" ht="18.399999999999999" customHeight="1" x14ac:dyDescent="0.2">
      <c r="B20" s="20"/>
      <c r="E20" s="25" t="s">
        <v>34</v>
      </c>
      <c r="AK20" s="27" t="s">
        <v>27</v>
      </c>
      <c r="AN20" s="25" t="s">
        <v>1</v>
      </c>
      <c r="AR20" s="20"/>
      <c r="BE20" s="216"/>
      <c r="BS20" s="17" t="s">
        <v>32</v>
      </c>
    </row>
    <row r="21" spans="2:71" ht="6.95" customHeight="1" x14ac:dyDescent="0.2">
      <c r="B21" s="20"/>
      <c r="AR21" s="20"/>
      <c r="BE21" s="216"/>
    </row>
    <row r="22" spans="2:71" ht="12" customHeight="1" x14ac:dyDescent="0.2">
      <c r="B22" s="20"/>
      <c r="D22" s="27" t="s">
        <v>35</v>
      </c>
      <c r="AR22" s="20"/>
      <c r="BE22" s="216"/>
    </row>
    <row r="23" spans="2:71" ht="16.5" customHeight="1" x14ac:dyDescent="0.2">
      <c r="B23" s="20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0"/>
      <c r="BE23" s="216"/>
    </row>
    <row r="24" spans="2:71" ht="6.95" customHeight="1" x14ac:dyDescent="0.2">
      <c r="B24" s="20"/>
      <c r="AR24" s="20"/>
      <c r="BE24" s="216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6"/>
    </row>
    <row r="26" spans="2:71" s="1" customFormat="1" ht="25.9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4">
        <f>ROUND(AG94,2)</f>
        <v>0</v>
      </c>
      <c r="AL26" s="225"/>
      <c r="AM26" s="225"/>
      <c r="AN26" s="225"/>
      <c r="AO26" s="225"/>
      <c r="AR26" s="32"/>
      <c r="BE26" s="216"/>
    </row>
    <row r="27" spans="2:71" s="1" customFormat="1" ht="6.95" customHeight="1" x14ac:dyDescent="0.2">
      <c r="B27" s="32"/>
      <c r="AR27" s="32"/>
      <c r="BE27" s="216"/>
    </row>
    <row r="28" spans="2:71" s="1" customFormat="1" ht="12.75" x14ac:dyDescent="0.2">
      <c r="B28" s="32"/>
      <c r="L28" s="226" t="s">
        <v>37</v>
      </c>
      <c r="M28" s="226"/>
      <c r="N28" s="226"/>
      <c r="O28" s="226"/>
      <c r="P28" s="226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K28" s="226" t="s">
        <v>39</v>
      </c>
      <c r="AL28" s="226"/>
      <c r="AM28" s="226"/>
      <c r="AN28" s="226"/>
      <c r="AO28" s="226"/>
      <c r="AR28" s="32"/>
      <c r="BE28" s="216"/>
    </row>
    <row r="29" spans="2:71" s="2" customFormat="1" ht="14.45" customHeight="1" x14ac:dyDescent="0.2">
      <c r="B29" s="36"/>
      <c r="D29" s="27" t="s">
        <v>40</v>
      </c>
      <c r="F29" s="27" t="s">
        <v>41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6"/>
      <c r="BE29" s="217"/>
    </row>
    <row r="30" spans="2:71" s="2" customFormat="1" ht="14.45" customHeight="1" x14ac:dyDescent="0.2">
      <c r="B30" s="36"/>
      <c r="F30" s="27" t="s">
        <v>42</v>
      </c>
      <c r="L30" s="229">
        <v>0.15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6"/>
      <c r="BE30" s="217"/>
    </row>
    <row r="31" spans="2:71" s="2" customFormat="1" ht="14.45" hidden="1" customHeight="1" x14ac:dyDescent="0.2">
      <c r="B31" s="36"/>
      <c r="F31" s="27" t="s">
        <v>43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6"/>
      <c r="BE31" s="217"/>
    </row>
    <row r="32" spans="2:71" s="2" customFormat="1" ht="14.45" hidden="1" customHeight="1" x14ac:dyDescent="0.2">
      <c r="B32" s="36"/>
      <c r="F32" s="27" t="s">
        <v>44</v>
      </c>
      <c r="L32" s="229">
        <v>0.15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6"/>
      <c r="BE32" s="217"/>
    </row>
    <row r="33" spans="2:57" s="2" customFormat="1" ht="14.45" hidden="1" customHeight="1" x14ac:dyDescent="0.2">
      <c r="B33" s="36"/>
      <c r="F33" s="27" t="s">
        <v>45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6"/>
      <c r="BE33" s="217"/>
    </row>
    <row r="34" spans="2:57" s="1" customFormat="1" ht="6.95" customHeight="1" x14ac:dyDescent="0.2">
      <c r="B34" s="32"/>
      <c r="AR34" s="32"/>
      <c r="BE34" s="216"/>
    </row>
    <row r="35" spans="2:57" s="1" customFormat="1" ht="25.9" customHeight="1" x14ac:dyDescent="0.2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3" t="s">
        <v>48</v>
      </c>
      <c r="Y35" s="231"/>
      <c r="Z35" s="231"/>
      <c r="AA35" s="231"/>
      <c r="AB35" s="231"/>
      <c r="AC35" s="39"/>
      <c r="AD35" s="39"/>
      <c r="AE35" s="39"/>
      <c r="AF35" s="39"/>
      <c r="AG35" s="39"/>
      <c r="AH35" s="39"/>
      <c r="AI35" s="39"/>
      <c r="AJ35" s="39"/>
      <c r="AK35" s="230">
        <f>SUM(AK26:AK33)</f>
        <v>0</v>
      </c>
      <c r="AL35" s="231"/>
      <c r="AM35" s="231"/>
      <c r="AN35" s="231"/>
      <c r="AO35" s="232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 x14ac:dyDescent="0.2">
      <c r="B50" s="20"/>
      <c r="AR50" s="20"/>
    </row>
    <row r="51" spans="2:44" ht="11.25" x14ac:dyDescent="0.2">
      <c r="B51" s="20"/>
      <c r="AR51" s="20"/>
    </row>
    <row r="52" spans="2:44" ht="11.25" x14ac:dyDescent="0.2">
      <c r="B52" s="20"/>
      <c r="AR52" s="20"/>
    </row>
    <row r="53" spans="2:44" ht="11.25" x14ac:dyDescent="0.2">
      <c r="B53" s="20"/>
      <c r="AR53" s="20"/>
    </row>
    <row r="54" spans="2:44" ht="11.25" x14ac:dyDescent="0.2">
      <c r="B54" s="20"/>
      <c r="AR54" s="20"/>
    </row>
    <row r="55" spans="2:44" ht="11.25" x14ac:dyDescent="0.2">
      <c r="B55" s="20"/>
      <c r="AR55" s="20"/>
    </row>
    <row r="56" spans="2:44" ht="11.25" x14ac:dyDescent="0.2">
      <c r="B56" s="20"/>
      <c r="AR56" s="20"/>
    </row>
    <row r="57" spans="2:44" ht="11.25" x14ac:dyDescent="0.2">
      <c r="B57" s="20"/>
      <c r="AR57" s="20"/>
    </row>
    <row r="58" spans="2:44" ht="11.25" x14ac:dyDescent="0.2">
      <c r="B58" s="20"/>
      <c r="AR58" s="20"/>
    </row>
    <row r="59" spans="2:44" ht="11.25" x14ac:dyDescent="0.2">
      <c r="B59" s="20"/>
      <c r="AR59" s="20"/>
    </row>
    <row r="60" spans="2:44" s="1" customFormat="1" ht="12.75" x14ac:dyDescent="0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 x14ac:dyDescent="0.2">
      <c r="B61" s="20"/>
      <c r="AR61" s="20"/>
    </row>
    <row r="62" spans="2:44" ht="11.25" x14ac:dyDescent="0.2">
      <c r="B62" s="20"/>
      <c r="AR62" s="20"/>
    </row>
    <row r="63" spans="2:44" ht="11.25" x14ac:dyDescent="0.2">
      <c r="B63" s="20"/>
      <c r="AR63" s="20"/>
    </row>
    <row r="64" spans="2:44" s="1" customFormat="1" ht="12.75" x14ac:dyDescent="0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 x14ac:dyDescent="0.2">
      <c r="B65" s="20"/>
      <c r="AR65" s="20"/>
    </row>
    <row r="66" spans="2:44" ht="11.25" x14ac:dyDescent="0.2">
      <c r="B66" s="20"/>
      <c r="AR66" s="20"/>
    </row>
    <row r="67" spans="2:44" ht="11.25" x14ac:dyDescent="0.2">
      <c r="B67" s="20"/>
      <c r="AR67" s="20"/>
    </row>
    <row r="68" spans="2:44" ht="11.25" x14ac:dyDescent="0.2">
      <c r="B68" s="20"/>
      <c r="AR68" s="20"/>
    </row>
    <row r="69" spans="2:44" ht="11.25" x14ac:dyDescent="0.2">
      <c r="B69" s="20"/>
      <c r="AR69" s="20"/>
    </row>
    <row r="70" spans="2:44" ht="11.25" x14ac:dyDescent="0.2">
      <c r="B70" s="20"/>
      <c r="AR70" s="20"/>
    </row>
    <row r="71" spans="2:44" ht="11.25" x14ac:dyDescent="0.2">
      <c r="B71" s="20"/>
      <c r="AR71" s="20"/>
    </row>
    <row r="72" spans="2:44" ht="11.25" x14ac:dyDescent="0.2">
      <c r="B72" s="20"/>
      <c r="AR72" s="20"/>
    </row>
    <row r="73" spans="2:44" ht="11.25" x14ac:dyDescent="0.2">
      <c r="B73" s="20"/>
      <c r="AR73" s="20"/>
    </row>
    <row r="74" spans="2:44" ht="11.25" x14ac:dyDescent="0.2">
      <c r="B74" s="20"/>
      <c r="AR74" s="20"/>
    </row>
    <row r="75" spans="2:44" s="1" customFormat="1" ht="12.75" x14ac:dyDescent="0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2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2:91" s="1" customFormat="1" ht="24.95" customHeight="1" x14ac:dyDescent="0.2">
      <c r="B82" s="32"/>
      <c r="C82" s="21" t="s">
        <v>55</v>
      </c>
      <c r="AR82" s="32"/>
    </row>
    <row r="83" spans="2:91" s="1" customFormat="1" ht="6.95" customHeight="1" x14ac:dyDescent="0.2">
      <c r="B83" s="32"/>
      <c r="AR83" s="32"/>
    </row>
    <row r="84" spans="2:91" s="3" customFormat="1" ht="12" customHeight="1" x14ac:dyDescent="0.2">
      <c r="B84" s="48"/>
      <c r="C84" s="27" t="s">
        <v>13</v>
      </c>
      <c r="L84" s="3" t="str">
        <f>K5</f>
        <v>017</v>
      </c>
      <c r="AR84" s="48"/>
    </row>
    <row r="85" spans="2:91" s="4" customFormat="1" ht="36.950000000000003" customHeight="1" x14ac:dyDescent="0.2">
      <c r="B85" s="49"/>
      <c r="C85" s="50" t="s">
        <v>16</v>
      </c>
      <c r="L85" s="240" t="str">
        <f>K6</f>
        <v>PŘÍSTAVBA A STAVEBNÍ ÚPRAVY  DÍLEN HORSKÁ 258, VRCHLABÍ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R85" s="49"/>
    </row>
    <row r="86" spans="2:91" s="1" customFormat="1" ht="6.95" customHeight="1" x14ac:dyDescent="0.2">
      <c r="B86" s="32"/>
      <c r="AR86" s="32"/>
    </row>
    <row r="87" spans="2:91" s="1" customFormat="1" ht="12" customHeight="1" x14ac:dyDescent="0.2">
      <c r="B87" s="32"/>
      <c r="C87" s="27" t="s">
        <v>20</v>
      </c>
      <c r="L87" s="51" t="str">
        <f>IF(K8="","",K8)</f>
        <v>Vrchlabí</v>
      </c>
      <c r="AI87" s="27" t="s">
        <v>22</v>
      </c>
      <c r="AM87" s="247" t="str">
        <f>IF(AN8= "","",AN8)</f>
        <v>25. 10. 2023</v>
      </c>
      <c r="AN87" s="247"/>
      <c r="AR87" s="32"/>
    </row>
    <row r="88" spans="2:91" s="1" customFormat="1" ht="6.95" customHeight="1" x14ac:dyDescent="0.2">
      <c r="B88" s="32"/>
      <c r="AR88" s="32"/>
    </row>
    <row r="89" spans="2:91" s="1" customFormat="1" ht="15.2" customHeight="1" x14ac:dyDescent="0.2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252" t="str">
        <f>IF(E17="","",E17)</f>
        <v xml:space="preserve"> </v>
      </c>
      <c r="AN89" s="253"/>
      <c r="AO89" s="253"/>
      <c r="AP89" s="253"/>
      <c r="AR89" s="32"/>
      <c r="AS89" s="248" t="s">
        <v>56</v>
      </c>
      <c r="AT89" s="24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2:91" s="1" customFormat="1" ht="15.2" customHeight="1" x14ac:dyDescent="0.2">
      <c r="B90" s="32"/>
      <c r="C90" s="27" t="s">
        <v>28</v>
      </c>
      <c r="L90" s="3" t="str">
        <f>IF(E14= "Vyplň údaj","",E14)</f>
        <v/>
      </c>
      <c r="AI90" s="27" t="s">
        <v>33</v>
      </c>
      <c r="AM90" s="252" t="str">
        <f>IF(E20="","",E20)</f>
        <v>IRBOS s.r.o.</v>
      </c>
      <c r="AN90" s="253"/>
      <c r="AO90" s="253"/>
      <c r="AP90" s="253"/>
      <c r="AR90" s="32"/>
      <c r="AS90" s="250"/>
      <c r="AT90" s="251"/>
      <c r="BD90" s="56"/>
    </row>
    <row r="91" spans="2:91" s="1" customFormat="1" ht="10.9" customHeight="1" x14ac:dyDescent="0.2">
      <c r="B91" s="32"/>
      <c r="AR91" s="32"/>
      <c r="AS91" s="250"/>
      <c r="AT91" s="251"/>
      <c r="BD91" s="56"/>
    </row>
    <row r="92" spans="2:91" s="1" customFormat="1" ht="29.25" customHeight="1" x14ac:dyDescent="0.2">
      <c r="B92" s="32"/>
      <c r="C92" s="242" t="s">
        <v>57</v>
      </c>
      <c r="D92" s="243"/>
      <c r="E92" s="243"/>
      <c r="F92" s="243"/>
      <c r="G92" s="243"/>
      <c r="H92" s="57"/>
      <c r="I92" s="244" t="s">
        <v>58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54" t="s">
        <v>59</v>
      </c>
      <c r="AH92" s="243"/>
      <c r="AI92" s="243"/>
      <c r="AJ92" s="243"/>
      <c r="AK92" s="243"/>
      <c r="AL92" s="243"/>
      <c r="AM92" s="243"/>
      <c r="AN92" s="244" t="s">
        <v>60</v>
      </c>
      <c r="AO92" s="243"/>
      <c r="AP92" s="255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2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2:91" s="5" customFormat="1" ht="32.450000000000003" customHeight="1" x14ac:dyDescent="0.2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6">
        <f>ROUND(AG95+AG113+AG131,2)</f>
        <v>0</v>
      </c>
      <c r="AH94" s="256"/>
      <c r="AI94" s="256"/>
      <c r="AJ94" s="256"/>
      <c r="AK94" s="256"/>
      <c r="AL94" s="256"/>
      <c r="AM94" s="256"/>
      <c r="AN94" s="257">
        <f t="shared" ref="AN94:AN131" si="0">SUM(AG94,AT94)</f>
        <v>0</v>
      </c>
      <c r="AO94" s="257"/>
      <c r="AP94" s="257"/>
      <c r="AQ94" s="67" t="s">
        <v>1</v>
      </c>
      <c r="AR94" s="63"/>
      <c r="AS94" s="68">
        <f>ROUND(AS95+AS113+AS131,2)</f>
        <v>0</v>
      </c>
      <c r="AT94" s="69">
        <f t="shared" ref="AT94:AT131" si="1">ROUND(SUM(AV94:AW94),2)</f>
        <v>0</v>
      </c>
      <c r="AU94" s="70">
        <f>ROUND(AU95+AU113+AU131,5)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ROUND(AZ95+AZ113+AZ131,2)</f>
        <v>0</v>
      </c>
      <c r="BA94" s="69">
        <f>ROUND(BA95+BA113+BA131,2)</f>
        <v>0</v>
      </c>
      <c r="BB94" s="69">
        <f>ROUND(BB95+BB113+BB131,2)</f>
        <v>0</v>
      </c>
      <c r="BC94" s="69">
        <f>ROUND(BC95+BC113+BC131,2)</f>
        <v>0</v>
      </c>
      <c r="BD94" s="71">
        <f>ROUND(BD95+BD113+BD131,2)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2:91" s="6" customFormat="1" ht="24.75" customHeight="1" x14ac:dyDescent="0.2">
      <c r="B95" s="74"/>
      <c r="C95" s="75"/>
      <c r="D95" s="245" t="s">
        <v>80</v>
      </c>
      <c r="E95" s="245"/>
      <c r="F95" s="245"/>
      <c r="G95" s="245"/>
      <c r="H95" s="245"/>
      <c r="I95" s="76"/>
      <c r="J95" s="245" t="s">
        <v>81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37">
        <f>ROUND(AG96+AG104+AG106,2)</f>
        <v>0</v>
      </c>
      <c r="AH95" s="238"/>
      <c r="AI95" s="238"/>
      <c r="AJ95" s="238"/>
      <c r="AK95" s="238"/>
      <c r="AL95" s="238"/>
      <c r="AM95" s="238"/>
      <c r="AN95" s="239">
        <f t="shared" si="0"/>
        <v>0</v>
      </c>
      <c r="AO95" s="238"/>
      <c r="AP95" s="238"/>
      <c r="AQ95" s="77" t="s">
        <v>82</v>
      </c>
      <c r="AR95" s="74"/>
      <c r="AS95" s="78">
        <f>ROUND(AS96+AS104+AS106,2)</f>
        <v>0</v>
      </c>
      <c r="AT95" s="79">
        <f t="shared" si="1"/>
        <v>0</v>
      </c>
      <c r="AU95" s="80">
        <f>ROUND(AU96+AU104+AU106,5)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ROUND(AZ96+AZ104+AZ106,2)</f>
        <v>0</v>
      </c>
      <c r="BA95" s="79">
        <f>ROUND(BA96+BA104+BA106,2)</f>
        <v>0</v>
      </c>
      <c r="BB95" s="79">
        <f>ROUND(BB96+BB104+BB106,2)</f>
        <v>0</v>
      </c>
      <c r="BC95" s="79">
        <f>ROUND(BC96+BC104+BC106,2)</f>
        <v>0</v>
      </c>
      <c r="BD95" s="81">
        <f>ROUND(BD96+BD104+BD106,2)</f>
        <v>0</v>
      </c>
      <c r="BS95" s="82" t="s">
        <v>75</v>
      </c>
      <c r="BT95" s="82" t="s">
        <v>83</v>
      </c>
      <c r="BU95" s="82" t="s">
        <v>77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2:91" s="3" customFormat="1" ht="16.5" customHeight="1" x14ac:dyDescent="0.2">
      <c r="B96" s="48"/>
      <c r="C96" s="9"/>
      <c r="D96" s="9"/>
      <c r="E96" s="246" t="s">
        <v>86</v>
      </c>
      <c r="F96" s="246"/>
      <c r="G96" s="246"/>
      <c r="H96" s="246"/>
      <c r="I96" s="246"/>
      <c r="J96" s="9"/>
      <c r="K96" s="246" t="s">
        <v>87</v>
      </c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36">
        <f>ROUND(SUM(AG97:AG103),2)</f>
        <v>0</v>
      </c>
      <c r="AH96" s="235"/>
      <c r="AI96" s="235"/>
      <c r="AJ96" s="235"/>
      <c r="AK96" s="235"/>
      <c r="AL96" s="235"/>
      <c r="AM96" s="235"/>
      <c r="AN96" s="234">
        <f t="shared" si="0"/>
        <v>0</v>
      </c>
      <c r="AO96" s="235"/>
      <c r="AP96" s="235"/>
      <c r="AQ96" s="83" t="s">
        <v>88</v>
      </c>
      <c r="AR96" s="48"/>
      <c r="AS96" s="84">
        <f>ROUND(SUM(AS97:AS103),2)</f>
        <v>0</v>
      </c>
      <c r="AT96" s="85">
        <f t="shared" si="1"/>
        <v>0</v>
      </c>
      <c r="AU96" s="86">
        <f>ROUND(SUM(AU97:AU103),5)</f>
        <v>0</v>
      </c>
      <c r="AV96" s="85">
        <f>ROUND(AZ96*L29,2)</f>
        <v>0</v>
      </c>
      <c r="AW96" s="85">
        <f>ROUND(BA96*L30,2)</f>
        <v>0</v>
      </c>
      <c r="AX96" s="85">
        <f>ROUND(BB96*L29,2)</f>
        <v>0</v>
      </c>
      <c r="AY96" s="85">
        <f>ROUND(BC96*L30,2)</f>
        <v>0</v>
      </c>
      <c r="AZ96" s="85">
        <f>ROUND(SUM(AZ97:AZ103),2)</f>
        <v>0</v>
      </c>
      <c r="BA96" s="85">
        <f>ROUND(SUM(BA97:BA103),2)</f>
        <v>0</v>
      </c>
      <c r="BB96" s="85">
        <f>ROUND(SUM(BB97:BB103),2)</f>
        <v>0</v>
      </c>
      <c r="BC96" s="85">
        <f>ROUND(SUM(BC97:BC103),2)</f>
        <v>0</v>
      </c>
      <c r="BD96" s="87">
        <f>ROUND(SUM(BD97:BD103),2)</f>
        <v>0</v>
      </c>
      <c r="BS96" s="25" t="s">
        <v>75</v>
      </c>
      <c r="BT96" s="25" t="s">
        <v>85</v>
      </c>
      <c r="BU96" s="25" t="s">
        <v>77</v>
      </c>
      <c r="BV96" s="25" t="s">
        <v>78</v>
      </c>
      <c r="BW96" s="25" t="s">
        <v>89</v>
      </c>
      <c r="BX96" s="25" t="s">
        <v>84</v>
      </c>
      <c r="CL96" s="25" t="s">
        <v>1</v>
      </c>
    </row>
    <row r="97" spans="1:90" s="3" customFormat="1" ht="23.25" customHeight="1" x14ac:dyDescent="0.2">
      <c r="A97" s="88" t="s">
        <v>90</v>
      </c>
      <c r="B97" s="48"/>
      <c r="C97" s="9"/>
      <c r="D97" s="9"/>
      <c r="E97" s="9"/>
      <c r="F97" s="246" t="s">
        <v>91</v>
      </c>
      <c r="G97" s="246"/>
      <c r="H97" s="246"/>
      <c r="I97" s="246"/>
      <c r="J97" s="246"/>
      <c r="K97" s="9"/>
      <c r="L97" s="246" t="s">
        <v>92</v>
      </c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  <c r="AA97" s="246"/>
      <c r="AB97" s="246"/>
      <c r="AC97" s="246"/>
      <c r="AD97" s="246"/>
      <c r="AE97" s="246"/>
      <c r="AF97" s="246"/>
      <c r="AG97" s="234">
        <f>'SO 01.01 - STAVEBNÍ ČÁST ...'!J34</f>
        <v>0</v>
      </c>
      <c r="AH97" s="235"/>
      <c r="AI97" s="235"/>
      <c r="AJ97" s="235"/>
      <c r="AK97" s="235"/>
      <c r="AL97" s="235"/>
      <c r="AM97" s="235"/>
      <c r="AN97" s="234">
        <f t="shared" si="0"/>
        <v>0</v>
      </c>
      <c r="AO97" s="235"/>
      <c r="AP97" s="235"/>
      <c r="AQ97" s="83" t="s">
        <v>88</v>
      </c>
      <c r="AR97" s="48"/>
      <c r="AS97" s="84">
        <v>0</v>
      </c>
      <c r="AT97" s="85">
        <f t="shared" si="1"/>
        <v>0</v>
      </c>
      <c r="AU97" s="86">
        <f>'SO 01.01 - STAVEBNÍ ČÁST ...'!P152</f>
        <v>0</v>
      </c>
      <c r="AV97" s="85">
        <f>'SO 01.01 - STAVEBNÍ ČÁST ...'!J37</f>
        <v>0</v>
      </c>
      <c r="AW97" s="85">
        <f>'SO 01.01 - STAVEBNÍ ČÁST ...'!J38</f>
        <v>0</v>
      </c>
      <c r="AX97" s="85">
        <f>'SO 01.01 - STAVEBNÍ ČÁST ...'!J39</f>
        <v>0</v>
      </c>
      <c r="AY97" s="85">
        <f>'SO 01.01 - STAVEBNÍ ČÁST ...'!J40</f>
        <v>0</v>
      </c>
      <c r="AZ97" s="85">
        <f>'SO 01.01 - STAVEBNÍ ČÁST ...'!F37</f>
        <v>0</v>
      </c>
      <c r="BA97" s="85">
        <f>'SO 01.01 - STAVEBNÍ ČÁST ...'!F38</f>
        <v>0</v>
      </c>
      <c r="BB97" s="85">
        <f>'SO 01.01 - STAVEBNÍ ČÁST ...'!F39</f>
        <v>0</v>
      </c>
      <c r="BC97" s="85">
        <f>'SO 01.01 - STAVEBNÍ ČÁST ...'!F40</f>
        <v>0</v>
      </c>
      <c r="BD97" s="87">
        <f>'SO 01.01 - STAVEBNÍ ČÁST ...'!F41</f>
        <v>0</v>
      </c>
      <c r="BT97" s="25" t="s">
        <v>93</v>
      </c>
      <c r="BV97" s="25" t="s">
        <v>78</v>
      </c>
      <c r="BW97" s="25" t="s">
        <v>94</v>
      </c>
      <c r="BX97" s="25" t="s">
        <v>89</v>
      </c>
      <c r="CL97" s="25" t="s">
        <v>1</v>
      </c>
    </row>
    <row r="98" spans="1:90" s="3" customFormat="1" ht="23.25" customHeight="1" x14ac:dyDescent="0.2">
      <c r="A98" s="88" t="s">
        <v>90</v>
      </c>
      <c r="B98" s="48"/>
      <c r="C98" s="9"/>
      <c r="D98" s="9"/>
      <c r="E98" s="9"/>
      <c r="F98" s="246" t="s">
        <v>95</v>
      </c>
      <c r="G98" s="246"/>
      <c r="H98" s="246"/>
      <c r="I98" s="246"/>
      <c r="J98" s="246"/>
      <c r="K98" s="9"/>
      <c r="L98" s="246" t="s">
        <v>96</v>
      </c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  <c r="AA98" s="246"/>
      <c r="AB98" s="246"/>
      <c r="AC98" s="246"/>
      <c r="AD98" s="246"/>
      <c r="AE98" s="246"/>
      <c r="AF98" s="246"/>
      <c r="AG98" s="234">
        <f>'SO 01.02 - ZTI I.etapa PŘ...'!J34</f>
        <v>0</v>
      </c>
      <c r="AH98" s="235"/>
      <c r="AI98" s="235"/>
      <c r="AJ98" s="235"/>
      <c r="AK98" s="235"/>
      <c r="AL98" s="235"/>
      <c r="AM98" s="235"/>
      <c r="AN98" s="234">
        <f t="shared" si="0"/>
        <v>0</v>
      </c>
      <c r="AO98" s="235"/>
      <c r="AP98" s="235"/>
      <c r="AQ98" s="83" t="s">
        <v>88</v>
      </c>
      <c r="AR98" s="48"/>
      <c r="AS98" s="84">
        <v>0</v>
      </c>
      <c r="AT98" s="85">
        <f t="shared" si="1"/>
        <v>0</v>
      </c>
      <c r="AU98" s="86">
        <f>'SO 01.02 - ZTI I.etapa PŘ...'!P131</f>
        <v>0</v>
      </c>
      <c r="AV98" s="85">
        <f>'SO 01.02 - ZTI I.etapa PŘ...'!J37</f>
        <v>0</v>
      </c>
      <c r="AW98" s="85">
        <f>'SO 01.02 - ZTI I.etapa PŘ...'!J38</f>
        <v>0</v>
      </c>
      <c r="AX98" s="85">
        <f>'SO 01.02 - ZTI I.etapa PŘ...'!J39</f>
        <v>0</v>
      </c>
      <c r="AY98" s="85">
        <f>'SO 01.02 - ZTI I.etapa PŘ...'!J40</f>
        <v>0</v>
      </c>
      <c r="AZ98" s="85">
        <f>'SO 01.02 - ZTI I.etapa PŘ...'!F37</f>
        <v>0</v>
      </c>
      <c r="BA98" s="85">
        <f>'SO 01.02 - ZTI I.etapa PŘ...'!F38</f>
        <v>0</v>
      </c>
      <c r="BB98" s="85">
        <f>'SO 01.02 - ZTI I.etapa PŘ...'!F39</f>
        <v>0</v>
      </c>
      <c r="BC98" s="85">
        <f>'SO 01.02 - ZTI I.etapa PŘ...'!F40</f>
        <v>0</v>
      </c>
      <c r="BD98" s="87">
        <f>'SO 01.02 - ZTI I.etapa PŘ...'!F41</f>
        <v>0</v>
      </c>
      <c r="BT98" s="25" t="s">
        <v>93</v>
      </c>
      <c r="BV98" s="25" t="s">
        <v>78</v>
      </c>
      <c r="BW98" s="25" t="s">
        <v>97</v>
      </c>
      <c r="BX98" s="25" t="s">
        <v>89</v>
      </c>
      <c r="CL98" s="25" t="s">
        <v>1</v>
      </c>
    </row>
    <row r="99" spans="1:90" s="3" customFormat="1" ht="23.25" customHeight="1" x14ac:dyDescent="0.2">
      <c r="A99" s="88" t="s">
        <v>90</v>
      </c>
      <c r="B99" s="48"/>
      <c r="C99" s="9"/>
      <c r="D99" s="9"/>
      <c r="E99" s="9"/>
      <c r="F99" s="246" t="s">
        <v>98</v>
      </c>
      <c r="G99" s="246"/>
      <c r="H99" s="246"/>
      <c r="I99" s="246"/>
      <c r="J99" s="246"/>
      <c r="K99" s="9"/>
      <c r="L99" s="246" t="s">
        <v>99</v>
      </c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  <c r="AA99" s="246"/>
      <c r="AB99" s="246"/>
      <c r="AC99" s="246"/>
      <c r="AD99" s="246"/>
      <c r="AE99" s="246"/>
      <c r="AF99" s="246"/>
      <c r="AG99" s="234">
        <f>'SO 01.03 - STLAČENÝ VZDUC...'!J34</f>
        <v>0</v>
      </c>
      <c r="AH99" s="235"/>
      <c r="AI99" s="235"/>
      <c r="AJ99" s="235"/>
      <c r="AK99" s="235"/>
      <c r="AL99" s="235"/>
      <c r="AM99" s="235"/>
      <c r="AN99" s="234">
        <f t="shared" si="0"/>
        <v>0</v>
      </c>
      <c r="AO99" s="235"/>
      <c r="AP99" s="235"/>
      <c r="AQ99" s="83" t="s">
        <v>88</v>
      </c>
      <c r="AR99" s="48"/>
      <c r="AS99" s="84">
        <v>0</v>
      </c>
      <c r="AT99" s="85">
        <f t="shared" si="1"/>
        <v>0</v>
      </c>
      <c r="AU99" s="86">
        <f>'SO 01.03 - STLAČENÝ VZDUC...'!P128</f>
        <v>0</v>
      </c>
      <c r="AV99" s="85">
        <f>'SO 01.03 - STLAČENÝ VZDUC...'!J37</f>
        <v>0</v>
      </c>
      <c r="AW99" s="85">
        <f>'SO 01.03 - STLAČENÝ VZDUC...'!J38</f>
        <v>0</v>
      </c>
      <c r="AX99" s="85">
        <f>'SO 01.03 - STLAČENÝ VZDUC...'!J39</f>
        <v>0</v>
      </c>
      <c r="AY99" s="85">
        <f>'SO 01.03 - STLAČENÝ VZDUC...'!J40</f>
        <v>0</v>
      </c>
      <c r="AZ99" s="85">
        <f>'SO 01.03 - STLAČENÝ VZDUC...'!F37</f>
        <v>0</v>
      </c>
      <c r="BA99" s="85">
        <f>'SO 01.03 - STLAČENÝ VZDUC...'!F38</f>
        <v>0</v>
      </c>
      <c r="BB99" s="85">
        <f>'SO 01.03 - STLAČENÝ VZDUC...'!F39</f>
        <v>0</v>
      </c>
      <c r="BC99" s="85">
        <f>'SO 01.03 - STLAČENÝ VZDUC...'!F40</f>
        <v>0</v>
      </c>
      <c r="BD99" s="87">
        <f>'SO 01.03 - STLAČENÝ VZDUC...'!F41</f>
        <v>0</v>
      </c>
      <c r="BT99" s="25" t="s">
        <v>93</v>
      </c>
      <c r="BV99" s="25" t="s">
        <v>78</v>
      </c>
      <c r="BW99" s="25" t="s">
        <v>100</v>
      </c>
      <c r="BX99" s="25" t="s">
        <v>89</v>
      </c>
      <c r="CL99" s="25" t="s">
        <v>1</v>
      </c>
    </row>
    <row r="100" spans="1:90" s="3" customFormat="1" ht="23.25" customHeight="1" x14ac:dyDescent="0.2">
      <c r="A100" s="88" t="s">
        <v>90</v>
      </c>
      <c r="B100" s="48"/>
      <c r="C100" s="9"/>
      <c r="D100" s="9"/>
      <c r="E100" s="9"/>
      <c r="F100" s="246" t="s">
        <v>101</v>
      </c>
      <c r="G100" s="246"/>
      <c r="H100" s="246"/>
      <c r="I100" s="246"/>
      <c r="J100" s="246"/>
      <c r="K100" s="9"/>
      <c r="L100" s="246" t="s">
        <v>102</v>
      </c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  <c r="AA100" s="246"/>
      <c r="AB100" s="246"/>
      <c r="AC100" s="246"/>
      <c r="AD100" s="246"/>
      <c r="AE100" s="246"/>
      <c r="AF100" s="246"/>
      <c r="AG100" s="234">
        <f>'SO 01.04 - VYTÁPĚNÍ I.eta...'!J34</f>
        <v>0</v>
      </c>
      <c r="AH100" s="235"/>
      <c r="AI100" s="235"/>
      <c r="AJ100" s="235"/>
      <c r="AK100" s="235"/>
      <c r="AL100" s="235"/>
      <c r="AM100" s="235"/>
      <c r="AN100" s="234">
        <f t="shared" si="0"/>
        <v>0</v>
      </c>
      <c r="AO100" s="235"/>
      <c r="AP100" s="235"/>
      <c r="AQ100" s="83" t="s">
        <v>88</v>
      </c>
      <c r="AR100" s="48"/>
      <c r="AS100" s="84">
        <v>0</v>
      </c>
      <c r="AT100" s="85">
        <f t="shared" si="1"/>
        <v>0</v>
      </c>
      <c r="AU100" s="86">
        <f>'SO 01.04 - VYTÁPĚNÍ I.eta...'!P133</f>
        <v>0</v>
      </c>
      <c r="AV100" s="85">
        <f>'SO 01.04 - VYTÁPĚNÍ I.eta...'!J37</f>
        <v>0</v>
      </c>
      <c r="AW100" s="85">
        <f>'SO 01.04 - VYTÁPĚNÍ I.eta...'!J38</f>
        <v>0</v>
      </c>
      <c r="AX100" s="85">
        <f>'SO 01.04 - VYTÁPĚNÍ I.eta...'!J39</f>
        <v>0</v>
      </c>
      <c r="AY100" s="85">
        <f>'SO 01.04 - VYTÁPĚNÍ I.eta...'!J40</f>
        <v>0</v>
      </c>
      <c r="AZ100" s="85">
        <f>'SO 01.04 - VYTÁPĚNÍ I.eta...'!F37</f>
        <v>0</v>
      </c>
      <c r="BA100" s="85">
        <f>'SO 01.04 - VYTÁPĚNÍ I.eta...'!F38</f>
        <v>0</v>
      </c>
      <c r="BB100" s="85">
        <f>'SO 01.04 - VYTÁPĚNÍ I.eta...'!F39</f>
        <v>0</v>
      </c>
      <c r="BC100" s="85">
        <f>'SO 01.04 - VYTÁPĚNÍ I.eta...'!F40</f>
        <v>0</v>
      </c>
      <c r="BD100" s="87">
        <f>'SO 01.04 - VYTÁPĚNÍ I.eta...'!F41</f>
        <v>0</v>
      </c>
      <c r="BT100" s="25" t="s">
        <v>93</v>
      </c>
      <c r="BV100" s="25" t="s">
        <v>78</v>
      </c>
      <c r="BW100" s="25" t="s">
        <v>103</v>
      </c>
      <c r="BX100" s="25" t="s">
        <v>89</v>
      </c>
      <c r="CL100" s="25" t="s">
        <v>1</v>
      </c>
    </row>
    <row r="101" spans="1:90" s="3" customFormat="1" ht="23.25" customHeight="1" x14ac:dyDescent="0.2">
      <c r="A101" s="88" t="s">
        <v>90</v>
      </c>
      <c r="B101" s="48"/>
      <c r="C101" s="9"/>
      <c r="D101" s="9"/>
      <c r="E101" s="9"/>
      <c r="F101" s="246" t="s">
        <v>104</v>
      </c>
      <c r="G101" s="246"/>
      <c r="H101" s="246"/>
      <c r="I101" s="246"/>
      <c r="J101" s="246"/>
      <c r="K101" s="9"/>
      <c r="L101" s="246" t="s">
        <v>105</v>
      </c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34">
        <f>'SO 01.05 - VZDUCHOTECHNIK...'!J34</f>
        <v>0</v>
      </c>
      <c r="AH101" s="235"/>
      <c r="AI101" s="235"/>
      <c r="AJ101" s="235"/>
      <c r="AK101" s="235"/>
      <c r="AL101" s="235"/>
      <c r="AM101" s="235"/>
      <c r="AN101" s="234">
        <f t="shared" si="0"/>
        <v>0</v>
      </c>
      <c r="AO101" s="235"/>
      <c r="AP101" s="235"/>
      <c r="AQ101" s="83" t="s">
        <v>88</v>
      </c>
      <c r="AR101" s="48"/>
      <c r="AS101" s="84">
        <v>0</v>
      </c>
      <c r="AT101" s="85">
        <f t="shared" si="1"/>
        <v>0</v>
      </c>
      <c r="AU101" s="86">
        <f>'SO 01.05 - VZDUCHOTECHNIK...'!P127</f>
        <v>0</v>
      </c>
      <c r="AV101" s="85">
        <f>'SO 01.05 - VZDUCHOTECHNIK...'!J37</f>
        <v>0</v>
      </c>
      <c r="AW101" s="85">
        <f>'SO 01.05 - VZDUCHOTECHNIK...'!J38</f>
        <v>0</v>
      </c>
      <c r="AX101" s="85">
        <f>'SO 01.05 - VZDUCHOTECHNIK...'!J39</f>
        <v>0</v>
      </c>
      <c r="AY101" s="85">
        <f>'SO 01.05 - VZDUCHOTECHNIK...'!J40</f>
        <v>0</v>
      </c>
      <c r="AZ101" s="85">
        <f>'SO 01.05 - VZDUCHOTECHNIK...'!F37</f>
        <v>0</v>
      </c>
      <c r="BA101" s="85">
        <f>'SO 01.05 - VZDUCHOTECHNIK...'!F38</f>
        <v>0</v>
      </c>
      <c r="BB101" s="85">
        <f>'SO 01.05 - VZDUCHOTECHNIK...'!F39</f>
        <v>0</v>
      </c>
      <c r="BC101" s="85">
        <f>'SO 01.05 - VZDUCHOTECHNIK...'!F40</f>
        <v>0</v>
      </c>
      <c r="BD101" s="87">
        <f>'SO 01.05 - VZDUCHOTECHNIK...'!F41</f>
        <v>0</v>
      </c>
      <c r="BT101" s="25" t="s">
        <v>93</v>
      </c>
      <c r="BV101" s="25" t="s">
        <v>78</v>
      </c>
      <c r="BW101" s="25" t="s">
        <v>106</v>
      </c>
      <c r="BX101" s="25" t="s">
        <v>89</v>
      </c>
      <c r="CL101" s="25" t="s">
        <v>1</v>
      </c>
    </row>
    <row r="102" spans="1:90" s="3" customFormat="1" ht="23.25" customHeight="1" x14ac:dyDescent="0.2">
      <c r="A102" s="88" t="s">
        <v>90</v>
      </c>
      <c r="B102" s="48"/>
      <c r="C102" s="9"/>
      <c r="D102" s="9"/>
      <c r="E102" s="9"/>
      <c r="F102" s="246" t="s">
        <v>107</v>
      </c>
      <c r="G102" s="246"/>
      <c r="H102" s="246"/>
      <c r="I102" s="246"/>
      <c r="J102" s="246"/>
      <c r="K102" s="9"/>
      <c r="L102" s="246" t="s">
        <v>108</v>
      </c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  <c r="AA102" s="246"/>
      <c r="AB102" s="246"/>
      <c r="AC102" s="246"/>
      <c r="AD102" s="246"/>
      <c r="AE102" s="246"/>
      <c r="AF102" s="246"/>
      <c r="AG102" s="234">
        <f>'SO 01.06 - ELEKTROINSTALA...'!J34</f>
        <v>0</v>
      </c>
      <c r="AH102" s="235"/>
      <c r="AI102" s="235"/>
      <c r="AJ102" s="235"/>
      <c r="AK102" s="235"/>
      <c r="AL102" s="235"/>
      <c r="AM102" s="235"/>
      <c r="AN102" s="234">
        <f t="shared" si="0"/>
        <v>0</v>
      </c>
      <c r="AO102" s="235"/>
      <c r="AP102" s="235"/>
      <c r="AQ102" s="83" t="s">
        <v>88</v>
      </c>
      <c r="AR102" s="48"/>
      <c r="AS102" s="84">
        <v>0</v>
      </c>
      <c r="AT102" s="85">
        <f t="shared" si="1"/>
        <v>0</v>
      </c>
      <c r="AU102" s="86">
        <f>'SO 01.06 - ELEKTROINSTALA...'!P136</f>
        <v>0</v>
      </c>
      <c r="AV102" s="85">
        <f>'SO 01.06 - ELEKTROINSTALA...'!J37</f>
        <v>0</v>
      </c>
      <c r="AW102" s="85">
        <f>'SO 01.06 - ELEKTROINSTALA...'!J38</f>
        <v>0</v>
      </c>
      <c r="AX102" s="85">
        <f>'SO 01.06 - ELEKTROINSTALA...'!J39</f>
        <v>0</v>
      </c>
      <c r="AY102" s="85">
        <f>'SO 01.06 - ELEKTROINSTALA...'!J40</f>
        <v>0</v>
      </c>
      <c r="AZ102" s="85">
        <f>'SO 01.06 - ELEKTROINSTALA...'!F37</f>
        <v>0</v>
      </c>
      <c r="BA102" s="85">
        <f>'SO 01.06 - ELEKTROINSTALA...'!F38</f>
        <v>0</v>
      </c>
      <c r="BB102" s="85">
        <f>'SO 01.06 - ELEKTROINSTALA...'!F39</f>
        <v>0</v>
      </c>
      <c r="BC102" s="85">
        <f>'SO 01.06 - ELEKTROINSTALA...'!F40</f>
        <v>0</v>
      </c>
      <c r="BD102" s="87">
        <f>'SO 01.06 - ELEKTROINSTALA...'!F41</f>
        <v>0</v>
      </c>
      <c r="BT102" s="25" t="s">
        <v>93</v>
      </c>
      <c r="BV102" s="25" t="s">
        <v>78</v>
      </c>
      <c r="BW102" s="25" t="s">
        <v>109</v>
      </c>
      <c r="BX102" s="25" t="s">
        <v>89</v>
      </c>
      <c r="CL102" s="25" t="s">
        <v>1</v>
      </c>
    </row>
    <row r="103" spans="1:90" s="3" customFormat="1" ht="23.25" customHeight="1" x14ac:dyDescent="0.2">
      <c r="A103" s="88" t="s">
        <v>90</v>
      </c>
      <c r="B103" s="48"/>
      <c r="C103" s="9"/>
      <c r="D103" s="9"/>
      <c r="E103" s="9"/>
      <c r="F103" s="246" t="s">
        <v>110</v>
      </c>
      <c r="G103" s="246"/>
      <c r="H103" s="246"/>
      <c r="I103" s="246"/>
      <c r="J103" s="246"/>
      <c r="K103" s="9"/>
      <c r="L103" s="246" t="s">
        <v>111</v>
      </c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246"/>
      <c r="AF103" s="246"/>
      <c r="AG103" s="234">
        <f>'IO 01 - VENKOVNÍ KANALIZA...'!J34</f>
        <v>0</v>
      </c>
      <c r="AH103" s="235"/>
      <c r="AI103" s="235"/>
      <c r="AJ103" s="235"/>
      <c r="AK103" s="235"/>
      <c r="AL103" s="235"/>
      <c r="AM103" s="235"/>
      <c r="AN103" s="234">
        <f t="shared" si="0"/>
        <v>0</v>
      </c>
      <c r="AO103" s="235"/>
      <c r="AP103" s="235"/>
      <c r="AQ103" s="83" t="s">
        <v>88</v>
      </c>
      <c r="AR103" s="48"/>
      <c r="AS103" s="84">
        <v>0</v>
      </c>
      <c r="AT103" s="85">
        <f t="shared" si="1"/>
        <v>0</v>
      </c>
      <c r="AU103" s="86">
        <f>'IO 01 - VENKOVNÍ KANALIZA...'!P133</f>
        <v>0</v>
      </c>
      <c r="AV103" s="85">
        <f>'IO 01 - VENKOVNÍ KANALIZA...'!J37</f>
        <v>0</v>
      </c>
      <c r="AW103" s="85">
        <f>'IO 01 - VENKOVNÍ KANALIZA...'!J38</f>
        <v>0</v>
      </c>
      <c r="AX103" s="85">
        <f>'IO 01 - VENKOVNÍ KANALIZA...'!J39</f>
        <v>0</v>
      </c>
      <c r="AY103" s="85">
        <f>'IO 01 - VENKOVNÍ KANALIZA...'!J40</f>
        <v>0</v>
      </c>
      <c r="AZ103" s="85">
        <f>'IO 01 - VENKOVNÍ KANALIZA...'!F37</f>
        <v>0</v>
      </c>
      <c r="BA103" s="85">
        <f>'IO 01 - VENKOVNÍ KANALIZA...'!F38</f>
        <v>0</v>
      </c>
      <c r="BB103" s="85">
        <f>'IO 01 - VENKOVNÍ KANALIZA...'!F39</f>
        <v>0</v>
      </c>
      <c r="BC103" s="85">
        <f>'IO 01 - VENKOVNÍ KANALIZA...'!F40</f>
        <v>0</v>
      </c>
      <c r="BD103" s="87">
        <f>'IO 01 - VENKOVNÍ KANALIZA...'!F41</f>
        <v>0</v>
      </c>
      <c r="BT103" s="25" t="s">
        <v>93</v>
      </c>
      <c r="BV103" s="25" t="s">
        <v>78</v>
      </c>
      <c r="BW103" s="25" t="s">
        <v>112</v>
      </c>
      <c r="BX103" s="25" t="s">
        <v>89</v>
      </c>
      <c r="CL103" s="25" t="s">
        <v>1</v>
      </c>
    </row>
    <row r="104" spans="1:90" s="3" customFormat="1" ht="23.25" customHeight="1" x14ac:dyDescent="0.2">
      <c r="B104" s="48"/>
      <c r="C104" s="9"/>
      <c r="D104" s="9"/>
      <c r="E104" s="246" t="s">
        <v>113</v>
      </c>
      <c r="F104" s="246"/>
      <c r="G104" s="246"/>
      <c r="H104" s="246"/>
      <c r="I104" s="246"/>
      <c r="J104" s="9"/>
      <c r="K104" s="246" t="s">
        <v>114</v>
      </c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36">
        <f>ROUND(AG105,2)</f>
        <v>0</v>
      </c>
      <c r="AH104" s="235"/>
      <c r="AI104" s="235"/>
      <c r="AJ104" s="235"/>
      <c r="AK104" s="235"/>
      <c r="AL104" s="235"/>
      <c r="AM104" s="235"/>
      <c r="AN104" s="234">
        <f t="shared" si="0"/>
        <v>0</v>
      </c>
      <c r="AO104" s="235"/>
      <c r="AP104" s="235"/>
      <c r="AQ104" s="83" t="s">
        <v>88</v>
      </c>
      <c r="AR104" s="48"/>
      <c r="AS104" s="84">
        <f>ROUND(AS105,2)</f>
        <v>0</v>
      </c>
      <c r="AT104" s="85">
        <f t="shared" si="1"/>
        <v>0</v>
      </c>
      <c r="AU104" s="86">
        <f>ROUND(AU105,5)</f>
        <v>0</v>
      </c>
      <c r="AV104" s="85">
        <f>ROUND(AZ104*L29,2)</f>
        <v>0</v>
      </c>
      <c r="AW104" s="85">
        <f>ROUND(BA104*L30,2)</f>
        <v>0</v>
      </c>
      <c r="AX104" s="85">
        <f>ROUND(BB104*L29,2)</f>
        <v>0</v>
      </c>
      <c r="AY104" s="85">
        <f>ROUND(BC104*L30,2)</f>
        <v>0</v>
      </c>
      <c r="AZ104" s="85">
        <f>ROUND(AZ105,2)</f>
        <v>0</v>
      </c>
      <c r="BA104" s="85">
        <f>ROUND(BA105,2)</f>
        <v>0</v>
      </c>
      <c r="BB104" s="85">
        <f>ROUND(BB105,2)</f>
        <v>0</v>
      </c>
      <c r="BC104" s="85">
        <f>ROUND(BC105,2)</f>
        <v>0</v>
      </c>
      <c r="BD104" s="87">
        <f>ROUND(BD105,2)</f>
        <v>0</v>
      </c>
      <c r="BS104" s="25" t="s">
        <v>75</v>
      </c>
      <c r="BT104" s="25" t="s">
        <v>85</v>
      </c>
      <c r="BU104" s="25" t="s">
        <v>77</v>
      </c>
      <c r="BV104" s="25" t="s">
        <v>78</v>
      </c>
      <c r="BW104" s="25" t="s">
        <v>115</v>
      </c>
      <c r="BX104" s="25" t="s">
        <v>84</v>
      </c>
      <c r="CL104" s="25" t="s">
        <v>1</v>
      </c>
    </row>
    <row r="105" spans="1:90" s="3" customFormat="1" ht="35.25" customHeight="1" x14ac:dyDescent="0.2">
      <c r="A105" s="88" t="s">
        <v>90</v>
      </c>
      <c r="B105" s="48"/>
      <c r="C105" s="9"/>
      <c r="D105" s="9"/>
      <c r="E105" s="9"/>
      <c r="F105" s="246" t="s">
        <v>116</v>
      </c>
      <c r="G105" s="246"/>
      <c r="H105" s="246"/>
      <c r="I105" s="246"/>
      <c r="J105" s="246"/>
      <c r="K105" s="9"/>
      <c r="L105" s="246" t="s">
        <v>117</v>
      </c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246"/>
      <c r="AE105" s="246"/>
      <c r="AF105" s="246"/>
      <c r="AG105" s="234">
        <f>'SO 01.01_DOP - Stavební č...'!J34</f>
        <v>0</v>
      </c>
      <c r="AH105" s="235"/>
      <c r="AI105" s="235"/>
      <c r="AJ105" s="235"/>
      <c r="AK105" s="235"/>
      <c r="AL105" s="235"/>
      <c r="AM105" s="235"/>
      <c r="AN105" s="234">
        <f t="shared" si="0"/>
        <v>0</v>
      </c>
      <c r="AO105" s="235"/>
      <c r="AP105" s="235"/>
      <c r="AQ105" s="83" t="s">
        <v>88</v>
      </c>
      <c r="AR105" s="48"/>
      <c r="AS105" s="84">
        <v>0</v>
      </c>
      <c r="AT105" s="85">
        <f t="shared" si="1"/>
        <v>0</v>
      </c>
      <c r="AU105" s="86">
        <f>'SO 01.01_DOP - Stavební č...'!P136</f>
        <v>0</v>
      </c>
      <c r="AV105" s="85">
        <f>'SO 01.01_DOP - Stavební č...'!J37</f>
        <v>0</v>
      </c>
      <c r="AW105" s="85">
        <f>'SO 01.01_DOP - Stavební č...'!J38</f>
        <v>0</v>
      </c>
      <c r="AX105" s="85">
        <f>'SO 01.01_DOP - Stavební č...'!J39</f>
        <v>0</v>
      </c>
      <c r="AY105" s="85">
        <f>'SO 01.01_DOP - Stavební č...'!J40</f>
        <v>0</v>
      </c>
      <c r="AZ105" s="85">
        <f>'SO 01.01_DOP - Stavební č...'!F37</f>
        <v>0</v>
      </c>
      <c r="BA105" s="85">
        <f>'SO 01.01_DOP - Stavební č...'!F38</f>
        <v>0</v>
      </c>
      <c r="BB105" s="85">
        <f>'SO 01.01_DOP - Stavební č...'!F39</f>
        <v>0</v>
      </c>
      <c r="BC105" s="85">
        <f>'SO 01.01_DOP - Stavební č...'!F40</f>
        <v>0</v>
      </c>
      <c r="BD105" s="87">
        <f>'SO 01.01_DOP - Stavební č...'!F41</f>
        <v>0</v>
      </c>
      <c r="BT105" s="25" t="s">
        <v>93</v>
      </c>
      <c r="BV105" s="25" t="s">
        <v>78</v>
      </c>
      <c r="BW105" s="25" t="s">
        <v>118</v>
      </c>
      <c r="BX105" s="25" t="s">
        <v>115</v>
      </c>
      <c r="CL105" s="25" t="s">
        <v>1</v>
      </c>
    </row>
    <row r="106" spans="1:90" s="3" customFormat="1" ht="23.25" customHeight="1" x14ac:dyDescent="0.2">
      <c r="B106" s="48"/>
      <c r="C106" s="9"/>
      <c r="D106" s="9"/>
      <c r="E106" s="246" t="s">
        <v>119</v>
      </c>
      <c r="F106" s="246"/>
      <c r="G106" s="246"/>
      <c r="H106" s="246"/>
      <c r="I106" s="246"/>
      <c r="J106" s="9"/>
      <c r="K106" s="246" t="s">
        <v>120</v>
      </c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36">
        <f>ROUND(SUM(AG107:AG112),2)</f>
        <v>0</v>
      </c>
      <c r="AH106" s="235"/>
      <c r="AI106" s="235"/>
      <c r="AJ106" s="235"/>
      <c r="AK106" s="235"/>
      <c r="AL106" s="235"/>
      <c r="AM106" s="235"/>
      <c r="AN106" s="234">
        <f t="shared" si="0"/>
        <v>0</v>
      </c>
      <c r="AO106" s="235"/>
      <c r="AP106" s="235"/>
      <c r="AQ106" s="83" t="s">
        <v>88</v>
      </c>
      <c r="AR106" s="48"/>
      <c r="AS106" s="84">
        <f>ROUND(SUM(AS107:AS112),2)</f>
        <v>0</v>
      </c>
      <c r="AT106" s="85">
        <f t="shared" si="1"/>
        <v>0</v>
      </c>
      <c r="AU106" s="86">
        <f>ROUND(SUM(AU107:AU112),5)</f>
        <v>0</v>
      </c>
      <c r="AV106" s="85">
        <f>ROUND(AZ106*L29,2)</f>
        <v>0</v>
      </c>
      <c r="AW106" s="85">
        <f>ROUND(BA106*L30,2)</f>
        <v>0</v>
      </c>
      <c r="AX106" s="85">
        <f>ROUND(BB106*L29,2)</f>
        <v>0</v>
      </c>
      <c r="AY106" s="85">
        <f>ROUND(BC106*L30,2)</f>
        <v>0</v>
      </c>
      <c r="AZ106" s="85">
        <f>ROUND(SUM(AZ107:AZ112),2)</f>
        <v>0</v>
      </c>
      <c r="BA106" s="85">
        <f>ROUND(SUM(BA107:BA112),2)</f>
        <v>0</v>
      </c>
      <c r="BB106" s="85">
        <f>ROUND(SUM(BB107:BB112),2)</f>
        <v>0</v>
      </c>
      <c r="BC106" s="85">
        <f>ROUND(SUM(BC107:BC112),2)</f>
        <v>0</v>
      </c>
      <c r="BD106" s="87">
        <f>ROUND(SUM(BD107:BD112),2)</f>
        <v>0</v>
      </c>
      <c r="BS106" s="25" t="s">
        <v>75</v>
      </c>
      <c r="BT106" s="25" t="s">
        <v>85</v>
      </c>
      <c r="BU106" s="25" t="s">
        <v>77</v>
      </c>
      <c r="BV106" s="25" t="s">
        <v>78</v>
      </c>
      <c r="BW106" s="25" t="s">
        <v>121</v>
      </c>
      <c r="BX106" s="25" t="s">
        <v>84</v>
      </c>
      <c r="CL106" s="25" t="s">
        <v>1</v>
      </c>
    </row>
    <row r="107" spans="1:90" s="3" customFormat="1" ht="35.25" customHeight="1" x14ac:dyDescent="0.2">
      <c r="A107" s="88" t="s">
        <v>90</v>
      </c>
      <c r="B107" s="48"/>
      <c r="C107" s="9"/>
      <c r="D107" s="9"/>
      <c r="E107" s="9"/>
      <c r="F107" s="246" t="s">
        <v>122</v>
      </c>
      <c r="G107" s="246"/>
      <c r="H107" s="246"/>
      <c r="I107" s="246"/>
      <c r="J107" s="246"/>
      <c r="K107" s="9"/>
      <c r="L107" s="246" t="s">
        <v>123</v>
      </c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34">
        <f>'SO 01.04_NEP - VYTÁPĚNÍ I...'!J34</f>
        <v>0</v>
      </c>
      <c r="AH107" s="235"/>
      <c r="AI107" s="235"/>
      <c r="AJ107" s="235"/>
      <c r="AK107" s="235"/>
      <c r="AL107" s="235"/>
      <c r="AM107" s="235"/>
      <c r="AN107" s="234">
        <f t="shared" si="0"/>
        <v>0</v>
      </c>
      <c r="AO107" s="235"/>
      <c r="AP107" s="235"/>
      <c r="AQ107" s="83" t="s">
        <v>88</v>
      </c>
      <c r="AR107" s="48"/>
      <c r="AS107" s="84">
        <v>0</v>
      </c>
      <c r="AT107" s="85">
        <f t="shared" si="1"/>
        <v>0</v>
      </c>
      <c r="AU107" s="86">
        <f>'SO 01.04_NEP - VYTÁPĚNÍ I...'!P126</f>
        <v>0</v>
      </c>
      <c r="AV107" s="85">
        <f>'SO 01.04_NEP - VYTÁPĚNÍ I...'!J37</f>
        <v>0</v>
      </c>
      <c r="AW107" s="85">
        <f>'SO 01.04_NEP - VYTÁPĚNÍ I...'!J38</f>
        <v>0</v>
      </c>
      <c r="AX107" s="85">
        <f>'SO 01.04_NEP - VYTÁPĚNÍ I...'!J39</f>
        <v>0</v>
      </c>
      <c r="AY107" s="85">
        <f>'SO 01.04_NEP - VYTÁPĚNÍ I...'!J40</f>
        <v>0</v>
      </c>
      <c r="AZ107" s="85">
        <f>'SO 01.04_NEP - VYTÁPĚNÍ I...'!F37</f>
        <v>0</v>
      </c>
      <c r="BA107" s="85">
        <f>'SO 01.04_NEP - VYTÁPĚNÍ I...'!F38</f>
        <v>0</v>
      </c>
      <c r="BB107" s="85">
        <f>'SO 01.04_NEP - VYTÁPĚNÍ I...'!F39</f>
        <v>0</v>
      </c>
      <c r="BC107" s="85">
        <f>'SO 01.04_NEP - VYTÁPĚNÍ I...'!F40</f>
        <v>0</v>
      </c>
      <c r="BD107" s="87">
        <f>'SO 01.04_NEP - VYTÁPĚNÍ I...'!F41</f>
        <v>0</v>
      </c>
      <c r="BT107" s="25" t="s">
        <v>93</v>
      </c>
      <c r="BV107" s="25" t="s">
        <v>78</v>
      </c>
      <c r="BW107" s="25" t="s">
        <v>124</v>
      </c>
      <c r="BX107" s="25" t="s">
        <v>121</v>
      </c>
      <c r="CL107" s="25" t="s">
        <v>1</v>
      </c>
    </row>
    <row r="108" spans="1:90" s="3" customFormat="1" ht="35.25" customHeight="1" x14ac:dyDescent="0.2">
      <c r="A108" s="88" t="s">
        <v>90</v>
      </c>
      <c r="B108" s="48"/>
      <c r="C108" s="9"/>
      <c r="D108" s="9"/>
      <c r="E108" s="9"/>
      <c r="F108" s="246" t="s">
        <v>125</v>
      </c>
      <c r="G108" s="246"/>
      <c r="H108" s="246"/>
      <c r="I108" s="246"/>
      <c r="J108" s="246"/>
      <c r="K108" s="9"/>
      <c r="L108" s="246" t="s">
        <v>126</v>
      </c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34">
        <f>'SO 01.05_NEP - VZDUCHOTEC...'!J34</f>
        <v>0</v>
      </c>
      <c r="AH108" s="235"/>
      <c r="AI108" s="235"/>
      <c r="AJ108" s="235"/>
      <c r="AK108" s="235"/>
      <c r="AL108" s="235"/>
      <c r="AM108" s="235"/>
      <c r="AN108" s="234">
        <f t="shared" si="0"/>
        <v>0</v>
      </c>
      <c r="AO108" s="235"/>
      <c r="AP108" s="235"/>
      <c r="AQ108" s="83" t="s">
        <v>88</v>
      </c>
      <c r="AR108" s="48"/>
      <c r="AS108" s="84">
        <v>0</v>
      </c>
      <c r="AT108" s="85">
        <f t="shared" si="1"/>
        <v>0</v>
      </c>
      <c r="AU108" s="86">
        <f>'SO 01.05_NEP - VZDUCHOTEC...'!P126</f>
        <v>0</v>
      </c>
      <c r="AV108" s="85">
        <f>'SO 01.05_NEP - VZDUCHOTEC...'!J37</f>
        <v>0</v>
      </c>
      <c r="AW108" s="85">
        <f>'SO 01.05_NEP - VZDUCHOTEC...'!J38</f>
        <v>0</v>
      </c>
      <c r="AX108" s="85">
        <f>'SO 01.05_NEP - VZDUCHOTEC...'!J39</f>
        <v>0</v>
      </c>
      <c r="AY108" s="85">
        <f>'SO 01.05_NEP - VZDUCHOTEC...'!J40</f>
        <v>0</v>
      </c>
      <c r="AZ108" s="85">
        <f>'SO 01.05_NEP - VZDUCHOTEC...'!F37</f>
        <v>0</v>
      </c>
      <c r="BA108" s="85">
        <f>'SO 01.05_NEP - VZDUCHOTEC...'!F38</f>
        <v>0</v>
      </c>
      <c r="BB108" s="85">
        <f>'SO 01.05_NEP - VZDUCHOTEC...'!F39</f>
        <v>0</v>
      </c>
      <c r="BC108" s="85">
        <f>'SO 01.05_NEP - VZDUCHOTEC...'!F40</f>
        <v>0</v>
      </c>
      <c r="BD108" s="87">
        <f>'SO 01.05_NEP - VZDUCHOTEC...'!F41</f>
        <v>0</v>
      </c>
      <c r="BT108" s="25" t="s">
        <v>93</v>
      </c>
      <c r="BV108" s="25" t="s">
        <v>78</v>
      </c>
      <c r="BW108" s="25" t="s">
        <v>127</v>
      </c>
      <c r="BX108" s="25" t="s">
        <v>121</v>
      </c>
      <c r="CL108" s="25" t="s">
        <v>1</v>
      </c>
    </row>
    <row r="109" spans="1:90" s="3" customFormat="1" ht="35.25" customHeight="1" x14ac:dyDescent="0.2">
      <c r="A109" s="88" t="s">
        <v>90</v>
      </c>
      <c r="B109" s="48"/>
      <c r="C109" s="9"/>
      <c r="D109" s="9"/>
      <c r="E109" s="9"/>
      <c r="F109" s="246" t="s">
        <v>128</v>
      </c>
      <c r="G109" s="246"/>
      <c r="H109" s="246"/>
      <c r="I109" s="246"/>
      <c r="J109" s="246"/>
      <c r="K109" s="9"/>
      <c r="L109" s="246" t="s">
        <v>129</v>
      </c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246"/>
      <c r="AD109" s="246"/>
      <c r="AE109" s="246"/>
      <c r="AF109" s="246"/>
      <c r="AG109" s="234">
        <f>'SO 01.06_NEP - ELEKTROINS...'!J34</f>
        <v>0</v>
      </c>
      <c r="AH109" s="235"/>
      <c r="AI109" s="235"/>
      <c r="AJ109" s="235"/>
      <c r="AK109" s="235"/>
      <c r="AL109" s="235"/>
      <c r="AM109" s="235"/>
      <c r="AN109" s="234">
        <f t="shared" si="0"/>
        <v>0</v>
      </c>
      <c r="AO109" s="235"/>
      <c r="AP109" s="235"/>
      <c r="AQ109" s="83" t="s">
        <v>88</v>
      </c>
      <c r="AR109" s="48"/>
      <c r="AS109" s="84">
        <v>0</v>
      </c>
      <c r="AT109" s="85">
        <f t="shared" si="1"/>
        <v>0</v>
      </c>
      <c r="AU109" s="86">
        <f>'SO 01.06_NEP - ELEKTROINS...'!P125</f>
        <v>0</v>
      </c>
      <c r="AV109" s="85">
        <f>'SO 01.06_NEP - ELEKTROINS...'!J37</f>
        <v>0</v>
      </c>
      <c r="AW109" s="85">
        <f>'SO 01.06_NEP - ELEKTROINS...'!J38</f>
        <v>0</v>
      </c>
      <c r="AX109" s="85">
        <f>'SO 01.06_NEP - ELEKTROINS...'!J39</f>
        <v>0</v>
      </c>
      <c r="AY109" s="85">
        <f>'SO 01.06_NEP - ELEKTROINS...'!J40</f>
        <v>0</v>
      </c>
      <c r="AZ109" s="85">
        <f>'SO 01.06_NEP - ELEKTROINS...'!F37</f>
        <v>0</v>
      </c>
      <c r="BA109" s="85">
        <f>'SO 01.06_NEP - ELEKTROINS...'!F38</f>
        <v>0</v>
      </c>
      <c r="BB109" s="85">
        <f>'SO 01.06_NEP - ELEKTROINS...'!F39</f>
        <v>0</v>
      </c>
      <c r="BC109" s="85">
        <f>'SO 01.06_NEP - ELEKTROINS...'!F40</f>
        <v>0</v>
      </c>
      <c r="BD109" s="87">
        <f>'SO 01.06_NEP - ELEKTROINS...'!F41</f>
        <v>0</v>
      </c>
      <c r="BT109" s="25" t="s">
        <v>93</v>
      </c>
      <c r="BV109" s="25" t="s">
        <v>78</v>
      </c>
      <c r="BW109" s="25" t="s">
        <v>130</v>
      </c>
      <c r="BX109" s="25" t="s">
        <v>121</v>
      </c>
      <c r="CL109" s="25" t="s">
        <v>1</v>
      </c>
    </row>
    <row r="110" spans="1:90" s="3" customFormat="1" ht="35.25" customHeight="1" x14ac:dyDescent="0.2">
      <c r="A110" s="88" t="s">
        <v>90</v>
      </c>
      <c r="B110" s="48"/>
      <c r="C110" s="9"/>
      <c r="D110" s="9"/>
      <c r="E110" s="9"/>
      <c r="F110" s="246" t="s">
        <v>131</v>
      </c>
      <c r="G110" s="246"/>
      <c r="H110" s="246"/>
      <c r="I110" s="246"/>
      <c r="J110" s="246"/>
      <c r="K110" s="9"/>
      <c r="L110" s="246" t="s">
        <v>132</v>
      </c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246"/>
      <c r="AD110" s="246"/>
      <c r="AE110" s="246"/>
      <c r="AF110" s="246"/>
      <c r="AG110" s="234">
        <f>'SO 01.07_NEP - VRN I.etap...'!J34</f>
        <v>0</v>
      </c>
      <c r="AH110" s="235"/>
      <c r="AI110" s="235"/>
      <c r="AJ110" s="235"/>
      <c r="AK110" s="235"/>
      <c r="AL110" s="235"/>
      <c r="AM110" s="235"/>
      <c r="AN110" s="234">
        <f t="shared" si="0"/>
        <v>0</v>
      </c>
      <c r="AO110" s="235"/>
      <c r="AP110" s="235"/>
      <c r="AQ110" s="83" t="s">
        <v>88</v>
      </c>
      <c r="AR110" s="48"/>
      <c r="AS110" s="84">
        <v>0</v>
      </c>
      <c r="AT110" s="85">
        <f t="shared" si="1"/>
        <v>0</v>
      </c>
      <c r="AU110" s="86">
        <f>'SO 01.07_NEP - VRN I.etap...'!P131</f>
        <v>0</v>
      </c>
      <c r="AV110" s="85">
        <f>'SO 01.07_NEP - VRN I.etap...'!J37</f>
        <v>0</v>
      </c>
      <c r="AW110" s="85">
        <f>'SO 01.07_NEP - VRN I.etap...'!J38</f>
        <v>0</v>
      </c>
      <c r="AX110" s="85">
        <f>'SO 01.07_NEP - VRN I.etap...'!J39</f>
        <v>0</v>
      </c>
      <c r="AY110" s="85">
        <f>'SO 01.07_NEP - VRN I.etap...'!J40</f>
        <v>0</v>
      </c>
      <c r="AZ110" s="85">
        <f>'SO 01.07_NEP - VRN I.etap...'!F37</f>
        <v>0</v>
      </c>
      <c r="BA110" s="85">
        <f>'SO 01.07_NEP - VRN I.etap...'!F38</f>
        <v>0</v>
      </c>
      <c r="BB110" s="85">
        <f>'SO 01.07_NEP - VRN I.etap...'!F39</f>
        <v>0</v>
      </c>
      <c r="BC110" s="85">
        <f>'SO 01.07_NEP - VRN I.etap...'!F40</f>
        <v>0</v>
      </c>
      <c r="BD110" s="87">
        <f>'SO 01.07_NEP - VRN I.etap...'!F41</f>
        <v>0</v>
      </c>
      <c r="BT110" s="25" t="s">
        <v>93</v>
      </c>
      <c r="BV110" s="25" t="s">
        <v>78</v>
      </c>
      <c r="BW110" s="25" t="s">
        <v>133</v>
      </c>
      <c r="BX110" s="25" t="s">
        <v>121</v>
      </c>
      <c r="CL110" s="25" t="s">
        <v>1</v>
      </c>
    </row>
    <row r="111" spans="1:90" s="3" customFormat="1" ht="35.25" customHeight="1" x14ac:dyDescent="0.2">
      <c r="A111" s="88" t="s">
        <v>90</v>
      </c>
      <c r="B111" s="48"/>
      <c r="C111" s="9"/>
      <c r="D111" s="9"/>
      <c r="E111" s="9"/>
      <c r="F111" s="246" t="s">
        <v>134</v>
      </c>
      <c r="G111" s="246"/>
      <c r="H111" s="246"/>
      <c r="I111" s="246"/>
      <c r="J111" s="246"/>
      <c r="K111" s="9"/>
      <c r="L111" s="246" t="s">
        <v>135</v>
      </c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34">
        <f>'SO 01.2_NEP - Zpevněné pl...'!J34</f>
        <v>0</v>
      </c>
      <c r="AH111" s="235"/>
      <c r="AI111" s="235"/>
      <c r="AJ111" s="235"/>
      <c r="AK111" s="235"/>
      <c r="AL111" s="235"/>
      <c r="AM111" s="235"/>
      <c r="AN111" s="234">
        <f t="shared" si="0"/>
        <v>0</v>
      </c>
      <c r="AO111" s="235"/>
      <c r="AP111" s="235"/>
      <c r="AQ111" s="83" t="s">
        <v>88</v>
      </c>
      <c r="AR111" s="48"/>
      <c r="AS111" s="84">
        <v>0</v>
      </c>
      <c r="AT111" s="85">
        <f t="shared" si="1"/>
        <v>0</v>
      </c>
      <c r="AU111" s="86">
        <f>'SO 01.2_NEP - Zpevněné pl...'!P130</f>
        <v>0</v>
      </c>
      <c r="AV111" s="85">
        <f>'SO 01.2_NEP - Zpevněné pl...'!J37</f>
        <v>0</v>
      </c>
      <c r="AW111" s="85">
        <f>'SO 01.2_NEP - Zpevněné pl...'!J38</f>
        <v>0</v>
      </c>
      <c r="AX111" s="85">
        <f>'SO 01.2_NEP - Zpevněné pl...'!J39</f>
        <v>0</v>
      </c>
      <c r="AY111" s="85">
        <f>'SO 01.2_NEP - Zpevněné pl...'!J40</f>
        <v>0</v>
      </c>
      <c r="AZ111" s="85">
        <f>'SO 01.2_NEP - Zpevněné pl...'!F37</f>
        <v>0</v>
      </c>
      <c r="BA111" s="85">
        <f>'SO 01.2_NEP - Zpevněné pl...'!F38</f>
        <v>0</v>
      </c>
      <c r="BB111" s="85">
        <f>'SO 01.2_NEP - Zpevněné pl...'!F39</f>
        <v>0</v>
      </c>
      <c r="BC111" s="85">
        <f>'SO 01.2_NEP - Zpevněné pl...'!F40</f>
        <v>0</v>
      </c>
      <c r="BD111" s="87">
        <f>'SO 01.2_NEP - Zpevněné pl...'!F41</f>
        <v>0</v>
      </c>
      <c r="BT111" s="25" t="s">
        <v>93</v>
      </c>
      <c r="BV111" s="25" t="s">
        <v>78</v>
      </c>
      <c r="BW111" s="25" t="s">
        <v>136</v>
      </c>
      <c r="BX111" s="25" t="s">
        <v>121</v>
      </c>
      <c r="CL111" s="25" t="s">
        <v>1</v>
      </c>
    </row>
    <row r="112" spans="1:90" s="3" customFormat="1" ht="35.25" customHeight="1" x14ac:dyDescent="0.2">
      <c r="A112" s="88" t="s">
        <v>90</v>
      </c>
      <c r="B112" s="48"/>
      <c r="C112" s="9"/>
      <c r="D112" s="9"/>
      <c r="E112" s="9"/>
      <c r="F112" s="246" t="s">
        <v>137</v>
      </c>
      <c r="G112" s="246"/>
      <c r="H112" s="246"/>
      <c r="I112" s="246"/>
      <c r="J112" s="246"/>
      <c r="K112" s="9"/>
      <c r="L112" s="246" t="s">
        <v>138</v>
      </c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246"/>
      <c r="AD112" s="246"/>
      <c r="AE112" s="246"/>
      <c r="AF112" s="246"/>
      <c r="AG112" s="234">
        <f>'IO 01_NEP - VENKOVNÍ KANA...'!J34</f>
        <v>0</v>
      </c>
      <c r="AH112" s="235"/>
      <c r="AI112" s="235"/>
      <c r="AJ112" s="235"/>
      <c r="AK112" s="235"/>
      <c r="AL112" s="235"/>
      <c r="AM112" s="235"/>
      <c r="AN112" s="234">
        <f t="shared" si="0"/>
        <v>0</v>
      </c>
      <c r="AO112" s="235"/>
      <c r="AP112" s="235"/>
      <c r="AQ112" s="83" t="s">
        <v>88</v>
      </c>
      <c r="AR112" s="48"/>
      <c r="AS112" s="84">
        <v>0</v>
      </c>
      <c r="AT112" s="85">
        <f t="shared" si="1"/>
        <v>0</v>
      </c>
      <c r="AU112" s="86">
        <f>'IO 01_NEP - VENKOVNÍ KANA...'!P126</f>
        <v>0</v>
      </c>
      <c r="AV112" s="85">
        <f>'IO 01_NEP - VENKOVNÍ KANA...'!J37</f>
        <v>0</v>
      </c>
      <c r="AW112" s="85">
        <f>'IO 01_NEP - VENKOVNÍ KANA...'!J38</f>
        <v>0</v>
      </c>
      <c r="AX112" s="85">
        <f>'IO 01_NEP - VENKOVNÍ KANA...'!J39</f>
        <v>0</v>
      </c>
      <c r="AY112" s="85">
        <f>'IO 01_NEP - VENKOVNÍ KANA...'!J40</f>
        <v>0</v>
      </c>
      <c r="AZ112" s="85">
        <f>'IO 01_NEP - VENKOVNÍ KANA...'!F37</f>
        <v>0</v>
      </c>
      <c r="BA112" s="85">
        <f>'IO 01_NEP - VENKOVNÍ KANA...'!F38</f>
        <v>0</v>
      </c>
      <c r="BB112" s="85">
        <f>'IO 01_NEP - VENKOVNÍ KANA...'!F39</f>
        <v>0</v>
      </c>
      <c r="BC112" s="85">
        <f>'IO 01_NEP - VENKOVNÍ KANA...'!F40</f>
        <v>0</v>
      </c>
      <c r="BD112" s="87">
        <f>'IO 01_NEP - VENKOVNÍ KANA...'!F41</f>
        <v>0</v>
      </c>
      <c r="BT112" s="25" t="s">
        <v>93</v>
      </c>
      <c r="BV112" s="25" t="s">
        <v>78</v>
      </c>
      <c r="BW112" s="25" t="s">
        <v>139</v>
      </c>
      <c r="BX112" s="25" t="s">
        <v>121</v>
      </c>
      <c r="CL112" s="25" t="s">
        <v>1</v>
      </c>
    </row>
    <row r="113" spans="1:91" s="6" customFormat="1" ht="24.75" customHeight="1" x14ac:dyDescent="0.2">
      <c r="B113" s="74"/>
      <c r="C113" s="75"/>
      <c r="D113" s="245" t="s">
        <v>140</v>
      </c>
      <c r="E113" s="245"/>
      <c r="F113" s="245"/>
      <c r="G113" s="245"/>
      <c r="H113" s="245"/>
      <c r="I113" s="76"/>
      <c r="J113" s="245" t="s">
        <v>141</v>
      </c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  <c r="AF113" s="245"/>
      <c r="AG113" s="237">
        <f>ROUND(AG114+AG122+AG124,2)</f>
        <v>0</v>
      </c>
      <c r="AH113" s="238"/>
      <c r="AI113" s="238"/>
      <c r="AJ113" s="238"/>
      <c r="AK113" s="238"/>
      <c r="AL113" s="238"/>
      <c r="AM113" s="238"/>
      <c r="AN113" s="239">
        <f t="shared" si="0"/>
        <v>0</v>
      </c>
      <c r="AO113" s="238"/>
      <c r="AP113" s="238"/>
      <c r="AQ113" s="77" t="s">
        <v>82</v>
      </c>
      <c r="AR113" s="74"/>
      <c r="AS113" s="78">
        <f>ROUND(AS114+AS122+AS124,2)</f>
        <v>0</v>
      </c>
      <c r="AT113" s="79">
        <f t="shared" si="1"/>
        <v>0</v>
      </c>
      <c r="AU113" s="80">
        <f>ROUND(AU114+AU122+AU124,5)</f>
        <v>0</v>
      </c>
      <c r="AV113" s="79">
        <f>ROUND(AZ113*L29,2)</f>
        <v>0</v>
      </c>
      <c r="AW113" s="79">
        <f>ROUND(BA113*L30,2)</f>
        <v>0</v>
      </c>
      <c r="AX113" s="79">
        <f>ROUND(BB113*L29,2)</f>
        <v>0</v>
      </c>
      <c r="AY113" s="79">
        <f>ROUND(BC113*L30,2)</f>
        <v>0</v>
      </c>
      <c r="AZ113" s="79">
        <f>ROUND(AZ114+AZ122+AZ124,2)</f>
        <v>0</v>
      </c>
      <c r="BA113" s="79">
        <f>ROUND(BA114+BA122+BA124,2)</f>
        <v>0</v>
      </c>
      <c r="BB113" s="79">
        <f>ROUND(BB114+BB122+BB124,2)</f>
        <v>0</v>
      </c>
      <c r="BC113" s="79">
        <f>ROUND(BC114+BC122+BC124,2)</f>
        <v>0</v>
      </c>
      <c r="BD113" s="81">
        <f>ROUND(BD114+BD122+BD124,2)</f>
        <v>0</v>
      </c>
      <c r="BS113" s="82" t="s">
        <v>75</v>
      </c>
      <c r="BT113" s="82" t="s">
        <v>83</v>
      </c>
      <c r="BU113" s="82" t="s">
        <v>77</v>
      </c>
      <c r="BV113" s="82" t="s">
        <v>78</v>
      </c>
      <c r="BW113" s="82" t="s">
        <v>142</v>
      </c>
      <c r="BX113" s="82" t="s">
        <v>5</v>
      </c>
      <c r="CL113" s="82" t="s">
        <v>1</v>
      </c>
      <c r="CM113" s="82" t="s">
        <v>85</v>
      </c>
    </row>
    <row r="114" spans="1:91" s="3" customFormat="1" ht="23.25" customHeight="1" x14ac:dyDescent="0.2">
      <c r="B114" s="48"/>
      <c r="C114" s="9"/>
      <c r="D114" s="9"/>
      <c r="E114" s="246" t="s">
        <v>143</v>
      </c>
      <c r="F114" s="246"/>
      <c r="G114" s="246"/>
      <c r="H114" s="246"/>
      <c r="I114" s="246"/>
      <c r="J114" s="9"/>
      <c r="K114" s="246" t="s">
        <v>144</v>
      </c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6"/>
      <c r="AC114" s="246"/>
      <c r="AD114" s="246"/>
      <c r="AE114" s="246"/>
      <c r="AF114" s="246"/>
      <c r="AG114" s="236">
        <f>ROUND(SUM(AG115:AG121),2)</f>
        <v>0</v>
      </c>
      <c r="AH114" s="235"/>
      <c r="AI114" s="235"/>
      <c r="AJ114" s="235"/>
      <c r="AK114" s="235"/>
      <c r="AL114" s="235"/>
      <c r="AM114" s="235"/>
      <c r="AN114" s="234">
        <f t="shared" si="0"/>
        <v>0</v>
      </c>
      <c r="AO114" s="235"/>
      <c r="AP114" s="235"/>
      <c r="AQ114" s="83" t="s">
        <v>88</v>
      </c>
      <c r="AR114" s="48"/>
      <c r="AS114" s="84">
        <f>ROUND(SUM(AS115:AS121),2)</f>
        <v>0</v>
      </c>
      <c r="AT114" s="85">
        <f t="shared" si="1"/>
        <v>0</v>
      </c>
      <c r="AU114" s="86">
        <f>ROUND(SUM(AU115:AU121),5)</f>
        <v>0</v>
      </c>
      <c r="AV114" s="85">
        <f>ROUND(AZ114*L29,2)</f>
        <v>0</v>
      </c>
      <c r="AW114" s="85">
        <f>ROUND(BA114*L30,2)</f>
        <v>0</v>
      </c>
      <c r="AX114" s="85">
        <f>ROUND(BB114*L29,2)</f>
        <v>0</v>
      </c>
      <c r="AY114" s="85">
        <f>ROUND(BC114*L30,2)</f>
        <v>0</v>
      </c>
      <c r="AZ114" s="85">
        <f>ROUND(SUM(AZ115:AZ121),2)</f>
        <v>0</v>
      </c>
      <c r="BA114" s="85">
        <f>ROUND(SUM(BA115:BA121),2)</f>
        <v>0</v>
      </c>
      <c r="BB114" s="85">
        <f>ROUND(SUM(BB115:BB121),2)</f>
        <v>0</v>
      </c>
      <c r="BC114" s="85">
        <f>ROUND(SUM(BC115:BC121),2)</f>
        <v>0</v>
      </c>
      <c r="BD114" s="87">
        <f>ROUND(SUM(BD115:BD121),2)</f>
        <v>0</v>
      </c>
      <c r="BS114" s="25" t="s">
        <v>75</v>
      </c>
      <c r="BT114" s="25" t="s">
        <v>85</v>
      </c>
      <c r="BU114" s="25" t="s">
        <v>77</v>
      </c>
      <c r="BV114" s="25" t="s">
        <v>78</v>
      </c>
      <c r="BW114" s="25" t="s">
        <v>145</v>
      </c>
      <c r="BX114" s="25" t="s">
        <v>142</v>
      </c>
      <c r="CL114" s="25" t="s">
        <v>1</v>
      </c>
    </row>
    <row r="115" spans="1:91" s="3" customFormat="1" ht="23.25" customHeight="1" x14ac:dyDescent="0.2">
      <c r="A115" s="88" t="s">
        <v>90</v>
      </c>
      <c r="B115" s="48"/>
      <c r="C115" s="9"/>
      <c r="D115" s="9"/>
      <c r="E115" s="9"/>
      <c r="F115" s="246" t="s">
        <v>146</v>
      </c>
      <c r="G115" s="246"/>
      <c r="H115" s="246"/>
      <c r="I115" s="246"/>
      <c r="J115" s="246"/>
      <c r="K115" s="9"/>
      <c r="L115" s="246" t="s">
        <v>147</v>
      </c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6"/>
      <c r="AC115" s="246"/>
      <c r="AD115" s="246"/>
      <c r="AE115" s="246"/>
      <c r="AF115" s="246"/>
      <c r="AG115" s="234">
        <f>'SO 02.01 - STAVEBNÍ ČÁST ...'!J34</f>
        <v>0</v>
      </c>
      <c r="AH115" s="235"/>
      <c r="AI115" s="235"/>
      <c r="AJ115" s="235"/>
      <c r="AK115" s="235"/>
      <c r="AL115" s="235"/>
      <c r="AM115" s="235"/>
      <c r="AN115" s="234">
        <f t="shared" si="0"/>
        <v>0</v>
      </c>
      <c r="AO115" s="235"/>
      <c r="AP115" s="235"/>
      <c r="AQ115" s="83" t="s">
        <v>88</v>
      </c>
      <c r="AR115" s="48"/>
      <c r="AS115" s="84">
        <v>0</v>
      </c>
      <c r="AT115" s="85">
        <f t="shared" si="1"/>
        <v>0</v>
      </c>
      <c r="AU115" s="86">
        <f>'SO 02.01 - STAVEBNÍ ČÁST ...'!P154</f>
        <v>0</v>
      </c>
      <c r="AV115" s="85">
        <f>'SO 02.01 - STAVEBNÍ ČÁST ...'!J37</f>
        <v>0</v>
      </c>
      <c r="AW115" s="85">
        <f>'SO 02.01 - STAVEBNÍ ČÁST ...'!J38</f>
        <v>0</v>
      </c>
      <c r="AX115" s="85">
        <f>'SO 02.01 - STAVEBNÍ ČÁST ...'!J39</f>
        <v>0</v>
      </c>
      <c r="AY115" s="85">
        <f>'SO 02.01 - STAVEBNÍ ČÁST ...'!J40</f>
        <v>0</v>
      </c>
      <c r="AZ115" s="85">
        <f>'SO 02.01 - STAVEBNÍ ČÁST ...'!F37</f>
        <v>0</v>
      </c>
      <c r="BA115" s="85">
        <f>'SO 02.01 - STAVEBNÍ ČÁST ...'!F38</f>
        <v>0</v>
      </c>
      <c r="BB115" s="85">
        <f>'SO 02.01 - STAVEBNÍ ČÁST ...'!F39</f>
        <v>0</v>
      </c>
      <c r="BC115" s="85">
        <f>'SO 02.01 - STAVEBNÍ ČÁST ...'!F40</f>
        <v>0</v>
      </c>
      <c r="BD115" s="87">
        <f>'SO 02.01 - STAVEBNÍ ČÁST ...'!F41</f>
        <v>0</v>
      </c>
      <c r="BT115" s="25" t="s">
        <v>93</v>
      </c>
      <c r="BV115" s="25" t="s">
        <v>78</v>
      </c>
      <c r="BW115" s="25" t="s">
        <v>148</v>
      </c>
      <c r="BX115" s="25" t="s">
        <v>145</v>
      </c>
      <c r="CL115" s="25" t="s">
        <v>1</v>
      </c>
    </row>
    <row r="116" spans="1:91" s="3" customFormat="1" ht="23.25" customHeight="1" x14ac:dyDescent="0.2">
      <c r="A116" s="88" t="s">
        <v>90</v>
      </c>
      <c r="B116" s="48"/>
      <c r="C116" s="9"/>
      <c r="D116" s="9"/>
      <c r="E116" s="9"/>
      <c r="F116" s="246" t="s">
        <v>149</v>
      </c>
      <c r="G116" s="246"/>
      <c r="H116" s="246"/>
      <c r="I116" s="246"/>
      <c r="J116" s="246"/>
      <c r="K116" s="9"/>
      <c r="L116" s="246" t="s">
        <v>150</v>
      </c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  <c r="AA116" s="246"/>
      <c r="AB116" s="246"/>
      <c r="AC116" s="246"/>
      <c r="AD116" s="246"/>
      <c r="AE116" s="246"/>
      <c r="AF116" s="246"/>
      <c r="AG116" s="234">
        <f>'SO 02.02 - ZTI II.etapa S...'!J34</f>
        <v>0</v>
      </c>
      <c r="AH116" s="235"/>
      <c r="AI116" s="235"/>
      <c r="AJ116" s="235"/>
      <c r="AK116" s="235"/>
      <c r="AL116" s="235"/>
      <c r="AM116" s="235"/>
      <c r="AN116" s="234">
        <f t="shared" si="0"/>
        <v>0</v>
      </c>
      <c r="AO116" s="235"/>
      <c r="AP116" s="235"/>
      <c r="AQ116" s="83" t="s">
        <v>88</v>
      </c>
      <c r="AR116" s="48"/>
      <c r="AS116" s="84">
        <v>0</v>
      </c>
      <c r="AT116" s="85">
        <f t="shared" si="1"/>
        <v>0</v>
      </c>
      <c r="AU116" s="86">
        <f>'SO 02.02 - ZTI II.etapa S...'!P130</f>
        <v>0</v>
      </c>
      <c r="AV116" s="85">
        <f>'SO 02.02 - ZTI II.etapa S...'!J37</f>
        <v>0</v>
      </c>
      <c r="AW116" s="85">
        <f>'SO 02.02 - ZTI II.etapa S...'!J38</f>
        <v>0</v>
      </c>
      <c r="AX116" s="85">
        <f>'SO 02.02 - ZTI II.etapa S...'!J39</f>
        <v>0</v>
      </c>
      <c r="AY116" s="85">
        <f>'SO 02.02 - ZTI II.etapa S...'!J40</f>
        <v>0</v>
      </c>
      <c r="AZ116" s="85">
        <f>'SO 02.02 - ZTI II.etapa S...'!F37</f>
        <v>0</v>
      </c>
      <c r="BA116" s="85">
        <f>'SO 02.02 - ZTI II.etapa S...'!F38</f>
        <v>0</v>
      </c>
      <c r="BB116" s="85">
        <f>'SO 02.02 - ZTI II.etapa S...'!F39</f>
        <v>0</v>
      </c>
      <c r="BC116" s="85">
        <f>'SO 02.02 - ZTI II.etapa S...'!F40</f>
        <v>0</v>
      </c>
      <c r="BD116" s="87">
        <f>'SO 02.02 - ZTI II.etapa S...'!F41</f>
        <v>0</v>
      </c>
      <c r="BT116" s="25" t="s">
        <v>93</v>
      </c>
      <c r="BV116" s="25" t="s">
        <v>78</v>
      </c>
      <c r="BW116" s="25" t="s">
        <v>151</v>
      </c>
      <c r="BX116" s="25" t="s">
        <v>145</v>
      </c>
      <c r="CL116" s="25" t="s">
        <v>1</v>
      </c>
    </row>
    <row r="117" spans="1:91" s="3" customFormat="1" ht="23.25" customHeight="1" x14ac:dyDescent="0.2">
      <c r="A117" s="88" t="s">
        <v>90</v>
      </c>
      <c r="B117" s="48"/>
      <c r="C117" s="9"/>
      <c r="D117" s="9"/>
      <c r="E117" s="9"/>
      <c r="F117" s="246" t="s">
        <v>152</v>
      </c>
      <c r="G117" s="246"/>
      <c r="H117" s="246"/>
      <c r="I117" s="246"/>
      <c r="J117" s="246"/>
      <c r="K117" s="9"/>
      <c r="L117" s="246" t="s">
        <v>153</v>
      </c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  <c r="AA117" s="246"/>
      <c r="AB117" s="246"/>
      <c r="AC117" s="246"/>
      <c r="AD117" s="246"/>
      <c r="AE117" s="246"/>
      <c r="AF117" s="246"/>
      <c r="AG117" s="234">
        <f>'SO 02.03 - STLAČENÝ VZDUC...'!J34</f>
        <v>0</v>
      </c>
      <c r="AH117" s="235"/>
      <c r="AI117" s="235"/>
      <c r="AJ117" s="235"/>
      <c r="AK117" s="235"/>
      <c r="AL117" s="235"/>
      <c r="AM117" s="235"/>
      <c r="AN117" s="234">
        <f t="shared" si="0"/>
        <v>0</v>
      </c>
      <c r="AO117" s="235"/>
      <c r="AP117" s="235"/>
      <c r="AQ117" s="83" t="s">
        <v>88</v>
      </c>
      <c r="AR117" s="48"/>
      <c r="AS117" s="84">
        <v>0</v>
      </c>
      <c r="AT117" s="85">
        <f t="shared" si="1"/>
        <v>0</v>
      </c>
      <c r="AU117" s="86">
        <f>'SO 02.03 - STLAČENÝ VZDUC...'!P128</f>
        <v>0</v>
      </c>
      <c r="AV117" s="85">
        <f>'SO 02.03 - STLAČENÝ VZDUC...'!J37</f>
        <v>0</v>
      </c>
      <c r="AW117" s="85">
        <f>'SO 02.03 - STLAČENÝ VZDUC...'!J38</f>
        <v>0</v>
      </c>
      <c r="AX117" s="85">
        <f>'SO 02.03 - STLAČENÝ VZDUC...'!J39</f>
        <v>0</v>
      </c>
      <c r="AY117" s="85">
        <f>'SO 02.03 - STLAČENÝ VZDUC...'!J40</f>
        <v>0</v>
      </c>
      <c r="AZ117" s="85">
        <f>'SO 02.03 - STLAČENÝ VZDUC...'!F37</f>
        <v>0</v>
      </c>
      <c r="BA117" s="85">
        <f>'SO 02.03 - STLAČENÝ VZDUC...'!F38</f>
        <v>0</v>
      </c>
      <c r="BB117" s="85">
        <f>'SO 02.03 - STLAČENÝ VZDUC...'!F39</f>
        <v>0</v>
      </c>
      <c r="BC117" s="85">
        <f>'SO 02.03 - STLAČENÝ VZDUC...'!F40</f>
        <v>0</v>
      </c>
      <c r="BD117" s="87">
        <f>'SO 02.03 - STLAČENÝ VZDUC...'!F41</f>
        <v>0</v>
      </c>
      <c r="BT117" s="25" t="s">
        <v>93</v>
      </c>
      <c r="BV117" s="25" t="s">
        <v>78</v>
      </c>
      <c r="BW117" s="25" t="s">
        <v>154</v>
      </c>
      <c r="BX117" s="25" t="s">
        <v>145</v>
      </c>
      <c r="CL117" s="25" t="s">
        <v>1</v>
      </c>
    </row>
    <row r="118" spans="1:91" s="3" customFormat="1" ht="23.25" customHeight="1" x14ac:dyDescent="0.2">
      <c r="A118" s="88" t="s">
        <v>90</v>
      </c>
      <c r="B118" s="48"/>
      <c r="C118" s="9"/>
      <c r="D118" s="9"/>
      <c r="E118" s="9"/>
      <c r="F118" s="246" t="s">
        <v>155</v>
      </c>
      <c r="G118" s="246"/>
      <c r="H118" s="246"/>
      <c r="I118" s="246"/>
      <c r="J118" s="246"/>
      <c r="K118" s="9"/>
      <c r="L118" s="246" t="s">
        <v>156</v>
      </c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  <c r="AA118" s="246"/>
      <c r="AB118" s="246"/>
      <c r="AC118" s="246"/>
      <c r="AD118" s="246"/>
      <c r="AE118" s="246"/>
      <c r="AF118" s="246"/>
      <c r="AG118" s="234">
        <f>'SO 02.04 - VYTÁPĚNÍ II.et...'!J34</f>
        <v>0</v>
      </c>
      <c r="AH118" s="235"/>
      <c r="AI118" s="235"/>
      <c r="AJ118" s="235"/>
      <c r="AK118" s="235"/>
      <c r="AL118" s="235"/>
      <c r="AM118" s="235"/>
      <c r="AN118" s="234">
        <f t="shared" si="0"/>
        <v>0</v>
      </c>
      <c r="AO118" s="235"/>
      <c r="AP118" s="235"/>
      <c r="AQ118" s="83" t="s">
        <v>88</v>
      </c>
      <c r="AR118" s="48"/>
      <c r="AS118" s="84">
        <v>0</v>
      </c>
      <c r="AT118" s="85">
        <f t="shared" si="1"/>
        <v>0</v>
      </c>
      <c r="AU118" s="86">
        <f>'SO 02.04 - VYTÁPĚNÍ II.et...'!P129</f>
        <v>0</v>
      </c>
      <c r="AV118" s="85">
        <f>'SO 02.04 - VYTÁPĚNÍ II.et...'!J37</f>
        <v>0</v>
      </c>
      <c r="AW118" s="85">
        <f>'SO 02.04 - VYTÁPĚNÍ II.et...'!J38</f>
        <v>0</v>
      </c>
      <c r="AX118" s="85">
        <f>'SO 02.04 - VYTÁPĚNÍ II.et...'!J39</f>
        <v>0</v>
      </c>
      <c r="AY118" s="85">
        <f>'SO 02.04 - VYTÁPĚNÍ II.et...'!J40</f>
        <v>0</v>
      </c>
      <c r="AZ118" s="85">
        <f>'SO 02.04 - VYTÁPĚNÍ II.et...'!F37</f>
        <v>0</v>
      </c>
      <c r="BA118" s="85">
        <f>'SO 02.04 - VYTÁPĚNÍ II.et...'!F38</f>
        <v>0</v>
      </c>
      <c r="BB118" s="85">
        <f>'SO 02.04 - VYTÁPĚNÍ II.et...'!F39</f>
        <v>0</v>
      </c>
      <c r="BC118" s="85">
        <f>'SO 02.04 - VYTÁPĚNÍ II.et...'!F40</f>
        <v>0</v>
      </c>
      <c r="BD118" s="87">
        <f>'SO 02.04 - VYTÁPĚNÍ II.et...'!F41</f>
        <v>0</v>
      </c>
      <c r="BT118" s="25" t="s">
        <v>93</v>
      </c>
      <c r="BV118" s="25" t="s">
        <v>78</v>
      </c>
      <c r="BW118" s="25" t="s">
        <v>157</v>
      </c>
      <c r="BX118" s="25" t="s">
        <v>145</v>
      </c>
      <c r="CL118" s="25" t="s">
        <v>1</v>
      </c>
    </row>
    <row r="119" spans="1:91" s="3" customFormat="1" ht="23.25" customHeight="1" x14ac:dyDescent="0.2">
      <c r="A119" s="88" t="s">
        <v>90</v>
      </c>
      <c r="B119" s="48"/>
      <c r="C119" s="9"/>
      <c r="D119" s="9"/>
      <c r="E119" s="9"/>
      <c r="F119" s="246" t="s">
        <v>158</v>
      </c>
      <c r="G119" s="246"/>
      <c r="H119" s="246"/>
      <c r="I119" s="246"/>
      <c r="J119" s="246"/>
      <c r="K119" s="9"/>
      <c r="L119" s="246" t="s">
        <v>159</v>
      </c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  <c r="AA119" s="246"/>
      <c r="AB119" s="246"/>
      <c r="AC119" s="246"/>
      <c r="AD119" s="246"/>
      <c r="AE119" s="246"/>
      <c r="AF119" s="246"/>
      <c r="AG119" s="234">
        <f>'SO 02.05 - VZDUCHOTECHNIK...'!J34</f>
        <v>0</v>
      </c>
      <c r="AH119" s="235"/>
      <c r="AI119" s="235"/>
      <c r="AJ119" s="235"/>
      <c r="AK119" s="235"/>
      <c r="AL119" s="235"/>
      <c r="AM119" s="235"/>
      <c r="AN119" s="234">
        <f t="shared" si="0"/>
        <v>0</v>
      </c>
      <c r="AO119" s="235"/>
      <c r="AP119" s="235"/>
      <c r="AQ119" s="83" t="s">
        <v>88</v>
      </c>
      <c r="AR119" s="48"/>
      <c r="AS119" s="84">
        <v>0</v>
      </c>
      <c r="AT119" s="85">
        <f t="shared" si="1"/>
        <v>0</v>
      </c>
      <c r="AU119" s="86">
        <f>'SO 02.05 - VZDUCHOTECHNIK...'!P127</f>
        <v>0</v>
      </c>
      <c r="AV119" s="85">
        <f>'SO 02.05 - VZDUCHOTECHNIK...'!J37</f>
        <v>0</v>
      </c>
      <c r="AW119" s="85">
        <f>'SO 02.05 - VZDUCHOTECHNIK...'!J38</f>
        <v>0</v>
      </c>
      <c r="AX119" s="85">
        <f>'SO 02.05 - VZDUCHOTECHNIK...'!J39</f>
        <v>0</v>
      </c>
      <c r="AY119" s="85">
        <f>'SO 02.05 - VZDUCHOTECHNIK...'!J40</f>
        <v>0</v>
      </c>
      <c r="AZ119" s="85">
        <f>'SO 02.05 - VZDUCHOTECHNIK...'!F37</f>
        <v>0</v>
      </c>
      <c r="BA119" s="85">
        <f>'SO 02.05 - VZDUCHOTECHNIK...'!F38</f>
        <v>0</v>
      </c>
      <c r="BB119" s="85">
        <f>'SO 02.05 - VZDUCHOTECHNIK...'!F39</f>
        <v>0</v>
      </c>
      <c r="BC119" s="85">
        <f>'SO 02.05 - VZDUCHOTECHNIK...'!F40</f>
        <v>0</v>
      </c>
      <c r="BD119" s="87">
        <f>'SO 02.05 - VZDUCHOTECHNIK...'!F41</f>
        <v>0</v>
      </c>
      <c r="BT119" s="25" t="s">
        <v>93</v>
      </c>
      <c r="BV119" s="25" t="s">
        <v>78</v>
      </c>
      <c r="BW119" s="25" t="s">
        <v>160</v>
      </c>
      <c r="BX119" s="25" t="s">
        <v>145</v>
      </c>
      <c r="CL119" s="25" t="s">
        <v>1</v>
      </c>
    </row>
    <row r="120" spans="1:91" s="3" customFormat="1" ht="23.25" customHeight="1" x14ac:dyDescent="0.2">
      <c r="A120" s="88" t="s">
        <v>90</v>
      </c>
      <c r="B120" s="48"/>
      <c r="C120" s="9"/>
      <c r="D120" s="9"/>
      <c r="E120" s="9"/>
      <c r="F120" s="246" t="s">
        <v>161</v>
      </c>
      <c r="G120" s="246"/>
      <c r="H120" s="246"/>
      <c r="I120" s="246"/>
      <c r="J120" s="246"/>
      <c r="K120" s="9"/>
      <c r="L120" s="246" t="s">
        <v>162</v>
      </c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  <c r="AA120" s="246"/>
      <c r="AB120" s="246"/>
      <c r="AC120" s="246"/>
      <c r="AD120" s="246"/>
      <c r="AE120" s="246"/>
      <c r="AF120" s="246"/>
      <c r="AG120" s="234">
        <f>'SO 02.06 - ELEKTROINSTALA...'!J34</f>
        <v>0</v>
      </c>
      <c r="AH120" s="235"/>
      <c r="AI120" s="235"/>
      <c r="AJ120" s="235"/>
      <c r="AK120" s="235"/>
      <c r="AL120" s="235"/>
      <c r="AM120" s="235"/>
      <c r="AN120" s="234">
        <f t="shared" si="0"/>
        <v>0</v>
      </c>
      <c r="AO120" s="235"/>
      <c r="AP120" s="235"/>
      <c r="AQ120" s="83" t="s">
        <v>88</v>
      </c>
      <c r="AR120" s="48"/>
      <c r="AS120" s="84">
        <v>0</v>
      </c>
      <c r="AT120" s="85">
        <f t="shared" si="1"/>
        <v>0</v>
      </c>
      <c r="AU120" s="86">
        <f>'SO 02.06 - ELEKTROINSTALA...'!P136</f>
        <v>0</v>
      </c>
      <c r="AV120" s="85">
        <f>'SO 02.06 - ELEKTROINSTALA...'!J37</f>
        <v>0</v>
      </c>
      <c r="AW120" s="85">
        <f>'SO 02.06 - ELEKTROINSTALA...'!J38</f>
        <v>0</v>
      </c>
      <c r="AX120" s="85">
        <f>'SO 02.06 - ELEKTROINSTALA...'!J39</f>
        <v>0</v>
      </c>
      <c r="AY120" s="85">
        <f>'SO 02.06 - ELEKTROINSTALA...'!J40</f>
        <v>0</v>
      </c>
      <c r="AZ120" s="85">
        <f>'SO 02.06 - ELEKTROINSTALA...'!F37</f>
        <v>0</v>
      </c>
      <c r="BA120" s="85">
        <f>'SO 02.06 - ELEKTROINSTALA...'!F38</f>
        <v>0</v>
      </c>
      <c r="BB120" s="85">
        <f>'SO 02.06 - ELEKTROINSTALA...'!F39</f>
        <v>0</v>
      </c>
      <c r="BC120" s="85">
        <f>'SO 02.06 - ELEKTROINSTALA...'!F40</f>
        <v>0</v>
      </c>
      <c r="BD120" s="87">
        <f>'SO 02.06 - ELEKTROINSTALA...'!F41</f>
        <v>0</v>
      </c>
      <c r="BT120" s="25" t="s">
        <v>93</v>
      </c>
      <c r="BV120" s="25" t="s">
        <v>78</v>
      </c>
      <c r="BW120" s="25" t="s">
        <v>163</v>
      </c>
      <c r="BX120" s="25" t="s">
        <v>145</v>
      </c>
      <c r="CL120" s="25" t="s">
        <v>1</v>
      </c>
    </row>
    <row r="121" spans="1:91" s="3" customFormat="1" ht="35.25" customHeight="1" x14ac:dyDescent="0.2">
      <c r="A121" s="88" t="s">
        <v>90</v>
      </c>
      <c r="B121" s="48"/>
      <c r="C121" s="9"/>
      <c r="D121" s="9"/>
      <c r="E121" s="9"/>
      <c r="F121" s="246" t="s">
        <v>164</v>
      </c>
      <c r="G121" s="246"/>
      <c r="H121" s="246"/>
      <c r="I121" s="246"/>
      <c r="J121" s="246"/>
      <c r="K121" s="9"/>
      <c r="L121" s="246" t="s">
        <v>165</v>
      </c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34">
        <f>'IO 02 - VENKOVNÍ KANALIZA...'!J34</f>
        <v>0</v>
      </c>
      <c r="AH121" s="235"/>
      <c r="AI121" s="235"/>
      <c r="AJ121" s="235"/>
      <c r="AK121" s="235"/>
      <c r="AL121" s="235"/>
      <c r="AM121" s="235"/>
      <c r="AN121" s="234">
        <f t="shared" si="0"/>
        <v>0</v>
      </c>
      <c r="AO121" s="235"/>
      <c r="AP121" s="235"/>
      <c r="AQ121" s="83" t="s">
        <v>88</v>
      </c>
      <c r="AR121" s="48"/>
      <c r="AS121" s="84">
        <v>0</v>
      </c>
      <c r="AT121" s="85">
        <f t="shared" si="1"/>
        <v>0</v>
      </c>
      <c r="AU121" s="86">
        <f>'IO 02 - VENKOVNÍ KANALIZA...'!P133</f>
        <v>0</v>
      </c>
      <c r="AV121" s="85">
        <f>'IO 02 - VENKOVNÍ KANALIZA...'!J37</f>
        <v>0</v>
      </c>
      <c r="AW121" s="85">
        <f>'IO 02 - VENKOVNÍ KANALIZA...'!J38</f>
        <v>0</v>
      </c>
      <c r="AX121" s="85">
        <f>'IO 02 - VENKOVNÍ KANALIZA...'!J39</f>
        <v>0</v>
      </c>
      <c r="AY121" s="85">
        <f>'IO 02 - VENKOVNÍ KANALIZA...'!J40</f>
        <v>0</v>
      </c>
      <c r="AZ121" s="85">
        <f>'IO 02 - VENKOVNÍ KANALIZA...'!F37</f>
        <v>0</v>
      </c>
      <c r="BA121" s="85">
        <f>'IO 02 - VENKOVNÍ KANALIZA...'!F38</f>
        <v>0</v>
      </c>
      <c r="BB121" s="85">
        <f>'IO 02 - VENKOVNÍ KANALIZA...'!F39</f>
        <v>0</v>
      </c>
      <c r="BC121" s="85">
        <f>'IO 02 - VENKOVNÍ KANALIZA...'!F40</f>
        <v>0</v>
      </c>
      <c r="BD121" s="87">
        <f>'IO 02 - VENKOVNÍ KANALIZA...'!F41</f>
        <v>0</v>
      </c>
      <c r="BT121" s="25" t="s">
        <v>93</v>
      </c>
      <c r="BV121" s="25" t="s">
        <v>78</v>
      </c>
      <c r="BW121" s="25" t="s">
        <v>166</v>
      </c>
      <c r="BX121" s="25" t="s">
        <v>145</v>
      </c>
      <c r="CL121" s="25" t="s">
        <v>1</v>
      </c>
    </row>
    <row r="122" spans="1:91" s="3" customFormat="1" ht="23.25" customHeight="1" x14ac:dyDescent="0.2">
      <c r="B122" s="48"/>
      <c r="C122" s="9"/>
      <c r="D122" s="9"/>
      <c r="E122" s="246" t="s">
        <v>167</v>
      </c>
      <c r="F122" s="246"/>
      <c r="G122" s="246"/>
      <c r="H122" s="246"/>
      <c r="I122" s="246"/>
      <c r="J122" s="9"/>
      <c r="K122" s="246" t="s">
        <v>168</v>
      </c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36">
        <f>ROUND(AG123,2)</f>
        <v>0</v>
      </c>
      <c r="AH122" s="235"/>
      <c r="AI122" s="235"/>
      <c r="AJ122" s="235"/>
      <c r="AK122" s="235"/>
      <c r="AL122" s="235"/>
      <c r="AM122" s="235"/>
      <c r="AN122" s="234">
        <f t="shared" si="0"/>
        <v>0</v>
      </c>
      <c r="AO122" s="235"/>
      <c r="AP122" s="235"/>
      <c r="AQ122" s="83" t="s">
        <v>88</v>
      </c>
      <c r="AR122" s="48"/>
      <c r="AS122" s="84">
        <f>ROUND(AS123,2)</f>
        <v>0</v>
      </c>
      <c r="AT122" s="85">
        <f t="shared" si="1"/>
        <v>0</v>
      </c>
      <c r="AU122" s="86">
        <f>ROUND(AU123,5)</f>
        <v>0</v>
      </c>
      <c r="AV122" s="85">
        <f>ROUND(AZ122*L29,2)</f>
        <v>0</v>
      </c>
      <c r="AW122" s="85">
        <f>ROUND(BA122*L30,2)</f>
        <v>0</v>
      </c>
      <c r="AX122" s="85">
        <f>ROUND(BB122*L29,2)</f>
        <v>0</v>
      </c>
      <c r="AY122" s="85">
        <f>ROUND(BC122*L30,2)</f>
        <v>0</v>
      </c>
      <c r="AZ122" s="85">
        <f>ROUND(AZ123,2)</f>
        <v>0</v>
      </c>
      <c r="BA122" s="85">
        <f>ROUND(BA123,2)</f>
        <v>0</v>
      </c>
      <c r="BB122" s="85">
        <f>ROUND(BB123,2)</f>
        <v>0</v>
      </c>
      <c r="BC122" s="85">
        <f>ROUND(BC123,2)</f>
        <v>0</v>
      </c>
      <c r="BD122" s="87">
        <f>ROUND(BD123,2)</f>
        <v>0</v>
      </c>
      <c r="BS122" s="25" t="s">
        <v>75</v>
      </c>
      <c r="BT122" s="25" t="s">
        <v>85</v>
      </c>
      <c r="BU122" s="25" t="s">
        <v>77</v>
      </c>
      <c r="BV122" s="25" t="s">
        <v>78</v>
      </c>
      <c r="BW122" s="25" t="s">
        <v>169</v>
      </c>
      <c r="BX122" s="25" t="s">
        <v>142</v>
      </c>
      <c r="CL122" s="25" t="s">
        <v>1</v>
      </c>
    </row>
    <row r="123" spans="1:91" s="3" customFormat="1" ht="35.25" customHeight="1" x14ac:dyDescent="0.2">
      <c r="A123" s="88" t="s">
        <v>90</v>
      </c>
      <c r="B123" s="48"/>
      <c r="C123" s="9"/>
      <c r="D123" s="9"/>
      <c r="E123" s="9"/>
      <c r="F123" s="246" t="s">
        <v>170</v>
      </c>
      <c r="G123" s="246"/>
      <c r="H123" s="246"/>
      <c r="I123" s="246"/>
      <c r="J123" s="246"/>
      <c r="K123" s="9"/>
      <c r="L123" s="246" t="s">
        <v>171</v>
      </c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34">
        <f>'SO 02.01_DOP - Stavební č...'!J34</f>
        <v>0</v>
      </c>
      <c r="AH123" s="235"/>
      <c r="AI123" s="235"/>
      <c r="AJ123" s="235"/>
      <c r="AK123" s="235"/>
      <c r="AL123" s="235"/>
      <c r="AM123" s="235"/>
      <c r="AN123" s="234">
        <f t="shared" si="0"/>
        <v>0</v>
      </c>
      <c r="AO123" s="235"/>
      <c r="AP123" s="235"/>
      <c r="AQ123" s="83" t="s">
        <v>88</v>
      </c>
      <c r="AR123" s="48"/>
      <c r="AS123" s="84">
        <v>0</v>
      </c>
      <c r="AT123" s="85">
        <f t="shared" si="1"/>
        <v>0</v>
      </c>
      <c r="AU123" s="86">
        <f>'SO 02.01_DOP - Stavební č...'!P141</f>
        <v>0</v>
      </c>
      <c r="AV123" s="85">
        <f>'SO 02.01_DOP - Stavební č...'!J37</f>
        <v>0</v>
      </c>
      <c r="AW123" s="85">
        <f>'SO 02.01_DOP - Stavební č...'!J38</f>
        <v>0</v>
      </c>
      <c r="AX123" s="85">
        <f>'SO 02.01_DOP - Stavební č...'!J39</f>
        <v>0</v>
      </c>
      <c r="AY123" s="85">
        <f>'SO 02.01_DOP - Stavební č...'!J40</f>
        <v>0</v>
      </c>
      <c r="AZ123" s="85">
        <f>'SO 02.01_DOP - Stavební č...'!F37</f>
        <v>0</v>
      </c>
      <c r="BA123" s="85">
        <f>'SO 02.01_DOP - Stavební č...'!F38</f>
        <v>0</v>
      </c>
      <c r="BB123" s="85">
        <f>'SO 02.01_DOP - Stavební č...'!F39</f>
        <v>0</v>
      </c>
      <c r="BC123" s="85">
        <f>'SO 02.01_DOP - Stavební č...'!F40</f>
        <v>0</v>
      </c>
      <c r="BD123" s="87">
        <f>'SO 02.01_DOP - Stavební č...'!F41</f>
        <v>0</v>
      </c>
      <c r="BT123" s="25" t="s">
        <v>93</v>
      </c>
      <c r="BV123" s="25" t="s">
        <v>78</v>
      </c>
      <c r="BW123" s="25" t="s">
        <v>172</v>
      </c>
      <c r="BX123" s="25" t="s">
        <v>169</v>
      </c>
      <c r="CL123" s="25" t="s">
        <v>1</v>
      </c>
    </row>
    <row r="124" spans="1:91" s="3" customFormat="1" ht="23.25" customHeight="1" x14ac:dyDescent="0.2">
      <c r="B124" s="48"/>
      <c r="C124" s="9"/>
      <c r="D124" s="9"/>
      <c r="E124" s="246" t="s">
        <v>173</v>
      </c>
      <c r="F124" s="246"/>
      <c r="G124" s="246"/>
      <c r="H124" s="246"/>
      <c r="I124" s="246"/>
      <c r="J124" s="9"/>
      <c r="K124" s="246" t="s">
        <v>174</v>
      </c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36">
        <f>ROUND(SUM(AG125:AG130),2)</f>
        <v>0</v>
      </c>
      <c r="AH124" s="235"/>
      <c r="AI124" s="235"/>
      <c r="AJ124" s="235"/>
      <c r="AK124" s="235"/>
      <c r="AL124" s="235"/>
      <c r="AM124" s="235"/>
      <c r="AN124" s="234">
        <f t="shared" si="0"/>
        <v>0</v>
      </c>
      <c r="AO124" s="235"/>
      <c r="AP124" s="235"/>
      <c r="AQ124" s="83" t="s">
        <v>88</v>
      </c>
      <c r="AR124" s="48"/>
      <c r="AS124" s="84">
        <f>ROUND(SUM(AS125:AS130),2)</f>
        <v>0</v>
      </c>
      <c r="AT124" s="85">
        <f t="shared" si="1"/>
        <v>0</v>
      </c>
      <c r="AU124" s="86">
        <f>ROUND(SUM(AU125:AU130),5)</f>
        <v>0</v>
      </c>
      <c r="AV124" s="85">
        <f>ROUND(AZ124*L29,2)</f>
        <v>0</v>
      </c>
      <c r="AW124" s="85">
        <f>ROUND(BA124*L30,2)</f>
        <v>0</v>
      </c>
      <c r="AX124" s="85">
        <f>ROUND(BB124*L29,2)</f>
        <v>0</v>
      </c>
      <c r="AY124" s="85">
        <f>ROUND(BC124*L30,2)</f>
        <v>0</v>
      </c>
      <c r="AZ124" s="85">
        <f>ROUND(SUM(AZ125:AZ130),2)</f>
        <v>0</v>
      </c>
      <c r="BA124" s="85">
        <f>ROUND(SUM(BA125:BA130),2)</f>
        <v>0</v>
      </c>
      <c r="BB124" s="85">
        <f>ROUND(SUM(BB125:BB130),2)</f>
        <v>0</v>
      </c>
      <c r="BC124" s="85">
        <f>ROUND(SUM(BC125:BC130),2)</f>
        <v>0</v>
      </c>
      <c r="BD124" s="87">
        <f>ROUND(SUM(BD125:BD130),2)</f>
        <v>0</v>
      </c>
      <c r="BS124" s="25" t="s">
        <v>75</v>
      </c>
      <c r="BT124" s="25" t="s">
        <v>85</v>
      </c>
      <c r="BU124" s="25" t="s">
        <v>77</v>
      </c>
      <c r="BV124" s="25" t="s">
        <v>78</v>
      </c>
      <c r="BW124" s="25" t="s">
        <v>175</v>
      </c>
      <c r="BX124" s="25" t="s">
        <v>142</v>
      </c>
      <c r="CL124" s="25" t="s">
        <v>1</v>
      </c>
    </row>
    <row r="125" spans="1:91" s="3" customFormat="1" ht="35.25" customHeight="1" x14ac:dyDescent="0.2">
      <c r="A125" s="88" t="s">
        <v>90</v>
      </c>
      <c r="B125" s="48"/>
      <c r="C125" s="9"/>
      <c r="D125" s="9"/>
      <c r="E125" s="9"/>
      <c r="F125" s="246" t="s">
        <v>176</v>
      </c>
      <c r="G125" s="246"/>
      <c r="H125" s="246"/>
      <c r="I125" s="246"/>
      <c r="J125" s="246"/>
      <c r="K125" s="9"/>
      <c r="L125" s="246" t="s">
        <v>177</v>
      </c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34">
        <f>'SO 02.04_NEP - VYTÁPĚNÍ I...'!J34</f>
        <v>0</v>
      </c>
      <c r="AH125" s="235"/>
      <c r="AI125" s="235"/>
      <c r="AJ125" s="235"/>
      <c r="AK125" s="235"/>
      <c r="AL125" s="235"/>
      <c r="AM125" s="235"/>
      <c r="AN125" s="234">
        <f t="shared" si="0"/>
        <v>0</v>
      </c>
      <c r="AO125" s="235"/>
      <c r="AP125" s="235"/>
      <c r="AQ125" s="83" t="s">
        <v>88</v>
      </c>
      <c r="AR125" s="48"/>
      <c r="AS125" s="84">
        <v>0</v>
      </c>
      <c r="AT125" s="85">
        <f t="shared" si="1"/>
        <v>0</v>
      </c>
      <c r="AU125" s="86">
        <f>'SO 02.04_NEP - VYTÁPĚNÍ I...'!P126</f>
        <v>0</v>
      </c>
      <c r="AV125" s="85">
        <f>'SO 02.04_NEP - VYTÁPĚNÍ I...'!J37</f>
        <v>0</v>
      </c>
      <c r="AW125" s="85">
        <f>'SO 02.04_NEP - VYTÁPĚNÍ I...'!J38</f>
        <v>0</v>
      </c>
      <c r="AX125" s="85">
        <f>'SO 02.04_NEP - VYTÁPĚNÍ I...'!J39</f>
        <v>0</v>
      </c>
      <c r="AY125" s="85">
        <f>'SO 02.04_NEP - VYTÁPĚNÍ I...'!J40</f>
        <v>0</v>
      </c>
      <c r="AZ125" s="85">
        <f>'SO 02.04_NEP - VYTÁPĚNÍ I...'!F37</f>
        <v>0</v>
      </c>
      <c r="BA125" s="85">
        <f>'SO 02.04_NEP - VYTÁPĚNÍ I...'!F38</f>
        <v>0</v>
      </c>
      <c r="BB125" s="85">
        <f>'SO 02.04_NEP - VYTÁPĚNÍ I...'!F39</f>
        <v>0</v>
      </c>
      <c r="BC125" s="85">
        <f>'SO 02.04_NEP - VYTÁPĚNÍ I...'!F40</f>
        <v>0</v>
      </c>
      <c r="BD125" s="87">
        <f>'SO 02.04_NEP - VYTÁPĚNÍ I...'!F41</f>
        <v>0</v>
      </c>
      <c r="BT125" s="25" t="s">
        <v>93</v>
      </c>
      <c r="BV125" s="25" t="s">
        <v>78</v>
      </c>
      <c r="BW125" s="25" t="s">
        <v>178</v>
      </c>
      <c r="BX125" s="25" t="s">
        <v>175</v>
      </c>
      <c r="CL125" s="25" t="s">
        <v>1</v>
      </c>
    </row>
    <row r="126" spans="1:91" s="3" customFormat="1" ht="35.25" customHeight="1" x14ac:dyDescent="0.2">
      <c r="A126" s="88" t="s">
        <v>90</v>
      </c>
      <c r="B126" s="48"/>
      <c r="C126" s="9"/>
      <c r="D126" s="9"/>
      <c r="E126" s="9"/>
      <c r="F126" s="246" t="s">
        <v>179</v>
      </c>
      <c r="G126" s="246"/>
      <c r="H126" s="246"/>
      <c r="I126" s="246"/>
      <c r="J126" s="246"/>
      <c r="K126" s="9"/>
      <c r="L126" s="246" t="s">
        <v>180</v>
      </c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46"/>
      <c r="AC126" s="246"/>
      <c r="AD126" s="246"/>
      <c r="AE126" s="246"/>
      <c r="AF126" s="246"/>
      <c r="AG126" s="234">
        <f>'SO 02.05_NEP - VZDUCHOTEC...'!J34</f>
        <v>0</v>
      </c>
      <c r="AH126" s="235"/>
      <c r="AI126" s="235"/>
      <c r="AJ126" s="235"/>
      <c r="AK126" s="235"/>
      <c r="AL126" s="235"/>
      <c r="AM126" s="235"/>
      <c r="AN126" s="234">
        <f t="shared" si="0"/>
        <v>0</v>
      </c>
      <c r="AO126" s="235"/>
      <c r="AP126" s="235"/>
      <c r="AQ126" s="83" t="s">
        <v>88</v>
      </c>
      <c r="AR126" s="48"/>
      <c r="AS126" s="84">
        <v>0</v>
      </c>
      <c r="AT126" s="85">
        <f t="shared" si="1"/>
        <v>0</v>
      </c>
      <c r="AU126" s="86">
        <f>'SO 02.05_NEP - VZDUCHOTEC...'!P126</f>
        <v>0</v>
      </c>
      <c r="AV126" s="85">
        <f>'SO 02.05_NEP - VZDUCHOTEC...'!J37</f>
        <v>0</v>
      </c>
      <c r="AW126" s="85">
        <f>'SO 02.05_NEP - VZDUCHOTEC...'!J38</f>
        <v>0</v>
      </c>
      <c r="AX126" s="85">
        <f>'SO 02.05_NEP - VZDUCHOTEC...'!J39</f>
        <v>0</v>
      </c>
      <c r="AY126" s="85">
        <f>'SO 02.05_NEP - VZDUCHOTEC...'!J40</f>
        <v>0</v>
      </c>
      <c r="AZ126" s="85">
        <f>'SO 02.05_NEP - VZDUCHOTEC...'!F37</f>
        <v>0</v>
      </c>
      <c r="BA126" s="85">
        <f>'SO 02.05_NEP - VZDUCHOTEC...'!F38</f>
        <v>0</v>
      </c>
      <c r="BB126" s="85">
        <f>'SO 02.05_NEP - VZDUCHOTEC...'!F39</f>
        <v>0</v>
      </c>
      <c r="BC126" s="85">
        <f>'SO 02.05_NEP - VZDUCHOTEC...'!F40</f>
        <v>0</v>
      </c>
      <c r="BD126" s="87">
        <f>'SO 02.05_NEP - VZDUCHOTEC...'!F41</f>
        <v>0</v>
      </c>
      <c r="BT126" s="25" t="s">
        <v>93</v>
      </c>
      <c r="BV126" s="25" t="s">
        <v>78</v>
      </c>
      <c r="BW126" s="25" t="s">
        <v>181</v>
      </c>
      <c r="BX126" s="25" t="s">
        <v>175</v>
      </c>
      <c r="CL126" s="25" t="s">
        <v>1</v>
      </c>
    </row>
    <row r="127" spans="1:91" s="3" customFormat="1" ht="35.25" customHeight="1" x14ac:dyDescent="0.2">
      <c r="A127" s="88" t="s">
        <v>90</v>
      </c>
      <c r="B127" s="48"/>
      <c r="C127" s="9"/>
      <c r="D127" s="9"/>
      <c r="E127" s="9"/>
      <c r="F127" s="246" t="s">
        <v>182</v>
      </c>
      <c r="G127" s="246"/>
      <c r="H127" s="246"/>
      <c r="I127" s="246"/>
      <c r="J127" s="246"/>
      <c r="K127" s="9"/>
      <c r="L127" s="246" t="s">
        <v>183</v>
      </c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34">
        <f>'SO 02.06_NEP - ELEKTROINS...'!J34</f>
        <v>0</v>
      </c>
      <c r="AH127" s="235"/>
      <c r="AI127" s="235"/>
      <c r="AJ127" s="235"/>
      <c r="AK127" s="235"/>
      <c r="AL127" s="235"/>
      <c r="AM127" s="235"/>
      <c r="AN127" s="234">
        <f t="shared" si="0"/>
        <v>0</v>
      </c>
      <c r="AO127" s="235"/>
      <c r="AP127" s="235"/>
      <c r="AQ127" s="83" t="s">
        <v>88</v>
      </c>
      <c r="AR127" s="48"/>
      <c r="AS127" s="84">
        <v>0</v>
      </c>
      <c r="AT127" s="85">
        <f t="shared" si="1"/>
        <v>0</v>
      </c>
      <c r="AU127" s="86">
        <f>'SO 02.06_NEP - ELEKTROINS...'!P125</f>
        <v>0</v>
      </c>
      <c r="AV127" s="85">
        <f>'SO 02.06_NEP - ELEKTROINS...'!J37</f>
        <v>0</v>
      </c>
      <c r="AW127" s="85">
        <f>'SO 02.06_NEP - ELEKTROINS...'!J38</f>
        <v>0</v>
      </c>
      <c r="AX127" s="85">
        <f>'SO 02.06_NEP - ELEKTROINS...'!J39</f>
        <v>0</v>
      </c>
      <c r="AY127" s="85">
        <f>'SO 02.06_NEP - ELEKTROINS...'!J40</f>
        <v>0</v>
      </c>
      <c r="AZ127" s="85">
        <f>'SO 02.06_NEP - ELEKTROINS...'!F37</f>
        <v>0</v>
      </c>
      <c r="BA127" s="85">
        <f>'SO 02.06_NEP - ELEKTROINS...'!F38</f>
        <v>0</v>
      </c>
      <c r="BB127" s="85">
        <f>'SO 02.06_NEP - ELEKTROINS...'!F39</f>
        <v>0</v>
      </c>
      <c r="BC127" s="85">
        <f>'SO 02.06_NEP - ELEKTROINS...'!F40</f>
        <v>0</v>
      </c>
      <c r="BD127" s="87">
        <f>'SO 02.06_NEP - ELEKTROINS...'!F41</f>
        <v>0</v>
      </c>
      <c r="BT127" s="25" t="s">
        <v>93</v>
      </c>
      <c r="BV127" s="25" t="s">
        <v>78</v>
      </c>
      <c r="BW127" s="25" t="s">
        <v>184</v>
      </c>
      <c r="BX127" s="25" t="s">
        <v>175</v>
      </c>
      <c r="CL127" s="25" t="s">
        <v>1</v>
      </c>
    </row>
    <row r="128" spans="1:91" s="3" customFormat="1" ht="35.25" customHeight="1" x14ac:dyDescent="0.2">
      <c r="A128" s="88" t="s">
        <v>90</v>
      </c>
      <c r="B128" s="48"/>
      <c r="C128" s="9"/>
      <c r="D128" s="9"/>
      <c r="E128" s="9"/>
      <c r="F128" s="246" t="s">
        <v>185</v>
      </c>
      <c r="G128" s="246"/>
      <c r="H128" s="246"/>
      <c r="I128" s="246"/>
      <c r="J128" s="246"/>
      <c r="K128" s="9"/>
      <c r="L128" s="246" t="s">
        <v>186</v>
      </c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  <c r="AA128" s="246"/>
      <c r="AB128" s="246"/>
      <c r="AC128" s="246"/>
      <c r="AD128" s="246"/>
      <c r="AE128" s="246"/>
      <c r="AF128" s="246"/>
      <c r="AG128" s="234">
        <f>'SO 02.07_NEP - VRN II.eta...'!J34</f>
        <v>0</v>
      </c>
      <c r="AH128" s="235"/>
      <c r="AI128" s="235"/>
      <c r="AJ128" s="235"/>
      <c r="AK128" s="235"/>
      <c r="AL128" s="235"/>
      <c r="AM128" s="235"/>
      <c r="AN128" s="234">
        <f t="shared" si="0"/>
        <v>0</v>
      </c>
      <c r="AO128" s="235"/>
      <c r="AP128" s="235"/>
      <c r="AQ128" s="83" t="s">
        <v>88</v>
      </c>
      <c r="AR128" s="48"/>
      <c r="AS128" s="84">
        <v>0</v>
      </c>
      <c r="AT128" s="85">
        <f t="shared" si="1"/>
        <v>0</v>
      </c>
      <c r="AU128" s="86">
        <f>'SO 02.07_NEP - VRN II.eta...'!P130</f>
        <v>0</v>
      </c>
      <c r="AV128" s="85">
        <f>'SO 02.07_NEP - VRN II.eta...'!J37</f>
        <v>0</v>
      </c>
      <c r="AW128" s="85">
        <f>'SO 02.07_NEP - VRN II.eta...'!J38</f>
        <v>0</v>
      </c>
      <c r="AX128" s="85">
        <f>'SO 02.07_NEP - VRN II.eta...'!J39</f>
        <v>0</v>
      </c>
      <c r="AY128" s="85">
        <f>'SO 02.07_NEP - VRN II.eta...'!J40</f>
        <v>0</v>
      </c>
      <c r="AZ128" s="85">
        <f>'SO 02.07_NEP - VRN II.eta...'!F37</f>
        <v>0</v>
      </c>
      <c r="BA128" s="85">
        <f>'SO 02.07_NEP - VRN II.eta...'!F38</f>
        <v>0</v>
      </c>
      <c r="BB128" s="85">
        <f>'SO 02.07_NEP - VRN II.eta...'!F39</f>
        <v>0</v>
      </c>
      <c r="BC128" s="85">
        <f>'SO 02.07_NEP - VRN II.eta...'!F40</f>
        <v>0</v>
      </c>
      <c r="BD128" s="87">
        <f>'SO 02.07_NEP - VRN II.eta...'!F41</f>
        <v>0</v>
      </c>
      <c r="BT128" s="25" t="s">
        <v>93</v>
      </c>
      <c r="BV128" s="25" t="s">
        <v>78</v>
      </c>
      <c r="BW128" s="25" t="s">
        <v>187</v>
      </c>
      <c r="BX128" s="25" t="s">
        <v>175</v>
      </c>
      <c r="CL128" s="25" t="s">
        <v>1</v>
      </c>
    </row>
    <row r="129" spans="1:91" s="3" customFormat="1" ht="23.25" customHeight="1" x14ac:dyDescent="0.2">
      <c r="A129" s="88" t="s">
        <v>90</v>
      </c>
      <c r="B129" s="48"/>
      <c r="C129" s="9"/>
      <c r="D129" s="9"/>
      <c r="E129" s="9"/>
      <c r="F129" s="246" t="s">
        <v>188</v>
      </c>
      <c r="G129" s="246"/>
      <c r="H129" s="246"/>
      <c r="I129" s="246"/>
      <c r="J129" s="246"/>
      <c r="K129" s="9"/>
      <c r="L129" s="246" t="s">
        <v>189</v>
      </c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34">
        <f>'SO 02.2 - Zpevněné plochy...'!J34</f>
        <v>0</v>
      </c>
      <c r="AH129" s="235"/>
      <c r="AI129" s="235"/>
      <c r="AJ129" s="235"/>
      <c r="AK129" s="235"/>
      <c r="AL129" s="235"/>
      <c r="AM129" s="235"/>
      <c r="AN129" s="234">
        <f t="shared" si="0"/>
        <v>0</v>
      </c>
      <c r="AO129" s="235"/>
      <c r="AP129" s="235"/>
      <c r="AQ129" s="83" t="s">
        <v>88</v>
      </c>
      <c r="AR129" s="48"/>
      <c r="AS129" s="84">
        <v>0</v>
      </c>
      <c r="AT129" s="85">
        <f t="shared" si="1"/>
        <v>0</v>
      </c>
      <c r="AU129" s="86">
        <f>'SO 02.2 - Zpevněné plochy...'!P130</f>
        <v>0</v>
      </c>
      <c r="AV129" s="85">
        <f>'SO 02.2 - Zpevněné plochy...'!J37</f>
        <v>0</v>
      </c>
      <c r="AW129" s="85">
        <f>'SO 02.2 - Zpevněné plochy...'!J38</f>
        <v>0</v>
      </c>
      <c r="AX129" s="85">
        <f>'SO 02.2 - Zpevněné plochy...'!J39</f>
        <v>0</v>
      </c>
      <c r="AY129" s="85">
        <f>'SO 02.2 - Zpevněné plochy...'!J40</f>
        <v>0</v>
      </c>
      <c r="AZ129" s="85">
        <f>'SO 02.2 - Zpevněné plochy...'!F37</f>
        <v>0</v>
      </c>
      <c r="BA129" s="85">
        <f>'SO 02.2 - Zpevněné plochy...'!F38</f>
        <v>0</v>
      </c>
      <c r="BB129" s="85">
        <f>'SO 02.2 - Zpevněné plochy...'!F39</f>
        <v>0</v>
      </c>
      <c r="BC129" s="85">
        <f>'SO 02.2 - Zpevněné plochy...'!F40</f>
        <v>0</v>
      </c>
      <c r="BD129" s="87">
        <f>'SO 02.2 - Zpevněné plochy...'!F41</f>
        <v>0</v>
      </c>
      <c r="BT129" s="25" t="s">
        <v>93</v>
      </c>
      <c r="BV129" s="25" t="s">
        <v>78</v>
      </c>
      <c r="BW129" s="25" t="s">
        <v>190</v>
      </c>
      <c r="BX129" s="25" t="s">
        <v>175</v>
      </c>
      <c r="CL129" s="25" t="s">
        <v>1</v>
      </c>
    </row>
    <row r="130" spans="1:91" s="3" customFormat="1" ht="35.25" customHeight="1" x14ac:dyDescent="0.2">
      <c r="A130" s="88" t="s">
        <v>90</v>
      </c>
      <c r="B130" s="48"/>
      <c r="C130" s="9"/>
      <c r="D130" s="9"/>
      <c r="E130" s="9"/>
      <c r="F130" s="246" t="s">
        <v>191</v>
      </c>
      <c r="G130" s="246"/>
      <c r="H130" s="246"/>
      <c r="I130" s="246"/>
      <c r="J130" s="246"/>
      <c r="K130" s="9"/>
      <c r="L130" s="246" t="s">
        <v>192</v>
      </c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  <c r="AA130" s="246"/>
      <c r="AB130" s="246"/>
      <c r="AC130" s="246"/>
      <c r="AD130" s="246"/>
      <c r="AE130" s="246"/>
      <c r="AF130" s="246"/>
      <c r="AG130" s="234">
        <f>'IO 02_NEP - VENKOVNÍ KANA...'!J34</f>
        <v>0</v>
      </c>
      <c r="AH130" s="235"/>
      <c r="AI130" s="235"/>
      <c r="AJ130" s="235"/>
      <c r="AK130" s="235"/>
      <c r="AL130" s="235"/>
      <c r="AM130" s="235"/>
      <c r="AN130" s="234">
        <f t="shared" si="0"/>
        <v>0</v>
      </c>
      <c r="AO130" s="235"/>
      <c r="AP130" s="235"/>
      <c r="AQ130" s="83" t="s">
        <v>88</v>
      </c>
      <c r="AR130" s="48"/>
      <c r="AS130" s="84">
        <v>0</v>
      </c>
      <c r="AT130" s="85">
        <f t="shared" si="1"/>
        <v>0</v>
      </c>
      <c r="AU130" s="86">
        <f>'IO 02_NEP - VENKOVNÍ KANA...'!P126</f>
        <v>0</v>
      </c>
      <c r="AV130" s="85">
        <f>'IO 02_NEP - VENKOVNÍ KANA...'!J37</f>
        <v>0</v>
      </c>
      <c r="AW130" s="85">
        <f>'IO 02_NEP - VENKOVNÍ KANA...'!J38</f>
        <v>0</v>
      </c>
      <c r="AX130" s="85">
        <f>'IO 02_NEP - VENKOVNÍ KANA...'!J39</f>
        <v>0</v>
      </c>
      <c r="AY130" s="85">
        <f>'IO 02_NEP - VENKOVNÍ KANA...'!J40</f>
        <v>0</v>
      </c>
      <c r="AZ130" s="85">
        <f>'IO 02_NEP - VENKOVNÍ KANA...'!F37</f>
        <v>0</v>
      </c>
      <c r="BA130" s="85">
        <f>'IO 02_NEP - VENKOVNÍ KANA...'!F38</f>
        <v>0</v>
      </c>
      <c r="BB130" s="85">
        <f>'IO 02_NEP - VENKOVNÍ KANA...'!F39</f>
        <v>0</v>
      </c>
      <c r="BC130" s="85">
        <f>'IO 02_NEP - VENKOVNÍ KANA...'!F40</f>
        <v>0</v>
      </c>
      <c r="BD130" s="87">
        <f>'IO 02_NEP - VENKOVNÍ KANA...'!F41</f>
        <v>0</v>
      </c>
      <c r="BT130" s="25" t="s">
        <v>93</v>
      </c>
      <c r="BV130" s="25" t="s">
        <v>78</v>
      </c>
      <c r="BW130" s="25" t="s">
        <v>193</v>
      </c>
      <c r="BX130" s="25" t="s">
        <v>175</v>
      </c>
      <c r="CL130" s="25" t="s">
        <v>1</v>
      </c>
    </row>
    <row r="131" spans="1:91" s="6" customFormat="1" ht="24.75" customHeight="1" x14ac:dyDescent="0.2">
      <c r="A131" s="88" t="s">
        <v>90</v>
      </c>
      <c r="B131" s="74"/>
      <c r="C131" s="75"/>
      <c r="D131" s="245" t="s">
        <v>194</v>
      </c>
      <c r="E131" s="245"/>
      <c r="F131" s="245"/>
      <c r="G131" s="245"/>
      <c r="H131" s="245"/>
      <c r="I131" s="76"/>
      <c r="J131" s="245" t="s">
        <v>195</v>
      </c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45"/>
      <c r="X131" s="245"/>
      <c r="Y131" s="245"/>
      <c r="Z131" s="245"/>
      <c r="AA131" s="245"/>
      <c r="AB131" s="245"/>
      <c r="AC131" s="245"/>
      <c r="AD131" s="245"/>
      <c r="AE131" s="245"/>
      <c r="AF131" s="245"/>
      <c r="AG131" s="239">
        <f>'II.NEZP - II.etapa STAVEB...'!J30</f>
        <v>0</v>
      </c>
      <c r="AH131" s="238"/>
      <c r="AI131" s="238"/>
      <c r="AJ131" s="238"/>
      <c r="AK131" s="238"/>
      <c r="AL131" s="238"/>
      <c r="AM131" s="238"/>
      <c r="AN131" s="239">
        <f t="shared" si="0"/>
        <v>0</v>
      </c>
      <c r="AO131" s="238"/>
      <c r="AP131" s="238"/>
      <c r="AQ131" s="77" t="s">
        <v>82</v>
      </c>
      <c r="AR131" s="74"/>
      <c r="AS131" s="89">
        <v>0</v>
      </c>
      <c r="AT131" s="90">
        <f t="shared" si="1"/>
        <v>0</v>
      </c>
      <c r="AU131" s="91">
        <f>'II.NEZP - II.etapa STAVEB...'!P142</f>
        <v>0</v>
      </c>
      <c r="AV131" s="90">
        <f>'II.NEZP - II.etapa STAVEB...'!J33</f>
        <v>0</v>
      </c>
      <c r="AW131" s="90">
        <f>'II.NEZP - II.etapa STAVEB...'!J34</f>
        <v>0</v>
      </c>
      <c r="AX131" s="90">
        <f>'II.NEZP - II.etapa STAVEB...'!J35</f>
        <v>0</v>
      </c>
      <c r="AY131" s="90">
        <f>'II.NEZP - II.etapa STAVEB...'!J36</f>
        <v>0</v>
      </c>
      <c r="AZ131" s="90">
        <f>'II.NEZP - II.etapa STAVEB...'!F33</f>
        <v>0</v>
      </c>
      <c r="BA131" s="90">
        <f>'II.NEZP - II.etapa STAVEB...'!F34</f>
        <v>0</v>
      </c>
      <c r="BB131" s="90">
        <f>'II.NEZP - II.etapa STAVEB...'!F35</f>
        <v>0</v>
      </c>
      <c r="BC131" s="90">
        <f>'II.NEZP - II.etapa STAVEB...'!F36</f>
        <v>0</v>
      </c>
      <c r="BD131" s="92">
        <f>'II.NEZP - II.etapa STAVEB...'!F37</f>
        <v>0</v>
      </c>
      <c r="BT131" s="82" t="s">
        <v>83</v>
      </c>
      <c r="BV131" s="82" t="s">
        <v>78</v>
      </c>
      <c r="BW131" s="82" t="s">
        <v>196</v>
      </c>
      <c r="BX131" s="82" t="s">
        <v>5</v>
      </c>
      <c r="CL131" s="82" t="s">
        <v>1</v>
      </c>
      <c r="CM131" s="82" t="s">
        <v>85</v>
      </c>
    </row>
    <row r="132" spans="1:91" s="1" customFormat="1" ht="30" customHeight="1" x14ac:dyDescent="0.2">
      <c r="B132" s="32"/>
      <c r="AR132" s="32"/>
    </row>
    <row r="133" spans="1:91" s="1" customFormat="1" ht="6.95" customHeight="1" x14ac:dyDescent="0.2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32"/>
    </row>
  </sheetData>
  <sheetProtection algorithmName="SHA-512" hashValue="THCViHEzTrGXEHanz6RwVHRsNQD50mvvB+u31zRSCaiSlZo06G/jnU/6hHjYZPUkzrLokeGCGvRxIihMUzxMGg==" saltValue="HcuEkYvbVDtfoe802js3vg/+/Gng+eZwBb9YeNNBsY6TiFAkSfU3jzncQ83qKITPEXDvfbjpaIzW5tkzfvV0eQ==" spinCount="100000" sheet="1" objects="1" scenarios="1" formatColumns="0" formatRows="0"/>
  <mergeCells count="186">
    <mergeCell ref="F129:J129"/>
    <mergeCell ref="L129:AF129"/>
    <mergeCell ref="F130:J130"/>
    <mergeCell ref="L130:AF130"/>
    <mergeCell ref="D131:H131"/>
    <mergeCell ref="J131:AF131"/>
    <mergeCell ref="K124:AF124"/>
    <mergeCell ref="E124:I124"/>
    <mergeCell ref="L125:AF125"/>
    <mergeCell ref="F125:J125"/>
    <mergeCell ref="L126:AF126"/>
    <mergeCell ref="F126:J126"/>
    <mergeCell ref="L127:AF127"/>
    <mergeCell ref="F127:J127"/>
    <mergeCell ref="F128:J128"/>
    <mergeCell ref="L128:AF128"/>
    <mergeCell ref="L119:AF119"/>
    <mergeCell ref="F119:J119"/>
    <mergeCell ref="L120:AF120"/>
    <mergeCell ref="F120:J120"/>
    <mergeCell ref="L121:AF121"/>
    <mergeCell ref="F121:J121"/>
    <mergeCell ref="K122:AF122"/>
    <mergeCell ref="E122:I122"/>
    <mergeCell ref="F123:J123"/>
    <mergeCell ref="L123:AF123"/>
    <mergeCell ref="E114:I114"/>
    <mergeCell ref="K114:AF114"/>
    <mergeCell ref="F115:J115"/>
    <mergeCell ref="L115:AF115"/>
    <mergeCell ref="F116:J116"/>
    <mergeCell ref="L116:AF116"/>
    <mergeCell ref="F117:J117"/>
    <mergeCell ref="L117:AF117"/>
    <mergeCell ref="L118:AF118"/>
    <mergeCell ref="F118:J11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D113:H113"/>
    <mergeCell ref="J113:AF113"/>
    <mergeCell ref="E104:I104"/>
    <mergeCell ref="K104:AF104"/>
    <mergeCell ref="L105:AF105"/>
    <mergeCell ref="F105:J105"/>
    <mergeCell ref="E106:I106"/>
    <mergeCell ref="K106:AF106"/>
    <mergeCell ref="L107:AF107"/>
    <mergeCell ref="F107:J107"/>
    <mergeCell ref="L108:AF108"/>
    <mergeCell ref="F108:J108"/>
    <mergeCell ref="F103:J103"/>
    <mergeCell ref="L103:AF103"/>
    <mergeCell ref="AM87:AN87"/>
    <mergeCell ref="AS89:AT91"/>
    <mergeCell ref="AM89:AP89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AN129:AP129"/>
    <mergeCell ref="AG129:AM129"/>
    <mergeCell ref="AN130:AP130"/>
    <mergeCell ref="AG130:AM130"/>
    <mergeCell ref="AN131:AP131"/>
    <mergeCell ref="AG131:AM131"/>
    <mergeCell ref="L85:AO85"/>
    <mergeCell ref="C92:G92"/>
    <mergeCell ref="I92:AF92"/>
    <mergeCell ref="J95:AF95"/>
    <mergeCell ref="D95:H95"/>
    <mergeCell ref="E96:I96"/>
    <mergeCell ref="K96:AF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F102:J102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L102:AF10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</mergeCells>
  <hyperlinks>
    <hyperlink ref="A97" location="'SO 01.01 - STAVEBNÍ ČÁST ...'!C2" display="/" xr:uid="{00000000-0004-0000-0000-000000000000}"/>
    <hyperlink ref="A98" location="'SO 01.02 - ZTI I.etapa PŘ...'!C2" display="/" xr:uid="{00000000-0004-0000-0000-000001000000}"/>
    <hyperlink ref="A99" location="'SO 01.03 - STLAČENÝ VZDUC...'!C2" display="/" xr:uid="{00000000-0004-0000-0000-000002000000}"/>
    <hyperlink ref="A100" location="'SO 01.04 - VYTÁPĚNÍ I.eta...'!C2" display="/" xr:uid="{00000000-0004-0000-0000-000003000000}"/>
    <hyperlink ref="A101" location="'SO 01.05 - VZDUCHOTECHNIK...'!C2" display="/" xr:uid="{00000000-0004-0000-0000-000004000000}"/>
    <hyperlink ref="A102" location="'SO 01.06 - ELEKTROINSTALA...'!C2" display="/" xr:uid="{00000000-0004-0000-0000-000005000000}"/>
    <hyperlink ref="A103" location="'IO 01 - VENKOVNÍ KANALIZA...'!C2" display="/" xr:uid="{00000000-0004-0000-0000-000006000000}"/>
    <hyperlink ref="A105" location="'SO 01.01_DOP - Stavební č...'!C2" display="/" xr:uid="{00000000-0004-0000-0000-000007000000}"/>
    <hyperlink ref="A107" location="'SO 01.04_NEP - VYTÁPĚNÍ I...'!C2" display="/" xr:uid="{00000000-0004-0000-0000-000008000000}"/>
    <hyperlink ref="A108" location="'SO 01.05_NEP - VZDUCHOTEC...'!C2" display="/" xr:uid="{00000000-0004-0000-0000-000009000000}"/>
    <hyperlink ref="A109" location="'SO 01.06_NEP - ELEKTROINS...'!C2" display="/" xr:uid="{00000000-0004-0000-0000-00000A000000}"/>
    <hyperlink ref="A110" location="'SO 01.07_NEP - VRN I.etap...'!C2" display="/" xr:uid="{00000000-0004-0000-0000-00000B000000}"/>
    <hyperlink ref="A111" location="'SO 01.2_NEP - Zpevněné pl...'!C2" display="/" xr:uid="{00000000-0004-0000-0000-00000C000000}"/>
    <hyperlink ref="A112" location="'IO 01_NEP - VENKOVNÍ KANA...'!C2" display="/" xr:uid="{00000000-0004-0000-0000-00000D000000}"/>
    <hyperlink ref="A115" location="'SO 02.01 - STAVEBNÍ ČÁST ...'!C2" display="/" xr:uid="{00000000-0004-0000-0000-00000E000000}"/>
    <hyperlink ref="A116" location="'SO 02.02 - ZTI II.etapa S...'!C2" display="/" xr:uid="{00000000-0004-0000-0000-00000F000000}"/>
    <hyperlink ref="A117" location="'SO 02.03 - STLAČENÝ VZDUC...'!C2" display="/" xr:uid="{00000000-0004-0000-0000-000010000000}"/>
    <hyperlink ref="A118" location="'SO 02.04 - VYTÁPĚNÍ II.et...'!C2" display="/" xr:uid="{00000000-0004-0000-0000-000011000000}"/>
    <hyperlink ref="A119" location="'SO 02.05 - VZDUCHOTECHNIK...'!C2" display="/" xr:uid="{00000000-0004-0000-0000-000012000000}"/>
    <hyperlink ref="A120" location="'SO 02.06 - ELEKTROINSTALA...'!C2" display="/" xr:uid="{00000000-0004-0000-0000-000013000000}"/>
    <hyperlink ref="A121" location="'IO 02 - VENKOVNÍ KANALIZA...'!C2" display="/" xr:uid="{00000000-0004-0000-0000-000014000000}"/>
    <hyperlink ref="A123" location="'SO 02.01_DOP - Stavební č...'!C2" display="/" xr:uid="{00000000-0004-0000-0000-000015000000}"/>
    <hyperlink ref="A125" location="'SO 02.04_NEP - VYTÁPĚNÍ I...'!C2" display="/" xr:uid="{00000000-0004-0000-0000-000016000000}"/>
    <hyperlink ref="A126" location="'SO 02.05_NEP - VZDUCHOTEC...'!C2" display="/" xr:uid="{00000000-0004-0000-0000-000017000000}"/>
    <hyperlink ref="A127" location="'SO 02.06_NEP - ELEKTROINS...'!C2" display="/" xr:uid="{00000000-0004-0000-0000-000018000000}"/>
    <hyperlink ref="A128" location="'SO 02.07_NEP - VRN II.eta...'!C2" display="/" xr:uid="{00000000-0004-0000-0000-000019000000}"/>
    <hyperlink ref="A129" location="'SO 02.2 - Zpevněné plochy...'!C2" display="/" xr:uid="{00000000-0004-0000-0000-00001A000000}"/>
    <hyperlink ref="A130" location="'IO 02_NEP - VENKOVNÍ KANA...'!C2" display="/" xr:uid="{00000000-0004-0000-0000-00001B000000}"/>
    <hyperlink ref="A131" location="'II.NEZP - II.etapa STAVEB...'!C2" display="/" xr:uid="{00000000-0004-0000-00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5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94</v>
      </c>
      <c r="AZ2" s="93" t="s">
        <v>197</v>
      </c>
      <c r="BA2" s="93" t="s">
        <v>198</v>
      </c>
      <c r="BB2" s="93" t="s">
        <v>1</v>
      </c>
      <c r="BC2" s="93" t="s">
        <v>199</v>
      </c>
      <c r="BD2" s="93" t="s">
        <v>85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200</v>
      </c>
      <c r="BA3" s="93" t="s">
        <v>201</v>
      </c>
      <c r="BB3" s="93" t="s">
        <v>1</v>
      </c>
      <c r="BC3" s="93" t="s">
        <v>202</v>
      </c>
      <c r="BD3" s="93" t="s">
        <v>85</v>
      </c>
    </row>
    <row r="4" spans="2:5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  <c r="AZ4" s="93" t="s">
        <v>204</v>
      </c>
      <c r="BA4" s="93" t="s">
        <v>205</v>
      </c>
      <c r="BB4" s="93" t="s">
        <v>1</v>
      </c>
      <c r="BC4" s="93" t="s">
        <v>206</v>
      </c>
      <c r="BD4" s="93" t="s">
        <v>85</v>
      </c>
    </row>
    <row r="5" spans="2:56" ht="6.95" customHeight="1" x14ac:dyDescent="0.2">
      <c r="B5" s="20"/>
      <c r="L5" s="20"/>
      <c r="AZ5" s="93" t="s">
        <v>207</v>
      </c>
      <c r="BA5" s="93" t="s">
        <v>208</v>
      </c>
      <c r="BB5" s="93" t="s">
        <v>1</v>
      </c>
      <c r="BC5" s="93" t="s">
        <v>209</v>
      </c>
      <c r="BD5" s="93" t="s">
        <v>85</v>
      </c>
    </row>
    <row r="6" spans="2:56" ht="12" customHeight="1" x14ac:dyDescent="0.2">
      <c r="B6" s="20"/>
      <c r="D6" s="27" t="s">
        <v>16</v>
      </c>
      <c r="L6" s="20"/>
      <c r="AZ6" s="93" t="s">
        <v>210</v>
      </c>
      <c r="BA6" s="93" t="s">
        <v>211</v>
      </c>
      <c r="BB6" s="93" t="s">
        <v>1</v>
      </c>
      <c r="BC6" s="93" t="s">
        <v>212</v>
      </c>
      <c r="BD6" s="93" t="s">
        <v>85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213</v>
      </c>
      <c r="BA7" s="93" t="s">
        <v>214</v>
      </c>
      <c r="BB7" s="93" t="s">
        <v>1</v>
      </c>
      <c r="BC7" s="93" t="s">
        <v>215</v>
      </c>
      <c r="BD7" s="93" t="s">
        <v>85</v>
      </c>
    </row>
    <row r="8" spans="2:56" ht="12.75" x14ac:dyDescent="0.2">
      <c r="B8" s="20"/>
      <c r="D8" s="27" t="s">
        <v>216</v>
      </c>
      <c r="L8" s="20"/>
      <c r="AZ8" s="93" t="s">
        <v>217</v>
      </c>
      <c r="BA8" s="93" t="s">
        <v>218</v>
      </c>
      <c r="BB8" s="93" t="s">
        <v>1</v>
      </c>
      <c r="BC8" s="93" t="s">
        <v>219</v>
      </c>
      <c r="BD8" s="93" t="s">
        <v>85</v>
      </c>
    </row>
    <row r="9" spans="2:56" ht="16.5" customHeight="1" x14ac:dyDescent="0.2">
      <c r="B9" s="20"/>
      <c r="E9" s="258" t="s">
        <v>220</v>
      </c>
      <c r="F9" s="219"/>
      <c r="G9" s="219"/>
      <c r="H9" s="219"/>
      <c r="L9" s="20"/>
      <c r="AZ9" s="93" t="s">
        <v>221</v>
      </c>
      <c r="BA9" s="93" t="s">
        <v>222</v>
      </c>
      <c r="BB9" s="93" t="s">
        <v>1</v>
      </c>
      <c r="BC9" s="93" t="s">
        <v>223</v>
      </c>
      <c r="BD9" s="93" t="s">
        <v>85</v>
      </c>
    </row>
    <row r="10" spans="2:56" ht="12" customHeight="1" x14ac:dyDescent="0.2">
      <c r="B10" s="20"/>
      <c r="D10" s="27" t="s">
        <v>224</v>
      </c>
      <c r="L10" s="20"/>
      <c r="AZ10" s="93" t="s">
        <v>225</v>
      </c>
      <c r="BA10" s="93" t="s">
        <v>226</v>
      </c>
      <c r="BB10" s="93" t="s">
        <v>1</v>
      </c>
      <c r="BC10" s="93" t="s">
        <v>76</v>
      </c>
      <c r="BD10" s="93" t="s">
        <v>85</v>
      </c>
    </row>
    <row r="11" spans="2:56" s="1" customFormat="1" ht="16.5" customHeight="1" x14ac:dyDescent="0.2">
      <c r="B11" s="32"/>
      <c r="E11" s="251" t="s">
        <v>227</v>
      </c>
      <c r="F11" s="260"/>
      <c r="G11" s="260"/>
      <c r="H11" s="260"/>
      <c r="L11" s="32"/>
      <c r="AZ11" s="93" t="s">
        <v>228</v>
      </c>
      <c r="BA11" s="93" t="s">
        <v>229</v>
      </c>
      <c r="BB11" s="93" t="s">
        <v>1</v>
      </c>
      <c r="BC11" s="93" t="s">
        <v>230</v>
      </c>
      <c r="BD11" s="93" t="s">
        <v>85</v>
      </c>
    </row>
    <row r="12" spans="2:56" s="1" customFormat="1" ht="12" customHeight="1" x14ac:dyDescent="0.2">
      <c r="B12" s="32"/>
      <c r="D12" s="27" t="s">
        <v>231</v>
      </c>
      <c r="L12" s="32"/>
      <c r="AZ12" s="93" t="s">
        <v>232</v>
      </c>
      <c r="BA12" s="93" t="s">
        <v>233</v>
      </c>
      <c r="BB12" s="93" t="s">
        <v>1</v>
      </c>
      <c r="BC12" s="93" t="s">
        <v>234</v>
      </c>
      <c r="BD12" s="93" t="s">
        <v>85</v>
      </c>
    </row>
    <row r="13" spans="2:56" s="1" customFormat="1" ht="16.5" customHeight="1" x14ac:dyDescent="0.2">
      <c r="B13" s="32"/>
      <c r="E13" s="240" t="s">
        <v>235</v>
      </c>
      <c r="F13" s="260"/>
      <c r="G13" s="260"/>
      <c r="H13" s="260"/>
      <c r="L13" s="32"/>
      <c r="AZ13" s="93" t="s">
        <v>236</v>
      </c>
      <c r="BA13" s="93" t="s">
        <v>237</v>
      </c>
      <c r="BB13" s="93" t="s">
        <v>1</v>
      </c>
      <c r="BC13" s="93" t="s">
        <v>238</v>
      </c>
      <c r="BD13" s="93" t="s">
        <v>85</v>
      </c>
    </row>
    <row r="14" spans="2:56" s="1" customFormat="1" ht="11.25" x14ac:dyDescent="0.2">
      <c r="B14" s="32"/>
      <c r="L14" s="32"/>
      <c r="AZ14" s="93" t="s">
        <v>239</v>
      </c>
      <c r="BA14" s="93" t="s">
        <v>240</v>
      </c>
      <c r="BB14" s="93" t="s">
        <v>1</v>
      </c>
      <c r="BC14" s="93" t="s">
        <v>241</v>
      </c>
      <c r="BD14" s="93" t="s">
        <v>85</v>
      </c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  <c r="AZ15" s="93" t="s">
        <v>242</v>
      </c>
      <c r="BA15" s="93" t="s">
        <v>243</v>
      </c>
      <c r="BB15" s="93" t="s">
        <v>1</v>
      </c>
      <c r="BC15" s="93" t="s">
        <v>244</v>
      </c>
      <c r="BD15" s="93" t="s">
        <v>85</v>
      </c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  <c r="AZ16" s="93" t="s">
        <v>245</v>
      </c>
      <c r="BA16" s="93" t="s">
        <v>246</v>
      </c>
      <c r="BB16" s="93" t="s">
        <v>1</v>
      </c>
      <c r="BC16" s="93" t="s">
        <v>247</v>
      </c>
      <c r="BD16" s="93" t="s">
        <v>85</v>
      </c>
    </row>
    <row r="17" spans="2:56" s="1" customFormat="1" ht="10.9" customHeight="1" x14ac:dyDescent="0.2">
      <c r="B17" s="32"/>
      <c r="L17" s="32"/>
      <c r="AZ17" s="93" t="s">
        <v>248</v>
      </c>
      <c r="BA17" s="93" t="s">
        <v>249</v>
      </c>
      <c r="BB17" s="93" t="s">
        <v>1</v>
      </c>
      <c r="BC17" s="93" t="s">
        <v>250</v>
      </c>
      <c r="BD17" s="93" t="s">
        <v>85</v>
      </c>
    </row>
    <row r="18" spans="2:56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  <c r="AZ18" s="93" t="s">
        <v>251</v>
      </c>
      <c r="BA18" s="93" t="s">
        <v>252</v>
      </c>
      <c r="BB18" s="93" t="s">
        <v>1</v>
      </c>
      <c r="BC18" s="93" t="s">
        <v>76</v>
      </c>
      <c r="BD18" s="93" t="s">
        <v>85</v>
      </c>
    </row>
    <row r="19" spans="2:56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  <c r="AZ19" s="93" t="s">
        <v>253</v>
      </c>
      <c r="BA19" s="93" t="s">
        <v>254</v>
      </c>
      <c r="BB19" s="93" t="s">
        <v>1</v>
      </c>
      <c r="BC19" s="93" t="s">
        <v>255</v>
      </c>
      <c r="BD19" s="93" t="s">
        <v>85</v>
      </c>
    </row>
    <row r="20" spans="2:56" s="1" customFormat="1" ht="6.95" customHeight="1" x14ac:dyDescent="0.2">
      <c r="B20" s="32"/>
      <c r="L20" s="32"/>
      <c r="AZ20" s="93" t="s">
        <v>256</v>
      </c>
      <c r="BA20" s="93" t="s">
        <v>257</v>
      </c>
      <c r="BB20" s="93" t="s">
        <v>1</v>
      </c>
      <c r="BC20" s="93" t="s">
        <v>258</v>
      </c>
      <c r="BD20" s="93" t="s">
        <v>85</v>
      </c>
    </row>
    <row r="21" spans="2:56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  <c r="AZ21" s="93" t="s">
        <v>259</v>
      </c>
      <c r="BA21" s="93" t="s">
        <v>260</v>
      </c>
      <c r="BB21" s="93" t="s">
        <v>1</v>
      </c>
      <c r="BC21" s="93" t="s">
        <v>261</v>
      </c>
      <c r="BD21" s="93" t="s">
        <v>85</v>
      </c>
    </row>
    <row r="22" spans="2:56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  <c r="AZ22" s="93" t="s">
        <v>262</v>
      </c>
      <c r="BA22" s="93" t="s">
        <v>263</v>
      </c>
      <c r="BB22" s="93" t="s">
        <v>1</v>
      </c>
      <c r="BC22" s="93" t="s">
        <v>264</v>
      </c>
      <c r="BD22" s="93" t="s">
        <v>85</v>
      </c>
    </row>
    <row r="23" spans="2:56" s="1" customFormat="1" ht="6.95" customHeight="1" x14ac:dyDescent="0.2">
      <c r="B23" s="32"/>
      <c r="L23" s="32"/>
      <c r="AZ23" s="93" t="s">
        <v>265</v>
      </c>
      <c r="BA23" s="93" t="s">
        <v>266</v>
      </c>
      <c r="BB23" s="93" t="s">
        <v>1</v>
      </c>
      <c r="BC23" s="93" t="s">
        <v>267</v>
      </c>
      <c r="BD23" s="93" t="s">
        <v>85</v>
      </c>
    </row>
    <row r="24" spans="2:56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  <c r="AZ24" s="93" t="s">
        <v>269</v>
      </c>
      <c r="BA24" s="93" t="s">
        <v>270</v>
      </c>
      <c r="BB24" s="93" t="s">
        <v>1</v>
      </c>
      <c r="BC24" s="93" t="s">
        <v>271</v>
      </c>
      <c r="BD24" s="93" t="s">
        <v>85</v>
      </c>
    </row>
    <row r="25" spans="2:56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  <c r="AZ25" s="93" t="s">
        <v>272</v>
      </c>
      <c r="BA25" s="93" t="s">
        <v>273</v>
      </c>
      <c r="BB25" s="93" t="s">
        <v>1</v>
      </c>
      <c r="BC25" s="93" t="s">
        <v>274</v>
      </c>
      <c r="BD25" s="93" t="s">
        <v>93</v>
      </c>
    </row>
    <row r="26" spans="2:56" s="1" customFormat="1" ht="6.95" customHeight="1" x14ac:dyDescent="0.2">
      <c r="B26" s="32"/>
      <c r="L26" s="32"/>
      <c r="AZ26" s="93" t="s">
        <v>275</v>
      </c>
      <c r="BA26" s="93" t="s">
        <v>276</v>
      </c>
      <c r="BB26" s="93" t="s">
        <v>1</v>
      </c>
      <c r="BC26" s="93" t="s">
        <v>277</v>
      </c>
      <c r="BD26" s="93" t="s">
        <v>93</v>
      </c>
    </row>
    <row r="27" spans="2:56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  <c r="AZ27" s="93" t="s">
        <v>278</v>
      </c>
      <c r="BA27" s="93" t="s">
        <v>279</v>
      </c>
      <c r="BB27" s="93" t="s">
        <v>1</v>
      </c>
      <c r="BC27" s="93" t="s">
        <v>280</v>
      </c>
      <c r="BD27" s="93" t="s">
        <v>93</v>
      </c>
    </row>
    <row r="28" spans="2:56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  <c r="AZ28" s="93" t="s">
        <v>281</v>
      </c>
      <c r="BA28" s="93" t="s">
        <v>282</v>
      </c>
      <c r="BB28" s="93" t="s">
        <v>1</v>
      </c>
      <c r="BC28" s="93" t="s">
        <v>283</v>
      </c>
      <c r="BD28" s="93" t="s">
        <v>93</v>
      </c>
    </row>
    <row r="29" spans="2:56" s="1" customFormat="1" ht="6.95" customHeight="1" x14ac:dyDescent="0.2">
      <c r="B29" s="32"/>
      <c r="L29" s="32"/>
      <c r="AZ29" s="93" t="s">
        <v>284</v>
      </c>
      <c r="BA29" s="93" t="s">
        <v>285</v>
      </c>
      <c r="BB29" s="93" t="s">
        <v>1</v>
      </c>
      <c r="BC29" s="93" t="s">
        <v>286</v>
      </c>
      <c r="BD29" s="93" t="s">
        <v>93</v>
      </c>
    </row>
    <row r="30" spans="2:56" s="1" customFormat="1" ht="12" customHeight="1" x14ac:dyDescent="0.2">
      <c r="B30" s="32"/>
      <c r="D30" s="27" t="s">
        <v>35</v>
      </c>
      <c r="L30" s="32"/>
      <c r="AZ30" s="93" t="s">
        <v>287</v>
      </c>
      <c r="BA30" s="93" t="s">
        <v>288</v>
      </c>
      <c r="BB30" s="93" t="s">
        <v>1</v>
      </c>
      <c r="BC30" s="93" t="s">
        <v>289</v>
      </c>
      <c r="BD30" s="93" t="s">
        <v>93</v>
      </c>
    </row>
    <row r="31" spans="2:56" s="7" customFormat="1" ht="16.5" customHeight="1" x14ac:dyDescent="0.2">
      <c r="B31" s="95"/>
      <c r="E31" s="223" t="s">
        <v>1</v>
      </c>
      <c r="F31" s="223"/>
      <c r="G31" s="223"/>
      <c r="H31" s="223"/>
      <c r="L31" s="95"/>
      <c r="AZ31" s="96" t="s">
        <v>290</v>
      </c>
      <c r="BA31" s="96" t="s">
        <v>291</v>
      </c>
      <c r="BB31" s="96" t="s">
        <v>1</v>
      </c>
      <c r="BC31" s="96" t="s">
        <v>292</v>
      </c>
      <c r="BD31" s="96" t="s">
        <v>93</v>
      </c>
    </row>
    <row r="32" spans="2:56" s="1" customFormat="1" ht="6.95" customHeight="1" x14ac:dyDescent="0.2">
      <c r="B32" s="32"/>
      <c r="L32" s="32"/>
      <c r="AZ32" s="93" t="s">
        <v>293</v>
      </c>
      <c r="BA32" s="93" t="s">
        <v>294</v>
      </c>
      <c r="BB32" s="93" t="s">
        <v>1</v>
      </c>
      <c r="BC32" s="93" t="s">
        <v>295</v>
      </c>
      <c r="BD32" s="93" t="s">
        <v>93</v>
      </c>
    </row>
    <row r="33" spans="2:56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296</v>
      </c>
      <c r="BA33" s="93" t="s">
        <v>297</v>
      </c>
      <c r="BB33" s="93" t="s">
        <v>1</v>
      </c>
      <c r="BC33" s="93" t="s">
        <v>298</v>
      </c>
      <c r="BD33" s="93" t="s">
        <v>85</v>
      </c>
    </row>
    <row r="34" spans="2:56" s="1" customFormat="1" ht="25.35" customHeight="1" x14ac:dyDescent="0.2">
      <c r="B34" s="32"/>
      <c r="D34" s="97" t="s">
        <v>36</v>
      </c>
      <c r="J34" s="66">
        <f>ROUND(J152, 2)</f>
        <v>0</v>
      </c>
      <c r="L34" s="32"/>
      <c r="AZ34" s="93" t="s">
        <v>299</v>
      </c>
      <c r="BA34" s="93" t="s">
        <v>300</v>
      </c>
      <c r="BB34" s="93" t="s">
        <v>1</v>
      </c>
      <c r="BC34" s="93" t="s">
        <v>301</v>
      </c>
      <c r="BD34" s="93" t="s">
        <v>85</v>
      </c>
    </row>
    <row r="35" spans="2:56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  <c r="AZ35" s="93" t="s">
        <v>302</v>
      </c>
      <c r="BA35" s="93" t="s">
        <v>303</v>
      </c>
      <c r="BB35" s="93" t="s">
        <v>1</v>
      </c>
      <c r="BC35" s="93" t="s">
        <v>304</v>
      </c>
      <c r="BD35" s="93" t="s">
        <v>93</v>
      </c>
    </row>
    <row r="36" spans="2:56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  <c r="AZ36" s="93" t="s">
        <v>305</v>
      </c>
      <c r="BA36" s="93" t="s">
        <v>303</v>
      </c>
      <c r="BB36" s="93" t="s">
        <v>1</v>
      </c>
      <c r="BC36" s="93" t="s">
        <v>306</v>
      </c>
      <c r="BD36" s="93" t="s">
        <v>85</v>
      </c>
    </row>
    <row r="37" spans="2:56" s="1" customFormat="1" ht="14.45" customHeight="1" x14ac:dyDescent="0.2">
      <c r="B37" s="32"/>
      <c r="D37" s="55" t="s">
        <v>40</v>
      </c>
      <c r="E37" s="27" t="s">
        <v>41</v>
      </c>
      <c r="F37" s="85">
        <f>ROUND((SUM(BE152:BE1354)),  2)</f>
        <v>0</v>
      </c>
      <c r="I37" s="98">
        <v>0.21</v>
      </c>
      <c r="J37" s="85">
        <f>ROUND(((SUM(BE152:BE1354))*I37),  2)</f>
        <v>0</v>
      </c>
      <c r="L37" s="32"/>
      <c r="AZ37" s="93" t="s">
        <v>307</v>
      </c>
      <c r="BA37" s="93" t="s">
        <v>308</v>
      </c>
      <c r="BB37" s="93" t="s">
        <v>1</v>
      </c>
      <c r="BC37" s="93" t="s">
        <v>309</v>
      </c>
      <c r="BD37" s="93" t="s">
        <v>85</v>
      </c>
    </row>
    <row r="38" spans="2:56" s="1" customFormat="1" ht="14.45" customHeight="1" x14ac:dyDescent="0.2">
      <c r="B38" s="32"/>
      <c r="E38" s="27" t="s">
        <v>42</v>
      </c>
      <c r="F38" s="85">
        <f>ROUND((SUM(BF152:BF1354)),  2)</f>
        <v>0</v>
      </c>
      <c r="I38" s="98">
        <v>0.15</v>
      </c>
      <c r="J38" s="85">
        <f>ROUND(((SUM(BF152:BF1354))*I38),  2)</f>
        <v>0</v>
      </c>
      <c r="L38" s="32"/>
      <c r="AZ38" s="93" t="s">
        <v>310</v>
      </c>
      <c r="BA38" s="93" t="s">
        <v>311</v>
      </c>
      <c r="BB38" s="93" t="s">
        <v>1</v>
      </c>
      <c r="BC38" s="93" t="s">
        <v>312</v>
      </c>
      <c r="BD38" s="93" t="s">
        <v>85</v>
      </c>
    </row>
    <row r="39" spans="2:56" s="1" customFormat="1" ht="14.45" hidden="1" customHeight="1" x14ac:dyDescent="0.2">
      <c r="B39" s="32"/>
      <c r="E39" s="27" t="s">
        <v>43</v>
      </c>
      <c r="F39" s="85">
        <f>ROUND((SUM(BG152:BG1354)),  2)</f>
        <v>0</v>
      </c>
      <c r="I39" s="98">
        <v>0.21</v>
      </c>
      <c r="J39" s="85">
        <f>0</f>
        <v>0</v>
      </c>
      <c r="L39" s="32"/>
      <c r="AZ39" s="93" t="s">
        <v>313</v>
      </c>
      <c r="BA39" s="93" t="s">
        <v>314</v>
      </c>
      <c r="BB39" s="93" t="s">
        <v>1</v>
      </c>
      <c r="BC39" s="93" t="s">
        <v>315</v>
      </c>
      <c r="BD39" s="93" t="s">
        <v>85</v>
      </c>
    </row>
    <row r="40" spans="2:56" s="1" customFormat="1" ht="14.45" hidden="1" customHeight="1" x14ac:dyDescent="0.2">
      <c r="B40" s="32"/>
      <c r="E40" s="27" t="s">
        <v>44</v>
      </c>
      <c r="F40" s="85">
        <f>ROUND((SUM(BH152:BH1354)),  2)</f>
        <v>0</v>
      </c>
      <c r="I40" s="98">
        <v>0.15</v>
      </c>
      <c r="J40" s="85">
        <f>0</f>
        <v>0</v>
      </c>
      <c r="L40" s="32"/>
      <c r="AZ40" s="93" t="s">
        <v>316</v>
      </c>
      <c r="BA40" s="93" t="s">
        <v>317</v>
      </c>
      <c r="BB40" s="93" t="s">
        <v>1</v>
      </c>
      <c r="BC40" s="93" t="s">
        <v>318</v>
      </c>
      <c r="BD40" s="93" t="s">
        <v>85</v>
      </c>
    </row>
    <row r="41" spans="2:56" s="1" customFormat="1" ht="14.45" hidden="1" customHeight="1" x14ac:dyDescent="0.2">
      <c r="B41" s="32"/>
      <c r="E41" s="27" t="s">
        <v>45</v>
      </c>
      <c r="F41" s="85">
        <f>ROUND((SUM(BI152:BI1354)),  2)</f>
        <v>0</v>
      </c>
      <c r="I41" s="98">
        <v>0</v>
      </c>
      <c r="J41" s="85">
        <f>0</f>
        <v>0</v>
      </c>
      <c r="L41" s="32"/>
      <c r="AZ41" s="93" t="s">
        <v>319</v>
      </c>
      <c r="BA41" s="93" t="s">
        <v>320</v>
      </c>
      <c r="BB41" s="93" t="s">
        <v>1</v>
      </c>
      <c r="BC41" s="93" t="s">
        <v>321</v>
      </c>
      <c r="BD41" s="93" t="s">
        <v>85</v>
      </c>
    </row>
    <row r="42" spans="2:56" s="1" customFormat="1" ht="6.95" customHeight="1" x14ac:dyDescent="0.2">
      <c r="B42" s="32"/>
      <c r="L42" s="32"/>
      <c r="AZ42" s="93" t="s">
        <v>322</v>
      </c>
      <c r="BA42" s="93" t="s">
        <v>323</v>
      </c>
      <c r="BB42" s="93" t="s">
        <v>1</v>
      </c>
      <c r="BC42" s="93" t="s">
        <v>76</v>
      </c>
      <c r="BD42" s="93" t="s">
        <v>85</v>
      </c>
    </row>
    <row r="43" spans="2:56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  <c r="AZ43" s="93" t="s">
        <v>324</v>
      </c>
      <c r="BA43" s="93" t="s">
        <v>325</v>
      </c>
      <c r="BB43" s="93" t="s">
        <v>1</v>
      </c>
      <c r="BC43" s="93" t="s">
        <v>326</v>
      </c>
      <c r="BD43" s="93" t="s">
        <v>85</v>
      </c>
    </row>
    <row r="44" spans="2:56" s="1" customFormat="1" ht="14.45" customHeight="1" x14ac:dyDescent="0.2">
      <c r="B44" s="32"/>
      <c r="L44" s="32"/>
    </row>
    <row r="45" spans="2:56" ht="14.45" customHeight="1" x14ac:dyDescent="0.2">
      <c r="B45" s="20"/>
      <c r="L45" s="20"/>
    </row>
    <row r="46" spans="2:56" ht="14.45" customHeight="1" x14ac:dyDescent="0.2">
      <c r="B46" s="20"/>
      <c r="L46" s="20"/>
    </row>
    <row r="47" spans="2:56" ht="14.45" customHeight="1" x14ac:dyDescent="0.2">
      <c r="B47" s="20"/>
      <c r="L47" s="20"/>
    </row>
    <row r="48" spans="2:56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227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01.01 - STAVEBNÍ ČÁST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J152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332</v>
      </c>
      <c r="E101" s="112"/>
      <c r="F101" s="112"/>
      <c r="G101" s="112"/>
      <c r="H101" s="112"/>
      <c r="I101" s="112"/>
      <c r="J101" s="113">
        <f>J153</f>
        <v>0</v>
      </c>
      <c r="L101" s="110"/>
    </row>
    <row r="102" spans="2:47" s="9" customFormat="1" ht="19.899999999999999" customHeight="1" x14ac:dyDescent="0.2">
      <c r="B102" s="114"/>
      <c r="D102" s="115" t="s">
        <v>333</v>
      </c>
      <c r="E102" s="116"/>
      <c r="F102" s="116"/>
      <c r="G102" s="116"/>
      <c r="H102" s="116"/>
      <c r="I102" s="116"/>
      <c r="J102" s="117">
        <f>J154</f>
        <v>0</v>
      </c>
      <c r="L102" s="114"/>
    </row>
    <row r="103" spans="2:47" s="9" customFormat="1" ht="19.899999999999999" customHeight="1" x14ac:dyDescent="0.2">
      <c r="B103" s="114"/>
      <c r="D103" s="115" t="s">
        <v>334</v>
      </c>
      <c r="E103" s="116"/>
      <c r="F103" s="116"/>
      <c r="G103" s="116"/>
      <c r="H103" s="116"/>
      <c r="I103" s="116"/>
      <c r="J103" s="117">
        <f>J189</f>
        <v>0</v>
      </c>
      <c r="L103" s="114"/>
    </row>
    <row r="104" spans="2:47" s="9" customFormat="1" ht="19.899999999999999" customHeight="1" x14ac:dyDescent="0.2">
      <c r="B104" s="114"/>
      <c r="D104" s="115" t="s">
        <v>335</v>
      </c>
      <c r="E104" s="116"/>
      <c r="F104" s="116"/>
      <c r="G104" s="116"/>
      <c r="H104" s="116"/>
      <c r="I104" s="116"/>
      <c r="J104" s="117">
        <f>J249</f>
        <v>0</v>
      </c>
      <c r="L104" s="114"/>
    </row>
    <row r="105" spans="2:47" s="9" customFormat="1" ht="19.899999999999999" customHeight="1" x14ac:dyDescent="0.2">
      <c r="B105" s="114"/>
      <c r="D105" s="115" t="s">
        <v>336</v>
      </c>
      <c r="E105" s="116"/>
      <c r="F105" s="116"/>
      <c r="G105" s="116"/>
      <c r="H105" s="116"/>
      <c r="I105" s="116"/>
      <c r="J105" s="117">
        <f>J336</f>
        <v>0</v>
      </c>
      <c r="L105" s="114"/>
    </row>
    <row r="106" spans="2:47" s="9" customFormat="1" ht="19.899999999999999" customHeight="1" x14ac:dyDescent="0.2">
      <c r="B106" s="114"/>
      <c r="D106" s="115" t="s">
        <v>337</v>
      </c>
      <c r="E106" s="116"/>
      <c r="F106" s="116"/>
      <c r="G106" s="116"/>
      <c r="H106" s="116"/>
      <c r="I106" s="116"/>
      <c r="J106" s="117">
        <f>J344</f>
        <v>0</v>
      </c>
      <c r="L106" s="114"/>
    </row>
    <row r="107" spans="2:47" s="9" customFormat="1" ht="19.899999999999999" customHeight="1" x14ac:dyDescent="0.2">
      <c r="B107" s="114"/>
      <c r="D107" s="115" t="s">
        <v>338</v>
      </c>
      <c r="E107" s="116"/>
      <c r="F107" s="116"/>
      <c r="G107" s="116"/>
      <c r="H107" s="116"/>
      <c r="I107" s="116"/>
      <c r="J107" s="117">
        <f>J485</f>
        <v>0</v>
      </c>
      <c r="L107" s="114"/>
    </row>
    <row r="108" spans="2:47" s="9" customFormat="1" ht="19.899999999999999" customHeight="1" x14ac:dyDescent="0.2">
      <c r="B108" s="114"/>
      <c r="D108" s="115" t="s">
        <v>339</v>
      </c>
      <c r="E108" s="116"/>
      <c r="F108" s="116"/>
      <c r="G108" s="116"/>
      <c r="H108" s="116"/>
      <c r="I108" s="116"/>
      <c r="J108" s="117">
        <f>J762</f>
        <v>0</v>
      </c>
      <c r="L108" s="114"/>
    </row>
    <row r="109" spans="2:47" s="9" customFormat="1" ht="19.899999999999999" customHeight="1" x14ac:dyDescent="0.2">
      <c r="B109" s="114"/>
      <c r="D109" s="115" t="s">
        <v>340</v>
      </c>
      <c r="E109" s="116"/>
      <c r="F109" s="116"/>
      <c r="G109" s="116"/>
      <c r="H109" s="116"/>
      <c r="I109" s="116"/>
      <c r="J109" s="117">
        <f>J800</f>
        <v>0</v>
      </c>
      <c r="L109" s="114"/>
    </row>
    <row r="110" spans="2:47" s="9" customFormat="1" ht="19.899999999999999" customHeight="1" x14ac:dyDescent="0.2">
      <c r="B110" s="114"/>
      <c r="D110" s="115" t="s">
        <v>341</v>
      </c>
      <c r="E110" s="116"/>
      <c r="F110" s="116"/>
      <c r="G110" s="116"/>
      <c r="H110" s="116"/>
      <c r="I110" s="116"/>
      <c r="J110" s="117">
        <f>J806</f>
        <v>0</v>
      </c>
      <c r="L110" s="114"/>
    </row>
    <row r="111" spans="2:47" s="8" customFormat="1" ht="24.95" customHeight="1" x14ac:dyDescent="0.2">
      <c r="B111" s="110"/>
      <c r="D111" s="111" t="s">
        <v>342</v>
      </c>
      <c r="E111" s="112"/>
      <c r="F111" s="112"/>
      <c r="G111" s="112"/>
      <c r="H111" s="112"/>
      <c r="I111" s="112"/>
      <c r="J111" s="113">
        <f>J808</f>
        <v>0</v>
      </c>
      <c r="L111" s="110"/>
    </row>
    <row r="112" spans="2:47" s="9" customFormat="1" ht="19.899999999999999" customHeight="1" x14ac:dyDescent="0.2">
      <c r="B112" s="114"/>
      <c r="D112" s="115" t="s">
        <v>343</v>
      </c>
      <c r="E112" s="116"/>
      <c r="F112" s="116"/>
      <c r="G112" s="116"/>
      <c r="H112" s="116"/>
      <c r="I112" s="116"/>
      <c r="J112" s="117">
        <f>J809</f>
        <v>0</v>
      </c>
      <c r="L112" s="114"/>
    </row>
    <row r="113" spans="2:12" s="9" customFormat="1" ht="19.899999999999999" customHeight="1" x14ac:dyDescent="0.2">
      <c r="B113" s="114"/>
      <c r="D113" s="115" t="s">
        <v>344</v>
      </c>
      <c r="E113" s="116"/>
      <c r="F113" s="116"/>
      <c r="G113" s="116"/>
      <c r="H113" s="116"/>
      <c r="I113" s="116"/>
      <c r="J113" s="117">
        <f>J845</f>
        <v>0</v>
      </c>
      <c r="L113" s="114"/>
    </row>
    <row r="114" spans="2:12" s="9" customFormat="1" ht="19.899999999999999" customHeight="1" x14ac:dyDescent="0.2">
      <c r="B114" s="114"/>
      <c r="D114" s="115" t="s">
        <v>345</v>
      </c>
      <c r="E114" s="116"/>
      <c r="F114" s="116"/>
      <c r="G114" s="116"/>
      <c r="H114" s="116"/>
      <c r="I114" s="116"/>
      <c r="J114" s="117">
        <f>J871</f>
        <v>0</v>
      </c>
      <c r="L114" s="114"/>
    </row>
    <row r="115" spans="2:12" s="9" customFormat="1" ht="19.899999999999999" customHeight="1" x14ac:dyDescent="0.2">
      <c r="B115" s="114"/>
      <c r="D115" s="115" t="s">
        <v>346</v>
      </c>
      <c r="E115" s="116"/>
      <c r="F115" s="116"/>
      <c r="G115" s="116"/>
      <c r="H115" s="116"/>
      <c r="I115" s="116"/>
      <c r="J115" s="117">
        <f>J956</f>
        <v>0</v>
      </c>
      <c r="L115" s="114"/>
    </row>
    <row r="116" spans="2:12" s="9" customFormat="1" ht="19.899999999999999" customHeight="1" x14ac:dyDescent="0.2">
      <c r="B116" s="114"/>
      <c r="D116" s="115" t="s">
        <v>347</v>
      </c>
      <c r="E116" s="116"/>
      <c r="F116" s="116"/>
      <c r="G116" s="116"/>
      <c r="H116" s="116"/>
      <c r="I116" s="116"/>
      <c r="J116" s="117">
        <f>J977</f>
        <v>0</v>
      </c>
      <c r="L116" s="114"/>
    </row>
    <row r="117" spans="2:12" s="9" customFormat="1" ht="19.899999999999999" customHeight="1" x14ac:dyDescent="0.2">
      <c r="B117" s="114"/>
      <c r="D117" s="115" t="s">
        <v>348</v>
      </c>
      <c r="E117" s="116"/>
      <c r="F117" s="116"/>
      <c r="G117" s="116"/>
      <c r="H117" s="116"/>
      <c r="I117" s="116"/>
      <c r="J117" s="117">
        <f>J983</f>
        <v>0</v>
      </c>
      <c r="L117" s="114"/>
    </row>
    <row r="118" spans="2:12" s="9" customFormat="1" ht="19.899999999999999" customHeight="1" x14ac:dyDescent="0.2">
      <c r="B118" s="114"/>
      <c r="D118" s="115" t="s">
        <v>349</v>
      </c>
      <c r="E118" s="116"/>
      <c r="F118" s="116"/>
      <c r="G118" s="116"/>
      <c r="H118" s="116"/>
      <c r="I118" s="116"/>
      <c r="J118" s="117">
        <f>J997</f>
        <v>0</v>
      </c>
      <c r="L118" s="114"/>
    </row>
    <row r="119" spans="2:12" s="9" customFormat="1" ht="19.899999999999999" customHeight="1" x14ac:dyDescent="0.2">
      <c r="B119" s="114"/>
      <c r="D119" s="115" t="s">
        <v>350</v>
      </c>
      <c r="E119" s="116"/>
      <c r="F119" s="116"/>
      <c r="G119" s="116"/>
      <c r="H119" s="116"/>
      <c r="I119" s="116"/>
      <c r="J119" s="117">
        <f>J1025</f>
        <v>0</v>
      </c>
      <c r="L119" s="114"/>
    </row>
    <row r="120" spans="2:12" s="9" customFormat="1" ht="19.899999999999999" customHeight="1" x14ac:dyDescent="0.2">
      <c r="B120" s="114"/>
      <c r="D120" s="115" t="s">
        <v>351</v>
      </c>
      <c r="E120" s="116"/>
      <c r="F120" s="116"/>
      <c r="G120" s="116"/>
      <c r="H120" s="116"/>
      <c r="I120" s="116"/>
      <c r="J120" s="117">
        <f>J1120</f>
        <v>0</v>
      </c>
      <c r="L120" s="114"/>
    </row>
    <row r="121" spans="2:12" s="9" customFormat="1" ht="19.899999999999999" customHeight="1" x14ac:dyDescent="0.2">
      <c r="B121" s="114"/>
      <c r="D121" s="115" t="s">
        <v>352</v>
      </c>
      <c r="E121" s="116"/>
      <c r="F121" s="116"/>
      <c r="G121" s="116"/>
      <c r="H121" s="116"/>
      <c r="I121" s="116"/>
      <c r="J121" s="117">
        <f>J1166</f>
        <v>0</v>
      </c>
      <c r="L121" s="114"/>
    </row>
    <row r="122" spans="2:12" s="9" customFormat="1" ht="19.899999999999999" customHeight="1" x14ac:dyDescent="0.2">
      <c r="B122" s="114"/>
      <c r="D122" s="115" t="s">
        <v>353</v>
      </c>
      <c r="E122" s="116"/>
      <c r="F122" s="116"/>
      <c r="G122" s="116"/>
      <c r="H122" s="116"/>
      <c r="I122" s="116"/>
      <c r="J122" s="117">
        <f>J1202</f>
        <v>0</v>
      </c>
      <c r="L122" s="114"/>
    </row>
    <row r="123" spans="2:12" s="9" customFormat="1" ht="19.899999999999999" customHeight="1" x14ac:dyDescent="0.2">
      <c r="B123" s="114"/>
      <c r="D123" s="115" t="s">
        <v>354</v>
      </c>
      <c r="E123" s="116"/>
      <c r="F123" s="116"/>
      <c r="G123" s="116"/>
      <c r="H123" s="116"/>
      <c r="I123" s="116"/>
      <c r="J123" s="117">
        <f>J1212</f>
        <v>0</v>
      </c>
      <c r="L123" s="114"/>
    </row>
    <row r="124" spans="2:12" s="9" customFormat="1" ht="19.899999999999999" customHeight="1" x14ac:dyDescent="0.2">
      <c r="B124" s="114"/>
      <c r="D124" s="115" t="s">
        <v>355</v>
      </c>
      <c r="E124" s="116"/>
      <c r="F124" s="116"/>
      <c r="G124" s="116"/>
      <c r="H124" s="116"/>
      <c r="I124" s="116"/>
      <c r="J124" s="117">
        <f>J1221</f>
        <v>0</v>
      </c>
      <c r="L124" s="114"/>
    </row>
    <row r="125" spans="2:12" s="9" customFormat="1" ht="19.899999999999999" customHeight="1" x14ac:dyDescent="0.2">
      <c r="B125" s="114"/>
      <c r="D125" s="115" t="s">
        <v>356</v>
      </c>
      <c r="E125" s="116"/>
      <c r="F125" s="116"/>
      <c r="G125" s="116"/>
      <c r="H125" s="116"/>
      <c r="I125" s="116"/>
      <c r="J125" s="117">
        <f>J1291</f>
        <v>0</v>
      </c>
      <c r="L125" s="114"/>
    </row>
    <row r="126" spans="2:12" s="9" customFormat="1" ht="19.899999999999999" customHeight="1" x14ac:dyDescent="0.2">
      <c r="B126" s="114"/>
      <c r="D126" s="115" t="s">
        <v>357</v>
      </c>
      <c r="E126" s="116"/>
      <c r="F126" s="116"/>
      <c r="G126" s="116"/>
      <c r="H126" s="116"/>
      <c r="I126" s="116"/>
      <c r="J126" s="117">
        <f>J1303</f>
        <v>0</v>
      </c>
      <c r="L126" s="114"/>
    </row>
    <row r="127" spans="2:12" s="8" customFormat="1" ht="24.95" customHeight="1" x14ac:dyDescent="0.2">
      <c r="B127" s="110"/>
      <c r="D127" s="111" t="s">
        <v>358</v>
      </c>
      <c r="E127" s="112"/>
      <c r="F127" s="112"/>
      <c r="G127" s="112"/>
      <c r="H127" s="112"/>
      <c r="I127" s="112"/>
      <c r="J127" s="113">
        <f>J1351</f>
        <v>0</v>
      </c>
      <c r="L127" s="110"/>
    </row>
    <row r="128" spans="2:12" s="9" customFormat="1" ht="19.899999999999999" customHeight="1" x14ac:dyDescent="0.2">
      <c r="B128" s="114"/>
      <c r="D128" s="115" t="s">
        <v>359</v>
      </c>
      <c r="E128" s="116"/>
      <c r="F128" s="116"/>
      <c r="G128" s="116"/>
      <c r="H128" s="116"/>
      <c r="I128" s="116"/>
      <c r="J128" s="117">
        <f>J1352</f>
        <v>0</v>
      </c>
      <c r="L128" s="114"/>
    </row>
    <row r="129" spans="2:12" s="1" customFormat="1" ht="21.75" customHeight="1" x14ac:dyDescent="0.2">
      <c r="B129" s="32"/>
      <c r="L129" s="32"/>
    </row>
    <row r="130" spans="2:12" s="1" customFormat="1" ht="6.95" customHeight="1" x14ac:dyDescent="0.2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  <row r="134" spans="2:12" s="1" customFormat="1" ht="6.95" customHeight="1" x14ac:dyDescent="0.2"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32"/>
    </row>
    <row r="135" spans="2:12" s="1" customFormat="1" ht="24.95" customHeight="1" x14ac:dyDescent="0.2">
      <c r="B135" s="32"/>
      <c r="C135" s="21" t="s">
        <v>360</v>
      </c>
      <c r="L135" s="32"/>
    </row>
    <row r="136" spans="2:12" s="1" customFormat="1" ht="6.95" customHeight="1" x14ac:dyDescent="0.2">
      <c r="B136" s="32"/>
      <c r="L136" s="32"/>
    </row>
    <row r="137" spans="2:12" s="1" customFormat="1" ht="12" customHeight="1" x14ac:dyDescent="0.2">
      <c r="B137" s="32"/>
      <c r="C137" s="27" t="s">
        <v>16</v>
      </c>
      <c r="L137" s="32"/>
    </row>
    <row r="138" spans="2:12" s="1" customFormat="1" ht="26.25" customHeight="1" x14ac:dyDescent="0.2">
      <c r="B138" s="32"/>
      <c r="E138" s="258" t="str">
        <f>E7</f>
        <v>PŘÍSTAVBA A STAVEBNÍ ÚPRAVY  DÍLEN HORSKÁ 258, VRCHLABÍ</v>
      </c>
      <c r="F138" s="259"/>
      <c r="G138" s="259"/>
      <c r="H138" s="259"/>
      <c r="L138" s="32"/>
    </row>
    <row r="139" spans="2:12" ht="12" customHeight="1" x14ac:dyDescent="0.2">
      <c r="B139" s="20"/>
      <c r="C139" s="27" t="s">
        <v>216</v>
      </c>
      <c r="L139" s="20"/>
    </row>
    <row r="140" spans="2:12" ht="16.5" customHeight="1" x14ac:dyDescent="0.2">
      <c r="B140" s="20"/>
      <c r="E140" s="258" t="s">
        <v>220</v>
      </c>
      <c r="F140" s="219"/>
      <c r="G140" s="219"/>
      <c r="H140" s="219"/>
      <c r="L140" s="20"/>
    </row>
    <row r="141" spans="2:12" ht="12" customHeight="1" x14ac:dyDescent="0.2">
      <c r="B141" s="20"/>
      <c r="C141" s="27" t="s">
        <v>224</v>
      </c>
      <c r="L141" s="20"/>
    </row>
    <row r="142" spans="2:12" s="1" customFormat="1" ht="16.5" customHeight="1" x14ac:dyDescent="0.2">
      <c r="B142" s="32"/>
      <c r="E142" s="251" t="s">
        <v>227</v>
      </c>
      <c r="F142" s="260"/>
      <c r="G142" s="260"/>
      <c r="H142" s="260"/>
      <c r="L142" s="32"/>
    </row>
    <row r="143" spans="2:12" s="1" customFormat="1" ht="12" customHeight="1" x14ac:dyDescent="0.2">
      <c r="B143" s="32"/>
      <c r="C143" s="27" t="s">
        <v>231</v>
      </c>
      <c r="L143" s="32"/>
    </row>
    <row r="144" spans="2:12" s="1" customFormat="1" ht="16.5" customHeight="1" x14ac:dyDescent="0.2">
      <c r="B144" s="32"/>
      <c r="E144" s="240" t="str">
        <f>E13</f>
        <v>SO 01.01 - STAVEBNÍ ČÁST I.etapa PŘÍSTAVBA</v>
      </c>
      <c r="F144" s="260"/>
      <c r="G144" s="260"/>
      <c r="H144" s="260"/>
      <c r="L144" s="32"/>
    </row>
    <row r="145" spans="2:65" s="1" customFormat="1" ht="6.95" customHeight="1" x14ac:dyDescent="0.2">
      <c r="B145" s="32"/>
      <c r="L145" s="32"/>
    </row>
    <row r="146" spans="2:65" s="1" customFormat="1" ht="12" customHeight="1" x14ac:dyDescent="0.2">
      <c r="B146" s="32"/>
      <c r="C146" s="27" t="s">
        <v>20</v>
      </c>
      <c r="F146" s="25" t="str">
        <f>F16</f>
        <v>Vrchlabí</v>
      </c>
      <c r="I146" s="27" t="s">
        <v>22</v>
      </c>
      <c r="J146" s="52" t="str">
        <f>IF(J16="","",J16)</f>
        <v>25. 10. 2023</v>
      </c>
      <c r="L146" s="32"/>
    </row>
    <row r="147" spans="2:65" s="1" customFormat="1" ht="6.95" customHeight="1" x14ac:dyDescent="0.2">
      <c r="B147" s="32"/>
      <c r="L147" s="32"/>
    </row>
    <row r="148" spans="2:65" s="1" customFormat="1" ht="15.2" customHeight="1" x14ac:dyDescent="0.2">
      <c r="B148" s="32"/>
      <c r="C148" s="27" t="s">
        <v>24</v>
      </c>
      <c r="F148" s="25" t="str">
        <f>E19</f>
        <v>Královéhradecký kraj</v>
      </c>
      <c r="I148" s="27" t="s">
        <v>30</v>
      </c>
      <c r="J148" s="30" t="str">
        <f>E25</f>
        <v>IRBOS s.r.o.</v>
      </c>
      <c r="L148" s="32"/>
    </row>
    <row r="149" spans="2:65" s="1" customFormat="1" ht="15.2" customHeight="1" x14ac:dyDescent="0.2">
      <c r="B149" s="32"/>
      <c r="C149" s="27" t="s">
        <v>28</v>
      </c>
      <c r="F149" s="25" t="str">
        <f>IF(E22="","",E22)</f>
        <v>Vyplň údaj</v>
      </c>
      <c r="I149" s="27" t="s">
        <v>33</v>
      </c>
      <c r="J149" s="30" t="str">
        <f>E28</f>
        <v>IRBOS s.r.o.</v>
      </c>
      <c r="L149" s="32"/>
    </row>
    <row r="150" spans="2:65" s="1" customFormat="1" ht="10.35" customHeight="1" x14ac:dyDescent="0.2">
      <c r="B150" s="32"/>
      <c r="L150" s="32"/>
    </row>
    <row r="151" spans="2:65" s="10" customFormat="1" ht="29.25" customHeight="1" x14ac:dyDescent="0.2">
      <c r="B151" s="118"/>
      <c r="C151" s="119" t="s">
        <v>361</v>
      </c>
      <c r="D151" s="120" t="s">
        <v>61</v>
      </c>
      <c r="E151" s="120" t="s">
        <v>57</v>
      </c>
      <c r="F151" s="120" t="s">
        <v>58</v>
      </c>
      <c r="G151" s="120" t="s">
        <v>362</v>
      </c>
      <c r="H151" s="120" t="s">
        <v>363</v>
      </c>
      <c r="I151" s="120" t="s">
        <v>364</v>
      </c>
      <c r="J151" s="120" t="s">
        <v>329</v>
      </c>
      <c r="K151" s="121" t="s">
        <v>365</v>
      </c>
      <c r="L151" s="118"/>
      <c r="M151" s="59" t="s">
        <v>1</v>
      </c>
      <c r="N151" s="60" t="s">
        <v>40</v>
      </c>
      <c r="O151" s="60" t="s">
        <v>366</v>
      </c>
      <c r="P151" s="60" t="s">
        <v>367</v>
      </c>
      <c r="Q151" s="60" t="s">
        <v>368</v>
      </c>
      <c r="R151" s="60" t="s">
        <v>369</v>
      </c>
      <c r="S151" s="60" t="s">
        <v>370</v>
      </c>
      <c r="T151" s="61" t="s">
        <v>371</v>
      </c>
    </row>
    <row r="152" spans="2:65" s="1" customFormat="1" ht="22.9" customHeight="1" x14ac:dyDescent="0.25">
      <c r="B152" s="32"/>
      <c r="C152" s="64" t="s">
        <v>372</v>
      </c>
      <c r="J152" s="122">
        <f>BK152</f>
        <v>0</v>
      </c>
      <c r="L152" s="32"/>
      <c r="M152" s="62"/>
      <c r="N152" s="53"/>
      <c r="O152" s="53"/>
      <c r="P152" s="123">
        <f>P153+P808+P1351</f>
        <v>0</v>
      </c>
      <c r="Q152" s="53"/>
      <c r="R152" s="123">
        <f>R153+R808+R1351</f>
        <v>2000.8353888099998</v>
      </c>
      <c r="S152" s="53"/>
      <c r="T152" s="124">
        <f>T153+T808+T1351</f>
        <v>10.006500000000001</v>
      </c>
      <c r="AT152" s="17" t="s">
        <v>75</v>
      </c>
      <c r="AU152" s="17" t="s">
        <v>331</v>
      </c>
      <c r="BK152" s="125">
        <f>BK153+BK808+BK1351</f>
        <v>0</v>
      </c>
    </row>
    <row r="153" spans="2:65" s="11" customFormat="1" ht="25.9" customHeight="1" x14ac:dyDescent="0.2">
      <c r="B153" s="126"/>
      <c r="D153" s="127" t="s">
        <v>75</v>
      </c>
      <c r="E153" s="128" t="s">
        <v>373</v>
      </c>
      <c r="F153" s="128" t="s">
        <v>374</v>
      </c>
      <c r="I153" s="129"/>
      <c r="J153" s="130">
        <f>BK153</f>
        <v>0</v>
      </c>
      <c r="L153" s="126"/>
      <c r="M153" s="131"/>
      <c r="P153" s="132">
        <f>P154+P189+P249+P336+P344+P485+P762+P800+P806</f>
        <v>0</v>
      </c>
      <c r="R153" s="132">
        <f>R154+R189+R249+R336+R344+R485+R762+R800+R806</f>
        <v>1961.7764092699997</v>
      </c>
      <c r="T153" s="133">
        <f>T154+T189+T249+T336+T344+T485+T762+T800+T806</f>
        <v>10.006500000000001</v>
      </c>
      <c r="AR153" s="127" t="s">
        <v>83</v>
      </c>
      <c r="AT153" s="134" t="s">
        <v>75</v>
      </c>
      <c r="AU153" s="134" t="s">
        <v>76</v>
      </c>
      <c r="AY153" s="127" t="s">
        <v>375</v>
      </c>
      <c r="BK153" s="135">
        <f>BK154+BK189+BK249+BK336+BK344+BK485+BK762+BK800+BK806</f>
        <v>0</v>
      </c>
    </row>
    <row r="154" spans="2:65" s="11" customFormat="1" ht="22.9" customHeight="1" x14ac:dyDescent="0.2">
      <c r="B154" s="126"/>
      <c r="D154" s="127" t="s">
        <v>75</v>
      </c>
      <c r="E154" s="136" t="s">
        <v>83</v>
      </c>
      <c r="F154" s="136" t="s">
        <v>376</v>
      </c>
      <c r="I154" s="129"/>
      <c r="J154" s="137">
        <f>BK154</f>
        <v>0</v>
      </c>
      <c r="L154" s="126"/>
      <c r="M154" s="131"/>
      <c r="P154" s="132">
        <f>SUM(P155:P188)</f>
        <v>0</v>
      </c>
      <c r="R154" s="132">
        <f>SUM(R155:R188)</f>
        <v>0</v>
      </c>
      <c r="T154" s="133">
        <f>SUM(T155:T188)</f>
        <v>0</v>
      </c>
      <c r="AR154" s="127" t="s">
        <v>83</v>
      </c>
      <c r="AT154" s="134" t="s">
        <v>75</v>
      </c>
      <c r="AU154" s="134" t="s">
        <v>83</v>
      </c>
      <c r="AY154" s="127" t="s">
        <v>375</v>
      </c>
      <c r="BK154" s="135">
        <f>SUM(BK155:BK188)</f>
        <v>0</v>
      </c>
    </row>
    <row r="155" spans="2:65" s="1" customFormat="1" ht="24.2" customHeight="1" x14ac:dyDescent="0.2">
      <c r="B155" s="32"/>
      <c r="C155" s="138" t="s">
        <v>83</v>
      </c>
      <c r="D155" s="138" t="s">
        <v>377</v>
      </c>
      <c r="E155" s="139" t="s">
        <v>378</v>
      </c>
      <c r="F155" s="140" t="s">
        <v>379</v>
      </c>
      <c r="G155" s="141" t="s">
        <v>380</v>
      </c>
      <c r="H155" s="142">
        <v>775.4</v>
      </c>
      <c r="I155" s="143"/>
      <c r="J155" s="144">
        <f>ROUND(I155*H155,2)</f>
        <v>0</v>
      </c>
      <c r="K155" s="140" t="s">
        <v>381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382</v>
      </c>
      <c r="AT155" s="149" t="s">
        <v>377</v>
      </c>
      <c r="AU155" s="149" t="s">
        <v>85</v>
      </c>
      <c r="AY155" s="17" t="s">
        <v>375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382</v>
      </c>
      <c r="BM155" s="149" t="s">
        <v>383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385</v>
      </c>
      <c r="H156" s="155">
        <v>387.7</v>
      </c>
      <c r="I156" s="156"/>
      <c r="L156" s="151"/>
      <c r="M156" s="157"/>
      <c r="T156" s="158"/>
      <c r="AT156" s="153" t="s">
        <v>384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2" customFormat="1" ht="11.25" x14ac:dyDescent="0.2">
      <c r="B157" s="151"/>
      <c r="D157" s="152" t="s">
        <v>384</v>
      </c>
      <c r="E157" s="153" t="s">
        <v>1</v>
      </c>
      <c r="F157" s="154" t="s">
        <v>386</v>
      </c>
      <c r="H157" s="155">
        <v>387.7</v>
      </c>
      <c r="I157" s="156"/>
      <c r="L157" s="151"/>
      <c r="M157" s="157"/>
      <c r="T157" s="158"/>
      <c r="AT157" s="153" t="s">
        <v>384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375</v>
      </c>
    </row>
    <row r="158" spans="2:65" s="13" customFormat="1" ht="11.25" x14ac:dyDescent="0.2">
      <c r="B158" s="159"/>
      <c r="D158" s="152" t="s">
        <v>384</v>
      </c>
      <c r="E158" s="160" t="s">
        <v>269</v>
      </c>
      <c r="F158" s="161" t="s">
        <v>387</v>
      </c>
      <c r="H158" s="162">
        <v>775.4</v>
      </c>
      <c r="I158" s="163"/>
      <c r="L158" s="159"/>
      <c r="M158" s="164"/>
      <c r="T158" s="165"/>
      <c r="AT158" s="160" t="s">
        <v>384</v>
      </c>
      <c r="AU158" s="160" t="s">
        <v>85</v>
      </c>
      <c r="AV158" s="13" t="s">
        <v>382</v>
      </c>
      <c r="AW158" s="13" t="s">
        <v>32</v>
      </c>
      <c r="AX158" s="13" t="s">
        <v>83</v>
      </c>
      <c r="AY158" s="160" t="s">
        <v>375</v>
      </c>
    </row>
    <row r="159" spans="2:65" s="1" customFormat="1" ht="33" customHeight="1" x14ac:dyDescent="0.2">
      <c r="B159" s="32"/>
      <c r="C159" s="138" t="s">
        <v>85</v>
      </c>
      <c r="D159" s="138" t="s">
        <v>377</v>
      </c>
      <c r="E159" s="139" t="s">
        <v>388</v>
      </c>
      <c r="F159" s="140" t="s">
        <v>389</v>
      </c>
      <c r="G159" s="141" t="s">
        <v>390</v>
      </c>
      <c r="H159" s="142">
        <v>258.61799999999999</v>
      </c>
      <c r="I159" s="143"/>
      <c r="J159" s="144">
        <f>ROUND(I159*H159,2)</f>
        <v>0</v>
      </c>
      <c r="K159" s="140" t="s">
        <v>381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382</v>
      </c>
      <c r="AT159" s="149" t="s">
        <v>377</v>
      </c>
      <c r="AU159" s="149" t="s">
        <v>85</v>
      </c>
      <c r="AY159" s="17" t="s">
        <v>375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382</v>
      </c>
      <c r="BM159" s="149" t="s">
        <v>391</v>
      </c>
    </row>
    <row r="160" spans="2:65" s="14" customFormat="1" ht="11.25" x14ac:dyDescent="0.2">
      <c r="B160" s="166"/>
      <c r="D160" s="152" t="s">
        <v>384</v>
      </c>
      <c r="E160" s="167" t="s">
        <v>1</v>
      </c>
      <c r="F160" s="168" t="s">
        <v>392</v>
      </c>
      <c r="H160" s="167" t="s">
        <v>1</v>
      </c>
      <c r="I160" s="169"/>
      <c r="L160" s="166"/>
      <c r="M160" s="170"/>
      <c r="T160" s="171"/>
      <c r="AT160" s="167" t="s">
        <v>384</v>
      </c>
      <c r="AU160" s="167" t="s">
        <v>85</v>
      </c>
      <c r="AV160" s="14" t="s">
        <v>83</v>
      </c>
      <c r="AW160" s="14" t="s">
        <v>32</v>
      </c>
      <c r="AX160" s="14" t="s">
        <v>76</v>
      </c>
      <c r="AY160" s="167" t="s">
        <v>375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393</v>
      </c>
      <c r="H161" s="155">
        <v>117.6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2" customFormat="1" ht="11.25" x14ac:dyDescent="0.2">
      <c r="B162" s="151"/>
      <c r="D162" s="152" t="s">
        <v>384</v>
      </c>
      <c r="E162" s="153" t="s">
        <v>1</v>
      </c>
      <c r="F162" s="154" t="s">
        <v>394</v>
      </c>
      <c r="H162" s="155">
        <v>77.22</v>
      </c>
      <c r="I162" s="156"/>
      <c r="L162" s="151"/>
      <c r="M162" s="157"/>
      <c r="T162" s="158"/>
      <c r="AT162" s="153" t="s">
        <v>384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375</v>
      </c>
    </row>
    <row r="163" spans="2:65" s="12" customFormat="1" ht="11.25" x14ac:dyDescent="0.2">
      <c r="B163" s="151"/>
      <c r="D163" s="152" t="s">
        <v>384</v>
      </c>
      <c r="E163" s="153" t="s">
        <v>1</v>
      </c>
      <c r="F163" s="154" t="s">
        <v>395</v>
      </c>
      <c r="H163" s="155">
        <v>63.798000000000002</v>
      </c>
      <c r="I163" s="156"/>
      <c r="L163" s="151"/>
      <c r="M163" s="157"/>
      <c r="T163" s="158"/>
      <c r="AT163" s="153" t="s">
        <v>384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375</v>
      </c>
    </row>
    <row r="164" spans="2:65" s="13" customFormat="1" ht="11.25" x14ac:dyDescent="0.2">
      <c r="B164" s="159"/>
      <c r="D164" s="152" t="s">
        <v>384</v>
      </c>
      <c r="E164" s="160" t="s">
        <v>248</v>
      </c>
      <c r="F164" s="161" t="s">
        <v>387</v>
      </c>
      <c r="H164" s="162">
        <v>258.61799999999999</v>
      </c>
      <c r="I164" s="163"/>
      <c r="L164" s="159"/>
      <c r="M164" s="164"/>
      <c r="T164" s="165"/>
      <c r="AT164" s="160" t="s">
        <v>384</v>
      </c>
      <c r="AU164" s="160" t="s">
        <v>85</v>
      </c>
      <c r="AV164" s="13" t="s">
        <v>382</v>
      </c>
      <c r="AW164" s="13" t="s">
        <v>32</v>
      </c>
      <c r="AX164" s="13" t="s">
        <v>83</v>
      </c>
      <c r="AY164" s="160" t="s">
        <v>375</v>
      </c>
    </row>
    <row r="165" spans="2:65" s="1" customFormat="1" ht="33" customHeight="1" x14ac:dyDescent="0.2">
      <c r="B165" s="32"/>
      <c r="C165" s="138" t="s">
        <v>93</v>
      </c>
      <c r="D165" s="138" t="s">
        <v>377</v>
      </c>
      <c r="E165" s="139" t="s">
        <v>396</v>
      </c>
      <c r="F165" s="140" t="s">
        <v>397</v>
      </c>
      <c r="G165" s="141" t="s">
        <v>390</v>
      </c>
      <c r="H165" s="142">
        <v>92.256</v>
      </c>
      <c r="I165" s="143"/>
      <c r="J165" s="144">
        <f>ROUND(I165*H165,2)</f>
        <v>0</v>
      </c>
      <c r="K165" s="140" t="s">
        <v>381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382</v>
      </c>
      <c r="AT165" s="149" t="s">
        <v>377</v>
      </c>
      <c r="AU165" s="149" t="s">
        <v>85</v>
      </c>
      <c r="AY165" s="17" t="s">
        <v>375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382</v>
      </c>
      <c r="BM165" s="149" t="s">
        <v>398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399</v>
      </c>
      <c r="H166" s="155">
        <v>92.256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3" customFormat="1" ht="11.25" x14ac:dyDescent="0.2">
      <c r="B167" s="159"/>
      <c r="D167" s="152" t="s">
        <v>384</v>
      </c>
      <c r="E167" s="160" t="s">
        <v>299</v>
      </c>
      <c r="F167" s="161" t="s">
        <v>387</v>
      </c>
      <c r="H167" s="162">
        <v>92.256</v>
      </c>
      <c r="I167" s="163"/>
      <c r="L167" s="159"/>
      <c r="M167" s="164"/>
      <c r="T167" s="165"/>
      <c r="AT167" s="160" t="s">
        <v>384</v>
      </c>
      <c r="AU167" s="160" t="s">
        <v>85</v>
      </c>
      <c r="AV167" s="13" t="s">
        <v>382</v>
      </c>
      <c r="AW167" s="13" t="s">
        <v>32</v>
      </c>
      <c r="AX167" s="13" t="s">
        <v>83</v>
      </c>
      <c r="AY167" s="160" t="s">
        <v>375</v>
      </c>
    </row>
    <row r="168" spans="2:65" s="1" customFormat="1" ht="37.9" customHeight="1" x14ac:dyDescent="0.2">
      <c r="B168" s="32"/>
      <c r="C168" s="138" t="s">
        <v>382</v>
      </c>
      <c r="D168" s="138" t="s">
        <v>377</v>
      </c>
      <c r="E168" s="139" t="s">
        <v>400</v>
      </c>
      <c r="F168" s="140" t="s">
        <v>401</v>
      </c>
      <c r="G168" s="141" t="s">
        <v>390</v>
      </c>
      <c r="H168" s="142">
        <v>85</v>
      </c>
      <c r="I168" s="143"/>
      <c r="J168" s="144">
        <f>ROUND(I168*H168,2)</f>
        <v>0</v>
      </c>
      <c r="K168" s="140" t="s">
        <v>381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382</v>
      </c>
      <c r="AT168" s="149" t="s">
        <v>377</v>
      </c>
      <c r="AU168" s="149" t="s">
        <v>85</v>
      </c>
      <c r="AY168" s="17" t="s">
        <v>375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382</v>
      </c>
      <c r="BM168" s="149" t="s">
        <v>402</v>
      </c>
    </row>
    <row r="169" spans="2:65" s="12" customFormat="1" ht="11.25" x14ac:dyDescent="0.2">
      <c r="B169" s="151"/>
      <c r="D169" s="152" t="s">
        <v>384</v>
      </c>
      <c r="E169" s="153" t="s">
        <v>1</v>
      </c>
      <c r="F169" s="154" t="s">
        <v>403</v>
      </c>
      <c r="H169" s="155">
        <v>85</v>
      </c>
      <c r="I169" s="156"/>
      <c r="L169" s="151"/>
      <c r="M169" s="157"/>
      <c r="T169" s="158"/>
      <c r="AT169" s="153" t="s">
        <v>384</v>
      </c>
      <c r="AU169" s="153" t="s">
        <v>85</v>
      </c>
      <c r="AV169" s="12" t="s">
        <v>85</v>
      </c>
      <c r="AW169" s="12" t="s">
        <v>32</v>
      </c>
      <c r="AX169" s="12" t="s">
        <v>83</v>
      </c>
      <c r="AY169" s="153" t="s">
        <v>375</v>
      </c>
    </row>
    <row r="170" spans="2:65" s="1" customFormat="1" ht="37.9" customHeight="1" x14ac:dyDescent="0.2">
      <c r="B170" s="32"/>
      <c r="C170" s="138" t="s">
        <v>404</v>
      </c>
      <c r="D170" s="138" t="s">
        <v>377</v>
      </c>
      <c r="E170" s="139" t="s">
        <v>405</v>
      </c>
      <c r="F170" s="140" t="s">
        <v>406</v>
      </c>
      <c r="G170" s="141" t="s">
        <v>390</v>
      </c>
      <c r="H170" s="142">
        <v>478.27699999999999</v>
      </c>
      <c r="I170" s="143"/>
      <c r="J170" s="144">
        <f>ROUND(I170*H170,2)</f>
        <v>0</v>
      </c>
      <c r="K170" s="140" t="s">
        <v>381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382</v>
      </c>
      <c r="AT170" s="149" t="s">
        <v>377</v>
      </c>
      <c r="AU170" s="149" t="s">
        <v>85</v>
      </c>
      <c r="AY170" s="17" t="s">
        <v>375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382</v>
      </c>
      <c r="BM170" s="149" t="s">
        <v>407</v>
      </c>
    </row>
    <row r="171" spans="2:65" s="12" customFormat="1" ht="11.25" x14ac:dyDescent="0.2">
      <c r="B171" s="151"/>
      <c r="D171" s="152" t="s">
        <v>384</v>
      </c>
      <c r="E171" s="153" t="s">
        <v>1</v>
      </c>
      <c r="F171" s="154" t="s">
        <v>408</v>
      </c>
      <c r="H171" s="155">
        <v>155.08000000000001</v>
      </c>
      <c r="I171" s="156"/>
      <c r="L171" s="151"/>
      <c r="M171" s="157"/>
      <c r="T171" s="158"/>
      <c r="AT171" s="153" t="s">
        <v>384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375</v>
      </c>
    </row>
    <row r="172" spans="2:65" s="12" customFormat="1" ht="11.25" x14ac:dyDescent="0.2">
      <c r="B172" s="151"/>
      <c r="D172" s="152" t="s">
        <v>384</v>
      </c>
      <c r="E172" s="153" t="s">
        <v>1</v>
      </c>
      <c r="F172" s="154" t="s">
        <v>409</v>
      </c>
      <c r="H172" s="155">
        <v>258.61799999999999</v>
      </c>
      <c r="I172" s="156"/>
      <c r="L172" s="151"/>
      <c r="M172" s="157"/>
      <c r="T172" s="158"/>
      <c r="AT172" s="153" t="s">
        <v>384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375</v>
      </c>
    </row>
    <row r="173" spans="2:65" s="12" customFormat="1" ht="11.25" x14ac:dyDescent="0.2">
      <c r="B173" s="151"/>
      <c r="D173" s="152" t="s">
        <v>384</v>
      </c>
      <c r="E173" s="153" t="s">
        <v>1</v>
      </c>
      <c r="F173" s="154" t="s">
        <v>410</v>
      </c>
      <c r="H173" s="155">
        <v>92.256</v>
      </c>
      <c r="I173" s="156"/>
      <c r="L173" s="151"/>
      <c r="M173" s="157"/>
      <c r="T173" s="158"/>
      <c r="AT173" s="153" t="s">
        <v>384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375</v>
      </c>
    </row>
    <row r="174" spans="2:65" s="12" customFormat="1" ht="11.25" x14ac:dyDescent="0.2">
      <c r="B174" s="151"/>
      <c r="D174" s="152" t="s">
        <v>384</v>
      </c>
      <c r="E174" s="153" t="s">
        <v>1</v>
      </c>
      <c r="F174" s="154" t="s">
        <v>411</v>
      </c>
      <c r="H174" s="155">
        <v>0</v>
      </c>
      <c r="I174" s="156"/>
      <c r="L174" s="151"/>
      <c r="M174" s="157"/>
      <c r="T174" s="158"/>
      <c r="AT174" s="153" t="s">
        <v>384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375</v>
      </c>
    </row>
    <row r="175" spans="2:65" s="12" customFormat="1" ht="11.25" x14ac:dyDescent="0.2">
      <c r="B175" s="151"/>
      <c r="D175" s="152" t="s">
        <v>384</v>
      </c>
      <c r="E175" s="153" t="s">
        <v>1</v>
      </c>
      <c r="F175" s="154" t="s">
        <v>412</v>
      </c>
      <c r="H175" s="155">
        <v>-27.677</v>
      </c>
      <c r="I175" s="156"/>
      <c r="L175" s="151"/>
      <c r="M175" s="157"/>
      <c r="T175" s="158"/>
      <c r="AT175" s="153" t="s">
        <v>384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375</v>
      </c>
    </row>
    <row r="176" spans="2:65" s="13" customFormat="1" ht="11.25" x14ac:dyDescent="0.2">
      <c r="B176" s="159"/>
      <c r="D176" s="152" t="s">
        <v>384</v>
      </c>
      <c r="E176" s="160" t="s">
        <v>253</v>
      </c>
      <c r="F176" s="161" t="s">
        <v>387</v>
      </c>
      <c r="H176" s="162">
        <v>478.27699999999999</v>
      </c>
      <c r="I176" s="163"/>
      <c r="L176" s="159"/>
      <c r="M176" s="164"/>
      <c r="T176" s="165"/>
      <c r="AT176" s="160" t="s">
        <v>384</v>
      </c>
      <c r="AU176" s="160" t="s">
        <v>85</v>
      </c>
      <c r="AV176" s="13" t="s">
        <v>382</v>
      </c>
      <c r="AW176" s="13" t="s">
        <v>32</v>
      </c>
      <c r="AX176" s="13" t="s">
        <v>83</v>
      </c>
      <c r="AY176" s="160" t="s">
        <v>375</v>
      </c>
    </row>
    <row r="177" spans="2:65" s="1" customFormat="1" ht="24.2" customHeight="1" x14ac:dyDescent="0.2">
      <c r="B177" s="32"/>
      <c r="C177" s="138" t="s">
        <v>413</v>
      </c>
      <c r="D177" s="138" t="s">
        <v>377</v>
      </c>
      <c r="E177" s="139" t="s">
        <v>414</v>
      </c>
      <c r="F177" s="140" t="s">
        <v>415</v>
      </c>
      <c r="G177" s="141" t="s">
        <v>390</v>
      </c>
      <c r="H177" s="142">
        <v>85</v>
      </c>
      <c r="I177" s="143"/>
      <c r="J177" s="144">
        <f>ROUND(I177*H177,2)</f>
        <v>0</v>
      </c>
      <c r="K177" s="140" t="s">
        <v>381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382</v>
      </c>
      <c r="AT177" s="149" t="s">
        <v>377</v>
      </c>
      <c r="AU177" s="149" t="s">
        <v>85</v>
      </c>
      <c r="AY177" s="17" t="s">
        <v>375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382</v>
      </c>
      <c r="BM177" s="149" t="s">
        <v>416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322</v>
      </c>
      <c r="H178" s="155">
        <v>0</v>
      </c>
      <c r="I178" s="156"/>
      <c r="L178" s="151"/>
      <c r="M178" s="157"/>
      <c r="T178" s="158"/>
      <c r="AT178" s="153" t="s">
        <v>384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417</v>
      </c>
      <c r="H179" s="155">
        <v>85</v>
      </c>
      <c r="I179" s="156"/>
      <c r="L179" s="151"/>
      <c r="M179" s="157"/>
      <c r="T179" s="158"/>
      <c r="AT179" s="153" t="s">
        <v>384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3" customFormat="1" ht="11.25" x14ac:dyDescent="0.2">
      <c r="B180" s="159"/>
      <c r="D180" s="152" t="s">
        <v>384</v>
      </c>
      <c r="E180" s="160" t="s">
        <v>1</v>
      </c>
      <c r="F180" s="161" t="s">
        <v>387</v>
      </c>
      <c r="H180" s="162">
        <v>85</v>
      </c>
      <c r="I180" s="163"/>
      <c r="L180" s="159"/>
      <c r="M180" s="164"/>
      <c r="T180" s="165"/>
      <c r="AT180" s="160" t="s">
        <v>384</v>
      </c>
      <c r="AU180" s="160" t="s">
        <v>85</v>
      </c>
      <c r="AV180" s="13" t="s">
        <v>382</v>
      </c>
      <c r="AW180" s="13" t="s">
        <v>32</v>
      </c>
      <c r="AX180" s="13" t="s">
        <v>83</v>
      </c>
      <c r="AY180" s="160" t="s">
        <v>375</v>
      </c>
    </row>
    <row r="181" spans="2:65" s="1" customFormat="1" ht="33" customHeight="1" x14ac:dyDescent="0.2">
      <c r="B181" s="32"/>
      <c r="C181" s="138" t="s">
        <v>418</v>
      </c>
      <c r="D181" s="138" t="s">
        <v>377</v>
      </c>
      <c r="E181" s="139" t="s">
        <v>419</v>
      </c>
      <c r="F181" s="140" t="s">
        <v>420</v>
      </c>
      <c r="G181" s="141" t="s">
        <v>421</v>
      </c>
      <c r="H181" s="142">
        <v>860.899</v>
      </c>
      <c r="I181" s="143"/>
      <c r="J181" s="144">
        <f>ROUND(I181*H181,2)</f>
        <v>0</v>
      </c>
      <c r="K181" s="140" t="s">
        <v>381</v>
      </c>
      <c r="L181" s="32"/>
      <c r="M181" s="145" t="s">
        <v>1</v>
      </c>
      <c r="N181" s="146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382</v>
      </c>
      <c r="AT181" s="149" t="s">
        <v>377</v>
      </c>
      <c r="AU181" s="149" t="s">
        <v>85</v>
      </c>
      <c r="AY181" s="17" t="s">
        <v>375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382</v>
      </c>
      <c r="BM181" s="149" t="s">
        <v>422</v>
      </c>
    </row>
    <row r="182" spans="2:65" s="12" customFormat="1" ht="11.25" x14ac:dyDescent="0.2">
      <c r="B182" s="151"/>
      <c r="D182" s="152" t="s">
        <v>384</v>
      </c>
      <c r="E182" s="153" t="s">
        <v>1</v>
      </c>
      <c r="F182" s="154" t="s">
        <v>423</v>
      </c>
      <c r="H182" s="155">
        <v>860.899</v>
      </c>
      <c r="I182" s="156"/>
      <c r="L182" s="151"/>
      <c r="M182" s="157"/>
      <c r="T182" s="158"/>
      <c r="AT182" s="153" t="s">
        <v>384</v>
      </c>
      <c r="AU182" s="153" t="s">
        <v>85</v>
      </c>
      <c r="AV182" s="12" t="s">
        <v>85</v>
      </c>
      <c r="AW182" s="12" t="s">
        <v>32</v>
      </c>
      <c r="AX182" s="12" t="s">
        <v>83</v>
      </c>
      <c r="AY182" s="153" t="s">
        <v>375</v>
      </c>
    </row>
    <row r="183" spans="2:65" s="1" customFormat="1" ht="16.5" customHeight="1" x14ac:dyDescent="0.2">
      <c r="B183" s="32"/>
      <c r="C183" s="138" t="s">
        <v>424</v>
      </c>
      <c r="D183" s="138" t="s">
        <v>377</v>
      </c>
      <c r="E183" s="139" t="s">
        <v>425</v>
      </c>
      <c r="F183" s="140" t="s">
        <v>426</v>
      </c>
      <c r="G183" s="141" t="s">
        <v>390</v>
      </c>
      <c r="H183" s="142">
        <v>478.27699999999999</v>
      </c>
      <c r="I183" s="143"/>
      <c r="J183" s="144">
        <f>ROUND(I183*H183,2)</f>
        <v>0</v>
      </c>
      <c r="K183" s="140" t="s">
        <v>381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382</v>
      </c>
      <c r="AT183" s="149" t="s">
        <v>377</v>
      </c>
      <c r="AU183" s="149" t="s">
        <v>85</v>
      </c>
      <c r="AY183" s="17" t="s">
        <v>375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382</v>
      </c>
      <c r="BM183" s="149" t="s">
        <v>427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253</v>
      </c>
      <c r="H184" s="155">
        <v>478.27699999999999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375</v>
      </c>
    </row>
    <row r="185" spans="2:65" s="1" customFormat="1" ht="24.2" customHeight="1" x14ac:dyDescent="0.2">
      <c r="B185" s="32"/>
      <c r="C185" s="138" t="s">
        <v>428</v>
      </c>
      <c r="D185" s="138" t="s">
        <v>377</v>
      </c>
      <c r="E185" s="139" t="s">
        <v>429</v>
      </c>
      <c r="F185" s="140" t="s">
        <v>430</v>
      </c>
      <c r="G185" s="141" t="s">
        <v>390</v>
      </c>
      <c r="H185" s="142">
        <v>27.677</v>
      </c>
      <c r="I185" s="143"/>
      <c r="J185" s="144">
        <f>ROUND(I185*H185,2)</f>
        <v>0</v>
      </c>
      <c r="K185" s="140" t="s">
        <v>381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382</v>
      </c>
      <c r="AT185" s="149" t="s">
        <v>377</v>
      </c>
      <c r="AU185" s="149" t="s">
        <v>85</v>
      </c>
      <c r="AY185" s="17" t="s">
        <v>375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382</v>
      </c>
      <c r="BM185" s="149" t="s">
        <v>431</v>
      </c>
    </row>
    <row r="186" spans="2:65" s="14" customFormat="1" ht="11.25" x14ac:dyDescent="0.2">
      <c r="B186" s="166"/>
      <c r="D186" s="152" t="s">
        <v>384</v>
      </c>
      <c r="E186" s="167" t="s">
        <v>1</v>
      </c>
      <c r="F186" s="168" t="s">
        <v>432</v>
      </c>
      <c r="H186" s="167" t="s">
        <v>1</v>
      </c>
      <c r="I186" s="169"/>
      <c r="L186" s="166"/>
      <c r="M186" s="170"/>
      <c r="T186" s="171"/>
      <c r="AT186" s="167" t="s">
        <v>384</v>
      </c>
      <c r="AU186" s="167" t="s">
        <v>85</v>
      </c>
      <c r="AV186" s="14" t="s">
        <v>83</v>
      </c>
      <c r="AW186" s="14" t="s">
        <v>32</v>
      </c>
      <c r="AX186" s="14" t="s">
        <v>76</v>
      </c>
      <c r="AY186" s="167" t="s">
        <v>375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433</v>
      </c>
      <c r="H187" s="155">
        <v>27.677</v>
      </c>
      <c r="I187" s="156"/>
      <c r="L187" s="151"/>
      <c r="M187" s="157"/>
      <c r="T187" s="158"/>
      <c r="AT187" s="153" t="s">
        <v>384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375</v>
      </c>
    </row>
    <row r="188" spans="2:65" s="13" customFormat="1" ht="11.25" x14ac:dyDescent="0.2">
      <c r="B188" s="159"/>
      <c r="D188" s="152" t="s">
        <v>384</v>
      </c>
      <c r="E188" s="160" t="s">
        <v>324</v>
      </c>
      <c r="F188" s="161" t="s">
        <v>387</v>
      </c>
      <c r="H188" s="162">
        <v>27.677</v>
      </c>
      <c r="I188" s="163"/>
      <c r="L188" s="159"/>
      <c r="M188" s="164"/>
      <c r="T188" s="165"/>
      <c r="AT188" s="160" t="s">
        <v>384</v>
      </c>
      <c r="AU188" s="160" t="s">
        <v>85</v>
      </c>
      <c r="AV188" s="13" t="s">
        <v>382</v>
      </c>
      <c r="AW188" s="13" t="s">
        <v>32</v>
      </c>
      <c r="AX188" s="13" t="s">
        <v>83</v>
      </c>
      <c r="AY188" s="160" t="s">
        <v>375</v>
      </c>
    </row>
    <row r="189" spans="2:65" s="11" customFormat="1" ht="22.9" customHeight="1" x14ac:dyDescent="0.2">
      <c r="B189" s="126"/>
      <c r="D189" s="127" t="s">
        <v>75</v>
      </c>
      <c r="E189" s="136" t="s">
        <v>85</v>
      </c>
      <c r="F189" s="136" t="s">
        <v>434</v>
      </c>
      <c r="I189" s="129"/>
      <c r="J189" s="137">
        <f>BK189</f>
        <v>0</v>
      </c>
      <c r="L189" s="126"/>
      <c r="M189" s="131"/>
      <c r="P189" s="132">
        <f>SUM(P190:P248)</f>
        <v>0</v>
      </c>
      <c r="R189" s="132">
        <f>SUM(R190:R248)</f>
        <v>318.10707301999997</v>
      </c>
      <c r="T189" s="133">
        <f>SUM(T190:T248)</f>
        <v>0</v>
      </c>
      <c r="AR189" s="127" t="s">
        <v>83</v>
      </c>
      <c r="AT189" s="134" t="s">
        <v>75</v>
      </c>
      <c r="AU189" s="134" t="s">
        <v>83</v>
      </c>
      <c r="AY189" s="127" t="s">
        <v>375</v>
      </c>
      <c r="BK189" s="135">
        <f>SUM(BK190:BK248)</f>
        <v>0</v>
      </c>
    </row>
    <row r="190" spans="2:65" s="1" customFormat="1" ht="16.5" customHeight="1" x14ac:dyDescent="0.2">
      <c r="B190" s="32"/>
      <c r="C190" s="138" t="s">
        <v>435</v>
      </c>
      <c r="D190" s="138" t="s">
        <v>377</v>
      </c>
      <c r="E190" s="139" t="s">
        <v>436</v>
      </c>
      <c r="F190" s="140" t="s">
        <v>437</v>
      </c>
      <c r="G190" s="141" t="s">
        <v>390</v>
      </c>
      <c r="H190" s="142">
        <v>76.88</v>
      </c>
      <c r="I190" s="143"/>
      <c r="J190" s="144">
        <f>ROUND(I190*H190,2)</f>
        <v>0</v>
      </c>
      <c r="K190" s="140" t="s">
        <v>381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2.5018699999999998</v>
      </c>
      <c r="R190" s="147">
        <f>Q190*H190</f>
        <v>192.34376559999998</v>
      </c>
      <c r="S190" s="147">
        <v>0</v>
      </c>
      <c r="T190" s="148">
        <f>S190*H190</f>
        <v>0</v>
      </c>
      <c r="AR190" s="149" t="s">
        <v>382</v>
      </c>
      <c r="AT190" s="149" t="s">
        <v>377</v>
      </c>
      <c r="AU190" s="149" t="s">
        <v>85</v>
      </c>
      <c r="AY190" s="17" t="s">
        <v>375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382</v>
      </c>
      <c r="BM190" s="149" t="s">
        <v>438</v>
      </c>
    </row>
    <row r="191" spans="2:65" s="14" customFormat="1" ht="11.25" x14ac:dyDescent="0.2">
      <c r="B191" s="166"/>
      <c r="D191" s="152" t="s">
        <v>384</v>
      </c>
      <c r="E191" s="167" t="s">
        <v>1</v>
      </c>
      <c r="F191" s="168" t="s">
        <v>392</v>
      </c>
      <c r="H191" s="167" t="s">
        <v>1</v>
      </c>
      <c r="I191" s="169"/>
      <c r="L191" s="166"/>
      <c r="M191" s="170"/>
      <c r="T191" s="171"/>
      <c r="AT191" s="167" t="s">
        <v>384</v>
      </c>
      <c r="AU191" s="167" t="s">
        <v>85</v>
      </c>
      <c r="AV191" s="14" t="s">
        <v>83</v>
      </c>
      <c r="AW191" s="14" t="s">
        <v>32</v>
      </c>
      <c r="AX191" s="14" t="s">
        <v>76</v>
      </c>
      <c r="AY191" s="167" t="s">
        <v>375</v>
      </c>
    </row>
    <row r="192" spans="2:65" s="14" customFormat="1" ht="11.25" x14ac:dyDescent="0.2">
      <c r="B192" s="166"/>
      <c r="D192" s="152" t="s">
        <v>384</v>
      </c>
      <c r="E192" s="167" t="s">
        <v>1</v>
      </c>
      <c r="F192" s="168" t="s">
        <v>439</v>
      </c>
      <c r="H192" s="167" t="s">
        <v>1</v>
      </c>
      <c r="I192" s="169"/>
      <c r="L192" s="166"/>
      <c r="M192" s="170"/>
      <c r="T192" s="171"/>
      <c r="AT192" s="167" t="s">
        <v>384</v>
      </c>
      <c r="AU192" s="167" t="s">
        <v>85</v>
      </c>
      <c r="AV192" s="14" t="s">
        <v>83</v>
      </c>
      <c r="AW192" s="14" t="s">
        <v>32</v>
      </c>
      <c r="AX192" s="14" t="s">
        <v>76</v>
      </c>
      <c r="AY192" s="167" t="s">
        <v>375</v>
      </c>
    </row>
    <row r="193" spans="2:65" s="12" customFormat="1" ht="11.25" x14ac:dyDescent="0.2">
      <c r="B193" s="151"/>
      <c r="D193" s="152" t="s">
        <v>384</v>
      </c>
      <c r="E193" s="153" t="s">
        <v>1</v>
      </c>
      <c r="F193" s="154" t="s">
        <v>440</v>
      </c>
      <c r="H193" s="155">
        <v>9.33</v>
      </c>
      <c r="I193" s="156"/>
      <c r="L193" s="151"/>
      <c r="M193" s="157"/>
      <c r="T193" s="158"/>
      <c r="AT193" s="153" t="s">
        <v>384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375</v>
      </c>
    </row>
    <row r="194" spans="2:65" s="14" customFormat="1" ht="11.25" x14ac:dyDescent="0.2">
      <c r="B194" s="166"/>
      <c r="D194" s="152" t="s">
        <v>384</v>
      </c>
      <c r="E194" s="167" t="s">
        <v>1</v>
      </c>
      <c r="F194" s="168" t="s">
        <v>441</v>
      </c>
      <c r="H194" s="167" t="s">
        <v>1</v>
      </c>
      <c r="I194" s="169"/>
      <c r="L194" s="166"/>
      <c r="M194" s="170"/>
      <c r="T194" s="171"/>
      <c r="AT194" s="167" t="s">
        <v>384</v>
      </c>
      <c r="AU194" s="167" t="s">
        <v>85</v>
      </c>
      <c r="AV194" s="14" t="s">
        <v>83</v>
      </c>
      <c r="AW194" s="14" t="s">
        <v>32</v>
      </c>
      <c r="AX194" s="14" t="s">
        <v>76</v>
      </c>
      <c r="AY194" s="167" t="s">
        <v>375</v>
      </c>
    </row>
    <row r="195" spans="2:65" s="12" customFormat="1" ht="11.25" x14ac:dyDescent="0.2">
      <c r="B195" s="151"/>
      <c r="D195" s="152" t="s">
        <v>384</v>
      </c>
      <c r="E195" s="153" t="s">
        <v>1</v>
      </c>
      <c r="F195" s="154" t="s">
        <v>442</v>
      </c>
      <c r="H195" s="155">
        <v>0.97799999999999998</v>
      </c>
      <c r="I195" s="156"/>
      <c r="L195" s="151"/>
      <c r="M195" s="157"/>
      <c r="T195" s="158"/>
      <c r="AT195" s="153" t="s">
        <v>384</v>
      </c>
      <c r="AU195" s="153" t="s">
        <v>85</v>
      </c>
      <c r="AV195" s="12" t="s">
        <v>85</v>
      </c>
      <c r="AW195" s="12" t="s">
        <v>32</v>
      </c>
      <c r="AX195" s="12" t="s">
        <v>76</v>
      </c>
      <c r="AY195" s="153" t="s">
        <v>375</v>
      </c>
    </row>
    <row r="196" spans="2:65" s="12" customFormat="1" ht="11.25" x14ac:dyDescent="0.2">
      <c r="B196" s="151"/>
      <c r="D196" s="152" t="s">
        <v>384</v>
      </c>
      <c r="E196" s="153" t="s">
        <v>1</v>
      </c>
      <c r="F196" s="154" t="s">
        <v>443</v>
      </c>
      <c r="H196" s="155">
        <v>1.4670000000000001</v>
      </c>
      <c r="I196" s="156"/>
      <c r="L196" s="151"/>
      <c r="M196" s="157"/>
      <c r="T196" s="158"/>
      <c r="AT196" s="153" t="s">
        <v>384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375</v>
      </c>
    </row>
    <row r="197" spans="2:65" s="14" customFormat="1" ht="11.25" x14ac:dyDescent="0.2">
      <c r="B197" s="166"/>
      <c r="D197" s="152" t="s">
        <v>384</v>
      </c>
      <c r="E197" s="167" t="s">
        <v>1</v>
      </c>
      <c r="F197" s="168" t="s">
        <v>444</v>
      </c>
      <c r="H197" s="167" t="s">
        <v>1</v>
      </c>
      <c r="I197" s="169"/>
      <c r="L197" s="166"/>
      <c r="M197" s="170"/>
      <c r="T197" s="171"/>
      <c r="AT197" s="167" t="s">
        <v>384</v>
      </c>
      <c r="AU197" s="167" t="s">
        <v>85</v>
      </c>
      <c r="AV197" s="14" t="s">
        <v>83</v>
      </c>
      <c r="AW197" s="14" t="s">
        <v>32</v>
      </c>
      <c r="AX197" s="14" t="s">
        <v>76</v>
      </c>
      <c r="AY197" s="167" t="s">
        <v>375</v>
      </c>
    </row>
    <row r="198" spans="2:65" s="12" customFormat="1" ht="11.25" x14ac:dyDescent="0.2">
      <c r="B198" s="151"/>
      <c r="D198" s="152" t="s">
        <v>384</v>
      </c>
      <c r="E198" s="153" t="s">
        <v>1</v>
      </c>
      <c r="F198" s="154" t="s">
        <v>445</v>
      </c>
      <c r="H198" s="155">
        <v>3.5049999999999999</v>
      </c>
      <c r="I198" s="156"/>
      <c r="L198" s="151"/>
      <c r="M198" s="157"/>
      <c r="T198" s="158"/>
      <c r="AT198" s="153" t="s">
        <v>384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375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446</v>
      </c>
      <c r="H199" s="155">
        <v>9.593</v>
      </c>
      <c r="I199" s="156"/>
      <c r="L199" s="151"/>
      <c r="M199" s="157"/>
      <c r="T199" s="158"/>
      <c r="AT199" s="153" t="s">
        <v>384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2" customFormat="1" ht="11.25" x14ac:dyDescent="0.2">
      <c r="B200" s="151"/>
      <c r="D200" s="152" t="s">
        <v>384</v>
      </c>
      <c r="E200" s="153" t="s">
        <v>1</v>
      </c>
      <c r="F200" s="154" t="s">
        <v>447</v>
      </c>
      <c r="H200" s="155">
        <v>4.024</v>
      </c>
      <c r="I200" s="156"/>
      <c r="L200" s="151"/>
      <c r="M200" s="157"/>
      <c r="T200" s="158"/>
      <c r="AT200" s="153" t="s">
        <v>384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2" customFormat="1" ht="11.25" x14ac:dyDescent="0.2">
      <c r="B201" s="151"/>
      <c r="D201" s="152" t="s">
        <v>384</v>
      </c>
      <c r="E201" s="153" t="s">
        <v>1</v>
      </c>
      <c r="F201" s="154" t="s">
        <v>448</v>
      </c>
      <c r="H201" s="155">
        <v>0.97499999999999998</v>
      </c>
      <c r="I201" s="156"/>
      <c r="L201" s="151"/>
      <c r="M201" s="157"/>
      <c r="T201" s="158"/>
      <c r="AT201" s="153" t="s">
        <v>384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375</v>
      </c>
    </row>
    <row r="202" spans="2:65" s="12" customFormat="1" ht="22.5" x14ac:dyDescent="0.2">
      <c r="B202" s="151"/>
      <c r="D202" s="152" t="s">
        <v>384</v>
      </c>
      <c r="E202" s="153" t="s">
        <v>1</v>
      </c>
      <c r="F202" s="154" t="s">
        <v>449</v>
      </c>
      <c r="H202" s="155">
        <v>39.39</v>
      </c>
      <c r="I202" s="156"/>
      <c r="L202" s="151"/>
      <c r="M202" s="157"/>
      <c r="T202" s="158"/>
      <c r="AT202" s="153" t="s">
        <v>384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2" customFormat="1" ht="11.25" x14ac:dyDescent="0.2">
      <c r="B203" s="151"/>
      <c r="D203" s="152" t="s">
        <v>384</v>
      </c>
      <c r="E203" s="153" t="s">
        <v>1</v>
      </c>
      <c r="F203" s="154" t="s">
        <v>450</v>
      </c>
      <c r="H203" s="155">
        <v>7.6180000000000003</v>
      </c>
      <c r="I203" s="156"/>
      <c r="L203" s="151"/>
      <c r="M203" s="157"/>
      <c r="T203" s="158"/>
      <c r="AT203" s="153" t="s">
        <v>384</v>
      </c>
      <c r="AU203" s="153" t="s">
        <v>85</v>
      </c>
      <c r="AV203" s="12" t="s">
        <v>85</v>
      </c>
      <c r="AW203" s="12" t="s">
        <v>32</v>
      </c>
      <c r="AX203" s="12" t="s">
        <v>76</v>
      </c>
      <c r="AY203" s="153" t="s">
        <v>375</v>
      </c>
    </row>
    <row r="204" spans="2:65" s="13" customFormat="1" ht="11.25" x14ac:dyDescent="0.2">
      <c r="B204" s="159"/>
      <c r="D204" s="152" t="s">
        <v>384</v>
      </c>
      <c r="E204" s="160" t="s">
        <v>319</v>
      </c>
      <c r="F204" s="161" t="s">
        <v>387</v>
      </c>
      <c r="H204" s="162">
        <v>76.88</v>
      </c>
      <c r="I204" s="163"/>
      <c r="L204" s="159"/>
      <c r="M204" s="164"/>
      <c r="T204" s="165"/>
      <c r="AT204" s="160" t="s">
        <v>384</v>
      </c>
      <c r="AU204" s="160" t="s">
        <v>85</v>
      </c>
      <c r="AV204" s="13" t="s">
        <v>382</v>
      </c>
      <c r="AW204" s="13" t="s">
        <v>32</v>
      </c>
      <c r="AX204" s="13" t="s">
        <v>83</v>
      </c>
      <c r="AY204" s="160" t="s">
        <v>375</v>
      </c>
    </row>
    <row r="205" spans="2:65" s="1" customFormat="1" ht="16.5" customHeight="1" x14ac:dyDescent="0.2">
      <c r="B205" s="32"/>
      <c r="C205" s="138" t="s">
        <v>451</v>
      </c>
      <c r="D205" s="138" t="s">
        <v>377</v>
      </c>
      <c r="E205" s="139" t="s">
        <v>452</v>
      </c>
      <c r="F205" s="140" t="s">
        <v>453</v>
      </c>
      <c r="G205" s="141" t="s">
        <v>380</v>
      </c>
      <c r="H205" s="142">
        <v>105.316</v>
      </c>
      <c r="I205" s="143"/>
      <c r="J205" s="144">
        <f>ROUND(I205*H205,2)</f>
        <v>0</v>
      </c>
      <c r="K205" s="140" t="s">
        <v>381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2.6900000000000001E-3</v>
      </c>
      <c r="R205" s="147">
        <f>Q205*H205</f>
        <v>0.28330004000000003</v>
      </c>
      <c r="S205" s="147">
        <v>0</v>
      </c>
      <c r="T205" s="148">
        <f>S205*H205</f>
        <v>0</v>
      </c>
      <c r="AR205" s="149" t="s">
        <v>382</v>
      </c>
      <c r="AT205" s="149" t="s">
        <v>377</v>
      </c>
      <c r="AU205" s="149" t="s">
        <v>85</v>
      </c>
      <c r="AY205" s="17" t="s">
        <v>375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382</v>
      </c>
      <c r="BM205" s="149" t="s">
        <v>454</v>
      </c>
    </row>
    <row r="206" spans="2:65" s="14" customFormat="1" ht="11.25" x14ac:dyDescent="0.2">
      <c r="B206" s="166"/>
      <c r="D206" s="152" t="s">
        <v>384</v>
      </c>
      <c r="E206" s="167" t="s">
        <v>1</v>
      </c>
      <c r="F206" s="168" t="s">
        <v>392</v>
      </c>
      <c r="H206" s="167" t="s">
        <v>1</v>
      </c>
      <c r="I206" s="169"/>
      <c r="L206" s="166"/>
      <c r="M206" s="170"/>
      <c r="T206" s="171"/>
      <c r="AT206" s="167" t="s">
        <v>384</v>
      </c>
      <c r="AU206" s="167" t="s">
        <v>85</v>
      </c>
      <c r="AV206" s="14" t="s">
        <v>83</v>
      </c>
      <c r="AW206" s="14" t="s">
        <v>32</v>
      </c>
      <c r="AX206" s="14" t="s">
        <v>76</v>
      </c>
      <c r="AY206" s="167" t="s">
        <v>375</v>
      </c>
    </row>
    <row r="207" spans="2:65" s="14" customFormat="1" ht="11.25" x14ac:dyDescent="0.2">
      <c r="B207" s="166"/>
      <c r="D207" s="152" t="s">
        <v>384</v>
      </c>
      <c r="E207" s="167" t="s">
        <v>1</v>
      </c>
      <c r="F207" s="168" t="s">
        <v>439</v>
      </c>
      <c r="H207" s="167" t="s">
        <v>1</v>
      </c>
      <c r="I207" s="169"/>
      <c r="L207" s="166"/>
      <c r="M207" s="170"/>
      <c r="T207" s="171"/>
      <c r="AT207" s="167" t="s">
        <v>384</v>
      </c>
      <c r="AU207" s="167" t="s">
        <v>85</v>
      </c>
      <c r="AV207" s="14" t="s">
        <v>83</v>
      </c>
      <c r="AW207" s="14" t="s">
        <v>32</v>
      </c>
      <c r="AX207" s="14" t="s">
        <v>76</v>
      </c>
      <c r="AY207" s="167" t="s">
        <v>375</v>
      </c>
    </row>
    <row r="208" spans="2:65" s="12" customFormat="1" ht="11.25" x14ac:dyDescent="0.2">
      <c r="B208" s="151"/>
      <c r="D208" s="152" t="s">
        <v>384</v>
      </c>
      <c r="E208" s="153" t="s">
        <v>1</v>
      </c>
      <c r="F208" s="154" t="s">
        <v>455</v>
      </c>
      <c r="H208" s="155">
        <v>14.137</v>
      </c>
      <c r="I208" s="156"/>
      <c r="L208" s="151"/>
      <c r="M208" s="157"/>
      <c r="T208" s="158"/>
      <c r="AT208" s="153" t="s">
        <v>384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4" customFormat="1" ht="11.25" x14ac:dyDescent="0.2">
      <c r="B209" s="166"/>
      <c r="D209" s="152" t="s">
        <v>384</v>
      </c>
      <c r="E209" s="167" t="s">
        <v>1</v>
      </c>
      <c r="F209" s="168" t="s">
        <v>441</v>
      </c>
      <c r="H209" s="167" t="s">
        <v>1</v>
      </c>
      <c r="I209" s="169"/>
      <c r="L209" s="166"/>
      <c r="M209" s="170"/>
      <c r="T209" s="171"/>
      <c r="AT209" s="167" t="s">
        <v>384</v>
      </c>
      <c r="AU209" s="167" t="s">
        <v>85</v>
      </c>
      <c r="AV209" s="14" t="s">
        <v>83</v>
      </c>
      <c r="AW209" s="14" t="s">
        <v>32</v>
      </c>
      <c r="AX209" s="14" t="s">
        <v>76</v>
      </c>
      <c r="AY209" s="167" t="s">
        <v>375</v>
      </c>
    </row>
    <row r="210" spans="2:65" s="12" customFormat="1" ht="11.25" x14ac:dyDescent="0.2">
      <c r="B210" s="151"/>
      <c r="D210" s="152" t="s">
        <v>384</v>
      </c>
      <c r="E210" s="153" t="s">
        <v>1</v>
      </c>
      <c r="F210" s="154" t="s">
        <v>456</v>
      </c>
      <c r="H210" s="155">
        <v>1.482</v>
      </c>
      <c r="I210" s="156"/>
      <c r="L210" s="151"/>
      <c r="M210" s="157"/>
      <c r="T210" s="158"/>
      <c r="AT210" s="153" t="s">
        <v>384</v>
      </c>
      <c r="AU210" s="153" t="s">
        <v>85</v>
      </c>
      <c r="AV210" s="12" t="s">
        <v>85</v>
      </c>
      <c r="AW210" s="12" t="s">
        <v>32</v>
      </c>
      <c r="AX210" s="12" t="s">
        <v>76</v>
      </c>
      <c r="AY210" s="153" t="s">
        <v>375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456</v>
      </c>
      <c r="H211" s="155">
        <v>1.482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4" customFormat="1" ht="11.25" x14ac:dyDescent="0.2">
      <c r="B212" s="166"/>
      <c r="D212" s="152" t="s">
        <v>384</v>
      </c>
      <c r="E212" s="167" t="s">
        <v>1</v>
      </c>
      <c r="F212" s="168" t="s">
        <v>444</v>
      </c>
      <c r="H212" s="167" t="s">
        <v>1</v>
      </c>
      <c r="I212" s="169"/>
      <c r="L212" s="166"/>
      <c r="M212" s="170"/>
      <c r="T212" s="171"/>
      <c r="AT212" s="167" t="s">
        <v>384</v>
      </c>
      <c r="AU212" s="167" t="s">
        <v>85</v>
      </c>
      <c r="AV212" s="14" t="s">
        <v>83</v>
      </c>
      <c r="AW212" s="14" t="s">
        <v>32</v>
      </c>
      <c r="AX212" s="14" t="s">
        <v>76</v>
      </c>
      <c r="AY212" s="167" t="s">
        <v>375</v>
      </c>
    </row>
    <row r="213" spans="2:65" s="12" customFormat="1" ht="11.25" x14ac:dyDescent="0.2">
      <c r="B213" s="151"/>
      <c r="D213" s="152" t="s">
        <v>384</v>
      </c>
      <c r="E213" s="153" t="s">
        <v>1</v>
      </c>
      <c r="F213" s="154" t="s">
        <v>457</v>
      </c>
      <c r="H213" s="155">
        <v>5.31</v>
      </c>
      <c r="I213" s="156"/>
      <c r="L213" s="151"/>
      <c r="M213" s="157"/>
      <c r="T213" s="158"/>
      <c r="AT213" s="153" t="s">
        <v>384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375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458</v>
      </c>
      <c r="H214" s="155">
        <v>9.69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2" customFormat="1" ht="11.25" x14ac:dyDescent="0.2">
      <c r="B215" s="151"/>
      <c r="D215" s="152" t="s">
        <v>384</v>
      </c>
      <c r="E215" s="153" t="s">
        <v>1</v>
      </c>
      <c r="F215" s="154" t="s">
        <v>459</v>
      </c>
      <c r="H215" s="155">
        <v>4.0650000000000004</v>
      </c>
      <c r="I215" s="156"/>
      <c r="L215" s="151"/>
      <c r="M215" s="157"/>
      <c r="T215" s="158"/>
      <c r="AT215" s="153" t="s">
        <v>384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375</v>
      </c>
    </row>
    <row r="216" spans="2:65" s="12" customFormat="1" ht="11.25" x14ac:dyDescent="0.2">
      <c r="B216" s="151"/>
      <c r="D216" s="152" t="s">
        <v>384</v>
      </c>
      <c r="E216" s="153" t="s">
        <v>1</v>
      </c>
      <c r="F216" s="154" t="s">
        <v>460</v>
      </c>
      <c r="H216" s="155">
        <v>1.7729999999999999</v>
      </c>
      <c r="I216" s="156"/>
      <c r="L216" s="151"/>
      <c r="M216" s="157"/>
      <c r="T216" s="158"/>
      <c r="AT216" s="153" t="s">
        <v>384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375</v>
      </c>
    </row>
    <row r="217" spans="2:65" s="12" customFormat="1" ht="22.5" x14ac:dyDescent="0.2">
      <c r="B217" s="151"/>
      <c r="D217" s="152" t="s">
        <v>384</v>
      </c>
      <c r="E217" s="153" t="s">
        <v>1</v>
      </c>
      <c r="F217" s="154" t="s">
        <v>461</v>
      </c>
      <c r="H217" s="155">
        <v>59.682000000000002</v>
      </c>
      <c r="I217" s="156"/>
      <c r="L217" s="151"/>
      <c r="M217" s="157"/>
      <c r="T217" s="158"/>
      <c r="AT217" s="153" t="s">
        <v>384</v>
      </c>
      <c r="AU217" s="153" t="s">
        <v>85</v>
      </c>
      <c r="AV217" s="12" t="s">
        <v>85</v>
      </c>
      <c r="AW217" s="12" t="s">
        <v>32</v>
      </c>
      <c r="AX217" s="12" t="s">
        <v>76</v>
      </c>
      <c r="AY217" s="153" t="s">
        <v>375</v>
      </c>
    </row>
    <row r="218" spans="2:65" s="12" customFormat="1" ht="11.25" x14ac:dyDescent="0.2">
      <c r="B218" s="151"/>
      <c r="D218" s="152" t="s">
        <v>384</v>
      </c>
      <c r="E218" s="153" t="s">
        <v>1</v>
      </c>
      <c r="F218" s="154" t="s">
        <v>462</v>
      </c>
      <c r="H218" s="155">
        <v>7.6950000000000003</v>
      </c>
      <c r="I218" s="156"/>
      <c r="L218" s="151"/>
      <c r="M218" s="157"/>
      <c r="T218" s="158"/>
      <c r="AT218" s="153" t="s">
        <v>384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375</v>
      </c>
    </row>
    <row r="219" spans="2:65" s="13" customFormat="1" ht="11.25" x14ac:dyDescent="0.2">
      <c r="B219" s="159"/>
      <c r="D219" s="152" t="s">
        <v>384</v>
      </c>
      <c r="E219" s="160" t="s">
        <v>1</v>
      </c>
      <c r="F219" s="161" t="s">
        <v>387</v>
      </c>
      <c r="H219" s="162">
        <v>105.316</v>
      </c>
      <c r="I219" s="163"/>
      <c r="L219" s="159"/>
      <c r="M219" s="164"/>
      <c r="T219" s="165"/>
      <c r="AT219" s="160" t="s">
        <v>384</v>
      </c>
      <c r="AU219" s="160" t="s">
        <v>85</v>
      </c>
      <c r="AV219" s="13" t="s">
        <v>382</v>
      </c>
      <c r="AW219" s="13" t="s">
        <v>32</v>
      </c>
      <c r="AX219" s="13" t="s">
        <v>83</v>
      </c>
      <c r="AY219" s="160" t="s">
        <v>375</v>
      </c>
    </row>
    <row r="220" spans="2:65" s="1" customFormat="1" ht="16.5" customHeight="1" x14ac:dyDescent="0.2">
      <c r="B220" s="32"/>
      <c r="C220" s="138" t="s">
        <v>463</v>
      </c>
      <c r="D220" s="138" t="s">
        <v>377</v>
      </c>
      <c r="E220" s="139" t="s">
        <v>464</v>
      </c>
      <c r="F220" s="140" t="s">
        <v>465</v>
      </c>
      <c r="G220" s="141" t="s">
        <v>380</v>
      </c>
      <c r="H220" s="142">
        <v>105.316</v>
      </c>
      <c r="I220" s="143"/>
      <c r="J220" s="144">
        <f>ROUND(I220*H220,2)</f>
        <v>0</v>
      </c>
      <c r="K220" s="140" t="s">
        <v>381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382</v>
      </c>
      <c r="AT220" s="149" t="s">
        <v>377</v>
      </c>
      <c r="AU220" s="149" t="s">
        <v>85</v>
      </c>
      <c r="AY220" s="17" t="s">
        <v>375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382</v>
      </c>
      <c r="BM220" s="149" t="s">
        <v>466</v>
      </c>
    </row>
    <row r="221" spans="2:65" s="1" customFormat="1" ht="33" customHeight="1" x14ac:dyDescent="0.2">
      <c r="B221" s="32"/>
      <c r="C221" s="138" t="s">
        <v>467</v>
      </c>
      <c r="D221" s="138" t="s">
        <v>377</v>
      </c>
      <c r="E221" s="139" t="s">
        <v>468</v>
      </c>
      <c r="F221" s="140" t="s">
        <v>469</v>
      </c>
      <c r="G221" s="141" t="s">
        <v>380</v>
      </c>
      <c r="H221" s="142">
        <v>23.619</v>
      </c>
      <c r="I221" s="143"/>
      <c r="J221" s="144">
        <f>ROUND(I221*H221,2)</f>
        <v>0</v>
      </c>
      <c r="K221" s="140" t="s">
        <v>381</v>
      </c>
      <c r="L221" s="32"/>
      <c r="M221" s="145" t="s">
        <v>1</v>
      </c>
      <c r="N221" s="146" t="s">
        <v>41</v>
      </c>
      <c r="P221" s="147">
        <f>O221*H221</f>
        <v>0</v>
      </c>
      <c r="Q221" s="147">
        <v>0.47326000000000001</v>
      </c>
      <c r="R221" s="147">
        <f>Q221*H221</f>
        <v>11.17792794</v>
      </c>
      <c r="S221" s="147">
        <v>0</v>
      </c>
      <c r="T221" s="148">
        <f>S221*H221</f>
        <v>0</v>
      </c>
      <c r="AR221" s="149" t="s">
        <v>382</v>
      </c>
      <c r="AT221" s="149" t="s">
        <v>377</v>
      </c>
      <c r="AU221" s="149" t="s">
        <v>85</v>
      </c>
      <c r="AY221" s="17" t="s">
        <v>375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382</v>
      </c>
      <c r="BM221" s="149" t="s">
        <v>470</v>
      </c>
    </row>
    <row r="222" spans="2:65" s="14" customFormat="1" ht="11.25" x14ac:dyDescent="0.2">
      <c r="B222" s="166"/>
      <c r="D222" s="152" t="s">
        <v>384</v>
      </c>
      <c r="E222" s="167" t="s">
        <v>1</v>
      </c>
      <c r="F222" s="168" t="s">
        <v>392</v>
      </c>
      <c r="H222" s="167" t="s">
        <v>1</v>
      </c>
      <c r="I222" s="169"/>
      <c r="L222" s="166"/>
      <c r="M222" s="170"/>
      <c r="T222" s="171"/>
      <c r="AT222" s="167" t="s">
        <v>384</v>
      </c>
      <c r="AU222" s="167" t="s">
        <v>85</v>
      </c>
      <c r="AV222" s="14" t="s">
        <v>83</v>
      </c>
      <c r="AW222" s="14" t="s">
        <v>32</v>
      </c>
      <c r="AX222" s="14" t="s">
        <v>76</v>
      </c>
      <c r="AY222" s="167" t="s">
        <v>375</v>
      </c>
    </row>
    <row r="223" spans="2:65" s="14" customFormat="1" ht="11.25" x14ac:dyDescent="0.2">
      <c r="B223" s="166"/>
      <c r="D223" s="152" t="s">
        <v>384</v>
      </c>
      <c r="E223" s="167" t="s">
        <v>1</v>
      </c>
      <c r="F223" s="168" t="s">
        <v>471</v>
      </c>
      <c r="H223" s="167" t="s">
        <v>1</v>
      </c>
      <c r="I223" s="169"/>
      <c r="L223" s="166"/>
      <c r="M223" s="170"/>
      <c r="T223" s="171"/>
      <c r="AT223" s="167" t="s">
        <v>384</v>
      </c>
      <c r="AU223" s="167" t="s">
        <v>85</v>
      </c>
      <c r="AV223" s="14" t="s">
        <v>83</v>
      </c>
      <c r="AW223" s="14" t="s">
        <v>32</v>
      </c>
      <c r="AX223" s="14" t="s">
        <v>76</v>
      </c>
      <c r="AY223" s="167" t="s">
        <v>375</v>
      </c>
    </row>
    <row r="224" spans="2:65" s="12" customFormat="1" ht="11.25" x14ac:dyDescent="0.2">
      <c r="B224" s="151"/>
      <c r="D224" s="152" t="s">
        <v>384</v>
      </c>
      <c r="E224" s="153" t="s">
        <v>1</v>
      </c>
      <c r="F224" s="154" t="s">
        <v>472</v>
      </c>
      <c r="H224" s="155">
        <v>23.619</v>
      </c>
      <c r="I224" s="156"/>
      <c r="L224" s="151"/>
      <c r="M224" s="157"/>
      <c r="T224" s="158"/>
      <c r="AT224" s="153" t="s">
        <v>384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375</v>
      </c>
    </row>
    <row r="225" spans="2:65" s="13" customFormat="1" ht="11.25" x14ac:dyDescent="0.2">
      <c r="B225" s="159"/>
      <c r="D225" s="152" t="s">
        <v>384</v>
      </c>
      <c r="E225" s="160" t="s">
        <v>1</v>
      </c>
      <c r="F225" s="161" t="s">
        <v>387</v>
      </c>
      <c r="H225" s="162">
        <v>23.619</v>
      </c>
      <c r="I225" s="163"/>
      <c r="L225" s="159"/>
      <c r="M225" s="164"/>
      <c r="T225" s="165"/>
      <c r="AT225" s="160" t="s">
        <v>384</v>
      </c>
      <c r="AU225" s="160" t="s">
        <v>85</v>
      </c>
      <c r="AV225" s="13" t="s">
        <v>382</v>
      </c>
      <c r="AW225" s="13" t="s">
        <v>32</v>
      </c>
      <c r="AX225" s="13" t="s">
        <v>83</v>
      </c>
      <c r="AY225" s="160" t="s">
        <v>375</v>
      </c>
    </row>
    <row r="226" spans="2:65" s="1" customFormat="1" ht="33" customHeight="1" x14ac:dyDescent="0.2">
      <c r="B226" s="32"/>
      <c r="C226" s="138" t="s">
        <v>473</v>
      </c>
      <c r="D226" s="138" t="s">
        <v>377</v>
      </c>
      <c r="E226" s="139" t="s">
        <v>474</v>
      </c>
      <c r="F226" s="140" t="s">
        <v>475</v>
      </c>
      <c r="G226" s="141" t="s">
        <v>380</v>
      </c>
      <c r="H226" s="142">
        <v>148.31</v>
      </c>
      <c r="I226" s="143"/>
      <c r="J226" s="144">
        <f>ROUND(I226*H226,2)</f>
        <v>0</v>
      </c>
      <c r="K226" s="140" t="s">
        <v>381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0.69347000000000003</v>
      </c>
      <c r="R226" s="147">
        <f>Q226*H226</f>
        <v>102.8485357</v>
      </c>
      <c r="S226" s="147">
        <v>0</v>
      </c>
      <c r="T226" s="148">
        <f>S226*H226</f>
        <v>0</v>
      </c>
      <c r="AR226" s="149" t="s">
        <v>382</v>
      </c>
      <c r="AT226" s="149" t="s">
        <v>377</v>
      </c>
      <c r="AU226" s="149" t="s">
        <v>85</v>
      </c>
      <c r="AY226" s="17" t="s">
        <v>375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382</v>
      </c>
      <c r="BM226" s="149" t="s">
        <v>476</v>
      </c>
    </row>
    <row r="227" spans="2:65" s="14" customFormat="1" ht="11.25" x14ac:dyDescent="0.2">
      <c r="B227" s="166"/>
      <c r="D227" s="152" t="s">
        <v>384</v>
      </c>
      <c r="E227" s="167" t="s">
        <v>1</v>
      </c>
      <c r="F227" s="168" t="s">
        <v>477</v>
      </c>
      <c r="H227" s="167" t="s">
        <v>1</v>
      </c>
      <c r="I227" s="169"/>
      <c r="L227" s="166"/>
      <c r="M227" s="170"/>
      <c r="T227" s="171"/>
      <c r="AT227" s="167" t="s">
        <v>384</v>
      </c>
      <c r="AU227" s="167" t="s">
        <v>85</v>
      </c>
      <c r="AV227" s="14" t="s">
        <v>83</v>
      </c>
      <c r="AW227" s="14" t="s">
        <v>32</v>
      </c>
      <c r="AX227" s="14" t="s">
        <v>76</v>
      </c>
      <c r="AY227" s="167" t="s">
        <v>375</v>
      </c>
    </row>
    <row r="228" spans="2:65" s="12" customFormat="1" ht="11.25" x14ac:dyDescent="0.2">
      <c r="B228" s="151"/>
      <c r="D228" s="152" t="s">
        <v>384</v>
      </c>
      <c r="E228" s="153" t="s">
        <v>1</v>
      </c>
      <c r="F228" s="154" t="s">
        <v>478</v>
      </c>
      <c r="H228" s="155">
        <v>11.962999999999999</v>
      </c>
      <c r="I228" s="156"/>
      <c r="L228" s="151"/>
      <c r="M228" s="157"/>
      <c r="T228" s="158"/>
      <c r="AT228" s="153" t="s">
        <v>384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375</v>
      </c>
    </row>
    <row r="229" spans="2:65" s="12" customFormat="1" ht="11.25" x14ac:dyDescent="0.2">
      <c r="B229" s="151"/>
      <c r="D229" s="152" t="s">
        <v>384</v>
      </c>
      <c r="E229" s="153" t="s">
        <v>1</v>
      </c>
      <c r="F229" s="154" t="s">
        <v>479</v>
      </c>
      <c r="H229" s="155">
        <v>9.5549999999999997</v>
      </c>
      <c r="I229" s="156"/>
      <c r="L229" s="151"/>
      <c r="M229" s="157"/>
      <c r="T229" s="158"/>
      <c r="AT229" s="153" t="s">
        <v>384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375</v>
      </c>
    </row>
    <row r="230" spans="2:65" s="12" customFormat="1" ht="11.25" x14ac:dyDescent="0.2">
      <c r="B230" s="151"/>
      <c r="D230" s="152" t="s">
        <v>384</v>
      </c>
      <c r="E230" s="153" t="s">
        <v>1</v>
      </c>
      <c r="F230" s="154" t="s">
        <v>480</v>
      </c>
      <c r="H230" s="155">
        <v>9.2550000000000008</v>
      </c>
      <c r="I230" s="156"/>
      <c r="L230" s="151"/>
      <c r="M230" s="157"/>
      <c r="T230" s="158"/>
      <c r="AT230" s="153" t="s">
        <v>384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375</v>
      </c>
    </row>
    <row r="231" spans="2:65" s="12" customFormat="1" ht="11.25" x14ac:dyDescent="0.2">
      <c r="B231" s="151"/>
      <c r="D231" s="152" t="s">
        <v>384</v>
      </c>
      <c r="E231" s="153" t="s">
        <v>1</v>
      </c>
      <c r="F231" s="154" t="s">
        <v>481</v>
      </c>
      <c r="H231" s="155">
        <v>73.822999999999993</v>
      </c>
      <c r="I231" s="156"/>
      <c r="L231" s="151"/>
      <c r="M231" s="157"/>
      <c r="T231" s="158"/>
      <c r="AT231" s="153" t="s">
        <v>384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375</v>
      </c>
    </row>
    <row r="232" spans="2:65" s="14" customFormat="1" ht="11.25" x14ac:dyDescent="0.2">
      <c r="B232" s="166"/>
      <c r="D232" s="152" t="s">
        <v>384</v>
      </c>
      <c r="E232" s="167" t="s">
        <v>1</v>
      </c>
      <c r="F232" s="168" t="s">
        <v>482</v>
      </c>
      <c r="H232" s="167" t="s">
        <v>1</v>
      </c>
      <c r="I232" s="169"/>
      <c r="L232" s="166"/>
      <c r="M232" s="170"/>
      <c r="T232" s="171"/>
      <c r="AT232" s="167" t="s">
        <v>384</v>
      </c>
      <c r="AU232" s="167" t="s">
        <v>85</v>
      </c>
      <c r="AV232" s="14" t="s">
        <v>83</v>
      </c>
      <c r="AW232" s="14" t="s">
        <v>32</v>
      </c>
      <c r="AX232" s="14" t="s">
        <v>76</v>
      </c>
      <c r="AY232" s="167" t="s">
        <v>375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483</v>
      </c>
      <c r="H233" s="155">
        <v>0.88800000000000001</v>
      </c>
      <c r="I233" s="156"/>
      <c r="L233" s="151"/>
      <c r="M233" s="157"/>
      <c r="T233" s="158"/>
      <c r="AT233" s="153" t="s">
        <v>384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2" customFormat="1" ht="11.25" x14ac:dyDescent="0.2">
      <c r="B234" s="151"/>
      <c r="D234" s="152" t="s">
        <v>384</v>
      </c>
      <c r="E234" s="153" t="s">
        <v>1</v>
      </c>
      <c r="F234" s="154" t="s">
        <v>484</v>
      </c>
      <c r="H234" s="155">
        <v>20.363</v>
      </c>
      <c r="I234" s="156"/>
      <c r="L234" s="151"/>
      <c r="M234" s="157"/>
      <c r="T234" s="158"/>
      <c r="AT234" s="153" t="s">
        <v>384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375</v>
      </c>
    </row>
    <row r="235" spans="2:65" s="14" customFormat="1" ht="11.25" x14ac:dyDescent="0.2">
      <c r="B235" s="166"/>
      <c r="D235" s="152" t="s">
        <v>384</v>
      </c>
      <c r="E235" s="167" t="s">
        <v>1</v>
      </c>
      <c r="F235" s="168" t="s">
        <v>485</v>
      </c>
      <c r="H235" s="167" t="s">
        <v>1</v>
      </c>
      <c r="I235" s="169"/>
      <c r="L235" s="166"/>
      <c r="M235" s="170"/>
      <c r="T235" s="171"/>
      <c r="AT235" s="167" t="s">
        <v>384</v>
      </c>
      <c r="AU235" s="167" t="s">
        <v>85</v>
      </c>
      <c r="AV235" s="14" t="s">
        <v>83</v>
      </c>
      <c r="AW235" s="14" t="s">
        <v>32</v>
      </c>
      <c r="AX235" s="14" t="s">
        <v>76</v>
      </c>
      <c r="AY235" s="167" t="s">
        <v>375</v>
      </c>
    </row>
    <row r="236" spans="2:65" s="12" customFormat="1" ht="11.25" x14ac:dyDescent="0.2">
      <c r="B236" s="151"/>
      <c r="D236" s="152" t="s">
        <v>384</v>
      </c>
      <c r="E236" s="153" t="s">
        <v>1</v>
      </c>
      <c r="F236" s="154" t="s">
        <v>486</v>
      </c>
      <c r="H236" s="155">
        <v>22.463000000000001</v>
      </c>
      <c r="I236" s="156"/>
      <c r="L236" s="151"/>
      <c r="M236" s="157"/>
      <c r="T236" s="158"/>
      <c r="AT236" s="153" t="s">
        <v>384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375</v>
      </c>
    </row>
    <row r="237" spans="2:65" s="13" customFormat="1" ht="11.25" x14ac:dyDescent="0.2">
      <c r="B237" s="159"/>
      <c r="D237" s="152" t="s">
        <v>384</v>
      </c>
      <c r="E237" s="160" t="s">
        <v>1</v>
      </c>
      <c r="F237" s="161" t="s">
        <v>387</v>
      </c>
      <c r="H237" s="162">
        <v>148.31</v>
      </c>
      <c r="I237" s="163"/>
      <c r="L237" s="159"/>
      <c r="M237" s="164"/>
      <c r="T237" s="165"/>
      <c r="AT237" s="160" t="s">
        <v>384</v>
      </c>
      <c r="AU237" s="160" t="s">
        <v>85</v>
      </c>
      <c r="AV237" s="13" t="s">
        <v>382</v>
      </c>
      <c r="AW237" s="13" t="s">
        <v>32</v>
      </c>
      <c r="AX237" s="13" t="s">
        <v>83</v>
      </c>
      <c r="AY237" s="160" t="s">
        <v>375</v>
      </c>
    </row>
    <row r="238" spans="2:65" s="1" customFormat="1" ht="33" customHeight="1" x14ac:dyDescent="0.2">
      <c r="B238" s="32"/>
      <c r="C238" s="138" t="s">
        <v>8</v>
      </c>
      <c r="D238" s="138" t="s">
        <v>377</v>
      </c>
      <c r="E238" s="139" t="s">
        <v>487</v>
      </c>
      <c r="F238" s="140" t="s">
        <v>488</v>
      </c>
      <c r="G238" s="141" t="s">
        <v>380</v>
      </c>
      <c r="H238" s="142">
        <v>4.5490000000000004</v>
      </c>
      <c r="I238" s="143"/>
      <c r="J238" s="144">
        <f>ROUND(I238*H238,2)</f>
        <v>0</v>
      </c>
      <c r="K238" s="140" t="s">
        <v>381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1.1662600000000001</v>
      </c>
      <c r="R238" s="147">
        <f>Q238*H238</f>
        <v>5.3053167400000012</v>
      </c>
      <c r="S238" s="147">
        <v>0</v>
      </c>
      <c r="T238" s="148">
        <f>S238*H238</f>
        <v>0</v>
      </c>
      <c r="AR238" s="149" t="s">
        <v>382</v>
      </c>
      <c r="AT238" s="149" t="s">
        <v>377</v>
      </c>
      <c r="AU238" s="149" t="s">
        <v>85</v>
      </c>
      <c r="AY238" s="17" t="s">
        <v>375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382</v>
      </c>
      <c r="BM238" s="149" t="s">
        <v>489</v>
      </c>
    </row>
    <row r="239" spans="2:65" s="14" customFormat="1" ht="11.25" x14ac:dyDescent="0.2">
      <c r="B239" s="166"/>
      <c r="D239" s="152" t="s">
        <v>384</v>
      </c>
      <c r="E239" s="167" t="s">
        <v>1</v>
      </c>
      <c r="F239" s="168" t="s">
        <v>482</v>
      </c>
      <c r="H239" s="167" t="s">
        <v>1</v>
      </c>
      <c r="I239" s="169"/>
      <c r="L239" s="166"/>
      <c r="M239" s="170"/>
      <c r="T239" s="171"/>
      <c r="AT239" s="167" t="s">
        <v>384</v>
      </c>
      <c r="AU239" s="167" t="s">
        <v>85</v>
      </c>
      <c r="AV239" s="14" t="s">
        <v>83</v>
      </c>
      <c r="AW239" s="14" t="s">
        <v>32</v>
      </c>
      <c r="AX239" s="14" t="s">
        <v>76</v>
      </c>
      <c r="AY239" s="167" t="s">
        <v>375</v>
      </c>
    </row>
    <row r="240" spans="2:65" s="12" customFormat="1" ht="11.25" x14ac:dyDescent="0.2">
      <c r="B240" s="151"/>
      <c r="D240" s="152" t="s">
        <v>384</v>
      </c>
      <c r="E240" s="153" t="s">
        <v>1</v>
      </c>
      <c r="F240" s="154" t="s">
        <v>490</v>
      </c>
      <c r="H240" s="155">
        <v>4.5490000000000004</v>
      </c>
      <c r="I240" s="156"/>
      <c r="L240" s="151"/>
      <c r="M240" s="157"/>
      <c r="T240" s="158"/>
      <c r="AT240" s="153" t="s">
        <v>384</v>
      </c>
      <c r="AU240" s="153" t="s">
        <v>85</v>
      </c>
      <c r="AV240" s="12" t="s">
        <v>85</v>
      </c>
      <c r="AW240" s="12" t="s">
        <v>32</v>
      </c>
      <c r="AX240" s="12" t="s">
        <v>76</v>
      </c>
      <c r="AY240" s="153" t="s">
        <v>375</v>
      </c>
    </row>
    <row r="241" spans="2:65" s="13" customFormat="1" ht="11.25" x14ac:dyDescent="0.2">
      <c r="B241" s="159"/>
      <c r="D241" s="152" t="s">
        <v>384</v>
      </c>
      <c r="E241" s="160" t="s">
        <v>1</v>
      </c>
      <c r="F241" s="161" t="s">
        <v>387</v>
      </c>
      <c r="H241" s="162">
        <v>4.5490000000000004</v>
      </c>
      <c r="I241" s="163"/>
      <c r="L241" s="159"/>
      <c r="M241" s="164"/>
      <c r="T241" s="165"/>
      <c r="AT241" s="160" t="s">
        <v>384</v>
      </c>
      <c r="AU241" s="160" t="s">
        <v>85</v>
      </c>
      <c r="AV241" s="13" t="s">
        <v>382</v>
      </c>
      <c r="AW241" s="13" t="s">
        <v>32</v>
      </c>
      <c r="AX241" s="13" t="s">
        <v>83</v>
      </c>
      <c r="AY241" s="160" t="s">
        <v>375</v>
      </c>
    </row>
    <row r="242" spans="2:65" s="1" customFormat="1" ht="24.2" customHeight="1" x14ac:dyDescent="0.2">
      <c r="B242" s="32"/>
      <c r="C242" s="138" t="s">
        <v>491</v>
      </c>
      <c r="D242" s="138" t="s">
        <v>377</v>
      </c>
      <c r="E242" s="139" t="s">
        <v>492</v>
      </c>
      <c r="F242" s="140" t="s">
        <v>493</v>
      </c>
      <c r="G242" s="141" t="s">
        <v>421</v>
      </c>
      <c r="H242" s="142">
        <v>4.7</v>
      </c>
      <c r="I242" s="143"/>
      <c r="J242" s="144">
        <f>ROUND(I242*H242,2)</f>
        <v>0</v>
      </c>
      <c r="K242" s="140" t="s">
        <v>381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1.0593999999999999</v>
      </c>
      <c r="R242" s="147">
        <f>Q242*H242</f>
        <v>4.9791799999999995</v>
      </c>
      <c r="S242" s="147">
        <v>0</v>
      </c>
      <c r="T242" s="148">
        <f>S242*H242</f>
        <v>0</v>
      </c>
      <c r="AR242" s="149" t="s">
        <v>382</v>
      </c>
      <c r="AT242" s="149" t="s">
        <v>377</v>
      </c>
      <c r="AU242" s="149" t="s">
        <v>85</v>
      </c>
      <c r="AY242" s="17" t="s">
        <v>375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382</v>
      </c>
      <c r="BM242" s="149" t="s">
        <v>494</v>
      </c>
    </row>
    <row r="243" spans="2:65" s="14" customFormat="1" ht="11.25" x14ac:dyDescent="0.2">
      <c r="B243" s="166"/>
      <c r="D243" s="152" t="s">
        <v>384</v>
      </c>
      <c r="E243" s="167" t="s">
        <v>1</v>
      </c>
      <c r="F243" s="168" t="s">
        <v>495</v>
      </c>
      <c r="H243" s="167" t="s">
        <v>1</v>
      </c>
      <c r="I243" s="169"/>
      <c r="L243" s="166"/>
      <c r="M243" s="170"/>
      <c r="T243" s="171"/>
      <c r="AT243" s="167" t="s">
        <v>384</v>
      </c>
      <c r="AU243" s="167" t="s">
        <v>85</v>
      </c>
      <c r="AV243" s="14" t="s">
        <v>83</v>
      </c>
      <c r="AW243" s="14" t="s">
        <v>32</v>
      </c>
      <c r="AX243" s="14" t="s">
        <v>76</v>
      </c>
      <c r="AY243" s="167" t="s">
        <v>375</v>
      </c>
    </row>
    <row r="244" spans="2:65" s="12" customFormat="1" ht="11.25" x14ac:dyDescent="0.2">
      <c r="B244" s="151"/>
      <c r="D244" s="152" t="s">
        <v>384</v>
      </c>
      <c r="E244" s="153" t="s">
        <v>1</v>
      </c>
      <c r="F244" s="154" t="s">
        <v>496</v>
      </c>
      <c r="H244" s="155">
        <v>4.7</v>
      </c>
      <c r="I244" s="156"/>
      <c r="L244" s="151"/>
      <c r="M244" s="157"/>
      <c r="T244" s="158"/>
      <c r="AT244" s="153" t="s">
        <v>384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375</v>
      </c>
    </row>
    <row r="245" spans="2:65" s="13" customFormat="1" ht="11.25" x14ac:dyDescent="0.2">
      <c r="B245" s="159"/>
      <c r="D245" s="152" t="s">
        <v>384</v>
      </c>
      <c r="E245" s="160" t="s">
        <v>1</v>
      </c>
      <c r="F245" s="161" t="s">
        <v>387</v>
      </c>
      <c r="H245" s="162">
        <v>4.7</v>
      </c>
      <c r="I245" s="163"/>
      <c r="L245" s="159"/>
      <c r="M245" s="164"/>
      <c r="T245" s="165"/>
      <c r="AT245" s="160" t="s">
        <v>384</v>
      </c>
      <c r="AU245" s="160" t="s">
        <v>85</v>
      </c>
      <c r="AV245" s="13" t="s">
        <v>382</v>
      </c>
      <c r="AW245" s="13" t="s">
        <v>32</v>
      </c>
      <c r="AX245" s="13" t="s">
        <v>83</v>
      </c>
      <c r="AY245" s="160" t="s">
        <v>375</v>
      </c>
    </row>
    <row r="246" spans="2:65" s="1" customFormat="1" ht="21.75" customHeight="1" x14ac:dyDescent="0.2">
      <c r="B246" s="32"/>
      <c r="C246" s="138" t="s">
        <v>497</v>
      </c>
      <c r="D246" s="138" t="s">
        <v>377</v>
      </c>
      <c r="E246" s="139" t="s">
        <v>498</v>
      </c>
      <c r="F246" s="140" t="s">
        <v>499</v>
      </c>
      <c r="G246" s="141" t="s">
        <v>421</v>
      </c>
      <c r="H246" s="142">
        <v>1.1000000000000001</v>
      </c>
      <c r="I246" s="143"/>
      <c r="J246" s="144">
        <f>ROUND(I246*H246,2)</f>
        <v>0</v>
      </c>
      <c r="K246" s="140" t="s">
        <v>381</v>
      </c>
      <c r="L246" s="32"/>
      <c r="M246" s="145" t="s">
        <v>1</v>
      </c>
      <c r="N246" s="146" t="s">
        <v>41</v>
      </c>
      <c r="P246" s="147">
        <f>O246*H246</f>
        <v>0</v>
      </c>
      <c r="Q246" s="147">
        <v>1.06277</v>
      </c>
      <c r="R246" s="147">
        <f>Q246*H246</f>
        <v>1.1690470000000002</v>
      </c>
      <c r="S246" s="147">
        <v>0</v>
      </c>
      <c r="T246" s="148">
        <f>S246*H246</f>
        <v>0</v>
      </c>
      <c r="AR246" s="149" t="s">
        <v>382</v>
      </c>
      <c r="AT246" s="149" t="s">
        <v>377</v>
      </c>
      <c r="AU246" s="149" t="s">
        <v>85</v>
      </c>
      <c r="AY246" s="17" t="s">
        <v>375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382</v>
      </c>
      <c r="BM246" s="149" t="s">
        <v>500</v>
      </c>
    </row>
    <row r="247" spans="2:65" s="14" customFormat="1" ht="11.25" x14ac:dyDescent="0.2">
      <c r="B247" s="166"/>
      <c r="D247" s="152" t="s">
        <v>384</v>
      </c>
      <c r="E247" s="167" t="s">
        <v>1</v>
      </c>
      <c r="F247" s="168" t="s">
        <v>495</v>
      </c>
      <c r="H247" s="167" t="s">
        <v>1</v>
      </c>
      <c r="I247" s="169"/>
      <c r="L247" s="166"/>
      <c r="M247" s="170"/>
      <c r="T247" s="171"/>
      <c r="AT247" s="167" t="s">
        <v>384</v>
      </c>
      <c r="AU247" s="167" t="s">
        <v>85</v>
      </c>
      <c r="AV247" s="14" t="s">
        <v>83</v>
      </c>
      <c r="AW247" s="14" t="s">
        <v>32</v>
      </c>
      <c r="AX247" s="14" t="s">
        <v>76</v>
      </c>
      <c r="AY247" s="167" t="s">
        <v>375</v>
      </c>
    </row>
    <row r="248" spans="2:65" s="12" customFormat="1" ht="11.25" x14ac:dyDescent="0.2">
      <c r="B248" s="151"/>
      <c r="D248" s="152" t="s">
        <v>384</v>
      </c>
      <c r="E248" s="153" t="s">
        <v>1</v>
      </c>
      <c r="F248" s="154" t="s">
        <v>501</v>
      </c>
      <c r="H248" s="155">
        <v>1.1000000000000001</v>
      </c>
      <c r="I248" s="156"/>
      <c r="L248" s="151"/>
      <c r="M248" s="157"/>
      <c r="T248" s="158"/>
      <c r="AT248" s="153" t="s">
        <v>384</v>
      </c>
      <c r="AU248" s="153" t="s">
        <v>85</v>
      </c>
      <c r="AV248" s="12" t="s">
        <v>85</v>
      </c>
      <c r="AW248" s="12" t="s">
        <v>32</v>
      </c>
      <c r="AX248" s="12" t="s">
        <v>83</v>
      </c>
      <c r="AY248" s="153" t="s">
        <v>375</v>
      </c>
    </row>
    <row r="249" spans="2:65" s="11" customFormat="1" ht="22.9" customHeight="1" x14ac:dyDescent="0.2">
      <c r="B249" s="126"/>
      <c r="D249" s="127" t="s">
        <v>75</v>
      </c>
      <c r="E249" s="136" t="s">
        <v>93</v>
      </c>
      <c r="F249" s="136" t="s">
        <v>502</v>
      </c>
      <c r="I249" s="129"/>
      <c r="J249" s="137">
        <f>BK249</f>
        <v>0</v>
      </c>
      <c r="L249" s="126"/>
      <c r="M249" s="131"/>
      <c r="P249" s="132">
        <f>SUM(P250:P335)</f>
        <v>0</v>
      </c>
      <c r="R249" s="132">
        <f>SUM(R250:R335)</f>
        <v>342.48825177000003</v>
      </c>
      <c r="T249" s="133">
        <f>SUM(T250:T335)</f>
        <v>0</v>
      </c>
      <c r="AR249" s="127" t="s">
        <v>83</v>
      </c>
      <c r="AT249" s="134" t="s">
        <v>75</v>
      </c>
      <c r="AU249" s="134" t="s">
        <v>83</v>
      </c>
      <c r="AY249" s="127" t="s">
        <v>375</v>
      </c>
      <c r="BK249" s="135">
        <f>SUM(BK250:BK335)</f>
        <v>0</v>
      </c>
    </row>
    <row r="250" spans="2:65" s="1" customFormat="1" ht="33" customHeight="1" x14ac:dyDescent="0.2">
      <c r="B250" s="32"/>
      <c r="C250" s="138" t="s">
        <v>503</v>
      </c>
      <c r="D250" s="138" t="s">
        <v>377</v>
      </c>
      <c r="E250" s="139" t="s">
        <v>504</v>
      </c>
      <c r="F250" s="140" t="s">
        <v>505</v>
      </c>
      <c r="G250" s="141" t="s">
        <v>380</v>
      </c>
      <c r="H250" s="142">
        <v>49.783000000000001</v>
      </c>
      <c r="I250" s="143"/>
      <c r="J250" s="144">
        <f>ROUND(I250*H250,2)</f>
        <v>0</v>
      </c>
      <c r="K250" s="140" t="s">
        <v>381</v>
      </c>
      <c r="L250" s="32"/>
      <c r="M250" s="145" t="s">
        <v>1</v>
      </c>
      <c r="N250" s="146" t="s">
        <v>41</v>
      </c>
      <c r="P250" s="147">
        <f>O250*H250</f>
        <v>0</v>
      </c>
      <c r="Q250" s="147">
        <v>0.51809000000000005</v>
      </c>
      <c r="R250" s="147">
        <f>Q250*H250</f>
        <v>25.792074470000003</v>
      </c>
      <c r="S250" s="147">
        <v>0</v>
      </c>
      <c r="T250" s="148">
        <f>S250*H250</f>
        <v>0</v>
      </c>
      <c r="AR250" s="149" t="s">
        <v>382</v>
      </c>
      <c r="AT250" s="149" t="s">
        <v>377</v>
      </c>
      <c r="AU250" s="149" t="s">
        <v>85</v>
      </c>
      <c r="AY250" s="17" t="s">
        <v>375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382</v>
      </c>
      <c r="BM250" s="149" t="s">
        <v>506</v>
      </c>
    </row>
    <row r="251" spans="2:65" s="14" customFormat="1" ht="11.25" x14ac:dyDescent="0.2">
      <c r="B251" s="166"/>
      <c r="D251" s="152" t="s">
        <v>384</v>
      </c>
      <c r="E251" s="167" t="s">
        <v>1</v>
      </c>
      <c r="F251" s="168" t="s">
        <v>507</v>
      </c>
      <c r="H251" s="167" t="s">
        <v>1</v>
      </c>
      <c r="I251" s="169"/>
      <c r="L251" s="166"/>
      <c r="M251" s="170"/>
      <c r="T251" s="171"/>
      <c r="AT251" s="167" t="s">
        <v>384</v>
      </c>
      <c r="AU251" s="167" t="s">
        <v>85</v>
      </c>
      <c r="AV251" s="14" t="s">
        <v>83</v>
      </c>
      <c r="AW251" s="14" t="s">
        <v>32</v>
      </c>
      <c r="AX251" s="14" t="s">
        <v>76</v>
      </c>
      <c r="AY251" s="167" t="s">
        <v>375</v>
      </c>
    </row>
    <row r="252" spans="2:65" s="14" customFormat="1" ht="11.25" x14ac:dyDescent="0.2">
      <c r="B252" s="166"/>
      <c r="D252" s="152" t="s">
        <v>384</v>
      </c>
      <c r="E252" s="167" t="s">
        <v>1</v>
      </c>
      <c r="F252" s="168" t="s">
        <v>392</v>
      </c>
      <c r="H252" s="167" t="s">
        <v>1</v>
      </c>
      <c r="I252" s="169"/>
      <c r="L252" s="166"/>
      <c r="M252" s="170"/>
      <c r="T252" s="171"/>
      <c r="AT252" s="167" t="s">
        <v>384</v>
      </c>
      <c r="AU252" s="167" t="s">
        <v>85</v>
      </c>
      <c r="AV252" s="14" t="s">
        <v>83</v>
      </c>
      <c r="AW252" s="14" t="s">
        <v>32</v>
      </c>
      <c r="AX252" s="14" t="s">
        <v>76</v>
      </c>
      <c r="AY252" s="167" t="s">
        <v>375</v>
      </c>
    </row>
    <row r="253" spans="2:65" s="12" customFormat="1" ht="11.25" x14ac:dyDescent="0.2">
      <c r="B253" s="151"/>
      <c r="D253" s="152" t="s">
        <v>384</v>
      </c>
      <c r="E253" s="153" t="s">
        <v>1</v>
      </c>
      <c r="F253" s="154" t="s">
        <v>508</v>
      </c>
      <c r="H253" s="155">
        <v>7.25</v>
      </c>
      <c r="I253" s="156"/>
      <c r="L253" s="151"/>
      <c r="M253" s="157"/>
      <c r="T253" s="158"/>
      <c r="AT253" s="153" t="s">
        <v>384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375</v>
      </c>
    </row>
    <row r="254" spans="2:65" s="12" customFormat="1" ht="11.25" x14ac:dyDescent="0.2">
      <c r="B254" s="151"/>
      <c r="D254" s="152" t="s">
        <v>384</v>
      </c>
      <c r="E254" s="153" t="s">
        <v>1</v>
      </c>
      <c r="F254" s="154" t="s">
        <v>509</v>
      </c>
      <c r="H254" s="155">
        <v>42.533000000000001</v>
      </c>
      <c r="I254" s="156"/>
      <c r="L254" s="151"/>
      <c r="M254" s="157"/>
      <c r="T254" s="158"/>
      <c r="AT254" s="153" t="s">
        <v>384</v>
      </c>
      <c r="AU254" s="153" t="s">
        <v>85</v>
      </c>
      <c r="AV254" s="12" t="s">
        <v>85</v>
      </c>
      <c r="AW254" s="12" t="s">
        <v>32</v>
      </c>
      <c r="AX254" s="12" t="s">
        <v>76</v>
      </c>
      <c r="AY254" s="153" t="s">
        <v>375</v>
      </c>
    </row>
    <row r="255" spans="2:65" s="13" customFormat="1" ht="11.25" x14ac:dyDescent="0.2">
      <c r="B255" s="159"/>
      <c r="D255" s="152" t="s">
        <v>384</v>
      </c>
      <c r="E255" s="160" t="s">
        <v>310</v>
      </c>
      <c r="F255" s="161" t="s">
        <v>387</v>
      </c>
      <c r="H255" s="162">
        <v>49.783000000000001</v>
      </c>
      <c r="I255" s="163"/>
      <c r="L255" s="159"/>
      <c r="M255" s="164"/>
      <c r="T255" s="165"/>
      <c r="AT255" s="160" t="s">
        <v>384</v>
      </c>
      <c r="AU255" s="160" t="s">
        <v>85</v>
      </c>
      <c r="AV255" s="13" t="s">
        <v>382</v>
      </c>
      <c r="AW255" s="13" t="s">
        <v>32</v>
      </c>
      <c r="AX255" s="13" t="s">
        <v>83</v>
      </c>
      <c r="AY255" s="160" t="s">
        <v>375</v>
      </c>
    </row>
    <row r="256" spans="2:65" s="1" customFormat="1" ht="24.2" customHeight="1" x14ac:dyDescent="0.2">
      <c r="B256" s="32"/>
      <c r="C256" s="138" t="s">
        <v>510</v>
      </c>
      <c r="D256" s="138" t="s">
        <v>377</v>
      </c>
      <c r="E256" s="139" t="s">
        <v>511</v>
      </c>
      <c r="F256" s="140" t="s">
        <v>512</v>
      </c>
      <c r="G256" s="141" t="s">
        <v>380</v>
      </c>
      <c r="H256" s="142">
        <v>739.98800000000006</v>
      </c>
      <c r="I256" s="143"/>
      <c r="J256" s="144">
        <f>ROUND(I256*H256,2)</f>
        <v>0</v>
      </c>
      <c r="K256" s="140" t="s">
        <v>381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0.33555000000000001</v>
      </c>
      <c r="R256" s="147">
        <f>Q256*H256</f>
        <v>248.30297340000004</v>
      </c>
      <c r="S256" s="147">
        <v>0</v>
      </c>
      <c r="T256" s="148">
        <f>S256*H256</f>
        <v>0</v>
      </c>
      <c r="AR256" s="149" t="s">
        <v>382</v>
      </c>
      <c r="AT256" s="149" t="s">
        <v>377</v>
      </c>
      <c r="AU256" s="149" t="s">
        <v>85</v>
      </c>
      <c r="AY256" s="17" t="s">
        <v>375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382</v>
      </c>
      <c r="BM256" s="149" t="s">
        <v>513</v>
      </c>
    </row>
    <row r="257" spans="2:51" s="14" customFormat="1" ht="11.25" x14ac:dyDescent="0.2">
      <c r="B257" s="166"/>
      <c r="D257" s="152" t="s">
        <v>384</v>
      </c>
      <c r="E257" s="167" t="s">
        <v>1</v>
      </c>
      <c r="F257" s="168" t="s">
        <v>514</v>
      </c>
      <c r="H257" s="167" t="s">
        <v>1</v>
      </c>
      <c r="I257" s="169"/>
      <c r="L257" s="166"/>
      <c r="M257" s="170"/>
      <c r="T257" s="171"/>
      <c r="AT257" s="167" t="s">
        <v>384</v>
      </c>
      <c r="AU257" s="167" t="s">
        <v>85</v>
      </c>
      <c r="AV257" s="14" t="s">
        <v>83</v>
      </c>
      <c r="AW257" s="14" t="s">
        <v>32</v>
      </c>
      <c r="AX257" s="14" t="s">
        <v>76</v>
      </c>
      <c r="AY257" s="167" t="s">
        <v>375</v>
      </c>
    </row>
    <row r="258" spans="2:51" s="12" customFormat="1" ht="11.25" x14ac:dyDescent="0.2">
      <c r="B258" s="151"/>
      <c r="D258" s="152" t="s">
        <v>384</v>
      </c>
      <c r="E258" s="153" t="s">
        <v>1</v>
      </c>
      <c r="F258" s="154" t="s">
        <v>515</v>
      </c>
      <c r="H258" s="155">
        <v>84.525000000000006</v>
      </c>
      <c r="I258" s="156"/>
      <c r="L258" s="151"/>
      <c r="M258" s="157"/>
      <c r="T258" s="158"/>
      <c r="AT258" s="153" t="s">
        <v>384</v>
      </c>
      <c r="AU258" s="153" t="s">
        <v>85</v>
      </c>
      <c r="AV258" s="12" t="s">
        <v>85</v>
      </c>
      <c r="AW258" s="12" t="s">
        <v>32</v>
      </c>
      <c r="AX258" s="12" t="s">
        <v>76</v>
      </c>
      <c r="AY258" s="153" t="s">
        <v>375</v>
      </c>
    </row>
    <row r="259" spans="2:51" s="12" customFormat="1" ht="11.25" x14ac:dyDescent="0.2">
      <c r="B259" s="151"/>
      <c r="D259" s="152" t="s">
        <v>384</v>
      </c>
      <c r="E259" s="153" t="s">
        <v>1</v>
      </c>
      <c r="F259" s="154" t="s">
        <v>516</v>
      </c>
      <c r="H259" s="155">
        <v>-8.625</v>
      </c>
      <c r="I259" s="156"/>
      <c r="L259" s="151"/>
      <c r="M259" s="157"/>
      <c r="T259" s="158"/>
      <c r="AT259" s="153" t="s">
        <v>384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375</v>
      </c>
    </row>
    <row r="260" spans="2:51" s="12" customFormat="1" ht="22.5" x14ac:dyDescent="0.2">
      <c r="B260" s="151"/>
      <c r="D260" s="152" t="s">
        <v>384</v>
      </c>
      <c r="E260" s="153" t="s">
        <v>1</v>
      </c>
      <c r="F260" s="154" t="s">
        <v>517</v>
      </c>
      <c r="H260" s="155">
        <v>213.32499999999999</v>
      </c>
      <c r="I260" s="156"/>
      <c r="L260" s="151"/>
      <c r="M260" s="157"/>
      <c r="T260" s="158"/>
      <c r="AT260" s="153" t="s">
        <v>384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375</v>
      </c>
    </row>
    <row r="261" spans="2:51" s="12" customFormat="1" ht="11.25" x14ac:dyDescent="0.2">
      <c r="B261" s="151"/>
      <c r="D261" s="152" t="s">
        <v>384</v>
      </c>
      <c r="E261" s="153" t="s">
        <v>1</v>
      </c>
      <c r="F261" s="154" t="s">
        <v>518</v>
      </c>
      <c r="H261" s="155">
        <v>-40.018999999999998</v>
      </c>
      <c r="I261" s="156"/>
      <c r="L261" s="151"/>
      <c r="M261" s="157"/>
      <c r="T261" s="158"/>
      <c r="AT261" s="153" t="s">
        <v>384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375</v>
      </c>
    </row>
    <row r="262" spans="2:51" s="12" customFormat="1" ht="11.25" x14ac:dyDescent="0.2">
      <c r="B262" s="151"/>
      <c r="D262" s="152" t="s">
        <v>384</v>
      </c>
      <c r="E262" s="153" t="s">
        <v>1</v>
      </c>
      <c r="F262" s="154" t="s">
        <v>519</v>
      </c>
      <c r="H262" s="155">
        <v>247</v>
      </c>
      <c r="I262" s="156"/>
      <c r="L262" s="151"/>
      <c r="M262" s="157"/>
      <c r="T262" s="158"/>
      <c r="AT262" s="153" t="s">
        <v>384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375</v>
      </c>
    </row>
    <row r="263" spans="2:51" s="12" customFormat="1" ht="11.25" x14ac:dyDescent="0.2">
      <c r="B263" s="151"/>
      <c r="D263" s="152" t="s">
        <v>384</v>
      </c>
      <c r="E263" s="153" t="s">
        <v>1</v>
      </c>
      <c r="F263" s="154" t="s">
        <v>520</v>
      </c>
      <c r="H263" s="155">
        <v>-43.024999999999999</v>
      </c>
      <c r="I263" s="156"/>
      <c r="L263" s="151"/>
      <c r="M263" s="157"/>
      <c r="T263" s="158"/>
      <c r="AT263" s="153" t="s">
        <v>384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375</v>
      </c>
    </row>
    <row r="264" spans="2:51" s="12" customFormat="1" ht="11.25" x14ac:dyDescent="0.2">
      <c r="B264" s="151"/>
      <c r="D264" s="152" t="s">
        <v>384</v>
      </c>
      <c r="E264" s="153" t="s">
        <v>1</v>
      </c>
      <c r="F264" s="154" t="s">
        <v>521</v>
      </c>
      <c r="H264" s="155">
        <v>24.6</v>
      </c>
      <c r="I264" s="156"/>
      <c r="L264" s="151"/>
      <c r="M264" s="157"/>
      <c r="T264" s="158"/>
      <c r="AT264" s="153" t="s">
        <v>384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375</v>
      </c>
    </row>
    <row r="265" spans="2:51" s="14" customFormat="1" ht="11.25" x14ac:dyDescent="0.2">
      <c r="B265" s="166"/>
      <c r="D265" s="152" t="s">
        <v>384</v>
      </c>
      <c r="E265" s="167" t="s">
        <v>1</v>
      </c>
      <c r="F265" s="168" t="s">
        <v>522</v>
      </c>
      <c r="H265" s="167" t="s">
        <v>1</v>
      </c>
      <c r="I265" s="169"/>
      <c r="L265" s="166"/>
      <c r="M265" s="170"/>
      <c r="T265" s="171"/>
      <c r="AT265" s="167" t="s">
        <v>384</v>
      </c>
      <c r="AU265" s="167" t="s">
        <v>85</v>
      </c>
      <c r="AV265" s="14" t="s">
        <v>83</v>
      </c>
      <c r="AW265" s="14" t="s">
        <v>32</v>
      </c>
      <c r="AX265" s="14" t="s">
        <v>76</v>
      </c>
      <c r="AY265" s="167" t="s">
        <v>375</v>
      </c>
    </row>
    <row r="266" spans="2:51" s="12" customFormat="1" ht="33.75" x14ac:dyDescent="0.2">
      <c r="B266" s="151"/>
      <c r="D266" s="152" t="s">
        <v>384</v>
      </c>
      <c r="E266" s="153" t="s">
        <v>1</v>
      </c>
      <c r="F266" s="154" t="s">
        <v>523</v>
      </c>
      <c r="H266" s="155">
        <v>395.15100000000001</v>
      </c>
      <c r="I266" s="156"/>
      <c r="L266" s="151"/>
      <c r="M266" s="157"/>
      <c r="T266" s="158"/>
      <c r="AT266" s="153" t="s">
        <v>384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375</v>
      </c>
    </row>
    <row r="267" spans="2:51" s="12" customFormat="1" ht="22.5" x14ac:dyDescent="0.2">
      <c r="B267" s="151"/>
      <c r="D267" s="152" t="s">
        <v>384</v>
      </c>
      <c r="E267" s="153" t="s">
        <v>1</v>
      </c>
      <c r="F267" s="154" t="s">
        <v>524</v>
      </c>
      <c r="H267" s="155">
        <v>-35.176000000000002</v>
      </c>
      <c r="I267" s="156"/>
      <c r="L267" s="151"/>
      <c r="M267" s="157"/>
      <c r="T267" s="158"/>
      <c r="AT267" s="153" t="s">
        <v>384</v>
      </c>
      <c r="AU267" s="153" t="s">
        <v>85</v>
      </c>
      <c r="AV267" s="12" t="s">
        <v>85</v>
      </c>
      <c r="AW267" s="12" t="s">
        <v>32</v>
      </c>
      <c r="AX267" s="12" t="s">
        <v>76</v>
      </c>
      <c r="AY267" s="153" t="s">
        <v>375</v>
      </c>
    </row>
    <row r="268" spans="2:51" s="12" customFormat="1" ht="22.5" x14ac:dyDescent="0.2">
      <c r="B268" s="151"/>
      <c r="D268" s="152" t="s">
        <v>384</v>
      </c>
      <c r="E268" s="153" t="s">
        <v>1</v>
      </c>
      <c r="F268" s="154" t="s">
        <v>525</v>
      </c>
      <c r="H268" s="155">
        <v>-62.825000000000003</v>
      </c>
      <c r="I268" s="156"/>
      <c r="L268" s="151"/>
      <c r="M268" s="157"/>
      <c r="T268" s="158"/>
      <c r="AT268" s="153" t="s">
        <v>384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375</v>
      </c>
    </row>
    <row r="269" spans="2:51" s="15" customFormat="1" ht="11.25" x14ac:dyDescent="0.2">
      <c r="B269" s="172"/>
      <c r="D269" s="152" t="s">
        <v>384</v>
      </c>
      <c r="E269" s="173" t="s">
        <v>1</v>
      </c>
      <c r="F269" s="174" t="s">
        <v>526</v>
      </c>
      <c r="H269" s="175">
        <v>774.93100000000004</v>
      </c>
      <c r="I269" s="176"/>
      <c r="L269" s="172"/>
      <c r="M269" s="177"/>
      <c r="T269" s="178"/>
      <c r="AT269" s="173" t="s">
        <v>384</v>
      </c>
      <c r="AU269" s="173" t="s">
        <v>85</v>
      </c>
      <c r="AV269" s="15" t="s">
        <v>93</v>
      </c>
      <c r="AW269" s="15" t="s">
        <v>32</v>
      </c>
      <c r="AX269" s="15" t="s">
        <v>76</v>
      </c>
      <c r="AY269" s="173" t="s">
        <v>375</v>
      </c>
    </row>
    <row r="270" spans="2:51" s="14" customFormat="1" ht="11.25" x14ac:dyDescent="0.2">
      <c r="B270" s="166"/>
      <c r="D270" s="152" t="s">
        <v>384</v>
      </c>
      <c r="E270" s="167" t="s">
        <v>1</v>
      </c>
      <c r="F270" s="168" t="s">
        <v>527</v>
      </c>
      <c r="H270" s="167" t="s">
        <v>1</v>
      </c>
      <c r="I270" s="169"/>
      <c r="L270" s="166"/>
      <c r="M270" s="170"/>
      <c r="T270" s="171"/>
      <c r="AT270" s="167" t="s">
        <v>384</v>
      </c>
      <c r="AU270" s="167" t="s">
        <v>85</v>
      </c>
      <c r="AV270" s="14" t="s">
        <v>83</v>
      </c>
      <c r="AW270" s="14" t="s">
        <v>32</v>
      </c>
      <c r="AX270" s="14" t="s">
        <v>76</v>
      </c>
      <c r="AY270" s="167" t="s">
        <v>375</v>
      </c>
    </row>
    <row r="271" spans="2:51" s="12" customFormat="1" ht="22.5" x14ac:dyDescent="0.2">
      <c r="B271" s="151"/>
      <c r="D271" s="152" t="s">
        <v>384</v>
      </c>
      <c r="E271" s="153" t="s">
        <v>1</v>
      </c>
      <c r="F271" s="154" t="s">
        <v>528</v>
      </c>
      <c r="H271" s="155">
        <v>-34.942999999999998</v>
      </c>
      <c r="I271" s="156"/>
      <c r="L271" s="151"/>
      <c r="M271" s="157"/>
      <c r="T271" s="158"/>
      <c r="AT271" s="153" t="s">
        <v>384</v>
      </c>
      <c r="AU271" s="153" t="s">
        <v>85</v>
      </c>
      <c r="AV271" s="12" t="s">
        <v>85</v>
      </c>
      <c r="AW271" s="12" t="s">
        <v>32</v>
      </c>
      <c r="AX271" s="12" t="s">
        <v>76</v>
      </c>
      <c r="AY271" s="153" t="s">
        <v>375</v>
      </c>
    </row>
    <row r="272" spans="2:51" s="15" customFormat="1" ht="11.25" x14ac:dyDescent="0.2">
      <c r="B272" s="172"/>
      <c r="D272" s="152" t="s">
        <v>384</v>
      </c>
      <c r="E272" s="173" t="s">
        <v>1</v>
      </c>
      <c r="F272" s="174" t="s">
        <v>526</v>
      </c>
      <c r="H272" s="175">
        <v>-34.942999999999998</v>
      </c>
      <c r="I272" s="176"/>
      <c r="L272" s="172"/>
      <c r="M272" s="177"/>
      <c r="T272" s="178"/>
      <c r="AT272" s="173" t="s">
        <v>384</v>
      </c>
      <c r="AU272" s="173" t="s">
        <v>85</v>
      </c>
      <c r="AV272" s="15" t="s">
        <v>93</v>
      </c>
      <c r="AW272" s="15" t="s">
        <v>32</v>
      </c>
      <c r="AX272" s="15" t="s">
        <v>76</v>
      </c>
      <c r="AY272" s="173" t="s">
        <v>375</v>
      </c>
    </row>
    <row r="273" spans="2:65" s="13" customFormat="1" ht="11.25" x14ac:dyDescent="0.2">
      <c r="B273" s="159"/>
      <c r="D273" s="152" t="s">
        <v>384</v>
      </c>
      <c r="E273" s="160" t="s">
        <v>1</v>
      </c>
      <c r="F273" s="161" t="s">
        <v>387</v>
      </c>
      <c r="H273" s="162">
        <v>739.98800000000006</v>
      </c>
      <c r="I273" s="163"/>
      <c r="L273" s="159"/>
      <c r="M273" s="164"/>
      <c r="T273" s="165"/>
      <c r="AT273" s="160" t="s">
        <v>384</v>
      </c>
      <c r="AU273" s="160" t="s">
        <v>85</v>
      </c>
      <c r="AV273" s="13" t="s">
        <v>382</v>
      </c>
      <c r="AW273" s="13" t="s">
        <v>32</v>
      </c>
      <c r="AX273" s="13" t="s">
        <v>83</v>
      </c>
      <c r="AY273" s="160" t="s">
        <v>375</v>
      </c>
    </row>
    <row r="274" spans="2:65" s="1" customFormat="1" ht="21.75" customHeight="1" x14ac:dyDescent="0.2">
      <c r="B274" s="32"/>
      <c r="C274" s="138" t="s">
        <v>529</v>
      </c>
      <c r="D274" s="138" t="s">
        <v>377</v>
      </c>
      <c r="E274" s="139" t="s">
        <v>530</v>
      </c>
      <c r="F274" s="140" t="s">
        <v>531</v>
      </c>
      <c r="G274" s="141" t="s">
        <v>532</v>
      </c>
      <c r="H274" s="142">
        <v>6</v>
      </c>
      <c r="I274" s="143"/>
      <c r="J274" s="144">
        <f>ROUND(I274*H274,2)</f>
        <v>0</v>
      </c>
      <c r="K274" s="140" t="s">
        <v>381</v>
      </c>
      <c r="L274" s="32"/>
      <c r="M274" s="145" t="s">
        <v>1</v>
      </c>
      <c r="N274" s="146" t="s">
        <v>41</v>
      </c>
      <c r="P274" s="147">
        <f>O274*H274</f>
        <v>0</v>
      </c>
      <c r="Q274" s="147">
        <v>1.7940000000000001E-2</v>
      </c>
      <c r="R274" s="147">
        <f>Q274*H274</f>
        <v>0.10764000000000001</v>
      </c>
      <c r="S274" s="147">
        <v>0</v>
      </c>
      <c r="T274" s="148">
        <f>S274*H274</f>
        <v>0</v>
      </c>
      <c r="AR274" s="149" t="s">
        <v>382</v>
      </c>
      <c r="AT274" s="149" t="s">
        <v>377</v>
      </c>
      <c r="AU274" s="149" t="s">
        <v>85</v>
      </c>
      <c r="AY274" s="17" t="s">
        <v>375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382</v>
      </c>
      <c r="BM274" s="149" t="s">
        <v>533</v>
      </c>
    </row>
    <row r="275" spans="2:65" s="12" customFormat="1" ht="11.25" x14ac:dyDescent="0.2">
      <c r="B275" s="151"/>
      <c r="D275" s="152" t="s">
        <v>384</v>
      </c>
      <c r="E275" s="153" t="s">
        <v>1</v>
      </c>
      <c r="F275" s="154" t="s">
        <v>534</v>
      </c>
      <c r="H275" s="155">
        <v>6</v>
      </c>
      <c r="I275" s="156"/>
      <c r="L275" s="151"/>
      <c r="M275" s="157"/>
      <c r="T275" s="158"/>
      <c r="AT275" s="153" t="s">
        <v>384</v>
      </c>
      <c r="AU275" s="153" t="s">
        <v>85</v>
      </c>
      <c r="AV275" s="12" t="s">
        <v>85</v>
      </c>
      <c r="AW275" s="12" t="s">
        <v>32</v>
      </c>
      <c r="AX275" s="12" t="s">
        <v>83</v>
      </c>
      <c r="AY275" s="153" t="s">
        <v>375</v>
      </c>
    </row>
    <row r="276" spans="2:65" s="1" customFormat="1" ht="21.75" customHeight="1" x14ac:dyDescent="0.2">
      <c r="B276" s="32"/>
      <c r="C276" s="138" t="s">
        <v>7</v>
      </c>
      <c r="D276" s="138" t="s">
        <v>377</v>
      </c>
      <c r="E276" s="139" t="s">
        <v>535</v>
      </c>
      <c r="F276" s="140" t="s">
        <v>536</v>
      </c>
      <c r="G276" s="141" t="s">
        <v>532</v>
      </c>
      <c r="H276" s="142">
        <v>8</v>
      </c>
      <c r="I276" s="143"/>
      <c r="J276" s="144">
        <f>ROUND(I276*H276,2)</f>
        <v>0</v>
      </c>
      <c r="K276" s="140" t="s">
        <v>381</v>
      </c>
      <c r="L276" s="32"/>
      <c r="M276" s="145" t="s">
        <v>1</v>
      </c>
      <c r="N276" s="146" t="s">
        <v>41</v>
      </c>
      <c r="P276" s="147">
        <f>O276*H276</f>
        <v>0</v>
      </c>
      <c r="Q276" s="147">
        <v>2.2780000000000002E-2</v>
      </c>
      <c r="R276" s="147">
        <f>Q276*H276</f>
        <v>0.18224000000000001</v>
      </c>
      <c r="S276" s="147">
        <v>0</v>
      </c>
      <c r="T276" s="148">
        <f>S276*H276</f>
        <v>0</v>
      </c>
      <c r="AR276" s="149" t="s">
        <v>382</v>
      </c>
      <c r="AT276" s="149" t="s">
        <v>377</v>
      </c>
      <c r="AU276" s="149" t="s">
        <v>85</v>
      </c>
      <c r="AY276" s="17" t="s">
        <v>375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382</v>
      </c>
      <c r="BM276" s="149" t="s">
        <v>537</v>
      </c>
    </row>
    <row r="277" spans="2:65" s="12" customFormat="1" ht="11.25" x14ac:dyDescent="0.2">
      <c r="B277" s="151"/>
      <c r="D277" s="152" t="s">
        <v>384</v>
      </c>
      <c r="E277" s="153" t="s">
        <v>1</v>
      </c>
      <c r="F277" s="154" t="s">
        <v>538</v>
      </c>
      <c r="H277" s="155">
        <v>9</v>
      </c>
      <c r="I277" s="156"/>
      <c r="L277" s="151"/>
      <c r="M277" s="157"/>
      <c r="T277" s="158"/>
      <c r="AT277" s="153" t="s">
        <v>384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375</v>
      </c>
    </row>
    <row r="278" spans="2:65" s="12" customFormat="1" ht="11.25" x14ac:dyDescent="0.2">
      <c r="B278" s="151"/>
      <c r="D278" s="152" t="s">
        <v>384</v>
      </c>
      <c r="E278" s="153" t="s">
        <v>1</v>
      </c>
      <c r="F278" s="154" t="s">
        <v>539</v>
      </c>
      <c r="H278" s="155">
        <v>-1</v>
      </c>
      <c r="I278" s="156"/>
      <c r="L278" s="151"/>
      <c r="M278" s="157"/>
      <c r="T278" s="158"/>
      <c r="AT278" s="153" t="s">
        <v>384</v>
      </c>
      <c r="AU278" s="153" t="s">
        <v>85</v>
      </c>
      <c r="AV278" s="12" t="s">
        <v>85</v>
      </c>
      <c r="AW278" s="12" t="s">
        <v>32</v>
      </c>
      <c r="AX278" s="12" t="s">
        <v>76</v>
      </c>
      <c r="AY278" s="153" t="s">
        <v>375</v>
      </c>
    </row>
    <row r="279" spans="2:65" s="13" customFormat="1" ht="11.25" x14ac:dyDescent="0.2">
      <c r="B279" s="159"/>
      <c r="D279" s="152" t="s">
        <v>384</v>
      </c>
      <c r="E279" s="160" t="s">
        <v>1</v>
      </c>
      <c r="F279" s="161" t="s">
        <v>387</v>
      </c>
      <c r="H279" s="162">
        <v>8</v>
      </c>
      <c r="I279" s="163"/>
      <c r="L279" s="159"/>
      <c r="M279" s="164"/>
      <c r="T279" s="165"/>
      <c r="AT279" s="160" t="s">
        <v>384</v>
      </c>
      <c r="AU279" s="160" t="s">
        <v>85</v>
      </c>
      <c r="AV279" s="13" t="s">
        <v>382</v>
      </c>
      <c r="AW279" s="13" t="s">
        <v>32</v>
      </c>
      <c r="AX279" s="13" t="s">
        <v>83</v>
      </c>
      <c r="AY279" s="160" t="s">
        <v>375</v>
      </c>
    </row>
    <row r="280" spans="2:65" s="1" customFormat="1" ht="21.75" customHeight="1" x14ac:dyDescent="0.2">
      <c r="B280" s="32"/>
      <c r="C280" s="138" t="s">
        <v>540</v>
      </c>
      <c r="D280" s="138" t="s">
        <v>377</v>
      </c>
      <c r="E280" s="139" t="s">
        <v>541</v>
      </c>
      <c r="F280" s="140" t="s">
        <v>542</v>
      </c>
      <c r="G280" s="141" t="s">
        <v>532</v>
      </c>
      <c r="H280" s="142">
        <v>2</v>
      </c>
      <c r="I280" s="143"/>
      <c r="J280" s="144">
        <f>ROUND(I280*H280,2)</f>
        <v>0</v>
      </c>
      <c r="K280" s="140" t="s">
        <v>381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4.0550000000000003E-2</v>
      </c>
      <c r="R280" s="147">
        <f>Q280*H280</f>
        <v>8.1100000000000005E-2</v>
      </c>
      <c r="S280" s="147">
        <v>0</v>
      </c>
      <c r="T280" s="148">
        <f>S280*H280</f>
        <v>0</v>
      </c>
      <c r="AR280" s="149" t="s">
        <v>382</v>
      </c>
      <c r="AT280" s="149" t="s">
        <v>377</v>
      </c>
      <c r="AU280" s="149" t="s">
        <v>85</v>
      </c>
      <c r="AY280" s="17" t="s">
        <v>375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382</v>
      </c>
      <c r="BM280" s="149" t="s">
        <v>543</v>
      </c>
    </row>
    <row r="281" spans="2:65" s="12" customFormat="1" ht="11.25" x14ac:dyDescent="0.2">
      <c r="B281" s="151"/>
      <c r="D281" s="152" t="s">
        <v>384</v>
      </c>
      <c r="E281" s="153" t="s">
        <v>1</v>
      </c>
      <c r="F281" s="154" t="s">
        <v>544</v>
      </c>
      <c r="H281" s="155">
        <v>2</v>
      </c>
      <c r="I281" s="156"/>
      <c r="L281" s="151"/>
      <c r="M281" s="157"/>
      <c r="T281" s="158"/>
      <c r="AT281" s="153" t="s">
        <v>384</v>
      </c>
      <c r="AU281" s="153" t="s">
        <v>85</v>
      </c>
      <c r="AV281" s="12" t="s">
        <v>85</v>
      </c>
      <c r="AW281" s="12" t="s">
        <v>32</v>
      </c>
      <c r="AX281" s="12" t="s">
        <v>83</v>
      </c>
      <c r="AY281" s="153" t="s">
        <v>375</v>
      </c>
    </row>
    <row r="282" spans="2:65" s="1" customFormat="1" ht="21.75" customHeight="1" x14ac:dyDescent="0.2">
      <c r="B282" s="32"/>
      <c r="C282" s="138" t="s">
        <v>545</v>
      </c>
      <c r="D282" s="138" t="s">
        <v>377</v>
      </c>
      <c r="E282" s="139" t="s">
        <v>546</v>
      </c>
      <c r="F282" s="140" t="s">
        <v>547</v>
      </c>
      <c r="G282" s="141" t="s">
        <v>532</v>
      </c>
      <c r="H282" s="142">
        <v>2</v>
      </c>
      <c r="I282" s="143"/>
      <c r="J282" s="144">
        <f>ROUND(I282*H282,2)</f>
        <v>0</v>
      </c>
      <c r="K282" s="140" t="s">
        <v>381</v>
      </c>
      <c r="L282" s="32"/>
      <c r="M282" s="145" t="s">
        <v>1</v>
      </c>
      <c r="N282" s="146" t="s">
        <v>41</v>
      </c>
      <c r="P282" s="147">
        <f>O282*H282</f>
        <v>0</v>
      </c>
      <c r="Q282" s="147">
        <v>3.6549999999999999E-2</v>
      </c>
      <c r="R282" s="147">
        <f>Q282*H282</f>
        <v>7.3099999999999998E-2</v>
      </c>
      <c r="S282" s="147">
        <v>0</v>
      </c>
      <c r="T282" s="148">
        <f>S282*H282</f>
        <v>0</v>
      </c>
      <c r="AR282" s="149" t="s">
        <v>382</v>
      </c>
      <c r="AT282" s="149" t="s">
        <v>377</v>
      </c>
      <c r="AU282" s="149" t="s">
        <v>85</v>
      </c>
      <c r="AY282" s="17" t="s">
        <v>375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83</v>
      </c>
      <c r="BK282" s="150">
        <f>ROUND(I282*H282,2)</f>
        <v>0</v>
      </c>
      <c r="BL282" s="17" t="s">
        <v>382</v>
      </c>
      <c r="BM282" s="149" t="s">
        <v>548</v>
      </c>
    </row>
    <row r="283" spans="2:65" s="12" customFormat="1" ht="11.25" x14ac:dyDescent="0.2">
      <c r="B283" s="151"/>
      <c r="D283" s="152" t="s">
        <v>384</v>
      </c>
      <c r="E283" s="153" t="s">
        <v>1</v>
      </c>
      <c r="F283" s="154" t="s">
        <v>544</v>
      </c>
      <c r="H283" s="155">
        <v>2</v>
      </c>
      <c r="I283" s="156"/>
      <c r="L283" s="151"/>
      <c r="M283" s="157"/>
      <c r="T283" s="158"/>
      <c r="AT283" s="153" t="s">
        <v>384</v>
      </c>
      <c r="AU283" s="153" t="s">
        <v>85</v>
      </c>
      <c r="AV283" s="12" t="s">
        <v>85</v>
      </c>
      <c r="AW283" s="12" t="s">
        <v>32</v>
      </c>
      <c r="AX283" s="12" t="s">
        <v>83</v>
      </c>
      <c r="AY283" s="153" t="s">
        <v>375</v>
      </c>
    </row>
    <row r="284" spans="2:65" s="1" customFormat="1" ht="21.75" customHeight="1" x14ac:dyDescent="0.2">
      <c r="B284" s="32"/>
      <c r="C284" s="138" t="s">
        <v>549</v>
      </c>
      <c r="D284" s="138" t="s">
        <v>377</v>
      </c>
      <c r="E284" s="139" t="s">
        <v>550</v>
      </c>
      <c r="F284" s="140" t="s">
        <v>551</v>
      </c>
      <c r="G284" s="141" t="s">
        <v>532</v>
      </c>
      <c r="H284" s="142">
        <v>30</v>
      </c>
      <c r="I284" s="143"/>
      <c r="J284" s="144">
        <f>ROUND(I284*H284,2)</f>
        <v>0</v>
      </c>
      <c r="K284" s="140" t="s">
        <v>381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4.555E-2</v>
      </c>
      <c r="R284" s="147">
        <f>Q284*H284</f>
        <v>1.3665</v>
      </c>
      <c r="S284" s="147">
        <v>0</v>
      </c>
      <c r="T284" s="148">
        <f>S284*H284</f>
        <v>0</v>
      </c>
      <c r="AR284" s="149" t="s">
        <v>382</v>
      </c>
      <c r="AT284" s="149" t="s">
        <v>377</v>
      </c>
      <c r="AU284" s="149" t="s">
        <v>85</v>
      </c>
      <c r="AY284" s="17" t="s">
        <v>375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382</v>
      </c>
      <c r="BM284" s="149" t="s">
        <v>552</v>
      </c>
    </row>
    <row r="285" spans="2:65" s="12" customFormat="1" ht="11.25" x14ac:dyDescent="0.2">
      <c r="B285" s="151"/>
      <c r="D285" s="152" t="s">
        <v>384</v>
      </c>
      <c r="E285" s="153" t="s">
        <v>1</v>
      </c>
      <c r="F285" s="154" t="s">
        <v>553</v>
      </c>
      <c r="H285" s="155">
        <v>30</v>
      </c>
      <c r="I285" s="156"/>
      <c r="L285" s="151"/>
      <c r="M285" s="157"/>
      <c r="T285" s="158"/>
      <c r="AT285" s="153" t="s">
        <v>384</v>
      </c>
      <c r="AU285" s="153" t="s">
        <v>85</v>
      </c>
      <c r="AV285" s="12" t="s">
        <v>85</v>
      </c>
      <c r="AW285" s="12" t="s">
        <v>32</v>
      </c>
      <c r="AX285" s="12" t="s">
        <v>83</v>
      </c>
      <c r="AY285" s="153" t="s">
        <v>375</v>
      </c>
    </row>
    <row r="286" spans="2:65" s="1" customFormat="1" ht="21.75" customHeight="1" x14ac:dyDescent="0.2">
      <c r="B286" s="32"/>
      <c r="C286" s="138" t="s">
        <v>554</v>
      </c>
      <c r="D286" s="138" t="s">
        <v>377</v>
      </c>
      <c r="E286" s="139" t="s">
        <v>555</v>
      </c>
      <c r="F286" s="140" t="s">
        <v>556</v>
      </c>
      <c r="G286" s="141" t="s">
        <v>532</v>
      </c>
      <c r="H286" s="142">
        <v>4</v>
      </c>
      <c r="I286" s="143"/>
      <c r="J286" s="144">
        <f>ROUND(I286*H286,2)</f>
        <v>0</v>
      </c>
      <c r="K286" s="140" t="s">
        <v>381</v>
      </c>
      <c r="L286" s="32"/>
      <c r="M286" s="145" t="s">
        <v>1</v>
      </c>
      <c r="N286" s="146" t="s">
        <v>41</v>
      </c>
      <c r="P286" s="147">
        <f>O286*H286</f>
        <v>0</v>
      </c>
      <c r="Q286" s="147">
        <v>5.4550000000000001E-2</v>
      </c>
      <c r="R286" s="147">
        <f>Q286*H286</f>
        <v>0.21820000000000001</v>
      </c>
      <c r="S286" s="147">
        <v>0</v>
      </c>
      <c r="T286" s="148">
        <f>S286*H286</f>
        <v>0</v>
      </c>
      <c r="AR286" s="149" t="s">
        <v>382</v>
      </c>
      <c r="AT286" s="149" t="s">
        <v>377</v>
      </c>
      <c r="AU286" s="149" t="s">
        <v>85</v>
      </c>
      <c r="AY286" s="17" t="s">
        <v>375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83</v>
      </c>
      <c r="BK286" s="150">
        <f>ROUND(I286*H286,2)</f>
        <v>0</v>
      </c>
      <c r="BL286" s="17" t="s">
        <v>382</v>
      </c>
      <c r="BM286" s="149" t="s">
        <v>557</v>
      </c>
    </row>
    <row r="287" spans="2:65" s="12" customFormat="1" ht="11.25" x14ac:dyDescent="0.2">
      <c r="B287" s="151"/>
      <c r="D287" s="152" t="s">
        <v>384</v>
      </c>
      <c r="E287" s="153" t="s">
        <v>1</v>
      </c>
      <c r="F287" s="154" t="s">
        <v>558</v>
      </c>
      <c r="H287" s="155">
        <v>4</v>
      </c>
      <c r="I287" s="156"/>
      <c r="L287" s="151"/>
      <c r="M287" s="157"/>
      <c r="T287" s="158"/>
      <c r="AT287" s="153" t="s">
        <v>384</v>
      </c>
      <c r="AU287" s="153" t="s">
        <v>85</v>
      </c>
      <c r="AV287" s="12" t="s">
        <v>85</v>
      </c>
      <c r="AW287" s="12" t="s">
        <v>32</v>
      </c>
      <c r="AX287" s="12" t="s">
        <v>83</v>
      </c>
      <c r="AY287" s="153" t="s">
        <v>375</v>
      </c>
    </row>
    <row r="288" spans="2:65" s="1" customFormat="1" ht="21.75" customHeight="1" x14ac:dyDescent="0.2">
      <c r="B288" s="32"/>
      <c r="C288" s="138" t="s">
        <v>559</v>
      </c>
      <c r="D288" s="138" t="s">
        <v>377</v>
      </c>
      <c r="E288" s="139" t="s">
        <v>560</v>
      </c>
      <c r="F288" s="140" t="s">
        <v>561</v>
      </c>
      <c r="G288" s="141" t="s">
        <v>532</v>
      </c>
      <c r="H288" s="142">
        <v>4</v>
      </c>
      <c r="I288" s="143"/>
      <c r="J288" s="144">
        <f>ROUND(I288*H288,2)</f>
        <v>0</v>
      </c>
      <c r="K288" s="140" t="s">
        <v>381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7.2849999999999998E-2</v>
      </c>
      <c r="R288" s="147">
        <f>Q288*H288</f>
        <v>0.29139999999999999</v>
      </c>
      <c r="S288" s="147">
        <v>0</v>
      </c>
      <c r="T288" s="148">
        <f>S288*H288</f>
        <v>0</v>
      </c>
      <c r="AR288" s="149" t="s">
        <v>382</v>
      </c>
      <c r="AT288" s="149" t="s">
        <v>377</v>
      </c>
      <c r="AU288" s="149" t="s">
        <v>85</v>
      </c>
      <c r="AY288" s="17" t="s">
        <v>375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382</v>
      </c>
      <c r="BM288" s="149" t="s">
        <v>562</v>
      </c>
    </row>
    <row r="289" spans="2:65" s="12" customFormat="1" ht="11.25" x14ac:dyDescent="0.2">
      <c r="B289" s="151"/>
      <c r="D289" s="152" t="s">
        <v>384</v>
      </c>
      <c r="E289" s="153" t="s">
        <v>1</v>
      </c>
      <c r="F289" s="154" t="s">
        <v>558</v>
      </c>
      <c r="H289" s="155">
        <v>4</v>
      </c>
      <c r="I289" s="156"/>
      <c r="L289" s="151"/>
      <c r="M289" s="157"/>
      <c r="T289" s="158"/>
      <c r="AT289" s="153" t="s">
        <v>384</v>
      </c>
      <c r="AU289" s="153" t="s">
        <v>85</v>
      </c>
      <c r="AV289" s="12" t="s">
        <v>85</v>
      </c>
      <c r="AW289" s="12" t="s">
        <v>32</v>
      </c>
      <c r="AX289" s="12" t="s">
        <v>83</v>
      </c>
      <c r="AY289" s="153" t="s">
        <v>375</v>
      </c>
    </row>
    <row r="290" spans="2:65" s="1" customFormat="1" ht="21.75" customHeight="1" x14ac:dyDescent="0.2">
      <c r="B290" s="32"/>
      <c r="C290" s="138" t="s">
        <v>563</v>
      </c>
      <c r="D290" s="138" t="s">
        <v>377</v>
      </c>
      <c r="E290" s="139" t="s">
        <v>564</v>
      </c>
      <c r="F290" s="140" t="s">
        <v>565</v>
      </c>
      <c r="G290" s="141" t="s">
        <v>532</v>
      </c>
      <c r="H290" s="142">
        <v>8</v>
      </c>
      <c r="I290" s="143"/>
      <c r="J290" s="144">
        <f>ROUND(I290*H290,2)</f>
        <v>0</v>
      </c>
      <c r="K290" s="140" t="s">
        <v>381</v>
      </c>
      <c r="L290" s="32"/>
      <c r="M290" s="145" t="s">
        <v>1</v>
      </c>
      <c r="N290" s="146" t="s">
        <v>41</v>
      </c>
      <c r="P290" s="147">
        <f>O290*H290</f>
        <v>0</v>
      </c>
      <c r="Q290" s="147">
        <v>8.1850000000000006E-2</v>
      </c>
      <c r="R290" s="147">
        <f>Q290*H290</f>
        <v>0.65480000000000005</v>
      </c>
      <c r="S290" s="147">
        <v>0</v>
      </c>
      <c r="T290" s="148">
        <f>S290*H290</f>
        <v>0</v>
      </c>
      <c r="AR290" s="149" t="s">
        <v>382</v>
      </c>
      <c r="AT290" s="149" t="s">
        <v>377</v>
      </c>
      <c r="AU290" s="149" t="s">
        <v>85</v>
      </c>
      <c r="AY290" s="17" t="s">
        <v>375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83</v>
      </c>
      <c r="BK290" s="150">
        <f>ROUND(I290*H290,2)</f>
        <v>0</v>
      </c>
      <c r="BL290" s="17" t="s">
        <v>382</v>
      </c>
      <c r="BM290" s="149" t="s">
        <v>566</v>
      </c>
    </row>
    <row r="291" spans="2:65" s="12" customFormat="1" ht="11.25" x14ac:dyDescent="0.2">
      <c r="B291" s="151"/>
      <c r="D291" s="152" t="s">
        <v>384</v>
      </c>
      <c r="E291" s="153" t="s">
        <v>1</v>
      </c>
      <c r="F291" s="154" t="s">
        <v>567</v>
      </c>
      <c r="H291" s="155">
        <v>8</v>
      </c>
      <c r="I291" s="156"/>
      <c r="L291" s="151"/>
      <c r="M291" s="157"/>
      <c r="T291" s="158"/>
      <c r="AT291" s="153" t="s">
        <v>384</v>
      </c>
      <c r="AU291" s="153" t="s">
        <v>85</v>
      </c>
      <c r="AV291" s="12" t="s">
        <v>85</v>
      </c>
      <c r="AW291" s="12" t="s">
        <v>32</v>
      </c>
      <c r="AX291" s="12" t="s">
        <v>83</v>
      </c>
      <c r="AY291" s="153" t="s">
        <v>375</v>
      </c>
    </row>
    <row r="292" spans="2:65" s="1" customFormat="1" ht="21.75" customHeight="1" x14ac:dyDescent="0.2">
      <c r="B292" s="32"/>
      <c r="C292" s="138" t="s">
        <v>568</v>
      </c>
      <c r="D292" s="138" t="s">
        <v>377</v>
      </c>
      <c r="E292" s="139" t="s">
        <v>569</v>
      </c>
      <c r="F292" s="140" t="s">
        <v>570</v>
      </c>
      <c r="G292" s="141" t="s">
        <v>532</v>
      </c>
      <c r="H292" s="142">
        <v>96</v>
      </c>
      <c r="I292" s="143"/>
      <c r="J292" s="144">
        <f>ROUND(I292*H292,2)</f>
        <v>0</v>
      </c>
      <c r="K292" s="140" t="s">
        <v>381</v>
      </c>
      <c r="L292" s="32"/>
      <c r="M292" s="145" t="s">
        <v>1</v>
      </c>
      <c r="N292" s="146" t="s">
        <v>41</v>
      </c>
      <c r="P292" s="147">
        <f>O292*H292</f>
        <v>0</v>
      </c>
      <c r="Q292" s="147">
        <v>9.1050000000000006E-2</v>
      </c>
      <c r="R292" s="147">
        <f>Q292*H292</f>
        <v>8.7408000000000001</v>
      </c>
      <c r="S292" s="147">
        <v>0</v>
      </c>
      <c r="T292" s="148">
        <f>S292*H292</f>
        <v>0</v>
      </c>
      <c r="AR292" s="149" t="s">
        <v>382</v>
      </c>
      <c r="AT292" s="149" t="s">
        <v>377</v>
      </c>
      <c r="AU292" s="149" t="s">
        <v>85</v>
      </c>
      <c r="AY292" s="17" t="s">
        <v>375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382</v>
      </c>
      <c r="BM292" s="149" t="s">
        <v>571</v>
      </c>
    </row>
    <row r="293" spans="2:65" s="12" customFormat="1" ht="11.25" x14ac:dyDescent="0.2">
      <c r="B293" s="151"/>
      <c r="D293" s="152" t="s">
        <v>384</v>
      </c>
      <c r="E293" s="153" t="s">
        <v>1</v>
      </c>
      <c r="F293" s="154" t="s">
        <v>572</v>
      </c>
      <c r="H293" s="155">
        <v>96</v>
      </c>
      <c r="I293" s="156"/>
      <c r="L293" s="151"/>
      <c r="M293" s="157"/>
      <c r="T293" s="158"/>
      <c r="AT293" s="153" t="s">
        <v>384</v>
      </c>
      <c r="AU293" s="153" t="s">
        <v>85</v>
      </c>
      <c r="AV293" s="12" t="s">
        <v>85</v>
      </c>
      <c r="AW293" s="12" t="s">
        <v>32</v>
      </c>
      <c r="AX293" s="12" t="s">
        <v>83</v>
      </c>
      <c r="AY293" s="153" t="s">
        <v>375</v>
      </c>
    </row>
    <row r="294" spans="2:65" s="1" customFormat="1" ht="21.75" customHeight="1" x14ac:dyDescent="0.2">
      <c r="B294" s="32"/>
      <c r="C294" s="138" t="s">
        <v>573</v>
      </c>
      <c r="D294" s="138" t="s">
        <v>377</v>
      </c>
      <c r="E294" s="139" t="s">
        <v>574</v>
      </c>
      <c r="F294" s="140" t="s">
        <v>575</v>
      </c>
      <c r="G294" s="141" t="s">
        <v>532</v>
      </c>
      <c r="H294" s="142">
        <v>4</v>
      </c>
      <c r="I294" s="143"/>
      <c r="J294" s="144">
        <f>ROUND(I294*H294,2)</f>
        <v>0</v>
      </c>
      <c r="K294" s="140" t="s">
        <v>381</v>
      </c>
      <c r="L294" s="32"/>
      <c r="M294" s="145" t="s">
        <v>1</v>
      </c>
      <c r="N294" s="146" t="s">
        <v>41</v>
      </c>
      <c r="P294" s="147">
        <f>O294*H294</f>
        <v>0</v>
      </c>
      <c r="Q294" s="147">
        <v>0.10005</v>
      </c>
      <c r="R294" s="147">
        <f>Q294*H294</f>
        <v>0.4002</v>
      </c>
      <c r="S294" s="147">
        <v>0</v>
      </c>
      <c r="T294" s="148">
        <f>S294*H294</f>
        <v>0</v>
      </c>
      <c r="AR294" s="149" t="s">
        <v>382</v>
      </c>
      <c r="AT294" s="149" t="s">
        <v>377</v>
      </c>
      <c r="AU294" s="149" t="s">
        <v>85</v>
      </c>
      <c r="AY294" s="17" t="s">
        <v>375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83</v>
      </c>
      <c r="BK294" s="150">
        <f>ROUND(I294*H294,2)</f>
        <v>0</v>
      </c>
      <c r="BL294" s="17" t="s">
        <v>382</v>
      </c>
      <c r="BM294" s="149" t="s">
        <v>576</v>
      </c>
    </row>
    <row r="295" spans="2:65" s="12" customFormat="1" ht="11.25" x14ac:dyDescent="0.2">
      <c r="B295" s="151"/>
      <c r="D295" s="152" t="s">
        <v>384</v>
      </c>
      <c r="E295" s="153" t="s">
        <v>1</v>
      </c>
      <c r="F295" s="154" t="s">
        <v>558</v>
      </c>
      <c r="H295" s="155">
        <v>4</v>
      </c>
      <c r="I295" s="156"/>
      <c r="L295" s="151"/>
      <c r="M295" s="157"/>
      <c r="T295" s="158"/>
      <c r="AT295" s="153" t="s">
        <v>384</v>
      </c>
      <c r="AU295" s="153" t="s">
        <v>85</v>
      </c>
      <c r="AV295" s="12" t="s">
        <v>85</v>
      </c>
      <c r="AW295" s="12" t="s">
        <v>32</v>
      </c>
      <c r="AX295" s="12" t="s">
        <v>83</v>
      </c>
      <c r="AY295" s="153" t="s">
        <v>375</v>
      </c>
    </row>
    <row r="296" spans="2:65" s="1" customFormat="1" ht="21.75" customHeight="1" x14ac:dyDescent="0.2">
      <c r="B296" s="32"/>
      <c r="C296" s="138" t="s">
        <v>577</v>
      </c>
      <c r="D296" s="138" t="s">
        <v>377</v>
      </c>
      <c r="E296" s="139" t="s">
        <v>578</v>
      </c>
      <c r="F296" s="140" t="s">
        <v>579</v>
      </c>
      <c r="G296" s="141" t="s">
        <v>532</v>
      </c>
      <c r="H296" s="142">
        <v>8</v>
      </c>
      <c r="I296" s="143"/>
      <c r="J296" s="144">
        <f>ROUND(I296*H296,2)</f>
        <v>0</v>
      </c>
      <c r="K296" s="140" t="s">
        <v>381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0.10904999999999999</v>
      </c>
      <c r="R296" s="147">
        <f>Q296*H296</f>
        <v>0.87239999999999995</v>
      </c>
      <c r="S296" s="147">
        <v>0</v>
      </c>
      <c r="T296" s="148">
        <f>S296*H296</f>
        <v>0</v>
      </c>
      <c r="AR296" s="149" t="s">
        <v>382</v>
      </c>
      <c r="AT296" s="149" t="s">
        <v>377</v>
      </c>
      <c r="AU296" s="149" t="s">
        <v>85</v>
      </c>
      <c r="AY296" s="17" t="s">
        <v>375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382</v>
      </c>
      <c r="BM296" s="149" t="s">
        <v>580</v>
      </c>
    </row>
    <row r="297" spans="2:65" s="12" customFormat="1" ht="11.25" x14ac:dyDescent="0.2">
      <c r="B297" s="151"/>
      <c r="D297" s="152" t="s">
        <v>384</v>
      </c>
      <c r="E297" s="153" t="s">
        <v>1</v>
      </c>
      <c r="F297" s="154" t="s">
        <v>567</v>
      </c>
      <c r="H297" s="155">
        <v>8</v>
      </c>
      <c r="I297" s="156"/>
      <c r="L297" s="151"/>
      <c r="M297" s="157"/>
      <c r="T297" s="158"/>
      <c r="AT297" s="153" t="s">
        <v>384</v>
      </c>
      <c r="AU297" s="153" t="s">
        <v>85</v>
      </c>
      <c r="AV297" s="12" t="s">
        <v>85</v>
      </c>
      <c r="AW297" s="12" t="s">
        <v>32</v>
      </c>
      <c r="AX297" s="12" t="s">
        <v>83</v>
      </c>
      <c r="AY297" s="153" t="s">
        <v>375</v>
      </c>
    </row>
    <row r="298" spans="2:65" s="1" customFormat="1" ht="21.75" customHeight="1" x14ac:dyDescent="0.2">
      <c r="B298" s="32"/>
      <c r="C298" s="138" t="s">
        <v>581</v>
      </c>
      <c r="D298" s="138" t="s">
        <v>377</v>
      </c>
      <c r="E298" s="139" t="s">
        <v>582</v>
      </c>
      <c r="F298" s="140" t="s">
        <v>583</v>
      </c>
      <c r="G298" s="141" t="s">
        <v>532</v>
      </c>
      <c r="H298" s="142">
        <v>8</v>
      </c>
      <c r="I298" s="143"/>
      <c r="J298" s="144">
        <f>ROUND(I298*H298,2)</f>
        <v>0</v>
      </c>
      <c r="K298" s="140" t="s">
        <v>381</v>
      </c>
      <c r="L298" s="32"/>
      <c r="M298" s="145" t="s">
        <v>1</v>
      </c>
      <c r="N298" s="146" t="s">
        <v>41</v>
      </c>
      <c r="P298" s="147">
        <f>O298*H298</f>
        <v>0</v>
      </c>
      <c r="Q298" s="147">
        <v>0.12705</v>
      </c>
      <c r="R298" s="147">
        <f>Q298*H298</f>
        <v>1.0164</v>
      </c>
      <c r="S298" s="147">
        <v>0</v>
      </c>
      <c r="T298" s="148">
        <f>S298*H298</f>
        <v>0</v>
      </c>
      <c r="AR298" s="149" t="s">
        <v>382</v>
      </c>
      <c r="AT298" s="149" t="s">
        <v>377</v>
      </c>
      <c r="AU298" s="149" t="s">
        <v>85</v>
      </c>
      <c r="AY298" s="17" t="s">
        <v>375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83</v>
      </c>
      <c r="BK298" s="150">
        <f>ROUND(I298*H298,2)</f>
        <v>0</v>
      </c>
      <c r="BL298" s="17" t="s">
        <v>382</v>
      </c>
      <c r="BM298" s="149" t="s">
        <v>584</v>
      </c>
    </row>
    <row r="299" spans="2:65" s="12" customFormat="1" ht="11.25" x14ac:dyDescent="0.2">
      <c r="B299" s="151"/>
      <c r="D299" s="152" t="s">
        <v>384</v>
      </c>
      <c r="E299" s="153" t="s">
        <v>1</v>
      </c>
      <c r="F299" s="154" t="s">
        <v>567</v>
      </c>
      <c r="H299" s="155">
        <v>8</v>
      </c>
      <c r="I299" s="156"/>
      <c r="L299" s="151"/>
      <c r="M299" s="157"/>
      <c r="T299" s="158"/>
      <c r="AT299" s="153" t="s">
        <v>384</v>
      </c>
      <c r="AU299" s="153" t="s">
        <v>85</v>
      </c>
      <c r="AV299" s="12" t="s">
        <v>85</v>
      </c>
      <c r="AW299" s="12" t="s">
        <v>32</v>
      </c>
      <c r="AX299" s="12" t="s">
        <v>83</v>
      </c>
      <c r="AY299" s="153" t="s">
        <v>375</v>
      </c>
    </row>
    <row r="300" spans="2:65" s="1" customFormat="1" ht="24.2" customHeight="1" x14ac:dyDescent="0.2">
      <c r="B300" s="32"/>
      <c r="C300" s="138" t="s">
        <v>585</v>
      </c>
      <c r="D300" s="138" t="s">
        <v>377</v>
      </c>
      <c r="E300" s="139" t="s">
        <v>586</v>
      </c>
      <c r="F300" s="140" t="s">
        <v>587</v>
      </c>
      <c r="G300" s="141" t="s">
        <v>380</v>
      </c>
      <c r="H300" s="142">
        <v>192.65</v>
      </c>
      <c r="I300" s="143"/>
      <c r="J300" s="144">
        <f>ROUND(I300*H300,2)</f>
        <v>0</v>
      </c>
      <c r="K300" s="140" t="s">
        <v>381</v>
      </c>
      <c r="L300" s="32"/>
      <c r="M300" s="145" t="s">
        <v>1</v>
      </c>
      <c r="N300" s="146" t="s">
        <v>41</v>
      </c>
      <c r="P300" s="147">
        <f>O300*H300</f>
        <v>0</v>
      </c>
      <c r="Q300" s="147">
        <v>9.4479999999999995E-2</v>
      </c>
      <c r="R300" s="147">
        <f>Q300*H300</f>
        <v>18.201571999999999</v>
      </c>
      <c r="S300" s="147">
        <v>0</v>
      </c>
      <c r="T300" s="148">
        <f>S300*H300</f>
        <v>0</v>
      </c>
      <c r="AR300" s="149" t="s">
        <v>382</v>
      </c>
      <c r="AT300" s="149" t="s">
        <v>377</v>
      </c>
      <c r="AU300" s="149" t="s">
        <v>85</v>
      </c>
      <c r="AY300" s="17" t="s">
        <v>375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382</v>
      </c>
      <c r="BM300" s="149" t="s">
        <v>588</v>
      </c>
    </row>
    <row r="301" spans="2:65" s="14" customFormat="1" ht="11.25" x14ac:dyDescent="0.2">
      <c r="B301" s="166"/>
      <c r="D301" s="152" t="s">
        <v>384</v>
      </c>
      <c r="E301" s="167" t="s">
        <v>1</v>
      </c>
      <c r="F301" s="168" t="s">
        <v>514</v>
      </c>
      <c r="H301" s="167" t="s">
        <v>1</v>
      </c>
      <c r="I301" s="169"/>
      <c r="L301" s="166"/>
      <c r="M301" s="170"/>
      <c r="T301" s="171"/>
      <c r="AT301" s="167" t="s">
        <v>384</v>
      </c>
      <c r="AU301" s="167" t="s">
        <v>85</v>
      </c>
      <c r="AV301" s="14" t="s">
        <v>83</v>
      </c>
      <c r="AW301" s="14" t="s">
        <v>32</v>
      </c>
      <c r="AX301" s="14" t="s">
        <v>76</v>
      </c>
      <c r="AY301" s="167" t="s">
        <v>375</v>
      </c>
    </row>
    <row r="302" spans="2:65" s="12" customFormat="1" ht="11.25" x14ac:dyDescent="0.2">
      <c r="B302" s="151"/>
      <c r="D302" s="152" t="s">
        <v>384</v>
      </c>
      <c r="E302" s="153" t="s">
        <v>1</v>
      </c>
      <c r="F302" s="154" t="s">
        <v>589</v>
      </c>
      <c r="H302" s="155">
        <v>35.203000000000003</v>
      </c>
      <c r="I302" s="156"/>
      <c r="L302" s="151"/>
      <c r="M302" s="157"/>
      <c r="T302" s="158"/>
      <c r="AT302" s="153" t="s">
        <v>384</v>
      </c>
      <c r="AU302" s="153" t="s">
        <v>85</v>
      </c>
      <c r="AV302" s="12" t="s">
        <v>85</v>
      </c>
      <c r="AW302" s="12" t="s">
        <v>32</v>
      </c>
      <c r="AX302" s="12" t="s">
        <v>76</v>
      </c>
      <c r="AY302" s="153" t="s">
        <v>375</v>
      </c>
    </row>
    <row r="303" spans="2:65" s="12" customFormat="1" ht="22.5" x14ac:dyDescent="0.2">
      <c r="B303" s="151"/>
      <c r="D303" s="152" t="s">
        <v>384</v>
      </c>
      <c r="E303" s="153" t="s">
        <v>1</v>
      </c>
      <c r="F303" s="154" t="s">
        <v>590</v>
      </c>
      <c r="H303" s="155">
        <v>51.872999999999998</v>
      </c>
      <c r="I303" s="156"/>
      <c r="L303" s="151"/>
      <c r="M303" s="157"/>
      <c r="T303" s="158"/>
      <c r="AT303" s="153" t="s">
        <v>384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375</v>
      </c>
    </row>
    <row r="304" spans="2:65" s="14" customFormat="1" ht="11.25" x14ac:dyDescent="0.2">
      <c r="B304" s="166"/>
      <c r="D304" s="152" t="s">
        <v>384</v>
      </c>
      <c r="E304" s="167" t="s">
        <v>1</v>
      </c>
      <c r="F304" s="168" t="s">
        <v>522</v>
      </c>
      <c r="H304" s="167" t="s">
        <v>1</v>
      </c>
      <c r="I304" s="169"/>
      <c r="L304" s="166"/>
      <c r="M304" s="170"/>
      <c r="T304" s="171"/>
      <c r="AT304" s="167" t="s">
        <v>384</v>
      </c>
      <c r="AU304" s="167" t="s">
        <v>85</v>
      </c>
      <c r="AV304" s="14" t="s">
        <v>83</v>
      </c>
      <c r="AW304" s="14" t="s">
        <v>32</v>
      </c>
      <c r="AX304" s="14" t="s">
        <v>76</v>
      </c>
      <c r="AY304" s="167" t="s">
        <v>375</v>
      </c>
    </row>
    <row r="305" spans="2:65" s="12" customFormat="1" ht="11.25" x14ac:dyDescent="0.2">
      <c r="B305" s="151"/>
      <c r="D305" s="152" t="s">
        <v>384</v>
      </c>
      <c r="E305" s="153" t="s">
        <v>1</v>
      </c>
      <c r="F305" s="154" t="s">
        <v>591</v>
      </c>
      <c r="H305" s="155">
        <v>35.747999999999998</v>
      </c>
      <c r="I305" s="156"/>
      <c r="L305" s="151"/>
      <c r="M305" s="157"/>
      <c r="T305" s="158"/>
      <c r="AT305" s="153" t="s">
        <v>384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375</v>
      </c>
    </row>
    <row r="306" spans="2:65" s="12" customFormat="1" ht="11.25" x14ac:dyDescent="0.2">
      <c r="B306" s="151"/>
      <c r="D306" s="152" t="s">
        <v>384</v>
      </c>
      <c r="E306" s="153" t="s">
        <v>1</v>
      </c>
      <c r="F306" s="154" t="s">
        <v>592</v>
      </c>
      <c r="H306" s="155">
        <v>21.565999999999999</v>
      </c>
      <c r="I306" s="156"/>
      <c r="L306" s="151"/>
      <c r="M306" s="157"/>
      <c r="T306" s="158"/>
      <c r="AT306" s="153" t="s">
        <v>384</v>
      </c>
      <c r="AU306" s="153" t="s">
        <v>85</v>
      </c>
      <c r="AV306" s="12" t="s">
        <v>85</v>
      </c>
      <c r="AW306" s="12" t="s">
        <v>32</v>
      </c>
      <c r="AX306" s="12" t="s">
        <v>76</v>
      </c>
      <c r="AY306" s="153" t="s">
        <v>375</v>
      </c>
    </row>
    <row r="307" spans="2:65" s="12" customFormat="1" ht="22.5" x14ac:dyDescent="0.2">
      <c r="B307" s="151"/>
      <c r="D307" s="152" t="s">
        <v>384</v>
      </c>
      <c r="E307" s="153" t="s">
        <v>1</v>
      </c>
      <c r="F307" s="154" t="s">
        <v>593</v>
      </c>
      <c r="H307" s="155">
        <v>37.417000000000002</v>
      </c>
      <c r="I307" s="156"/>
      <c r="L307" s="151"/>
      <c r="M307" s="157"/>
      <c r="T307" s="158"/>
      <c r="AT307" s="153" t="s">
        <v>384</v>
      </c>
      <c r="AU307" s="153" t="s">
        <v>85</v>
      </c>
      <c r="AV307" s="12" t="s">
        <v>85</v>
      </c>
      <c r="AW307" s="12" t="s">
        <v>32</v>
      </c>
      <c r="AX307" s="12" t="s">
        <v>76</v>
      </c>
      <c r="AY307" s="153" t="s">
        <v>375</v>
      </c>
    </row>
    <row r="308" spans="2:65" s="12" customFormat="1" ht="11.25" x14ac:dyDescent="0.2">
      <c r="B308" s="151"/>
      <c r="D308" s="152" t="s">
        <v>384</v>
      </c>
      <c r="E308" s="153" t="s">
        <v>1</v>
      </c>
      <c r="F308" s="154" t="s">
        <v>594</v>
      </c>
      <c r="H308" s="155">
        <v>-6</v>
      </c>
      <c r="I308" s="156"/>
      <c r="L308" s="151"/>
      <c r="M308" s="157"/>
      <c r="T308" s="158"/>
      <c r="AT308" s="153" t="s">
        <v>384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375</v>
      </c>
    </row>
    <row r="309" spans="2:65" s="12" customFormat="1" ht="11.25" x14ac:dyDescent="0.2">
      <c r="B309" s="151"/>
      <c r="D309" s="152" t="s">
        <v>384</v>
      </c>
      <c r="E309" s="153" t="s">
        <v>1</v>
      </c>
      <c r="F309" s="154" t="s">
        <v>595</v>
      </c>
      <c r="H309" s="155">
        <v>38.408999999999999</v>
      </c>
      <c r="I309" s="156"/>
      <c r="L309" s="151"/>
      <c r="M309" s="157"/>
      <c r="T309" s="158"/>
      <c r="AT309" s="153" t="s">
        <v>384</v>
      </c>
      <c r="AU309" s="153" t="s">
        <v>85</v>
      </c>
      <c r="AV309" s="12" t="s">
        <v>85</v>
      </c>
      <c r="AW309" s="12" t="s">
        <v>32</v>
      </c>
      <c r="AX309" s="12" t="s">
        <v>76</v>
      </c>
      <c r="AY309" s="153" t="s">
        <v>375</v>
      </c>
    </row>
    <row r="310" spans="2:65" s="14" customFormat="1" ht="11.25" x14ac:dyDescent="0.2">
      <c r="B310" s="166"/>
      <c r="D310" s="152" t="s">
        <v>384</v>
      </c>
      <c r="E310" s="167" t="s">
        <v>1</v>
      </c>
      <c r="F310" s="168" t="s">
        <v>596</v>
      </c>
      <c r="H310" s="167" t="s">
        <v>1</v>
      </c>
      <c r="I310" s="169"/>
      <c r="L310" s="166"/>
      <c r="M310" s="170"/>
      <c r="T310" s="171"/>
      <c r="AT310" s="167" t="s">
        <v>384</v>
      </c>
      <c r="AU310" s="167" t="s">
        <v>85</v>
      </c>
      <c r="AV310" s="14" t="s">
        <v>83</v>
      </c>
      <c r="AW310" s="14" t="s">
        <v>32</v>
      </c>
      <c r="AX310" s="14" t="s">
        <v>76</v>
      </c>
      <c r="AY310" s="167" t="s">
        <v>375</v>
      </c>
    </row>
    <row r="311" spans="2:65" s="12" customFormat="1" ht="11.25" x14ac:dyDescent="0.2">
      <c r="B311" s="151"/>
      <c r="D311" s="152" t="s">
        <v>384</v>
      </c>
      <c r="E311" s="153" t="s">
        <v>1</v>
      </c>
      <c r="F311" s="154" t="s">
        <v>597</v>
      </c>
      <c r="H311" s="155">
        <v>-21.565999999999999</v>
      </c>
      <c r="I311" s="156"/>
      <c r="L311" s="151"/>
      <c r="M311" s="157"/>
      <c r="T311" s="158"/>
      <c r="AT311" s="153" t="s">
        <v>384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375</v>
      </c>
    </row>
    <row r="312" spans="2:65" s="13" customFormat="1" ht="11.25" x14ac:dyDescent="0.2">
      <c r="B312" s="159"/>
      <c r="D312" s="152" t="s">
        <v>384</v>
      </c>
      <c r="E312" s="160" t="s">
        <v>1</v>
      </c>
      <c r="F312" s="161" t="s">
        <v>387</v>
      </c>
      <c r="H312" s="162">
        <v>192.65</v>
      </c>
      <c r="I312" s="163"/>
      <c r="L312" s="159"/>
      <c r="M312" s="164"/>
      <c r="T312" s="165"/>
      <c r="AT312" s="160" t="s">
        <v>384</v>
      </c>
      <c r="AU312" s="160" t="s">
        <v>85</v>
      </c>
      <c r="AV312" s="13" t="s">
        <v>382</v>
      </c>
      <c r="AW312" s="13" t="s">
        <v>32</v>
      </c>
      <c r="AX312" s="13" t="s">
        <v>83</v>
      </c>
      <c r="AY312" s="160" t="s">
        <v>375</v>
      </c>
    </row>
    <row r="313" spans="2:65" s="1" customFormat="1" ht="16.5" customHeight="1" x14ac:dyDescent="0.2">
      <c r="B313" s="32"/>
      <c r="C313" s="138" t="s">
        <v>598</v>
      </c>
      <c r="D313" s="138" t="s">
        <v>377</v>
      </c>
      <c r="E313" s="139" t="s">
        <v>599</v>
      </c>
      <c r="F313" s="140" t="s">
        <v>600</v>
      </c>
      <c r="G313" s="141" t="s">
        <v>380</v>
      </c>
      <c r="H313" s="142">
        <v>83.177999999999997</v>
      </c>
      <c r="I313" s="143"/>
      <c r="J313" s="144">
        <f>ROUND(I313*H313,2)</f>
        <v>0</v>
      </c>
      <c r="K313" s="140" t="s">
        <v>381</v>
      </c>
      <c r="L313" s="32"/>
      <c r="M313" s="145" t="s">
        <v>1</v>
      </c>
      <c r="N313" s="146" t="s">
        <v>41</v>
      </c>
      <c r="P313" s="147">
        <f>O313*H313</f>
        <v>0</v>
      </c>
      <c r="Q313" s="147">
        <v>8.3409999999999998E-2</v>
      </c>
      <c r="R313" s="147">
        <f>Q313*H313</f>
        <v>6.9378769799999995</v>
      </c>
      <c r="S313" s="147">
        <v>0</v>
      </c>
      <c r="T313" s="148">
        <f>S313*H313</f>
        <v>0</v>
      </c>
      <c r="AR313" s="149" t="s">
        <v>382</v>
      </c>
      <c r="AT313" s="149" t="s">
        <v>377</v>
      </c>
      <c r="AU313" s="149" t="s">
        <v>85</v>
      </c>
      <c r="AY313" s="17" t="s">
        <v>375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83</v>
      </c>
      <c r="BK313" s="150">
        <f>ROUND(I313*H313,2)</f>
        <v>0</v>
      </c>
      <c r="BL313" s="17" t="s">
        <v>382</v>
      </c>
      <c r="BM313" s="149" t="s">
        <v>601</v>
      </c>
    </row>
    <row r="314" spans="2:65" s="14" customFormat="1" ht="11.25" x14ac:dyDescent="0.2">
      <c r="B314" s="166"/>
      <c r="D314" s="152" t="s">
        <v>384</v>
      </c>
      <c r="E314" s="167" t="s">
        <v>1</v>
      </c>
      <c r="F314" s="168" t="s">
        <v>392</v>
      </c>
      <c r="H314" s="167" t="s">
        <v>1</v>
      </c>
      <c r="I314" s="169"/>
      <c r="L314" s="166"/>
      <c r="M314" s="170"/>
      <c r="T314" s="171"/>
      <c r="AT314" s="167" t="s">
        <v>384</v>
      </c>
      <c r="AU314" s="167" t="s">
        <v>85</v>
      </c>
      <c r="AV314" s="14" t="s">
        <v>83</v>
      </c>
      <c r="AW314" s="14" t="s">
        <v>32</v>
      </c>
      <c r="AX314" s="14" t="s">
        <v>76</v>
      </c>
      <c r="AY314" s="167" t="s">
        <v>375</v>
      </c>
    </row>
    <row r="315" spans="2:65" s="12" customFormat="1" ht="11.25" x14ac:dyDescent="0.2">
      <c r="B315" s="151"/>
      <c r="D315" s="152" t="s">
        <v>384</v>
      </c>
      <c r="E315" s="153" t="s">
        <v>1</v>
      </c>
      <c r="F315" s="154" t="s">
        <v>602</v>
      </c>
      <c r="H315" s="155">
        <v>45.99</v>
      </c>
      <c r="I315" s="156"/>
      <c r="L315" s="151"/>
      <c r="M315" s="157"/>
      <c r="T315" s="158"/>
      <c r="AT315" s="153" t="s">
        <v>384</v>
      </c>
      <c r="AU315" s="153" t="s">
        <v>85</v>
      </c>
      <c r="AV315" s="12" t="s">
        <v>85</v>
      </c>
      <c r="AW315" s="12" t="s">
        <v>32</v>
      </c>
      <c r="AX315" s="12" t="s">
        <v>76</v>
      </c>
      <c r="AY315" s="153" t="s">
        <v>375</v>
      </c>
    </row>
    <row r="316" spans="2:65" s="12" customFormat="1" ht="11.25" x14ac:dyDescent="0.2">
      <c r="B316" s="151"/>
      <c r="D316" s="152" t="s">
        <v>384</v>
      </c>
      <c r="E316" s="153" t="s">
        <v>1</v>
      </c>
      <c r="F316" s="154" t="s">
        <v>603</v>
      </c>
      <c r="H316" s="155">
        <v>37.188000000000002</v>
      </c>
      <c r="I316" s="156"/>
      <c r="L316" s="151"/>
      <c r="M316" s="157"/>
      <c r="T316" s="158"/>
      <c r="AT316" s="153" t="s">
        <v>384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375</v>
      </c>
    </row>
    <row r="317" spans="2:65" s="13" customFormat="1" ht="11.25" x14ac:dyDescent="0.2">
      <c r="B317" s="159"/>
      <c r="D317" s="152" t="s">
        <v>384</v>
      </c>
      <c r="E317" s="160" t="s">
        <v>1</v>
      </c>
      <c r="F317" s="161" t="s">
        <v>387</v>
      </c>
      <c r="H317" s="162">
        <v>83.177999999999997</v>
      </c>
      <c r="I317" s="163"/>
      <c r="L317" s="159"/>
      <c r="M317" s="164"/>
      <c r="T317" s="165"/>
      <c r="AT317" s="160" t="s">
        <v>384</v>
      </c>
      <c r="AU317" s="160" t="s">
        <v>85</v>
      </c>
      <c r="AV317" s="13" t="s">
        <v>382</v>
      </c>
      <c r="AW317" s="13" t="s">
        <v>32</v>
      </c>
      <c r="AX317" s="13" t="s">
        <v>83</v>
      </c>
      <c r="AY317" s="160" t="s">
        <v>375</v>
      </c>
    </row>
    <row r="318" spans="2:65" s="1" customFormat="1" ht="24.2" customHeight="1" x14ac:dyDescent="0.2">
      <c r="B318" s="32"/>
      <c r="C318" s="138" t="s">
        <v>604</v>
      </c>
      <c r="D318" s="138" t="s">
        <v>377</v>
      </c>
      <c r="E318" s="139" t="s">
        <v>605</v>
      </c>
      <c r="F318" s="140" t="s">
        <v>606</v>
      </c>
      <c r="G318" s="141" t="s">
        <v>421</v>
      </c>
      <c r="H318" s="142">
        <v>0.74</v>
      </c>
      <c r="I318" s="143"/>
      <c r="J318" s="144">
        <f>ROUND(I318*H318,2)</f>
        <v>0</v>
      </c>
      <c r="K318" s="140" t="s">
        <v>381</v>
      </c>
      <c r="L318" s="32"/>
      <c r="M318" s="145" t="s">
        <v>1</v>
      </c>
      <c r="N318" s="146" t="s">
        <v>41</v>
      </c>
      <c r="P318" s="147">
        <f>O318*H318</f>
        <v>0</v>
      </c>
      <c r="Q318" s="147">
        <v>1.0384</v>
      </c>
      <c r="R318" s="147">
        <f>Q318*H318</f>
        <v>0.76841599999999999</v>
      </c>
      <c r="S318" s="147">
        <v>0</v>
      </c>
      <c r="T318" s="148">
        <f>S318*H318</f>
        <v>0</v>
      </c>
      <c r="AR318" s="149" t="s">
        <v>382</v>
      </c>
      <c r="AT318" s="149" t="s">
        <v>377</v>
      </c>
      <c r="AU318" s="149" t="s">
        <v>85</v>
      </c>
      <c r="AY318" s="17" t="s">
        <v>375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382</v>
      </c>
      <c r="BM318" s="149" t="s">
        <v>607</v>
      </c>
    </row>
    <row r="319" spans="2:65" s="12" customFormat="1" ht="11.25" x14ac:dyDescent="0.2">
      <c r="B319" s="151"/>
      <c r="D319" s="152" t="s">
        <v>384</v>
      </c>
      <c r="E319" s="153" t="s">
        <v>1</v>
      </c>
      <c r="F319" s="154" t="s">
        <v>608</v>
      </c>
      <c r="H319" s="155">
        <v>0.74</v>
      </c>
      <c r="I319" s="156"/>
      <c r="L319" s="151"/>
      <c r="M319" s="157"/>
      <c r="T319" s="158"/>
      <c r="AT319" s="153" t="s">
        <v>384</v>
      </c>
      <c r="AU319" s="153" t="s">
        <v>85</v>
      </c>
      <c r="AV319" s="12" t="s">
        <v>85</v>
      </c>
      <c r="AW319" s="12" t="s">
        <v>32</v>
      </c>
      <c r="AX319" s="12" t="s">
        <v>83</v>
      </c>
      <c r="AY319" s="153" t="s">
        <v>375</v>
      </c>
    </row>
    <row r="320" spans="2:65" s="1" customFormat="1" ht="16.5" customHeight="1" x14ac:dyDescent="0.2">
      <c r="B320" s="32"/>
      <c r="C320" s="138" t="s">
        <v>609</v>
      </c>
      <c r="D320" s="138" t="s">
        <v>377</v>
      </c>
      <c r="E320" s="139" t="s">
        <v>610</v>
      </c>
      <c r="F320" s="140" t="s">
        <v>611</v>
      </c>
      <c r="G320" s="141" t="s">
        <v>390</v>
      </c>
      <c r="H320" s="142">
        <v>10.769</v>
      </c>
      <c r="I320" s="143"/>
      <c r="J320" s="144">
        <f>ROUND(I320*H320,2)</f>
        <v>0</v>
      </c>
      <c r="K320" s="140" t="s">
        <v>381</v>
      </c>
      <c r="L320" s="32"/>
      <c r="M320" s="145" t="s">
        <v>1</v>
      </c>
      <c r="N320" s="146" t="s">
        <v>41</v>
      </c>
      <c r="P320" s="147">
        <f>O320*H320</f>
        <v>0</v>
      </c>
      <c r="Q320" s="147">
        <v>2.6446800000000001</v>
      </c>
      <c r="R320" s="147">
        <f>Q320*H320</f>
        <v>28.480558920000004</v>
      </c>
      <c r="S320" s="147">
        <v>0</v>
      </c>
      <c r="T320" s="148">
        <f>S320*H320</f>
        <v>0</v>
      </c>
      <c r="AR320" s="149" t="s">
        <v>382</v>
      </c>
      <c r="AT320" s="149" t="s">
        <v>377</v>
      </c>
      <c r="AU320" s="149" t="s">
        <v>85</v>
      </c>
      <c r="AY320" s="17" t="s">
        <v>375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382</v>
      </c>
      <c r="BM320" s="149" t="s">
        <v>612</v>
      </c>
    </row>
    <row r="321" spans="2:63" s="14" customFormat="1" ht="11.25" x14ac:dyDescent="0.2">
      <c r="B321" s="166"/>
      <c r="D321" s="152" t="s">
        <v>384</v>
      </c>
      <c r="E321" s="167" t="s">
        <v>1</v>
      </c>
      <c r="F321" s="168" t="s">
        <v>613</v>
      </c>
      <c r="H321" s="167" t="s">
        <v>1</v>
      </c>
      <c r="I321" s="169"/>
      <c r="L321" s="166"/>
      <c r="M321" s="170"/>
      <c r="T321" s="171"/>
      <c r="AT321" s="167" t="s">
        <v>384</v>
      </c>
      <c r="AU321" s="167" t="s">
        <v>85</v>
      </c>
      <c r="AV321" s="14" t="s">
        <v>83</v>
      </c>
      <c r="AW321" s="14" t="s">
        <v>32</v>
      </c>
      <c r="AX321" s="14" t="s">
        <v>76</v>
      </c>
      <c r="AY321" s="167" t="s">
        <v>375</v>
      </c>
    </row>
    <row r="322" spans="2:63" s="14" customFormat="1" ht="11.25" x14ac:dyDescent="0.2">
      <c r="B322" s="166"/>
      <c r="D322" s="152" t="s">
        <v>384</v>
      </c>
      <c r="E322" s="167" t="s">
        <v>1</v>
      </c>
      <c r="F322" s="168" t="s">
        <v>614</v>
      </c>
      <c r="H322" s="167" t="s">
        <v>1</v>
      </c>
      <c r="I322" s="169"/>
      <c r="L322" s="166"/>
      <c r="M322" s="170"/>
      <c r="T322" s="171"/>
      <c r="AT322" s="167" t="s">
        <v>384</v>
      </c>
      <c r="AU322" s="167" t="s">
        <v>85</v>
      </c>
      <c r="AV322" s="14" t="s">
        <v>83</v>
      </c>
      <c r="AW322" s="14" t="s">
        <v>32</v>
      </c>
      <c r="AX322" s="14" t="s">
        <v>76</v>
      </c>
      <c r="AY322" s="167" t="s">
        <v>375</v>
      </c>
    </row>
    <row r="323" spans="2:63" s="12" customFormat="1" ht="11.25" x14ac:dyDescent="0.2">
      <c r="B323" s="151"/>
      <c r="D323" s="152" t="s">
        <v>384</v>
      </c>
      <c r="E323" s="153" t="s">
        <v>1</v>
      </c>
      <c r="F323" s="154" t="s">
        <v>615</v>
      </c>
      <c r="H323" s="155">
        <v>0.434</v>
      </c>
      <c r="I323" s="156"/>
      <c r="L323" s="151"/>
      <c r="M323" s="157"/>
      <c r="T323" s="158"/>
      <c r="AT323" s="153" t="s">
        <v>384</v>
      </c>
      <c r="AU323" s="153" t="s">
        <v>85</v>
      </c>
      <c r="AV323" s="12" t="s">
        <v>85</v>
      </c>
      <c r="AW323" s="12" t="s">
        <v>32</v>
      </c>
      <c r="AX323" s="12" t="s">
        <v>76</v>
      </c>
      <c r="AY323" s="153" t="s">
        <v>375</v>
      </c>
    </row>
    <row r="324" spans="2:63" s="14" customFormat="1" ht="11.25" x14ac:dyDescent="0.2">
      <c r="B324" s="166"/>
      <c r="D324" s="152" t="s">
        <v>384</v>
      </c>
      <c r="E324" s="167" t="s">
        <v>1</v>
      </c>
      <c r="F324" s="168" t="s">
        <v>616</v>
      </c>
      <c r="H324" s="167" t="s">
        <v>1</v>
      </c>
      <c r="I324" s="169"/>
      <c r="L324" s="166"/>
      <c r="M324" s="170"/>
      <c r="T324" s="171"/>
      <c r="AT324" s="167" t="s">
        <v>384</v>
      </c>
      <c r="AU324" s="167" t="s">
        <v>85</v>
      </c>
      <c r="AV324" s="14" t="s">
        <v>83</v>
      </c>
      <c r="AW324" s="14" t="s">
        <v>32</v>
      </c>
      <c r="AX324" s="14" t="s">
        <v>76</v>
      </c>
      <c r="AY324" s="167" t="s">
        <v>375</v>
      </c>
    </row>
    <row r="325" spans="2:63" s="12" customFormat="1" ht="11.25" x14ac:dyDescent="0.2">
      <c r="B325" s="151"/>
      <c r="D325" s="152" t="s">
        <v>384</v>
      </c>
      <c r="E325" s="153" t="s">
        <v>1</v>
      </c>
      <c r="F325" s="154" t="s">
        <v>617</v>
      </c>
      <c r="H325" s="155">
        <v>1.516</v>
      </c>
      <c r="I325" s="156"/>
      <c r="L325" s="151"/>
      <c r="M325" s="157"/>
      <c r="T325" s="158"/>
      <c r="AT325" s="153" t="s">
        <v>384</v>
      </c>
      <c r="AU325" s="153" t="s">
        <v>85</v>
      </c>
      <c r="AV325" s="12" t="s">
        <v>85</v>
      </c>
      <c r="AW325" s="12" t="s">
        <v>32</v>
      </c>
      <c r="AX325" s="12" t="s">
        <v>76</v>
      </c>
      <c r="AY325" s="153" t="s">
        <v>375</v>
      </c>
    </row>
    <row r="326" spans="2:63" s="12" customFormat="1" ht="11.25" x14ac:dyDescent="0.2">
      <c r="B326" s="151"/>
      <c r="D326" s="152" t="s">
        <v>384</v>
      </c>
      <c r="E326" s="153" t="s">
        <v>1</v>
      </c>
      <c r="F326" s="154" t="s">
        <v>618</v>
      </c>
      <c r="H326" s="155">
        <v>0.53200000000000003</v>
      </c>
      <c r="I326" s="156"/>
      <c r="L326" s="151"/>
      <c r="M326" s="157"/>
      <c r="T326" s="158"/>
      <c r="AT326" s="153" t="s">
        <v>384</v>
      </c>
      <c r="AU326" s="153" t="s">
        <v>85</v>
      </c>
      <c r="AV326" s="12" t="s">
        <v>85</v>
      </c>
      <c r="AW326" s="12" t="s">
        <v>32</v>
      </c>
      <c r="AX326" s="12" t="s">
        <v>76</v>
      </c>
      <c r="AY326" s="153" t="s">
        <v>375</v>
      </c>
    </row>
    <row r="327" spans="2:63" s="12" customFormat="1" ht="11.25" x14ac:dyDescent="0.2">
      <c r="B327" s="151"/>
      <c r="D327" s="152" t="s">
        <v>384</v>
      </c>
      <c r="E327" s="153" t="s">
        <v>1</v>
      </c>
      <c r="F327" s="154" t="s">
        <v>619</v>
      </c>
      <c r="H327" s="155">
        <v>2.4529999999999998</v>
      </c>
      <c r="I327" s="156"/>
      <c r="L327" s="151"/>
      <c r="M327" s="157"/>
      <c r="T327" s="158"/>
      <c r="AT327" s="153" t="s">
        <v>384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375</v>
      </c>
    </row>
    <row r="328" spans="2:63" s="14" customFormat="1" ht="11.25" x14ac:dyDescent="0.2">
      <c r="B328" s="166"/>
      <c r="D328" s="152" t="s">
        <v>384</v>
      </c>
      <c r="E328" s="167" t="s">
        <v>1</v>
      </c>
      <c r="F328" s="168" t="s">
        <v>620</v>
      </c>
      <c r="H328" s="167" t="s">
        <v>1</v>
      </c>
      <c r="I328" s="169"/>
      <c r="L328" s="166"/>
      <c r="M328" s="170"/>
      <c r="T328" s="171"/>
      <c r="AT328" s="167" t="s">
        <v>384</v>
      </c>
      <c r="AU328" s="167" t="s">
        <v>85</v>
      </c>
      <c r="AV328" s="14" t="s">
        <v>83</v>
      </c>
      <c r="AW328" s="14" t="s">
        <v>32</v>
      </c>
      <c r="AX328" s="14" t="s">
        <v>76</v>
      </c>
      <c r="AY328" s="167" t="s">
        <v>375</v>
      </c>
    </row>
    <row r="329" spans="2:63" s="14" customFormat="1" ht="11.25" x14ac:dyDescent="0.2">
      <c r="B329" s="166"/>
      <c r="D329" s="152" t="s">
        <v>384</v>
      </c>
      <c r="E329" s="167" t="s">
        <v>1</v>
      </c>
      <c r="F329" s="168" t="s">
        <v>614</v>
      </c>
      <c r="H329" s="167" t="s">
        <v>1</v>
      </c>
      <c r="I329" s="169"/>
      <c r="L329" s="166"/>
      <c r="M329" s="170"/>
      <c r="T329" s="171"/>
      <c r="AT329" s="167" t="s">
        <v>384</v>
      </c>
      <c r="AU329" s="167" t="s">
        <v>85</v>
      </c>
      <c r="AV329" s="14" t="s">
        <v>83</v>
      </c>
      <c r="AW329" s="14" t="s">
        <v>32</v>
      </c>
      <c r="AX329" s="14" t="s">
        <v>76</v>
      </c>
      <c r="AY329" s="167" t="s">
        <v>375</v>
      </c>
    </row>
    <row r="330" spans="2:63" s="12" customFormat="1" ht="11.25" x14ac:dyDescent="0.2">
      <c r="B330" s="151"/>
      <c r="D330" s="152" t="s">
        <v>384</v>
      </c>
      <c r="E330" s="153" t="s">
        <v>1</v>
      </c>
      <c r="F330" s="154" t="s">
        <v>621</v>
      </c>
      <c r="H330" s="155">
        <v>2.5339999999999998</v>
      </c>
      <c r="I330" s="156"/>
      <c r="L330" s="151"/>
      <c r="M330" s="157"/>
      <c r="T330" s="158"/>
      <c r="AT330" s="153" t="s">
        <v>384</v>
      </c>
      <c r="AU330" s="153" t="s">
        <v>85</v>
      </c>
      <c r="AV330" s="12" t="s">
        <v>85</v>
      </c>
      <c r="AW330" s="12" t="s">
        <v>32</v>
      </c>
      <c r="AX330" s="12" t="s">
        <v>76</v>
      </c>
      <c r="AY330" s="153" t="s">
        <v>375</v>
      </c>
    </row>
    <row r="331" spans="2:63" s="12" customFormat="1" ht="11.25" x14ac:dyDescent="0.2">
      <c r="B331" s="151"/>
      <c r="D331" s="152" t="s">
        <v>384</v>
      </c>
      <c r="E331" s="153" t="s">
        <v>1</v>
      </c>
      <c r="F331" s="154" t="s">
        <v>622</v>
      </c>
      <c r="H331" s="155">
        <v>0.66400000000000003</v>
      </c>
      <c r="I331" s="156"/>
      <c r="L331" s="151"/>
      <c r="M331" s="157"/>
      <c r="T331" s="158"/>
      <c r="AT331" s="153" t="s">
        <v>384</v>
      </c>
      <c r="AU331" s="153" t="s">
        <v>85</v>
      </c>
      <c r="AV331" s="12" t="s">
        <v>85</v>
      </c>
      <c r="AW331" s="12" t="s">
        <v>32</v>
      </c>
      <c r="AX331" s="12" t="s">
        <v>76</v>
      </c>
      <c r="AY331" s="153" t="s">
        <v>375</v>
      </c>
    </row>
    <row r="332" spans="2:63" s="12" customFormat="1" ht="11.25" x14ac:dyDescent="0.2">
      <c r="B332" s="151"/>
      <c r="D332" s="152" t="s">
        <v>384</v>
      </c>
      <c r="E332" s="153" t="s">
        <v>1</v>
      </c>
      <c r="F332" s="154" t="s">
        <v>623</v>
      </c>
      <c r="H332" s="155">
        <v>1.895</v>
      </c>
      <c r="I332" s="156"/>
      <c r="L332" s="151"/>
      <c r="M332" s="157"/>
      <c r="T332" s="158"/>
      <c r="AT332" s="153" t="s">
        <v>384</v>
      </c>
      <c r="AU332" s="153" t="s">
        <v>85</v>
      </c>
      <c r="AV332" s="12" t="s">
        <v>85</v>
      </c>
      <c r="AW332" s="12" t="s">
        <v>32</v>
      </c>
      <c r="AX332" s="12" t="s">
        <v>76</v>
      </c>
      <c r="AY332" s="153" t="s">
        <v>375</v>
      </c>
    </row>
    <row r="333" spans="2:63" s="12" customFormat="1" ht="11.25" x14ac:dyDescent="0.2">
      <c r="B333" s="151"/>
      <c r="D333" s="152" t="s">
        <v>384</v>
      </c>
      <c r="E333" s="153" t="s">
        <v>1</v>
      </c>
      <c r="F333" s="154" t="s">
        <v>624</v>
      </c>
      <c r="H333" s="155">
        <v>0.65500000000000003</v>
      </c>
      <c r="I333" s="156"/>
      <c r="L333" s="151"/>
      <c r="M333" s="157"/>
      <c r="T333" s="158"/>
      <c r="AT333" s="153" t="s">
        <v>384</v>
      </c>
      <c r="AU333" s="153" t="s">
        <v>85</v>
      </c>
      <c r="AV333" s="12" t="s">
        <v>85</v>
      </c>
      <c r="AW333" s="12" t="s">
        <v>32</v>
      </c>
      <c r="AX333" s="12" t="s">
        <v>76</v>
      </c>
      <c r="AY333" s="153" t="s">
        <v>375</v>
      </c>
    </row>
    <row r="334" spans="2:63" s="12" customFormat="1" ht="11.25" x14ac:dyDescent="0.2">
      <c r="B334" s="151"/>
      <c r="D334" s="152" t="s">
        <v>384</v>
      </c>
      <c r="E334" s="153" t="s">
        <v>1</v>
      </c>
      <c r="F334" s="154" t="s">
        <v>625</v>
      </c>
      <c r="H334" s="155">
        <v>8.5999999999999993E-2</v>
      </c>
      <c r="I334" s="156"/>
      <c r="L334" s="151"/>
      <c r="M334" s="157"/>
      <c r="T334" s="158"/>
      <c r="AT334" s="153" t="s">
        <v>384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375</v>
      </c>
    </row>
    <row r="335" spans="2:63" s="13" customFormat="1" ht="11.25" x14ac:dyDescent="0.2">
      <c r="B335" s="159"/>
      <c r="D335" s="152" t="s">
        <v>384</v>
      </c>
      <c r="E335" s="160" t="s">
        <v>1</v>
      </c>
      <c r="F335" s="161" t="s">
        <v>387</v>
      </c>
      <c r="H335" s="162">
        <v>10.769</v>
      </c>
      <c r="I335" s="163"/>
      <c r="L335" s="159"/>
      <c r="M335" s="164"/>
      <c r="T335" s="165"/>
      <c r="AT335" s="160" t="s">
        <v>384</v>
      </c>
      <c r="AU335" s="160" t="s">
        <v>85</v>
      </c>
      <c r="AV335" s="13" t="s">
        <v>382</v>
      </c>
      <c r="AW335" s="13" t="s">
        <v>32</v>
      </c>
      <c r="AX335" s="13" t="s">
        <v>83</v>
      </c>
      <c r="AY335" s="160" t="s">
        <v>375</v>
      </c>
    </row>
    <row r="336" spans="2:63" s="11" customFormat="1" ht="22.9" customHeight="1" x14ac:dyDescent="0.2">
      <c r="B336" s="126"/>
      <c r="D336" s="127" t="s">
        <v>75</v>
      </c>
      <c r="E336" s="136" t="s">
        <v>626</v>
      </c>
      <c r="F336" s="136" t="s">
        <v>627</v>
      </c>
      <c r="I336" s="129"/>
      <c r="J336" s="137">
        <f>BK336</f>
        <v>0</v>
      </c>
      <c r="L336" s="126"/>
      <c r="M336" s="131"/>
      <c r="P336" s="132">
        <f>SUM(P337:P343)</f>
        <v>0</v>
      </c>
      <c r="R336" s="132">
        <f>SUM(R337:R343)</f>
        <v>0</v>
      </c>
      <c r="T336" s="133">
        <f>SUM(T337:T343)</f>
        <v>0</v>
      </c>
      <c r="AR336" s="127" t="s">
        <v>83</v>
      </c>
      <c r="AT336" s="134" t="s">
        <v>75</v>
      </c>
      <c r="AU336" s="134" t="s">
        <v>83</v>
      </c>
      <c r="AY336" s="127" t="s">
        <v>375</v>
      </c>
      <c r="BK336" s="135">
        <f>SUM(BK337:BK343)</f>
        <v>0</v>
      </c>
    </row>
    <row r="337" spans="2:65" s="1" customFormat="1" ht="33" customHeight="1" x14ac:dyDescent="0.2">
      <c r="B337" s="32"/>
      <c r="C337" s="138" t="s">
        <v>628</v>
      </c>
      <c r="D337" s="138" t="s">
        <v>377</v>
      </c>
      <c r="E337" s="139" t="s">
        <v>629</v>
      </c>
      <c r="F337" s="140" t="s">
        <v>630</v>
      </c>
      <c r="G337" s="141" t="s">
        <v>631</v>
      </c>
      <c r="H337" s="142">
        <v>1</v>
      </c>
      <c r="I337" s="143"/>
      <c r="J337" s="144">
        <f>ROUND(I337*H337,2)</f>
        <v>0</v>
      </c>
      <c r="K337" s="140" t="s">
        <v>632</v>
      </c>
      <c r="L337" s="32"/>
      <c r="M337" s="145" t="s">
        <v>1</v>
      </c>
      <c r="N337" s="146" t="s">
        <v>41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382</v>
      </c>
      <c r="AT337" s="149" t="s">
        <v>377</v>
      </c>
      <c r="AU337" s="149" t="s">
        <v>85</v>
      </c>
      <c r="AY337" s="17" t="s">
        <v>375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382</v>
      </c>
      <c r="BM337" s="149" t="s">
        <v>633</v>
      </c>
    </row>
    <row r="338" spans="2:65" s="1" customFormat="1" ht="37.9" customHeight="1" x14ac:dyDescent="0.2">
      <c r="B338" s="32"/>
      <c r="C338" s="138" t="s">
        <v>634</v>
      </c>
      <c r="D338" s="138" t="s">
        <v>377</v>
      </c>
      <c r="E338" s="139" t="s">
        <v>635</v>
      </c>
      <c r="F338" s="140" t="s">
        <v>636</v>
      </c>
      <c r="G338" s="141" t="s">
        <v>631</v>
      </c>
      <c r="H338" s="142">
        <v>1</v>
      </c>
      <c r="I338" s="143"/>
      <c r="J338" s="144">
        <f>ROUND(I338*H338,2)</f>
        <v>0</v>
      </c>
      <c r="K338" s="140" t="s">
        <v>632</v>
      </c>
      <c r="L338" s="32"/>
      <c r="M338" s="145" t="s">
        <v>1</v>
      </c>
      <c r="N338" s="146" t="s">
        <v>41</v>
      </c>
      <c r="P338" s="147">
        <f>O338*H338</f>
        <v>0</v>
      </c>
      <c r="Q338" s="147">
        <v>0</v>
      </c>
      <c r="R338" s="147">
        <f>Q338*H338</f>
        <v>0</v>
      </c>
      <c r="S338" s="147">
        <v>0</v>
      </c>
      <c r="T338" s="148">
        <f>S338*H338</f>
        <v>0</v>
      </c>
      <c r="AR338" s="149" t="s">
        <v>382</v>
      </c>
      <c r="AT338" s="149" t="s">
        <v>377</v>
      </c>
      <c r="AU338" s="149" t="s">
        <v>85</v>
      </c>
      <c r="AY338" s="17" t="s">
        <v>375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382</v>
      </c>
      <c r="BM338" s="149" t="s">
        <v>637</v>
      </c>
    </row>
    <row r="339" spans="2:65" s="1" customFormat="1" ht="37.9" customHeight="1" x14ac:dyDescent="0.2">
      <c r="B339" s="32"/>
      <c r="C339" s="138" t="s">
        <v>638</v>
      </c>
      <c r="D339" s="138" t="s">
        <v>377</v>
      </c>
      <c r="E339" s="139" t="s">
        <v>639</v>
      </c>
      <c r="F339" s="140" t="s">
        <v>640</v>
      </c>
      <c r="G339" s="141" t="s">
        <v>641</v>
      </c>
      <c r="H339" s="142">
        <v>10.01</v>
      </c>
      <c r="I339" s="143"/>
      <c r="J339" s="144">
        <f>ROUND(I339*H339,2)</f>
        <v>0</v>
      </c>
      <c r="K339" s="140" t="s">
        <v>632</v>
      </c>
      <c r="L339" s="32"/>
      <c r="M339" s="145" t="s">
        <v>1</v>
      </c>
      <c r="N339" s="146" t="s">
        <v>41</v>
      </c>
      <c r="P339" s="147">
        <f>O339*H339</f>
        <v>0</v>
      </c>
      <c r="Q339" s="147">
        <v>0</v>
      </c>
      <c r="R339" s="147">
        <f>Q339*H339</f>
        <v>0</v>
      </c>
      <c r="S339" s="147">
        <v>0</v>
      </c>
      <c r="T339" s="148">
        <f>S339*H339</f>
        <v>0</v>
      </c>
      <c r="AR339" s="149" t="s">
        <v>382</v>
      </c>
      <c r="AT339" s="149" t="s">
        <v>377</v>
      </c>
      <c r="AU339" s="149" t="s">
        <v>85</v>
      </c>
      <c r="AY339" s="17" t="s">
        <v>375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83</v>
      </c>
      <c r="BK339" s="150">
        <f>ROUND(I339*H339,2)</f>
        <v>0</v>
      </c>
      <c r="BL339" s="17" t="s">
        <v>382</v>
      </c>
      <c r="BM339" s="149" t="s">
        <v>642</v>
      </c>
    </row>
    <row r="340" spans="2:65" s="14" customFormat="1" ht="11.25" x14ac:dyDescent="0.2">
      <c r="B340" s="166"/>
      <c r="D340" s="152" t="s">
        <v>384</v>
      </c>
      <c r="E340" s="167" t="s">
        <v>1</v>
      </c>
      <c r="F340" s="168" t="s">
        <v>643</v>
      </c>
      <c r="H340" s="167" t="s">
        <v>1</v>
      </c>
      <c r="I340" s="169"/>
      <c r="L340" s="166"/>
      <c r="M340" s="170"/>
      <c r="T340" s="171"/>
      <c r="AT340" s="167" t="s">
        <v>384</v>
      </c>
      <c r="AU340" s="167" t="s">
        <v>85</v>
      </c>
      <c r="AV340" s="14" t="s">
        <v>83</v>
      </c>
      <c r="AW340" s="14" t="s">
        <v>32</v>
      </c>
      <c r="AX340" s="14" t="s">
        <v>76</v>
      </c>
      <c r="AY340" s="167" t="s">
        <v>375</v>
      </c>
    </row>
    <row r="341" spans="2:65" s="12" customFormat="1" ht="11.25" x14ac:dyDescent="0.2">
      <c r="B341" s="151"/>
      <c r="D341" s="152" t="s">
        <v>384</v>
      </c>
      <c r="E341" s="153" t="s">
        <v>1</v>
      </c>
      <c r="F341" s="154" t="s">
        <v>644</v>
      </c>
      <c r="H341" s="155">
        <v>10.01</v>
      </c>
      <c r="I341" s="156"/>
      <c r="L341" s="151"/>
      <c r="M341" s="157"/>
      <c r="T341" s="158"/>
      <c r="AT341" s="153" t="s">
        <v>384</v>
      </c>
      <c r="AU341" s="153" t="s">
        <v>85</v>
      </c>
      <c r="AV341" s="12" t="s">
        <v>85</v>
      </c>
      <c r="AW341" s="12" t="s">
        <v>32</v>
      </c>
      <c r="AX341" s="12" t="s">
        <v>76</v>
      </c>
      <c r="AY341" s="153" t="s">
        <v>375</v>
      </c>
    </row>
    <row r="342" spans="2:65" s="13" customFormat="1" ht="11.25" x14ac:dyDescent="0.2">
      <c r="B342" s="159"/>
      <c r="D342" s="152" t="s">
        <v>384</v>
      </c>
      <c r="E342" s="160" t="s">
        <v>1</v>
      </c>
      <c r="F342" s="161" t="s">
        <v>387</v>
      </c>
      <c r="H342" s="162">
        <v>10.01</v>
      </c>
      <c r="I342" s="163"/>
      <c r="L342" s="159"/>
      <c r="M342" s="164"/>
      <c r="T342" s="165"/>
      <c r="AT342" s="160" t="s">
        <v>384</v>
      </c>
      <c r="AU342" s="160" t="s">
        <v>85</v>
      </c>
      <c r="AV342" s="13" t="s">
        <v>382</v>
      </c>
      <c r="AW342" s="13" t="s">
        <v>32</v>
      </c>
      <c r="AX342" s="13" t="s">
        <v>83</v>
      </c>
      <c r="AY342" s="160" t="s">
        <v>375</v>
      </c>
    </row>
    <row r="343" spans="2:65" s="1" customFormat="1" ht="24.2" customHeight="1" x14ac:dyDescent="0.2">
      <c r="B343" s="32"/>
      <c r="C343" s="138" t="s">
        <v>645</v>
      </c>
      <c r="D343" s="138" t="s">
        <v>377</v>
      </c>
      <c r="E343" s="139" t="s">
        <v>646</v>
      </c>
      <c r="F343" s="140" t="s">
        <v>647</v>
      </c>
      <c r="G343" s="141" t="s">
        <v>641</v>
      </c>
      <c r="H343" s="142">
        <v>36.53</v>
      </c>
      <c r="I343" s="143"/>
      <c r="J343" s="144">
        <f>ROUND(I343*H343,2)</f>
        <v>0</v>
      </c>
      <c r="K343" s="140" t="s">
        <v>632</v>
      </c>
      <c r="L343" s="32"/>
      <c r="M343" s="145" t="s">
        <v>1</v>
      </c>
      <c r="N343" s="146" t="s">
        <v>41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382</v>
      </c>
      <c r="AT343" s="149" t="s">
        <v>377</v>
      </c>
      <c r="AU343" s="149" t="s">
        <v>85</v>
      </c>
      <c r="AY343" s="17" t="s">
        <v>375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83</v>
      </c>
      <c r="BK343" s="150">
        <f>ROUND(I343*H343,2)</f>
        <v>0</v>
      </c>
      <c r="BL343" s="17" t="s">
        <v>382</v>
      </c>
      <c r="BM343" s="149" t="s">
        <v>648</v>
      </c>
    </row>
    <row r="344" spans="2:65" s="11" customFormat="1" ht="22.9" customHeight="1" x14ac:dyDescent="0.2">
      <c r="B344" s="126"/>
      <c r="D344" s="127" t="s">
        <v>75</v>
      </c>
      <c r="E344" s="136" t="s">
        <v>382</v>
      </c>
      <c r="F344" s="136" t="s">
        <v>649</v>
      </c>
      <c r="I344" s="129"/>
      <c r="J344" s="137">
        <f>BK344</f>
        <v>0</v>
      </c>
      <c r="L344" s="126"/>
      <c r="M344" s="131"/>
      <c r="P344" s="132">
        <f>SUM(P345:P484)</f>
        <v>0</v>
      </c>
      <c r="R344" s="132">
        <f>SUM(R345:R484)</f>
        <v>315.76965192</v>
      </c>
      <c r="T344" s="133">
        <f>SUM(T345:T484)</f>
        <v>0</v>
      </c>
      <c r="AR344" s="127" t="s">
        <v>83</v>
      </c>
      <c r="AT344" s="134" t="s">
        <v>75</v>
      </c>
      <c r="AU344" s="134" t="s">
        <v>83</v>
      </c>
      <c r="AY344" s="127" t="s">
        <v>375</v>
      </c>
      <c r="BK344" s="135">
        <f>SUM(BK345:BK484)</f>
        <v>0</v>
      </c>
    </row>
    <row r="345" spans="2:65" s="1" customFormat="1" ht="33" customHeight="1" x14ac:dyDescent="0.2">
      <c r="B345" s="32"/>
      <c r="C345" s="138" t="s">
        <v>650</v>
      </c>
      <c r="D345" s="138" t="s">
        <v>377</v>
      </c>
      <c r="E345" s="139" t="s">
        <v>651</v>
      </c>
      <c r="F345" s="140" t="s">
        <v>652</v>
      </c>
      <c r="G345" s="141" t="s">
        <v>532</v>
      </c>
      <c r="H345" s="142">
        <v>70</v>
      </c>
      <c r="I345" s="143"/>
      <c r="J345" s="144">
        <f>ROUND(I345*H345,2)</f>
        <v>0</v>
      </c>
      <c r="K345" s="140" t="s">
        <v>381</v>
      </c>
      <c r="L345" s="32"/>
      <c r="M345" s="145" t="s">
        <v>1</v>
      </c>
      <c r="N345" s="146" t="s">
        <v>41</v>
      </c>
      <c r="P345" s="147">
        <f>O345*H345</f>
        <v>0</v>
      </c>
      <c r="Q345" s="147">
        <v>0.12901000000000001</v>
      </c>
      <c r="R345" s="147">
        <f>Q345*H345</f>
        <v>9.0307000000000013</v>
      </c>
      <c r="S345" s="147">
        <v>0</v>
      </c>
      <c r="T345" s="148">
        <f>S345*H345</f>
        <v>0</v>
      </c>
      <c r="AR345" s="149" t="s">
        <v>382</v>
      </c>
      <c r="AT345" s="149" t="s">
        <v>377</v>
      </c>
      <c r="AU345" s="149" t="s">
        <v>85</v>
      </c>
      <c r="AY345" s="17" t="s">
        <v>375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83</v>
      </c>
      <c r="BK345" s="150">
        <f>ROUND(I345*H345,2)</f>
        <v>0</v>
      </c>
      <c r="BL345" s="17" t="s">
        <v>382</v>
      </c>
      <c r="BM345" s="149" t="s">
        <v>653</v>
      </c>
    </row>
    <row r="346" spans="2:65" s="14" customFormat="1" ht="11.25" x14ac:dyDescent="0.2">
      <c r="B346" s="166"/>
      <c r="D346" s="152" t="s">
        <v>384</v>
      </c>
      <c r="E346" s="167" t="s">
        <v>1</v>
      </c>
      <c r="F346" s="168" t="s">
        <v>614</v>
      </c>
      <c r="H346" s="167" t="s">
        <v>1</v>
      </c>
      <c r="I346" s="169"/>
      <c r="L346" s="166"/>
      <c r="M346" s="170"/>
      <c r="T346" s="171"/>
      <c r="AT346" s="167" t="s">
        <v>384</v>
      </c>
      <c r="AU346" s="167" t="s">
        <v>85</v>
      </c>
      <c r="AV346" s="14" t="s">
        <v>83</v>
      </c>
      <c r="AW346" s="14" t="s">
        <v>32</v>
      </c>
      <c r="AX346" s="14" t="s">
        <v>76</v>
      </c>
      <c r="AY346" s="167" t="s">
        <v>375</v>
      </c>
    </row>
    <row r="347" spans="2:65" s="12" customFormat="1" ht="11.25" x14ac:dyDescent="0.2">
      <c r="B347" s="151"/>
      <c r="D347" s="152" t="s">
        <v>384</v>
      </c>
      <c r="E347" s="153" t="s">
        <v>1</v>
      </c>
      <c r="F347" s="154" t="s">
        <v>654</v>
      </c>
      <c r="H347" s="155">
        <v>38</v>
      </c>
      <c r="I347" s="156"/>
      <c r="L347" s="151"/>
      <c r="M347" s="157"/>
      <c r="T347" s="158"/>
      <c r="AT347" s="153" t="s">
        <v>384</v>
      </c>
      <c r="AU347" s="153" t="s">
        <v>85</v>
      </c>
      <c r="AV347" s="12" t="s">
        <v>85</v>
      </c>
      <c r="AW347" s="12" t="s">
        <v>32</v>
      </c>
      <c r="AX347" s="12" t="s">
        <v>76</v>
      </c>
      <c r="AY347" s="153" t="s">
        <v>375</v>
      </c>
    </row>
    <row r="348" spans="2:65" s="14" customFormat="1" ht="11.25" x14ac:dyDescent="0.2">
      <c r="B348" s="166"/>
      <c r="D348" s="152" t="s">
        <v>384</v>
      </c>
      <c r="E348" s="167" t="s">
        <v>1</v>
      </c>
      <c r="F348" s="168" t="s">
        <v>616</v>
      </c>
      <c r="H348" s="167" t="s">
        <v>1</v>
      </c>
      <c r="I348" s="169"/>
      <c r="L348" s="166"/>
      <c r="M348" s="170"/>
      <c r="T348" s="171"/>
      <c r="AT348" s="167" t="s">
        <v>384</v>
      </c>
      <c r="AU348" s="167" t="s">
        <v>85</v>
      </c>
      <c r="AV348" s="14" t="s">
        <v>83</v>
      </c>
      <c r="AW348" s="14" t="s">
        <v>32</v>
      </c>
      <c r="AX348" s="14" t="s">
        <v>76</v>
      </c>
      <c r="AY348" s="167" t="s">
        <v>375</v>
      </c>
    </row>
    <row r="349" spans="2:65" s="12" customFormat="1" ht="11.25" x14ac:dyDescent="0.2">
      <c r="B349" s="151"/>
      <c r="D349" s="152" t="s">
        <v>384</v>
      </c>
      <c r="E349" s="153" t="s">
        <v>1</v>
      </c>
      <c r="F349" s="154" t="s">
        <v>655</v>
      </c>
      <c r="H349" s="155">
        <v>32</v>
      </c>
      <c r="I349" s="156"/>
      <c r="L349" s="151"/>
      <c r="M349" s="157"/>
      <c r="T349" s="158"/>
      <c r="AT349" s="153" t="s">
        <v>384</v>
      </c>
      <c r="AU349" s="153" t="s">
        <v>85</v>
      </c>
      <c r="AV349" s="12" t="s">
        <v>85</v>
      </c>
      <c r="AW349" s="12" t="s">
        <v>32</v>
      </c>
      <c r="AX349" s="12" t="s">
        <v>76</v>
      </c>
      <c r="AY349" s="153" t="s">
        <v>375</v>
      </c>
    </row>
    <row r="350" spans="2:65" s="13" customFormat="1" ht="11.25" x14ac:dyDescent="0.2">
      <c r="B350" s="159"/>
      <c r="D350" s="152" t="s">
        <v>384</v>
      </c>
      <c r="E350" s="160" t="s">
        <v>1</v>
      </c>
      <c r="F350" s="161" t="s">
        <v>387</v>
      </c>
      <c r="H350" s="162">
        <v>70</v>
      </c>
      <c r="I350" s="163"/>
      <c r="L350" s="159"/>
      <c r="M350" s="164"/>
      <c r="T350" s="165"/>
      <c r="AT350" s="160" t="s">
        <v>384</v>
      </c>
      <c r="AU350" s="160" t="s">
        <v>85</v>
      </c>
      <c r="AV350" s="13" t="s">
        <v>382</v>
      </c>
      <c r="AW350" s="13" t="s">
        <v>32</v>
      </c>
      <c r="AX350" s="13" t="s">
        <v>83</v>
      </c>
      <c r="AY350" s="160" t="s">
        <v>375</v>
      </c>
    </row>
    <row r="351" spans="2:65" s="1" customFormat="1" ht="24.2" customHeight="1" x14ac:dyDescent="0.2">
      <c r="B351" s="32"/>
      <c r="C351" s="179" t="s">
        <v>656</v>
      </c>
      <c r="D351" s="179" t="s">
        <v>657</v>
      </c>
      <c r="E351" s="180" t="s">
        <v>658</v>
      </c>
      <c r="F351" s="181" t="s">
        <v>659</v>
      </c>
      <c r="G351" s="182" t="s">
        <v>641</v>
      </c>
      <c r="H351" s="183">
        <v>231.13</v>
      </c>
      <c r="I351" s="184"/>
      <c r="J351" s="185">
        <f>ROUND(I351*H351,2)</f>
        <v>0</v>
      </c>
      <c r="K351" s="181" t="s">
        <v>381</v>
      </c>
      <c r="L351" s="186"/>
      <c r="M351" s="187" t="s">
        <v>1</v>
      </c>
      <c r="N351" s="188" t="s">
        <v>41</v>
      </c>
      <c r="P351" s="147">
        <f>O351*H351</f>
        <v>0</v>
      </c>
      <c r="Q351" s="147">
        <v>0.29499999999999998</v>
      </c>
      <c r="R351" s="147">
        <f>Q351*H351</f>
        <v>68.18334999999999</v>
      </c>
      <c r="S351" s="147">
        <v>0</v>
      </c>
      <c r="T351" s="148">
        <f>S351*H351</f>
        <v>0</v>
      </c>
      <c r="AR351" s="149" t="s">
        <v>424</v>
      </c>
      <c r="AT351" s="149" t="s">
        <v>657</v>
      </c>
      <c r="AU351" s="149" t="s">
        <v>85</v>
      </c>
      <c r="AY351" s="17" t="s">
        <v>375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17" t="s">
        <v>83</v>
      </c>
      <c r="BK351" s="150">
        <f>ROUND(I351*H351,2)</f>
        <v>0</v>
      </c>
      <c r="BL351" s="17" t="s">
        <v>382</v>
      </c>
      <c r="BM351" s="149" t="s">
        <v>660</v>
      </c>
    </row>
    <row r="352" spans="2:65" s="14" customFormat="1" ht="11.25" x14ac:dyDescent="0.2">
      <c r="B352" s="166"/>
      <c r="D352" s="152" t="s">
        <v>384</v>
      </c>
      <c r="E352" s="167" t="s">
        <v>1</v>
      </c>
      <c r="F352" s="168" t="s">
        <v>661</v>
      </c>
      <c r="H352" s="167" t="s">
        <v>1</v>
      </c>
      <c r="I352" s="169"/>
      <c r="L352" s="166"/>
      <c r="M352" s="170"/>
      <c r="T352" s="171"/>
      <c r="AT352" s="167" t="s">
        <v>384</v>
      </c>
      <c r="AU352" s="167" t="s">
        <v>85</v>
      </c>
      <c r="AV352" s="14" t="s">
        <v>83</v>
      </c>
      <c r="AW352" s="14" t="s">
        <v>32</v>
      </c>
      <c r="AX352" s="14" t="s">
        <v>76</v>
      </c>
      <c r="AY352" s="167" t="s">
        <v>375</v>
      </c>
    </row>
    <row r="353" spans="2:65" s="12" customFormat="1" ht="11.25" x14ac:dyDescent="0.2">
      <c r="B353" s="151"/>
      <c r="D353" s="152" t="s">
        <v>384</v>
      </c>
      <c r="E353" s="153" t="s">
        <v>1</v>
      </c>
      <c r="F353" s="154" t="s">
        <v>662</v>
      </c>
      <c r="H353" s="155">
        <v>21.72</v>
      </c>
      <c r="I353" s="156"/>
      <c r="L353" s="151"/>
      <c r="M353" s="157"/>
      <c r="T353" s="158"/>
      <c r="AT353" s="153" t="s">
        <v>384</v>
      </c>
      <c r="AU353" s="153" t="s">
        <v>85</v>
      </c>
      <c r="AV353" s="12" t="s">
        <v>85</v>
      </c>
      <c r="AW353" s="12" t="s">
        <v>32</v>
      </c>
      <c r="AX353" s="12" t="s">
        <v>76</v>
      </c>
      <c r="AY353" s="153" t="s">
        <v>375</v>
      </c>
    </row>
    <row r="354" spans="2:65" s="14" customFormat="1" ht="11.25" x14ac:dyDescent="0.2">
      <c r="B354" s="166"/>
      <c r="D354" s="152" t="s">
        <v>384</v>
      </c>
      <c r="E354" s="167" t="s">
        <v>1</v>
      </c>
      <c r="F354" s="168" t="s">
        <v>663</v>
      </c>
      <c r="H354" s="167" t="s">
        <v>1</v>
      </c>
      <c r="I354" s="169"/>
      <c r="L354" s="166"/>
      <c r="M354" s="170"/>
      <c r="T354" s="171"/>
      <c r="AT354" s="167" t="s">
        <v>384</v>
      </c>
      <c r="AU354" s="167" t="s">
        <v>85</v>
      </c>
      <c r="AV354" s="14" t="s">
        <v>83</v>
      </c>
      <c r="AW354" s="14" t="s">
        <v>32</v>
      </c>
      <c r="AX354" s="14" t="s">
        <v>76</v>
      </c>
      <c r="AY354" s="167" t="s">
        <v>375</v>
      </c>
    </row>
    <row r="355" spans="2:65" s="12" customFormat="1" ht="11.25" x14ac:dyDescent="0.2">
      <c r="B355" s="151"/>
      <c r="D355" s="152" t="s">
        <v>384</v>
      </c>
      <c r="E355" s="153" t="s">
        <v>1</v>
      </c>
      <c r="F355" s="154" t="s">
        <v>664</v>
      </c>
      <c r="H355" s="155">
        <v>56.835000000000001</v>
      </c>
      <c r="I355" s="156"/>
      <c r="L355" s="151"/>
      <c r="M355" s="157"/>
      <c r="T355" s="158"/>
      <c r="AT355" s="153" t="s">
        <v>384</v>
      </c>
      <c r="AU355" s="153" t="s">
        <v>85</v>
      </c>
      <c r="AV355" s="12" t="s">
        <v>85</v>
      </c>
      <c r="AW355" s="12" t="s">
        <v>32</v>
      </c>
      <c r="AX355" s="12" t="s">
        <v>76</v>
      </c>
      <c r="AY355" s="153" t="s">
        <v>375</v>
      </c>
    </row>
    <row r="356" spans="2:65" s="12" customFormat="1" ht="11.25" x14ac:dyDescent="0.2">
      <c r="B356" s="151"/>
      <c r="D356" s="152" t="s">
        <v>384</v>
      </c>
      <c r="E356" s="153" t="s">
        <v>1</v>
      </c>
      <c r="F356" s="154" t="s">
        <v>665</v>
      </c>
      <c r="H356" s="155">
        <v>26.574999999999999</v>
      </c>
      <c r="I356" s="156"/>
      <c r="L356" s="151"/>
      <c r="M356" s="157"/>
      <c r="T356" s="158"/>
      <c r="AT356" s="153" t="s">
        <v>384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375</v>
      </c>
    </row>
    <row r="357" spans="2:65" s="12" customFormat="1" ht="11.25" x14ac:dyDescent="0.2">
      <c r="B357" s="151"/>
      <c r="D357" s="152" t="s">
        <v>384</v>
      </c>
      <c r="E357" s="153" t="s">
        <v>1</v>
      </c>
      <c r="F357" s="154" t="s">
        <v>666</v>
      </c>
      <c r="H357" s="155">
        <v>126</v>
      </c>
      <c r="I357" s="156"/>
      <c r="L357" s="151"/>
      <c r="M357" s="157"/>
      <c r="T357" s="158"/>
      <c r="AT357" s="153" t="s">
        <v>384</v>
      </c>
      <c r="AU357" s="153" t="s">
        <v>85</v>
      </c>
      <c r="AV357" s="12" t="s">
        <v>85</v>
      </c>
      <c r="AW357" s="12" t="s">
        <v>32</v>
      </c>
      <c r="AX357" s="12" t="s">
        <v>76</v>
      </c>
      <c r="AY357" s="153" t="s">
        <v>375</v>
      </c>
    </row>
    <row r="358" spans="2:65" s="13" customFormat="1" ht="11.25" x14ac:dyDescent="0.2">
      <c r="B358" s="159"/>
      <c r="D358" s="152" t="s">
        <v>384</v>
      </c>
      <c r="E358" s="160" t="s">
        <v>1</v>
      </c>
      <c r="F358" s="161" t="s">
        <v>387</v>
      </c>
      <c r="H358" s="162">
        <v>231.13</v>
      </c>
      <c r="I358" s="163"/>
      <c r="L358" s="159"/>
      <c r="M358" s="164"/>
      <c r="T358" s="165"/>
      <c r="AT358" s="160" t="s">
        <v>384</v>
      </c>
      <c r="AU358" s="160" t="s">
        <v>85</v>
      </c>
      <c r="AV358" s="13" t="s">
        <v>382</v>
      </c>
      <c r="AW358" s="13" t="s">
        <v>32</v>
      </c>
      <c r="AX358" s="13" t="s">
        <v>83</v>
      </c>
      <c r="AY358" s="160" t="s">
        <v>375</v>
      </c>
    </row>
    <row r="359" spans="2:65" s="1" customFormat="1" ht="24.2" customHeight="1" x14ac:dyDescent="0.2">
      <c r="B359" s="32"/>
      <c r="C359" s="179" t="s">
        <v>667</v>
      </c>
      <c r="D359" s="179" t="s">
        <v>657</v>
      </c>
      <c r="E359" s="180" t="s">
        <v>668</v>
      </c>
      <c r="F359" s="181" t="s">
        <v>669</v>
      </c>
      <c r="G359" s="182" t="s">
        <v>641</v>
      </c>
      <c r="H359" s="183">
        <v>214.39</v>
      </c>
      <c r="I359" s="184"/>
      <c r="J359" s="185">
        <f>ROUND(I359*H359,2)</f>
        <v>0</v>
      </c>
      <c r="K359" s="181" t="s">
        <v>381</v>
      </c>
      <c r="L359" s="186"/>
      <c r="M359" s="187" t="s">
        <v>1</v>
      </c>
      <c r="N359" s="188" t="s">
        <v>41</v>
      </c>
      <c r="P359" s="147">
        <f>O359*H359</f>
        <v>0</v>
      </c>
      <c r="Q359" s="147">
        <v>0.41299999999999998</v>
      </c>
      <c r="R359" s="147">
        <f>Q359*H359</f>
        <v>88.543069999999986</v>
      </c>
      <c r="S359" s="147">
        <v>0</v>
      </c>
      <c r="T359" s="148">
        <f>S359*H359</f>
        <v>0</v>
      </c>
      <c r="AR359" s="149" t="s">
        <v>424</v>
      </c>
      <c r="AT359" s="149" t="s">
        <v>657</v>
      </c>
      <c r="AU359" s="149" t="s">
        <v>85</v>
      </c>
      <c r="AY359" s="17" t="s">
        <v>375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382</v>
      </c>
      <c r="BM359" s="149" t="s">
        <v>670</v>
      </c>
    </row>
    <row r="360" spans="2:65" s="14" customFormat="1" ht="11.25" x14ac:dyDescent="0.2">
      <c r="B360" s="166"/>
      <c r="D360" s="152" t="s">
        <v>384</v>
      </c>
      <c r="E360" s="167" t="s">
        <v>1</v>
      </c>
      <c r="F360" s="168" t="s">
        <v>661</v>
      </c>
      <c r="H360" s="167" t="s">
        <v>1</v>
      </c>
      <c r="I360" s="169"/>
      <c r="L360" s="166"/>
      <c r="M360" s="170"/>
      <c r="T360" s="171"/>
      <c r="AT360" s="167" t="s">
        <v>384</v>
      </c>
      <c r="AU360" s="167" t="s">
        <v>85</v>
      </c>
      <c r="AV360" s="14" t="s">
        <v>83</v>
      </c>
      <c r="AW360" s="14" t="s">
        <v>32</v>
      </c>
      <c r="AX360" s="14" t="s">
        <v>76</v>
      </c>
      <c r="AY360" s="167" t="s">
        <v>375</v>
      </c>
    </row>
    <row r="361" spans="2:65" s="12" customFormat="1" ht="11.25" x14ac:dyDescent="0.2">
      <c r="B361" s="151"/>
      <c r="D361" s="152" t="s">
        <v>384</v>
      </c>
      <c r="E361" s="153" t="s">
        <v>1</v>
      </c>
      <c r="F361" s="154" t="s">
        <v>671</v>
      </c>
      <c r="H361" s="155">
        <v>101.36</v>
      </c>
      <c r="I361" s="156"/>
      <c r="L361" s="151"/>
      <c r="M361" s="157"/>
      <c r="T361" s="158"/>
      <c r="AT361" s="153" t="s">
        <v>384</v>
      </c>
      <c r="AU361" s="153" t="s">
        <v>85</v>
      </c>
      <c r="AV361" s="12" t="s">
        <v>85</v>
      </c>
      <c r="AW361" s="12" t="s">
        <v>32</v>
      </c>
      <c r="AX361" s="12" t="s">
        <v>76</v>
      </c>
      <c r="AY361" s="153" t="s">
        <v>375</v>
      </c>
    </row>
    <row r="362" spans="2:65" s="12" customFormat="1" ht="11.25" x14ac:dyDescent="0.2">
      <c r="B362" s="151"/>
      <c r="D362" s="152" t="s">
        <v>384</v>
      </c>
      <c r="E362" s="153" t="s">
        <v>1</v>
      </c>
      <c r="F362" s="154" t="s">
        <v>665</v>
      </c>
      <c r="H362" s="155">
        <v>26.574999999999999</v>
      </c>
      <c r="I362" s="156"/>
      <c r="L362" s="151"/>
      <c r="M362" s="157"/>
      <c r="T362" s="158"/>
      <c r="AT362" s="153" t="s">
        <v>384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375</v>
      </c>
    </row>
    <row r="363" spans="2:65" s="12" customFormat="1" ht="11.25" x14ac:dyDescent="0.2">
      <c r="B363" s="151"/>
      <c r="D363" s="152" t="s">
        <v>384</v>
      </c>
      <c r="E363" s="153" t="s">
        <v>1</v>
      </c>
      <c r="F363" s="154" t="s">
        <v>664</v>
      </c>
      <c r="H363" s="155">
        <v>56.835000000000001</v>
      </c>
      <c r="I363" s="156"/>
      <c r="L363" s="151"/>
      <c r="M363" s="157"/>
      <c r="T363" s="158"/>
      <c r="AT363" s="153" t="s">
        <v>384</v>
      </c>
      <c r="AU363" s="153" t="s">
        <v>85</v>
      </c>
      <c r="AV363" s="12" t="s">
        <v>85</v>
      </c>
      <c r="AW363" s="12" t="s">
        <v>32</v>
      </c>
      <c r="AX363" s="12" t="s">
        <v>76</v>
      </c>
      <c r="AY363" s="153" t="s">
        <v>375</v>
      </c>
    </row>
    <row r="364" spans="2:65" s="12" customFormat="1" ht="11.25" x14ac:dyDescent="0.2">
      <c r="B364" s="151"/>
      <c r="D364" s="152" t="s">
        <v>384</v>
      </c>
      <c r="E364" s="153" t="s">
        <v>1</v>
      </c>
      <c r="F364" s="154" t="s">
        <v>672</v>
      </c>
      <c r="H364" s="155">
        <v>26.19</v>
      </c>
      <c r="I364" s="156"/>
      <c r="L364" s="151"/>
      <c r="M364" s="157"/>
      <c r="T364" s="158"/>
      <c r="AT364" s="153" t="s">
        <v>384</v>
      </c>
      <c r="AU364" s="153" t="s">
        <v>85</v>
      </c>
      <c r="AV364" s="12" t="s">
        <v>85</v>
      </c>
      <c r="AW364" s="12" t="s">
        <v>32</v>
      </c>
      <c r="AX364" s="12" t="s">
        <v>76</v>
      </c>
      <c r="AY364" s="153" t="s">
        <v>375</v>
      </c>
    </row>
    <row r="365" spans="2:65" s="12" customFormat="1" ht="11.25" x14ac:dyDescent="0.2">
      <c r="B365" s="151"/>
      <c r="D365" s="152" t="s">
        <v>384</v>
      </c>
      <c r="E365" s="153" t="s">
        <v>1</v>
      </c>
      <c r="F365" s="154" t="s">
        <v>673</v>
      </c>
      <c r="H365" s="155">
        <v>3.43</v>
      </c>
      <c r="I365" s="156"/>
      <c r="L365" s="151"/>
      <c r="M365" s="157"/>
      <c r="T365" s="158"/>
      <c r="AT365" s="153" t="s">
        <v>384</v>
      </c>
      <c r="AU365" s="153" t="s">
        <v>85</v>
      </c>
      <c r="AV365" s="12" t="s">
        <v>85</v>
      </c>
      <c r="AW365" s="12" t="s">
        <v>32</v>
      </c>
      <c r="AX365" s="12" t="s">
        <v>76</v>
      </c>
      <c r="AY365" s="153" t="s">
        <v>375</v>
      </c>
    </row>
    <row r="366" spans="2:65" s="13" customFormat="1" ht="11.25" x14ac:dyDescent="0.2">
      <c r="B366" s="159"/>
      <c r="D366" s="152" t="s">
        <v>384</v>
      </c>
      <c r="E366" s="160" t="s">
        <v>1</v>
      </c>
      <c r="F366" s="161" t="s">
        <v>387</v>
      </c>
      <c r="H366" s="162">
        <v>214.39</v>
      </c>
      <c r="I366" s="163"/>
      <c r="L366" s="159"/>
      <c r="M366" s="164"/>
      <c r="T366" s="165"/>
      <c r="AT366" s="160" t="s">
        <v>384</v>
      </c>
      <c r="AU366" s="160" t="s">
        <v>85</v>
      </c>
      <c r="AV366" s="13" t="s">
        <v>382</v>
      </c>
      <c r="AW366" s="13" t="s">
        <v>32</v>
      </c>
      <c r="AX366" s="13" t="s">
        <v>83</v>
      </c>
      <c r="AY366" s="160" t="s">
        <v>375</v>
      </c>
    </row>
    <row r="367" spans="2:65" s="1" customFormat="1" ht="16.5" customHeight="1" x14ac:dyDescent="0.2">
      <c r="B367" s="32"/>
      <c r="C367" s="138" t="s">
        <v>674</v>
      </c>
      <c r="D367" s="138" t="s">
        <v>377</v>
      </c>
      <c r="E367" s="139" t="s">
        <v>675</v>
      </c>
      <c r="F367" s="140" t="s">
        <v>676</v>
      </c>
      <c r="G367" s="141" t="s">
        <v>390</v>
      </c>
      <c r="H367" s="142">
        <v>13.742000000000001</v>
      </c>
      <c r="I367" s="143"/>
      <c r="J367" s="144">
        <f>ROUND(I367*H367,2)</f>
        <v>0</v>
      </c>
      <c r="K367" s="140" t="s">
        <v>381</v>
      </c>
      <c r="L367" s="32"/>
      <c r="M367" s="145" t="s">
        <v>1</v>
      </c>
      <c r="N367" s="146" t="s">
        <v>41</v>
      </c>
      <c r="P367" s="147">
        <f>O367*H367</f>
        <v>0</v>
      </c>
      <c r="Q367" s="147">
        <v>2.5020099999999998</v>
      </c>
      <c r="R367" s="147">
        <f>Q367*H367</f>
        <v>34.38262142</v>
      </c>
      <c r="S367" s="147">
        <v>0</v>
      </c>
      <c r="T367" s="148">
        <f>S367*H367</f>
        <v>0</v>
      </c>
      <c r="AR367" s="149" t="s">
        <v>382</v>
      </c>
      <c r="AT367" s="149" t="s">
        <v>377</v>
      </c>
      <c r="AU367" s="149" t="s">
        <v>85</v>
      </c>
      <c r="AY367" s="17" t="s">
        <v>375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83</v>
      </c>
      <c r="BK367" s="150">
        <f>ROUND(I367*H367,2)</f>
        <v>0</v>
      </c>
      <c r="BL367" s="17" t="s">
        <v>382</v>
      </c>
      <c r="BM367" s="149" t="s">
        <v>677</v>
      </c>
    </row>
    <row r="368" spans="2:65" s="14" customFormat="1" ht="11.25" x14ac:dyDescent="0.2">
      <c r="B368" s="166"/>
      <c r="D368" s="152" t="s">
        <v>384</v>
      </c>
      <c r="E368" s="167" t="s">
        <v>1</v>
      </c>
      <c r="F368" s="168" t="s">
        <v>614</v>
      </c>
      <c r="H368" s="167" t="s">
        <v>1</v>
      </c>
      <c r="I368" s="169"/>
      <c r="L368" s="166"/>
      <c r="M368" s="170"/>
      <c r="T368" s="171"/>
      <c r="AT368" s="167" t="s">
        <v>384</v>
      </c>
      <c r="AU368" s="167" t="s">
        <v>85</v>
      </c>
      <c r="AV368" s="14" t="s">
        <v>83</v>
      </c>
      <c r="AW368" s="14" t="s">
        <v>32</v>
      </c>
      <c r="AX368" s="14" t="s">
        <v>76</v>
      </c>
      <c r="AY368" s="167" t="s">
        <v>375</v>
      </c>
    </row>
    <row r="369" spans="2:65" s="12" customFormat="1" ht="11.25" x14ac:dyDescent="0.2">
      <c r="B369" s="151"/>
      <c r="D369" s="152" t="s">
        <v>384</v>
      </c>
      <c r="E369" s="153" t="s">
        <v>1</v>
      </c>
      <c r="F369" s="154" t="s">
        <v>678</v>
      </c>
      <c r="H369" s="155">
        <v>4.3680000000000003</v>
      </c>
      <c r="I369" s="156"/>
      <c r="L369" s="151"/>
      <c r="M369" s="157"/>
      <c r="T369" s="158"/>
      <c r="AT369" s="153" t="s">
        <v>384</v>
      </c>
      <c r="AU369" s="153" t="s">
        <v>85</v>
      </c>
      <c r="AV369" s="12" t="s">
        <v>85</v>
      </c>
      <c r="AW369" s="12" t="s">
        <v>32</v>
      </c>
      <c r="AX369" s="12" t="s">
        <v>76</v>
      </c>
      <c r="AY369" s="153" t="s">
        <v>375</v>
      </c>
    </row>
    <row r="370" spans="2:65" s="12" customFormat="1" ht="11.25" x14ac:dyDescent="0.2">
      <c r="B370" s="151"/>
      <c r="D370" s="152" t="s">
        <v>384</v>
      </c>
      <c r="E370" s="153" t="s">
        <v>1</v>
      </c>
      <c r="F370" s="154" t="s">
        <v>679</v>
      </c>
      <c r="H370" s="155">
        <v>1.534</v>
      </c>
      <c r="I370" s="156"/>
      <c r="L370" s="151"/>
      <c r="M370" s="157"/>
      <c r="T370" s="158"/>
      <c r="AT370" s="153" t="s">
        <v>384</v>
      </c>
      <c r="AU370" s="153" t="s">
        <v>85</v>
      </c>
      <c r="AV370" s="12" t="s">
        <v>85</v>
      </c>
      <c r="AW370" s="12" t="s">
        <v>32</v>
      </c>
      <c r="AX370" s="12" t="s">
        <v>76</v>
      </c>
      <c r="AY370" s="153" t="s">
        <v>375</v>
      </c>
    </row>
    <row r="371" spans="2:65" s="12" customFormat="1" ht="11.25" x14ac:dyDescent="0.2">
      <c r="B371" s="151"/>
      <c r="D371" s="152" t="s">
        <v>384</v>
      </c>
      <c r="E371" s="153" t="s">
        <v>1</v>
      </c>
      <c r="F371" s="154" t="s">
        <v>680</v>
      </c>
      <c r="H371" s="155">
        <v>7.84</v>
      </c>
      <c r="I371" s="156"/>
      <c r="L371" s="151"/>
      <c r="M371" s="157"/>
      <c r="T371" s="158"/>
      <c r="AT371" s="153" t="s">
        <v>384</v>
      </c>
      <c r="AU371" s="153" t="s">
        <v>85</v>
      </c>
      <c r="AV371" s="12" t="s">
        <v>85</v>
      </c>
      <c r="AW371" s="12" t="s">
        <v>32</v>
      </c>
      <c r="AX371" s="12" t="s">
        <v>76</v>
      </c>
      <c r="AY371" s="153" t="s">
        <v>375</v>
      </c>
    </row>
    <row r="372" spans="2:65" s="13" customFormat="1" ht="11.25" x14ac:dyDescent="0.2">
      <c r="B372" s="159"/>
      <c r="D372" s="152" t="s">
        <v>384</v>
      </c>
      <c r="E372" s="160" t="s">
        <v>1</v>
      </c>
      <c r="F372" s="161" t="s">
        <v>387</v>
      </c>
      <c r="H372" s="162">
        <v>13.742000000000001</v>
      </c>
      <c r="I372" s="163"/>
      <c r="L372" s="159"/>
      <c r="M372" s="164"/>
      <c r="T372" s="165"/>
      <c r="AT372" s="160" t="s">
        <v>384</v>
      </c>
      <c r="AU372" s="160" t="s">
        <v>85</v>
      </c>
      <c r="AV372" s="13" t="s">
        <v>382</v>
      </c>
      <c r="AW372" s="13" t="s">
        <v>32</v>
      </c>
      <c r="AX372" s="13" t="s">
        <v>83</v>
      </c>
      <c r="AY372" s="160" t="s">
        <v>375</v>
      </c>
    </row>
    <row r="373" spans="2:65" s="1" customFormat="1" ht="24.2" customHeight="1" x14ac:dyDescent="0.2">
      <c r="B373" s="32"/>
      <c r="C373" s="138" t="s">
        <v>681</v>
      </c>
      <c r="D373" s="138" t="s">
        <v>377</v>
      </c>
      <c r="E373" s="139" t="s">
        <v>682</v>
      </c>
      <c r="F373" s="140" t="s">
        <v>683</v>
      </c>
      <c r="G373" s="141" t="s">
        <v>380</v>
      </c>
      <c r="H373" s="142">
        <v>82.2</v>
      </c>
      <c r="I373" s="143"/>
      <c r="J373" s="144">
        <f>ROUND(I373*H373,2)</f>
        <v>0</v>
      </c>
      <c r="K373" s="140" t="s">
        <v>381</v>
      </c>
      <c r="L373" s="32"/>
      <c r="M373" s="145" t="s">
        <v>1</v>
      </c>
      <c r="N373" s="146" t="s">
        <v>41</v>
      </c>
      <c r="P373" s="147">
        <f>O373*H373</f>
        <v>0</v>
      </c>
      <c r="Q373" s="147">
        <v>5.3299999999999997E-3</v>
      </c>
      <c r="R373" s="147">
        <f>Q373*H373</f>
        <v>0.43812600000000002</v>
      </c>
      <c r="S373" s="147">
        <v>0</v>
      </c>
      <c r="T373" s="148">
        <f>S373*H373</f>
        <v>0</v>
      </c>
      <c r="AR373" s="149" t="s">
        <v>382</v>
      </c>
      <c r="AT373" s="149" t="s">
        <v>377</v>
      </c>
      <c r="AU373" s="149" t="s">
        <v>85</v>
      </c>
      <c r="AY373" s="17" t="s">
        <v>375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83</v>
      </c>
      <c r="BK373" s="150">
        <f>ROUND(I373*H373,2)</f>
        <v>0</v>
      </c>
      <c r="BL373" s="17" t="s">
        <v>382</v>
      </c>
      <c r="BM373" s="149" t="s">
        <v>684</v>
      </c>
    </row>
    <row r="374" spans="2:65" s="14" customFormat="1" ht="11.25" x14ac:dyDescent="0.2">
      <c r="B374" s="166"/>
      <c r="D374" s="152" t="s">
        <v>384</v>
      </c>
      <c r="E374" s="167" t="s">
        <v>1</v>
      </c>
      <c r="F374" s="168" t="s">
        <v>614</v>
      </c>
      <c r="H374" s="167" t="s">
        <v>1</v>
      </c>
      <c r="I374" s="169"/>
      <c r="L374" s="166"/>
      <c r="M374" s="170"/>
      <c r="T374" s="171"/>
      <c r="AT374" s="167" t="s">
        <v>384</v>
      </c>
      <c r="AU374" s="167" t="s">
        <v>85</v>
      </c>
      <c r="AV374" s="14" t="s">
        <v>83</v>
      </c>
      <c r="AW374" s="14" t="s">
        <v>32</v>
      </c>
      <c r="AX374" s="14" t="s">
        <v>76</v>
      </c>
      <c r="AY374" s="167" t="s">
        <v>375</v>
      </c>
    </row>
    <row r="375" spans="2:65" s="12" customFormat="1" ht="11.25" x14ac:dyDescent="0.2">
      <c r="B375" s="151"/>
      <c r="D375" s="152" t="s">
        <v>384</v>
      </c>
      <c r="E375" s="153" t="s">
        <v>1</v>
      </c>
      <c r="F375" s="154" t="s">
        <v>685</v>
      </c>
      <c r="H375" s="155">
        <v>27.3</v>
      </c>
      <c r="I375" s="156"/>
      <c r="L375" s="151"/>
      <c r="M375" s="157"/>
      <c r="T375" s="158"/>
      <c r="AT375" s="153" t="s">
        <v>384</v>
      </c>
      <c r="AU375" s="153" t="s">
        <v>85</v>
      </c>
      <c r="AV375" s="12" t="s">
        <v>85</v>
      </c>
      <c r="AW375" s="12" t="s">
        <v>32</v>
      </c>
      <c r="AX375" s="12" t="s">
        <v>76</v>
      </c>
      <c r="AY375" s="153" t="s">
        <v>375</v>
      </c>
    </row>
    <row r="376" spans="2:65" s="12" customFormat="1" ht="11.25" x14ac:dyDescent="0.2">
      <c r="B376" s="151"/>
      <c r="D376" s="152" t="s">
        <v>384</v>
      </c>
      <c r="E376" s="153" t="s">
        <v>1</v>
      </c>
      <c r="F376" s="154" t="s">
        <v>686</v>
      </c>
      <c r="H376" s="155">
        <v>5.9</v>
      </c>
      <c r="I376" s="156"/>
      <c r="L376" s="151"/>
      <c r="M376" s="157"/>
      <c r="T376" s="158"/>
      <c r="AT376" s="153" t="s">
        <v>384</v>
      </c>
      <c r="AU376" s="153" t="s">
        <v>85</v>
      </c>
      <c r="AV376" s="12" t="s">
        <v>85</v>
      </c>
      <c r="AW376" s="12" t="s">
        <v>32</v>
      </c>
      <c r="AX376" s="12" t="s">
        <v>76</v>
      </c>
      <c r="AY376" s="153" t="s">
        <v>375</v>
      </c>
    </row>
    <row r="377" spans="2:65" s="12" customFormat="1" ht="11.25" x14ac:dyDescent="0.2">
      <c r="B377" s="151"/>
      <c r="D377" s="152" t="s">
        <v>384</v>
      </c>
      <c r="E377" s="153" t="s">
        <v>1</v>
      </c>
      <c r="F377" s="154" t="s">
        <v>687</v>
      </c>
      <c r="H377" s="155">
        <v>49</v>
      </c>
      <c r="I377" s="156"/>
      <c r="L377" s="151"/>
      <c r="M377" s="157"/>
      <c r="T377" s="158"/>
      <c r="AT377" s="153" t="s">
        <v>384</v>
      </c>
      <c r="AU377" s="153" t="s">
        <v>85</v>
      </c>
      <c r="AV377" s="12" t="s">
        <v>85</v>
      </c>
      <c r="AW377" s="12" t="s">
        <v>32</v>
      </c>
      <c r="AX377" s="12" t="s">
        <v>76</v>
      </c>
      <c r="AY377" s="153" t="s">
        <v>375</v>
      </c>
    </row>
    <row r="378" spans="2:65" s="13" customFormat="1" ht="11.25" x14ac:dyDescent="0.2">
      <c r="B378" s="159"/>
      <c r="D378" s="152" t="s">
        <v>384</v>
      </c>
      <c r="E378" s="160" t="s">
        <v>1</v>
      </c>
      <c r="F378" s="161" t="s">
        <v>387</v>
      </c>
      <c r="H378" s="162">
        <v>82.2</v>
      </c>
      <c r="I378" s="163"/>
      <c r="L378" s="159"/>
      <c r="M378" s="164"/>
      <c r="T378" s="165"/>
      <c r="AT378" s="160" t="s">
        <v>384</v>
      </c>
      <c r="AU378" s="160" t="s">
        <v>85</v>
      </c>
      <c r="AV378" s="13" t="s">
        <v>382</v>
      </c>
      <c r="AW378" s="13" t="s">
        <v>32</v>
      </c>
      <c r="AX378" s="13" t="s">
        <v>83</v>
      </c>
      <c r="AY378" s="160" t="s">
        <v>375</v>
      </c>
    </row>
    <row r="379" spans="2:65" s="1" customFormat="1" ht="24.2" customHeight="1" x14ac:dyDescent="0.2">
      <c r="B379" s="32"/>
      <c r="C379" s="138" t="s">
        <v>688</v>
      </c>
      <c r="D379" s="138" t="s">
        <v>377</v>
      </c>
      <c r="E379" s="139" t="s">
        <v>689</v>
      </c>
      <c r="F379" s="140" t="s">
        <v>690</v>
      </c>
      <c r="G379" s="141" t="s">
        <v>380</v>
      </c>
      <c r="H379" s="142">
        <v>82.2</v>
      </c>
      <c r="I379" s="143"/>
      <c r="J379" s="144">
        <f>ROUND(I379*H379,2)</f>
        <v>0</v>
      </c>
      <c r="K379" s="140" t="s">
        <v>381</v>
      </c>
      <c r="L379" s="32"/>
      <c r="M379" s="145" t="s">
        <v>1</v>
      </c>
      <c r="N379" s="146" t="s">
        <v>41</v>
      </c>
      <c r="P379" s="147">
        <f>O379*H379</f>
        <v>0</v>
      </c>
      <c r="Q379" s="147">
        <v>0</v>
      </c>
      <c r="R379" s="147">
        <f>Q379*H379</f>
        <v>0</v>
      </c>
      <c r="S379" s="147">
        <v>0</v>
      </c>
      <c r="T379" s="148">
        <f>S379*H379</f>
        <v>0</v>
      </c>
      <c r="AR379" s="149" t="s">
        <v>382</v>
      </c>
      <c r="AT379" s="149" t="s">
        <v>377</v>
      </c>
      <c r="AU379" s="149" t="s">
        <v>85</v>
      </c>
      <c r="AY379" s="17" t="s">
        <v>375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382</v>
      </c>
      <c r="BM379" s="149" t="s">
        <v>691</v>
      </c>
    </row>
    <row r="380" spans="2:65" s="1" customFormat="1" ht="24.2" customHeight="1" x14ac:dyDescent="0.2">
      <c r="B380" s="32"/>
      <c r="C380" s="138" t="s">
        <v>692</v>
      </c>
      <c r="D380" s="138" t="s">
        <v>377</v>
      </c>
      <c r="E380" s="139" t="s">
        <v>693</v>
      </c>
      <c r="F380" s="140" t="s">
        <v>694</v>
      </c>
      <c r="G380" s="141" t="s">
        <v>380</v>
      </c>
      <c r="H380" s="142">
        <v>82.2</v>
      </c>
      <c r="I380" s="143"/>
      <c r="J380" s="144">
        <f>ROUND(I380*H380,2)</f>
        <v>0</v>
      </c>
      <c r="K380" s="140" t="s">
        <v>381</v>
      </c>
      <c r="L380" s="32"/>
      <c r="M380" s="145" t="s">
        <v>1</v>
      </c>
      <c r="N380" s="146" t="s">
        <v>41</v>
      </c>
      <c r="P380" s="147">
        <f>O380*H380</f>
        <v>0</v>
      </c>
      <c r="Q380" s="147">
        <v>8.0999999999999996E-4</v>
      </c>
      <c r="R380" s="147">
        <f>Q380*H380</f>
        <v>6.6582000000000002E-2</v>
      </c>
      <c r="S380" s="147">
        <v>0</v>
      </c>
      <c r="T380" s="148">
        <f>S380*H380</f>
        <v>0</v>
      </c>
      <c r="AR380" s="149" t="s">
        <v>382</v>
      </c>
      <c r="AT380" s="149" t="s">
        <v>377</v>
      </c>
      <c r="AU380" s="149" t="s">
        <v>85</v>
      </c>
      <c r="AY380" s="17" t="s">
        <v>375</v>
      </c>
      <c r="BE380" s="150">
        <f>IF(N380="základní",J380,0)</f>
        <v>0</v>
      </c>
      <c r="BF380" s="150">
        <f>IF(N380="snížená",J380,0)</f>
        <v>0</v>
      </c>
      <c r="BG380" s="150">
        <f>IF(N380="zákl. přenesená",J380,0)</f>
        <v>0</v>
      </c>
      <c r="BH380" s="150">
        <f>IF(N380="sníž. přenesená",J380,0)</f>
        <v>0</v>
      </c>
      <c r="BI380" s="150">
        <f>IF(N380="nulová",J380,0)</f>
        <v>0</v>
      </c>
      <c r="BJ380" s="17" t="s">
        <v>83</v>
      </c>
      <c r="BK380" s="150">
        <f>ROUND(I380*H380,2)</f>
        <v>0</v>
      </c>
      <c r="BL380" s="17" t="s">
        <v>382</v>
      </c>
      <c r="BM380" s="149" t="s">
        <v>695</v>
      </c>
    </row>
    <row r="381" spans="2:65" s="1" customFormat="1" ht="24.2" customHeight="1" x14ac:dyDescent="0.2">
      <c r="B381" s="32"/>
      <c r="C381" s="138" t="s">
        <v>696</v>
      </c>
      <c r="D381" s="138" t="s">
        <v>377</v>
      </c>
      <c r="E381" s="139" t="s">
        <v>697</v>
      </c>
      <c r="F381" s="140" t="s">
        <v>698</v>
      </c>
      <c r="G381" s="141" t="s">
        <v>380</v>
      </c>
      <c r="H381" s="142">
        <v>82.2</v>
      </c>
      <c r="I381" s="143"/>
      <c r="J381" s="144">
        <f>ROUND(I381*H381,2)</f>
        <v>0</v>
      </c>
      <c r="K381" s="140" t="s">
        <v>381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382</v>
      </c>
      <c r="AT381" s="149" t="s">
        <v>377</v>
      </c>
      <c r="AU381" s="149" t="s">
        <v>85</v>
      </c>
      <c r="AY381" s="17" t="s">
        <v>375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382</v>
      </c>
      <c r="BM381" s="149" t="s">
        <v>699</v>
      </c>
    </row>
    <row r="382" spans="2:65" s="1" customFormat="1" ht="16.5" customHeight="1" x14ac:dyDescent="0.2">
      <c r="B382" s="32"/>
      <c r="C382" s="138" t="s">
        <v>700</v>
      </c>
      <c r="D382" s="138" t="s">
        <v>377</v>
      </c>
      <c r="E382" s="139" t="s">
        <v>701</v>
      </c>
      <c r="F382" s="140" t="s">
        <v>702</v>
      </c>
      <c r="G382" s="141" t="s">
        <v>421</v>
      </c>
      <c r="H382" s="142">
        <v>1.5589999999999999</v>
      </c>
      <c r="I382" s="143"/>
      <c r="J382" s="144">
        <f>ROUND(I382*H382,2)</f>
        <v>0</v>
      </c>
      <c r="K382" s="140" t="s">
        <v>381</v>
      </c>
      <c r="L382" s="32"/>
      <c r="M382" s="145" t="s">
        <v>1</v>
      </c>
      <c r="N382" s="146" t="s">
        <v>41</v>
      </c>
      <c r="P382" s="147">
        <f>O382*H382</f>
        <v>0</v>
      </c>
      <c r="Q382" s="147">
        <v>1.06277</v>
      </c>
      <c r="R382" s="147">
        <f>Q382*H382</f>
        <v>1.65685843</v>
      </c>
      <c r="S382" s="147">
        <v>0</v>
      </c>
      <c r="T382" s="148">
        <f>S382*H382</f>
        <v>0</v>
      </c>
      <c r="AR382" s="149" t="s">
        <v>382</v>
      </c>
      <c r="AT382" s="149" t="s">
        <v>377</v>
      </c>
      <c r="AU382" s="149" t="s">
        <v>85</v>
      </c>
      <c r="AY382" s="17" t="s">
        <v>375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83</v>
      </c>
      <c r="BK382" s="150">
        <f>ROUND(I382*H382,2)</f>
        <v>0</v>
      </c>
      <c r="BL382" s="17" t="s">
        <v>382</v>
      </c>
      <c r="BM382" s="149" t="s">
        <v>703</v>
      </c>
    </row>
    <row r="383" spans="2:65" s="14" customFormat="1" ht="11.25" x14ac:dyDescent="0.2">
      <c r="B383" s="166"/>
      <c r="D383" s="152" t="s">
        <v>384</v>
      </c>
      <c r="E383" s="167" t="s">
        <v>1</v>
      </c>
      <c r="F383" s="168" t="s">
        <v>614</v>
      </c>
      <c r="H383" s="167" t="s">
        <v>1</v>
      </c>
      <c r="I383" s="169"/>
      <c r="L383" s="166"/>
      <c r="M383" s="170"/>
      <c r="T383" s="171"/>
      <c r="AT383" s="167" t="s">
        <v>384</v>
      </c>
      <c r="AU383" s="167" t="s">
        <v>85</v>
      </c>
      <c r="AV383" s="14" t="s">
        <v>83</v>
      </c>
      <c r="AW383" s="14" t="s">
        <v>32</v>
      </c>
      <c r="AX383" s="14" t="s">
        <v>76</v>
      </c>
      <c r="AY383" s="167" t="s">
        <v>375</v>
      </c>
    </row>
    <row r="384" spans="2:65" s="12" customFormat="1" ht="11.25" x14ac:dyDescent="0.2">
      <c r="B384" s="151"/>
      <c r="D384" s="152" t="s">
        <v>384</v>
      </c>
      <c r="E384" s="153" t="s">
        <v>1</v>
      </c>
      <c r="F384" s="154" t="s">
        <v>704</v>
      </c>
      <c r="H384" s="155">
        <v>0.51800000000000002</v>
      </c>
      <c r="I384" s="156"/>
      <c r="L384" s="151"/>
      <c r="M384" s="157"/>
      <c r="T384" s="158"/>
      <c r="AT384" s="153" t="s">
        <v>384</v>
      </c>
      <c r="AU384" s="153" t="s">
        <v>85</v>
      </c>
      <c r="AV384" s="12" t="s">
        <v>85</v>
      </c>
      <c r="AW384" s="12" t="s">
        <v>32</v>
      </c>
      <c r="AX384" s="12" t="s">
        <v>76</v>
      </c>
      <c r="AY384" s="153" t="s">
        <v>375</v>
      </c>
    </row>
    <row r="385" spans="2:65" s="12" customFormat="1" ht="11.25" x14ac:dyDescent="0.2">
      <c r="B385" s="151"/>
      <c r="D385" s="152" t="s">
        <v>384</v>
      </c>
      <c r="E385" s="153" t="s">
        <v>1</v>
      </c>
      <c r="F385" s="154" t="s">
        <v>705</v>
      </c>
      <c r="H385" s="155">
        <v>0.112</v>
      </c>
      <c r="I385" s="156"/>
      <c r="L385" s="151"/>
      <c r="M385" s="157"/>
      <c r="T385" s="158"/>
      <c r="AT385" s="153" t="s">
        <v>384</v>
      </c>
      <c r="AU385" s="153" t="s">
        <v>85</v>
      </c>
      <c r="AV385" s="12" t="s">
        <v>85</v>
      </c>
      <c r="AW385" s="12" t="s">
        <v>32</v>
      </c>
      <c r="AX385" s="12" t="s">
        <v>76</v>
      </c>
      <c r="AY385" s="153" t="s">
        <v>375</v>
      </c>
    </row>
    <row r="386" spans="2:65" s="12" customFormat="1" ht="11.25" x14ac:dyDescent="0.2">
      <c r="B386" s="151"/>
      <c r="D386" s="152" t="s">
        <v>384</v>
      </c>
      <c r="E386" s="153" t="s">
        <v>1</v>
      </c>
      <c r="F386" s="154" t="s">
        <v>706</v>
      </c>
      <c r="H386" s="155">
        <v>0.92900000000000005</v>
      </c>
      <c r="I386" s="156"/>
      <c r="L386" s="151"/>
      <c r="M386" s="157"/>
      <c r="T386" s="158"/>
      <c r="AT386" s="153" t="s">
        <v>384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375</v>
      </c>
    </row>
    <row r="387" spans="2:65" s="13" customFormat="1" ht="11.25" x14ac:dyDescent="0.2">
      <c r="B387" s="159"/>
      <c r="D387" s="152" t="s">
        <v>384</v>
      </c>
      <c r="E387" s="160" t="s">
        <v>1</v>
      </c>
      <c r="F387" s="161" t="s">
        <v>387</v>
      </c>
      <c r="H387" s="162">
        <v>1.5589999999999999</v>
      </c>
      <c r="I387" s="163"/>
      <c r="L387" s="159"/>
      <c r="M387" s="164"/>
      <c r="T387" s="165"/>
      <c r="AT387" s="160" t="s">
        <v>384</v>
      </c>
      <c r="AU387" s="160" t="s">
        <v>85</v>
      </c>
      <c r="AV387" s="13" t="s">
        <v>382</v>
      </c>
      <c r="AW387" s="13" t="s">
        <v>32</v>
      </c>
      <c r="AX387" s="13" t="s">
        <v>83</v>
      </c>
      <c r="AY387" s="160" t="s">
        <v>375</v>
      </c>
    </row>
    <row r="388" spans="2:65" s="1" customFormat="1" ht="16.5" customHeight="1" x14ac:dyDescent="0.2">
      <c r="B388" s="32"/>
      <c r="C388" s="138" t="s">
        <v>707</v>
      </c>
      <c r="D388" s="138" t="s">
        <v>377</v>
      </c>
      <c r="E388" s="139" t="s">
        <v>708</v>
      </c>
      <c r="F388" s="140" t="s">
        <v>709</v>
      </c>
      <c r="G388" s="141" t="s">
        <v>390</v>
      </c>
      <c r="H388" s="142">
        <v>1.306</v>
      </c>
      <c r="I388" s="143"/>
      <c r="J388" s="144">
        <f>ROUND(I388*H388,2)</f>
        <v>0</v>
      </c>
      <c r="K388" s="140" t="s">
        <v>381</v>
      </c>
      <c r="L388" s="32"/>
      <c r="M388" s="145" t="s">
        <v>1</v>
      </c>
      <c r="N388" s="146" t="s">
        <v>41</v>
      </c>
      <c r="P388" s="147">
        <f>O388*H388</f>
        <v>0</v>
      </c>
      <c r="Q388" s="147">
        <v>2.5019399999999998</v>
      </c>
      <c r="R388" s="147">
        <f>Q388*H388</f>
        <v>3.2675336399999999</v>
      </c>
      <c r="S388" s="147">
        <v>0</v>
      </c>
      <c r="T388" s="148">
        <f>S388*H388</f>
        <v>0</v>
      </c>
      <c r="AR388" s="149" t="s">
        <v>382</v>
      </c>
      <c r="AT388" s="149" t="s">
        <v>377</v>
      </c>
      <c r="AU388" s="149" t="s">
        <v>85</v>
      </c>
      <c r="AY388" s="17" t="s">
        <v>375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83</v>
      </c>
      <c r="BK388" s="150">
        <f>ROUND(I388*H388,2)</f>
        <v>0</v>
      </c>
      <c r="BL388" s="17" t="s">
        <v>382</v>
      </c>
      <c r="BM388" s="149" t="s">
        <v>710</v>
      </c>
    </row>
    <row r="389" spans="2:65" s="14" customFormat="1" ht="11.25" x14ac:dyDescent="0.2">
      <c r="B389" s="166"/>
      <c r="D389" s="152" t="s">
        <v>384</v>
      </c>
      <c r="E389" s="167" t="s">
        <v>1</v>
      </c>
      <c r="F389" s="168" t="s">
        <v>614</v>
      </c>
      <c r="H389" s="167" t="s">
        <v>1</v>
      </c>
      <c r="I389" s="169"/>
      <c r="L389" s="166"/>
      <c r="M389" s="170"/>
      <c r="T389" s="171"/>
      <c r="AT389" s="167" t="s">
        <v>384</v>
      </c>
      <c r="AU389" s="167" t="s">
        <v>85</v>
      </c>
      <c r="AV389" s="14" t="s">
        <v>83</v>
      </c>
      <c r="AW389" s="14" t="s">
        <v>32</v>
      </c>
      <c r="AX389" s="14" t="s">
        <v>76</v>
      </c>
      <c r="AY389" s="167" t="s">
        <v>375</v>
      </c>
    </row>
    <row r="390" spans="2:65" s="12" customFormat="1" ht="11.25" x14ac:dyDescent="0.2">
      <c r="B390" s="151"/>
      <c r="D390" s="152" t="s">
        <v>384</v>
      </c>
      <c r="E390" s="153" t="s">
        <v>1</v>
      </c>
      <c r="F390" s="154" t="s">
        <v>711</v>
      </c>
      <c r="H390" s="155">
        <v>0.46800000000000003</v>
      </c>
      <c r="I390" s="156"/>
      <c r="L390" s="151"/>
      <c r="M390" s="157"/>
      <c r="T390" s="158"/>
      <c r="AT390" s="153" t="s">
        <v>384</v>
      </c>
      <c r="AU390" s="153" t="s">
        <v>85</v>
      </c>
      <c r="AV390" s="12" t="s">
        <v>85</v>
      </c>
      <c r="AW390" s="12" t="s">
        <v>32</v>
      </c>
      <c r="AX390" s="12" t="s">
        <v>76</v>
      </c>
      <c r="AY390" s="153" t="s">
        <v>375</v>
      </c>
    </row>
    <row r="391" spans="2:65" s="12" customFormat="1" ht="11.25" x14ac:dyDescent="0.2">
      <c r="B391" s="151"/>
      <c r="D391" s="152" t="s">
        <v>384</v>
      </c>
      <c r="E391" s="153" t="s">
        <v>1</v>
      </c>
      <c r="F391" s="154" t="s">
        <v>712</v>
      </c>
      <c r="H391" s="155">
        <v>0.83799999999999997</v>
      </c>
      <c r="I391" s="156"/>
      <c r="L391" s="151"/>
      <c r="M391" s="157"/>
      <c r="T391" s="158"/>
      <c r="AT391" s="153" t="s">
        <v>384</v>
      </c>
      <c r="AU391" s="153" t="s">
        <v>85</v>
      </c>
      <c r="AV391" s="12" t="s">
        <v>85</v>
      </c>
      <c r="AW391" s="12" t="s">
        <v>32</v>
      </c>
      <c r="AX391" s="12" t="s">
        <v>76</v>
      </c>
      <c r="AY391" s="153" t="s">
        <v>375</v>
      </c>
    </row>
    <row r="392" spans="2:65" s="13" customFormat="1" ht="11.25" x14ac:dyDescent="0.2">
      <c r="B392" s="159"/>
      <c r="D392" s="152" t="s">
        <v>384</v>
      </c>
      <c r="E392" s="160" t="s">
        <v>1</v>
      </c>
      <c r="F392" s="161" t="s">
        <v>387</v>
      </c>
      <c r="H392" s="162">
        <v>1.306</v>
      </c>
      <c r="I392" s="163"/>
      <c r="L392" s="159"/>
      <c r="M392" s="164"/>
      <c r="T392" s="165"/>
      <c r="AT392" s="160" t="s">
        <v>384</v>
      </c>
      <c r="AU392" s="160" t="s">
        <v>85</v>
      </c>
      <c r="AV392" s="13" t="s">
        <v>382</v>
      </c>
      <c r="AW392" s="13" t="s">
        <v>32</v>
      </c>
      <c r="AX392" s="13" t="s">
        <v>83</v>
      </c>
      <c r="AY392" s="160" t="s">
        <v>375</v>
      </c>
    </row>
    <row r="393" spans="2:65" s="1" customFormat="1" ht="24.2" customHeight="1" x14ac:dyDescent="0.2">
      <c r="B393" s="32"/>
      <c r="C393" s="138" t="s">
        <v>713</v>
      </c>
      <c r="D393" s="138" t="s">
        <v>377</v>
      </c>
      <c r="E393" s="139" t="s">
        <v>714</v>
      </c>
      <c r="F393" s="140" t="s">
        <v>715</v>
      </c>
      <c r="G393" s="141" t="s">
        <v>380</v>
      </c>
      <c r="H393" s="142">
        <v>11.885</v>
      </c>
      <c r="I393" s="143"/>
      <c r="J393" s="144">
        <f>ROUND(I393*H393,2)</f>
        <v>0</v>
      </c>
      <c r="K393" s="140" t="s">
        <v>381</v>
      </c>
      <c r="L393" s="32"/>
      <c r="M393" s="145" t="s">
        <v>1</v>
      </c>
      <c r="N393" s="146" t="s">
        <v>41</v>
      </c>
      <c r="P393" s="147">
        <f>O393*H393</f>
        <v>0</v>
      </c>
      <c r="Q393" s="147">
        <v>4.6499999999999996E-3</v>
      </c>
      <c r="R393" s="147">
        <f>Q393*H393</f>
        <v>5.5265249999999995E-2</v>
      </c>
      <c r="S393" s="147">
        <v>0</v>
      </c>
      <c r="T393" s="148">
        <f>S393*H393</f>
        <v>0</v>
      </c>
      <c r="AR393" s="149" t="s">
        <v>382</v>
      </c>
      <c r="AT393" s="149" t="s">
        <v>377</v>
      </c>
      <c r="AU393" s="149" t="s">
        <v>85</v>
      </c>
      <c r="AY393" s="17" t="s">
        <v>375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382</v>
      </c>
      <c r="BM393" s="149" t="s">
        <v>716</v>
      </c>
    </row>
    <row r="394" spans="2:65" s="12" customFormat="1" ht="11.25" x14ac:dyDescent="0.2">
      <c r="B394" s="151"/>
      <c r="D394" s="152" t="s">
        <v>384</v>
      </c>
      <c r="E394" s="153" t="s">
        <v>1</v>
      </c>
      <c r="F394" s="154" t="s">
        <v>717</v>
      </c>
      <c r="H394" s="155">
        <v>3.51</v>
      </c>
      <c r="I394" s="156"/>
      <c r="L394" s="151"/>
      <c r="M394" s="157"/>
      <c r="T394" s="158"/>
      <c r="AT394" s="153" t="s">
        <v>384</v>
      </c>
      <c r="AU394" s="153" t="s">
        <v>85</v>
      </c>
      <c r="AV394" s="12" t="s">
        <v>85</v>
      </c>
      <c r="AW394" s="12" t="s">
        <v>32</v>
      </c>
      <c r="AX394" s="12" t="s">
        <v>76</v>
      </c>
      <c r="AY394" s="153" t="s">
        <v>375</v>
      </c>
    </row>
    <row r="395" spans="2:65" s="12" customFormat="1" ht="11.25" x14ac:dyDescent="0.2">
      <c r="B395" s="151"/>
      <c r="D395" s="152" t="s">
        <v>384</v>
      </c>
      <c r="E395" s="153" t="s">
        <v>1</v>
      </c>
      <c r="F395" s="154" t="s">
        <v>718</v>
      </c>
      <c r="H395" s="155">
        <v>8.375</v>
      </c>
      <c r="I395" s="156"/>
      <c r="L395" s="151"/>
      <c r="M395" s="157"/>
      <c r="T395" s="158"/>
      <c r="AT395" s="153" t="s">
        <v>384</v>
      </c>
      <c r="AU395" s="153" t="s">
        <v>85</v>
      </c>
      <c r="AV395" s="12" t="s">
        <v>85</v>
      </c>
      <c r="AW395" s="12" t="s">
        <v>32</v>
      </c>
      <c r="AX395" s="12" t="s">
        <v>76</v>
      </c>
      <c r="AY395" s="153" t="s">
        <v>375</v>
      </c>
    </row>
    <row r="396" spans="2:65" s="13" customFormat="1" ht="11.25" x14ac:dyDescent="0.2">
      <c r="B396" s="159"/>
      <c r="D396" s="152" t="s">
        <v>384</v>
      </c>
      <c r="E396" s="160" t="s">
        <v>1</v>
      </c>
      <c r="F396" s="161" t="s">
        <v>387</v>
      </c>
      <c r="H396" s="162">
        <v>11.885</v>
      </c>
      <c r="I396" s="163"/>
      <c r="L396" s="159"/>
      <c r="M396" s="164"/>
      <c r="T396" s="165"/>
      <c r="AT396" s="160" t="s">
        <v>384</v>
      </c>
      <c r="AU396" s="160" t="s">
        <v>85</v>
      </c>
      <c r="AV396" s="13" t="s">
        <v>382</v>
      </c>
      <c r="AW396" s="13" t="s">
        <v>32</v>
      </c>
      <c r="AX396" s="13" t="s">
        <v>83</v>
      </c>
      <c r="AY396" s="160" t="s">
        <v>375</v>
      </c>
    </row>
    <row r="397" spans="2:65" s="1" customFormat="1" ht="24.2" customHeight="1" x14ac:dyDescent="0.2">
      <c r="B397" s="32"/>
      <c r="C397" s="138" t="s">
        <v>719</v>
      </c>
      <c r="D397" s="138" t="s">
        <v>377</v>
      </c>
      <c r="E397" s="139" t="s">
        <v>720</v>
      </c>
      <c r="F397" s="140" t="s">
        <v>721</v>
      </c>
      <c r="G397" s="141" t="s">
        <v>380</v>
      </c>
      <c r="H397" s="142">
        <v>11.885</v>
      </c>
      <c r="I397" s="143"/>
      <c r="J397" s="144">
        <f>ROUND(I397*H397,2)</f>
        <v>0</v>
      </c>
      <c r="K397" s="140" t="s">
        <v>381</v>
      </c>
      <c r="L397" s="32"/>
      <c r="M397" s="145" t="s">
        <v>1</v>
      </c>
      <c r="N397" s="146" t="s">
        <v>41</v>
      </c>
      <c r="P397" s="147">
        <f>O397*H397</f>
        <v>0</v>
      </c>
      <c r="Q397" s="147">
        <v>0</v>
      </c>
      <c r="R397" s="147">
        <f>Q397*H397</f>
        <v>0</v>
      </c>
      <c r="S397" s="147">
        <v>0</v>
      </c>
      <c r="T397" s="148">
        <f>S397*H397</f>
        <v>0</v>
      </c>
      <c r="AR397" s="149" t="s">
        <v>382</v>
      </c>
      <c r="AT397" s="149" t="s">
        <v>377</v>
      </c>
      <c r="AU397" s="149" t="s">
        <v>85</v>
      </c>
      <c r="AY397" s="17" t="s">
        <v>375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83</v>
      </c>
      <c r="BK397" s="150">
        <f>ROUND(I397*H397,2)</f>
        <v>0</v>
      </c>
      <c r="BL397" s="17" t="s">
        <v>382</v>
      </c>
      <c r="BM397" s="149" t="s">
        <v>722</v>
      </c>
    </row>
    <row r="398" spans="2:65" s="1" customFormat="1" ht="33" customHeight="1" x14ac:dyDescent="0.2">
      <c r="B398" s="32"/>
      <c r="C398" s="138" t="s">
        <v>723</v>
      </c>
      <c r="D398" s="138" t="s">
        <v>377</v>
      </c>
      <c r="E398" s="139" t="s">
        <v>724</v>
      </c>
      <c r="F398" s="140" t="s">
        <v>725</v>
      </c>
      <c r="G398" s="141" t="s">
        <v>380</v>
      </c>
      <c r="H398" s="142">
        <v>3.18</v>
      </c>
      <c r="I398" s="143"/>
      <c r="J398" s="144">
        <f>ROUND(I398*H398,2)</f>
        <v>0</v>
      </c>
      <c r="K398" s="140" t="s">
        <v>381</v>
      </c>
      <c r="L398" s="32"/>
      <c r="M398" s="145" t="s">
        <v>1</v>
      </c>
      <c r="N398" s="146" t="s">
        <v>41</v>
      </c>
      <c r="P398" s="147">
        <f>O398*H398</f>
        <v>0</v>
      </c>
      <c r="Q398" s="147">
        <v>1.6100000000000001E-3</v>
      </c>
      <c r="R398" s="147">
        <f>Q398*H398</f>
        <v>5.1198000000000007E-3</v>
      </c>
      <c r="S398" s="147">
        <v>0</v>
      </c>
      <c r="T398" s="148">
        <f>S398*H398</f>
        <v>0</v>
      </c>
      <c r="AR398" s="149" t="s">
        <v>382</v>
      </c>
      <c r="AT398" s="149" t="s">
        <v>377</v>
      </c>
      <c r="AU398" s="149" t="s">
        <v>85</v>
      </c>
      <c r="AY398" s="17" t="s">
        <v>375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83</v>
      </c>
      <c r="BK398" s="150">
        <f>ROUND(I398*H398,2)</f>
        <v>0</v>
      </c>
      <c r="BL398" s="17" t="s">
        <v>382</v>
      </c>
      <c r="BM398" s="149" t="s">
        <v>726</v>
      </c>
    </row>
    <row r="399" spans="2:65" s="12" customFormat="1" ht="11.25" x14ac:dyDescent="0.2">
      <c r="B399" s="151"/>
      <c r="D399" s="152" t="s">
        <v>384</v>
      </c>
      <c r="E399" s="153" t="s">
        <v>1</v>
      </c>
      <c r="F399" s="154" t="s">
        <v>727</v>
      </c>
      <c r="H399" s="155">
        <v>1.17</v>
      </c>
      <c r="I399" s="156"/>
      <c r="L399" s="151"/>
      <c r="M399" s="157"/>
      <c r="T399" s="158"/>
      <c r="AT399" s="153" t="s">
        <v>384</v>
      </c>
      <c r="AU399" s="153" t="s">
        <v>85</v>
      </c>
      <c r="AV399" s="12" t="s">
        <v>85</v>
      </c>
      <c r="AW399" s="12" t="s">
        <v>32</v>
      </c>
      <c r="AX399" s="12" t="s">
        <v>76</v>
      </c>
      <c r="AY399" s="153" t="s">
        <v>375</v>
      </c>
    </row>
    <row r="400" spans="2:65" s="12" customFormat="1" ht="11.25" x14ac:dyDescent="0.2">
      <c r="B400" s="151"/>
      <c r="D400" s="152" t="s">
        <v>384</v>
      </c>
      <c r="E400" s="153" t="s">
        <v>1</v>
      </c>
      <c r="F400" s="154" t="s">
        <v>728</v>
      </c>
      <c r="H400" s="155">
        <v>2.0099999999999998</v>
      </c>
      <c r="I400" s="156"/>
      <c r="L400" s="151"/>
      <c r="M400" s="157"/>
      <c r="T400" s="158"/>
      <c r="AT400" s="153" t="s">
        <v>384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375</v>
      </c>
    </row>
    <row r="401" spans="2:65" s="13" customFormat="1" ht="11.25" x14ac:dyDescent="0.2">
      <c r="B401" s="159"/>
      <c r="D401" s="152" t="s">
        <v>384</v>
      </c>
      <c r="E401" s="160" t="s">
        <v>1</v>
      </c>
      <c r="F401" s="161" t="s">
        <v>387</v>
      </c>
      <c r="H401" s="162">
        <v>3.18</v>
      </c>
      <c r="I401" s="163"/>
      <c r="L401" s="159"/>
      <c r="M401" s="164"/>
      <c r="T401" s="165"/>
      <c r="AT401" s="160" t="s">
        <v>384</v>
      </c>
      <c r="AU401" s="160" t="s">
        <v>85</v>
      </c>
      <c r="AV401" s="13" t="s">
        <v>382</v>
      </c>
      <c r="AW401" s="13" t="s">
        <v>32</v>
      </c>
      <c r="AX401" s="13" t="s">
        <v>83</v>
      </c>
      <c r="AY401" s="160" t="s">
        <v>375</v>
      </c>
    </row>
    <row r="402" spans="2:65" s="1" customFormat="1" ht="33" customHeight="1" x14ac:dyDescent="0.2">
      <c r="B402" s="32"/>
      <c r="C402" s="138" t="s">
        <v>729</v>
      </c>
      <c r="D402" s="138" t="s">
        <v>377</v>
      </c>
      <c r="E402" s="139" t="s">
        <v>730</v>
      </c>
      <c r="F402" s="140" t="s">
        <v>731</v>
      </c>
      <c r="G402" s="141" t="s">
        <v>380</v>
      </c>
      <c r="H402" s="142">
        <v>1.17</v>
      </c>
      <c r="I402" s="143"/>
      <c r="J402" s="144">
        <f>ROUND(I402*H402,2)</f>
        <v>0</v>
      </c>
      <c r="K402" s="140" t="s">
        <v>381</v>
      </c>
      <c r="L402" s="32"/>
      <c r="M402" s="145" t="s">
        <v>1</v>
      </c>
      <c r="N402" s="146" t="s">
        <v>41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382</v>
      </c>
      <c r="AT402" s="149" t="s">
        <v>377</v>
      </c>
      <c r="AU402" s="149" t="s">
        <v>85</v>
      </c>
      <c r="AY402" s="17" t="s">
        <v>375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382</v>
      </c>
      <c r="BM402" s="149" t="s">
        <v>732</v>
      </c>
    </row>
    <row r="403" spans="2:65" s="1" customFormat="1" ht="16.5" customHeight="1" x14ac:dyDescent="0.2">
      <c r="B403" s="32"/>
      <c r="C403" s="138" t="s">
        <v>733</v>
      </c>
      <c r="D403" s="138" t="s">
        <v>377</v>
      </c>
      <c r="E403" s="139" t="s">
        <v>734</v>
      </c>
      <c r="F403" s="140" t="s">
        <v>735</v>
      </c>
      <c r="G403" s="141" t="s">
        <v>390</v>
      </c>
      <c r="H403" s="142">
        <v>36.973999999999997</v>
      </c>
      <c r="I403" s="143"/>
      <c r="J403" s="144">
        <f>ROUND(I403*H403,2)</f>
        <v>0</v>
      </c>
      <c r="K403" s="140" t="s">
        <v>381</v>
      </c>
      <c r="L403" s="32"/>
      <c r="M403" s="145" t="s">
        <v>1</v>
      </c>
      <c r="N403" s="146" t="s">
        <v>41</v>
      </c>
      <c r="P403" s="147">
        <f>O403*H403</f>
        <v>0</v>
      </c>
      <c r="Q403" s="147">
        <v>2.5019800000000001</v>
      </c>
      <c r="R403" s="147">
        <f>Q403*H403</f>
        <v>92.508208519999997</v>
      </c>
      <c r="S403" s="147">
        <v>0</v>
      </c>
      <c r="T403" s="148">
        <f>S403*H403</f>
        <v>0</v>
      </c>
      <c r="AR403" s="149" t="s">
        <v>382</v>
      </c>
      <c r="AT403" s="149" t="s">
        <v>377</v>
      </c>
      <c r="AU403" s="149" t="s">
        <v>85</v>
      </c>
      <c r="AY403" s="17" t="s">
        <v>375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83</v>
      </c>
      <c r="BK403" s="150">
        <f>ROUND(I403*H403,2)</f>
        <v>0</v>
      </c>
      <c r="BL403" s="17" t="s">
        <v>382</v>
      </c>
      <c r="BM403" s="149" t="s">
        <v>736</v>
      </c>
    </row>
    <row r="404" spans="2:65" s="14" customFormat="1" ht="11.25" x14ac:dyDescent="0.2">
      <c r="B404" s="166"/>
      <c r="D404" s="152" t="s">
        <v>384</v>
      </c>
      <c r="E404" s="167" t="s">
        <v>1</v>
      </c>
      <c r="F404" s="168" t="s">
        <v>614</v>
      </c>
      <c r="H404" s="167" t="s">
        <v>1</v>
      </c>
      <c r="I404" s="169"/>
      <c r="L404" s="166"/>
      <c r="M404" s="170"/>
      <c r="T404" s="171"/>
      <c r="AT404" s="167" t="s">
        <v>384</v>
      </c>
      <c r="AU404" s="167" t="s">
        <v>85</v>
      </c>
      <c r="AV404" s="14" t="s">
        <v>83</v>
      </c>
      <c r="AW404" s="14" t="s">
        <v>32</v>
      </c>
      <c r="AX404" s="14" t="s">
        <v>76</v>
      </c>
      <c r="AY404" s="167" t="s">
        <v>375</v>
      </c>
    </row>
    <row r="405" spans="2:65" s="12" customFormat="1" ht="11.25" x14ac:dyDescent="0.2">
      <c r="B405" s="151"/>
      <c r="D405" s="152" t="s">
        <v>384</v>
      </c>
      <c r="E405" s="153" t="s">
        <v>1</v>
      </c>
      <c r="F405" s="154" t="s">
        <v>737</v>
      </c>
      <c r="H405" s="155">
        <v>7.2089999999999996</v>
      </c>
      <c r="I405" s="156"/>
      <c r="L405" s="151"/>
      <c r="M405" s="157"/>
      <c r="T405" s="158"/>
      <c r="AT405" s="153" t="s">
        <v>384</v>
      </c>
      <c r="AU405" s="153" t="s">
        <v>85</v>
      </c>
      <c r="AV405" s="12" t="s">
        <v>85</v>
      </c>
      <c r="AW405" s="12" t="s">
        <v>32</v>
      </c>
      <c r="AX405" s="12" t="s">
        <v>76</v>
      </c>
      <c r="AY405" s="153" t="s">
        <v>375</v>
      </c>
    </row>
    <row r="406" spans="2:65" s="12" customFormat="1" ht="11.25" x14ac:dyDescent="0.2">
      <c r="B406" s="151"/>
      <c r="D406" s="152" t="s">
        <v>384</v>
      </c>
      <c r="E406" s="153" t="s">
        <v>1</v>
      </c>
      <c r="F406" s="154" t="s">
        <v>738</v>
      </c>
      <c r="H406" s="155">
        <v>1.1850000000000001</v>
      </c>
      <c r="I406" s="156"/>
      <c r="L406" s="151"/>
      <c r="M406" s="157"/>
      <c r="T406" s="158"/>
      <c r="AT406" s="153" t="s">
        <v>384</v>
      </c>
      <c r="AU406" s="153" t="s">
        <v>85</v>
      </c>
      <c r="AV406" s="12" t="s">
        <v>85</v>
      </c>
      <c r="AW406" s="12" t="s">
        <v>32</v>
      </c>
      <c r="AX406" s="12" t="s">
        <v>76</v>
      </c>
      <c r="AY406" s="153" t="s">
        <v>375</v>
      </c>
    </row>
    <row r="407" spans="2:65" s="12" customFormat="1" ht="11.25" x14ac:dyDescent="0.2">
      <c r="B407" s="151"/>
      <c r="D407" s="152" t="s">
        <v>384</v>
      </c>
      <c r="E407" s="153" t="s">
        <v>1</v>
      </c>
      <c r="F407" s="154" t="s">
        <v>739</v>
      </c>
      <c r="H407" s="155">
        <v>0.45</v>
      </c>
      <c r="I407" s="156"/>
      <c r="L407" s="151"/>
      <c r="M407" s="157"/>
      <c r="T407" s="158"/>
      <c r="AT407" s="153" t="s">
        <v>384</v>
      </c>
      <c r="AU407" s="153" t="s">
        <v>85</v>
      </c>
      <c r="AV407" s="12" t="s">
        <v>85</v>
      </c>
      <c r="AW407" s="12" t="s">
        <v>32</v>
      </c>
      <c r="AX407" s="12" t="s">
        <v>76</v>
      </c>
      <c r="AY407" s="153" t="s">
        <v>375</v>
      </c>
    </row>
    <row r="408" spans="2:65" s="12" customFormat="1" ht="11.25" x14ac:dyDescent="0.2">
      <c r="B408" s="151"/>
      <c r="D408" s="152" t="s">
        <v>384</v>
      </c>
      <c r="E408" s="153" t="s">
        <v>1</v>
      </c>
      <c r="F408" s="154" t="s">
        <v>740</v>
      </c>
      <c r="H408" s="155">
        <v>6.5880000000000001</v>
      </c>
      <c r="I408" s="156"/>
      <c r="L408" s="151"/>
      <c r="M408" s="157"/>
      <c r="T408" s="158"/>
      <c r="AT408" s="153" t="s">
        <v>384</v>
      </c>
      <c r="AU408" s="153" t="s">
        <v>85</v>
      </c>
      <c r="AV408" s="12" t="s">
        <v>85</v>
      </c>
      <c r="AW408" s="12" t="s">
        <v>32</v>
      </c>
      <c r="AX408" s="12" t="s">
        <v>76</v>
      </c>
      <c r="AY408" s="153" t="s">
        <v>375</v>
      </c>
    </row>
    <row r="409" spans="2:65" s="12" customFormat="1" ht="11.25" x14ac:dyDescent="0.2">
      <c r="B409" s="151"/>
      <c r="D409" s="152" t="s">
        <v>384</v>
      </c>
      <c r="E409" s="153" t="s">
        <v>1</v>
      </c>
      <c r="F409" s="154" t="s">
        <v>741</v>
      </c>
      <c r="H409" s="155">
        <v>0.61099999999999999</v>
      </c>
      <c r="I409" s="156"/>
      <c r="L409" s="151"/>
      <c r="M409" s="157"/>
      <c r="T409" s="158"/>
      <c r="AT409" s="153" t="s">
        <v>384</v>
      </c>
      <c r="AU409" s="153" t="s">
        <v>85</v>
      </c>
      <c r="AV409" s="12" t="s">
        <v>85</v>
      </c>
      <c r="AW409" s="12" t="s">
        <v>32</v>
      </c>
      <c r="AX409" s="12" t="s">
        <v>76</v>
      </c>
      <c r="AY409" s="153" t="s">
        <v>375</v>
      </c>
    </row>
    <row r="410" spans="2:65" s="12" customFormat="1" ht="11.25" x14ac:dyDescent="0.2">
      <c r="B410" s="151"/>
      <c r="D410" s="152" t="s">
        <v>384</v>
      </c>
      <c r="E410" s="153" t="s">
        <v>1</v>
      </c>
      <c r="F410" s="154" t="s">
        <v>742</v>
      </c>
      <c r="H410" s="155">
        <v>0.66700000000000004</v>
      </c>
      <c r="I410" s="156"/>
      <c r="L410" s="151"/>
      <c r="M410" s="157"/>
      <c r="T410" s="158"/>
      <c r="AT410" s="153" t="s">
        <v>384</v>
      </c>
      <c r="AU410" s="153" t="s">
        <v>85</v>
      </c>
      <c r="AV410" s="12" t="s">
        <v>85</v>
      </c>
      <c r="AW410" s="12" t="s">
        <v>32</v>
      </c>
      <c r="AX410" s="12" t="s">
        <v>76</v>
      </c>
      <c r="AY410" s="153" t="s">
        <v>375</v>
      </c>
    </row>
    <row r="411" spans="2:65" s="12" customFormat="1" ht="11.25" x14ac:dyDescent="0.2">
      <c r="B411" s="151"/>
      <c r="D411" s="152" t="s">
        <v>384</v>
      </c>
      <c r="E411" s="153" t="s">
        <v>1</v>
      </c>
      <c r="F411" s="154" t="s">
        <v>743</v>
      </c>
      <c r="H411" s="155">
        <v>0.438</v>
      </c>
      <c r="I411" s="156"/>
      <c r="L411" s="151"/>
      <c r="M411" s="157"/>
      <c r="T411" s="158"/>
      <c r="AT411" s="153" t="s">
        <v>384</v>
      </c>
      <c r="AU411" s="153" t="s">
        <v>85</v>
      </c>
      <c r="AV411" s="12" t="s">
        <v>85</v>
      </c>
      <c r="AW411" s="12" t="s">
        <v>32</v>
      </c>
      <c r="AX411" s="12" t="s">
        <v>76</v>
      </c>
      <c r="AY411" s="153" t="s">
        <v>375</v>
      </c>
    </row>
    <row r="412" spans="2:65" s="12" customFormat="1" ht="11.25" x14ac:dyDescent="0.2">
      <c r="B412" s="151"/>
      <c r="D412" s="152" t="s">
        <v>384</v>
      </c>
      <c r="E412" s="153" t="s">
        <v>1</v>
      </c>
      <c r="F412" s="154" t="s">
        <v>744</v>
      </c>
      <c r="H412" s="155">
        <v>0.79800000000000004</v>
      </c>
      <c r="I412" s="156"/>
      <c r="L412" s="151"/>
      <c r="M412" s="157"/>
      <c r="T412" s="158"/>
      <c r="AT412" s="153" t="s">
        <v>384</v>
      </c>
      <c r="AU412" s="153" t="s">
        <v>85</v>
      </c>
      <c r="AV412" s="12" t="s">
        <v>85</v>
      </c>
      <c r="AW412" s="12" t="s">
        <v>32</v>
      </c>
      <c r="AX412" s="12" t="s">
        <v>76</v>
      </c>
      <c r="AY412" s="153" t="s">
        <v>375</v>
      </c>
    </row>
    <row r="413" spans="2:65" s="12" customFormat="1" ht="11.25" x14ac:dyDescent="0.2">
      <c r="B413" s="151"/>
      <c r="D413" s="152" t="s">
        <v>384</v>
      </c>
      <c r="E413" s="153" t="s">
        <v>1</v>
      </c>
      <c r="F413" s="154" t="s">
        <v>745</v>
      </c>
      <c r="H413" s="155">
        <v>0.61499999999999999</v>
      </c>
      <c r="I413" s="156"/>
      <c r="L413" s="151"/>
      <c r="M413" s="157"/>
      <c r="T413" s="158"/>
      <c r="AT413" s="153" t="s">
        <v>384</v>
      </c>
      <c r="AU413" s="153" t="s">
        <v>85</v>
      </c>
      <c r="AV413" s="12" t="s">
        <v>85</v>
      </c>
      <c r="AW413" s="12" t="s">
        <v>32</v>
      </c>
      <c r="AX413" s="12" t="s">
        <v>76</v>
      </c>
      <c r="AY413" s="153" t="s">
        <v>375</v>
      </c>
    </row>
    <row r="414" spans="2:65" s="12" customFormat="1" ht="11.25" x14ac:dyDescent="0.2">
      <c r="B414" s="151"/>
      <c r="D414" s="152" t="s">
        <v>384</v>
      </c>
      <c r="E414" s="153" t="s">
        <v>1</v>
      </c>
      <c r="F414" s="154" t="s">
        <v>746</v>
      </c>
      <c r="H414" s="155">
        <v>0.51700000000000002</v>
      </c>
      <c r="I414" s="156"/>
      <c r="L414" s="151"/>
      <c r="M414" s="157"/>
      <c r="T414" s="158"/>
      <c r="AT414" s="153" t="s">
        <v>384</v>
      </c>
      <c r="AU414" s="153" t="s">
        <v>85</v>
      </c>
      <c r="AV414" s="12" t="s">
        <v>85</v>
      </c>
      <c r="AW414" s="12" t="s">
        <v>32</v>
      </c>
      <c r="AX414" s="12" t="s">
        <v>76</v>
      </c>
      <c r="AY414" s="153" t="s">
        <v>375</v>
      </c>
    </row>
    <row r="415" spans="2:65" s="14" customFormat="1" ht="11.25" x14ac:dyDescent="0.2">
      <c r="B415" s="166"/>
      <c r="D415" s="152" t="s">
        <v>384</v>
      </c>
      <c r="E415" s="167" t="s">
        <v>1</v>
      </c>
      <c r="F415" s="168" t="s">
        <v>616</v>
      </c>
      <c r="H415" s="167" t="s">
        <v>1</v>
      </c>
      <c r="I415" s="169"/>
      <c r="L415" s="166"/>
      <c r="M415" s="170"/>
      <c r="T415" s="171"/>
      <c r="AT415" s="167" t="s">
        <v>384</v>
      </c>
      <c r="AU415" s="167" t="s">
        <v>85</v>
      </c>
      <c r="AV415" s="14" t="s">
        <v>83</v>
      </c>
      <c r="AW415" s="14" t="s">
        <v>32</v>
      </c>
      <c r="AX415" s="14" t="s">
        <v>76</v>
      </c>
      <c r="AY415" s="167" t="s">
        <v>375</v>
      </c>
    </row>
    <row r="416" spans="2:65" s="12" customFormat="1" ht="11.25" x14ac:dyDescent="0.2">
      <c r="B416" s="151"/>
      <c r="D416" s="152" t="s">
        <v>384</v>
      </c>
      <c r="E416" s="153" t="s">
        <v>1</v>
      </c>
      <c r="F416" s="154" t="s">
        <v>747</v>
      </c>
      <c r="H416" s="155">
        <v>7.41</v>
      </c>
      <c r="I416" s="156"/>
      <c r="L416" s="151"/>
      <c r="M416" s="157"/>
      <c r="T416" s="158"/>
      <c r="AT416" s="153" t="s">
        <v>384</v>
      </c>
      <c r="AU416" s="153" t="s">
        <v>85</v>
      </c>
      <c r="AV416" s="12" t="s">
        <v>85</v>
      </c>
      <c r="AW416" s="12" t="s">
        <v>32</v>
      </c>
      <c r="AX416" s="12" t="s">
        <v>76</v>
      </c>
      <c r="AY416" s="153" t="s">
        <v>375</v>
      </c>
    </row>
    <row r="417" spans="2:65" s="12" customFormat="1" ht="11.25" x14ac:dyDescent="0.2">
      <c r="B417" s="151"/>
      <c r="D417" s="152" t="s">
        <v>384</v>
      </c>
      <c r="E417" s="153" t="s">
        <v>1</v>
      </c>
      <c r="F417" s="154" t="s">
        <v>748</v>
      </c>
      <c r="H417" s="155">
        <v>0.58499999999999996</v>
      </c>
      <c r="I417" s="156"/>
      <c r="L417" s="151"/>
      <c r="M417" s="157"/>
      <c r="T417" s="158"/>
      <c r="AT417" s="153" t="s">
        <v>384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375</v>
      </c>
    </row>
    <row r="418" spans="2:65" s="12" customFormat="1" ht="11.25" x14ac:dyDescent="0.2">
      <c r="B418" s="151"/>
      <c r="D418" s="152" t="s">
        <v>384</v>
      </c>
      <c r="E418" s="153" t="s">
        <v>1</v>
      </c>
      <c r="F418" s="154" t="s">
        <v>749</v>
      </c>
      <c r="H418" s="155">
        <v>11.445</v>
      </c>
      <c r="I418" s="156"/>
      <c r="L418" s="151"/>
      <c r="M418" s="157"/>
      <c r="T418" s="158"/>
      <c r="AT418" s="153" t="s">
        <v>384</v>
      </c>
      <c r="AU418" s="153" t="s">
        <v>85</v>
      </c>
      <c r="AV418" s="12" t="s">
        <v>85</v>
      </c>
      <c r="AW418" s="12" t="s">
        <v>32</v>
      </c>
      <c r="AX418" s="12" t="s">
        <v>76</v>
      </c>
      <c r="AY418" s="153" t="s">
        <v>375</v>
      </c>
    </row>
    <row r="419" spans="2:65" s="12" customFormat="1" ht="11.25" x14ac:dyDescent="0.2">
      <c r="B419" s="151"/>
      <c r="D419" s="152" t="s">
        <v>384</v>
      </c>
      <c r="E419" s="153" t="s">
        <v>1</v>
      </c>
      <c r="F419" s="154" t="s">
        <v>750</v>
      </c>
      <c r="H419" s="155">
        <v>1.86</v>
      </c>
      <c r="I419" s="156"/>
      <c r="L419" s="151"/>
      <c r="M419" s="157"/>
      <c r="T419" s="158"/>
      <c r="AT419" s="153" t="s">
        <v>384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375</v>
      </c>
    </row>
    <row r="420" spans="2:65" s="14" customFormat="1" ht="11.25" x14ac:dyDescent="0.2">
      <c r="B420" s="166"/>
      <c r="D420" s="152" t="s">
        <v>384</v>
      </c>
      <c r="E420" s="167" t="s">
        <v>1</v>
      </c>
      <c r="F420" s="168" t="s">
        <v>751</v>
      </c>
      <c r="H420" s="167" t="s">
        <v>1</v>
      </c>
      <c r="I420" s="169"/>
      <c r="L420" s="166"/>
      <c r="M420" s="170"/>
      <c r="T420" s="171"/>
      <c r="AT420" s="167" t="s">
        <v>384</v>
      </c>
      <c r="AU420" s="167" t="s">
        <v>85</v>
      </c>
      <c r="AV420" s="14" t="s">
        <v>83</v>
      </c>
      <c r="AW420" s="14" t="s">
        <v>32</v>
      </c>
      <c r="AX420" s="14" t="s">
        <v>76</v>
      </c>
      <c r="AY420" s="167" t="s">
        <v>375</v>
      </c>
    </row>
    <row r="421" spans="2:65" s="14" customFormat="1" ht="11.25" x14ac:dyDescent="0.2">
      <c r="B421" s="166"/>
      <c r="D421" s="152" t="s">
        <v>384</v>
      </c>
      <c r="E421" s="167" t="s">
        <v>1</v>
      </c>
      <c r="F421" s="168" t="s">
        <v>614</v>
      </c>
      <c r="H421" s="167" t="s">
        <v>1</v>
      </c>
      <c r="I421" s="169"/>
      <c r="L421" s="166"/>
      <c r="M421" s="170"/>
      <c r="T421" s="171"/>
      <c r="AT421" s="167" t="s">
        <v>384</v>
      </c>
      <c r="AU421" s="167" t="s">
        <v>85</v>
      </c>
      <c r="AV421" s="14" t="s">
        <v>83</v>
      </c>
      <c r="AW421" s="14" t="s">
        <v>32</v>
      </c>
      <c r="AX421" s="14" t="s">
        <v>76</v>
      </c>
      <c r="AY421" s="167" t="s">
        <v>375</v>
      </c>
    </row>
    <row r="422" spans="2:65" s="12" customFormat="1" ht="11.25" x14ac:dyDescent="0.2">
      <c r="B422" s="151"/>
      <c r="D422" s="152" t="s">
        <v>384</v>
      </c>
      <c r="E422" s="153" t="s">
        <v>1</v>
      </c>
      <c r="F422" s="154" t="s">
        <v>752</v>
      </c>
      <c r="H422" s="155">
        <v>-0.64800000000000002</v>
      </c>
      <c r="I422" s="156"/>
      <c r="L422" s="151"/>
      <c r="M422" s="157"/>
      <c r="T422" s="158"/>
      <c r="AT422" s="153" t="s">
        <v>384</v>
      </c>
      <c r="AU422" s="153" t="s">
        <v>85</v>
      </c>
      <c r="AV422" s="12" t="s">
        <v>85</v>
      </c>
      <c r="AW422" s="12" t="s">
        <v>32</v>
      </c>
      <c r="AX422" s="12" t="s">
        <v>76</v>
      </c>
      <c r="AY422" s="153" t="s">
        <v>375</v>
      </c>
    </row>
    <row r="423" spans="2:65" s="12" customFormat="1" ht="11.25" x14ac:dyDescent="0.2">
      <c r="B423" s="151"/>
      <c r="D423" s="152" t="s">
        <v>384</v>
      </c>
      <c r="E423" s="153" t="s">
        <v>1</v>
      </c>
      <c r="F423" s="154" t="s">
        <v>753</v>
      </c>
      <c r="H423" s="155">
        <v>-0.76500000000000001</v>
      </c>
      <c r="I423" s="156"/>
      <c r="L423" s="151"/>
      <c r="M423" s="157"/>
      <c r="T423" s="158"/>
      <c r="AT423" s="153" t="s">
        <v>384</v>
      </c>
      <c r="AU423" s="153" t="s">
        <v>85</v>
      </c>
      <c r="AV423" s="12" t="s">
        <v>85</v>
      </c>
      <c r="AW423" s="12" t="s">
        <v>32</v>
      </c>
      <c r="AX423" s="12" t="s">
        <v>76</v>
      </c>
      <c r="AY423" s="153" t="s">
        <v>375</v>
      </c>
    </row>
    <row r="424" spans="2:65" s="14" customFormat="1" ht="11.25" x14ac:dyDescent="0.2">
      <c r="B424" s="166"/>
      <c r="D424" s="152" t="s">
        <v>384</v>
      </c>
      <c r="E424" s="167" t="s">
        <v>1</v>
      </c>
      <c r="F424" s="168" t="s">
        <v>616</v>
      </c>
      <c r="H424" s="167" t="s">
        <v>1</v>
      </c>
      <c r="I424" s="169"/>
      <c r="L424" s="166"/>
      <c r="M424" s="170"/>
      <c r="T424" s="171"/>
      <c r="AT424" s="167" t="s">
        <v>384</v>
      </c>
      <c r="AU424" s="167" t="s">
        <v>85</v>
      </c>
      <c r="AV424" s="14" t="s">
        <v>83</v>
      </c>
      <c r="AW424" s="14" t="s">
        <v>32</v>
      </c>
      <c r="AX424" s="14" t="s">
        <v>76</v>
      </c>
      <c r="AY424" s="167" t="s">
        <v>375</v>
      </c>
    </row>
    <row r="425" spans="2:65" s="12" customFormat="1" ht="11.25" x14ac:dyDescent="0.2">
      <c r="B425" s="151"/>
      <c r="D425" s="152" t="s">
        <v>384</v>
      </c>
      <c r="E425" s="153" t="s">
        <v>1</v>
      </c>
      <c r="F425" s="154" t="s">
        <v>754</v>
      </c>
      <c r="H425" s="155">
        <v>-0.91100000000000003</v>
      </c>
      <c r="I425" s="156"/>
      <c r="L425" s="151"/>
      <c r="M425" s="157"/>
      <c r="T425" s="158"/>
      <c r="AT425" s="153" t="s">
        <v>384</v>
      </c>
      <c r="AU425" s="153" t="s">
        <v>85</v>
      </c>
      <c r="AV425" s="12" t="s">
        <v>85</v>
      </c>
      <c r="AW425" s="12" t="s">
        <v>32</v>
      </c>
      <c r="AX425" s="12" t="s">
        <v>76</v>
      </c>
      <c r="AY425" s="153" t="s">
        <v>375</v>
      </c>
    </row>
    <row r="426" spans="2:65" s="12" customFormat="1" ht="11.25" x14ac:dyDescent="0.2">
      <c r="B426" s="151"/>
      <c r="D426" s="152" t="s">
        <v>384</v>
      </c>
      <c r="E426" s="153" t="s">
        <v>1</v>
      </c>
      <c r="F426" s="154" t="s">
        <v>755</v>
      </c>
      <c r="H426" s="155">
        <v>-1.08</v>
      </c>
      <c r="I426" s="156"/>
      <c r="L426" s="151"/>
      <c r="M426" s="157"/>
      <c r="T426" s="158"/>
      <c r="AT426" s="153" t="s">
        <v>384</v>
      </c>
      <c r="AU426" s="153" t="s">
        <v>85</v>
      </c>
      <c r="AV426" s="12" t="s">
        <v>85</v>
      </c>
      <c r="AW426" s="12" t="s">
        <v>32</v>
      </c>
      <c r="AX426" s="12" t="s">
        <v>76</v>
      </c>
      <c r="AY426" s="153" t="s">
        <v>375</v>
      </c>
    </row>
    <row r="427" spans="2:65" s="13" customFormat="1" ht="11.25" x14ac:dyDescent="0.2">
      <c r="B427" s="159"/>
      <c r="D427" s="152" t="s">
        <v>384</v>
      </c>
      <c r="E427" s="160" t="s">
        <v>1</v>
      </c>
      <c r="F427" s="161" t="s">
        <v>387</v>
      </c>
      <c r="H427" s="162">
        <v>36.973999999999997</v>
      </c>
      <c r="I427" s="163"/>
      <c r="L427" s="159"/>
      <c r="M427" s="164"/>
      <c r="T427" s="165"/>
      <c r="AT427" s="160" t="s">
        <v>384</v>
      </c>
      <c r="AU427" s="160" t="s">
        <v>85</v>
      </c>
      <c r="AV427" s="13" t="s">
        <v>382</v>
      </c>
      <c r="AW427" s="13" t="s">
        <v>32</v>
      </c>
      <c r="AX427" s="13" t="s">
        <v>83</v>
      </c>
      <c r="AY427" s="160" t="s">
        <v>375</v>
      </c>
    </row>
    <row r="428" spans="2:65" s="1" customFormat="1" ht="16.5" customHeight="1" x14ac:dyDescent="0.2">
      <c r="B428" s="32"/>
      <c r="C428" s="138" t="s">
        <v>756</v>
      </c>
      <c r="D428" s="138" t="s">
        <v>377</v>
      </c>
      <c r="E428" s="139" t="s">
        <v>757</v>
      </c>
      <c r="F428" s="140" t="s">
        <v>758</v>
      </c>
      <c r="G428" s="141" t="s">
        <v>380</v>
      </c>
      <c r="H428" s="142">
        <v>234.51499999999999</v>
      </c>
      <c r="I428" s="143"/>
      <c r="J428" s="144">
        <f>ROUND(I428*H428,2)</f>
        <v>0</v>
      </c>
      <c r="K428" s="140" t="s">
        <v>381</v>
      </c>
      <c r="L428" s="32"/>
      <c r="M428" s="145" t="s">
        <v>1</v>
      </c>
      <c r="N428" s="146" t="s">
        <v>41</v>
      </c>
      <c r="P428" s="147">
        <f>O428*H428</f>
        <v>0</v>
      </c>
      <c r="Q428" s="147">
        <v>5.7600000000000004E-3</v>
      </c>
      <c r="R428" s="147">
        <f>Q428*H428</f>
        <v>1.3508064</v>
      </c>
      <c r="S428" s="147">
        <v>0</v>
      </c>
      <c r="T428" s="148">
        <f>S428*H428</f>
        <v>0</v>
      </c>
      <c r="AR428" s="149" t="s">
        <v>382</v>
      </c>
      <c r="AT428" s="149" t="s">
        <v>377</v>
      </c>
      <c r="AU428" s="149" t="s">
        <v>85</v>
      </c>
      <c r="AY428" s="17" t="s">
        <v>375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83</v>
      </c>
      <c r="BK428" s="150">
        <f>ROUND(I428*H428,2)</f>
        <v>0</v>
      </c>
      <c r="BL428" s="17" t="s">
        <v>382</v>
      </c>
      <c r="BM428" s="149" t="s">
        <v>759</v>
      </c>
    </row>
    <row r="429" spans="2:65" s="14" customFormat="1" ht="11.25" x14ac:dyDescent="0.2">
      <c r="B429" s="166"/>
      <c r="D429" s="152" t="s">
        <v>384</v>
      </c>
      <c r="E429" s="167" t="s">
        <v>1</v>
      </c>
      <c r="F429" s="168" t="s">
        <v>614</v>
      </c>
      <c r="H429" s="167" t="s">
        <v>1</v>
      </c>
      <c r="I429" s="169"/>
      <c r="L429" s="166"/>
      <c r="M429" s="170"/>
      <c r="T429" s="171"/>
      <c r="AT429" s="167" t="s">
        <v>384</v>
      </c>
      <c r="AU429" s="167" t="s">
        <v>85</v>
      </c>
      <c r="AV429" s="14" t="s">
        <v>83</v>
      </c>
      <c r="AW429" s="14" t="s">
        <v>32</v>
      </c>
      <c r="AX429" s="14" t="s">
        <v>76</v>
      </c>
      <c r="AY429" s="167" t="s">
        <v>375</v>
      </c>
    </row>
    <row r="430" spans="2:65" s="12" customFormat="1" ht="11.25" x14ac:dyDescent="0.2">
      <c r="B430" s="151"/>
      <c r="D430" s="152" t="s">
        <v>384</v>
      </c>
      <c r="E430" s="153" t="s">
        <v>1</v>
      </c>
      <c r="F430" s="154" t="s">
        <v>760</v>
      </c>
      <c r="H430" s="155">
        <v>44.055</v>
      </c>
      <c r="I430" s="156"/>
      <c r="L430" s="151"/>
      <c r="M430" s="157"/>
      <c r="T430" s="158"/>
      <c r="AT430" s="153" t="s">
        <v>384</v>
      </c>
      <c r="AU430" s="153" t="s">
        <v>85</v>
      </c>
      <c r="AV430" s="12" t="s">
        <v>85</v>
      </c>
      <c r="AW430" s="12" t="s">
        <v>32</v>
      </c>
      <c r="AX430" s="12" t="s">
        <v>76</v>
      </c>
      <c r="AY430" s="153" t="s">
        <v>375</v>
      </c>
    </row>
    <row r="431" spans="2:65" s="12" customFormat="1" ht="11.25" x14ac:dyDescent="0.2">
      <c r="B431" s="151"/>
      <c r="D431" s="152" t="s">
        <v>384</v>
      </c>
      <c r="E431" s="153" t="s">
        <v>1</v>
      </c>
      <c r="F431" s="154" t="s">
        <v>761</v>
      </c>
      <c r="H431" s="155">
        <v>7.9</v>
      </c>
      <c r="I431" s="156"/>
      <c r="L431" s="151"/>
      <c r="M431" s="157"/>
      <c r="T431" s="158"/>
      <c r="AT431" s="153" t="s">
        <v>384</v>
      </c>
      <c r="AU431" s="153" t="s">
        <v>85</v>
      </c>
      <c r="AV431" s="12" t="s">
        <v>85</v>
      </c>
      <c r="AW431" s="12" t="s">
        <v>32</v>
      </c>
      <c r="AX431" s="12" t="s">
        <v>76</v>
      </c>
      <c r="AY431" s="153" t="s">
        <v>375</v>
      </c>
    </row>
    <row r="432" spans="2:65" s="12" customFormat="1" ht="11.25" x14ac:dyDescent="0.2">
      <c r="B432" s="151"/>
      <c r="D432" s="152" t="s">
        <v>384</v>
      </c>
      <c r="E432" s="153" t="s">
        <v>1</v>
      </c>
      <c r="F432" s="154" t="s">
        <v>762</v>
      </c>
      <c r="H432" s="155">
        <v>3.0030000000000001</v>
      </c>
      <c r="I432" s="156"/>
      <c r="L432" s="151"/>
      <c r="M432" s="157"/>
      <c r="T432" s="158"/>
      <c r="AT432" s="153" t="s">
        <v>384</v>
      </c>
      <c r="AU432" s="153" t="s">
        <v>85</v>
      </c>
      <c r="AV432" s="12" t="s">
        <v>85</v>
      </c>
      <c r="AW432" s="12" t="s">
        <v>32</v>
      </c>
      <c r="AX432" s="12" t="s">
        <v>76</v>
      </c>
      <c r="AY432" s="153" t="s">
        <v>375</v>
      </c>
    </row>
    <row r="433" spans="2:51" s="12" customFormat="1" ht="11.25" x14ac:dyDescent="0.2">
      <c r="B433" s="151"/>
      <c r="D433" s="152" t="s">
        <v>384</v>
      </c>
      <c r="E433" s="153" t="s">
        <v>1</v>
      </c>
      <c r="F433" s="154" t="s">
        <v>763</v>
      </c>
      <c r="H433" s="155">
        <v>43.92</v>
      </c>
      <c r="I433" s="156"/>
      <c r="L433" s="151"/>
      <c r="M433" s="157"/>
      <c r="T433" s="158"/>
      <c r="AT433" s="153" t="s">
        <v>384</v>
      </c>
      <c r="AU433" s="153" t="s">
        <v>85</v>
      </c>
      <c r="AV433" s="12" t="s">
        <v>85</v>
      </c>
      <c r="AW433" s="12" t="s">
        <v>32</v>
      </c>
      <c r="AX433" s="12" t="s">
        <v>76</v>
      </c>
      <c r="AY433" s="153" t="s">
        <v>375</v>
      </c>
    </row>
    <row r="434" spans="2:51" s="12" customFormat="1" ht="11.25" x14ac:dyDescent="0.2">
      <c r="B434" s="151"/>
      <c r="D434" s="152" t="s">
        <v>384</v>
      </c>
      <c r="E434" s="153" t="s">
        <v>1</v>
      </c>
      <c r="F434" s="154" t="s">
        <v>764</v>
      </c>
      <c r="H434" s="155">
        <v>2.64</v>
      </c>
      <c r="I434" s="156"/>
      <c r="L434" s="151"/>
      <c r="M434" s="157"/>
      <c r="T434" s="158"/>
      <c r="AT434" s="153" t="s">
        <v>384</v>
      </c>
      <c r="AU434" s="153" t="s">
        <v>85</v>
      </c>
      <c r="AV434" s="12" t="s">
        <v>85</v>
      </c>
      <c r="AW434" s="12" t="s">
        <v>32</v>
      </c>
      <c r="AX434" s="12" t="s">
        <v>76</v>
      </c>
      <c r="AY434" s="153" t="s">
        <v>375</v>
      </c>
    </row>
    <row r="435" spans="2:51" s="12" customFormat="1" ht="11.25" x14ac:dyDescent="0.2">
      <c r="B435" s="151"/>
      <c r="D435" s="152" t="s">
        <v>384</v>
      </c>
      <c r="E435" s="153" t="s">
        <v>1</v>
      </c>
      <c r="F435" s="154" t="s">
        <v>765</v>
      </c>
      <c r="H435" s="155">
        <v>3.3</v>
      </c>
      <c r="I435" s="156"/>
      <c r="L435" s="151"/>
      <c r="M435" s="157"/>
      <c r="T435" s="158"/>
      <c r="AT435" s="153" t="s">
        <v>384</v>
      </c>
      <c r="AU435" s="153" t="s">
        <v>85</v>
      </c>
      <c r="AV435" s="12" t="s">
        <v>85</v>
      </c>
      <c r="AW435" s="12" t="s">
        <v>32</v>
      </c>
      <c r="AX435" s="12" t="s">
        <v>76</v>
      </c>
      <c r="AY435" s="153" t="s">
        <v>375</v>
      </c>
    </row>
    <row r="436" spans="2:51" s="12" customFormat="1" ht="11.25" x14ac:dyDescent="0.2">
      <c r="B436" s="151"/>
      <c r="D436" s="152" t="s">
        <v>384</v>
      </c>
      <c r="E436" s="153" t="s">
        <v>1</v>
      </c>
      <c r="F436" s="154" t="s">
        <v>766</v>
      </c>
      <c r="H436" s="155">
        <v>2.1280000000000001</v>
      </c>
      <c r="I436" s="156"/>
      <c r="L436" s="151"/>
      <c r="M436" s="157"/>
      <c r="T436" s="158"/>
      <c r="AT436" s="153" t="s">
        <v>384</v>
      </c>
      <c r="AU436" s="153" t="s">
        <v>85</v>
      </c>
      <c r="AV436" s="12" t="s">
        <v>85</v>
      </c>
      <c r="AW436" s="12" t="s">
        <v>32</v>
      </c>
      <c r="AX436" s="12" t="s">
        <v>76</v>
      </c>
      <c r="AY436" s="153" t="s">
        <v>375</v>
      </c>
    </row>
    <row r="437" spans="2:51" s="12" customFormat="1" ht="11.25" x14ac:dyDescent="0.2">
      <c r="B437" s="151"/>
      <c r="D437" s="152" t="s">
        <v>384</v>
      </c>
      <c r="E437" s="153" t="s">
        <v>1</v>
      </c>
      <c r="F437" s="154" t="s">
        <v>767</v>
      </c>
      <c r="H437" s="155">
        <v>5.32</v>
      </c>
      <c r="I437" s="156"/>
      <c r="L437" s="151"/>
      <c r="M437" s="157"/>
      <c r="T437" s="158"/>
      <c r="AT437" s="153" t="s">
        <v>384</v>
      </c>
      <c r="AU437" s="153" t="s">
        <v>85</v>
      </c>
      <c r="AV437" s="12" t="s">
        <v>85</v>
      </c>
      <c r="AW437" s="12" t="s">
        <v>32</v>
      </c>
      <c r="AX437" s="12" t="s">
        <v>76</v>
      </c>
      <c r="AY437" s="153" t="s">
        <v>375</v>
      </c>
    </row>
    <row r="438" spans="2:51" s="12" customFormat="1" ht="11.25" x14ac:dyDescent="0.2">
      <c r="B438" s="151"/>
      <c r="D438" s="152" t="s">
        <v>384</v>
      </c>
      <c r="E438" s="153" t="s">
        <v>1</v>
      </c>
      <c r="F438" s="154" t="s">
        <v>768</v>
      </c>
      <c r="H438" s="155">
        <v>4.0999999999999996</v>
      </c>
      <c r="I438" s="156"/>
      <c r="L438" s="151"/>
      <c r="M438" s="157"/>
      <c r="T438" s="158"/>
      <c r="AT438" s="153" t="s">
        <v>384</v>
      </c>
      <c r="AU438" s="153" t="s">
        <v>85</v>
      </c>
      <c r="AV438" s="12" t="s">
        <v>85</v>
      </c>
      <c r="AW438" s="12" t="s">
        <v>32</v>
      </c>
      <c r="AX438" s="12" t="s">
        <v>76</v>
      </c>
      <c r="AY438" s="153" t="s">
        <v>375</v>
      </c>
    </row>
    <row r="439" spans="2:51" s="12" customFormat="1" ht="11.25" x14ac:dyDescent="0.2">
      <c r="B439" s="151"/>
      <c r="D439" s="152" t="s">
        <v>384</v>
      </c>
      <c r="E439" s="153" t="s">
        <v>1</v>
      </c>
      <c r="F439" s="154" t="s">
        <v>769</v>
      </c>
      <c r="H439" s="155">
        <v>3.444</v>
      </c>
      <c r="I439" s="156"/>
      <c r="L439" s="151"/>
      <c r="M439" s="157"/>
      <c r="T439" s="158"/>
      <c r="AT439" s="153" t="s">
        <v>384</v>
      </c>
      <c r="AU439" s="153" t="s">
        <v>85</v>
      </c>
      <c r="AV439" s="12" t="s">
        <v>85</v>
      </c>
      <c r="AW439" s="12" t="s">
        <v>32</v>
      </c>
      <c r="AX439" s="12" t="s">
        <v>76</v>
      </c>
      <c r="AY439" s="153" t="s">
        <v>375</v>
      </c>
    </row>
    <row r="440" spans="2:51" s="14" customFormat="1" ht="11.25" x14ac:dyDescent="0.2">
      <c r="B440" s="166"/>
      <c r="D440" s="152" t="s">
        <v>384</v>
      </c>
      <c r="E440" s="167" t="s">
        <v>1</v>
      </c>
      <c r="F440" s="168" t="s">
        <v>616</v>
      </c>
      <c r="H440" s="167" t="s">
        <v>1</v>
      </c>
      <c r="I440" s="169"/>
      <c r="L440" s="166"/>
      <c r="M440" s="170"/>
      <c r="T440" s="171"/>
      <c r="AT440" s="167" t="s">
        <v>384</v>
      </c>
      <c r="AU440" s="167" t="s">
        <v>85</v>
      </c>
      <c r="AV440" s="14" t="s">
        <v>83</v>
      </c>
      <c r="AW440" s="14" t="s">
        <v>32</v>
      </c>
      <c r="AX440" s="14" t="s">
        <v>76</v>
      </c>
      <c r="AY440" s="167" t="s">
        <v>375</v>
      </c>
    </row>
    <row r="441" spans="2:51" s="12" customFormat="1" ht="11.25" x14ac:dyDescent="0.2">
      <c r="B441" s="151"/>
      <c r="D441" s="152" t="s">
        <v>384</v>
      </c>
      <c r="E441" s="153" t="s">
        <v>1</v>
      </c>
      <c r="F441" s="154" t="s">
        <v>770</v>
      </c>
      <c r="H441" s="155">
        <v>49.4</v>
      </c>
      <c r="I441" s="156"/>
      <c r="L441" s="151"/>
      <c r="M441" s="157"/>
      <c r="T441" s="158"/>
      <c r="AT441" s="153" t="s">
        <v>384</v>
      </c>
      <c r="AU441" s="153" t="s">
        <v>85</v>
      </c>
      <c r="AV441" s="12" t="s">
        <v>85</v>
      </c>
      <c r="AW441" s="12" t="s">
        <v>32</v>
      </c>
      <c r="AX441" s="12" t="s">
        <v>76</v>
      </c>
      <c r="AY441" s="153" t="s">
        <v>375</v>
      </c>
    </row>
    <row r="442" spans="2:51" s="12" customFormat="1" ht="11.25" x14ac:dyDescent="0.2">
      <c r="B442" s="151"/>
      <c r="D442" s="152" t="s">
        <v>384</v>
      </c>
      <c r="E442" s="153" t="s">
        <v>1</v>
      </c>
      <c r="F442" s="154" t="s">
        <v>771</v>
      </c>
      <c r="H442" s="155">
        <v>3.9</v>
      </c>
      <c r="I442" s="156"/>
      <c r="L442" s="151"/>
      <c r="M442" s="157"/>
      <c r="T442" s="158"/>
      <c r="AT442" s="153" t="s">
        <v>384</v>
      </c>
      <c r="AU442" s="153" t="s">
        <v>85</v>
      </c>
      <c r="AV442" s="12" t="s">
        <v>85</v>
      </c>
      <c r="AW442" s="12" t="s">
        <v>32</v>
      </c>
      <c r="AX442" s="12" t="s">
        <v>76</v>
      </c>
      <c r="AY442" s="153" t="s">
        <v>375</v>
      </c>
    </row>
    <row r="443" spans="2:51" s="12" customFormat="1" ht="11.25" x14ac:dyDescent="0.2">
      <c r="B443" s="151"/>
      <c r="D443" s="152" t="s">
        <v>384</v>
      </c>
      <c r="E443" s="153" t="s">
        <v>1</v>
      </c>
      <c r="F443" s="154" t="s">
        <v>772</v>
      </c>
      <c r="H443" s="155">
        <v>76.3</v>
      </c>
      <c r="I443" s="156"/>
      <c r="L443" s="151"/>
      <c r="M443" s="157"/>
      <c r="T443" s="158"/>
      <c r="AT443" s="153" t="s">
        <v>384</v>
      </c>
      <c r="AU443" s="153" t="s">
        <v>85</v>
      </c>
      <c r="AV443" s="12" t="s">
        <v>85</v>
      </c>
      <c r="AW443" s="12" t="s">
        <v>32</v>
      </c>
      <c r="AX443" s="12" t="s">
        <v>76</v>
      </c>
      <c r="AY443" s="153" t="s">
        <v>375</v>
      </c>
    </row>
    <row r="444" spans="2:51" s="12" customFormat="1" ht="11.25" x14ac:dyDescent="0.2">
      <c r="B444" s="151"/>
      <c r="D444" s="152" t="s">
        <v>384</v>
      </c>
      <c r="E444" s="153" t="s">
        <v>1</v>
      </c>
      <c r="F444" s="154" t="s">
        <v>773</v>
      </c>
      <c r="H444" s="155">
        <v>7.44</v>
      </c>
      <c r="I444" s="156"/>
      <c r="L444" s="151"/>
      <c r="M444" s="157"/>
      <c r="T444" s="158"/>
      <c r="AT444" s="153" t="s">
        <v>384</v>
      </c>
      <c r="AU444" s="153" t="s">
        <v>85</v>
      </c>
      <c r="AV444" s="12" t="s">
        <v>85</v>
      </c>
      <c r="AW444" s="12" t="s">
        <v>32</v>
      </c>
      <c r="AX444" s="12" t="s">
        <v>76</v>
      </c>
      <c r="AY444" s="153" t="s">
        <v>375</v>
      </c>
    </row>
    <row r="445" spans="2:51" s="14" customFormat="1" ht="11.25" x14ac:dyDescent="0.2">
      <c r="B445" s="166"/>
      <c r="D445" s="152" t="s">
        <v>384</v>
      </c>
      <c r="E445" s="167" t="s">
        <v>1</v>
      </c>
      <c r="F445" s="168" t="s">
        <v>751</v>
      </c>
      <c r="H445" s="167" t="s">
        <v>1</v>
      </c>
      <c r="I445" s="169"/>
      <c r="L445" s="166"/>
      <c r="M445" s="170"/>
      <c r="T445" s="171"/>
      <c r="AT445" s="167" t="s">
        <v>384</v>
      </c>
      <c r="AU445" s="167" t="s">
        <v>85</v>
      </c>
      <c r="AV445" s="14" t="s">
        <v>83</v>
      </c>
      <c r="AW445" s="14" t="s">
        <v>32</v>
      </c>
      <c r="AX445" s="14" t="s">
        <v>76</v>
      </c>
      <c r="AY445" s="167" t="s">
        <v>375</v>
      </c>
    </row>
    <row r="446" spans="2:51" s="14" customFormat="1" ht="11.25" x14ac:dyDescent="0.2">
      <c r="B446" s="166"/>
      <c r="D446" s="152" t="s">
        <v>384</v>
      </c>
      <c r="E446" s="167" t="s">
        <v>1</v>
      </c>
      <c r="F446" s="168" t="s">
        <v>614</v>
      </c>
      <c r="H446" s="167" t="s">
        <v>1</v>
      </c>
      <c r="I446" s="169"/>
      <c r="L446" s="166"/>
      <c r="M446" s="170"/>
      <c r="T446" s="171"/>
      <c r="AT446" s="167" t="s">
        <v>384</v>
      </c>
      <c r="AU446" s="167" t="s">
        <v>85</v>
      </c>
      <c r="AV446" s="14" t="s">
        <v>83</v>
      </c>
      <c r="AW446" s="14" t="s">
        <v>32</v>
      </c>
      <c r="AX446" s="14" t="s">
        <v>76</v>
      </c>
      <c r="AY446" s="167" t="s">
        <v>375</v>
      </c>
    </row>
    <row r="447" spans="2:51" s="12" customFormat="1" ht="11.25" x14ac:dyDescent="0.2">
      <c r="B447" s="151"/>
      <c r="D447" s="152" t="s">
        <v>384</v>
      </c>
      <c r="E447" s="153" t="s">
        <v>1</v>
      </c>
      <c r="F447" s="154" t="s">
        <v>774</v>
      </c>
      <c r="H447" s="155">
        <v>-3.96</v>
      </c>
      <c r="I447" s="156"/>
      <c r="L447" s="151"/>
      <c r="M447" s="157"/>
      <c r="T447" s="158"/>
      <c r="AT447" s="153" t="s">
        <v>384</v>
      </c>
      <c r="AU447" s="153" t="s">
        <v>85</v>
      </c>
      <c r="AV447" s="12" t="s">
        <v>85</v>
      </c>
      <c r="AW447" s="12" t="s">
        <v>32</v>
      </c>
      <c r="AX447" s="12" t="s">
        <v>76</v>
      </c>
      <c r="AY447" s="153" t="s">
        <v>375</v>
      </c>
    </row>
    <row r="448" spans="2:51" s="12" customFormat="1" ht="11.25" x14ac:dyDescent="0.2">
      <c r="B448" s="151"/>
      <c r="D448" s="152" t="s">
        <v>384</v>
      </c>
      <c r="E448" s="153" t="s">
        <v>1</v>
      </c>
      <c r="F448" s="154" t="s">
        <v>775</v>
      </c>
      <c r="H448" s="155">
        <v>-5.0999999999999996</v>
      </c>
      <c r="I448" s="156"/>
      <c r="L448" s="151"/>
      <c r="M448" s="157"/>
      <c r="T448" s="158"/>
      <c r="AT448" s="153" t="s">
        <v>384</v>
      </c>
      <c r="AU448" s="153" t="s">
        <v>85</v>
      </c>
      <c r="AV448" s="12" t="s">
        <v>85</v>
      </c>
      <c r="AW448" s="12" t="s">
        <v>32</v>
      </c>
      <c r="AX448" s="12" t="s">
        <v>76</v>
      </c>
      <c r="AY448" s="153" t="s">
        <v>375</v>
      </c>
    </row>
    <row r="449" spans="2:65" s="14" customFormat="1" ht="11.25" x14ac:dyDescent="0.2">
      <c r="B449" s="166"/>
      <c r="D449" s="152" t="s">
        <v>384</v>
      </c>
      <c r="E449" s="167" t="s">
        <v>1</v>
      </c>
      <c r="F449" s="168" t="s">
        <v>616</v>
      </c>
      <c r="H449" s="167" t="s">
        <v>1</v>
      </c>
      <c r="I449" s="169"/>
      <c r="L449" s="166"/>
      <c r="M449" s="170"/>
      <c r="T449" s="171"/>
      <c r="AT449" s="167" t="s">
        <v>384</v>
      </c>
      <c r="AU449" s="167" t="s">
        <v>85</v>
      </c>
      <c r="AV449" s="14" t="s">
        <v>83</v>
      </c>
      <c r="AW449" s="14" t="s">
        <v>32</v>
      </c>
      <c r="AX449" s="14" t="s">
        <v>76</v>
      </c>
      <c r="AY449" s="167" t="s">
        <v>375</v>
      </c>
    </row>
    <row r="450" spans="2:65" s="12" customFormat="1" ht="11.25" x14ac:dyDescent="0.2">
      <c r="B450" s="151"/>
      <c r="D450" s="152" t="s">
        <v>384</v>
      </c>
      <c r="E450" s="153" t="s">
        <v>1</v>
      </c>
      <c r="F450" s="154" t="s">
        <v>776</v>
      </c>
      <c r="H450" s="155">
        <v>-6.0750000000000002</v>
      </c>
      <c r="I450" s="156"/>
      <c r="L450" s="151"/>
      <c r="M450" s="157"/>
      <c r="T450" s="158"/>
      <c r="AT450" s="153" t="s">
        <v>384</v>
      </c>
      <c r="AU450" s="153" t="s">
        <v>85</v>
      </c>
      <c r="AV450" s="12" t="s">
        <v>85</v>
      </c>
      <c r="AW450" s="12" t="s">
        <v>32</v>
      </c>
      <c r="AX450" s="12" t="s">
        <v>76</v>
      </c>
      <c r="AY450" s="153" t="s">
        <v>375</v>
      </c>
    </row>
    <row r="451" spans="2:65" s="12" customFormat="1" ht="11.25" x14ac:dyDescent="0.2">
      <c r="B451" s="151"/>
      <c r="D451" s="152" t="s">
        <v>384</v>
      </c>
      <c r="E451" s="153" t="s">
        <v>1</v>
      </c>
      <c r="F451" s="154" t="s">
        <v>777</v>
      </c>
      <c r="H451" s="155">
        <v>-7.2</v>
      </c>
      <c r="I451" s="156"/>
      <c r="L451" s="151"/>
      <c r="M451" s="157"/>
      <c r="T451" s="158"/>
      <c r="AT451" s="153" t="s">
        <v>384</v>
      </c>
      <c r="AU451" s="153" t="s">
        <v>85</v>
      </c>
      <c r="AV451" s="12" t="s">
        <v>85</v>
      </c>
      <c r="AW451" s="12" t="s">
        <v>32</v>
      </c>
      <c r="AX451" s="12" t="s">
        <v>76</v>
      </c>
      <c r="AY451" s="153" t="s">
        <v>375</v>
      </c>
    </row>
    <row r="452" spans="2:65" s="13" customFormat="1" ht="11.25" x14ac:dyDescent="0.2">
      <c r="B452" s="159"/>
      <c r="D452" s="152" t="s">
        <v>384</v>
      </c>
      <c r="E452" s="160" t="s">
        <v>1</v>
      </c>
      <c r="F452" s="161" t="s">
        <v>387</v>
      </c>
      <c r="H452" s="162">
        <v>234.51499999999999</v>
      </c>
      <c r="I452" s="163"/>
      <c r="L452" s="159"/>
      <c r="M452" s="164"/>
      <c r="T452" s="165"/>
      <c r="AT452" s="160" t="s">
        <v>384</v>
      </c>
      <c r="AU452" s="160" t="s">
        <v>85</v>
      </c>
      <c r="AV452" s="13" t="s">
        <v>382</v>
      </c>
      <c r="AW452" s="13" t="s">
        <v>32</v>
      </c>
      <c r="AX452" s="13" t="s">
        <v>83</v>
      </c>
      <c r="AY452" s="160" t="s">
        <v>375</v>
      </c>
    </row>
    <row r="453" spans="2:65" s="1" customFormat="1" ht="16.5" customHeight="1" x14ac:dyDescent="0.2">
      <c r="B453" s="32"/>
      <c r="C453" s="138" t="s">
        <v>778</v>
      </c>
      <c r="D453" s="138" t="s">
        <v>377</v>
      </c>
      <c r="E453" s="139" t="s">
        <v>779</v>
      </c>
      <c r="F453" s="140" t="s">
        <v>780</v>
      </c>
      <c r="G453" s="141" t="s">
        <v>380</v>
      </c>
      <c r="H453" s="142">
        <v>234.51499999999999</v>
      </c>
      <c r="I453" s="143"/>
      <c r="J453" s="144">
        <f>ROUND(I453*H453,2)</f>
        <v>0</v>
      </c>
      <c r="K453" s="140" t="s">
        <v>381</v>
      </c>
      <c r="L453" s="32"/>
      <c r="M453" s="145" t="s">
        <v>1</v>
      </c>
      <c r="N453" s="146" t="s">
        <v>41</v>
      </c>
      <c r="P453" s="147">
        <f>O453*H453</f>
        <v>0</v>
      </c>
      <c r="Q453" s="147">
        <v>0</v>
      </c>
      <c r="R453" s="147">
        <f>Q453*H453</f>
        <v>0</v>
      </c>
      <c r="S453" s="147">
        <v>0</v>
      </c>
      <c r="T453" s="148">
        <f>S453*H453</f>
        <v>0</v>
      </c>
      <c r="AR453" s="149" t="s">
        <v>382</v>
      </c>
      <c r="AT453" s="149" t="s">
        <v>377</v>
      </c>
      <c r="AU453" s="149" t="s">
        <v>85</v>
      </c>
      <c r="AY453" s="17" t="s">
        <v>375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7" t="s">
        <v>83</v>
      </c>
      <c r="BK453" s="150">
        <f>ROUND(I453*H453,2)</f>
        <v>0</v>
      </c>
      <c r="BL453" s="17" t="s">
        <v>382</v>
      </c>
      <c r="BM453" s="149" t="s">
        <v>781</v>
      </c>
    </row>
    <row r="454" spans="2:65" s="1" customFormat="1" ht="24.2" customHeight="1" x14ac:dyDescent="0.2">
      <c r="B454" s="32"/>
      <c r="C454" s="138" t="s">
        <v>782</v>
      </c>
      <c r="D454" s="138" t="s">
        <v>377</v>
      </c>
      <c r="E454" s="139" t="s">
        <v>783</v>
      </c>
      <c r="F454" s="140" t="s">
        <v>784</v>
      </c>
      <c r="G454" s="141" t="s">
        <v>421</v>
      </c>
      <c r="H454" s="142">
        <v>2.6110000000000002</v>
      </c>
      <c r="I454" s="143"/>
      <c r="J454" s="144">
        <f>ROUND(I454*H454,2)</f>
        <v>0</v>
      </c>
      <c r="K454" s="140" t="s">
        <v>381</v>
      </c>
      <c r="L454" s="32"/>
      <c r="M454" s="145" t="s">
        <v>1</v>
      </c>
      <c r="N454" s="146" t="s">
        <v>41</v>
      </c>
      <c r="P454" s="147">
        <f>O454*H454</f>
        <v>0</v>
      </c>
      <c r="Q454" s="147">
        <v>1.05291</v>
      </c>
      <c r="R454" s="147">
        <f>Q454*H454</f>
        <v>2.7491480100000003</v>
      </c>
      <c r="S454" s="147">
        <v>0</v>
      </c>
      <c r="T454" s="148">
        <f>S454*H454</f>
        <v>0</v>
      </c>
      <c r="AR454" s="149" t="s">
        <v>382</v>
      </c>
      <c r="AT454" s="149" t="s">
        <v>377</v>
      </c>
      <c r="AU454" s="149" t="s">
        <v>85</v>
      </c>
      <c r="AY454" s="17" t="s">
        <v>375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83</v>
      </c>
      <c r="BK454" s="150">
        <f>ROUND(I454*H454,2)</f>
        <v>0</v>
      </c>
      <c r="BL454" s="17" t="s">
        <v>382</v>
      </c>
      <c r="BM454" s="149" t="s">
        <v>785</v>
      </c>
    </row>
    <row r="455" spans="2:65" s="14" customFormat="1" ht="11.25" x14ac:dyDescent="0.2">
      <c r="B455" s="166"/>
      <c r="D455" s="152" t="s">
        <v>384</v>
      </c>
      <c r="E455" s="167" t="s">
        <v>1</v>
      </c>
      <c r="F455" s="168" t="s">
        <v>495</v>
      </c>
      <c r="H455" s="167" t="s">
        <v>1</v>
      </c>
      <c r="I455" s="169"/>
      <c r="L455" s="166"/>
      <c r="M455" s="170"/>
      <c r="T455" s="171"/>
      <c r="AT455" s="167" t="s">
        <v>384</v>
      </c>
      <c r="AU455" s="167" t="s">
        <v>85</v>
      </c>
      <c r="AV455" s="14" t="s">
        <v>83</v>
      </c>
      <c r="AW455" s="14" t="s">
        <v>32</v>
      </c>
      <c r="AX455" s="14" t="s">
        <v>76</v>
      </c>
      <c r="AY455" s="167" t="s">
        <v>375</v>
      </c>
    </row>
    <row r="456" spans="2:65" s="12" customFormat="1" ht="11.25" x14ac:dyDescent="0.2">
      <c r="B456" s="151"/>
      <c r="D456" s="152" t="s">
        <v>384</v>
      </c>
      <c r="E456" s="153" t="s">
        <v>1</v>
      </c>
      <c r="F456" s="154" t="s">
        <v>786</v>
      </c>
      <c r="H456" s="155">
        <v>5.6749999999999998</v>
      </c>
      <c r="I456" s="156"/>
      <c r="L456" s="151"/>
      <c r="M456" s="157"/>
      <c r="T456" s="158"/>
      <c r="AT456" s="153" t="s">
        <v>384</v>
      </c>
      <c r="AU456" s="153" t="s">
        <v>85</v>
      </c>
      <c r="AV456" s="12" t="s">
        <v>85</v>
      </c>
      <c r="AW456" s="12" t="s">
        <v>32</v>
      </c>
      <c r="AX456" s="12" t="s">
        <v>76</v>
      </c>
      <c r="AY456" s="153" t="s">
        <v>375</v>
      </c>
    </row>
    <row r="457" spans="2:65" s="14" customFormat="1" ht="11.25" x14ac:dyDescent="0.2">
      <c r="B457" s="166"/>
      <c r="D457" s="152" t="s">
        <v>384</v>
      </c>
      <c r="E457" s="167" t="s">
        <v>1</v>
      </c>
      <c r="F457" s="168" t="s">
        <v>751</v>
      </c>
      <c r="H457" s="167" t="s">
        <v>1</v>
      </c>
      <c r="I457" s="169"/>
      <c r="L457" s="166"/>
      <c r="M457" s="170"/>
      <c r="T457" s="171"/>
      <c r="AT457" s="167" t="s">
        <v>384</v>
      </c>
      <c r="AU457" s="167" t="s">
        <v>85</v>
      </c>
      <c r="AV457" s="14" t="s">
        <v>83</v>
      </c>
      <c r="AW457" s="14" t="s">
        <v>32</v>
      </c>
      <c r="AX457" s="14" t="s">
        <v>76</v>
      </c>
      <c r="AY457" s="167" t="s">
        <v>375</v>
      </c>
    </row>
    <row r="458" spans="2:65" s="12" customFormat="1" ht="11.25" x14ac:dyDescent="0.2">
      <c r="B458" s="151"/>
      <c r="D458" s="152" t="s">
        <v>384</v>
      </c>
      <c r="E458" s="153" t="s">
        <v>1</v>
      </c>
      <c r="F458" s="154" t="s">
        <v>787</v>
      </c>
      <c r="H458" s="155">
        <v>-3.0640000000000001</v>
      </c>
      <c r="I458" s="156"/>
      <c r="L458" s="151"/>
      <c r="M458" s="157"/>
      <c r="T458" s="158"/>
      <c r="AT458" s="153" t="s">
        <v>384</v>
      </c>
      <c r="AU458" s="153" t="s">
        <v>85</v>
      </c>
      <c r="AV458" s="12" t="s">
        <v>85</v>
      </c>
      <c r="AW458" s="12" t="s">
        <v>32</v>
      </c>
      <c r="AX458" s="12" t="s">
        <v>76</v>
      </c>
      <c r="AY458" s="153" t="s">
        <v>375</v>
      </c>
    </row>
    <row r="459" spans="2:65" s="13" customFormat="1" ht="11.25" x14ac:dyDescent="0.2">
      <c r="B459" s="159"/>
      <c r="D459" s="152" t="s">
        <v>384</v>
      </c>
      <c r="E459" s="160" t="s">
        <v>1</v>
      </c>
      <c r="F459" s="161" t="s">
        <v>387</v>
      </c>
      <c r="H459" s="162">
        <v>2.6110000000000002</v>
      </c>
      <c r="I459" s="163"/>
      <c r="L459" s="159"/>
      <c r="M459" s="164"/>
      <c r="T459" s="165"/>
      <c r="AT459" s="160" t="s">
        <v>384</v>
      </c>
      <c r="AU459" s="160" t="s">
        <v>85</v>
      </c>
      <c r="AV459" s="13" t="s">
        <v>382</v>
      </c>
      <c r="AW459" s="13" t="s">
        <v>32</v>
      </c>
      <c r="AX459" s="13" t="s">
        <v>83</v>
      </c>
      <c r="AY459" s="160" t="s">
        <v>375</v>
      </c>
    </row>
    <row r="460" spans="2:65" s="1" customFormat="1" ht="21.75" customHeight="1" x14ac:dyDescent="0.2">
      <c r="B460" s="32"/>
      <c r="C460" s="138" t="s">
        <v>788</v>
      </c>
      <c r="D460" s="138" t="s">
        <v>377</v>
      </c>
      <c r="E460" s="139" t="s">
        <v>789</v>
      </c>
      <c r="F460" s="140" t="s">
        <v>790</v>
      </c>
      <c r="G460" s="141" t="s">
        <v>390</v>
      </c>
      <c r="H460" s="142">
        <v>2.8879999999999999</v>
      </c>
      <c r="I460" s="143"/>
      <c r="J460" s="144">
        <f>ROUND(I460*H460,2)</f>
        <v>0</v>
      </c>
      <c r="K460" s="140" t="s">
        <v>381</v>
      </c>
      <c r="L460" s="32"/>
      <c r="M460" s="145" t="s">
        <v>1</v>
      </c>
      <c r="N460" s="146" t="s">
        <v>41</v>
      </c>
      <c r="P460" s="147">
        <f>O460*H460</f>
        <v>0</v>
      </c>
      <c r="Q460" s="147">
        <v>2.5019499999999999</v>
      </c>
      <c r="R460" s="147">
        <f>Q460*H460</f>
        <v>7.2256315999999998</v>
      </c>
      <c r="S460" s="147">
        <v>0</v>
      </c>
      <c r="T460" s="148">
        <f>S460*H460</f>
        <v>0</v>
      </c>
      <c r="AR460" s="149" t="s">
        <v>382</v>
      </c>
      <c r="AT460" s="149" t="s">
        <v>377</v>
      </c>
      <c r="AU460" s="149" t="s">
        <v>85</v>
      </c>
      <c r="AY460" s="17" t="s">
        <v>375</v>
      </c>
      <c r="BE460" s="150">
        <f>IF(N460="základní",J460,0)</f>
        <v>0</v>
      </c>
      <c r="BF460" s="150">
        <f>IF(N460="snížená",J460,0)</f>
        <v>0</v>
      </c>
      <c r="BG460" s="150">
        <f>IF(N460="zákl. přenesená",J460,0)</f>
        <v>0</v>
      </c>
      <c r="BH460" s="150">
        <f>IF(N460="sníž. přenesená",J460,0)</f>
        <v>0</v>
      </c>
      <c r="BI460" s="150">
        <f>IF(N460="nulová",J460,0)</f>
        <v>0</v>
      </c>
      <c r="BJ460" s="17" t="s">
        <v>83</v>
      </c>
      <c r="BK460" s="150">
        <f>ROUND(I460*H460,2)</f>
        <v>0</v>
      </c>
      <c r="BL460" s="17" t="s">
        <v>382</v>
      </c>
      <c r="BM460" s="149" t="s">
        <v>791</v>
      </c>
    </row>
    <row r="461" spans="2:65" s="14" customFormat="1" ht="11.25" x14ac:dyDescent="0.2">
      <c r="B461" s="166"/>
      <c r="D461" s="152" t="s">
        <v>384</v>
      </c>
      <c r="E461" s="167" t="s">
        <v>1</v>
      </c>
      <c r="F461" s="168" t="s">
        <v>614</v>
      </c>
      <c r="H461" s="167" t="s">
        <v>1</v>
      </c>
      <c r="I461" s="169"/>
      <c r="L461" s="166"/>
      <c r="M461" s="170"/>
      <c r="T461" s="171"/>
      <c r="AT461" s="167" t="s">
        <v>384</v>
      </c>
      <c r="AU461" s="167" t="s">
        <v>85</v>
      </c>
      <c r="AV461" s="14" t="s">
        <v>83</v>
      </c>
      <c r="AW461" s="14" t="s">
        <v>32</v>
      </c>
      <c r="AX461" s="14" t="s">
        <v>76</v>
      </c>
      <c r="AY461" s="167" t="s">
        <v>375</v>
      </c>
    </row>
    <row r="462" spans="2:65" s="12" customFormat="1" ht="11.25" x14ac:dyDescent="0.2">
      <c r="B462" s="151"/>
      <c r="D462" s="152" t="s">
        <v>384</v>
      </c>
      <c r="E462" s="153" t="s">
        <v>1</v>
      </c>
      <c r="F462" s="154" t="s">
        <v>792</v>
      </c>
      <c r="H462" s="155">
        <v>1.92</v>
      </c>
      <c r="I462" s="156"/>
      <c r="L462" s="151"/>
      <c r="M462" s="157"/>
      <c r="T462" s="158"/>
      <c r="AT462" s="153" t="s">
        <v>384</v>
      </c>
      <c r="AU462" s="153" t="s">
        <v>85</v>
      </c>
      <c r="AV462" s="12" t="s">
        <v>85</v>
      </c>
      <c r="AW462" s="12" t="s">
        <v>32</v>
      </c>
      <c r="AX462" s="12" t="s">
        <v>76</v>
      </c>
      <c r="AY462" s="153" t="s">
        <v>375</v>
      </c>
    </row>
    <row r="463" spans="2:65" s="12" customFormat="1" ht="11.25" x14ac:dyDescent="0.2">
      <c r="B463" s="151"/>
      <c r="D463" s="152" t="s">
        <v>384</v>
      </c>
      <c r="E463" s="153" t="s">
        <v>1</v>
      </c>
      <c r="F463" s="154" t="s">
        <v>793</v>
      </c>
      <c r="H463" s="155">
        <v>0.96799999999999997</v>
      </c>
      <c r="I463" s="156"/>
      <c r="L463" s="151"/>
      <c r="M463" s="157"/>
      <c r="T463" s="158"/>
      <c r="AT463" s="153" t="s">
        <v>384</v>
      </c>
      <c r="AU463" s="153" t="s">
        <v>85</v>
      </c>
      <c r="AV463" s="12" t="s">
        <v>85</v>
      </c>
      <c r="AW463" s="12" t="s">
        <v>32</v>
      </c>
      <c r="AX463" s="12" t="s">
        <v>76</v>
      </c>
      <c r="AY463" s="153" t="s">
        <v>375</v>
      </c>
    </row>
    <row r="464" spans="2:65" s="13" customFormat="1" ht="11.25" x14ac:dyDescent="0.2">
      <c r="B464" s="159"/>
      <c r="D464" s="152" t="s">
        <v>384</v>
      </c>
      <c r="E464" s="160" t="s">
        <v>1</v>
      </c>
      <c r="F464" s="161" t="s">
        <v>387</v>
      </c>
      <c r="H464" s="162">
        <v>2.8879999999999999</v>
      </c>
      <c r="I464" s="163"/>
      <c r="L464" s="159"/>
      <c r="M464" s="164"/>
      <c r="T464" s="165"/>
      <c r="AT464" s="160" t="s">
        <v>384</v>
      </c>
      <c r="AU464" s="160" t="s">
        <v>85</v>
      </c>
      <c r="AV464" s="13" t="s">
        <v>382</v>
      </c>
      <c r="AW464" s="13" t="s">
        <v>32</v>
      </c>
      <c r="AX464" s="13" t="s">
        <v>83</v>
      </c>
      <c r="AY464" s="160" t="s">
        <v>375</v>
      </c>
    </row>
    <row r="465" spans="2:65" s="1" customFormat="1" ht="24.2" customHeight="1" x14ac:dyDescent="0.2">
      <c r="B465" s="32"/>
      <c r="C465" s="138" t="s">
        <v>794</v>
      </c>
      <c r="D465" s="138" t="s">
        <v>377</v>
      </c>
      <c r="E465" s="139" t="s">
        <v>795</v>
      </c>
      <c r="F465" s="140" t="s">
        <v>796</v>
      </c>
      <c r="G465" s="141" t="s">
        <v>421</v>
      </c>
      <c r="H465" s="142">
        <v>0.60499999999999998</v>
      </c>
      <c r="I465" s="143"/>
      <c r="J465" s="144">
        <f>ROUND(I465*H465,2)</f>
        <v>0</v>
      </c>
      <c r="K465" s="140" t="s">
        <v>381</v>
      </c>
      <c r="L465" s="32"/>
      <c r="M465" s="145" t="s">
        <v>1</v>
      </c>
      <c r="N465" s="146" t="s">
        <v>41</v>
      </c>
      <c r="P465" s="147">
        <f>O465*H465</f>
        <v>0</v>
      </c>
      <c r="Q465" s="147">
        <v>1.06277</v>
      </c>
      <c r="R465" s="147">
        <f>Q465*H465</f>
        <v>0.64297585000000002</v>
      </c>
      <c r="S465" s="147">
        <v>0</v>
      </c>
      <c r="T465" s="148">
        <f>S465*H465</f>
        <v>0</v>
      </c>
      <c r="AR465" s="149" t="s">
        <v>382</v>
      </c>
      <c r="AT465" s="149" t="s">
        <v>377</v>
      </c>
      <c r="AU465" s="149" t="s">
        <v>85</v>
      </c>
      <c r="AY465" s="17" t="s">
        <v>375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83</v>
      </c>
      <c r="BK465" s="150">
        <f>ROUND(I465*H465,2)</f>
        <v>0</v>
      </c>
      <c r="BL465" s="17" t="s">
        <v>382</v>
      </c>
      <c r="BM465" s="149" t="s">
        <v>797</v>
      </c>
    </row>
    <row r="466" spans="2:65" s="12" customFormat="1" ht="11.25" x14ac:dyDescent="0.2">
      <c r="B466" s="151"/>
      <c r="D466" s="152" t="s">
        <v>384</v>
      </c>
      <c r="E466" s="153" t="s">
        <v>1</v>
      </c>
      <c r="F466" s="154" t="s">
        <v>798</v>
      </c>
      <c r="H466" s="155">
        <v>0.60499999999999998</v>
      </c>
      <c r="I466" s="156"/>
      <c r="L466" s="151"/>
      <c r="M466" s="157"/>
      <c r="T466" s="158"/>
      <c r="AT466" s="153" t="s">
        <v>384</v>
      </c>
      <c r="AU466" s="153" t="s">
        <v>85</v>
      </c>
      <c r="AV466" s="12" t="s">
        <v>85</v>
      </c>
      <c r="AW466" s="12" t="s">
        <v>32</v>
      </c>
      <c r="AX466" s="12" t="s">
        <v>76</v>
      </c>
      <c r="AY466" s="153" t="s">
        <v>375</v>
      </c>
    </row>
    <row r="467" spans="2:65" s="13" customFormat="1" ht="11.25" x14ac:dyDescent="0.2">
      <c r="B467" s="159"/>
      <c r="D467" s="152" t="s">
        <v>384</v>
      </c>
      <c r="E467" s="160" t="s">
        <v>1</v>
      </c>
      <c r="F467" s="161" t="s">
        <v>387</v>
      </c>
      <c r="H467" s="162">
        <v>0.60499999999999998</v>
      </c>
      <c r="I467" s="163"/>
      <c r="L467" s="159"/>
      <c r="M467" s="164"/>
      <c r="T467" s="165"/>
      <c r="AT467" s="160" t="s">
        <v>384</v>
      </c>
      <c r="AU467" s="160" t="s">
        <v>85</v>
      </c>
      <c r="AV467" s="13" t="s">
        <v>382</v>
      </c>
      <c r="AW467" s="13" t="s">
        <v>32</v>
      </c>
      <c r="AX467" s="13" t="s">
        <v>83</v>
      </c>
      <c r="AY467" s="160" t="s">
        <v>375</v>
      </c>
    </row>
    <row r="468" spans="2:65" s="1" customFormat="1" ht="24.2" customHeight="1" x14ac:dyDescent="0.2">
      <c r="B468" s="32"/>
      <c r="C468" s="138" t="s">
        <v>799</v>
      </c>
      <c r="D468" s="138" t="s">
        <v>377</v>
      </c>
      <c r="E468" s="139" t="s">
        <v>800</v>
      </c>
      <c r="F468" s="140" t="s">
        <v>801</v>
      </c>
      <c r="G468" s="141" t="s">
        <v>380</v>
      </c>
      <c r="H468" s="142">
        <v>20.91</v>
      </c>
      <c r="I468" s="143"/>
      <c r="J468" s="144">
        <f>ROUND(I468*H468,2)</f>
        <v>0</v>
      </c>
      <c r="K468" s="140" t="s">
        <v>381</v>
      </c>
      <c r="L468" s="32"/>
      <c r="M468" s="145" t="s">
        <v>1</v>
      </c>
      <c r="N468" s="146" t="s">
        <v>41</v>
      </c>
      <c r="P468" s="147">
        <f>O468*H468</f>
        <v>0</v>
      </c>
      <c r="Q468" s="147">
        <v>1.282E-2</v>
      </c>
      <c r="R468" s="147">
        <f>Q468*H468</f>
        <v>0.26806619999999998</v>
      </c>
      <c r="S468" s="147">
        <v>0</v>
      </c>
      <c r="T468" s="148">
        <f>S468*H468</f>
        <v>0</v>
      </c>
      <c r="AR468" s="149" t="s">
        <v>382</v>
      </c>
      <c r="AT468" s="149" t="s">
        <v>377</v>
      </c>
      <c r="AU468" s="149" t="s">
        <v>85</v>
      </c>
      <c r="AY468" s="17" t="s">
        <v>375</v>
      </c>
      <c r="BE468" s="150">
        <f>IF(N468="základní",J468,0)</f>
        <v>0</v>
      </c>
      <c r="BF468" s="150">
        <f>IF(N468="snížená",J468,0)</f>
        <v>0</v>
      </c>
      <c r="BG468" s="150">
        <f>IF(N468="zákl. přenesená",J468,0)</f>
        <v>0</v>
      </c>
      <c r="BH468" s="150">
        <f>IF(N468="sníž. přenesená",J468,0)</f>
        <v>0</v>
      </c>
      <c r="BI468" s="150">
        <f>IF(N468="nulová",J468,0)</f>
        <v>0</v>
      </c>
      <c r="BJ468" s="17" t="s">
        <v>83</v>
      </c>
      <c r="BK468" s="150">
        <f>ROUND(I468*H468,2)</f>
        <v>0</v>
      </c>
      <c r="BL468" s="17" t="s">
        <v>382</v>
      </c>
      <c r="BM468" s="149" t="s">
        <v>802</v>
      </c>
    </row>
    <row r="469" spans="2:65" s="14" customFormat="1" ht="11.25" x14ac:dyDescent="0.2">
      <c r="B469" s="166"/>
      <c r="D469" s="152" t="s">
        <v>384</v>
      </c>
      <c r="E469" s="167" t="s">
        <v>1</v>
      </c>
      <c r="F469" s="168" t="s">
        <v>614</v>
      </c>
      <c r="H469" s="167" t="s">
        <v>1</v>
      </c>
      <c r="I469" s="169"/>
      <c r="L469" s="166"/>
      <c r="M469" s="170"/>
      <c r="T469" s="171"/>
      <c r="AT469" s="167" t="s">
        <v>384</v>
      </c>
      <c r="AU469" s="167" t="s">
        <v>85</v>
      </c>
      <c r="AV469" s="14" t="s">
        <v>83</v>
      </c>
      <c r="AW469" s="14" t="s">
        <v>32</v>
      </c>
      <c r="AX469" s="14" t="s">
        <v>76</v>
      </c>
      <c r="AY469" s="167" t="s">
        <v>375</v>
      </c>
    </row>
    <row r="470" spans="2:65" s="12" customFormat="1" ht="11.25" x14ac:dyDescent="0.2">
      <c r="B470" s="151"/>
      <c r="D470" s="152" t="s">
        <v>384</v>
      </c>
      <c r="E470" s="153" t="s">
        <v>1</v>
      </c>
      <c r="F470" s="154" t="s">
        <v>803</v>
      </c>
      <c r="H470" s="155">
        <v>13.6</v>
      </c>
      <c r="I470" s="156"/>
      <c r="L470" s="151"/>
      <c r="M470" s="157"/>
      <c r="T470" s="158"/>
      <c r="AT470" s="153" t="s">
        <v>384</v>
      </c>
      <c r="AU470" s="153" t="s">
        <v>85</v>
      </c>
      <c r="AV470" s="12" t="s">
        <v>85</v>
      </c>
      <c r="AW470" s="12" t="s">
        <v>32</v>
      </c>
      <c r="AX470" s="12" t="s">
        <v>76</v>
      </c>
      <c r="AY470" s="153" t="s">
        <v>375</v>
      </c>
    </row>
    <row r="471" spans="2:65" s="12" customFormat="1" ht="11.25" x14ac:dyDescent="0.2">
      <c r="B471" s="151"/>
      <c r="D471" s="152" t="s">
        <v>384</v>
      </c>
      <c r="E471" s="153" t="s">
        <v>1</v>
      </c>
      <c r="F471" s="154" t="s">
        <v>804</v>
      </c>
      <c r="H471" s="155">
        <v>7.31</v>
      </c>
      <c r="I471" s="156"/>
      <c r="L471" s="151"/>
      <c r="M471" s="157"/>
      <c r="T471" s="158"/>
      <c r="AT471" s="153" t="s">
        <v>384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375</v>
      </c>
    </row>
    <row r="472" spans="2:65" s="13" customFormat="1" ht="11.25" x14ac:dyDescent="0.2">
      <c r="B472" s="159"/>
      <c r="D472" s="152" t="s">
        <v>384</v>
      </c>
      <c r="E472" s="160" t="s">
        <v>1</v>
      </c>
      <c r="F472" s="161" t="s">
        <v>387</v>
      </c>
      <c r="H472" s="162">
        <v>20.91</v>
      </c>
      <c r="I472" s="163"/>
      <c r="L472" s="159"/>
      <c r="M472" s="164"/>
      <c r="T472" s="165"/>
      <c r="AT472" s="160" t="s">
        <v>384</v>
      </c>
      <c r="AU472" s="160" t="s">
        <v>85</v>
      </c>
      <c r="AV472" s="13" t="s">
        <v>382</v>
      </c>
      <c r="AW472" s="13" t="s">
        <v>32</v>
      </c>
      <c r="AX472" s="13" t="s">
        <v>83</v>
      </c>
      <c r="AY472" s="160" t="s">
        <v>375</v>
      </c>
    </row>
    <row r="473" spans="2:65" s="1" customFormat="1" ht="24.2" customHeight="1" x14ac:dyDescent="0.2">
      <c r="B473" s="32"/>
      <c r="C473" s="138" t="s">
        <v>805</v>
      </c>
      <c r="D473" s="138" t="s">
        <v>377</v>
      </c>
      <c r="E473" s="139" t="s">
        <v>806</v>
      </c>
      <c r="F473" s="140" t="s">
        <v>807</v>
      </c>
      <c r="G473" s="141" t="s">
        <v>380</v>
      </c>
      <c r="H473" s="142">
        <v>20.91</v>
      </c>
      <c r="I473" s="143"/>
      <c r="J473" s="144">
        <f>ROUND(I473*H473,2)</f>
        <v>0</v>
      </c>
      <c r="K473" s="140" t="s">
        <v>381</v>
      </c>
      <c r="L473" s="32"/>
      <c r="M473" s="145" t="s">
        <v>1</v>
      </c>
      <c r="N473" s="146" t="s">
        <v>41</v>
      </c>
      <c r="P473" s="147">
        <f>O473*H473</f>
        <v>0</v>
      </c>
      <c r="Q473" s="147">
        <v>0</v>
      </c>
      <c r="R473" s="147">
        <f>Q473*H473</f>
        <v>0</v>
      </c>
      <c r="S473" s="147">
        <v>0</v>
      </c>
      <c r="T473" s="148">
        <f>S473*H473</f>
        <v>0</v>
      </c>
      <c r="AR473" s="149" t="s">
        <v>382</v>
      </c>
      <c r="AT473" s="149" t="s">
        <v>377</v>
      </c>
      <c r="AU473" s="149" t="s">
        <v>85</v>
      </c>
      <c r="AY473" s="17" t="s">
        <v>375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7" t="s">
        <v>83</v>
      </c>
      <c r="BK473" s="150">
        <f>ROUND(I473*H473,2)</f>
        <v>0</v>
      </c>
      <c r="BL473" s="17" t="s">
        <v>382</v>
      </c>
      <c r="BM473" s="149" t="s">
        <v>808</v>
      </c>
    </row>
    <row r="474" spans="2:65" s="1" customFormat="1" ht="24.2" customHeight="1" x14ac:dyDescent="0.2">
      <c r="B474" s="32"/>
      <c r="C474" s="138" t="s">
        <v>809</v>
      </c>
      <c r="D474" s="138" t="s">
        <v>377</v>
      </c>
      <c r="E474" s="139" t="s">
        <v>810</v>
      </c>
      <c r="F474" s="140" t="s">
        <v>811</v>
      </c>
      <c r="G474" s="141" t="s">
        <v>641</v>
      </c>
      <c r="H474" s="142">
        <v>52.5</v>
      </c>
      <c r="I474" s="143"/>
      <c r="J474" s="144">
        <f>ROUND(I474*H474,2)</f>
        <v>0</v>
      </c>
      <c r="K474" s="140" t="s">
        <v>381</v>
      </c>
      <c r="L474" s="32"/>
      <c r="M474" s="145" t="s">
        <v>1</v>
      </c>
      <c r="N474" s="146" t="s">
        <v>41</v>
      </c>
      <c r="P474" s="147">
        <f>O474*H474</f>
        <v>0</v>
      </c>
      <c r="Q474" s="147">
        <v>0.1016</v>
      </c>
      <c r="R474" s="147">
        <f>Q474*H474</f>
        <v>5.3339999999999996</v>
      </c>
      <c r="S474" s="147">
        <v>0</v>
      </c>
      <c r="T474" s="148">
        <f>S474*H474</f>
        <v>0</v>
      </c>
      <c r="AR474" s="149" t="s">
        <v>382</v>
      </c>
      <c r="AT474" s="149" t="s">
        <v>377</v>
      </c>
      <c r="AU474" s="149" t="s">
        <v>85</v>
      </c>
      <c r="AY474" s="17" t="s">
        <v>375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7" t="s">
        <v>83</v>
      </c>
      <c r="BK474" s="150">
        <f>ROUND(I474*H474,2)</f>
        <v>0</v>
      </c>
      <c r="BL474" s="17" t="s">
        <v>382</v>
      </c>
      <c r="BM474" s="149" t="s">
        <v>812</v>
      </c>
    </row>
    <row r="475" spans="2:65" s="14" customFormat="1" ht="11.25" x14ac:dyDescent="0.2">
      <c r="B475" s="166"/>
      <c r="D475" s="152" t="s">
        <v>384</v>
      </c>
      <c r="E475" s="167" t="s">
        <v>1</v>
      </c>
      <c r="F475" s="168" t="s">
        <v>813</v>
      </c>
      <c r="H475" s="167" t="s">
        <v>1</v>
      </c>
      <c r="I475" s="169"/>
      <c r="L475" s="166"/>
      <c r="M475" s="170"/>
      <c r="T475" s="171"/>
      <c r="AT475" s="167" t="s">
        <v>384</v>
      </c>
      <c r="AU475" s="167" t="s">
        <v>85</v>
      </c>
      <c r="AV475" s="14" t="s">
        <v>83</v>
      </c>
      <c r="AW475" s="14" t="s">
        <v>32</v>
      </c>
      <c r="AX475" s="14" t="s">
        <v>76</v>
      </c>
      <c r="AY475" s="167" t="s">
        <v>375</v>
      </c>
    </row>
    <row r="476" spans="2:65" s="14" customFormat="1" ht="11.25" x14ac:dyDescent="0.2">
      <c r="B476" s="166"/>
      <c r="D476" s="152" t="s">
        <v>384</v>
      </c>
      <c r="E476" s="167" t="s">
        <v>1</v>
      </c>
      <c r="F476" s="168" t="s">
        <v>392</v>
      </c>
      <c r="H476" s="167" t="s">
        <v>1</v>
      </c>
      <c r="I476" s="169"/>
      <c r="L476" s="166"/>
      <c r="M476" s="170"/>
      <c r="T476" s="171"/>
      <c r="AT476" s="167" t="s">
        <v>384</v>
      </c>
      <c r="AU476" s="167" t="s">
        <v>85</v>
      </c>
      <c r="AV476" s="14" t="s">
        <v>83</v>
      </c>
      <c r="AW476" s="14" t="s">
        <v>32</v>
      </c>
      <c r="AX476" s="14" t="s">
        <v>76</v>
      </c>
      <c r="AY476" s="167" t="s">
        <v>375</v>
      </c>
    </row>
    <row r="477" spans="2:65" s="12" customFormat="1" ht="11.25" x14ac:dyDescent="0.2">
      <c r="B477" s="151"/>
      <c r="D477" s="152" t="s">
        <v>384</v>
      </c>
      <c r="E477" s="153" t="s">
        <v>1</v>
      </c>
      <c r="F477" s="154" t="s">
        <v>814</v>
      </c>
      <c r="H477" s="155">
        <v>33</v>
      </c>
      <c r="I477" s="156"/>
      <c r="L477" s="151"/>
      <c r="M477" s="157"/>
      <c r="T477" s="158"/>
      <c r="AT477" s="153" t="s">
        <v>384</v>
      </c>
      <c r="AU477" s="153" t="s">
        <v>85</v>
      </c>
      <c r="AV477" s="12" t="s">
        <v>85</v>
      </c>
      <c r="AW477" s="12" t="s">
        <v>32</v>
      </c>
      <c r="AX477" s="12" t="s">
        <v>76</v>
      </c>
      <c r="AY477" s="153" t="s">
        <v>375</v>
      </c>
    </row>
    <row r="478" spans="2:65" s="12" customFormat="1" ht="11.25" x14ac:dyDescent="0.2">
      <c r="B478" s="151"/>
      <c r="D478" s="152" t="s">
        <v>384</v>
      </c>
      <c r="E478" s="153" t="s">
        <v>1</v>
      </c>
      <c r="F478" s="154" t="s">
        <v>815</v>
      </c>
      <c r="H478" s="155">
        <v>19.5</v>
      </c>
      <c r="I478" s="156"/>
      <c r="L478" s="151"/>
      <c r="M478" s="157"/>
      <c r="T478" s="158"/>
      <c r="AT478" s="153" t="s">
        <v>384</v>
      </c>
      <c r="AU478" s="153" t="s">
        <v>85</v>
      </c>
      <c r="AV478" s="12" t="s">
        <v>85</v>
      </c>
      <c r="AW478" s="12" t="s">
        <v>32</v>
      </c>
      <c r="AX478" s="12" t="s">
        <v>76</v>
      </c>
      <c r="AY478" s="153" t="s">
        <v>375</v>
      </c>
    </row>
    <row r="479" spans="2:65" s="13" customFormat="1" ht="11.25" x14ac:dyDescent="0.2">
      <c r="B479" s="159"/>
      <c r="D479" s="152" t="s">
        <v>384</v>
      </c>
      <c r="E479" s="160" t="s">
        <v>1</v>
      </c>
      <c r="F479" s="161" t="s">
        <v>387</v>
      </c>
      <c r="H479" s="162">
        <v>52.5</v>
      </c>
      <c r="I479" s="163"/>
      <c r="L479" s="159"/>
      <c r="M479" s="164"/>
      <c r="T479" s="165"/>
      <c r="AT479" s="160" t="s">
        <v>384</v>
      </c>
      <c r="AU479" s="160" t="s">
        <v>85</v>
      </c>
      <c r="AV479" s="13" t="s">
        <v>382</v>
      </c>
      <c r="AW479" s="13" t="s">
        <v>32</v>
      </c>
      <c r="AX479" s="13" t="s">
        <v>83</v>
      </c>
      <c r="AY479" s="160" t="s">
        <v>375</v>
      </c>
    </row>
    <row r="480" spans="2:65" s="1" customFormat="1" ht="16.5" customHeight="1" x14ac:dyDescent="0.2">
      <c r="B480" s="32"/>
      <c r="C480" s="138" t="s">
        <v>816</v>
      </c>
      <c r="D480" s="138" t="s">
        <v>377</v>
      </c>
      <c r="E480" s="139" t="s">
        <v>817</v>
      </c>
      <c r="F480" s="140" t="s">
        <v>818</v>
      </c>
      <c r="G480" s="141" t="s">
        <v>380</v>
      </c>
      <c r="H480" s="142">
        <v>9.36</v>
      </c>
      <c r="I480" s="143"/>
      <c r="J480" s="144">
        <f>ROUND(I480*H480,2)</f>
        <v>0</v>
      </c>
      <c r="K480" s="140" t="s">
        <v>381</v>
      </c>
      <c r="L480" s="32"/>
      <c r="M480" s="145" t="s">
        <v>1</v>
      </c>
      <c r="N480" s="146" t="s">
        <v>41</v>
      </c>
      <c r="P480" s="147">
        <f>O480*H480</f>
        <v>0</v>
      </c>
      <c r="Q480" s="147">
        <v>6.5799999999999999E-3</v>
      </c>
      <c r="R480" s="147">
        <f>Q480*H480</f>
        <v>6.1588799999999992E-2</v>
      </c>
      <c r="S480" s="147">
        <v>0</v>
      </c>
      <c r="T480" s="148">
        <f>S480*H480</f>
        <v>0</v>
      </c>
      <c r="AR480" s="149" t="s">
        <v>382</v>
      </c>
      <c r="AT480" s="149" t="s">
        <v>377</v>
      </c>
      <c r="AU480" s="149" t="s">
        <v>85</v>
      </c>
      <c r="AY480" s="17" t="s">
        <v>375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83</v>
      </c>
      <c r="BK480" s="150">
        <f>ROUND(I480*H480,2)</f>
        <v>0</v>
      </c>
      <c r="BL480" s="17" t="s">
        <v>382</v>
      </c>
      <c r="BM480" s="149" t="s">
        <v>819</v>
      </c>
    </row>
    <row r="481" spans="2:65" s="14" customFormat="1" ht="11.25" x14ac:dyDescent="0.2">
      <c r="B481" s="166"/>
      <c r="D481" s="152" t="s">
        <v>384</v>
      </c>
      <c r="E481" s="167" t="s">
        <v>1</v>
      </c>
      <c r="F481" s="168" t="s">
        <v>820</v>
      </c>
      <c r="H481" s="167" t="s">
        <v>1</v>
      </c>
      <c r="I481" s="169"/>
      <c r="L481" s="166"/>
      <c r="M481" s="170"/>
      <c r="T481" s="171"/>
      <c r="AT481" s="167" t="s">
        <v>384</v>
      </c>
      <c r="AU481" s="167" t="s">
        <v>85</v>
      </c>
      <c r="AV481" s="14" t="s">
        <v>83</v>
      </c>
      <c r="AW481" s="14" t="s">
        <v>32</v>
      </c>
      <c r="AX481" s="14" t="s">
        <v>76</v>
      </c>
      <c r="AY481" s="167" t="s">
        <v>375</v>
      </c>
    </row>
    <row r="482" spans="2:65" s="12" customFormat="1" ht="11.25" x14ac:dyDescent="0.2">
      <c r="B482" s="151"/>
      <c r="D482" s="152" t="s">
        <v>384</v>
      </c>
      <c r="E482" s="153" t="s">
        <v>1</v>
      </c>
      <c r="F482" s="154" t="s">
        <v>821</v>
      </c>
      <c r="H482" s="155">
        <v>9.36</v>
      </c>
      <c r="I482" s="156"/>
      <c r="L482" s="151"/>
      <c r="M482" s="157"/>
      <c r="T482" s="158"/>
      <c r="AT482" s="153" t="s">
        <v>384</v>
      </c>
      <c r="AU482" s="153" t="s">
        <v>85</v>
      </c>
      <c r="AV482" s="12" t="s">
        <v>85</v>
      </c>
      <c r="AW482" s="12" t="s">
        <v>32</v>
      </c>
      <c r="AX482" s="12" t="s">
        <v>76</v>
      </c>
      <c r="AY482" s="153" t="s">
        <v>375</v>
      </c>
    </row>
    <row r="483" spans="2:65" s="13" customFormat="1" ht="11.25" x14ac:dyDescent="0.2">
      <c r="B483" s="159"/>
      <c r="D483" s="152" t="s">
        <v>384</v>
      </c>
      <c r="E483" s="160" t="s">
        <v>1</v>
      </c>
      <c r="F483" s="161" t="s">
        <v>387</v>
      </c>
      <c r="H483" s="162">
        <v>9.36</v>
      </c>
      <c r="I483" s="163"/>
      <c r="L483" s="159"/>
      <c r="M483" s="164"/>
      <c r="T483" s="165"/>
      <c r="AT483" s="160" t="s">
        <v>384</v>
      </c>
      <c r="AU483" s="160" t="s">
        <v>85</v>
      </c>
      <c r="AV483" s="13" t="s">
        <v>382</v>
      </c>
      <c r="AW483" s="13" t="s">
        <v>32</v>
      </c>
      <c r="AX483" s="13" t="s">
        <v>83</v>
      </c>
      <c r="AY483" s="160" t="s">
        <v>375</v>
      </c>
    </row>
    <row r="484" spans="2:65" s="1" customFormat="1" ht="16.5" customHeight="1" x14ac:dyDescent="0.2">
      <c r="B484" s="32"/>
      <c r="C484" s="138" t="s">
        <v>822</v>
      </c>
      <c r="D484" s="138" t="s">
        <v>377</v>
      </c>
      <c r="E484" s="139" t="s">
        <v>823</v>
      </c>
      <c r="F484" s="140" t="s">
        <v>824</v>
      </c>
      <c r="G484" s="141" t="s">
        <v>380</v>
      </c>
      <c r="H484" s="142">
        <v>9.36</v>
      </c>
      <c r="I484" s="143"/>
      <c r="J484" s="144">
        <f>ROUND(I484*H484,2)</f>
        <v>0</v>
      </c>
      <c r="K484" s="140" t="s">
        <v>381</v>
      </c>
      <c r="L484" s="32"/>
      <c r="M484" s="145" t="s">
        <v>1</v>
      </c>
      <c r="N484" s="146" t="s">
        <v>41</v>
      </c>
      <c r="P484" s="147">
        <f>O484*H484</f>
        <v>0</v>
      </c>
      <c r="Q484" s="147">
        <v>0</v>
      </c>
      <c r="R484" s="147">
        <f>Q484*H484</f>
        <v>0</v>
      </c>
      <c r="S484" s="147">
        <v>0</v>
      </c>
      <c r="T484" s="148">
        <f>S484*H484</f>
        <v>0</v>
      </c>
      <c r="AR484" s="149" t="s">
        <v>382</v>
      </c>
      <c r="AT484" s="149" t="s">
        <v>377</v>
      </c>
      <c r="AU484" s="149" t="s">
        <v>85</v>
      </c>
      <c r="AY484" s="17" t="s">
        <v>375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83</v>
      </c>
      <c r="BK484" s="150">
        <f>ROUND(I484*H484,2)</f>
        <v>0</v>
      </c>
      <c r="BL484" s="17" t="s">
        <v>382</v>
      </c>
      <c r="BM484" s="149" t="s">
        <v>825</v>
      </c>
    </row>
    <row r="485" spans="2:65" s="11" customFormat="1" ht="22.9" customHeight="1" x14ac:dyDescent="0.2">
      <c r="B485" s="126"/>
      <c r="D485" s="127" t="s">
        <v>75</v>
      </c>
      <c r="E485" s="136" t="s">
        <v>413</v>
      </c>
      <c r="F485" s="136" t="s">
        <v>826</v>
      </c>
      <c r="I485" s="129"/>
      <c r="J485" s="137">
        <f>BK485</f>
        <v>0</v>
      </c>
      <c r="L485" s="126"/>
      <c r="M485" s="131"/>
      <c r="P485" s="132">
        <f>SUM(P486:P761)</f>
        <v>0</v>
      </c>
      <c r="R485" s="132">
        <f>SUM(R486:R761)</f>
        <v>985.15724924999984</v>
      </c>
      <c r="T485" s="133">
        <f>SUM(T486:T761)</f>
        <v>0</v>
      </c>
      <c r="AR485" s="127" t="s">
        <v>83</v>
      </c>
      <c r="AT485" s="134" t="s">
        <v>75</v>
      </c>
      <c r="AU485" s="134" t="s">
        <v>83</v>
      </c>
      <c r="AY485" s="127" t="s">
        <v>375</v>
      </c>
      <c r="BK485" s="135">
        <f>SUM(BK486:BK761)</f>
        <v>0</v>
      </c>
    </row>
    <row r="486" spans="2:65" s="1" customFormat="1" ht="24.2" customHeight="1" x14ac:dyDescent="0.2">
      <c r="B486" s="32"/>
      <c r="C486" s="138" t="s">
        <v>827</v>
      </c>
      <c r="D486" s="138" t="s">
        <v>377</v>
      </c>
      <c r="E486" s="139" t="s">
        <v>828</v>
      </c>
      <c r="F486" s="140" t="s">
        <v>829</v>
      </c>
      <c r="G486" s="141" t="s">
        <v>380</v>
      </c>
      <c r="H486" s="142">
        <v>523.28</v>
      </c>
      <c r="I486" s="143"/>
      <c r="J486" s="144">
        <f>ROUND(I486*H486,2)</f>
        <v>0</v>
      </c>
      <c r="K486" s="140" t="s">
        <v>381</v>
      </c>
      <c r="L486" s="32"/>
      <c r="M486" s="145" t="s">
        <v>1</v>
      </c>
      <c r="N486" s="146" t="s">
        <v>41</v>
      </c>
      <c r="P486" s="147">
        <f>O486*H486</f>
        <v>0</v>
      </c>
      <c r="Q486" s="147">
        <v>7.3499999999999998E-3</v>
      </c>
      <c r="R486" s="147">
        <f>Q486*H486</f>
        <v>3.8461079999999996</v>
      </c>
      <c r="S486" s="147">
        <v>0</v>
      </c>
      <c r="T486" s="148">
        <f>S486*H486</f>
        <v>0</v>
      </c>
      <c r="AR486" s="149" t="s">
        <v>382</v>
      </c>
      <c r="AT486" s="149" t="s">
        <v>377</v>
      </c>
      <c r="AU486" s="149" t="s">
        <v>85</v>
      </c>
      <c r="AY486" s="17" t="s">
        <v>375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7" t="s">
        <v>83</v>
      </c>
      <c r="BK486" s="150">
        <f>ROUND(I486*H486,2)</f>
        <v>0</v>
      </c>
      <c r="BL486" s="17" t="s">
        <v>382</v>
      </c>
      <c r="BM486" s="149" t="s">
        <v>830</v>
      </c>
    </row>
    <row r="487" spans="2:65" s="14" customFormat="1" ht="11.25" x14ac:dyDescent="0.2">
      <c r="B487" s="166"/>
      <c r="D487" s="152" t="s">
        <v>384</v>
      </c>
      <c r="E487" s="167" t="s">
        <v>1</v>
      </c>
      <c r="F487" s="168" t="s">
        <v>831</v>
      </c>
      <c r="H487" s="167" t="s">
        <v>1</v>
      </c>
      <c r="I487" s="169"/>
      <c r="L487" s="166"/>
      <c r="M487" s="170"/>
      <c r="T487" s="171"/>
      <c r="AT487" s="167" t="s">
        <v>384</v>
      </c>
      <c r="AU487" s="167" t="s">
        <v>85</v>
      </c>
      <c r="AV487" s="14" t="s">
        <v>83</v>
      </c>
      <c r="AW487" s="14" t="s">
        <v>32</v>
      </c>
      <c r="AX487" s="14" t="s">
        <v>76</v>
      </c>
      <c r="AY487" s="167" t="s">
        <v>375</v>
      </c>
    </row>
    <row r="488" spans="2:65" s="12" customFormat="1" ht="11.25" x14ac:dyDescent="0.2">
      <c r="B488" s="151"/>
      <c r="D488" s="152" t="s">
        <v>384</v>
      </c>
      <c r="E488" s="153" t="s">
        <v>1</v>
      </c>
      <c r="F488" s="154" t="s">
        <v>832</v>
      </c>
      <c r="H488" s="155">
        <v>258.26</v>
      </c>
      <c r="I488" s="156"/>
      <c r="L488" s="151"/>
      <c r="M488" s="157"/>
      <c r="T488" s="158"/>
      <c r="AT488" s="153" t="s">
        <v>384</v>
      </c>
      <c r="AU488" s="153" t="s">
        <v>85</v>
      </c>
      <c r="AV488" s="12" t="s">
        <v>85</v>
      </c>
      <c r="AW488" s="12" t="s">
        <v>32</v>
      </c>
      <c r="AX488" s="12" t="s">
        <v>76</v>
      </c>
      <c r="AY488" s="153" t="s">
        <v>375</v>
      </c>
    </row>
    <row r="489" spans="2:65" s="14" customFormat="1" ht="11.25" x14ac:dyDescent="0.2">
      <c r="B489" s="166"/>
      <c r="D489" s="152" t="s">
        <v>384</v>
      </c>
      <c r="E489" s="167" t="s">
        <v>1</v>
      </c>
      <c r="F489" s="168" t="s">
        <v>833</v>
      </c>
      <c r="H489" s="167" t="s">
        <v>1</v>
      </c>
      <c r="I489" s="169"/>
      <c r="L489" s="166"/>
      <c r="M489" s="170"/>
      <c r="T489" s="171"/>
      <c r="AT489" s="167" t="s">
        <v>384</v>
      </c>
      <c r="AU489" s="167" t="s">
        <v>85</v>
      </c>
      <c r="AV489" s="14" t="s">
        <v>83</v>
      </c>
      <c r="AW489" s="14" t="s">
        <v>32</v>
      </c>
      <c r="AX489" s="14" t="s">
        <v>76</v>
      </c>
      <c r="AY489" s="167" t="s">
        <v>375</v>
      </c>
    </row>
    <row r="490" spans="2:65" s="12" customFormat="1" ht="22.5" x14ac:dyDescent="0.2">
      <c r="B490" s="151"/>
      <c r="D490" s="152" t="s">
        <v>384</v>
      </c>
      <c r="E490" s="153" t="s">
        <v>1</v>
      </c>
      <c r="F490" s="154" t="s">
        <v>834</v>
      </c>
      <c r="H490" s="155">
        <v>283.07</v>
      </c>
      <c r="I490" s="156"/>
      <c r="L490" s="151"/>
      <c r="M490" s="157"/>
      <c r="T490" s="158"/>
      <c r="AT490" s="153" t="s">
        <v>384</v>
      </c>
      <c r="AU490" s="153" t="s">
        <v>85</v>
      </c>
      <c r="AV490" s="12" t="s">
        <v>85</v>
      </c>
      <c r="AW490" s="12" t="s">
        <v>32</v>
      </c>
      <c r="AX490" s="12" t="s">
        <v>76</v>
      </c>
      <c r="AY490" s="153" t="s">
        <v>375</v>
      </c>
    </row>
    <row r="491" spans="2:65" s="14" customFormat="1" ht="11.25" x14ac:dyDescent="0.2">
      <c r="B491" s="166"/>
      <c r="D491" s="152" t="s">
        <v>384</v>
      </c>
      <c r="E491" s="167" t="s">
        <v>1</v>
      </c>
      <c r="F491" s="168" t="s">
        <v>835</v>
      </c>
      <c r="H491" s="167" t="s">
        <v>1</v>
      </c>
      <c r="I491" s="169"/>
      <c r="L491" s="166"/>
      <c r="M491" s="170"/>
      <c r="T491" s="171"/>
      <c r="AT491" s="167" t="s">
        <v>384</v>
      </c>
      <c r="AU491" s="167" t="s">
        <v>85</v>
      </c>
      <c r="AV491" s="14" t="s">
        <v>83</v>
      </c>
      <c r="AW491" s="14" t="s">
        <v>32</v>
      </c>
      <c r="AX491" s="14" t="s">
        <v>76</v>
      </c>
      <c r="AY491" s="167" t="s">
        <v>375</v>
      </c>
    </row>
    <row r="492" spans="2:65" s="12" customFormat="1" ht="11.25" x14ac:dyDescent="0.2">
      <c r="B492" s="151"/>
      <c r="D492" s="152" t="s">
        <v>384</v>
      </c>
      <c r="E492" s="153" t="s">
        <v>1</v>
      </c>
      <c r="F492" s="154" t="s">
        <v>836</v>
      </c>
      <c r="H492" s="155">
        <v>-18.05</v>
      </c>
      <c r="I492" s="156"/>
      <c r="L492" s="151"/>
      <c r="M492" s="157"/>
      <c r="T492" s="158"/>
      <c r="AT492" s="153" t="s">
        <v>384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375</v>
      </c>
    </row>
    <row r="493" spans="2:65" s="13" customFormat="1" ht="11.25" x14ac:dyDescent="0.2">
      <c r="B493" s="159"/>
      <c r="D493" s="152" t="s">
        <v>384</v>
      </c>
      <c r="E493" s="160" t="s">
        <v>265</v>
      </c>
      <c r="F493" s="161" t="s">
        <v>387</v>
      </c>
      <c r="H493" s="162">
        <v>523.28</v>
      </c>
      <c r="I493" s="163"/>
      <c r="L493" s="159"/>
      <c r="M493" s="164"/>
      <c r="T493" s="165"/>
      <c r="AT493" s="160" t="s">
        <v>384</v>
      </c>
      <c r="AU493" s="160" t="s">
        <v>85</v>
      </c>
      <c r="AV493" s="13" t="s">
        <v>382</v>
      </c>
      <c r="AW493" s="13" t="s">
        <v>32</v>
      </c>
      <c r="AX493" s="13" t="s">
        <v>83</v>
      </c>
      <c r="AY493" s="160" t="s">
        <v>375</v>
      </c>
    </row>
    <row r="494" spans="2:65" s="1" customFormat="1" ht="24.2" customHeight="1" x14ac:dyDescent="0.2">
      <c r="B494" s="32"/>
      <c r="C494" s="138" t="s">
        <v>837</v>
      </c>
      <c r="D494" s="138" t="s">
        <v>377</v>
      </c>
      <c r="E494" s="139" t="s">
        <v>838</v>
      </c>
      <c r="F494" s="140" t="s">
        <v>839</v>
      </c>
      <c r="G494" s="141" t="s">
        <v>380</v>
      </c>
      <c r="H494" s="142">
        <v>146.41900000000001</v>
      </c>
      <c r="I494" s="143"/>
      <c r="J494" s="144">
        <f>ROUND(I494*H494,2)</f>
        <v>0</v>
      </c>
      <c r="K494" s="140" t="s">
        <v>381</v>
      </c>
      <c r="L494" s="32"/>
      <c r="M494" s="145" t="s">
        <v>1</v>
      </c>
      <c r="N494" s="146" t="s">
        <v>41</v>
      </c>
      <c r="P494" s="147">
        <f>O494*H494</f>
        <v>0</v>
      </c>
      <c r="Q494" s="147">
        <v>7.3499999999999998E-3</v>
      </c>
      <c r="R494" s="147">
        <f>Q494*H494</f>
        <v>1.07617965</v>
      </c>
      <c r="S494" s="147">
        <v>0</v>
      </c>
      <c r="T494" s="148">
        <f>S494*H494</f>
        <v>0</v>
      </c>
      <c r="AR494" s="149" t="s">
        <v>382</v>
      </c>
      <c r="AT494" s="149" t="s">
        <v>377</v>
      </c>
      <c r="AU494" s="149" t="s">
        <v>85</v>
      </c>
      <c r="AY494" s="17" t="s">
        <v>375</v>
      </c>
      <c r="BE494" s="150">
        <f>IF(N494="základní",J494,0)</f>
        <v>0</v>
      </c>
      <c r="BF494" s="150">
        <f>IF(N494="snížená",J494,0)</f>
        <v>0</v>
      </c>
      <c r="BG494" s="150">
        <f>IF(N494="zákl. přenesená",J494,0)</f>
        <v>0</v>
      </c>
      <c r="BH494" s="150">
        <f>IF(N494="sníž. přenesená",J494,0)</f>
        <v>0</v>
      </c>
      <c r="BI494" s="150">
        <f>IF(N494="nulová",J494,0)</f>
        <v>0</v>
      </c>
      <c r="BJ494" s="17" t="s">
        <v>83</v>
      </c>
      <c r="BK494" s="150">
        <f>ROUND(I494*H494,2)</f>
        <v>0</v>
      </c>
      <c r="BL494" s="17" t="s">
        <v>382</v>
      </c>
      <c r="BM494" s="149" t="s">
        <v>840</v>
      </c>
    </row>
    <row r="495" spans="2:65" s="14" customFormat="1" ht="11.25" x14ac:dyDescent="0.2">
      <c r="B495" s="166"/>
      <c r="D495" s="152" t="s">
        <v>384</v>
      </c>
      <c r="E495" s="167" t="s">
        <v>1</v>
      </c>
      <c r="F495" s="168" t="s">
        <v>841</v>
      </c>
      <c r="H495" s="167" t="s">
        <v>1</v>
      </c>
      <c r="I495" s="169"/>
      <c r="L495" s="166"/>
      <c r="M495" s="170"/>
      <c r="T495" s="171"/>
      <c r="AT495" s="167" t="s">
        <v>384</v>
      </c>
      <c r="AU495" s="167" t="s">
        <v>85</v>
      </c>
      <c r="AV495" s="14" t="s">
        <v>83</v>
      </c>
      <c r="AW495" s="14" t="s">
        <v>32</v>
      </c>
      <c r="AX495" s="14" t="s">
        <v>76</v>
      </c>
      <c r="AY495" s="167" t="s">
        <v>375</v>
      </c>
    </row>
    <row r="496" spans="2:65" s="12" customFormat="1" ht="11.25" x14ac:dyDescent="0.2">
      <c r="B496" s="151"/>
      <c r="D496" s="152" t="s">
        <v>384</v>
      </c>
      <c r="E496" s="153" t="s">
        <v>1</v>
      </c>
      <c r="F496" s="154" t="s">
        <v>842</v>
      </c>
      <c r="H496" s="155">
        <v>119.56</v>
      </c>
      <c r="I496" s="156"/>
      <c r="L496" s="151"/>
      <c r="M496" s="157"/>
      <c r="T496" s="158"/>
      <c r="AT496" s="153" t="s">
        <v>384</v>
      </c>
      <c r="AU496" s="153" t="s">
        <v>85</v>
      </c>
      <c r="AV496" s="12" t="s">
        <v>85</v>
      </c>
      <c r="AW496" s="12" t="s">
        <v>32</v>
      </c>
      <c r="AX496" s="12" t="s">
        <v>76</v>
      </c>
      <c r="AY496" s="153" t="s">
        <v>375</v>
      </c>
    </row>
    <row r="497" spans="2:65" s="12" customFormat="1" ht="11.25" x14ac:dyDescent="0.2">
      <c r="B497" s="151"/>
      <c r="D497" s="152" t="s">
        <v>384</v>
      </c>
      <c r="E497" s="153" t="s">
        <v>1</v>
      </c>
      <c r="F497" s="154" t="s">
        <v>843</v>
      </c>
      <c r="H497" s="155">
        <v>17.469000000000001</v>
      </c>
      <c r="I497" s="156"/>
      <c r="L497" s="151"/>
      <c r="M497" s="157"/>
      <c r="T497" s="158"/>
      <c r="AT497" s="153" t="s">
        <v>384</v>
      </c>
      <c r="AU497" s="153" t="s">
        <v>85</v>
      </c>
      <c r="AV497" s="12" t="s">
        <v>85</v>
      </c>
      <c r="AW497" s="12" t="s">
        <v>32</v>
      </c>
      <c r="AX497" s="12" t="s">
        <v>76</v>
      </c>
      <c r="AY497" s="153" t="s">
        <v>375</v>
      </c>
    </row>
    <row r="498" spans="2:65" s="12" customFormat="1" ht="11.25" x14ac:dyDescent="0.2">
      <c r="B498" s="151"/>
      <c r="D498" s="152" t="s">
        <v>384</v>
      </c>
      <c r="E498" s="153" t="s">
        <v>1</v>
      </c>
      <c r="F498" s="154" t="s">
        <v>844</v>
      </c>
      <c r="H498" s="155">
        <v>17.428000000000001</v>
      </c>
      <c r="I498" s="156"/>
      <c r="L498" s="151"/>
      <c r="M498" s="157"/>
      <c r="T498" s="158"/>
      <c r="AT498" s="153" t="s">
        <v>384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375</v>
      </c>
    </row>
    <row r="499" spans="2:65" s="12" customFormat="1" ht="22.5" x14ac:dyDescent="0.2">
      <c r="B499" s="151"/>
      <c r="D499" s="152" t="s">
        <v>384</v>
      </c>
      <c r="E499" s="153" t="s">
        <v>1</v>
      </c>
      <c r="F499" s="154" t="s">
        <v>845</v>
      </c>
      <c r="H499" s="155">
        <v>-8.0380000000000003</v>
      </c>
      <c r="I499" s="156"/>
      <c r="L499" s="151"/>
      <c r="M499" s="157"/>
      <c r="T499" s="158"/>
      <c r="AT499" s="153" t="s">
        <v>384</v>
      </c>
      <c r="AU499" s="153" t="s">
        <v>85</v>
      </c>
      <c r="AV499" s="12" t="s">
        <v>85</v>
      </c>
      <c r="AW499" s="12" t="s">
        <v>32</v>
      </c>
      <c r="AX499" s="12" t="s">
        <v>76</v>
      </c>
      <c r="AY499" s="153" t="s">
        <v>375</v>
      </c>
    </row>
    <row r="500" spans="2:65" s="13" customFormat="1" ht="11.25" x14ac:dyDescent="0.2">
      <c r="B500" s="159"/>
      <c r="D500" s="152" t="s">
        <v>384</v>
      </c>
      <c r="E500" s="160" t="s">
        <v>256</v>
      </c>
      <c r="F500" s="161" t="s">
        <v>387</v>
      </c>
      <c r="H500" s="162">
        <v>146.41900000000001</v>
      </c>
      <c r="I500" s="163"/>
      <c r="L500" s="159"/>
      <c r="M500" s="164"/>
      <c r="T500" s="165"/>
      <c r="AT500" s="160" t="s">
        <v>384</v>
      </c>
      <c r="AU500" s="160" t="s">
        <v>85</v>
      </c>
      <c r="AV500" s="13" t="s">
        <v>382</v>
      </c>
      <c r="AW500" s="13" t="s">
        <v>32</v>
      </c>
      <c r="AX500" s="13" t="s">
        <v>83</v>
      </c>
      <c r="AY500" s="160" t="s">
        <v>375</v>
      </c>
    </row>
    <row r="501" spans="2:65" s="1" customFormat="1" ht="24.2" customHeight="1" x14ac:dyDescent="0.2">
      <c r="B501" s="32"/>
      <c r="C501" s="138" t="s">
        <v>846</v>
      </c>
      <c r="D501" s="138" t="s">
        <v>377</v>
      </c>
      <c r="E501" s="139" t="s">
        <v>847</v>
      </c>
      <c r="F501" s="140" t="s">
        <v>848</v>
      </c>
      <c r="G501" s="141" t="s">
        <v>380</v>
      </c>
      <c r="H501" s="142">
        <v>523.28</v>
      </c>
      <c r="I501" s="143"/>
      <c r="J501" s="144">
        <f>ROUND(I501*H501,2)</f>
        <v>0</v>
      </c>
      <c r="K501" s="140" t="s">
        <v>381</v>
      </c>
      <c r="L501" s="32"/>
      <c r="M501" s="145" t="s">
        <v>1</v>
      </c>
      <c r="N501" s="146" t="s">
        <v>41</v>
      </c>
      <c r="P501" s="147">
        <f>O501*H501</f>
        <v>0</v>
      </c>
      <c r="Q501" s="147">
        <v>1.8380000000000001E-2</v>
      </c>
      <c r="R501" s="147">
        <f>Q501*H501</f>
        <v>9.6178863999999997</v>
      </c>
      <c r="S501" s="147">
        <v>0</v>
      </c>
      <c r="T501" s="148">
        <f>S501*H501</f>
        <v>0</v>
      </c>
      <c r="AR501" s="149" t="s">
        <v>382</v>
      </c>
      <c r="AT501" s="149" t="s">
        <v>377</v>
      </c>
      <c r="AU501" s="149" t="s">
        <v>85</v>
      </c>
      <c r="AY501" s="17" t="s">
        <v>375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382</v>
      </c>
      <c r="BM501" s="149" t="s">
        <v>849</v>
      </c>
    </row>
    <row r="502" spans="2:65" s="12" customFormat="1" ht="11.25" x14ac:dyDescent="0.2">
      <c r="B502" s="151"/>
      <c r="D502" s="152" t="s">
        <v>384</v>
      </c>
      <c r="E502" s="153" t="s">
        <v>1</v>
      </c>
      <c r="F502" s="154" t="s">
        <v>265</v>
      </c>
      <c r="H502" s="155">
        <v>523.28</v>
      </c>
      <c r="I502" s="156"/>
      <c r="L502" s="151"/>
      <c r="M502" s="157"/>
      <c r="T502" s="158"/>
      <c r="AT502" s="153" t="s">
        <v>384</v>
      </c>
      <c r="AU502" s="153" t="s">
        <v>85</v>
      </c>
      <c r="AV502" s="12" t="s">
        <v>85</v>
      </c>
      <c r="AW502" s="12" t="s">
        <v>32</v>
      </c>
      <c r="AX502" s="12" t="s">
        <v>83</v>
      </c>
      <c r="AY502" s="153" t="s">
        <v>375</v>
      </c>
    </row>
    <row r="503" spans="2:65" s="1" customFormat="1" ht="24.2" customHeight="1" x14ac:dyDescent="0.2">
      <c r="B503" s="32"/>
      <c r="C503" s="138" t="s">
        <v>850</v>
      </c>
      <c r="D503" s="138" t="s">
        <v>377</v>
      </c>
      <c r="E503" s="139" t="s">
        <v>851</v>
      </c>
      <c r="F503" s="140" t="s">
        <v>852</v>
      </c>
      <c r="G503" s="141" t="s">
        <v>380</v>
      </c>
      <c r="H503" s="142">
        <v>146.41900000000001</v>
      </c>
      <c r="I503" s="143"/>
      <c r="J503" s="144">
        <f>ROUND(I503*H503,2)</f>
        <v>0</v>
      </c>
      <c r="K503" s="140" t="s">
        <v>381</v>
      </c>
      <c r="L503" s="32"/>
      <c r="M503" s="145" t="s">
        <v>1</v>
      </c>
      <c r="N503" s="146" t="s">
        <v>41</v>
      </c>
      <c r="P503" s="147">
        <f>O503*H503</f>
        <v>0</v>
      </c>
      <c r="Q503" s="147">
        <v>1.8380000000000001E-2</v>
      </c>
      <c r="R503" s="147">
        <f>Q503*H503</f>
        <v>2.6911812200000003</v>
      </c>
      <c r="S503" s="147">
        <v>0</v>
      </c>
      <c r="T503" s="148">
        <f>S503*H503</f>
        <v>0</v>
      </c>
      <c r="AR503" s="149" t="s">
        <v>382</v>
      </c>
      <c r="AT503" s="149" t="s">
        <v>377</v>
      </c>
      <c r="AU503" s="149" t="s">
        <v>85</v>
      </c>
      <c r="AY503" s="17" t="s">
        <v>375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17" t="s">
        <v>83</v>
      </c>
      <c r="BK503" s="150">
        <f>ROUND(I503*H503,2)</f>
        <v>0</v>
      </c>
      <c r="BL503" s="17" t="s">
        <v>382</v>
      </c>
      <c r="BM503" s="149" t="s">
        <v>853</v>
      </c>
    </row>
    <row r="504" spans="2:65" s="12" customFormat="1" ht="11.25" x14ac:dyDescent="0.2">
      <c r="B504" s="151"/>
      <c r="D504" s="152" t="s">
        <v>384</v>
      </c>
      <c r="E504" s="153" t="s">
        <v>1</v>
      </c>
      <c r="F504" s="154" t="s">
        <v>256</v>
      </c>
      <c r="H504" s="155">
        <v>146.41900000000001</v>
      </c>
      <c r="I504" s="156"/>
      <c r="L504" s="151"/>
      <c r="M504" s="157"/>
      <c r="T504" s="158"/>
      <c r="AT504" s="153" t="s">
        <v>384</v>
      </c>
      <c r="AU504" s="153" t="s">
        <v>85</v>
      </c>
      <c r="AV504" s="12" t="s">
        <v>85</v>
      </c>
      <c r="AW504" s="12" t="s">
        <v>32</v>
      </c>
      <c r="AX504" s="12" t="s">
        <v>76</v>
      </c>
      <c r="AY504" s="153" t="s">
        <v>375</v>
      </c>
    </row>
    <row r="505" spans="2:65" s="13" customFormat="1" ht="11.25" x14ac:dyDescent="0.2">
      <c r="B505" s="159"/>
      <c r="D505" s="152" t="s">
        <v>384</v>
      </c>
      <c r="E505" s="160" t="s">
        <v>1</v>
      </c>
      <c r="F505" s="161" t="s">
        <v>387</v>
      </c>
      <c r="H505" s="162">
        <v>146.41900000000001</v>
      </c>
      <c r="I505" s="163"/>
      <c r="L505" s="159"/>
      <c r="M505" s="164"/>
      <c r="T505" s="165"/>
      <c r="AT505" s="160" t="s">
        <v>384</v>
      </c>
      <c r="AU505" s="160" t="s">
        <v>85</v>
      </c>
      <c r="AV505" s="13" t="s">
        <v>382</v>
      </c>
      <c r="AW505" s="13" t="s">
        <v>32</v>
      </c>
      <c r="AX505" s="13" t="s">
        <v>83</v>
      </c>
      <c r="AY505" s="160" t="s">
        <v>375</v>
      </c>
    </row>
    <row r="506" spans="2:65" s="1" customFormat="1" ht="24.2" customHeight="1" x14ac:dyDescent="0.2">
      <c r="B506" s="32"/>
      <c r="C506" s="138" t="s">
        <v>854</v>
      </c>
      <c r="D506" s="138" t="s">
        <v>377</v>
      </c>
      <c r="E506" s="139" t="s">
        <v>855</v>
      </c>
      <c r="F506" s="140" t="s">
        <v>856</v>
      </c>
      <c r="G506" s="141" t="s">
        <v>380</v>
      </c>
      <c r="H506" s="142">
        <v>44.65</v>
      </c>
      <c r="I506" s="143"/>
      <c r="J506" s="144">
        <f>ROUND(I506*H506,2)</f>
        <v>0</v>
      </c>
      <c r="K506" s="140" t="s">
        <v>381</v>
      </c>
      <c r="L506" s="32"/>
      <c r="M506" s="145" t="s">
        <v>1</v>
      </c>
      <c r="N506" s="146" t="s">
        <v>41</v>
      </c>
      <c r="P506" s="147">
        <f>O506*H506</f>
        <v>0</v>
      </c>
      <c r="Q506" s="147">
        <v>3.8899999999999997E-2</v>
      </c>
      <c r="R506" s="147">
        <f>Q506*H506</f>
        <v>1.7368849999999998</v>
      </c>
      <c r="S506" s="147">
        <v>0</v>
      </c>
      <c r="T506" s="148">
        <f>S506*H506</f>
        <v>0</v>
      </c>
      <c r="AR506" s="149" t="s">
        <v>382</v>
      </c>
      <c r="AT506" s="149" t="s">
        <v>377</v>
      </c>
      <c r="AU506" s="149" t="s">
        <v>85</v>
      </c>
      <c r="AY506" s="17" t="s">
        <v>375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83</v>
      </c>
      <c r="BK506" s="150">
        <f>ROUND(I506*H506,2)</f>
        <v>0</v>
      </c>
      <c r="BL506" s="17" t="s">
        <v>382</v>
      </c>
      <c r="BM506" s="149" t="s">
        <v>857</v>
      </c>
    </row>
    <row r="507" spans="2:65" s="14" customFormat="1" ht="11.25" x14ac:dyDescent="0.2">
      <c r="B507" s="166"/>
      <c r="D507" s="152" t="s">
        <v>384</v>
      </c>
      <c r="E507" s="167" t="s">
        <v>1</v>
      </c>
      <c r="F507" s="168" t="s">
        <v>858</v>
      </c>
      <c r="H507" s="167" t="s">
        <v>1</v>
      </c>
      <c r="I507" s="169"/>
      <c r="L507" s="166"/>
      <c r="M507" s="170"/>
      <c r="T507" s="171"/>
      <c r="AT507" s="167" t="s">
        <v>384</v>
      </c>
      <c r="AU507" s="167" t="s">
        <v>85</v>
      </c>
      <c r="AV507" s="14" t="s">
        <v>83</v>
      </c>
      <c r="AW507" s="14" t="s">
        <v>32</v>
      </c>
      <c r="AX507" s="14" t="s">
        <v>76</v>
      </c>
      <c r="AY507" s="167" t="s">
        <v>375</v>
      </c>
    </row>
    <row r="508" spans="2:65" s="12" customFormat="1" ht="11.25" x14ac:dyDescent="0.2">
      <c r="B508" s="151"/>
      <c r="D508" s="152" t="s">
        <v>384</v>
      </c>
      <c r="E508" s="153" t="s">
        <v>1</v>
      </c>
      <c r="F508" s="154" t="s">
        <v>859</v>
      </c>
      <c r="H508" s="155">
        <v>17.350000000000001</v>
      </c>
      <c r="I508" s="156"/>
      <c r="L508" s="151"/>
      <c r="M508" s="157"/>
      <c r="T508" s="158"/>
      <c r="AT508" s="153" t="s">
        <v>384</v>
      </c>
      <c r="AU508" s="153" t="s">
        <v>85</v>
      </c>
      <c r="AV508" s="12" t="s">
        <v>85</v>
      </c>
      <c r="AW508" s="12" t="s">
        <v>32</v>
      </c>
      <c r="AX508" s="12" t="s">
        <v>76</v>
      </c>
      <c r="AY508" s="153" t="s">
        <v>375</v>
      </c>
    </row>
    <row r="509" spans="2:65" s="12" customFormat="1" ht="11.25" x14ac:dyDescent="0.2">
      <c r="B509" s="151"/>
      <c r="D509" s="152" t="s">
        <v>384</v>
      </c>
      <c r="E509" s="153" t="s">
        <v>1</v>
      </c>
      <c r="F509" s="154" t="s">
        <v>860</v>
      </c>
      <c r="H509" s="155">
        <v>4.5</v>
      </c>
      <c r="I509" s="156"/>
      <c r="L509" s="151"/>
      <c r="M509" s="157"/>
      <c r="T509" s="158"/>
      <c r="AT509" s="153" t="s">
        <v>384</v>
      </c>
      <c r="AU509" s="153" t="s">
        <v>85</v>
      </c>
      <c r="AV509" s="12" t="s">
        <v>85</v>
      </c>
      <c r="AW509" s="12" t="s">
        <v>32</v>
      </c>
      <c r="AX509" s="12" t="s">
        <v>76</v>
      </c>
      <c r="AY509" s="153" t="s">
        <v>375</v>
      </c>
    </row>
    <row r="510" spans="2:65" s="12" customFormat="1" ht="11.25" x14ac:dyDescent="0.2">
      <c r="B510" s="151"/>
      <c r="D510" s="152" t="s">
        <v>384</v>
      </c>
      <c r="E510" s="153" t="s">
        <v>1</v>
      </c>
      <c r="F510" s="154" t="s">
        <v>861</v>
      </c>
      <c r="H510" s="155">
        <v>22.8</v>
      </c>
      <c r="I510" s="156"/>
      <c r="L510" s="151"/>
      <c r="M510" s="157"/>
      <c r="T510" s="158"/>
      <c r="AT510" s="153" t="s">
        <v>384</v>
      </c>
      <c r="AU510" s="153" t="s">
        <v>85</v>
      </c>
      <c r="AV510" s="12" t="s">
        <v>85</v>
      </c>
      <c r="AW510" s="12" t="s">
        <v>32</v>
      </c>
      <c r="AX510" s="12" t="s">
        <v>76</v>
      </c>
      <c r="AY510" s="153" t="s">
        <v>375</v>
      </c>
    </row>
    <row r="511" spans="2:65" s="13" customFormat="1" ht="11.25" x14ac:dyDescent="0.2">
      <c r="B511" s="159"/>
      <c r="D511" s="152" t="s">
        <v>384</v>
      </c>
      <c r="E511" s="160" t="s">
        <v>1</v>
      </c>
      <c r="F511" s="161" t="s">
        <v>387</v>
      </c>
      <c r="H511" s="162">
        <v>44.65</v>
      </c>
      <c r="I511" s="163"/>
      <c r="L511" s="159"/>
      <c r="M511" s="164"/>
      <c r="T511" s="165"/>
      <c r="AT511" s="160" t="s">
        <v>384</v>
      </c>
      <c r="AU511" s="160" t="s">
        <v>85</v>
      </c>
      <c r="AV511" s="13" t="s">
        <v>382</v>
      </c>
      <c r="AW511" s="13" t="s">
        <v>32</v>
      </c>
      <c r="AX511" s="13" t="s">
        <v>83</v>
      </c>
      <c r="AY511" s="160" t="s">
        <v>375</v>
      </c>
    </row>
    <row r="512" spans="2:65" s="1" customFormat="1" ht="24.2" customHeight="1" x14ac:dyDescent="0.2">
      <c r="B512" s="32"/>
      <c r="C512" s="138" t="s">
        <v>862</v>
      </c>
      <c r="D512" s="138" t="s">
        <v>377</v>
      </c>
      <c r="E512" s="139" t="s">
        <v>863</v>
      </c>
      <c r="F512" s="140" t="s">
        <v>864</v>
      </c>
      <c r="G512" s="141" t="s">
        <v>380</v>
      </c>
      <c r="H512" s="142">
        <v>1499.0050000000001</v>
      </c>
      <c r="I512" s="143"/>
      <c r="J512" s="144">
        <f>ROUND(I512*H512,2)</f>
        <v>0</v>
      </c>
      <c r="K512" s="140" t="s">
        <v>381</v>
      </c>
      <c r="L512" s="32"/>
      <c r="M512" s="145" t="s">
        <v>1</v>
      </c>
      <c r="N512" s="146" t="s">
        <v>41</v>
      </c>
      <c r="P512" s="147">
        <f>O512*H512</f>
        <v>0</v>
      </c>
      <c r="Q512" s="147">
        <v>7.3499999999999998E-3</v>
      </c>
      <c r="R512" s="147">
        <f>Q512*H512</f>
        <v>11.017686750000001</v>
      </c>
      <c r="S512" s="147">
        <v>0</v>
      </c>
      <c r="T512" s="148">
        <f>S512*H512</f>
        <v>0</v>
      </c>
      <c r="AR512" s="149" t="s">
        <v>382</v>
      </c>
      <c r="AT512" s="149" t="s">
        <v>377</v>
      </c>
      <c r="AU512" s="149" t="s">
        <v>85</v>
      </c>
      <c r="AY512" s="17" t="s">
        <v>375</v>
      </c>
      <c r="BE512" s="150">
        <f>IF(N512="základní",J512,0)</f>
        <v>0</v>
      </c>
      <c r="BF512" s="150">
        <f>IF(N512="snížená",J512,0)</f>
        <v>0</v>
      </c>
      <c r="BG512" s="150">
        <f>IF(N512="zákl. přenesená",J512,0)</f>
        <v>0</v>
      </c>
      <c r="BH512" s="150">
        <f>IF(N512="sníž. přenesená",J512,0)</f>
        <v>0</v>
      </c>
      <c r="BI512" s="150">
        <f>IF(N512="nulová",J512,0)</f>
        <v>0</v>
      </c>
      <c r="BJ512" s="17" t="s">
        <v>83</v>
      </c>
      <c r="BK512" s="150">
        <f>ROUND(I512*H512,2)</f>
        <v>0</v>
      </c>
      <c r="BL512" s="17" t="s">
        <v>382</v>
      </c>
      <c r="BM512" s="149" t="s">
        <v>865</v>
      </c>
    </row>
    <row r="513" spans="2:51" s="14" customFormat="1" ht="11.25" x14ac:dyDescent="0.2">
      <c r="B513" s="166"/>
      <c r="D513" s="152" t="s">
        <v>384</v>
      </c>
      <c r="E513" s="167" t="s">
        <v>1</v>
      </c>
      <c r="F513" s="168" t="s">
        <v>392</v>
      </c>
      <c r="H513" s="167" t="s">
        <v>1</v>
      </c>
      <c r="I513" s="169"/>
      <c r="L513" s="166"/>
      <c r="M513" s="170"/>
      <c r="T513" s="171"/>
      <c r="AT513" s="167" t="s">
        <v>384</v>
      </c>
      <c r="AU513" s="167" t="s">
        <v>85</v>
      </c>
      <c r="AV513" s="14" t="s">
        <v>83</v>
      </c>
      <c r="AW513" s="14" t="s">
        <v>32</v>
      </c>
      <c r="AX513" s="14" t="s">
        <v>76</v>
      </c>
      <c r="AY513" s="167" t="s">
        <v>375</v>
      </c>
    </row>
    <row r="514" spans="2:51" s="14" customFormat="1" ht="11.25" x14ac:dyDescent="0.2">
      <c r="B514" s="166"/>
      <c r="D514" s="152" t="s">
        <v>384</v>
      </c>
      <c r="E514" s="167" t="s">
        <v>1</v>
      </c>
      <c r="F514" s="168" t="s">
        <v>866</v>
      </c>
      <c r="H514" s="167" t="s">
        <v>1</v>
      </c>
      <c r="I514" s="169"/>
      <c r="L514" s="166"/>
      <c r="M514" s="170"/>
      <c r="T514" s="171"/>
      <c r="AT514" s="167" t="s">
        <v>384</v>
      </c>
      <c r="AU514" s="167" t="s">
        <v>85</v>
      </c>
      <c r="AV514" s="14" t="s">
        <v>83</v>
      </c>
      <c r="AW514" s="14" t="s">
        <v>32</v>
      </c>
      <c r="AX514" s="14" t="s">
        <v>76</v>
      </c>
      <c r="AY514" s="167" t="s">
        <v>375</v>
      </c>
    </row>
    <row r="515" spans="2:51" s="12" customFormat="1" ht="11.25" x14ac:dyDescent="0.2">
      <c r="B515" s="151"/>
      <c r="D515" s="152" t="s">
        <v>384</v>
      </c>
      <c r="E515" s="153" t="s">
        <v>1</v>
      </c>
      <c r="F515" s="154" t="s">
        <v>867</v>
      </c>
      <c r="H515" s="155">
        <v>135.452</v>
      </c>
      <c r="I515" s="156"/>
      <c r="L515" s="151"/>
      <c r="M515" s="157"/>
      <c r="T515" s="158"/>
      <c r="AT515" s="153" t="s">
        <v>384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375</v>
      </c>
    </row>
    <row r="516" spans="2:51" s="12" customFormat="1" ht="11.25" x14ac:dyDescent="0.2">
      <c r="B516" s="151"/>
      <c r="D516" s="152" t="s">
        <v>384</v>
      </c>
      <c r="E516" s="153" t="s">
        <v>1</v>
      </c>
      <c r="F516" s="154" t="s">
        <v>868</v>
      </c>
      <c r="H516" s="155">
        <v>188.65</v>
      </c>
      <c r="I516" s="156"/>
      <c r="L516" s="151"/>
      <c r="M516" s="157"/>
      <c r="T516" s="158"/>
      <c r="AT516" s="153" t="s">
        <v>384</v>
      </c>
      <c r="AU516" s="153" t="s">
        <v>85</v>
      </c>
      <c r="AV516" s="12" t="s">
        <v>85</v>
      </c>
      <c r="AW516" s="12" t="s">
        <v>32</v>
      </c>
      <c r="AX516" s="12" t="s">
        <v>76</v>
      </c>
      <c r="AY516" s="153" t="s">
        <v>375</v>
      </c>
    </row>
    <row r="517" spans="2:51" s="12" customFormat="1" ht="11.25" x14ac:dyDescent="0.2">
      <c r="B517" s="151"/>
      <c r="D517" s="152" t="s">
        <v>384</v>
      </c>
      <c r="E517" s="153" t="s">
        <v>1</v>
      </c>
      <c r="F517" s="154" t="s">
        <v>869</v>
      </c>
      <c r="H517" s="155">
        <v>150.19800000000001</v>
      </c>
      <c r="I517" s="156"/>
      <c r="L517" s="151"/>
      <c r="M517" s="157"/>
      <c r="T517" s="158"/>
      <c r="AT517" s="153" t="s">
        <v>384</v>
      </c>
      <c r="AU517" s="153" t="s">
        <v>85</v>
      </c>
      <c r="AV517" s="12" t="s">
        <v>85</v>
      </c>
      <c r="AW517" s="12" t="s">
        <v>32</v>
      </c>
      <c r="AX517" s="12" t="s">
        <v>76</v>
      </c>
      <c r="AY517" s="153" t="s">
        <v>375</v>
      </c>
    </row>
    <row r="518" spans="2:51" s="12" customFormat="1" ht="11.25" x14ac:dyDescent="0.2">
      <c r="B518" s="151"/>
      <c r="D518" s="152" t="s">
        <v>384</v>
      </c>
      <c r="E518" s="153" t="s">
        <v>1</v>
      </c>
      <c r="F518" s="154" t="s">
        <v>870</v>
      </c>
      <c r="H518" s="155">
        <v>62.670999999999999</v>
      </c>
      <c r="I518" s="156"/>
      <c r="L518" s="151"/>
      <c r="M518" s="157"/>
      <c r="T518" s="158"/>
      <c r="AT518" s="153" t="s">
        <v>384</v>
      </c>
      <c r="AU518" s="153" t="s">
        <v>85</v>
      </c>
      <c r="AV518" s="12" t="s">
        <v>85</v>
      </c>
      <c r="AW518" s="12" t="s">
        <v>32</v>
      </c>
      <c r="AX518" s="12" t="s">
        <v>76</v>
      </c>
      <c r="AY518" s="153" t="s">
        <v>375</v>
      </c>
    </row>
    <row r="519" spans="2:51" s="12" customFormat="1" ht="11.25" x14ac:dyDescent="0.2">
      <c r="B519" s="151"/>
      <c r="D519" s="152" t="s">
        <v>384</v>
      </c>
      <c r="E519" s="153" t="s">
        <v>1</v>
      </c>
      <c r="F519" s="154" t="s">
        <v>871</v>
      </c>
      <c r="H519" s="155">
        <v>30.715</v>
      </c>
      <c r="I519" s="156"/>
      <c r="L519" s="151"/>
      <c r="M519" s="157"/>
      <c r="T519" s="158"/>
      <c r="AT519" s="153" t="s">
        <v>384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375</v>
      </c>
    </row>
    <row r="520" spans="2:51" s="12" customFormat="1" ht="11.25" x14ac:dyDescent="0.2">
      <c r="B520" s="151"/>
      <c r="D520" s="152" t="s">
        <v>384</v>
      </c>
      <c r="E520" s="153" t="s">
        <v>1</v>
      </c>
      <c r="F520" s="154" t="s">
        <v>872</v>
      </c>
      <c r="H520" s="155">
        <v>39.968000000000004</v>
      </c>
      <c r="I520" s="156"/>
      <c r="L520" s="151"/>
      <c r="M520" s="157"/>
      <c r="T520" s="158"/>
      <c r="AT520" s="153" t="s">
        <v>384</v>
      </c>
      <c r="AU520" s="153" t="s">
        <v>85</v>
      </c>
      <c r="AV520" s="12" t="s">
        <v>85</v>
      </c>
      <c r="AW520" s="12" t="s">
        <v>32</v>
      </c>
      <c r="AX520" s="12" t="s">
        <v>76</v>
      </c>
      <c r="AY520" s="153" t="s">
        <v>375</v>
      </c>
    </row>
    <row r="521" spans="2:51" s="12" customFormat="1" ht="11.25" x14ac:dyDescent="0.2">
      <c r="B521" s="151"/>
      <c r="D521" s="152" t="s">
        <v>384</v>
      </c>
      <c r="E521" s="153" t="s">
        <v>1</v>
      </c>
      <c r="F521" s="154" t="s">
        <v>873</v>
      </c>
      <c r="H521" s="155">
        <v>23.123000000000001</v>
      </c>
      <c r="I521" s="156"/>
      <c r="L521" s="151"/>
      <c r="M521" s="157"/>
      <c r="T521" s="158"/>
      <c r="AT521" s="153" t="s">
        <v>384</v>
      </c>
      <c r="AU521" s="153" t="s">
        <v>85</v>
      </c>
      <c r="AV521" s="12" t="s">
        <v>85</v>
      </c>
      <c r="AW521" s="12" t="s">
        <v>32</v>
      </c>
      <c r="AX521" s="12" t="s">
        <v>76</v>
      </c>
      <c r="AY521" s="153" t="s">
        <v>375</v>
      </c>
    </row>
    <row r="522" spans="2:51" s="12" customFormat="1" ht="11.25" x14ac:dyDescent="0.2">
      <c r="B522" s="151"/>
      <c r="D522" s="152" t="s">
        <v>384</v>
      </c>
      <c r="E522" s="153" t="s">
        <v>1</v>
      </c>
      <c r="F522" s="154" t="s">
        <v>874</v>
      </c>
      <c r="H522" s="155">
        <v>27.922999999999998</v>
      </c>
      <c r="I522" s="156"/>
      <c r="L522" s="151"/>
      <c r="M522" s="157"/>
      <c r="T522" s="158"/>
      <c r="AT522" s="153" t="s">
        <v>384</v>
      </c>
      <c r="AU522" s="153" t="s">
        <v>85</v>
      </c>
      <c r="AV522" s="12" t="s">
        <v>85</v>
      </c>
      <c r="AW522" s="12" t="s">
        <v>32</v>
      </c>
      <c r="AX522" s="12" t="s">
        <v>76</v>
      </c>
      <c r="AY522" s="153" t="s">
        <v>375</v>
      </c>
    </row>
    <row r="523" spans="2:51" s="12" customFormat="1" ht="11.25" x14ac:dyDescent="0.2">
      <c r="B523" s="151"/>
      <c r="D523" s="152" t="s">
        <v>384</v>
      </c>
      <c r="E523" s="153" t="s">
        <v>1</v>
      </c>
      <c r="F523" s="154" t="s">
        <v>875</v>
      </c>
      <c r="H523" s="155">
        <v>16.132999999999999</v>
      </c>
      <c r="I523" s="156"/>
      <c r="L523" s="151"/>
      <c r="M523" s="157"/>
      <c r="T523" s="158"/>
      <c r="AT523" s="153" t="s">
        <v>384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375</v>
      </c>
    </row>
    <row r="524" spans="2:51" s="12" customFormat="1" ht="11.25" x14ac:dyDescent="0.2">
      <c r="B524" s="151"/>
      <c r="D524" s="152" t="s">
        <v>384</v>
      </c>
      <c r="E524" s="153" t="s">
        <v>1</v>
      </c>
      <c r="F524" s="154" t="s">
        <v>876</v>
      </c>
      <c r="H524" s="155">
        <v>16.132999999999999</v>
      </c>
      <c r="I524" s="156"/>
      <c r="L524" s="151"/>
      <c r="M524" s="157"/>
      <c r="T524" s="158"/>
      <c r="AT524" s="153" t="s">
        <v>384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375</v>
      </c>
    </row>
    <row r="525" spans="2:51" s="12" customFormat="1" ht="11.25" x14ac:dyDescent="0.2">
      <c r="B525" s="151"/>
      <c r="D525" s="152" t="s">
        <v>384</v>
      </c>
      <c r="E525" s="153" t="s">
        <v>1</v>
      </c>
      <c r="F525" s="154" t="s">
        <v>877</v>
      </c>
      <c r="H525" s="155">
        <v>22.721</v>
      </c>
      <c r="I525" s="156"/>
      <c r="L525" s="151"/>
      <c r="M525" s="157"/>
      <c r="T525" s="158"/>
      <c r="AT525" s="153" t="s">
        <v>384</v>
      </c>
      <c r="AU525" s="153" t="s">
        <v>85</v>
      </c>
      <c r="AV525" s="12" t="s">
        <v>85</v>
      </c>
      <c r="AW525" s="12" t="s">
        <v>32</v>
      </c>
      <c r="AX525" s="12" t="s">
        <v>76</v>
      </c>
      <c r="AY525" s="153" t="s">
        <v>375</v>
      </c>
    </row>
    <row r="526" spans="2:51" s="12" customFormat="1" ht="11.25" x14ac:dyDescent="0.2">
      <c r="B526" s="151"/>
      <c r="D526" s="152" t="s">
        <v>384</v>
      </c>
      <c r="E526" s="153" t="s">
        <v>1</v>
      </c>
      <c r="F526" s="154" t="s">
        <v>878</v>
      </c>
      <c r="H526" s="155">
        <v>112.94499999999999</v>
      </c>
      <c r="I526" s="156"/>
      <c r="L526" s="151"/>
      <c r="M526" s="157"/>
      <c r="T526" s="158"/>
      <c r="AT526" s="153" t="s">
        <v>384</v>
      </c>
      <c r="AU526" s="153" t="s">
        <v>85</v>
      </c>
      <c r="AV526" s="12" t="s">
        <v>85</v>
      </c>
      <c r="AW526" s="12" t="s">
        <v>32</v>
      </c>
      <c r="AX526" s="12" t="s">
        <v>76</v>
      </c>
      <c r="AY526" s="153" t="s">
        <v>375</v>
      </c>
    </row>
    <row r="527" spans="2:51" s="12" customFormat="1" ht="11.25" x14ac:dyDescent="0.2">
      <c r="B527" s="151"/>
      <c r="D527" s="152" t="s">
        <v>384</v>
      </c>
      <c r="E527" s="153" t="s">
        <v>1</v>
      </c>
      <c r="F527" s="154" t="s">
        <v>879</v>
      </c>
      <c r="H527" s="155">
        <v>74.194999999999993</v>
      </c>
      <c r="I527" s="156"/>
      <c r="L527" s="151"/>
      <c r="M527" s="157"/>
      <c r="T527" s="158"/>
      <c r="AT527" s="153" t="s">
        <v>384</v>
      </c>
      <c r="AU527" s="153" t="s">
        <v>85</v>
      </c>
      <c r="AV527" s="12" t="s">
        <v>85</v>
      </c>
      <c r="AW527" s="12" t="s">
        <v>32</v>
      </c>
      <c r="AX527" s="12" t="s">
        <v>76</v>
      </c>
      <c r="AY527" s="153" t="s">
        <v>375</v>
      </c>
    </row>
    <row r="528" spans="2:51" s="14" customFormat="1" ht="11.25" x14ac:dyDescent="0.2">
      <c r="B528" s="166"/>
      <c r="D528" s="152" t="s">
        <v>384</v>
      </c>
      <c r="E528" s="167" t="s">
        <v>1</v>
      </c>
      <c r="F528" s="168" t="s">
        <v>880</v>
      </c>
      <c r="H528" s="167" t="s">
        <v>1</v>
      </c>
      <c r="I528" s="169"/>
      <c r="L528" s="166"/>
      <c r="M528" s="170"/>
      <c r="T528" s="171"/>
      <c r="AT528" s="167" t="s">
        <v>384</v>
      </c>
      <c r="AU528" s="167" t="s">
        <v>85</v>
      </c>
      <c r="AV528" s="14" t="s">
        <v>83</v>
      </c>
      <c r="AW528" s="14" t="s">
        <v>32</v>
      </c>
      <c r="AX528" s="14" t="s">
        <v>76</v>
      </c>
      <c r="AY528" s="167" t="s">
        <v>375</v>
      </c>
    </row>
    <row r="529" spans="2:51" s="12" customFormat="1" ht="33.75" x14ac:dyDescent="0.2">
      <c r="B529" s="151"/>
      <c r="D529" s="152" t="s">
        <v>384</v>
      </c>
      <c r="E529" s="153" t="s">
        <v>1</v>
      </c>
      <c r="F529" s="154" t="s">
        <v>881</v>
      </c>
      <c r="H529" s="155">
        <v>-31.178999999999998</v>
      </c>
      <c r="I529" s="156"/>
      <c r="L529" s="151"/>
      <c r="M529" s="157"/>
      <c r="T529" s="158"/>
      <c r="AT529" s="153" t="s">
        <v>384</v>
      </c>
      <c r="AU529" s="153" t="s">
        <v>85</v>
      </c>
      <c r="AV529" s="12" t="s">
        <v>85</v>
      </c>
      <c r="AW529" s="12" t="s">
        <v>32</v>
      </c>
      <c r="AX529" s="12" t="s">
        <v>76</v>
      </c>
      <c r="AY529" s="153" t="s">
        <v>375</v>
      </c>
    </row>
    <row r="530" spans="2:51" s="12" customFormat="1" ht="33.75" x14ac:dyDescent="0.2">
      <c r="B530" s="151"/>
      <c r="D530" s="152" t="s">
        <v>384</v>
      </c>
      <c r="E530" s="153" t="s">
        <v>1</v>
      </c>
      <c r="F530" s="154" t="s">
        <v>882</v>
      </c>
      <c r="H530" s="155">
        <v>10.081</v>
      </c>
      <c r="I530" s="156"/>
      <c r="L530" s="151"/>
      <c r="M530" s="157"/>
      <c r="T530" s="158"/>
      <c r="AT530" s="153" t="s">
        <v>384</v>
      </c>
      <c r="AU530" s="153" t="s">
        <v>85</v>
      </c>
      <c r="AV530" s="12" t="s">
        <v>85</v>
      </c>
      <c r="AW530" s="12" t="s">
        <v>32</v>
      </c>
      <c r="AX530" s="12" t="s">
        <v>76</v>
      </c>
      <c r="AY530" s="153" t="s">
        <v>375</v>
      </c>
    </row>
    <row r="531" spans="2:51" s="14" customFormat="1" ht="11.25" x14ac:dyDescent="0.2">
      <c r="B531" s="166"/>
      <c r="D531" s="152" t="s">
        <v>384</v>
      </c>
      <c r="E531" s="167" t="s">
        <v>1</v>
      </c>
      <c r="F531" s="168" t="s">
        <v>883</v>
      </c>
      <c r="H531" s="167" t="s">
        <v>1</v>
      </c>
      <c r="I531" s="169"/>
      <c r="L531" s="166"/>
      <c r="M531" s="170"/>
      <c r="T531" s="171"/>
      <c r="AT531" s="167" t="s">
        <v>384</v>
      </c>
      <c r="AU531" s="167" t="s">
        <v>85</v>
      </c>
      <c r="AV531" s="14" t="s">
        <v>83</v>
      </c>
      <c r="AW531" s="14" t="s">
        <v>32</v>
      </c>
      <c r="AX531" s="14" t="s">
        <v>76</v>
      </c>
      <c r="AY531" s="167" t="s">
        <v>375</v>
      </c>
    </row>
    <row r="532" spans="2:51" s="12" customFormat="1" ht="11.25" x14ac:dyDescent="0.2">
      <c r="B532" s="151"/>
      <c r="D532" s="152" t="s">
        <v>384</v>
      </c>
      <c r="E532" s="153" t="s">
        <v>1</v>
      </c>
      <c r="F532" s="154" t="s">
        <v>884</v>
      </c>
      <c r="H532" s="155">
        <v>-39.725000000000001</v>
      </c>
      <c r="I532" s="156"/>
      <c r="L532" s="151"/>
      <c r="M532" s="157"/>
      <c r="T532" s="158"/>
      <c r="AT532" s="153" t="s">
        <v>384</v>
      </c>
      <c r="AU532" s="153" t="s">
        <v>85</v>
      </c>
      <c r="AV532" s="12" t="s">
        <v>85</v>
      </c>
      <c r="AW532" s="12" t="s">
        <v>32</v>
      </c>
      <c r="AX532" s="12" t="s">
        <v>76</v>
      </c>
      <c r="AY532" s="153" t="s">
        <v>375</v>
      </c>
    </row>
    <row r="533" spans="2:51" s="12" customFormat="1" ht="11.25" x14ac:dyDescent="0.2">
      <c r="B533" s="151"/>
      <c r="D533" s="152" t="s">
        <v>384</v>
      </c>
      <c r="E533" s="153" t="s">
        <v>1</v>
      </c>
      <c r="F533" s="154" t="s">
        <v>885</v>
      </c>
      <c r="H533" s="155">
        <v>-47</v>
      </c>
      <c r="I533" s="156"/>
      <c r="L533" s="151"/>
      <c r="M533" s="157"/>
      <c r="T533" s="158"/>
      <c r="AT533" s="153" t="s">
        <v>384</v>
      </c>
      <c r="AU533" s="153" t="s">
        <v>85</v>
      </c>
      <c r="AV533" s="12" t="s">
        <v>85</v>
      </c>
      <c r="AW533" s="12" t="s">
        <v>32</v>
      </c>
      <c r="AX533" s="12" t="s">
        <v>76</v>
      </c>
      <c r="AY533" s="153" t="s">
        <v>375</v>
      </c>
    </row>
    <row r="534" spans="2:51" s="14" customFormat="1" ht="33.75" x14ac:dyDescent="0.2">
      <c r="B534" s="166"/>
      <c r="D534" s="152" t="s">
        <v>384</v>
      </c>
      <c r="E534" s="167" t="s">
        <v>1</v>
      </c>
      <c r="F534" s="168" t="s">
        <v>886</v>
      </c>
      <c r="H534" s="167" t="s">
        <v>1</v>
      </c>
      <c r="I534" s="169"/>
      <c r="L534" s="166"/>
      <c r="M534" s="170"/>
      <c r="T534" s="171"/>
      <c r="AT534" s="167" t="s">
        <v>384</v>
      </c>
      <c r="AU534" s="167" t="s">
        <v>85</v>
      </c>
      <c r="AV534" s="14" t="s">
        <v>83</v>
      </c>
      <c r="AW534" s="14" t="s">
        <v>32</v>
      </c>
      <c r="AX534" s="14" t="s">
        <v>76</v>
      </c>
      <c r="AY534" s="167" t="s">
        <v>375</v>
      </c>
    </row>
    <row r="535" spans="2:51" s="12" customFormat="1" ht="22.5" x14ac:dyDescent="0.2">
      <c r="B535" s="151"/>
      <c r="D535" s="152" t="s">
        <v>384</v>
      </c>
      <c r="E535" s="153" t="s">
        <v>1</v>
      </c>
      <c r="F535" s="154" t="s">
        <v>887</v>
      </c>
      <c r="H535" s="155">
        <v>18.312999999999999</v>
      </c>
      <c r="I535" s="156"/>
      <c r="L535" s="151"/>
      <c r="M535" s="157"/>
      <c r="T535" s="158"/>
      <c r="AT535" s="153" t="s">
        <v>384</v>
      </c>
      <c r="AU535" s="153" t="s">
        <v>85</v>
      </c>
      <c r="AV535" s="12" t="s">
        <v>85</v>
      </c>
      <c r="AW535" s="12" t="s">
        <v>32</v>
      </c>
      <c r="AX535" s="12" t="s">
        <v>76</v>
      </c>
      <c r="AY535" s="153" t="s">
        <v>375</v>
      </c>
    </row>
    <row r="536" spans="2:51" s="14" customFormat="1" ht="11.25" x14ac:dyDescent="0.2">
      <c r="B536" s="166"/>
      <c r="D536" s="152" t="s">
        <v>384</v>
      </c>
      <c r="E536" s="167" t="s">
        <v>1</v>
      </c>
      <c r="F536" s="168" t="s">
        <v>522</v>
      </c>
      <c r="H536" s="167" t="s">
        <v>1</v>
      </c>
      <c r="I536" s="169"/>
      <c r="L536" s="166"/>
      <c r="M536" s="170"/>
      <c r="T536" s="171"/>
      <c r="AT536" s="167" t="s">
        <v>384</v>
      </c>
      <c r="AU536" s="167" t="s">
        <v>85</v>
      </c>
      <c r="AV536" s="14" t="s">
        <v>83</v>
      </c>
      <c r="AW536" s="14" t="s">
        <v>32</v>
      </c>
      <c r="AX536" s="14" t="s">
        <v>76</v>
      </c>
      <c r="AY536" s="167" t="s">
        <v>375</v>
      </c>
    </row>
    <row r="537" spans="2:51" s="12" customFormat="1" ht="33.75" x14ac:dyDescent="0.2">
      <c r="B537" s="151"/>
      <c r="D537" s="152" t="s">
        <v>384</v>
      </c>
      <c r="E537" s="153" t="s">
        <v>1</v>
      </c>
      <c r="F537" s="154" t="s">
        <v>888</v>
      </c>
      <c r="H537" s="155">
        <v>156.27099999999999</v>
      </c>
      <c r="I537" s="156"/>
      <c r="L537" s="151"/>
      <c r="M537" s="157"/>
      <c r="T537" s="158"/>
      <c r="AT537" s="153" t="s">
        <v>384</v>
      </c>
      <c r="AU537" s="153" t="s">
        <v>85</v>
      </c>
      <c r="AV537" s="12" t="s">
        <v>85</v>
      </c>
      <c r="AW537" s="12" t="s">
        <v>32</v>
      </c>
      <c r="AX537" s="12" t="s">
        <v>76</v>
      </c>
      <c r="AY537" s="153" t="s">
        <v>375</v>
      </c>
    </row>
    <row r="538" spans="2:51" s="12" customFormat="1" ht="11.25" x14ac:dyDescent="0.2">
      <c r="B538" s="151"/>
      <c r="D538" s="152" t="s">
        <v>384</v>
      </c>
      <c r="E538" s="153" t="s">
        <v>1</v>
      </c>
      <c r="F538" s="154" t="s">
        <v>889</v>
      </c>
      <c r="H538" s="155">
        <v>132.238</v>
      </c>
      <c r="I538" s="156"/>
      <c r="L538" s="151"/>
      <c r="M538" s="157"/>
      <c r="T538" s="158"/>
      <c r="AT538" s="153" t="s">
        <v>384</v>
      </c>
      <c r="AU538" s="153" t="s">
        <v>85</v>
      </c>
      <c r="AV538" s="12" t="s">
        <v>85</v>
      </c>
      <c r="AW538" s="12" t="s">
        <v>32</v>
      </c>
      <c r="AX538" s="12" t="s">
        <v>76</v>
      </c>
      <c r="AY538" s="153" t="s">
        <v>375</v>
      </c>
    </row>
    <row r="539" spans="2:51" s="12" customFormat="1" ht="11.25" x14ac:dyDescent="0.2">
      <c r="B539" s="151"/>
      <c r="D539" s="152" t="s">
        <v>384</v>
      </c>
      <c r="E539" s="153" t="s">
        <v>1</v>
      </c>
      <c r="F539" s="154" t="s">
        <v>890</v>
      </c>
      <c r="H539" s="155">
        <v>123.96599999999999</v>
      </c>
      <c r="I539" s="156"/>
      <c r="L539" s="151"/>
      <c r="M539" s="157"/>
      <c r="T539" s="158"/>
      <c r="AT539" s="153" t="s">
        <v>384</v>
      </c>
      <c r="AU539" s="153" t="s">
        <v>85</v>
      </c>
      <c r="AV539" s="12" t="s">
        <v>85</v>
      </c>
      <c r="AW539" s="12" t="s">
        <v>32</v>
      </c>
      <c r="AX539" s="12" t="s">
        <v>76</v>
      </c>
      <c r="AY539" s="153" t="s">
        <v>375</v>
      </c>
    </row>
    <row r="540" spans="2:51" s="12" customFormat="1" ht="11.25" x14ac:dyDescent="0.2">
      <c r="B540" s="151"/>
      <c r="D540" s="152" t="s">
        <v>384</v>
      </c>
      <c r="E540" s="153" t="s">
        <v>1</v>
      </c>
      <c r="F540" s="154" t="s">
        <v>891</v>
      </c>
      <c r="H540" s="155">
        <v>72.561999999999998</v>
      </c>
      <c r="I540" s="156"/>
      <c r="L540" s="151"/>
      <c r="M540" s="157"/>
      <c r="T540" s="158"/>
      <c r="AT540" s="153" t="s">
        <v>384</v>
      </c>
      <c r="AU540" s="153" t="s">
        <v>85</v>
      </c>
      <c r="AV540" s="12" t="s">
        <v>85</v>
      </c>
      <c r="AW540" s="12" t="s">
        <v>32</v>
      </c>
      <c r="AX540" s="12" t="s">
        <v>76</v>
      </c>
      <c r="AY540" s="153" t="s">
        <v>375</v>
      </c>
    </row>
    <row r="541" spans="2:51" s="12" customFormat="1" ht="11.25" x14ac:dyDescent="0.2">
      <c r="B541" s="151"/>
      <c r="D541" s="152" t="s">
        <v>384</v>
      </c>
      <c r="E541" s="153" t="s">
        <v>1</v>
      </c>
      <c r="F541" s="154" t="s">
        <v>892</v>
      </c>
      <c r="H541" s="155">
        <v>60.954000000000001</v>
      </c>
      <c r="I541" s="156"/>
      <c r="L541" s="151"/>
      <c r="M541" s="157"/>
      <c r="T541" s="158"/>
      <c r="AT541" s="153" t="s">
        <v>384</v>
      </c>
      <c r="AU541" s="153" t="s">
        <v>85</v>
      </c>
      <c r="AV541" s="12" t="s">
        <v>85</v>
      </c>
      <c r="AW541" s="12" t="s">
        <v>32</v>
      </c>
      <c r="AX541" s="12" t="s">
        <v>76</v>
      </c>
      <c r="AY541" s="153" t="s">
        <v>375</v>
      </c>
    </row>
    <row r="542" spans="2:51" s="12" customFormat="1" ht="11.25" x14ac:dyDescent="0.2">
      <c r="B542" s="151"/>
      <c r="D542" s="152" t="s">
        <v>384</v>
      </c>
      <c r="E542" s="153" t="s">
        <v>1</v>
      </c>
      <c r="F542" s="154" t="s">
        <v>893</v>
      </c>
      <c r="H542" s="155">
        <v>29.873000000000001</v>
      </c>
      <c r="I542" s="156"/>
      <c r="L542" s="151"/>
      <c r="M542" s="157"/>
      <c r="T542" s="158"/>
      <c r="AT542" s="153" t="s">
        <v>384</v>
      </c>
      <c r="AU542" s="153" t="s">
        <v>85</v>
      </c>
      <c r="AV542" s="12" t="s">
        <v>85</v>
      </c>
      <c r="AW542" s="12" t="s">
        <v>32</v>
      </c>
      <c r="AX542" s="12" t="s">
        <v>76</v>
      </c>
      <c r="AY542" s="153" t="s">
        <v>375</v>
      </c>
    </row>
    <row r="543" spans="2:51" s="12" customFormat="1" ht="11.25" x14ac:dyDescent="0.2">
      <c r="B543" s="151"/>
      <c r="D543" s="152" t="s">
        <v>384</v>
      </c>
      <c r="E543" s="153" t="s">
        <v>1</v>
      </c>
      <c r="F543" s="154" t="s">
        <v>894</v>
      </c>
      <c r="H543" s="155">
        <v>38.872999999999998</v>
      </c>
      <c r="I543" s="156"/>
      <c r="L543" s="151"/>
      <c r="M543" s="157"/>
      <c r="T543" s="158"/>
      <c r="AT543" s="153" t="s">
        <v>384</v>
      </c>
      <c r="AU543" s="153" t="s">
        <v>85</v>
      </c>
      <c r="AV543" s="12" t="s">
        <v>85</v>
      </c>
      <c r="AW543" s="12" t="s">
        <v>32</v>
      </c>
      <c r="AX543" s="12" t="s">
        <v>76</v>
      </c>
      <c r="AY543" s="153" t="s">
        <v>375</v>
      </c>
    </row>
    <row r="544" spans="2:51" s="12" customFormat="1" ht="11.25" x14ac:dyDescent="0.2">
      <c r="B544" s="151"/>
      <c r="D544" s="152" t="s">
        <v>384</v>
      </c>
      <c r="E544" s="153" t="s">
        <v>1</v>
      </c>
      <c r="F544" s="154" t="s">
        <v>895</v>
      </c>
      <c r="H544" s="155">
        <v>50.02</v>
      </c>
      <c r="I544" s="156"/>
      <c r="L544" s="151"/>
      <c r="M544" s="157"/>
      <c r="T544" s="158"/>
      <c r="AT544" s="153" t="s">
        <v>384</v>
      </c>
      <c r="AU544" s="153" t="s">
        <v>85</v>
      </c>
      <c r="AV544" s="12" t="s">
        <v>85</v>
      </c>
      <c r="AW544" s="12" t="s">
        <v>32</v>
      </c>
      <c r="AX544" s="12" t="s">
        <v>76</v>
      </c>
      <c r="AY544" s="153" t="s">
        <v>375</v>
      </c>
    </row>
    <row r="545" spans="2:65" s="12" customFormat="1" ht="11.25" x14ac:dyDescent="0.2">
      <c r="B545" s="151"/>
      <c r="D545" s="152" t="s">
        <v>384</v>
      </c>
      <c r="E545" s="153" t="s">
        <v>1</v>
      </c>
      <c r="F545" s="154" t="s">
        <v>896</v>
      </c>
      <c r="H545" s="155">
        <v>33.973999999999997</v>
      </c>
      <c r="I545" s="156"/>
      <c r="L545" s="151"/>
      <c r="M545" s="157"/>
      <c r="T545" s="158"/>
      <c r="AT545" s="153" t="s">
        <v>384</v>
      </c>
      <c r="AU545" s="153" t="s">
        <v>85</v>
      </c>
      <c r="AV545" s="12" t="s">
        <v>85</v>
      </c>
      <c r="AW545" s="12" t="s">
        <v>32</v>
      </c>
      <c r="AX545" s="12" t="s">
        <v>76</v>
      </c>
      <c r="AY545" s="153" t="s">
        <v>375</v>
      </c>
    </row>
    <row r="546" spans="2:65" s="12" customFormat="1" ht="11.25" x14ac:dyDescent="0.2">
      <c r="B546" s="151"/>
      <c r="D546" s="152" t="s">
        <v>384</v>
      </c>
      <c r="E546" s="153" t="s">
        <v>1</v>
      </c>
      <c r="F546" s="154" t="s">
        <v>897</v>
      </c>
      <c r="H546" s="155">
        <v>29.393999999999998</v>
      </c>
      <c r="I546" s="156"/>
      <c r="L546" s="151"/>
      <c r="M546" s="157"/>
      <c r="T546" s="158"/>
      <c r="AT546" s="153" t="s">
        <v>384</v>
      </c>
      <c r="AU546" s="153" t="s">
        <v>85</v>
      </c>
      <c r="AV546" s="12" t="s">
        <v>85</v>
      </c>
      <c r="AW546" s="12" t="s">
        <v>32</v>
      </c>
      <c r="AX546" s="12" t="s">
        <v>76</v>
      </c>
      <c r="AY546" s="153" t="s">
        <v>375</v>
      </c>
    </row>
    <row r="547" spans="2:65" s="12" customFormat="1" ht="11.25" x14ac:dyDescent="0.2">
      <c r="B547" s="151"/>
      <c r="D547" s="152" t="s">
        <v>384</v>
      </c>
      <c r="E547" s="153" t="s">
        <v>1</v>
      </c>
      <c r="F547" s="154" t="s">
        <v>898</v>
      </c>
      <c r="H547" s="155">
        <v>19.419</v>
      </c>
      <c r="I547" s="156"/>
      <c r="L547" s="151"/>
      <c r="M547" s="157"/>
      <c r="T547" s="158"/>
      <c r="AT547" s="153" t="s">
        <v>384</v>
      </c>
      <c r="AU547" s="153" t="s">
        <v>85</v>
      </c>
      <c r="AV547" s="12" t="s">
        <v>85</v>
      </c>
      <c r="AW547" s="12" t="s">
        <v>32</v>
      </c>
      <c r="AX547" s="12" t="s">
        <v>76</v>
      </c>
      <c r="AY547" s="153" t="s">
        <v>375</v>
      </c>
    </row>
    <row r="548" spans="2:65" s="14" customFormat="1" ht="11.25" x14ac:dyDescent="0.2">
      <c r="B548" s="166"/>
      <c r="D548" s="152" t="s">
        <v>384</v>
      </c>
      <c r="E548" s="167" t="s">
        <v>1</v>
      </c>
      <c r="F548" s="168" t="s">
        <v>899</v>
      </c>
      <c r="H548" s="167" t="s">
        <v>1</v>
      </c>
      <c r="I548" s="169"/>
      <c r="L548" s="166"/>
      <c r="M548" s="170"/>
      <c r="T548" s="171"/>
      <c r="AT548" s="167" t="s">
        <v>384</v>
      </c>
      <c r="AU548" s="167" t="s">
        <v>85</v>
      </c>
      <c r="AV548" s="14" t="s">
        <v>83</v>
      </c>
      <c r="AW548" s="14" t="s">
        <v>32</v>
      </c>
      <c r="AX548" s="14" t="s">
        <v>76</v>
      </c>
      <c r="AY548" s="167" t="s">
        <v>375</v>
      </c>
    </row>
    <row r="549" spans="2:65" s="12" customFormat="1" ht="11.25" x14ac:dyDescent="0.2">
      <c r="B549" s="151"/>
      <c r="D549" s="152" t="s">
        <v>384</v>
      </c>
      <c r="E549" s="153" t="s">
        <v>1</v>
      </c>
      <c r="F549" s="154" t="s">
        <v>900</v>
      </c>
      <c r="H549" s="155">
        <v>-28.760999999999999</v>
      </c>
      <c r="I549" s="156"/>
      <c r="L549" s="151"/>
      <c r="M549" s="157"/>
      <c r="T549" s="158"/>
      <c r="AT549" s="153" t="s">
        <v>384</v>
      </c>
      <c r="AU549" s="153" t="s">
        <v>85</v>
      </c>
      <c r="AV549" s="12" t="s">
        <v>85</v>
      </c>
      <c r="AW549" s="12" t="s">
        <v>32</v>
      </c>
      <c r="AX549" s="12" t="s">
        <v>76</v>
      </c>
      <c r="AY549" s="153" t="s">
        <v>375</v>
      </c>
    </row>
    <row r="550" spans="2:65" s="12" customFormat="1" ht="11.25" x14ac:dyDescent="0.2">
      <c r="B550" s="151"/>
      <c r="D550" s="152" t="s">
        <v>384</v>
      </c>
      <c r="E550" s="153" t="s">
        <v>1</v>
      </c>
      <c r="F550" s="154" t="s">
        <v>901</v>
      </c>
      <c r="H550" s="155">
        <v>6.78</v>
      </c>
      <c r="I550" s="156"/>
      <c r="L550" s="151"/>
      <c r="M550" s="157"/>
      <c r="T550" s="158"/>
      <c r="AT550" s="153" t="s">
        <v>384</v>
      </c>
      <c r="AU550" s="153" t="s">
        <v>85</v>
      </c>
      <c r="AV550" s="12" t="s">
        <v>85</v>
      </c>
      <c r="AW550" s="12" t="s">
        <v>32</v>
      </c>
      <c r="AX550" s="12" t="s">
        <v>76</v>
      </c>
      <c r="AY550" s="153" t="s">
        <v>375</v>
      </c>
    </row>
    <row r="551" spans="2:65" s="14" customFormat="1" ht="11.25" x14ac:dyDescent="0.2">
      <c r="B551" s="166"/>
      <c r="D551" s="152" t="s">
        <v>384</v>
      </c>
      <c r="E551" s="167" t="s">
        <v>1</v>
      </c>
      <c r="F551" s="168" t="s">
        <v>883</v>
      </c>
      <c r="H551" s="167" t="s">
        <v>1</v>
      </c>
      <c r="I551" s="169"/>
      <c r="L551" s="166"/>
      <c r="M551" s="170"/>
      <c r="T551" s="171"/>
      <c r="AT551" s="167" t="s">
        <v>384</v>
      </c>
      <c r="AU551" s="167" t="s">
        <v>85</v>
      </c>
      <c r="AV551" s="14" t="s">
        <v>83</v>
      </c>
      <c r="AW551" s="14" t="s">
        <v>32</v>
      </c>
      <c r="AX551" s="14" t="s">
        <v>76</v>
      </c>
      <c r="AY551" s="167" t="s">
        <v>375</v>
      </c>
    </row>
    <row r="552" spans="2:65" s="12" customFormat="1" ht="11.25" x14ac:dyDescent="0.2">
      <c r="B552" s="151"/>
      <c r="D552" s="152" t="s">
        <v>384</v>
      </c>
      <c r="E552" s="153" t="s">
        <v>1</v>
      </c>
      <c r="F552" s="154" t="s">
        <v>902</v>
      </c>
      <c r="H552" s="155">
        <v>-60.55</v>
      </c>
      <c r="I552" s="156"/>
      <c r="L552" s="151"/>
      <c r="M552" s="157"/>
      <c r="T552" s="158"/>
      <c r="AT552" s="153" t="s">
        <v>384</v>
      </c>
      <c r="AU552" s="153" t="s">
        <v>85</v>
      </c>
      <c r="AV552" s="12" t="s">
        <v>85</v>
      </c>
      <c r="AW552" s="12" t="s">
        <v>32</v>
      </c>
      <c r="AX552" s="12" t="s">
        <v>76</v>
      </c>
      <c r="AY552" s="153" t="s">
        <v>375</v>
      </c>
    </row>
    <row r="553" spans="2:65" s="12" customFormat="1" ht="11.25" x14ac:dyDescent="0.2">
      <c r="B553" s="151"/>
      <c r="D553" s="152" t="s">
        <v>384</v>
      </c>
      <c r="E553" s="153" t="s">
        <v>1</v>
      </c>
      <c r="F553" s="154" t="s">
        <v>903</v>
      </c>
      <c r="H553" s="155">
        <v>22.675000000000001</v>
      </c>
      <c r="I553" s="156"/>
      <c r="L553" s="151"/>
      <c r="M553" s="157"/>
      <c r="T553" s="158"/>
      <c r="AT553" s="153" t="s">
        <v>384</v>
      </c>
      <c r="AU553" s="153" t="s">
        <v>85</v>
      </c>
      <c r="AV553" s="12" t="s">
        <v>85</v>
      </c>
      <c r="AW553" s="12" t="s">
        <v>32</v>
      </c>
      <c r="AX553" s="12" t="s">
        <v>76</v>
      </c>
      <c r="AY553" s="153" t="s">
        <v>375</v>
      </c>
    </row>
    <row r="554" spans="2:65" s="13" customFormat="1" ht="11.25" x14ac:dyDescent="0.2">
      <c r="B554" s="159"/>
      <c r="D554" s="152" t="s">
        <v>384</v>
      </c>
      <c r="E554" s="160" t="s">
        <v>259</v>
      </c>
      <c r="F554" s="161" t="s">
        <v>387</v>
      </c>
      <c r="H554" s="162">
        <v>1499.0050000000001</v>
      </c>
      <c r="I554" s="163"/>
      <c r="L554" s="159"/>
      <c r="M554" s="164"/>
      <c r="T554" s="165"/>
      <c r="AT554" s="160" t="s">
        <v>384</v>
      </c>
      <c r="AU554" s="160" t="s">
        <v>85</v>
      </c>
      <c r="AV554" s="13" t="s">
        <v>382</v>
      </c>
      <c r="AW554" s="13" t="s">
        <v>32</v>
      </c>
      <c r="AX554" s="13" t="s">
        <v>83</v>
      </c>
      <c r="AY554" s="160" t="s">
        <v>375</v>
      </c>
    </row>
    <row r="555" spans="2:65" s="1" customFormat="1" ht="24.2" customHeight="1" x14ac:dyDescent="0.2">
      <c r="B555" s="32"/>
      <c r="C555" s="138" t="s">
        <v>904</v>
      </c>
      <c r="D555" s="138" t="s">
        <v>377</v>
      </c>
      <c r="E555" s="139" t="s">
        <v>905</v>
      </c>
      <c r="F555" s="140" t="s">
        <v>906</v>
      </c>
      <c r="G555" s="141" t="s">
        <v>380</v>
      </c>
      <c r="H555" s="142">
        <v>86.328000000000003</v>
      </c>
      <c r="I555" s="143"/>
      <c r="J555" s="144">
        <f>ROUND(I555*H555,2)</f>
        <v>0</v>
      </c>
      <c r="K555" s="140" t="s">
        <v>381</v>
      </c>
      <c r="L555" s="32"/>
      <c r="M555" s="145" t="s">
        <v>1</v>
      </c>
      <c r="N555" s="146" t="s">
        <v>41</v>
      </c>
      <c r="P555" s="147">
        <f>O555*H555</f>
        <v>0</v>
      </c>
      <c r="Q555" s="147">
        <v>4.3800000000000002E-3</v>
      </c>
      <c r="R555" s="147">
        <f>Q555*H555</f>
        <v>0.37811664</v>
      </c>
      <c r="S555" s="147">
        <v>0</v>
      </c>
      <c r="T555" s="148">
        <f>S555*H555</f>
        <v>0</v>
      </c>
      <c r="AR555" s="149" t="s">
        <v>382</v>
      </c>
      <c r="AT555" s="149" t="s">
        <v>377</v>
      </c>
      <c r="AU555" s="149" t="s">
        <v>85</v>
      </c>
      <c r="AY555" s="17" t="s">
        <v>375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83</v>
      </c>
      <c r="BK555" s="150">
        <f>ROUND(I555*H555,2)</f>
        <v>0</v>
      </c>
      <c r="BL555" s="17" t="s">
        <v>382</v>
      </c>
      <c r="BM555" s="149" t="s">
        <v>907</v>
      </c>
    </row>
    <row r="556" spans="2:65" s="14" customFormat="1" ht="11.25" x14ac:dyDescent="0.2">
      <c r="B556" s="166"/>
      <c r="D556" s="152" t="s">
        <v>384</v>
      </c>
      <c r="E556" s="167" t="s">
        <v>1</v>
      </c>
      <c r="F556" s="168" t="s">
        <v>908</v>
      </c>
      <c r="H556" s="167" t="s">
        <v>1</v>
      </c>
      <c r="I556" s="169"/>
      <c r="L556" s="166"/>
      <c r="M556" s="170"/>
      <c r="T556" s="171"/>
      <c r="AT556" s="167" t="s">
        <v>384</v>
      </c>
      <c r="AU556" s="167" t="s">
        <v>85</v>
      </c>
      <c r="AV556" s="14" t="s">
        <v>83</v>
      </c>
      <c r="AW556" s="14" t="s">
        <v>32</v>
      </c>
      <c r="AX556" s="14" t="s">
        <v>76</v>
      </c>
      <c r="AY556" s="167" t="s">
        <v>375</v>
      </c>
    </row>
    <row r="557" spans="2:65" s="14" customFormat="1" ht="11.25" x14ac:dyDescent="0.2">
      <c r="B557" s="166"/>
      <c r="D557" s="152" t="s">
        <v>384</v>
      </c>
      <c r="E557" s="167" t="s">
        <v>1</v>
      </c>
      <c r="F557" s="168" t="s">
        <v>392</v>
      </c>
      <c r="H557" s="167" t="s">
        <v>1</v>
      </c>
      <c r="I557" s="169"/>
      <c r="L557" s="166"/>
      <c r="M557" s="170"/>
      <c r="T557" s="171"/>
      <c r="AT557" s="167" t="s">
        <v>384</v>
      </c>
      <c r="AU557" s="167" t="s">
        <v>85</v>
      </c>
      <c r="AV557" s="14" t="s">
        <v>83</v>
      </c>
      <c r="AW557" s="14" t="s">
        <v>32</v>
      </c>
      <c r="AX557" s="14" t="s">
        <v>76</v>
      </c>
      <c r="AY557" s="167" t="s">
        <v>375</v>
      </c>
    </row>
    <row r="558" spans="2:65" s="12" customFormat="1" ht="11.25" x14ac:dyDescent="0.2">
      <c r="B558" s="151"/>
      <c r="D558" s="152" t="s">
        <v>384</v>
      </c>
      <c r="E558" s="153" t="s">
        <v>1</v>
      </c>
      <c r="F558" s="154" t="s">
        <v>909</v>
      </c>
      <c r="H558" s="155">
        <v>47.04</v>
      </c>
      <c r="I558" s="156"/>
      <c r="L558" s="151"/>
      <c r="M558" s="157"/>
      <c r="T558" s="158"/>
      <c r="AT558" s="153" t="s">
        <v>384</v>
      </c>
      <c r="AU558" s="153" t="s">
        <v>85</v>
      </c>
      <c r="AV558" s="12" t="s">
        <v>85</v>
      </c>
      <c r="AW558" s="12" t="s">
        <v>32</v>
      </c>
      <c r="AX558" s="12" t="s">
        <v>76</v>
      </c>
      <c r="AY558" s="153" t="s">
        <v>375</v>
      </c>
    </row>
    <row r="559" spans="2:65" s="12" customFormat="1" ht="11.25" x14ac:dyDescent="0.2">
      <c r="B559" s="151"/>
      <c r="D559" s="152" t="s">
        <v>384</v>
      </c>
      <c r="E559" s="153" t="s">
        <v>1</v>
      </c>
      <c r="F559" s="154" t="s">
        <v>910</v>
      </c>
      <c r="H559" s="155">
        <v>39.287999999999997</v>
      </c>
      <c r="I559" s="156"/>
      <c r="L559" s="151"/>
      <c r="M559" s="157"/>
      <c r="T559" s="158"/>
      <c r="AT559" s="153" t="s">
        <v>384</v>
      </c>
      <c r="AU559" s="153" t="s">
        <v>85</v>
      </c>
      <c r="AV559" s="12" t="s">
        <v>85</v>
      </c>
      <c r="AW559" s="12" t="s">
        <v>32</v>
      </c>
      <c r="AX559" s="12" t="s">
        <v>76</v>
      </c>
      <c r="AY559" s="153" t="s">
        <v>375</v>
      </c>
    </row>
    <row r="560" spans="2:65" s="13" customFormat="1" ht="11.25" x14ac:dyDescent="0.2">
      <c r="B560" s="159"/>
      <c r="D560" s="152" t="s">
        <v>384</v>
      </c>
      <c r="E560" s="160" t="s">
        <v>262</v>
      </c>
      <c r="F560" s="161" t="s">
        <v>387</v>
      </c>
      <c r="H560" s="162">
        <v>86.328000000000003</v>
      </c>
      <c r="I560" s="163"/>
      <c r="L560" s="159"/>
      <c r="M560" s="164"/>
      <c r="T560" s="165"/>
      <c r="AT560" s="160" t="s">
        <v>384</v>
      </c>
      <c r="AU560" s="160" t="s">
        <v>85</v>
      </c>
      <c r="AV560" s="13" t="s">
        <v>382</v>
      </c>
      <c r="AW560" s="13" t="s">
        <v>32</v>
      </c>
      <c r="AX560" s="13" t="s">
        <v>83</v>
      </c>
      <c r="AY560" s="160" t="s">
        <v>375</v>
      </c>
    </row>
    <row r="561" spans="2:65" s="1" customFormat="1" ht="24.2" customHeight="1" x14ac:dyDescent="0.2">
      <c r="B561" s="32"/>
      <c r="C561" s="138" t="s">
        <v>911</v>
      </c>
      <c r="D561" s="138" t="s">
        <v>377</v>
      </c>
      <c r="E561" s="139" t="s">
        <v>912</v>
      </c>
      <c r="F561" s="140" t="s">
        <v>913</v>
      </c>
      <c r="G561" s="141" t="s">
        <v>380</v>
      </c>
      <c r="H561" s="142">
        <v>47.41</v>
      </c>
      <c r="I561" s="143"/>
      <c r="J561" s="144">
        <f>ROUND(I561*H561,2)</f>
        <v>0</v>
      </c>
      <c r="K561" s="140" t="s">
        <v>381</v>
      </c>
      <c r="L561" s="32"/>
      <c r="M561" s="145" t="s">
        <v>1</v>
      </c>
      <c r="N561" s="146" t="s">
        <v>41</v>
      </c>
      <c r="P561" s="147">
        <f>O561*H561</f>
        <v>0</v>
      </c>
      <c r="Q561" s="147">
        <v>4.0000000000000001E-3</v>
      </c>
      <c r="R561" s="147">
        <f>Q561*H561</f>
        <v>0.18964</v>
      </c>
      <c r="S561" s="147">
        <v>0</v>
      </c>
      <c r="T561" s="148">
        <f>S561*H561</f>
        <v>0</v>
      </c>
      <c r="AR561" s="149" t="s">
        <v>382</v>
      </c>
      <c r="AT561" s="149" t="s">
        <v>377</v>
      </c>
      <c r="AU561" s="149" t="s">
        <v>85</v>
      </c>
      <c r="AY561" s="17" t="s">
        <v>375</v>
      </c>
      <c r="BE561" s="150">
        <f>IF(N561="základní",J561,0)</f>
        <v>0</v>
      </c>
      <c r="BF561" s="150">
        <f>IF(N561="snížená",J561,0)</f>
        <v>0</v>
      </c>
      <c r="BG561" s="150">
        <f>IF(N561="zákl. přenesená",J561,0)</f>
        <v>0</v>
      </c>
      <c r="BH561" s="150">
        <f>IF(N561="sníž. přenesená",J561,0)</f>
        <v>0</v>
      </c>
      <c r="BI561" s="150">
        <f>IF(N561="nulová",J561,0)</f>
        <v>0</v>
      </c>
      <c r="BJ561" s="17" t="s">
        <v>83</v>
      </c>
      <c r="BK561" s="150">
        <f>ROUND(I561*H561,2)</f>
        <v>0</v>
      </c>
      <c r="BL561" s="17" t="s">
        <v>382</v>
      </c>
      <c r="BM561" s="149" t="s">
        <v>914</v>
      </c>
    </row>
    <row r="562" spans="2:65" s="12" customFormat="1" ht="11.25" x14ac:dyDescent="0.2">
      <c r="B562" s="151"/>
      <c r="D562" s="152" t="s">
        <v>384</v>
      </c>
      <c r="E562" s="153" t="s">
        <v>1</v>
      </c>
      <c r="F562" s="154" t="s">
        <v>262</v>
      </c>
      <c r="H562" s="155">
        <v>86.328000000000003</v>
      </c>
      <c r="I562" s="156"/>
      <c r="L562" s="151"/>
      <c r="M562" s="157"/>
      <c r="T562" s="158"/>
      <c r="AT562" s="153" t="s">
        <v>384</v>
      </c>
      <c r="AU562" s="153" t="s">
        <v>85</v>
      </c>
      <c r="AV562" s="12" t="s">
        <v>85</v>
      </c>
      <c r="AW562" s="12" t="s">
        <v>32</v>
      </c>
      <c r="AX562" s="12" t="s">
        <v>76</v>
      </c>
      <c r="AY562" s="153" t="s">
        <v>375</v>
      </c>
    </row>
    <row r="563" spans="2:65" s="12" customFormat="1" ht="11.25" x14ac:dyDescent="0.2">
      <c r="B563" s="151"/>
      <c r="D563" s="152" t="s">
        <v>384</v>
      </c>
      <c r="E563" s="153" t="s">
        <v>1</v>
      </c>
      <c r="F563" s="154" t="s">
        <v>915</v>
      </c>
      <c r="H563" s="155">
        <v>-38.917999999999999</v>
      </c>
      <c r="I563" s="156"/>
      <c r="L563" s="151"/>
      <c r="M563" s="157"/>
      <c r="T563" s="158"/>
      <c r="AT563" s="153" t="s">
        <v>384</v>
      </c>
      <c r="AU563" s="153" t="s">
        <v>85</v>
      </c>
      <c r="AV563" s="12" t="s">
        <v>85</v>
      </c>
      <c r="AW563" s="12" t="s">
        <v>32</v>
      </c>
      <c r="AX563" s="12" t="s">
        <v>76</v>
      </c>
      <c r="AY563" s="153" t="s">
        <v>375</v>
      </c>
    </row>
    <row r="564" spans="2:65" s="13" customFormat="1" ht="11.25" x14ac:dyDescent="0.2">
      <c r="B564" s="159"/>
      <c r="D564" s="152" t="s">
        <v>384</v>
      </c>
      <c r="E564" s="160" t="s">
        <v>1</v>
      </c>
      <c r="F564" s="161" t="s">
        <v>387</v>
      </c>
      <c r="H564" s="162">
        <v>47.41</v>
      </c>
      <c r="I564" s="163"/>
      <c r="L564" s="159"/>
      <c r="M564" s="164"/>
      <c r="T564" s="165"/>
      <c r="AT564" s="160" t="s">
        <v>384</v>
      </c>
      <c r="AU564" s="160" t="s">
        <v>85</v>
      </c>
      <c r="AV564" s="13" t="s">
        <v>382</v>
      </c>
      <c r="AW564" s="13" t="s">
        <v>32</v>
      </c>
      <c r="AX564" s="13" t="s">
        <v>83</v>
      </c>
      <c r="AY564" s="160" t="s">
        <v>375</v>
      </c>
    </row>
    <row r="565" spans="2:65" s="1" customFormat="1" ht="24.2" customHeight="1" x14ac:dyDescent="0.2">
      <c r="B565" s="32"/>
      <c r="C565" s="138" t="s">
        <v>916</v>
      </c>
      <c r="D565" s="138" t="s">
        <v>377</v>
      </c>
      <c r="E565" s="139" t="s">
        <v>917</v>
      </c>
      <c r="F565" s="140" t="s">
        <v>918</v>
      </c>
      <c r="G565" s="141" t="s">
        <v>380</v>
      </c>
      <c r="H565" s="142">
        <v>144.11699999999999</v>
      </c>
      <c r="I565" s="143"/>
      <c r="J565" s="144">
        <f>ROUND(I565*H565,2)</f>
        <v>0</v>
      </c>
      <c r="K565" s="140" t="s">
        <v>381</v>
      </c>
      <c r="L565" s="32"/>
      <c r="M565" s="145" t="s">
        <v>1</v>
      </c>
      <c r="N565" s="146" t="s">
        <v>41</v>
      </c>
      <c r="P565" s="147">
        <f>O565*H565</f>
        <v>0</v>
      </c>
      <c r="Q565" s="147">
        <v>1.54E-2</v>
      </c>
      <c r="R565" s="147">
        <f>Q565*H565</f>
        <v>2.2194018</v>
      </c>
      <c r="S565" s="147">
        <v>0</v>
      </c>
      <c r="T565" s="148">
        <f>S565*H565</f>
        <v>0</v>
      </c>
      <c r="AR565" s="149" t="s">
        <v>382</v>
      </c>
      <c r="AT565" s="149" t="s">
        <v>377</v>
      </c>
      <c r="AU565" s="149" t="s">
        <v>85</v>
      </c>
      <c r="AY565" s="17" t="s">
        <v>375</v>
      </c>
      <c r="BE565" s="150">
        <f>IF(N565="základní",J565,0)</f>
        <v>0</v>
      </c>
      <c r="BF565" s="150">
        <f>IF(N565="snížená",J565,0)</f>
        <v>0</v>
      </c>
      <c r="BG565" s="150">
        <f>IF(N565="zákl. přenesená",J565,0)</f>
        <v>0</v>
      </c>
      <c r="BH565" s="150">
        <f>IF(N565="sníž. přenesená",J565,0)</f>
        <v>0</v>
      </c>
      <c r="BI565" s="150">
        <f>IF(N565="nulová",J565,0)</f>
        <v>0</v>
      </c>
      <c r="BJ565" s="17" t="s">
        <v>83</v>
      </c>
      <c r="BK565" s="150">
        <f>ROUND(I565*H565,2)</f>
        <v>0</v>
      </c>
      <c r="BL565" s="17" t="s">
        <v>382</v>
      </c>
      <c r="BM565" s="149" t="s">
        <v>919</v>
      </c>
    </row>
    <row r="566" spans="2:65" s="12" customFormat="1" ht="11.25" x14ac:dyDescent="0.2">
      <c r="B566" s="151"/>
      <c r="D566" s="152" t="s">
        <v>384</v>
      </c>
      <c r="E566" s="153" t="s">
        <v>1</v>
      </c>
      <c r="F566" s="154" t="s">
        <v>242</v>
      </c>
      <c r="H566" s="155">
        <v>144.11699999999999</v>
      </c>
      <c r="I566" s="156"/>
      <c r="L566" s="151"/>
      <c r="M566" s="157"/>
      <c r="T566" s="158"/>
      <c r="AT566" s="153" t="s">
        <v>384</v>
      </c>
      <c r="AU566" s="153" t="s">
        <v>85</v>
      </c>
      <c r="AV566" s="12" t="s">
        <v>85</v>
      </c>
      <c r="AW566" s="12" t="s">
        <v>32</v>
      </c>
      <c r="AX566" s="12" t="s">
        <v>76</v>
      </c>
      <c r="AY566" s="153" t="s">
        <v>375</v>
      </c>
    </row>
    <row r="567" spans="2:65" s="13" customFormat="1" ht="11.25" x14ac:dyDescent="0.2">
      <c r="B567" s="159"/>
      <c r="D567" s="152" t="s">
        <v>384</v>
      </c>
      <c r="E567" s="160" t="s">
        <v>1</v>
      </c>
      <c r="F567" s="161" t="s">
        <v>387</v>
      </c>
      <c r="H567" s="162">
        <v>144.11699999999999</v>
      </c>
      <c r="I567" s="163"/>
      <c r="L567" s="159"/>
      <c r="M567" s="164"/>
      <c r="T567" s="165"/>
      <c r="AT567" s="160" t="s">
        <v>384</v>
      </c>
      <c r="AU567" s="160" t="s">
        <v>85</v>
      </c>
      <c r="AV567" s="13" t="s">
        <v>382</v>
      </c>
      <c r="AW567" s="13" t="s">
        <v>32</v>
      </c>
      <c r="AX567" s="13" t="s">
        <v>83</v>
      </c>
      <c r="AY567" s="160" t="s">
        <v>375</v>
      </c>
    </row>
    <row r="568" spans="2:65" s="1" customFormat="1" ht="24.2" customHeight="1" x14ac:dyDescent="0.2">
      <c r="B568" s="32"/>
      <c r="C568" s="138" t="s">
        <v>920</v>
      </c>
      <c r="D568" s="138" t="s">
        <v>377</v>
      </c>
      <c r="E568" s="139" t="s">
        <v>921</v>
      </c>
      <c r="F568" s="140" t="s">
        <v>922</v>
      </c>
      <c r="G568" s="141" t="s">
        <v>380</v>
      </c>
      <c r="H568" s="142">
        <v>1354.8879999999999</v>
      </c>
      <c r="I568" s="143"/>
      <c r="J568" s="144">
        <f>ROUND(I568*H568,2)</f>
        <v>0</v>
      </c>
      <c r="K568" s="140" t="s">
        <v>381</v>
      </c>
      <c r="L568" s="32"/>
      <c r="M568" s="145" t="s">
        <v>1</v>
      </c>
      <c r="N568" s="146" t="s">
        <v>41</v>
      </c>
      <c r="P568" s="147">
        <f>O568*H568</f>
        <v>0</v>
      </c>
      <c r="Q568" s="147">
        <v>1.8380000000000001E-2</v>
      </c>
      <c r="R568" s="147">
        <f>Q568*H568</f>
        <v>24.90284144</v>
      </c>
      <c r="S568" s="147">
        <v>0</v>
      </c>
      <c r="T568" s="148">
        <f>S568*H568</f>
        <v>0</v>
      </c>
      <c r="AR568" s="149" t="s">
        <v>382</v>
      </c>
      <c r="AT568" s="149" t="s">
        <v>377</v>
      </c>
      <c r="AU568" s="149" t="s">
        <v>85</v>
      </c>
      <c r="AY568" s="17" t="s">
        <v>375</v>
      </c>
      <c r="BE568" s="150">
        <f>IF(N568="základní",J568,0)</f>
        <v>0</v>
      </c>
      <c r="BF568" s="150">
        <f>IF(N568="snížená",J568,0)</f>
        <v>0</v>
      </c>
      <c r="BG568" s="150">
        <f>IF(N568="zákl. přenesená",J568,0)</f>
        <v>0</v>
      </c>
      <c r="BH568" s="150">
        <f>IF(N568="sníž. přenesená",J568,0)</f>
        <v>0</v>
      </c>
      <c r="BI568" s="150">
        <f>IF(N568="nulová",J568,0)</f>
        <v>0</v>
      </c>
      <c r="BJ568" s="17" t="s">
        <v>83</v>
      </c>
      <c r="BK568" s="150">
        <f>ROUND(I568*H568,2)</f>
        <v>0</v>
      </c>
      <c r="BL568" s="17" t="s">
        <v>382</v>
      </c>
      <c r="BM568" s="149" t="s">
        <v>923</v>
      </c>
    </row>
    <row r="569" spans="2:65" s="12" customFormat="1" ht="11.25" x14ac:dyDescent="0.2">
      <c r="B569" s="151"/>
      <c r="D569" s="152" t="s">
        <v>384</v>
      </c>
      <c r="E569" s="153" t="s">
        <v>1</v>
      </c>
      <c r="F569" s="154" t="s">
        <v>259</v>
      </c>
      <c r="H569" s="155">
        <v>1499.0050000000001</v>
      </c>
      <c r="I569" s="156"/>
      <c r="L569" s="151"/>
      <c r="M569" s="157"/>
      <c r="T569" s="158"/>
      <c r="AT569" s="153" t="s">
        <v>384</v>
      </c>
      <c r="AU569" s="153" t="s">
        <v>85</v>
      </c>
      <c r="AV569" s="12" t="s">
        <v>85</v>
      </c>
      <c r="AW569" s="12" t="s">
        <v>32</v>
      </c>
      <c r="AX569" s="12" t="s">
        <v>76</v>
      </c>
      <c r="AY569" s="153" t="s">
        <v>375</v>
      </c>
    </row>
    <row r="570" spans="2:65" s="12" customFormat="1" ht="11.25" x14ac:dyDescent="0.2">
      <c r="B570" s="151"/>
      <c r="D570" s="152" t="s">
        <v>384</v>
      </c>
      <c r="E570" s="153" t="s">
        <v>1</v>
      </c>
      <c r="F570" s="154" t="s">
        <v>924</v>
      </c>
      <c r="H570" s="155">
        <v>-144.11699999999999</v>
      </c>
      <c r="I570" s="156"/>
      <c r="L570" s="151"/>
      <c r="M570" s="157"/>
      <c r="T570" s="158"/>
      <c r="AT570" s="153" t="s">
        <v>384</v>
      </c>
      <c r="AU570" s="153" t="s">
        <v>85</v>
      </c>
      <c r="AV570" s="12" t="s">
        <v>85</v>
      </c>
      <c r="AW570" s="12" t="s">
        <v>32</v>
      </c>
      <c r="AX570" s="12" t="s">
        <v>76</v>
      </c>
      <c r="AY570" s="153" t="s">
        <v>375</v>
      </c>
    </row>
    <row r="571" spans="2:65" s="13" customFormat="1" ht="11.25" x14ac:dyDescent="0.2">
      <c r="B571" s="159"/>
      <c r="D571" s="152" t="s">
        <v>384</v>
      </c>
      <c r="E571" s="160" t="s">
        <v>1</v>
      </c>
      <c r="F571" s="161" t="s">
        <v>387</v>
      </c>
      <c r="H571" s="162">
        <v>1354.8879999999999</v>
      </c>
      <c r="I571" s="163"/>
      <c r="L571" s="159"/>
      <c r="M571" s="164"/>
      <c r="T571" s="165"/>
      <c r="AT571" s="160" t="s">
        <v>384</v>
      </c>
      <c r="AU571" s="160" t="s">
        <v>85</v>
      </c>
      <c r="AV571" s="13" t="s">
        <v>382</v>
      </c>
      <c r="AW571" s="13" t="s">
        <v>32</v>
      </c>
      <c r="AX571" s="13" t="s">
        <v>83</v>
      </c>
      <c r="AY571" s="160" t="s">
        <v>375</v>
      </c>
    </row>
    <row r="572" spans="2:65" s="1" customFormat="1" ht="44.25" customHeight="1" x14ac:dyDescent="0.2">
      <c r="B572" s="32"/>
      <c r="C572" s="138" t="s">
        <v>925</v>
      </c>
      <c r="D572" s="138" t="s">
        <v>377</v>
      </c>
      <c r="E572" s="139" t="s">
        <v>926</v>
      </c>
      <c r="F572" s="140" t="s">
        <v>927</v>
      </c>
      <c r="G572" s="141" t="s">
        <v>380</v>
      </c>
      <c r="H572" s="142">
        <v>480.16899999999998</v>
      </c>
      <c r="I572" s="143"/>
      <c r="J572" s="144">
        <f>ROUND(I572*H572,2)</f>
        <v>0</v>
      </c>
      <c r="K572" s="140" t="s">
        <v>381</v>
      </c>
      <c r="L572" s="32"/>
      <c r="M572" s="145" t="s">
        <v>1</v>
      </c>
      <c r="N572" s="146" t="s">
        <v>41</v>
      </c>
      <c r="P572" s="147">
        <f>O572*H572</f>
        <v>0</v>
      </c>
      <c r="Q572" s="147">
        <v>8.6E-3</v>
      </c>
      <c r="R572" s="147">
        <f>Q572*H572</f>
        <v>4.1294534000000001</v>
      </c>
      <c r="S572" s="147">
        <v>0</v>
      </c>
      <c r="T572" s="148">
        <f>S572*H572</f>
        <v>0</v>
      </c>
      <c r="AR572" s="149" t="s">
        <v>382</v>
      </c>
      <c r="AT572" s="149" t="s">
        <v>377</v>
      </c>
      <c r="AU572" s="149" t="s">
        <v>85</v>
      </c>
      <c r="AY572" s="17" t="s">
        <v>375</v>
      </c>
      <c r="BE572" s="150">
        <f>IF(N572="základní",J572,0)</f>
        <v>0</v>
      </c>
      <c r="BF572" s="150">
        <f>IF(N572="snížená",J572,0)</f>
        <v>0</v>
      </c>
      <c r="BG572" s="150">
        <f>IF(N572="zákl. přenesená",J572,0)</f>
        <v>0</v>
      </c>
      <c r="BH572" s="150">
        <f>IF(N572="sníž. přenesená",J572,0)</f>
        <v>0</v>
      </c>
      <c r="BI572" s="150">
        <f>IF(N572="nulová",J572,0)</f>
        <v>0</v>
      </c>
      <c r="BJ572" s="17" t="s">
        <v>83</v>
      </c>
      <c r="BK572" s="150">
        <f>ROUND(I572*H572,2)</f>
        <v>0</v>
      </c>
      <c r="BL572" s="17" t="s">
        <v>382</v>
      </c>
      <c r="BM572" s="149" t="s">
        <v>928</v>
      </c>
    </row>
    <row r="573" spans="2:65" s="14" customFormat="1" ht="11.25" x14ac:dyDescent="0.2">
      <c r="B573" s="166"/>
      <c r="D573" s="152" t="s">
        <v>384</v>
      </c>
      <c r="E573" s="167" t="s">
        <v>1</v>
      </c>
      <c r="F573" s="168" t="s">
        <v>929</v>
      </c>
      <c r="H573" s="167" t="s">
        <v>1</v>
      </c>
      <c r="I573" s="169"/>
      <c r="L573" s="166"/>
      <c r="M573" s="170"/>
      <c r="T573" s="171"/>
      <c r="AT573" s="167" t="s">
        <v>384</v>
      </c>
      <c r="AU573" s="167" t="s">
        <v>85</v>
      </c>
      <c r="AV573" s="14" t="s">
        <v>83</v>
      </c>
      <c r="AW573" s="14" t="s">
        <v>32</v>
      </c>
      <c r="AX573" s="14" t="s">
        <v>76</v>
      </c>
      <c r="AY573" s="167" t="s">
        <v>375</v>
      </c>
    </row>
    <row r="574" spans="2:65" s="14" customFormat="1" ht="11.25" x14ac:dyDescent="0.2">
      <c r="B574" s="166"/>
      <c r="D574" s="152" t="s">
        <v>384</v>
      </c>
      <c r="E574" s="167" t="s">
        <v>1</v>
      </c>
      <c r="F574" s="168" t="s">
        <v>930</v>
      </c>
      <c r="H574" s="167" t="s">
        <v>1</v>
      </c>
      <c r="I574" s="169"/>
      <c r="L574" s="166"/>
      <c r="M574" s="170"/>
      <c r="T574" s="171"/>
      <c r="AT574" s="167" t="s">
        <v>384</v>
      </c>
      <c r="AU574" s="167" t="s">
        <v>85</v>
      </c>
      <c r="AV574" s="14" t="s">
        <v>83</v>
      </c>
      <c r="AW574" s="14" t="s">
        <v>32</v>
      </c>
      <c r="AX574" s="14" t="s">
        <v>76</v>
      </c>
      <c r="AY574" s="167" t="s">
        <v>375</v>
      </c>
    </row>
    <row r="575" spans="2:65" s="12" customFormat="1" ht="11.25" x14ac:dyDescent="0.2">
      <c r="B575" s="151"/>
      <c r="D575" s="152" t="s">
        <v>384</v>
      </c>
      <c r="E575" s="153" t="s">
        <v>1</v>
      </c>
      <c r="F575" s="154" t="s">
        <v>931</v>
      </c>
      <c r="H575" s="155">
        <v>171.749</v>
      </c>
      <c r="I575" s="156"/>
      <c r="L575" s="151"/>
      <c r="M575" s="157"/>
      <c r="T575" s="158"/>
      <c r="AT575" s="153" t="s">
        <v>384</v>
      </c>
      <c r="AU575" s="153" t="s">
        <v>85</v>
      </c>
      <c r="AV575" s="12" t="s">
        <v>85</v>
      </c>
      <c r="AW575" s="12" t="s">
        <v>32</v>
      </c>
      <c r="AX575" s="12" t="s">
        <v>76</v>
      </c>
      <c r="AY575" s="153" t="s">
        <v>375</v>
      </c>
    </row>
    <row r="576" spans="2:65" s="12" customFormat="1" ht="22.5" x14ac:dyDescent="0.2">
      <c r="B576" s="151"/>
      <c r="D576" s="152" t="s">
        <v>384</v>
      </c>
      <c r="E576" s="153" t="s">
        <v>1</v>
      </c>
      <c r="F576" s="154" t="s">
        <v>932</v>
      </c>
      <c r="H576" s="155">
        <v>75.018000000000001</v>
      </c>
      <c r="I576" s="156"/>
      <c r="L576" s="151"/>
      <c r="M576" s="157"/>
      <c r="T576" s="158"/>
      <c r="AT576" s="153" t="s">
        <v>384</v>
      </c>
      <c r="AU576" s="153" t="s">
        <v>85</v>
      </c>
      <c r="AV576" s="12" t="s">
        <v>85</v>
      </c>
      <c r="AW576" s="12" t="s">
        <v>32</v>
      </c>
      <c r="AX576" s="12" t="s">
        <v>76</v>
      </c>
      <c r="AY576" s="153" t="s">
        <v>375</v>
      </c>
    </row>
    <row r="577" spans="2:65" s="12" customFormat="1" ht="22.5" x14ac:dyDescent="0.2">
      <c r="B577" s="151"/>
      <c r="D577" s="152" t="s">
        <v>384</v>
      </c>
      <c r="E577" s="153" t="s">
        <v>1</v>
      </c>
      <c r="F577" s="154" t="s">
        <v>933</v>
      </c>
      <c r="H577" s="155">
        <v>125.39700000000001</v>
      </c>
      <c r="I577" s="156"/>
      <c r="L577" s="151"/>
      <c r="M577" s="157"/>
      <c r="T577" s="158"/>
      <c r="AT577" s="153" t="s">
        <v>384</v>
      </c>
      <c r="AU577" s="153" t="s">
        <v>85</v>
      </c>
      <c r="AV577" s="12" t="s">
        <v>85</v>
      </c>
      <c r="AW577" s="12" t="s">
        <v>32</v>
      </c>
      <c r="AX577" s="12" t="s">
        <v>76</v>
      </c>
      <c r="AY577" s="153" t="s">
        <v>375</v>
      </c>
    </row>
    <row r="578" spans="2:65" s="12" customFormat="1" ht="11.25" x14ac:dyDescent="0.2">
      <c r="B578" s="151"/>
      <c r="D578" s="152" t="s">
        <v>384</v>
      </c>
      <c r="E578" s="153" t="s">
        <v>1</v>
      </c>
      <c r="F578" s="154" t="s">
        <v>934</v>
      </c>
      <c r="H578" s="155">
        <v>5.2560000000000002</v>
      </c>
      <c r="I578" s="156"/>
      <c r="L578" s="151"/>
      <c r="M578" s="157"/>
      <c r="T578" s="158"/>
      <c r="AT578" s="153" t="s">
        <v>384</v>
      </c>
      <c r="AU578" s="153" t="s">
        <v>85</v>
      </c>
      <c r="AV578" s="12" t="s">
        <v>85</v>
      </c>
      <c r="AW578" s="12" t="s">
        <v>32</v>
      </c>
      <c r="AX578" s="12" t="s">
        <v>76</v>
      </c>
      <c r="AY578" s="153" t="s">
        <v>375</v>
      </c>
    </row>
    <row r="579" spans="2:65" s="14" customFormat="1" ht="11.25" x14ac:dyDescent="0.2">
      <c r="B579" s="166"/>
      <c r="D579" s="152" t="s">
        <v>384</v>
      </c>
      <c r="E579" s="167" t="s">
        <v>1</v>
      </c>
      <c r="F579" s="168" t="s">
        <v>935</v>
      </c>
      <c r="H579" s="167" t="s">
        <v>1</v>
      </c>
      <c r="I579" s="169"/>
      <c r="L579" s="166"/>
      <c r="M579" s="170"/>
      <c r="T579" s="171"/>
      <c r="AT579" s="167" t="s">
        <v>384</v>
      </c>
      <c r="AU579" s="167" t="s">
        <v>85</v>
      </c>
      <c r="AV579" s="14" t="s">
        <v>83</v>
      </c>
      <c r="AW579" s="14" t="s">
        <v>32</v>
      </c>
      <c r="AX579" s="14" t="s">
        <v>76</v>
      </c>
      <c r="AY579" s="167" t="s">
        <v>375</v>
      </c>
    </row>
    <row r="580" spans="2:65" s="12" customFormat="1" ht="22.5" x14ac:dyDescent="0.2">
      <c r="B580" s="151"/>
      <c r="D580" s="152" t="s">
        <v>384</v>
      </c>
      <c r="E580" s="153" t="s">
        <v>1</v>
      </c>
      <c r="F580" s="154" t="s">
        <v>936</v>
      </c>
      <c r="H580" s="155">
        <v>133.50399999999999</v>
      </c>
      <c r="I580" s="156"/>
      <c r="L580" s="151"/>
      <c r="M580" s="157"/>
      <c r="T580" s="158"/>
      <c r="AT580" s="153" t="s">
        <v>384</v>
      </c>
      <c r="AU580" s="153" t="s">
        <v>85</v>
      </c>
      <c r="AV580" s="12" t="s">
        <v>85</v>
      </c>
      <c r="AW580" s="12" t="s">
        <v>32</v>
      </c>
      <c r="AX580" s="12" t="s">
        <v>76</v>
      </c>
      <c r="AY580" s="153" t="s">
        <v>375</v>
      </c>
    </row>
    <row r="581" spans="2:65" s="12" customFormat="1" ht="11.25" x14ac:dyDescent="0.2">
      <c r="B581" s="151"/>
      <c r="D581" s="152" t="s">
        <v>384</v>
      </c>
      <c r="E581" s="153" t="s">
        <v>1</v>
      </c>
      <c r="F581" s="154" t="s">
        <v>937</v>
      </c>
      <c r="H581" s="155">
        <v>-30.754999999999999</v>
      </c>
      <c r="I581" s="156"/>
      <c r="L581" s="151"/>
      <c r="M581" s="157"/>
      <c r="T581" s="158"/>
      <c r="AT581" s="153" t="s">
        <v>384</v>
      </c>
      <c r="AU581" s="153" t="s">
        <v>85</v>
      </c>
      <c r="AV581" s="12" t="s">
        <v>85</v>
      </c>
      <c r="AW581" s="12" t="s">
        <v>32</v>
      </c>
      <c r="AX581" s="12" t="s">
        <v>76</v>
      </c>
      <c r="AY581" s="153" t="s">
        <v>375</v>
      </c>
    </row>
    <row r="582" spans="2:65" s="13" customFormat="1" ht="11.25" x14ac:dyDescent="0.2">
      <c r="B582" s="159"/>
      <c r="D582" s="152" t="s">
        <v>384</v>
      </c>
      <c r="E582" s="160" t="s">
        <v>217</v>
      </c>
      <c r="F582" s="161" t="s">
        <v>387</v>
      </c>
      <c r="H582" s="162">
        <v>480.16899999999998</v>
      </c>
      <c r="I582" s="163"/>
      <c r="L582" s="159"/>
      <c r="M582" s="164"/>
      <c r="T582" s="165"/>
      <c r="AT582" s="160" t="s">
        <v>384</v>
      </c>
      <c r="AU582" s="160" t="s">
        <v>85</v>
      </c>
      <c r="AV582" s="13" t="s">
        <v>382</v>
      </c>
      <c r="AW582" s="13" t="s">
        <v>32</v>
      </c>
      <c r="AX582" s="13" t="s">
        <v>83</v>
      </c>
      <c r="AY582" s="160" t="s">
        <v>375</v>
      </c>
    </row>
    <row r="583" spans="2:65" s="1" customFormat="1" ht="16.5" customHeight="1" x14ac:dyDescent="0.2">
      <c r="B583" s="32"/>
      <c r="C583" s="179" t="s">
        <v>938</v>
      </c>
      <c r="D583" s="179" t="s">
        <v>657</v>
      </c>
      <c r="E583" s="180" t="s">
        <v>939</v>
      </c>
      <c r="F583" s="181" t="s">
        <v>940</v>
      </c>
      <c r="G583" s="182" t="s">
        <v>380</v>
      </c>
      <c r="H583" s="183">
        <v>489.77199999999999</v>
      </c>
      <c r="I583" s="184"/>
      <c r="J583" s="185">
        <f>ROUND(I583*H583,2)</f>
        <v>0</v>
      </c>
      <c r="K583" s="181" t="s">
        <v>381</v>
      </c>
      <c r="L583" s="186"/>
      <c r="M583" s="187" t="s">
        <v>1</v>
      </c>
      <c r="N583" s="188" t="s">
        <v>41</v>
      </c>
      <c r="P583" s="147">
        <f>O583*H583</f>
        <v>0</v>
      </c>
      <c r="Q583" s="147">
        <v>3.6800000000000001E-3</v>
      </c>
      <c r="R583" s="147">
        <f>Q583*H583</f>
        <v>1.8023609600000001</v>
      </c>
      <c r="S583" s="147">
        <v>0</v>
      </c>
      <c r="T583" s="148">
        <f>S583*H583</f>
        <v>0</v>
      </c>
      <c r="AR583" s="149" t="s">
        <v>424</v>
      </c>
      <c r="AT583" s="149" t="s">
        <v>657</v>
      </c>
      <c r="AU583" s="149" t="s">
        <v>85</v>
      </c>
      <c r="AY583" s="17" t="s">
        <v>375</v>
      </c>
      <c r="BE583" s="150">
        <f>IF(N583="základní",J583,0)</f>
        <v>0</v>
      </c>
      <c r="BF583" s="150">
        <f>IF(N583="snížená",J583,0)</f>
        <v>0</v>
      </c>
      <c r="BG583" s="150">
        <f>IF(N583="zákl. přenesená",J583,0)</f>
        <v>0</v>
      </c>
      <c r="BH583" s="150">
        <f>IF(N583="sníž. přenesená",J583,0)</f>
        <v>0</v>
      </c>
      <c r="BI583" s="150">
        <f>IF(N583="nulová",J583,0)</f>
        <v>0</v>
      </c>
      <c r="BJ583" s="17" t="s">
        <v>83</v>
      </c>
      <c r="BK583" s="150">
        <f>ROUND(I583*H583,2)</f>
        <v>0</v>
      </c>
      <c r="BL583" s="17" t="s">
        <v>382</v>
      </c>
      <c r="BM583" s="149" t="s">
        <v>941</v>
      </c>
    </row>
    <row r="584" spans="2:65" s="12" customFormat="1" ht="11.25" x14ac:dyDescent="0.2">
      <c r="B584" s="151"/>
      <c r="D584" s="152" t="s">
        <v>384</v>
      </c>
      <c r="F584" s="154" t="s">
        <v>942</v>
      </c>
      <c r="H584" s="155">
        <v>489.77199999999999</v>
      </c>
      <c r="I584" s="156"/>
      <c r="L584" s="151"/>
      <c r="M584" s="157"/>
      <c r="T584" s="158"/>
      <c r="AT584" s="153" t="s">
        <v>384</v>
      </c>
      <c r="AU584" s="153" t="s">
        <v>85</v>
      </c>
      <c r="AV584" s="12" t="s">
        <v>85</v>
      </c>
      <c r="AW584" s="12" t="s">
        <v>4</v>
      </c>
      <c r="AX584" s="12" t="s">
        <v>83</v>
      </c>
      <c r="AY584" s="153" t="s">
        <v>375</v>
      </c>
    </row>
    <row r="585" spans="2:65" s="1" customFormat="1" ht="44.25" customHeight="1" x14ac:dyDescent="0.2">
      <c r="B585" s="32"/>
      <c r="C585" s="138" t="s">
        <v>943</v>
      </c>
      <c r="D585" s="138" t="s">
        <v>377</v>
      </c>
      <c r="E585" s="139" t="s">
        <v>926</v>
      </c>
      <c r="F585" s="140" t="s">
        <v>927</v>
      </c>
      <c r="G585" s="141" t="s">
        <v>380</v>
      </c>
      <c r="H585" s="142">
        <v>52.11</v>
      </c>
      <c r="I585" s="143"/>
      <c r="J585" s="144">
        <f>ROUND(I585*H585,2)</f>
        <v>0</v>
      </c>
      <c r="K585" s="140" t="s">
        <v>381</v>
      </c>
      <c r="L585" s="32"/>
      <c r="M585" s="145" t="s">
        <v>1</v>
      </c>
      <c r="N585" s="146" t="s">
        <v>41</v>
      </c>
      <c r="P585" s="147">
        <f>O585*H585</f>
        <v>0</v>
      </c>
      <c r="Q585" s="147">
        <v>8.6E-3</v>
      </c>
      <c r="R585" s="147">
        <f>Q585*H585</f>
        <v>0.44814599999999999</v>
      </c>
      <c r="S585" s="147">
        <v>0</v>
      </c>
      <c r="T585" s="148">
        <f>S585*H585</f>
        <v>0</v>
      </c>
      <c r="AR585" s="149" t="s">
        <v>382</v>
      </c>
      <c r="AT585" s="149" t="s">
        <v>377</v>
      </c>
      <c r="AU585" s="149" t="s">
        <v>85</v>
      </c>
      <c r="AY585" s="17" t="s">
        <v>375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83</v>
      </c>
      <c r="BK585" s="150">
        <f>ROUND(I585*H585,2)</f>
        <v>0</v>
      </c>
      <c r="BL585" s="17" t="s">
        <v>382</v>
      </c>
      <c r="BM585" s="149" t="s">
        <v>944</v>
      </c>
    </row>
    <row r="586" spans="2:65" s="14" customFormat="1" ht="11.25" x14ac:dyDescent="0.2">
      <c r="B586" s="166"/>
      <c r="D586" s="152" t="s">
        <v>384</v>
      </c>
      <c r="E586" s="167" t="s">
        <v>1</v>
      </c>
      <c r="F586" s="168" t="s">
        <v>945</v>
      </c>
      <c r="H586" s="167" t="s">
        <v>1</v>
      </c>
      <c r="I586" s="169"/>
      <c r="L586" s="166"/>
      <c r="M586" s="170"/>
      <c r="T586" s="171"/>
      <c r="AT586" s="167" t="s">
        <v>384</v>
      </c>
      <c r="AU586" s="167" t="s">
        <v>85</v>
      </c>
      <c r="AV586" s="14" t="s">
        <v>83</v>
      </c>
      <c r="AW586" s="14" t="s">
        <v>32</v>
      </c>
      <c r="AX586" s="14" t="s">
        <v>76</v>
      </c>
      <c r="AY586" s="167" t="s">
        <v>375</v>
      </c>
    </row>
    <row r="587" spans="2:65" s="12" customFormat="1" ht="11.25" x14ac:dyDescent="0.2">
      <c r="B587" s="151"/>
      <c r="D587" s="152" t="s">
        <v>384</v>
      </c>
      <c r="E587" s="153" t="s">
        <v>1</v>
      </c>
      <c r="F587" s="154" t="s">
        <v>946</v>
      </c>
      <c r="H587" s="155">
        <v>52.11</v>
      </c>
      <c r="I587" s="156"/>
      <c r="L587" s="151"/>
      <c r="M587" s="157"/>
      <c r="T587" s="158"/>
      <c r="AT587" s="153" t="s">
        <v>384</v>
      </c>
      <c r="AU587" s="153" t="s">
        <v>85</v>
      </c>
      <c r="AV587" s="12" t="s">
        <v>85</v>
      </c>
      <c r="AW587" s="12" t="s">
        <v>32</v>
      </c>
      <c r="AX587" s="12" t="s">
        <v>76</v>
      </c>
      <c r="AY587" s="153" t="s">
        <v>375</v>
      </c>
    </row>
    <row r="588" spans="2:65" s="13" customFormat="1" ht="11.25" x14ac:dyDescent="0.2">
      <c r="B588" s="159"/>
      <c r="D588" s="152" t="s">
        <v>384</v>
      </c>
      <c r="E588" s="160" t="s">
        <v>316</v>
      </c>
      <c r="F588" s="161" t="s">
        <v>387</v>
      </c>
      <c r="H588" s="162">
        <v>52.11</v>
      </c>
      <c r="I588" s="163"/>
      <c r="L588" s="159"/>
      <c r="M588" s="164"/>
      <c r="T588" s="165"/>
      <c r="AT588" s="160" t="s">
        <v>384</v>
      </c>
      <c r="AU588" s="160" t="s">
        <v>85</v>
      </c>
      <c r="AV588" s="13" t="s">
        <v>382</v>
      </c>
      <c r="AW588" s="13" t="s">
        <v>32</v>
      </c>
      <c r="AX588" s="13" t="s">
        <v>83</v>
      </c>
      <c r="AY588" s="160" t="s">
        <v>375</v>
      </c>
    </row>
    <row r="589" spans="2:65" s="1" customFormat="1" ht="24.2" customHeight="1" x14ac:dyDescent="0.2">
      <c r="B589" s="32"/>
      <c r="C589" s="179" t="s">
        <v>947</v>
      </c>
      <c r="D589" s="179" t="s">
        <v>657</v>
      </c>
      <c r="E589" s="180" t="s">
        <v>948</v>
      </c>
      <c r="F589" s="181" t="s">
        <v>949</v>
      </c>
      <c r="G589" s="182" t="s">
        <v>380</v>
      </c>
      <c r="H589" s="183">
        <v>54.716000000000001</v>
      </c>
      <c r="I589" s="184"/>
      <c r="J589" s="185">
        <f>ROUND(I589*H589,2)</f>
        <v>0</v>
      </c>
      <c r="K589" s="181" t="s">
        <v>381</v>
      </c>
      <c r="L589" s="186"/>
      <c r="M589" s="187" t="s">
        <v>1</v>
      </c>
      <c r="N589" s="188" t="s">
        <v>41</v>
      </c>
      <c r="P589" s="147">
        <f>O589*H589</f>
        <v>0</v>
      </c>
      <c r="Q589" s="147">
        <v>4.7999999999999996E-3</v>
      </c>
      <c r="R589" s="147">
        <f>Q589*H589</f>
        <v>0.2626368</v>
      </c>
      <c r="S589" s="147">
        <v>0</v>
      </c>
      <c r="T589" s="148">
        <f>S589*H589</f>
        <v>0</v>
      </c>
      <c r="AR589" s="149" t="s">
        <v>424</v>
      </c>
      <c r="AT589" s="149" t="s">
        <v>657</v>
      </c>
      <c r="AU589" s="149" t="s">
        <v>85</v>
      </c>
      <c r="AY589" s="17" t="s">
        <v>375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83</v>
      </c>
      <c r="BK589" s="150">
        <f>ROUND(I589*H589,2)</f>
        <v>0</v>
      </c>
      <c r="BL589" s="17" t="s">
        <v>382</v>
      </c>
      <c r="BM589" s="149" t="s">
        <v>950</v>
      </c>
    </row>
    <row r="590" spans="2:65" s="12" customFormat="1" ht="11.25" x14ac:dyDescent="0.2">
      <c r="B590" s="151"/>
      <c r="D590" s="152" t="s">
        <v>384</v>
      </c>
      <c r="E590" s="153" t="s">
        <v>1</v>
      </c>
      <c r="F590" s="154" t="s">
        <v>316</v>
      </c>
      <c r="H590" s="155">
        <v>52.11</v>
      </c>
      <c r="I590" s="156"/>
      <c r="L590" s="151"/>
      <c r="M590" s="157"/>
      <c r="T590" s="158"/>
      <c r="AT590" s="153" t="s">
        <v>384</v>
      </c>
      <c r="AU590" s="153" t="s">
        <v>85</v>
      </c>
      <c r="AV590" s="12" t="s">
        <v>85</v>
      </c>
      <c r="AW590" s="12" t="s">
        <v>32</v>
      </c>
      <c r="AX590" s="12" t="s">
        <v>83</v>
      </c>
      <c r="AY590" s="153" t="s">
        <v>375</v>
      </c>
    </row>
    <row r="591" spans="2:65" s="12" customFormat="1" ht="11.25" x14ac:dyDescent="0.2">
      <c r="B591" s="151"/>
      <c r="D591" s="152" t="s">
        <v>384</v>
      </c>
      <c r="F591" s="154" t="s">
        <v>951</v>
      </c>
      <c r="H591" s="155">
        <v>54.716000000000001</v>
      </c>
      <c r="I591" s="156"/>
      <c r="L591" s="151"/>
      <c r="M591" s="157"/>
      <c r="T591" s="158"/>
      <c r="AT591" s="153" t="s">
        <v>384</v>
      </c>
      <c r="AU591" s="153" t="s">
        <v>85</v>
      </c>
      <c r="AV591" s="12" t="s">
        <v>85</v>
      </c>
      <c r="AW591" s="12" t="s">
        <v>4</v>
      </c>
      <c r="AX591" s="12" t="s">
        <v>83</v>
      </c>
      <c r="AY591" s="153" t="s">
        <v>375</v>
      </c>
    </row>
    <row r="592" spans="2:65" s="1" customFormat="1" ht="16.5" customHeight="1" x14ac:dyDescent="0.2">
      <c r="B592" s="32"/>
      <c r="C592" s="138" t="s">
        <v>952</v>
      </c>
      <c r="D592" s="138" t="s">
        <v>377</v>
      </c>
      <c r="E592" s="139" t="s">
        <v>953</v>
      </c>
      <c r="F592" s="140" t="s">
        <v>954</v>
      </c>
      <c r="G592" s="141" t="s">
        <v>641</v>
      </c>
      <c r="H592" s="142">
        <v>764.98</v>
      </c>
      <c r="I592" s="143"/>
      <c r="J592" s="144">
        <f>ROUND(I592*H592,2)</f>
        <v>0</v>
      </c>
      <c r="K592" s="140" t="s">
        <v>381</v>
      </c>
      <c r="L592" s="32"/>
      <c r="M592" s="145" t="s">
        <v>1</v>
      </c>
      <c r="N592" s="146" t="s">
        <v>41</v>
      </c>
      <c r="P592" s="147">
        <f>O592*H592</f>
        <v>0</v>
      </c>
      <c r="Q592" s="147">
        <v>0</v>
      </c>
      <c r="R592" s="147">
        <f>Q592*H592</f>
        <v>0</v>
      </c>
      <c r="S592" s="147">
        <v>0</v>
      </c>
      <c r="T592" s="148">
        <f>S592*H592</f>
        <v>0</v>
      </c>
      <c r="AR592" s="149" t="s">
        <v>382</v>
      </c>
      <c r="AT592" s="149" t="s">
        <v>377</v>
      </c>
      <c r="AU592" s="149" t="s">
        <v>85</v>
      </c>
      <c r="AY592" s="17" t="s">
        <v>375</v>
      </c>
      <c r="BE592" s="150">
        <f>IF(N592="základní",J592,0)</f>
        <v>0</v>
      </c>
      <c r="BF592" s="150">
        <f>IF(N592="snížená",J592,0)</f>
        <v>0</v>
      </c>
      <c r="BG592" s="150">
        <f>IF(N592="zákl. přenesená",J592,0)</f>
        <v>0</v>
      </c>
      <c r="BH592" s="150">
        <f>IF(N592="sníž. přenesená",J592,0)</f>
        <v>0</v>
      </c>
      <c r="BI592" s="150">
        <f>IF(N592="nulová",J592,0)</f>
        <v>0</v>
      </c>
      <c r="BJ592" s="17" t="s">
        <v>83</v>
      </c>
      <c r="BK592" s="150">
        <f>ROUND(I592*H592,2)</f>
        <v>0</v>
      </c>
      <c r="BL592" s="17" t="s">
        <v>382</v>
      </c>
      <c r="BM592" s="149" t="s">
        <v>955</v>
      </c>
    </row>
    <row r="593" spans="2:51" s="14" customFormat="1" ht="11.25" x14ac:dyDescent="0.2">
      <c r="B593" s="166"/>
      <c r="D593" s="152" t="s">
        <v>384</v>
      </c>
      <c r="E593" s="167" t="s">
        <v>1</v>
      </c>
      <c r="F593" s="168" t="s">
        <v>956</v>
      </c>
      <c r="H593" s="167" t="s">
        <v>1</v>
      </c>
      <c r="I593" s="169"/>
      <c r="L593" s="166"/>
      <c r="M593" s="170"/>
      <c r="T593" s="171"/>
      <c r="AT593" s="167" t="s">
        <v>384</v>
      </c>
      <c r="AU593" s="167" t="s">
        <v>85</v>
      </c>
      <c r="AV593" s="14" t="s">
        <v>83</v>
      </c>
      <c r="AW593" s="14" t="s">
        <v>32</v>
      </c>
      <c r="AX593" s="14" t="s">
        <v>76</v>
      </c>
      <c r="AY593" s="167" t="s">
        <v>375</v>
      </c>
    </row>
    <row r="594" spans="2:51" s="14" customFormat="1" ht="11.25" x14ac:dyDescent="0.2">
      <c r="B594" s="166"/>
      <c r="D594" s="152" t="s">
        <v>384</v>
      </c>
      <c r="E594" s="167" t="s">
        <v>1</v>
      </c>
      <c r="F594" s="168" t="s">
        <v>957</v>
      </c>
      <c r="H594" s="167" t="s">
        <v>1</v>
      </c>
      <c r="I594" s="169"/>
      <c r="L594" s="166"/>
      <c r="M594" s="170"/>
      <c r="T594" s="171"/>
      <c r="AT594" s="167" t="s">
        <v>384</v>
      </c>
      <c r="AU594" s="167" t="s">
        <v>85</v>
      </c>
      <c r="AV594" s="14" t="s">
        <v>83</v>
      </c>
      <c r="AW594" s="14" t="s">
        <v>32</v>
      </c>
      <c r="AX594" s="14" t="s">
        <v>76</v>
      </c>
      <c r="AY594" s="167" t="s">
        <v>375</v>
      </c>
    </row>
    <row r="595" spans="2:51" s="14" customFormat="1" ht="11.25" x14ac:dyDescent="0.2">
      <c r="B595" s="166"/>
      <c r="D595" s="152" t="s">
        <v>384</v>
      </c>
      <c r="E595" s="167" t="s">
        <v>1</v>
      </c>
      <c r="F595" s="168" t="s">
        <v>514</v>
      </c>
      <c r="H595" s="167" t="s">
        <v>1</v>
      </c>
      <c r="I595" s="169"/>
      <c r="L595" s="166"/>
      <c r="M595" s="170"/>
      <c r="T595" s="171"/>
      <c r="AT595" s="167" t="s">
        <v>384</v>
      </c>
      <c r="AU595" s="167" t="s">
        <v>85</v>
      </c>
      <c r="AV595" s="14" t="s">
        <v>83</v>
      </c>
      <c r="AW595" s="14" t="s">
        <v>32</v>
      </c>
      <c r="AX595" s="14" t="s">
        <v>76</v>
      </c>
      <c r="AY595" s="167" t="s">
        <v>375</v>
      </c>
    </row>
    <row r="596" spans="2:51" s="12" customFormat="1" ht="22.5" x14ac:dyDescent="0.2">
      <c r="B596" s="151"/>
      <c r="D596" s="152" t="s">
        <v>384</v>
      </c>
      <c r="E596" s="153" t="s">
        <v>1</v>
      </c>
      <c r="F596" s="154" t="s">
        <v>958</v>
      </c>
      <c r="H596" s="155">
        <v>103.75</v>
      </c>
      <c r="I596" s="156"/>
      <c r="L596" s="151"/>
      <c r="M596" s="157"/>
      <c r="T596" s="158"/>
      <c r="AT596" s="153" t="s">
        <v>384</v>
      </c>
      <c r="AU596" s="153" t="s">
        <v>85</v>
      </c>
      <c r="AV596" s="12" t="s">
        <v>85</v>
      </c>
      <c r="AW596" s="12" t="s">
        <v>32</v>
      </c>
      <c r="AX596" s="12" t="s">
        <v>76</v>
      </c>
      <c r="AY596" s="153" t="s">
        <v>375</v>
      </c>
    </row>
    <row r="597" spans="2:51" s="12" customFormat="1" ht="11.25" x14ac:dyDescent="0.2">
      <c r="B597" s="151"/>
      <c r="D597" s="152" t="s">
        <v>384</v>
      </c>
      <c r="E597" s="153" t="s">
        <v>1</v>
      </c>
      <c r="F597" s="154" t="s">
        <v>959</v>
      </c>
      <c r="H597" s="155">
        <v>35.274999999999999</v>
      </c>
      <c r="I597" s="156"/>
      <c r="L597" s="151"/>
      <c r="M597" s="157"/>
      <c r="T597" s="158"/>
      <c r="AT597" s="153" t="s">
        <v>384</v>
      </c>
      <c r="AU597" s="153" t="s">
        <v>85</v>
      </c>
      <c r="AV597" s="12" t="s">
        <v>85</v>
      </c>
      <c r="AW597" s="12" t="s">
        <v>32</v>
      </c>
      <c r="AX597" s="12" t="s">
        <v>76</v>
      </c>
      <c r="AY597" s="153" t="s">
        <v>375</v>
      </c>
    </row>
    <row r="598" spans="2:51" s="12" customFormat="1" ht="11.25" x14ac:dyDescent="0.2">
      <c r="B598" s="151"/>
      <c r="D598" s="152" t="s">
        <v>384</v>
      </c>
      <c r="E598" s="153" t="s">
        <v>1</v>
      </c>
      <c r="F598" s="154" t="s">
        <v>960</v>
      </c>
      <c r="H598" s="155">
        <v>14.5</v>
      </c>
      <c r="I598" s="156"/>
      <c r="L598" s="151"/>
      <c r="M598" s="157"/>
      <c r="T598" s="158"/>
      <c r="AT598" s="153" t="s">
        <v>384</v>
      </c>
      <c r="AU598" s="153" t="s">
        <v>85</v>
      </c>
      <c r="AV598" s="12" t="s">
        <v>85</v>
      </c>
      <c r="AW598" s="12" t="s">
        <v>32</v>
      </c>
      <c r="AX598" s="12" t="s">
        <v>76</v>
      </c>
      <c r="AY598" s="153" t="s">
        <v>375</v>
      </c>
    </row>
    <row r="599" spans="2:51" s="14" customFormat="1" ht="11.25" x14ac:dyDescent="0.2">
      <c r="B599" s="166"/>
      <c r="D599" s="152" t="s">
        <v>384</v>
      </c>
      <c r="E599" s="167" t="s">
        <v>1</v>
      </c>
      <c r="F599" s="168" t="s">
        <v>522</v>
      </c>
      <c r="H599" s="167" t="s">
        <v>1</v>
      </c>
      <c r="I599" s="169"/>
      <c r="L599" s="166"/>
      <c r="M599" s="170"/>
      <c r="T599" s="171"/>
      <c r="AT599" s="167" t="s">
        <v>384</v>
      </c>
      <c r="AU599" s="167" t="s">
        <v>85</v>
      </c>
      <c r="AV599" s="14" t="s">
        <v>83</v>
      </c>
      <c r="AW599" s="14" t="s">
        <v>32</v>
      </c>
      <c r="AX599" s="14" t="s">
        <v>76</v>
      </c>
      <c r="AY599" s="167" t="s">
        <v>375</v>
      </c>
    </row>
    <row r="600" spans="2:51" s="12" customFormat="1" ht="11.25" x14ac:dyDescent="0.2">
      <c r="B600" s="151"/>
      <c r="D600" s="152" t="s">
        <v>384</v>
      </c>
      <c r="E600" s="153" t="s">
        <v>1</v>
      </c>
      <c r="F600" s="154" t="s">
        <v>961</v>
      </c>
      <c r="H600" s="155">
        <v>80</v>
      </c>
      <c r="I600" s="156"/>
      <c r="L600" s="151"/>
      <c r="M600" s="157"/>
      <c r="T600" s="158"/>
      <c r="AT600" s="153" t="s">
        <v>384</v>
      </c>
      <c r="AU600" s="153" t="s">
        <v>85</v>
      </c>
      <c r="AV600" s="12" t="s">
        <v>85</v>
      </c>
      <c r="AW600" s="12" t="s">
        <v>32</v>
      </c>
      <c r="AX600" s="12" t="s">
        <v>76</v>
      </c>
      <c r="AY600" s="153" t="s">
        <v>375</v>
      </c>
    </row>
    <row r="601" spans="2:51" s="12" customFormat="1" ht="11.25" x14ac:dyDescent="0.2">
      <c r="B601" s="151"/>
      <c r="D601" s="152" t="s">
        <v>384</v>
      </c>
      <c r="E601" s="153" t="s">
        <v>1</v>
      </c>
      <c r="F601" s="154" t="s">
        <v>962</v>
      </c>
      <c r="H601" s="155">
        <v>12</v>
      </c>
      <c r="I601" s="156"/>
      <c r="L601" s="151"/>
      <c r="M601" s="157"/>
      <c r="T601" s="158"/>
      <c r="AT601" s="153" t="s">
        <v>384</v>
      </c>
      <c r="AU601" s="153" t="s">
        <v>85</v>
      </c>
      <c r="AV601" s="12" t="s">
        <v>85</v>
      </c>
      <c r="AW601" s="12" t="s">
        <v>32</v>
      </c>
      <c r="AX601" s="12" t="s">
        <v>76</v>
      </c>
      <c r="AY601" s="153" t="s">
        <v>375</v>
      </c>
    </row>
    <row r="602" spans="2:51" s="12" customFormat="1" ht="11.25" x14ac:dyDescent="0.2">
      <c r="B602" s="151"/>
      <c r="D602" s="152" t="s">
        <v>384</v>
      </c>
      <c r="E602" s="153" t="s">
        <v>1</v>
      </c>
      <c r="F602" s="154" t="s">
        <v>963</v>
      </c>
      <c r="H602" s="155">
        <v>21.7</v>
      </c>
      <c r="I602" s="156"/>
      <c r="L602" s="151"/>
      <c r="M602" s="157"/>
      <c r="T602" s="158"/>
      <c r="AT602" s="153" t="s">
        <v>384</v>
      </c>
      <c r="AU602" s="153" t="s">
        <v>85</v>
      </c>
      <c r="AV602" s="12" t="s">
        <v>85</v>
      </c>
      <c r="AW602" s="12" t="s">
        <v>32</v>
      </c>
      <c r="AX602" s="12" t="s">
        <v>76</v>
      </c>
      <c r="AY602" s="153" t="s">
        <v>375</v>
      </c>
    </row>
    <row r="603" spans="2:51" s="12" customFormat="1" ht="11.25" x14ac:dyDescent="0.2">
      <c r="B603" s="151"/>
      <c r="D603" s="152" t="s">
        <v>384</v>
      </c>
      <c r="E603" s="153" t="s">
        <v>1</v>
      </c>
      <c r="F603" s="154" t="s">
        <v>964</v>
      </c>
      <c r="H603" s="155">
        <v>24.25</v>
      </c>
      <c r="I603" s="156"/>
      <c r="L603" s="151"/>
      <c r="M603" s="157"/>
      <c r="T603" s="158"/>
      <c r="AT603" s="153" t="s">
        <v>384</v>
      </c>
      <c r="AU603" s="153" t="s">
        <v>85</v>
      </c>
      <c r="AV603" s="12" t="s">
        <v>85</v>
      </c>
      <c r="AW603" s="12" t="s">
        <v>32</v>
      </c>
      <c r="AX603" s="12" t="s">
        <v>76</v>
      </c>
      <c r="AY603" s="153" t="s">
        <v>375</v>
      </c>
    </row>
    <row r="604" spans="2:51" s="15" customFormat="1" ht="11.25" x14ac:dyDescent="0.2">
      <c r="B604" s="172"/>
      <c r="D604" s="152" t="s">
        <v>384</v>
      </c>
      <c r="E604" s="173" t="s">
        <v>207</v>
      </c>
      <c r="F604" s="174" t="s">
        <v>526</v>
      </c>
      <c r="H604" s="175">
        <v>291.47500000000002</v>
      </c>
      <c r="I604" s="176"/>
      <c r="L604" s="172"/>
      <c r="M604" s="177"/>
      <c r="T604" s="178"/>
      <c r="AT604" s="173" t="s">
        <v>384</v>
      </c>
      <c r="AU604" s="173" t="s">
        <v>85</v>
      </c>
      <c r="AV604" s="15" t="s">
        <v>93</v>
      </c>
      <c r="AW604" s="15" t="s">
        <v>32</v>
      </c>
      <c r="AX604" s="15" t="s">
        <v>76</v>
      </c>
      <c r="AY604" s="173" t="s">
        <v>375</v>
      </c>
    </row>
    <row r="605" spans="2:51" s="12" customFormat="1" ht="11.25" x14ac:dyDescent="0.2">
      <c r="B605" s="151"/>
      <c r="D605" s="152" t="s">
        <v>384</v>
      </c>
      <c r="E605" s="153" t="s">
        <v>1</v>
      </c>
      <c r="F605" s="154" t="s">
        <v>965</v>
      </c>
      <c r="H605" s="155">
        <v>291.47500000000002</v>
      </c>
      <c r="I605" s="156"/>
      <c r="L605" s="151"/>
      <c r="M605" s="157"/>
      <c r="T605" s="158"/>
      <c r="AT605" s="153" t="s">
        <v>384</v>
      </c>
      <c r="AU605" s="153" t="s">
        <v>85</v>
      </c>
      <c r="AV605" s="12" t="s">
        <v>85</v>
      </c>
      <c r="AW605" s="12" t="s">
        <v>32</v>
      </c>
      <c r="AX605" s="12" t="s">
        <v>76</v>
      </c>
      <c r="AY605" s="153" t="s">
        <v>375</v>
      </c>
    </row>
    <row r="606" spans="2:51" s="12" customFormat="1" ht="11.25" x14ac:dyDescent="0.2">
      <c r="B606" s="151"/>
      <c r="D606" s="152" t="s">
        <v>384</v>
      </c>
      <c r="E606" s="153" t="s">
        <v>1</v>
      </c>
      <c r="F606" s="154" t="s">
        <v>966</v>
      </c>
      <c r="H606" s="155">
        <v>92.74</v>
      </c>
      <c r="I606" s="156"/>
      <c r="L606" s="151"/>
      <c r="M606" s="157"/>
      <c r="T606" s="158"/>
      <c r="AT606" s="153" t="s">
        <v>384</v>
      </c>
      <c r="AU606" s="153" t="s">
        <v>85</v>
      </c>
      <c r="AV606" s="12" t="s">
        <v>85</v>
      </c>
      <c r="AW606" s="12" t="s">
        <v>32</v>
      </c>
      <c r="AX606" s="12" t="s">
        <v>76</v>
      </c>
      <c r="AY606" s="153" t="s">
        <v>375</v>
      </c>
    </row>
    <row r="607" spans="2:51" s="15" customFormat="1" ht="11.25" x14ac:dyDescent="0.2">
      <c r="B607" s="172"/>
      <c r="D607" s="152" t="s">
        <v>384</v>
      </c>
      <c r="E607" s="173" t="s">
        <v>213</v>
      </c>
      <c r="F607" s="174" t="s">
        <v>526</v>
      </c>
      <c r="H607" s="175">
        <v>384.21499999999997</v>
      </c>
      <c r="I607" s="176"/>
      <c r="L607" s="172"/>
      <c r="M607" s="177"/>
      <c r="T607" s="178"/>
      <c r="AT607" s="173" t="s">
        <v>384</v>
      </c>
      <c r="AU607" s="173" t="s">
        <v>85</v>
      </c>
      <c r="AV607" s="15" t="s">
        <v>93</v>
      </c>
      <c r="AW607" s="15" t="s">
        <v>32</v>
      </c>
      <c r="AX607" s="15" t="s">
        <v>76</v>
      </c>
      <c r="AY607" s="173" t="s">
        <v>375</v>
      </c>
    </row>
    <row r="608" spans="2:51" s="12" customFormat="1" ht="22.5" x14ac:dyDescent="0.2">
      <c r="B608" s="151"/>
      <c r="D608" s="152" t="s">
        <v>384</v>
      </c>
      <c r="E608" s="153" t="s">
        <v>1</v>
      </c>
      <c r="F608" s="154" t="s">
        <v>967</v>
      </c>
      <c r="H608" s="155">
        <v>100.79</v>
      </c>
      <c r="I608" s="156"/>
      <c r="L608" s="151"/>
      <c r="M608" s="157"/>
      <c r="T608" s="158"/>
      <c r="AT608" s="153" t="s">
        <v>384</v>
      </c>
      <c r="AU608" s="153" t="s">
        <v>85</v>
      </c>
      <c r="AV608" s="12" t="s">
        <v>85</v>
      </c>
      <c r="AW608" s="12" t="s">
        <v>32</v>
      </c>
      <c r="AX608" s="12" t="s">
        <v>76</v>
      </c>
      <c r="AY608" s="153" t="s">
        <v>375</v>
      </c>
    </row>
    <row r="609" spans="2:65" s="15" customFormat="1" ht="11.25" x14ac:dyDescent="0.2">
      <c r="B609" s="172"/>
      <c r="D609" s="152" t="s">
        <v>384</v>
      </c>
      <c r="E609" s="173" t="s">
        <v>210</v>
      </c>
      <c r="F609" s="174" t="s">
        <v>526</v>
      </c>
      <c r="H609" s="175">
        <v>100.79</v>
      </c>
      <c r="I609" s="176"/>
      <c r="L609" s="172"/>
      <c r="M609" s="177"/>
      <c r="T609" s="178"/>
      <c r="AT609" s="173" t="s">
        <v>384</v>
      </c>
      <c r="AU609" s="173" t="s">
        <v>85</v>
      </c>
      <c r="AV609" s="15" t="s">
        <v>93</v>
      </c>
      <c r="AW609" s="15" t="s">
        <v>32</v>
      </c>
      <c r="AX609" s="15" t="s">
        <v>76</v>
      </c>
      <c r="AY609" s="173" t="s">
        <v>375</v>
      </c>
    </row>
    <row r="610" spans="2:65" s="12" customFormat="1" ht="11.25" x14ac:dyDescent="0.2">
      <c r="B610" s="151"/>
      <c r="D610" s="152" t="s">
        <v>384</v>
      </c>
      <c r="E610" s="153" t="s">
        <v>1</v>
      </c>
      <c r="F610" s="154" t="s">
        <v>968</v>
      </c>
      <c r="H610" s="155">
        <v>-11.5</v>
      </c>
      <c r="I610" s="156"/>
      <c r="L610" s="151"/>
      <c r="M610" s="157"/>
      <c r="T610" s="158"/>
      <c r="AT610" s="153" t="s">
        <v>384</v>
      </c>
      <c r="AU610" s="153" t="s">
        <v>85</v>
      </c>
      <c r="AV610" s="12" t="s">
        <v>85</v>
      </c>
      <c r="AW610" s="12" t="s">
        <v>32</v>
      </c>
      <c r="AX610" s="12" t="s">
        <v>76</v>
      </c>
      <c r="AY610" s="153" t="s">
        <v>375</v>
      </c>
    </row>
    <row r="611" spans="2:65" s="13" customFormat="1" ht="11.25" x14ac:dyDescent="0.2">
      <c r="B611" s="159"/>
      <c r="D611" s="152" t="s">
        <v>384</v>
      </c>
      <c r="E611" s="160" t="s">
        <v>1</v>
      </c>
      <c r="F611" s="161" t="s">
        <v>969</v>
      </c>
      <c r="H611" s="162">
        <v>764.98</v>
      </c>
      <c r="I611" s="163"/>
      <c r="L611" s="159"/>
      <c r="M611" s="164"/>
      <c r="T611" s="165"/>
      <c r="AT611" s="160" t="s">
        <v>384</v>
      </c>
      <c r="AU611" s="160" t="s">
        <v>85</v>
      </c>
      <c r="AV611" s="13" t="s">
        <v>382</v>
      </c>
      <c r="AW611" s="13" t="s">
        <v>32</v>
      </c>
      <c r="AX611" s="13" t="s">
        <v>83</v>
      </c>
      <c r="AY611" s="160" t="s">
        <v>375</v>
      </c>
    </row>
    <row r="612" spans="2:65" s="1" customFormat="1" ht="24.2" customHeight="1" x14ac:dyDescent="0.2">
      <c r="B612" s="32"/>
      <c r="C612" s="179" t="s">
        <v>970</v>
      </c>
      <c r="D612" s="179" t="s">
        <v>657</v>
      </c>
      <c r="E612" s="180" t="s">
        <v>971</v>
      </c>
      <c r="F612" s="181" t="s">
        <v>972</v>
      </c>
      <c r="G612" s="182" t="s">
        <v>641</v>
      </c>
      <c r="H612" s="183">
        <v>297.649</v>
      </c>
      <c r="I612" s="184"/>
      <c r="J612" s="185">
        <f>ROUND(I612*H612,2)</f>
        <v>0</v>
      </c>
      <c r="K612" s="181" t="s">
        <v>381</v>
      </c>
      <c r="L612" s="186"/>
      <c r="M612" s="187" t="s">
        <v>1</v>
      </c>
      <c r="N612" s="188" t="s">
        <v>41</v>
      </c>
      <c r="P612" s="147">
        <f>O612*H612</f>
        <v>0</v>
      </c>
      <c r="Q612" s="147">
        <v>4.0000000000000003E-5</v>
      </c>
      <c r="R612" s="147">
        <f>Q612*H612</f>
        <v>1.190596E-2</v>
      </c>
      <c r="S612" s="147">
        <v>0</v>
      </c>
      <c r="T612" s="148">
        <f>S612*H612</f>
        <v>0</v>
      </c>
      <c r="AR612" s="149" t="s">
        <v>424</v>
      </c>
      <c r="AT612" s="149" t="s">
        <v>657</v>
      </c>
      <c r="AU612" s="149" t="s">
        <v>85</v>
      </c>
      <c r="AY612" s="17" t="s">
        <v>375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83</v>
      </c>
      <c r="BK612" s="150">
        <f>ROUND(I612*H612,2)</f>
        <v>0</v>
      </c>
      <c r="BL612" s="17" t="s">
        <v>382</v>
      </c>
      <c r="BM612" s="149" t="s">
        <v>973</v>
      </c>
    </row>
    <row r="613" spans="2:65" s="12" customFormat="1" ht="11.25" x14ac:dyDescent="0.2">
      <c r="B613" s="151"/>
      <c r="D613" s="152" t="s">
        <v>384</v>
      </c>
      <c r="E613" s="153" t="s">
        <v>1</v>
      </c>
      <c r="F613" s="154" t="s">
        <v>974</v>
      </c>
      <c r="H613" s="155">
        <v>283.47500000000002</v>
      </c>
      <c r="I613" s="156"/>
      <c r="L613" s="151"/>
      <c r="M613" s="157"/>
      <c r="T613" s="158"/>
      <c r="AT613" s="153" t="s">
        <v>384</v>
      </c>
      <c r="AU613" s="153" t="s">
        <v>85</v>
      </c>
      <c r="AV613" s="12" t="s">
        <v>85</v>
      </c>
      <c r="AW613" s="12" t="s">
        <v>32</v>
      </c>
      <c r="AX613" s="12" t="s">
        <v>83</v>
      </c>
      <c r="AY613" s="153" t="s">
        <v>375</v>
      </c>
    </row>
    <row r="614" spans="2:65" s="12" customFormat="1" ht="11.25" x14ac:dyDescent="0.2">
      <c r="B614" s="151"/>
      <c r="D614" s="152" t="s">
        <v>384</v>
      </c>
      <c r="F614" s="154" t="s">
        <v>975</v>
      </c>
      <c r="H614" s="155">
        <v>297.649</v>
      </c>
      <c r="I614" s="156"/>
      <c r="L614" s="151"/>
      <c r="M614" s="157"/>
      <c r="T614" s="158"/>
      <c r="AT614" s="153" t="s">
        <v>384</v>
      </c>
      <c r="AU614" s="153" t="s">
        <v>85</v>
      </c>
      <c r="AV614" s="12" t="s">
        <v>85</v>
      </c>
      <c r="AW614" s="12" t="s">
        <v>4</v>
      </c>
      <c r="AX614" s="12" t="s">
        <v>83</v>
      </c>
      <c r="AY614" s="153" t="s">
        <v>375</v>
      </c>
    </row>
    <row r="615" spans="2:65" s="1" customFormat="1" ht="24.2" customHeight="1" x14ac:dyDescent="0.2">
      <c r="B615" s="32"/>
      <c r="C615" s="179" t="s">
        <v>976</v>
      </c>
      <c r="D615" s="179" t="s">
        <v>657</v>
      </c>
      <c r="E615" s="180" t="s">
        <v>977</v>
      </c>
      <c r="F615" s="181" t="s">
        <v>978</v>
      </c>
      <c r="G615" s="182" t="s">
        <v>641</v>
      </c>
      <c r="H615" s="183">
        <v>399.69799999999998</v>
      </c>
      <c r="I615" s="184"/>
      <c r="J615" s="185">
        <f>ROUND(I615*H615,2)</f>
        <v>0</v>
      </c>
      <c r="K615" s="181" t="s">
        <v>381</v>
      </c>
      <c r="L615" s="186"/>
      <c r="M615" s="187" t="s">
        <v>1</v>
      </c>
      <c r="N615" s="188" t="s">
        <v>41</v>
      </c>
      <c r="P615" s="147">
        <f>O615*H615</f>
        <v>0</v>
      </c>
      <c r="Q615" s="147">
        <v>3.0000000000000001E-5</v>
      </c>
      <c r="R615" s="147">
        <f>Q615*H615</f>
        <v>1.199094E-2</v>
      </c>
      <c r="S615" s="147">
        <v>0</v>
      </c>
      <c r="T615" s="148">
        <f>S615*H615</f>
        <v>0</v>
      </c>
      <c r="AR615" s="149" t="s">
        <v>424</v>
      </c>
      <c r="AT615" s="149" t="s">
        <v>657</v>
      </c>
      <c r="AU615" s="149" t="s">
        <v>85</v>
      </c>
      <c r="AY615" s="17" t="s">
        <v>375</v>
      </c>
      <c r="BE615" s="150">
        <f>IF(N615="základní",J615,0)</f>
        <v>0</v>
      </c>
      <c r="BF615" s="150">
        <f>IF(N615="snížená",J615,0)</f>
        <v>0</v>
      </c>
      <c r="BG615" s="150">
        <f>IF(N615="zákl. přenesená",J615,0)</f>
        <v>0</v>
      </c>
      <c r="BH615" s="150">
        <f>IF(N615="sníž. přenesená",J615,0)</f>
        <v>0</v>
      </c>
      <c r="BI615" s="150">
        <f>IF(N615="nulová",J615,0)</f>
        <v>0</v>
      </c>
      <c r="BJ615" s="17" t="s">
        <v>83</v>
      </c>
      <c r="BK615" s="150">
        <f>ROUND(I615*H615,2)</f>
        <v>0</v>
      </c>
      <c r="BL615" s="17" t="s">
        <v>382</v>
      </c>
      <c r="BM615" s="149" t="s">
        <v>979</v>
      </c>
    </row>
    <row r="616" spans="2:65" s="12" customFormat="1" ht="11.25" x14ac:dyDescent="0.2">
      <c r="B616" s="151"/>
      <c r="D616" s="152" t="s">
        <v>384</v>
      </c>
      <c r="E616" s="153" t="s">
        <v>1</v>
      </c>
      <c r="F616" s="154" t="s">
        <v>980</v>
      </c>
      <c r="H616" s="155">
        <v>380.66500000000002</v>
      </c>
      <c r="I616" s="156"/>
      <c r="L616" s="151"/>
      <c r="M616" s="157"/>
      <c r="T616" s="158"/>
      <c r="AT616" s="153" t="s">
        <v>384</v>
      </c>
      <c r="AU616" s="153" t="s">
        <v>85</v>
      </c>
      <c r="AV616" s="12" t="s">
        <v>85</v>
      </c>
      <c r="AW616" s="12" t="s">
        <v>32</v>
      </c>
      <c r="AX616" s="12" t="s">
        <v>76</v>
      </c>
      <c r="AY616" s="153" t="s">
        <v>375</v>
      </c>
    </row>
    <row r="617" spans="2:65" s="13" customFormat="1" ht="11.25" x14ac:dyDescent="0.2">
      <c r="B617" s="159"/>
      <c r="D617" s="152" t="s">
        <v>384</v>
      </c>
      <c r="E617" s="160" t="s">
        <v>1</v>
      </c>
      <c r="F617" s="161" t="s">
        <v>387</v>
      </c>
      <c r="H617" s="162">
        <v>380.66500000000002</v>
      </c>
      <c r="I617" s="163"/>
      <c r="L617" s="159"/>
      <c r="M617" s="164"/>
      <c r="T617" s="165"/>
      <c r="AT617" s="160" t="s">
        <v>384</v>
      </c>
      <c r="AU617" s="160" t="s">
        <v>85</v>
      </c>
      <c r="AV617" s="13" t="s">
        <v>382</v>
      </c>
      <c r="AW617" s="13" t="s">
        <v>32</v>
      </c>
      <c r="AX617" s="13" t="s">
        <v>83</v>
      </c>
      <c r="AY617" s="160" t="s">
        <v>375</v>
      </c>
    </row>
    <row r="618" spans="2:65" s="12" customFormat="1" ht="11.25" x14ac:dyDescent="0.2">
      <c r="B618" s="151"/>
      <c r="D618" s="152" t="s">
        <v>384</v>
      </c>
      <c r="F618" s="154" t="s">
        <v>981</v>
      </c>
      <c r="H618" s="155">
        <v>399.69799999999998</v>
      </c>
      <c r="I618" s="156"/>
      <c r="L618" s="151"/>
      <c r="M618" s="157"/>
      <c r="T618" s="158"/>
      <c r="AT618" s="153" t="s">
        <v>384</v>
      </c>
      <c r="AU618" s="153" t="s">
        <v>85</v>
      </c>
      <c r="AV618" s="12" t="s">
        <v>85</v>
      </c>
      <c r="AW618" s="12" t="s">
        <v>4</v>
      </c>
      <c r="AX618" s="12" t="s">
        <v>83</v>
      </c>
      <c r="AY618" s="153" t="s">
        <v>375</v>
      </c>
    </row>
    <row r="619" spans="2:65" s="1" customFormat="1" ht="24.2" customHeight="1" x14ac:dyDescent="0.2">
      <c r="B619" s="32"/>
      <c r="C619" s="179" t="s">
        <v>982</v>
      </c>
      <c r="D619" s="179" t="s">
        <v>657</v>
      </c>
      <c r="E619" s="180" t="s">
        <v>983</v>
      </c>
      <c r="F619" s="181" t="s">
        <v>984</v>
      </c>
      <c r="G619" s="182" t="s">
        <v>641</v>
      </c>
      <c r="H619" s="183">
        <v>105.83</v>
      </c>
      <c r="I619" s="184"/>
      <c r="J619" s="185">
        <f>ROUND(I619*H619,2)</f>
        <v>0</v>
      </c>
      <c r="K619" s="181" t="s">
        <v>381</v>
      </c>
      <c r="L619" s="186"/>
      <c r="M619" s="187" t="s">
        <v>1</v>
      </c>
      <c r="N619" s="188" t="s">
        <v>41</v>
      </c>
      <c r="P619" s="147">
        <f>O619*H619</f>
        <v>0</v>
      </c>
      <c r="Q619" s="147">
        <v>2.0000000000000001E-4</v>
      </c>
      <c r="R619" s="147">
        <f>Q619*H619</f>
        <v>2.1166000000000001E-2</v>
      </c>
      <c r="S619" s="147">
        <v>0</v>
      </c>
      <c r="T619" s="148">
        <f>S619*H619</f>
        <v>0</v>
      </c>
      <c r="AR619" s="149" t="s">
        <v>424</v>
      </c>
      <c r="AT619" s="149" t="s">
        <v>657</v>
      </c>
      <c r="AU619" s="149" t="s">
        <v>85</v>
      </c>
      <c r="AY619" s="17" t="s">
        <v>375</v>
      </c>
      <c r="BE619" s="150">
        <f>IF(N619="základní",J619,0)</f>
        <v>0</v>
      </c>
      <c r="BF619" s="150">
        <f>IF(N619="snížená",J619,0)</f>
        <v>0</v>
      </c>
      <c r="BG619" s="150">
        <f>IF(N619="zákl. přenesená",J619,0)</f>
        <v>0</v>
      </c>
      <c r="BH619" s="150">
        <f>IF(N619="sníž. přenesená",J619,0)</f>
        <v>0</v>
      </c>
      <c r="BI619" s="150">
        <f>IF(N619="nulová",J619,0)</f>
        <v>0</v>
      </c>
      <c r="BJ619" s="17" t="s">
        <v>83</v>
      </c>
      <c r="BK619" s="150">
        <f>ROUND(I619*H619,2)</f>
        <v>0</v>
      </c>
      <c r="BL619" s="17" t="s">
        <v>382</v>
      </c>
      <c r="BM619" s="149" t="s">
        <v>985</v>
      </c>
    </row>
    <row r="620" spans="2:65" s="12" customFormat="1" ht="11.25" x14ac:dyDescent="0.2">
      <c r="B620" s="151"/>
      <c r="D620" s="152" t="s">
        <v>384</v>
      </c>
      <c r="E620" s="153" t="s">
        <v>1</v>
      </c>
      <c r="F620" s="154" t="s">
        <v>210</v>
      </c>
      <c r="H620" s="155">
        <v>100.79</v>
      </c>
      <c r="I620" s="156"/>
      <c r="L620" s="151"/>
      <c r="M620" s="157"/>
      <c r="T620" s="158"/>
      <c r="AT620" s="153" t="s">
        <v>384</v>
      </c>
      <c r="AU620" s="153" t="s">
        <v>85</v>
      </c>
      <c r="AV620" s="12" t="s">
        <v>85</v>
      </c>
      <c r="AW620" s="12" t="s">
        <v>32</v>
      </c>
      <c r="AX620" s="12" t="s">
        <v>76</v>
      </c>
      <c r="AY620" s="153" t="s">
        <v>375</v>
      </c>
    </row>
    <row r="621" spans="2:65" s="13" customFormat="1" ht="11.25" x14ac:dyDescent="0.2">
      <c r="B621" s="159"/>
      <c r="D621" s="152" t="s">
        <v>384</v>
      </c>
      <c r="E621" s="160" t="s">
        <v>1</v>
      </c>
      <c r="F621" s="161" t="s">
        <v>387</v>
      </c>
      <c r="H621" s="162">
        <v>100.79</v>
      </c>
      <c r="I621" s="163"/>
      <c r="L621" s="159"/>
      <c r="M621" s="164"/>
      <c r="T621" s="165"/>
      <c r="AT621" s="160" t="s">
        <v>384</v>
      </c>
      <c r="AU621" s="160" t="s">
        <v>85</v>
      </c>
      <c r="AV621" s="13" t="s">
        <v>382</v>
      </c>
      <c r="AW621" s="13" t="s">
        <v>32</v>
      </c>
      <c r="AX621" s="13" t="s">
        <v>83</v>
      </c>
      <c r="AY621" s="160" t="s">
        <v>375</v>
      </c>
    </row>
    <row r="622" spans="2:65" s="12" customFormat="1" ht="11.25" x14ac:dyDescent="0.2">
      <c r="B622" s="151"/>
      <c r="D622" s="152" t="s">
        <v>384</v>
      </c>
      <c r="F622" s="154" t="s">
        <v>986</v>
      </c>
      <c r="H622" s="155">
        <v>105.83</v>
      </c>
      <c r="I622" s="156"/>
      <c r="L622" s="151"/>
      <c r="M622" s="157"/>
      <c r="T622" s="158"/>
      <c r="AT622" s="153" t="s">
        <v>384</v>
      </c>
      <c r="AU622" s="153" t="s">
        <v>85</v>
      </c>
      <c r="AV622" s="12" t="s">
        <v>85</v>
      </c>
      <c r="AW622" s="12" t="s">
        <v>4</v>
      </c>
      <c r="AX622" s="12" t="s">
        <v>83</v>
      </c>
      <c r="AY622" s="153" t="s">
        <v>375</v>
      </c>
    </row>
    <row r="623" spans="2:65" s="1" customFormat="1" ht="24.2" customHeight="1" x14ac:dyDescent="0.2">
      <c r="B623" s="32"/>
      <c r="C623" s="138" t="s">
        <v>987</v>
      </c>
      <c r="D623" s="138" t="s">
        <v>377</v>
      </c>
      <c r="E623" s="139" t="s">
        <v>988</v>
      </c>
      <c r="F623" s="140" t="s">
        <v>989</v>
      </c>
      <c r="G623" s="141" t="s">
        <v>380</v>
      </c>
      <c r="H623" s="142">
        <v>67.742999999999995</v>
      </c>
      <c r="I623" s="143"/>
      <c r="J623" s="144">
        <f>ROUND(I623*H623,2)</f>
        <v>0</v>
      </c>
      <c r="K623" s="140" t="s">
        <v>381</v>
      </c>
      <c r="L623" s="32"/>
      <c r="M623" s="145" t="s">
        <v>1</v>
      </c>
      <c r="N623" s="146" t="s">
        <v>41</v>
      </c>
      <c r="P623" s="147">
        <f>O623*H623</f>
        <v>0</v>
      </c>
      <c r="Q623" s="147">
        <v>5.7000000000000002E-3</v>
      </c>
      <c r="R623" s="147">
        <f>Q623*H623</f>
        <v>0.38613510000000001</v>
      </c>
      <c r="S623" s="147">
        <v>0</v>
      </c>
      <c r="T623" s="148">
        <f>S623*H623</f>
        <v>0</v>
      </c>
      <c r="AR623" s="149" t="s">
        <v>382</v>
      </c>
      <c r="AT623" s="149" t="s">
        <v>377</v>
      </c>
      <c r="AU623" s="149" t="s">
        <v>85</v>
      </c>
      <c r="AY623" s="17" t="s">
        <v>375</v>
      </c>
      <c r="BE623" s="150">
        <f>IF(N623="základní",J623,0)</f>
        <v>0</v>
      </c>
      <c r="BF623" s="150">
        <f>IF(N623="snížená",J623,0)</f>
        <v>0</v>
      </c>
      <c r="BG623" s="150">
        <f>IF(N623="zákl. přenesená",J623,0)</f>
        <v>0</v>
      </c>
      <c r="BH623" s="150">
        <f>IF(N623="sníž. přenesená",J623,0)</f>
        <v>0</v>
      </c>
      <c r="BI623" s="150">
        <f>IF(N623="nulová",J623,0)</f>
        <v>0</v>
      </c>
      <c r="BJ623" s="17" t="s">
        <v>83</v>
      </c>
      <c r="BK623" s="150">
        <f>ROUND(I623*H623,2)</f>
        <v>0</v>
      </c>
      <c r="BL623" s="17" t="s">
        <v>382</v>
      </c>
      <c r="BM623" s="149" t="s">
        <v>990</v>
      </c>
    </row>
    <row r="624" spans="2:65" s="12" customFormat="1" ht="11.25" x14ac:dyDescent="0.2">
      <c r="B624" s="151"/>
      <c r="D624" s="152" t="s">
        <v>384</v>
      </c>
      <c r="E624" s="153" t="s">
        <v>1</v>
      </c>
      <c r="F624" s="154" t="s">
        <v>991</v>
      </c>
      <c r="H624" s="155">
        <v>67.742999999999995</v>
      </c>
      <c r="I624" s="156"/>
      <c r="L624" s="151"/>
      <c r="M624" s="157"/>
      <c r="T624" s="158"/>
      <c r="AT624" s="153" t="s">
        <v>384</v>
      </c>
      <c r="AU624" s="153" t="s">
        <v>85</v>
      </c>
      <c r="AV624" s="12" t="s">
        <v>85</v>
      </c>
      <c r="AW624" s="12" t="s">
        <v>32</v>
      </c>
      <c r="AX624" s="12" t="s">
        <v>83</v>
      </c>
      <c r="AY624" s="153" t="s">
        <v>375</v>
      </c>
    </row>
    <row r="625" spans="2:65" s="1" customFormat="1" ht="24.2" customHeight="1" x14ac:dyDescent="0.2">
      <c r="B625" s="32"/>
      <c r="C625" s="138" t="s">
        <v>992</v>
      </c>
      <c r="D625" s="138" t="s">
        <v>377</v>
      </c>
      <c r="E625" s="139" t="s">
        <v>993</v>
      </c>
      <c r="F625" s="140" t="s">
        <v>994</v>
      </c>
      <c r="G625" s="141" t="s">
        <v>380</v>
      </c>
      <c r="H625" s="142">
        <v>545.46799999999996</v>
      </c>
      <c r="I625" s="143"/>
      <c r="J625" s="144">
        <f>ROUND(I625*H625,2)</f>
        <v>0</v>
      </c>
      <c r="K625" s="140" t="s">
        <v>381</v>
      </c>
      <c r="L625" s="32"/>
      <c r="M625" s="145" t="s">
        <v>1</v>
      </c>
      <c r="N625" s="146" t="s">
        <v>41</v>
      </c>
      <c r="P625" s="147">
        <f>O625*H625</f>
        <v>0</v>
      </c>
      <c r="Q625" s="147">
        <v>3.3E-3</v>
      </c>
      <c r="R625" s="147">
        <f>Q625*H625</f>
        <v>1.8000443999999998</v>
      </c>
      <c r="S625" s="147">
        <v>0</v>
      </c>
      <c r="T625" s="148">
        <f>S625*H625</f>
        <v>0</v>
      </c>
      <c r="AR625" s="149" t="s">
        <v>382</v>
      </c>
      <c r="AT625" s="149" t="s">
        <v>377</v>
      </c>
      <c r="AU625" s="149" t="s">
        <v>85</v>
      </c>
      <c r="AY625" s="17" t="s">
        <v>375</v>
      </c>
      <c r="BE625" s="150">
        <f>IF(N625="základní",J625,0)</f>
        <v>0</v>
      </c>
      <c r="BF625" s="150">
        <f>IF(N625="snížená",J625,0)</f>
        <v>0</v>
      </c>
      <c r="BG625" s="150">
        <f>IF(N625="zákl. přenesená",J625,0)</f>
        <v>0</v>
      </c>
      <c r="BH625" s="150">
        <f>IF(N625="sníž. přenesená",J625,0)</f>
        <v>0</v>
      </c>
      <c r="BI625" s="150">
        <f>IF(N625="nulová",J625,0)</f>
        <v>0</v>
      </c>
      <c r="BJ625" s="17" t="s">
        <v>83</v>
      </c>
      <c r="BK625" s="150">
        <f>ROUND(I625*H625,2)</f>
        <v>0</v>
      </c>
      <c r="BL625" s="17" t="s">
        <v>382</v>
      </c>
      <c r="BM625" s="149" t="s">
        <v>995</v>
      </c>
    </row>
    <row r="626" spans="2:65" s="12" customFormat="1" ht="11.25" x14ac:dyDescent="0.2">
      <c r="B626" s="151"/>
      <c r="D626" s="152" t="s">
        <v>384</v>
      </c>
      <c r="E626" s="153" t="s">
        <v>1</v>
      </c>
      <c r="F626" s="154" t="s">
        <v>217</v>
      </c>
      <c r="H626" s="155">
        <v>480.16899999999998</v>
      </c>
      <c r="I626" s="156"/>
      <c r="L626" s="151"/>
      <c r="M626" s="157"/>
      <c r="T626" s="158"/>
      <c r="AT626" s="153" t="s">
        <v>384</v>
      </c>
      <c r="AU626" s="153" t="s">
        <v>85</v>
      </c>
      <c r="AV626" s="12" t="s">
        <v>85</v>
      </c>
      <c r="AW626" s="12" t="s">
        <v>32</v>
      </c>
      <c r="AX626" s="12" t="s">
        <v>76</v>
      </c>
      <c r="AY626" s="153" t="s">
        <v>375</v>
      </c>
    </row>
    <row r="627" spans="2:65" s="12" customFormat="1" ht="11.25" x14ac:dyDescent="0.2">
      <c r="B627" s="151"/>
      <c r="D627" s="152" t="s">
        <v>384</v>
      </c>
      <c r="E627" s="153" t="s">
        <v>1</v>
      </c>
      <c r="F627" s="154" t="s">
        <v>996</v>
      </c>
      <c r="H627" s="155">
        <v>96.054000000000002</v>
      </c>
      <c r="I627" s="156"/>
      <c r="L627" s="151"/>
      <c r="M627" s="157"/>
      <c r="T627" s="158"/>
      <c r="AT627" s="153" t="s">
        <v>384</v>
      </c>
      <c r="AU627" s="153" t="s">
        <v>85</v>
      </c>
      <c r="AV627" s="12" t="s">
        <v>85</v>
      </c>
      <c r="AW627" s="12" t="s">
        <v>32</v>
      </c>
      <c r="AX627" s="12" t="s">
        <v>76</v>
      </c>
      <c r="AY627" s="153" t="s">
        <v>375</v>
      </c>
    </row>
    <row r="628" spans="2:65" s="15" customFormat="1" ht="11.25" x14ac:dyDescent="0.2">
      <c r="B628" s="172"/>
      <c r="D628" s="152" t="s">
        <v>384</v>
      </c>
      <c r="E628" s="173" t="s">
        <v>1</v>
      </c>
      <c r="F628" s="174" t="s">
        <v>526</v>
      </c>
      <c r="H628" s="175">
        <v>576.22299999999996</v>
      </c>
      <c r="I628" s="176"/>
      <c r="L628" s="172"/>
      <c r="M628" s="177"/>
      <c r="T628" s="178"/>
      <c r="AT628" s="173" t="s">
        <v>384</v>
      </c>
      <c r="AU628" s="173" t="s">
        <v>85</v>
      </c>
      <c r="AV628" s="15" t="s">
        <v>93</v>
      </c>
      <c r="AW628" s="15" t="s">
        <v>32</v>
      </c>
      <c r="AX628" s="15" t="s">
        <v>76</v>
      </c>
      <c r="AY628" s="173" t="s">
        <v>375</v>
      </c>
    </row>
    <row r="629" spans="2:65" s="12" customFormat="1" ht="11.25" x14ac:dyDescent="0.2">
      <c r="B629" s="151"/>
      <c r="D629" s="152" t="s">
        <v>384</v>
      </c>
      <c r="E629" s="153" t="s">
        <v>1</v>
      </c>
      <c r="F629" s="154" t="s">
        <v>937</v>
      </c>
      <c r="H629" s="155">
        <v>-30.754999999999999</v>
      </c>
      <c r="I629" s="156"/>
      <c r="L629" s="151"/>
      <c r="M629" s="157"/>
      <c r="T629" s="158"/>
      <c r="AT629" s="153" t="s">
        <v>384</v>
      </c>
      <c r="AU629" s="153" t="s">
        <v>85</v>
      </c>
      <c r="AV629" s="12" t="s">
        <v>85</v>
      </c>
      <c r="AW629" s="12" t="s">
        <v>32</v>
      </c>
      <c r="AX629" s="12" t="s">
        <v>76</v>
      </c>
      <c r="AY629" s="153" t="s">
        <v>375</v>
      </c>
    </row>
    <row r="630" spans="2:65" s="13" customFormat="1" ht="11.25" x14ac:dyDescent="0.2">
      <c r="B630" s="159"/>
      <c r="D630" s="152" t="s">
        <v>384</v>
      </c>
      <c r="E630" s="160" t="s">
        <v>1</v>
      </c>
      <c r="F630" s="161" t="s">
        <v>387</v>
      </c>
      <c r="H630" s="162">
        <v>545.46799999999996</v>
      </c>
      <c r="I630" s="163"/>
      <c r="L630" s="159"/>
      <c r="M630" s="164"/>
      <c r="T630" s="165"/>
      <c r="AT630" s="160" t="s">
        <v>384</v>
      </c>
      <c r="AU630" s="160" t="s">
        <v>85</v>
      </c>
      <c r="AV630" s="13" t="s">
        <v>382</v>
      </c>
      <c r="AW630" s="13" t="s">
        <v>32</v>
      </c>
      <c r="AX630" s="13" t="s">
        <v>83</v>
      </c>
      <c r="AY630" s="160" t="s">
        <v>375</v>
      </c>
    </row>
    <row r="631" spans="2:65" s="1" customFormat="1" ht="33" customHeight="1" x14ac:dyDescent="0.2">
      <c r="B631" s="32"/>
      <c r="C631" s="138" t="s">
        <v>997</v>
      </c>
      <c r="D631" s="138" t="s">
        <v>377</v>
      </c>
      <c r="E631" s="139" t="s">
        <v>998</v>
      </c>
      <c r="F631" s="140" t="s">
        <v>999</v>
      </c>
      <c r="G631" s="141" t="s">
        <v>390</v>
      </c>
      <c r="H631" s="142">
        <v>11.169</v>
      </c>
      <c r="I631" s="143"/>
      <c r="J631" s="144">
        <f>ROUND(I631*H631,2)</f>
        <v>0</v>
      </c>
      <c r="K631" s="140" t="s">
        <v>381</v>
      </c>
      <c r="L631" s="32"/>
      <c r="M631" s="145" t="s">
        <v>1</v>
      </c>
      <c r="N631" s="146" t="s">
        <v>41</v>
      </c>
      <c r="P631" s="147">
        <f>O631*H631</f>
        <v>0</v>
      </c>
      <c r="Q631" s="147">
        <v>2.5018699999999998</v>
      </c>
      <c r="R631" s="147">
        <f>Q631*H631</f>
        <v>27.943386029999999</v>
      </c>
      <c r="S631" s="147">
        <v>0</v>
      </c>
      <c r="T631" s="148">
        <f>S631*H631</f>
        <v>0</v>
      </c>
      <c r="AR631" s="149" t="s">
        <v>382</v>
      </c>
      <c r="AT631" s="149" t="s">
        <v>377</v>
      </c>
      <c r="AU631" s="149" t="s">
        <v>85</v>
      </c>
      <c r="AY631" s="17" t="s">
        <v>375</v>
      </c>
      <c r="BE631" s="150">
        <f>IF(N631="základní",J631,0)</f>
        <v>0</v>
      </c>
      <c r="BF631" s="150">
        <f>IF(N631="snížená",J631,0)</f>
        <v>0</v>
      </c>
      <c r="BG631" s="150">
        <f>IF(N631="zákl. přenesená",J631,0)</f>
        <v>0</v>
      </c>
      <c r="BH631" s="150">
        <f>IF(N631="sníž. přenesená",J631,0)</f>
        <v>0</v>
      </c>
      <c r="BI631" s="150">
        <f>IF(N631="nulová",J631,0)</f>
        <v>0</v>
      </c>
      <c r="BJ631" s="17" t="s">
        <v>83</v>
      </c>
      <c r="BK631" s="150">
        <f>ROUND(I631*H631,2)</f>
        <v>0</v>
      </c>
      <c r="BL631" s="17" t="s">
        <v>382</v>
      </c>
      <c r="BM631" s="149" t="s">
        <v>1000</v>
      </c>
    </row>
    <row r="632" spans="2:65" s="12" customFormat="1" ht="11.25" x14ac:dyDescent="0.2">
      <c r="B632" s="151"/>
      <c r="D632" s="152" t="s">
        <v>384</v>
      </c>
      <c r="E632" s="153" t="s">
        <v>1</v>
      </c>
      <c r="F632" s="154" t="s">
        <v>1001</v>
      </c>
      <c r="H632" s="155">
        <v>1.175</v>
      </c>
      <c r="I632" s="156"/>
      <c r="L632" s="151"/>
      <c r="M632" s="157"/>
      <c r="T632" s="158"/>
      <c r="AT632" s="153" t="s">
        <v>384</v>
      </c>
      <c r="AU632" s="153" t="s">
        <v>85</v>
      </c>
      <c r="AV632" s="12" t="s">
        <v>85</v>
      </c>
      <c r="AW632" s="12" t="s">
        <v>32</v>
      </c>
      <c r="AX632" s="12" t="s">
        <v>76</v>
      </c>
      <c r="AY632" s="153" t="s">
        <v>375</v>
      </c>
    </row>
    <row r="633" spans="2:65" s="12" customFormat="1" ht="11.25" x14ac:dyDescent="0.2">
      <c r="B633" s="151"/>
      <c r="D633" s="152" t="s">
        <v>384</v>
      </c>
      <c r="E633" s="153" t="s">
        <v>1</v>
      </c>
      <c r="F633" s="154" t="s">
        <v>1002</v>
      </c>
      <c r="H633" s="155">
        <v>3.4660000000000002</v>
      </c>
      <c r="I633" s="156"/>
      <c r="L633" s="151"/>
      <c r="M633" s="157"/>
      <c r="T633" s="158"/>
      <c r="AT633" s="153" t="s">
        <v>384</v>
      </c>
      <c r="AU633" s="153" t="s">
        <v>85</v>
      </c>
      <c r="AV633" s="12" t="s">
        <v>85</v>
      </c>
      <c r="AW633" s="12" t="s">
        <v>32</v>
      </c>
      <c r="AX633" s="12" t="s">
        <v>76</v>
      </c>
      <c r="AY633" s="153" t="s">
        <v>375</v>
      </c>
    </row>
    <row r="634" spans="2:65" s="12" customFormat="1" ht="11.25" x14ac:dyDescent="0.2">
      <c r="B634" s="151"/>
      <c r="D634" s="152" t="s">
        <v>384</v>
      </c>
      <c r="E634" s="153" t="s">
        <v>1</v>
      </c>
      <c r="F634" s="154" t="s">
        <v>1003</v>
      </c>
      <c r="H634" s="155">
        <v>2.9649999999999999</v>
      </c>
      <c r="I634" s="156"/>
      <c r="L634" s="151"/>
      <c r="M634" s="157"/>
      <c r="T634" s="158"/>
      <c r="AT634" s="153" t="s">
        <v>384</v>
      </c>
      <c r="AU634" s="153" t="s">
        <v>85</v>
      </c>
      <c r="AV634" s="12" t="s">
        <v>85</v>
      </c>
      <c r="AW634" s="12" t="s">
        <v>32</v>
      </c>
      <c r="AX634" s="12" t="s">
        <v>76</v>
      </c>
      <c r="AY634" s="153" t="s">
        <v>375</v>
      </c>
    </row>
    <row r="635" spans="2:65" s="12" customFormat="1" ht="11.25" x14ac:dyDescent="0.2">
      <c r="B635" s="151"/>
      <c r="D635" s="152" t="s">
        <v>384</v>
      </c>
      <c r="E635" s="153" t="s">
        <v>1</v>
      </c>
      <c r="F635" s="154" t="s">
        <v>1004</v>
      </c>
      <c r="H635" s="155">
        <v>3.5630000000000002</v>
      </c>
      <c r="I635" s="156"/>
      <c r="L635" s="151"/>
      <c r="M635" s="157"/>
      <c r="T635" s="158"/>
      <c r="AT635" s="153" t="s">
        <v>384</v>
      </c>
      <c r="AU635" s="153" t="s">
        <v>85</v>
      </c>
      <c r="AV635" s="12" t="s">
        <v>85</v>
      </c>
      <c r="AW635" s="12" t="s">
        <v>32</v>
      </c>
      <c r="AX635" s="12" t="s">
        <v>76</v>
      </c>
      <c r="AY635" s="153" t="s">
        <v>375</v>
      </c>
    </row>
    <row r="636" spans="2:65" s="13" customFormat="1" ht="11.25" x14ac:dyDescent="0.2">
      <c r="B636" s="159"/>
      <c r="D636" s="152" t="s">
        <v>384</v>
      </c>
      <c r="E636" s="160" t="s">
        <v>1</v>
      </c>
      <c r="F636" s="161" t="s">
        <v>387</v>
      </c>
      <c r="H636" s="162">
        <v>11.169</v>
      </c>
      <c r="I636" s="163"/>
      <c r="L636" s="159"/>
      <c r="M636" s="164"/>
      <c r="T636" s="165"/>
      <c r="AT636" s="160" t="s">
        <v>384</v>
      </c>
      <c r="AU636" s="160" t="s">
        <v>85</v>
      </c>
      <c r="AV636" s="13" t="s">
        <v>382</v>
      </c>
      <c r="AW636" s="13" t="s">
        <v>32</v>
      </c>
      <c r="AX636" s="13" t="s">
        <v>83</v>
      </c>
      <c r="AY636" s="160" t="s">
        <v>375</v>
      </c>
    </row>
    <row r="637" spans="2:65" s="1" customFormat="1" ht="33" customHeight="1" x14ac:dyDescent="0.2">
      <c r="B637" s="32"/>
      <c r="C637" s="138" t="s">
        <v>1005</v>
      </c>
      <c r="D637" s="138" t="s">
        <v>377</v>
      </c>
      <c r="E637" s="139" t="s">
        <v>1006</v>
      </c>
      <c r="F637" s="140" t="s">
        <v>1007</v>
      </c>
      <c r="G637" s="141" t="s">
        <v>390</v>
      </c>
      <c r="H637" s="142">
        <v>29.481999999999999</v>
      </c>
      <c r="I637" s="143"/>
      <c r="J637" s="144">
        <f>ROUND(I637*H637,2)</f>
        <v>0</v>
      </c>
      <c r="K637" s="140" t="s">
        <v>381</v>
      </c>
      <c r="L637" s="32"/>
      <c r="M637" s="145" t="s">
        <v>1</v>
      </c>
      <c r="N637" s="146" t="s">
        <v>41</v>
      </c>
      <c r="P637" s="147">
        <f>O637*H637</f>
        <v>0</v>
      </c>
      <c r="Q637" s="147">
        <v>2.5018699999999998</v>
      </c>
      <c r="R637" s="147">
        <f>Q637*H637</f>
        <v>73.760131339999987</v>
      </c>
      <c r="S637" s="147">
        <v>0</v>
      </c>
      <c r="T637" s="148">
        <f>S637*H637</f>
        <v>0</v>
      </c>
      <c r="AR637" s="149" t="s">
        <v>382</v>
      </c>
      <c r="AT637" s="149" t="s">
        <v>377</v>
      </c>
      <c r="AU637" s="149" t="s">
        <v>85</v>
      </c>
      <c r="AY637" s="17" t="s">
        <v>375</v>
      </c>
      <c r="BE637" s="150">
        <f>IF(N637="základní",J637,0)</f>
        <v>0</v>
      </c>
      <c r="BF637" s="150">
        <f>IF(N637="snížená",J637,0)</f>
        <v>0</v>
      </c>
      <c r="BG637" s="150">
        <f>IF(N637="zákl. přenesená",J637,0)</f>
        <v>0</v>
      </c>
      <c r="BH637" s="150">
        <f>IF(N637="sníž. přenesená",J637,0)</f>
        <v>0</v>
      </c>
      <c r="BI637" s="150">
        <f>IF(N637="nulová",J637,0)</f>
        <v>0</v>
      </c>
      <c r="BJ637" s="17" t="s">
        <v>83</v>
      </c>
      <c r="BK637" s="150">
        <f>ROUND(I637*H637,2)</f>
        <v>0</v>
      </c>
      <c r="BL637" s="17" t="s">
        <v>382</v>
      </c>
      <c r="BM637" s="149" t="s">
        <v>1008</v>
      </c>
    </row>
    <row r="638" spans="2:65" s="14" customFormat="1" ht="11.25" x14ac:dyDescent="0.2">
      <c r="B638" s="166"/>
      <c r="D638" s="152" t="s">
        <v>384</v>
      </c>
      <c r="E638" s="167" t="s">
        <v>1</v>
      </c>
      <c r="F638" s="168" t="s">
        <v>1009</v>
      </c>
      <c r="H638" s="167" t="s">
        <v>1</v>
      </c>
      <c r="I638" s="169"/>
      <c r="L638" s="166"/>
      <c r="M638" s="170"/>
      <c r="T638" s="171"/>
      <c r="AT638" s="167" t="s">
        <v>384</v>
      </c>
      <c r="AU638" s="167" t="s">
        <v>85</v>
      </c>
      <c r="AV638" s="14" t="s">
        <v>83</v>
      </c>
      <c r="AW638" s="14" t="s">
        <v>32</v>
      </c>
      <c r="AX638" s="14" t="s">
        <v>76</v>
      </c>
      <c r="AY638" s="167" t="s">
        <v>375</v>
      </c>
    </row>
    <row r="639" spans="2:65" s="12" customFormat="1" ht="11.25" x14ac:dyDescent="0.2">
      <c r="B639" s="151"/>
      <c r="D639" s="152" t="s">
        <v>384</v>
      </c>
      <c r="E639" s="153" t="s">
        <v>1</v>
      </c>
      <c r="F639" s="154" t="s">
        <v>1010</v>
      </c>
      <c r="H639" s="155">
        <v>11.228999999999999</v>
      </c>
      <c r="I639" s="156"/>
      <c r="L639" s="151"/>
      <c r="M639" s="157"/>
      <c r="T639" s="158"/>
      <c r="AT639" s="153" t="s">
        <v>384</v>
      </c>
      <c r="AU639" s="153" t="s">
        <v>85</v>
      </c>
      <c r="AV639" s="12" t="s">
        <v>85</v>
      </c>
      <c r="AW639" s="12" t="s">
        <v>32</v>
      </c>
      <c r="AX639" s="12" t="s">
        <v>76</v>
      </c>
      <c r="AY639" s="153" t="s">
        <v>375</v>
      </c>
    </row>
    <row r="640" spans="2:65" s="12" customFormat="1" ht="11.25" x14ac:dyDescent="0.2">
      <c r="B640" s="151"/>
      <c r="D640" s="152" t="s">
        <v>384</v>
      </c>
      <c r="E640" s="153" t="s">
        <v>1</v>
      </c>
      <c r="F640" s="154" t="s">
        <v>1011</v>
      </c>
      <c r="H640" s="155">
        <v>18.253</v>
      </c>
      <c r="I640" s="156"/>
      <c r="L640" s="151"/>
      <c r="M640" s="157"/>
      <c r="T640" s="158"/>
      <c r="AT640" s="153" t="s">
        <v>384</v>
      </c>
      <c r="AU640" s="153" t="s">
        <v>85</v>
      </c>
      <c r="AV640" s="12" t="s">
        <v>85</v>
      </c>
      <c r="AW640" s="12" t="s">
        <v>32</v>
      </c>
      <c r="AX640" s="12" t="s">
        <v>76</v>
      </c>
      <c r="AY640" s="153" t="s">
        <v>375</v>
      </c>
    </row>
    <row r="641" spans="2:65" s="13" customFormat="1" ht="11.25" x14ac:dyDescent="0.2">
      <c r="B641" s="159"/>
      <c r="D641" s="152" t="s">
        <v>384</v>
      </c>
      <c r="E641" s="160" t="s">
        <v>1</v>
      </c>
      <c r="F641" s="161" t="s">
        <v>387</v>
      </c>
      <c r="H641" s="162">
        <v>29.481999999999999</v>
      </c>
      <c r="I641" s="163"/>
      <c r="L641" s="159"/>
      <c r="M641" s="164"/>
      <c r="T641" s="165"/>
      <c r="AT641" s="160" t="s">
        <v>384</v>
      </c>
      <c r="AU641" s="160" t="s">
        <v>85</v>
      </c>
      <c r="AV641" s="13" t="s">
        <v>382</v>
      </c>
      <c r="AW641" s="13" t="s">
        <v>32</v>
      </c>
      <c r="AX641" s="13" t="s">
        <v>83</v>
      </c>
      <c r="AY641" s="160" t="s">
        <v>375</v>
      </c>
    </row>
    <row r="642" spans="2:65" s="1" customFormat="1" ht="33" customHeight="1" x14ac:dyDescent="0.2">
      <c r="B642" s="32"/>
      <c r="C642" s="138" t="s">
        <v>1012</v>
      </c>
      <c r="D642" s="138" t="s">
        <v>377</v>
      </c>
      <c r="E642" s="139" t="s">
        <v>1013</v>
      </c>
      <c r="F642" s="140" t="s">
        <v>1014</v>
      </c>
      <c r="G642" s="141" t="s">
        <v>390</v>
      </c>
      <c r="H642" s="142">
        <v>62.070999999999998</v>
      </c>
      <c r="I642" s="143"/>
      <c r="J642" s="144">
        <f>ROUND(I642*H642,2)</f>
        <v>0</v>
      </c>
      <c r="K642" s="140" t="s">
        <v>381</v>
      </c>
      <c r="L642" s="32"/>
      <c r="M642" s="145" t="s">
        <v>1</v>
      </c>
      <c r="N642" s="146" t="s">
        <v>41</v>
      </c>
      <c r="P642" s="147">
        <f>O642*H642</f>
        <v>0</v>
      </c>
      <c r="Q642" s="147">
        <v>2.3010199999999998</v>
      </c>
      <c r="R642" s="147">
        <f>Q642*H642</f>
        <v>142.82661241999998</v>
      </c>
      <c r="S642" s="147">
        <v>0</v>
      </c>
      <c r="T642" s="148">
        <f>S642*H642</f>
        <v>0</v>
      </c>
      <c r="AR642" s="149" t="s">
        <v>382</v>
      </c>
      <c r="AT642" s="149" t="s">
        <v>377</v>
      </c>
      <c r="AU642" s="149" t="s">
        <v>85</v>
      </c>
      <c r="AY642" s="17" t="s">
        <v>375</v>
      </c>
      <c r="BE642" s="150">
        <f>IF(N642="základní",J642,0)</f>
        <v>0</v>
      </c>
      <c r="BF642" s="150">
        <f>IF(N642="snížená",J642,0)</f>
        <v>0</v>
      </c>
      <c r="BG642" s="150">
        <f>IF(N642="zákl. přenesená",J642,0)</f>
        <v>0</v>
      </c>
      <c r="BH642" s="150">
        <f>IF(N642="sníž. přenesená",J642,0)</f>
        <v>0</v>
      </c>
      <c r="BI642" s="150">
        <f>IF(N642="nulová",J642,0)</f>
        <v>0</v>
      </c>
      <c r="BJ642" s="17" t="s">
        <v>83</v>
      </c>
      <c r="BK642" s="150">
        <f>ROUND(I642*H642,2)</f>
        <v>0</v>
      </c>
      <c r="BL642" s="17" t="s">
        <v>382</v>
      </c>
      <c r="BM642" s="149" t="s">
        <v>1015</v>
      </c>
    </row>
    <row r="643" spans="2:65" s="14" customFormat="1" ht="11.25" x14ac:dyDescent="0.2">
      <c r="B643" s="166"/>
      <c r="D643" s="152" t="s">
        <v>384</v>
      </c>
      <c r="E643" s="167" t="s">
        <v>1</v>
      </c>
      <c r="F643" s="168" t="s">
        <v>1016</v>
      </c>
      <c r="H643" s="167" t="s">
        <v>1</v>
      </c>
      <c r="I643" s="169"/>
      <c r="L643" s="166"/>
      <c r="M643" s="170"/>
      <c r="T643" s="171"/>
      <c r="AT643" s="167" t="s">
        <v>384</v>
      </c>
      <c r="AU643" s="167" t="s">
        <v>85</v>
      </c>
      <c r="AV643" s="14" t="s">
        <v>83</v>
      </c>
      <c r="AW643" s="14" t="s">
        <v>32</v>
      </c>
      <c r="AX643" s="14" t="s">
        <v>76</v>
      </c>
      <c r="AY643" s="167" t="s">
        <v>375</v>
      </c>
    </row>
    <row r="644" spans="2:65" s="12" customFormat="1" ht="11.25" x14ac:dyDescent="0.2">
      <c r="B644" s="151"/>
      <c r="D644" s="152" t="s">
        <v>384</v>
      </c>
      <c r="E644" s="153" t="s">
        <v>1</v>
      </c>
      <c r="F644" s="154" t="s">
        <v>1017</v>
      </c>
      <c r="H644" s="155">
        <v>53.393000000000001</v>
      </c>
      <c r="I644" s="156"/>
      <c r="L644" s="151"/>
      <c r="M644" s="157"/>
      <c r="T644" s="158"/>
      <c r="AT644" s="153" t="s">
        <v>384</v>
      </c>
      <c r="AU644" s="153" t="s">
        <v>85</v>
      </c>
      <c r="AV644" s="12" t="s">
        <v>85</v>
      </c>
      <c r="AW644" s="12" t="s">
        <v>32</v>
      </c>
      <c r="AX644" s="12" t="s">
        <v>76</v>
      </c>
      <c r="AY644" s="153" t="s">
        <v>375</v>
      </c>
    </row>
    <row r="645" spans="2:65" s="12" customFormat="1" ht="11.25" x14ac:dyDescent="0.2">
      <c r="B645" s="151"/>
      <c r="D645" s="152" t="s">
        <v>384</v>
      </c>
      <c r="E645" s="153" t="s">
        <v>1</v>
      </c>
      <c r="F645" s="154" t="s">
        <v>1018</v>
      </c>
      <c r="H645" s="155">
        <v>8.99</v>
      </c>
      <c r="I645" s="156"/>
      <c r="L645" s="151"/>
      <c r="M645" s="157"/>
      <c r="T645" s="158"/>
      <c r="AT645" s="153" t="s">
        <v>384</v>
      </c>
      <c r="AU645" s="153" t="s">
        <v>85</v>
      </c>
      <c r="AV645" s="12" t="s">
        <v>85</v>
      </c>
      <c r="AW645" s="12" t="s">
        <v>32</v>
      </c>
      <c r="AX645" s="12" t="s">
        <v>76</v>
      </c>
      <c r="AY645" s="153" t="s">
        <v>375</v>
      </c>
    </row>
    <row r="646" spans="2:65" s="12" customFormat="1" ht="11.25" x14ac:dyDescent="0.2">
      <c r="B646" s="151"/>
      <c r="D646" s="152" t="s">
        <v>384</v>
      </c>
      <c r="E646" s="153" t="s">
        <v>1</v>
      </c>
      <c r="F646" s="154" t="s">
        <v>1019</v>
      </c>
      <c r="H646" s="155">
        <v>32.244</v>
      </c>
      <c r="I646" s="156"/>
      <c r="L646" s="151"/>
      <c r="M646" s="157"/>
      <c r="T646" s="158"/>
      <c r="AT646" s="153" t="s">
        <v>384</v>
      </c>
      <c r="AU646" s="153" t="s">
        <v>85</v>
      </c>
      <c r="AV646" s="12" t="s">
        <v>85</v>
      </c>
      <c r="AW646" s="12" t="s">
        <v>32</v>
      </c>
      <c r="AX646" s="12" t="s">
        <v>76</v>
      </c>
      <c r="AY646" s="153" t="s">
        <v>375</v>
      </c>
    </row>
    <row r="647" spans="2:65" s="12" customFormat="1" ht="11.25" x14ac:dyDescent="0.2">
      <c r="B647" s="151"/>
      <c r="D647" s="152" t="s">
        <v>384</v>
      </c>
      <c r="E647" s="153" t="s">
        <v>1</v>
      </c>
      <c r="F647" s="154" t="s">
        <v>1020</v>
      </c>
      <c r="H647" s="155">
        <v>96.263000000000005</v>
      </c>
      <c r="I647" s="156"/>
      <c r="L647" s="151"/>
      <c r="M647" s="157"/>
      <c r="T647" s="158"/>
      <c r="AT647" s="153" t="s">
        <v>384</v>
      </c>
      <c r="AU647" s="153" t="s">
        <v>85</v>
      </c>
      <c r="AV647" s="12" t="s">
        <v>85</v>
      </c>
      <c r="AW647" s="12" t="s">
        <v>32</v>
      </c>
      <c r="AX647" s="12" t="s">
        <v>76</v>
      </c>
      <c r="AY647" s="153" t="s">
        <v>375</v>
      </c>
    </row>
    <row r="648" spans="2:65" s="14" customFormat="1" ht="11.25" x14ac:dyDescent="0.2">
      <c r="B648" s="166"/>
      <c r="D648" s="152" t="s">
        <v>384</v>
      </c>
      <c r="E648" s="167" t="s">
        <v>1</v>
      </c>
      <c r="F648" s="168" t="s">
        <v>1021</v>
      </c>
      <c r="H648" s="167" t="s">
        <v>1</v>
      </c>
      <c r="I648" s="169"/>
      <c r="L648" s="166"/>
      <c r="M648" s="170"/>
      <c r="T648" s="171"/>
      <c r="AT648" s="167" t="s">
        <v>384</v>
      </c>
      <c r="AU648" s="167" t="s">
        <v>85</v>
      </c>
      <c r="AV648" s="14" t="s">
        <v>83</v>
      </c>
      <c r="AW648" s="14" t="s">
        <v>32</v>
      </c>
      <c r="AX648" s="14" t="s">
        <v>76</v>
      </c>
      <c r="AY648" s="167" t="s">
        <v>375</v>
      </c>
    </row>
    <row r="649" spans="2:65" s="12" customFormat="1" ht="11.25" x14ac:dyDescent="0.2">
      <c r="B649" s="151"/>
      <c r="D649" s="152" t="s">
        <v>384</v>
      </c>
      <c r="E649" s="153" t="s">
        <v>1</v>
      </c>
      <c r="F649" s="154" t="s">
        <v>1022</v>
      </c>
      <c r="H649" s="155">
        <v>22.465</v>
      </c>
      <c r="I649" s="156"/>
      <c r="L649" s="151"/>
      <c r="M649" s="157"/>
      <c r="T649" s="158"/>
      <c r="AT649" s="153" t="s">
        <v>384</v>
      </c>
      <c r="AU649" s="153" t="s">
        <v>85</v>
      </c>
      <c r="AV649" s="12" t="s">
        <v>85</v>
      </c>
      <c r="AW649" s="12" t="s">
        <v>32</v>
      </c>
      <c r="AX649" s="12" t="s">
        <v>76</v>
      </c>
      <c r="AY649" s="153" t="s">
        <v>375</v>
      </c>
    </row>
    <row r="650" spans="2:65" s="12" customFormat="1" ht="22.5" x14ac:dyDescent="0.2">
      <c r="B650" s="151"/>
      <c r="D650" s="152" t="s">
        <v>384</v>
      </c>
      <c r="E650" s="153" t="s">
        <v>1</v>
      </c>
      <c r="F650" s="154" t="s">
        <v>1023</v>
      </c>
      <c r="H650" s="155">
        <v>162.83000000000001</v>
      </c>
      <c r="I650" s="156"/>
      <c r="L650" s="151"/>
      <c r="M650" s="157"/>
      <c r="T650" s="158"/>
      <c r="AT650" s="153" t="s">
        <v>384</v>
      </c>
      <c r="AU650" s="153" t="s">
        <v>85</v>
      </c>
      <c r="AV650" s="12" t="s">
        <v>85</v>
      </c>
      <c r="AW650" s="12" t="s">
        <v>32</v>
      </c>
      <c r="AX650" s="12" t="s">
        <v>76</v>
      </c>
      <c r="AY650" s="153" t="s">
        <v>375</v>
      </c>
    </row>
    <row r="651" spans="2:65" s="13" customFormat="1" ht="11.25" x14ac:dyDescent="0.2">
      <c r="B651" s="159"/>
      <c r="D651" s="152" t="s">
        <v>384</v>
      </c>
      <c r="E651" s="160" t="s">
        <v>197</v>
      </c>
      <c r="F651" s="161" t="s">
        <v>387</v>
      </c>
      <c r="H651" s="162">
        <v>376.185</v>
      </c>
      <c r="I651" s="163"/>
      <c r="L651" s="159"/>
      <c r="M651" s="164"/>
      <c r="T651" s="165"/>
      <c r="AT651" s="160" t="s">
        <v>384</v>
      </c>
      <c r="AU651" s="160" t="s">
        <v>85</v>
      </c>
      <c r="AV651" s="13" t="s">
        <v>382</v>
      </c>
      <c r="AW651" s="13" t="s">
        <v>32</v>
      </c>
      <c r="AX651" s="13" t="s">
        <v>76</v>
      </c>
      <c r="AY651" s="160" t="s">
        <v>375</v>
      </c>
    </row>
    <row r="652" spans="2:65" s="12" customFormat="1" ht="11.25" x14ac:dyDescent="0.2">
      <c r="B652" s="151"/>
      <c r="D652" s="152" t="s">
        <v>384</v>
      </c>
      <c r="E652" s="153" t="s">
        <v>1</v>
      </c>
      <c r="F652" s="154" t="s">
        <v>1024</v>
      </c>
      <c r="H652" s="155">
        <v>62.070999999999998</v>
      </c>
      <c r="I652" s="156"/>
      <c r="L652" s="151"/>
      <c r="M652" s="157"/>
      <c r="T652" s="158"/>
      <c r="AT652" s="153" t="s">
        <v>384</v>
      </c>
      <c r="AU652" s="153" t="s">
        <v>85</v>
      </c>
      <c r="AV652" s="12" t="s">
        <v>85</v>
      </c>
      <c r="AW652" s="12" t="s">
        <v>32</v>
      </c>
      <c r="AX652" s="12" t="s">
        <v>76</v>
      </c>
      <c r="AY652" s="153" t="s">
        <v>375</v>
      </c>
    </row>
    <row r="653" spans="2:65" s="15" customFormat="1" ht="11.25" x14ac:dyDescent="0.2">
      <c r="B653" s="172"/>
      <c r="D653" s="152" t="s">
        <v>384</v>
      </c>
      <c r="E653" s="173" t="s">
        <v>1</v>
      </c>
      <c r="F653" s="174" t="s">
        <v>526</v>
      </c>
      <c r="H653" s="175">
        <v>62.070999999999998</v>
      </c>
      <c r="I653" s="176"/>
      <c r="L653" s="172"/>
      <c r="M653" s="177"/>
      <c r="T653" s="178"/>
      <c r="AT653" s="173" t="s">
        <v>384</v>
      </c>
      <c r="AU653" s="173" t="s">
        <v>85</v>
      </c>
      <c r="AV653" s="15" t="s">
        <v>93</v>
      </c>
      <c r="AW653" s="15" t="s">
        <v>32</v>
      </c>
      <c r="AX653" s="15" t="s">
        <v>76</v>
      </c>
      <c r="AY653" s="173" t="s">
        <v>375</v>
      </c>
    </row>
    <row r="654" spans="2:65" s="13" customFormat="1" ht="11.25" x14ac:dyDescent="0.2">
      <c r="B654" s="159"/>
      <c r="D654" s="152" t="s">
        <v>384</v>
      </c>
      <c r="E654" s="160" t="s">
        <v>1</v>
      </c>
      <c r="F654" s="161" t="s">
        <v>387</v>
      </c>
      <c r="H654" s="162">
        <v>62.070999999999998</v>
      </c>
      <c r="I654" s="163"/>
      <c r="L654" s="159"/>
      <c r="M654" s="164"/>
      <c r="T654" s="165"/>
      <c r="AT654" s="160" t="s">
        <v>384</v>
      </c>
      <c r="AU654" s="160" t="s">
        <v>85</v>
      </c>
      <c r="AV654" s="13" t="s">
        <v>382</v>
      </c>
      <c r="AW654" s="13" t="s">
        <v>32</v>
      </c>
      <c r="AX654" s="13" t="s">
        <v>83</v>
      </c>
      <c r="AY654" s="160" t="s">
        <v>375</v>
      </c>
    </row>
    <row r="655" spans="2:65" s="1" customFormat="1" ht="33" customHeight="1" x14ac:dyDescent="0.2">
      <c r="B655" s="32"/>
      <c r="C655" s="138" t="s">
        <v>1025</v>
      </c>
      <c r="D655" s="138" t="s">
        <v>377</v>
      </c>
      <c r="E655" s="139" t="s">
        <v>1026</v>
      </c>
      <c r="F655" s="140" t="s">
        <v>1027</v>
      </c>
      <c r="G655" s="141" t="s">
        <v>390</v>
      </c>
      <c r="H655" s="142">
        <v>23.783000000000001</v>
      </c>
      <c r="I655" s="143"/>
      <c r="J655" s="144">
        <f>ROUND(I655*H655,2)</f>
        <v>0</v>
      </c>
      <c r="K655" s="140" t="s">
        <v>381</v>
      </c>
      <c r="L655" s="32"/>
      <c r="M655" s="145" t="s">
        <v>1</v>
      </c>
      <c r="N655" s="146" t="s">
        <v>41</v>
      </c>
      <c r="P655" s="147">
        <f>O655*H655</f>
        <v>0</v>
      </c>
      <c r="Q655" s="147">
        <v>2.5018699999999998</v>
      </c>
      <c r="R655" s="147">
        <f>Q655*H655</f>
        <v>59.50197421</v>
      </c>
      <c r="S655" s="147">
        <v>0</v>
      </c>
      <c r="T655" s="148">
        <f>S655*H655</f>
        <v>0</v>
      </c>
      <c r="AR655" s="149" t="s">
        <v>382</v>
      </c>
      <c r="AT655" s="149" t="s">
        <v>377</v>
      </c>
      <c r="AU655" s="149" t="s">
        <v>85</v>
      </c>
      <c r="AY655" s="17" t="s">
        <v>375</v>
      </c>
      <c r="BE655" s="150">
        <f>IF(N655="základní",J655,0)</f>
        <v>0</v>
      </c>
      <c r="BF655" s="150">
        <f>IF(N655="snížená",J655,0)</f>
        <v>0</v>
      </c>
      <c r="BG655" s="150">
        <f>IF(N655="zákl. přenesená",J655,0)</f>
        <v>0</v>
      </c>
      <c r="BH655" s="150">
        <f>IF(N655="sníž. přenesená",J655,0)</f>
        <v>0</v>
      </c>
      <c r="BI655" s="150">
        <f>IF(N655="nulová",J655,0)</f>
        <v>0</v>
      </c>
      <c r="BJ655" s="17" t="s">
        <v>83</v>
      </c>
      <c r="BK655" s="150">
        <f>ROUND(I655*H655,2)</f>
        <v>0</v>
      </c>
      <c r="BL655" s="17" t="s">
        <v>382</v>
      </c>
      <c r="BM655" s="149" t="s">
        <v>1028</v>
      </c>
    </row>
    <row r="656" spans="2:65" s="14" customFormat="1" ht="11.25" x14ac:dyDescent="0.2">
      <c r="B656" s="166"/>
      <c r="D656" s="152" t="s">
        <v>384</v>
      </c>
      <c r="E656" s="167" t="s">
        <v>1</v>
      </c>
      <c r="F656" s="168" t="s">
        <v>1029</v>
      </c>
      <c r="H656" s="167" t="s">
        <v>1</v>
      </c>
      <c r="I656" s="169"/>
      <c r="L656" s="166"/>
      <c r="M656" s="170"/>
      <c r="T656" s="171"/>
      <c r="AT656" s="167" t="s">
        <v>384</v>
      </c>
      <c r="AU656" s="167" t="s">
        <v>85</v>
      </c>
      <c r="AV656" s="14" t="s">
        <v>83</v>
      </c>
      <c r="AW656" s="14" t="s">
        <v>32</v>
      </c>
      <c r="AX656" s="14" t="s">
        <v>76</v>
      </c>
      <c r="AY656" s="167" t="s">
        <v>375</v>
      </c>
    </row>
    <row r="657" spans="2:65" s="14" customFormat="1" ht="11.25" x14ac:dyDescent="0.2">
      <c r="B657" s="166"/>
      <c r="D657" s="152" t="s">
        <v>384</v>
      </c>
      <c r="E657" s="167" t="s">
        <v>1</v>
      </c>
      <c r="F657" s="168" t="s">
        <v>1030</v>
      </c>
      <c r="H657" s="167" t="s">
        <v>1</v>
      </c>
      <c r="I657" s="169"/>
      <c r="L657" s="166"/>
      <c r="M657" s="170"/>
      <c r="T657" s="171"/>
      <c r="AT657" s="167" t="s">
        <v>384</v>
      </c>
      <c r="AU657" s="167" t="s">
        <v>85</v>
      </c>
      <c r="AV657" s="14" t="s">
        <v>83</v>
      </c>
      <c r="AW657" s="14" t="s">
        <v>32</v>
      </c>
      <c r="AX657" s="14" t="s">
        <v>76</v>
      </c>
      <c r="AY657" s="167" t="s">
        <v>375</v>
      </c>
    </row>
    <row r="658" spans="2:65" s="12" customFormat="1" ht="11.25" x14ac:dyDescent="0.2">
      <c r="B658" s="151"/>
      <c r="D658" s="152" t="s">
        <v>384</v>
      </c>
      <c r="E658" s="153" t="s">
        <v>1</v>
      </c>
      <c r="F658" s="154" t="s">
        <v>1031</v>
      </c>
      <c r="H658" s="155">
        <v>19.88</v>
      </c>
      <c r="I658" s="156"/>
      <c r="L658" s="151"/>
      <c r="M658" s="157"/>
      <c r="T658" s="158"/>
      <c r="AT658" s="153" t="s">
        <v>384</v>
      </c>
      <c r="AU658" s="153" t="s">
        <v>85</v>
      </c>
      <c r="AV658" s="12" t="s">
        <v>85</v>
      </c>
      <c r="AW658" s="12" t="s">
        <v>32</v>
      </c>
      <c r="AX658" s="12" t="s">
        <v>76</v>
      </c>
      <c r="AY658" s="153" t="s">
        <v>375</v>
      </c>
    </row>
    <row r="659" spans="2:65" s="12" customFormat="1" ht="11.25" x14ac:dyDescent="0.2">
      <c r="B659" s="151"/>
      <c r="D659" s="152" t="s">
        <v>384</v>
      </c>
      <c r="E659" s="153" t="s">
        <v>1</v>
      </c>
      <c r="F659" s="154" t="s">
        <v>1032</v>
      </c>
      <c r="H659" s="155">
        <v>3.903</v>
      </c>
      <c r="I659" s="156"/>
      <c r="L659" s="151"/>
      <c r="M659" s="157"/>
      <c r="T659" s="158"/>
      <c r="AT659" s="153" t="s">
        <v>384</v>
      </c>
      <c r="AU659" s="153" t="s">
        <v>85</v>
      </c>
      <c r="AV659" s="12" t="s">
        <v>85</v>
      </c>
      <c r="AW659" s="12" t="s">
        <v>32</v>
      </c>
      <c r="AX659" s="12" t="s">
        <v>76</v>
      </c>
      <c r="AY659" s="153" t="s">
        <v>375</v>
      </c>
    </row>
    <row r="660" spans="2:65" s="13" customFormat="1" ht="11.25" x14ac:dyDescent="0.2">
      <c r="B660" s="159"/>
      <c r="D660" s="152" t="s">
        <v>384</v>
      </c>
      <c r="E660" s="160" t="s">
        <v>1</v>
      </c>
      <c r="F660" s="161" t="s">
        <v>387</v>
      </c>
      <c r="H660" s="162">
        <v>23.783000000000001</v>
      </c>
      <c r="I660" s="163"/>
      <c r="L660" s="159"/>
      <c r="M660" s="164"/>
      <c r="T660" s="165"/>
      <c r="AT660" s="160" t="s">
        <v>384</v>
      </c>
      <c r="AU660" s="160" t="s">
        <v>85</v>
      </c>
      <c r="AV660" s="13" t="s">
        <v>382</v>
      </c>
      <c r="AW660" s="13" t="s">
        <v>32</v>
      </c>
      <c r="AX660" s="13" t="s">
        <v>83</v>
      </c>
      <c r="AY660" s="160" t="s">
        <v>375</v>
      </c>
    </row>
    <row r="661" spans="2:65" s="1" customFormat="1" ht="33" customHeight="1" x14ac:dyDescent="0.2">
      <c r="B661" s="32"/>
      <c r="C661" s="138" t="s">
        <v>1033</v>
      </c>
      <c r="D661" s="138" t="s">
        <v>377</v>
      </c>
      <c r="E661" s="139" t="s">
        <v>1034</v>
      </c>
      <c r="F661" s="140" t="s">
        <v>1035</v>
      </c>
      <c r="G661" s="141" t="s">
        <v>390</v>
      </c>
      <c r="H661" s="142">
        <v>11.169</v>
      </c>
      <c r="I661" s="143"/>
      <c r="J661" s="144">
        <f>ROUND(I661*H661,2)</f>
        <v>0</v>
      </c>
      <c r="K661" s="140" t="s">
        <v>381</v>
      </c>
      <c r="L661" s="32"/>
      <c r="M661" s="145" t="s">
        <v>1</v>
      </c>
      <c r="N661" s="146" t="s">
        <v>41</v>
      </c>
      <c r="P661" s="147">
        <f>O661*H661</f>
        <v>0</v>
      </c>
      <c r="Q661" s="147">
        <v>0</v>
      </c>
      <c r="R661" s="147">
        <f>Q661*H661</f>
        <v>0</v>
      </c>
      <c r="S661" s="147">
        <v>0</v>
      </c>
      <c r="T661" s="148">
        <f>S661*H661</f>
        <v>0</v>
      </c>
      <c r="AR661" s="149" t="s">
        <v>382</v>
      </c>
      <c r="AT661" s="149" t="s">
        <v>377</v>
      </c>
      <c r="AU661" s="149" t="s">
        <v>85</v>
      </c>
      <c r="AY661" s="17" t="s">
        <v>375</v>
      </c>
      <c r="BE661" s="150">
        <f>IF(N661="základní",J661,0)</f>
        <v>0</v>
      </c>
      <c r="BF661" s="150">
        <f>IF(N661="snížená",J661,0)</f>
        <v>0</v>
      </c>
      <c r="BG661" s="150">
        <f>IF(N661="zákl. přenesená",J661,0)</f>
        <v>0</v>
      </c>
      <c r="BH661" s="150">
        <f>IF(N661="sníž. přenesená",J661,0)</f>
        <v>0</v>
      </c>
      <c r="BI661" s="150">
        <f>IF(N661="nulová",J661,0)</f>
        <v>0</v>
      </c>
      <c r="BJ661" s="17" t="s">
        <v>83</v>
      </c>
      <c r="BK661" s="150">
        <f>ROUND(I661*H661,2)</f>
        <v>0</v>
      </c>
      <c r="BL661" s="17" t="s">
        <v>382</v>
      </c>
      <c r="BM661" s="149" t="s">
        <v>1036</v>
      </c>
    </row>
    <row r="662" spans="2:65" s="12" customFormat="1" ht="11.25" x14ac:dyDescent="0.2">
      <c r="B662" s="151"/>
      <c r="D662" s="152" t="s">
        <v>384</v>
      </c>
      <c r="E662" s="153" t="s">
        <v>1</v>
      </c>
      <c r="F662" s="154" t="s">
        <v>1037</v>
      </c>
      <c r="H662" s="155">
        <v>11.169</v>
      </c>
      <c r="I662" s="156"/>
      <c r="L662" s="151"/>
      <c r="M662" s="157"/>
      <c r="T662" s="158"/>
      <c r="AT662" s="153" t="s">
        <v>384</v>
      </c>
      <c r="AU662" s="153" t="s">
        <v>85</v>
      </c>
      <c r="AV662" s="12" t="s">
        <v>85</v>
      </c>
      <c r="AW662" s="12" t="s">
        <v>32</v>
      </c>
      <c r="AX662" s="12" t="s">
        <v>83</v>
      </c>
      <c r="AY662" s="153" t="s">
        <v>375</v>
      </c>
    </row>
    <row r="663" spans="2:65" s="1" customFormat="1" ht="33" customHeight="1" x14ac:dyDescent="0.2">
      <c r="B663" s="32"/>
      <c r="C663" s="138" t="s">
        <v>1038</v>
      </c>
      <c r="D663" s="138" t="s">
        <v>377</v>
      </c>
      <c r="E663" s="139" t="s">
        <v>1039</v>
      </c>
      <c r="F663" s="140" t="s">
        <v>1040</v>
      </c>
      <c r="G663" s="141" t="s">
        <v>390</v>
      </c>
      <c r="H663" s="142">
        <v>112.85599999999999</v>
      </c>
      <c r="I663" s="143"/>
      <c r="J663" s="144">
        <f>ROUND(I663*H663,2)</f>
        <v>0</v>
      </c>
      <c r="K663" s="140" t="s">
        <v>381</v>
      </c>
      <c r="L663" s="32"/>
      <c r="M663" s="145" t="s">
        <v>1</v>
      </c>
      <c r="N663" s="146" t="s">
        <v>41</v>
      </c>
      <c r="P663" s="147">
        <f>O663*H663</f>
        <v>0</v>
      </c>
      <c r="Q663" s="147">
        <v>0</v>
      </c>
      <c r="R663" s="147">
        <f>Q663*H663</f>
        <v>0</v>
      </c>
      <c r="S663" s="147">
        <v>0</v>
      </c>
      <c r="T663" s="148">
        <f>S663*H663</f>
        <v>0</v>
      </c>
      <c r="AR663" s="149" t="s">
        <v>382</v>
      </c>
      <c r="AT663" s="149" t="s">
        <v>377</v>
      </c>
      <c r="AU663" s="149" t="s">
        <v>85</v>
      </c>
      <c r="AY663" s="17" t="s">
        <v>375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83</v>
      </c>
      <c r="BK663" s="150">
        <f>ROUND(I663*H663,2)</f>
        <v>0</v>
      </c>
      <c r="BL663" s="17" t="s">
        <v>382</v>
      </c>
      <c r="BM663" s="149" t="s">
        <v>1041</v>
      </c>
    </row>
    <row r="664" spans="2:65" s="12" customFormat="1" ht="11.25" x14ac:dyDescent="0.2">
      <c r="B664" s="151"/>
      <c r="D664" s="152" t="s">
        <v>384</v>
      </c>
      <c r="E664" s="153" t="s">
        <v>1</v>
      </c>
      <c r="F664" s="154" t="s">
        <v>1042</v>
      </c>
      <c r="H664" s="155">
        <v>112.85599999999999</v>
      </c>
      <c r="I664" s="156"/>
      <c r="L664" s="151"/>
      <c r="M664" s="157"/>
      <c r="T664" s="158"/>
      <c r="AT664" s="153" t="s">
        <v>384</v>
      </c>
      <c r="AU664" s="153" t="s">
        <v>85</v>
      </c>
      <c r="AV664" s="12" t="s">
        <v>85</v>
      </c>
      <c r="AW664" s="12" t="s">
        <v>32</v>
      </c>
      <c r="AX664" s="12" t="s">
        <v>83</v>
      </c>
      <c r="AY664" s="153" t="s">
        <v>375</v>
      </c>
    </row>
    <row r="665" spans="2:65" s="1" customFormat="1" ht="16.5" customHeight="1" x14ac:dyDescent="0.2">
      <c r="B665" s="32"/>
      <c r="C665" s="138" t="s">
        <v>1043</v>
      </c>
      <c r="D665" s="138" t="s">
        <v>377</v>
      </c>
      <c r="E665" s="139" t="s">
        <v>1044</v>
      </c>
      <c r="F665" s="140" t="s">
        <v>1045</v>
      </c>
      <c r="G665" s="141" t="s">
        <v>421</v>
      </c>
      <c r="H665" s="142">
        <v>12.551</v>
      </c>
      <c r="I665" s="143"/>
      <c r="J665" s="144">
        <f>ROUND(I665*H665,2)</f>
        <v>0</v>
      </c>
      <c r="K665" s="140" t="s">
        <v>381</v>
      </c>
      <c r="L665" s="32"/>
      <c r="M665" s="145" t="s">
        <v>1</v>
      </c>
      <c r="N665" s="146" t="s">
        <v>41</v>
      </c>
      <c r="P665" s="147">
        <f>O665*H665</f>
        <v>0</v>
      </c>
      <c r="Q665" s="147">
        <v>1.0416099999999999</v>
      </c>
      <c r="R665" s="147">
        <f>Q665*H665</f>
        <v>13.073247109999999</v>
      </c>
      <c r="S665" s="147">
        <v>0</v>
      </c>
      <c r="T665" s="148">
        <f>S665*H665</f>
        <v>0</v>
      </c>
      <c r="AR665" s="149" t="s">
        <v>382</v>
      </c>
      <c r="AT665" s="149" t="s">
        <v>377</v>
      </c>
      <c r="AU665" s="149" t="s">
        <v>85</v>
      </c>
      <c r="AY665" s="17" t="s">
        <v>375</v>
      </c>
      <c r="BE665" s="150">
        <f>IF(N665="základní",J665,0)</f>
        <v>0</v>
      </c>
      <c r="BF665" s="150">
        <f>IF(N665="snížená",J665,0)</f>
        <v>0</v>
      </c>
      <c r="BG665" s="150">
        <f>IF(N665="zákl. přenesená",J665,0)</f>
        <v>0</v>
      </c>
      <c r="BH665" s="150">
        <f>IF(N665="sníž. přenesená",J665,0)</f>
        <v>0</v>
      </c>
      <c r="BI665" s="150">
        <f>IF(N665="nulová",J665,0)</f>
        <v>0</v>
      </c>
      <c r="BJ665" s="17" t="s">
        <v>83</v>
      </c>
      <c r="BK665" s="150">
        <f>ROUND(I665*H665,2)</f>
        <v>0</v>
      </c>
      <c r="BL665" s="17" t="s">
        <v>382</v>
      </c>
      <c r="BM665" s="149" t="s">
        <v>1046</v>
      </c>
    </row>
    <row r="666" spans="2:65" s="14" customFormat="1" ht="11.25" x14ac:dyDescent="0.2">
      <c r="B666" s="166"/>
      <c r="D666" s="152" t="s">
        <v>384</v>
      </c>
      <c r="E666" s="167" t="s">
        <v>1</v>
      </c>
      <c r="F666" s="168" t="s">
        <v>1047</v>
      </c>
      <c r="H666" s="167" t="s">
        <v>1</v>
      </c>
      <c r="I666" s="169"/>
      <c r="L666" s="166"/>
      <c r="M666" s="170"/>
      <c r="T666" s="171"/>
      <c r="AT666" s="167" t="s">
        <v>384</v>
      </c>
      <c r="AU666" s="167" t="s">
        <v>85</v>
      </c>
      <c r="AV666" s="14" t="s">
        <v>83</v>
      </c>
      <c r="AW666" s="14" t="s">
        <v>32</v>
      </c>
      <c r="AX666" s="14" t="s">
        <v>76</v>
      </c>
      <c r="AY666" s="167" t="s">
        <v>375</v>
      </c>
    </row>
    <row r="667" spans="2:65" s="12" customFormat="1" ht="11.25" x14ac:dyDescent="0.2">
      <c r="B667" s="151"/>
      <c r="D667" s="152" t="s">
        <v>384</v>
      </c>
      <c r="E667" s="153" t="s">
        <v>1</v>
      </c>
      <c r="F667" s="154" t="s">
        <v>1048</v>
      </c>
      <c r="H667" s="155">
        <v>1.5229999999999999</v>
      </c>
      <c r="I667" s="156"/>
      <c r="L667" s="151"/>
      <c r="M667" s="157"/>
      <c r="T667" s="158"/>
      <c r="AT667" s="153" t="s">
        <v>384</v>
      </c>
      <c r="AU667" s="153" t="s">
        <v>85</v>
      </c>
      <c r="AV667" s="12" t="s">
        <v>85</v>
      </c>
      <c r="AW667" s="12" t="s">
        <v>32</v>
      </c>
      <c r="AX667" s="12" t="s">
        <v>76</v>
      </c>
      <c r="AY667" s="153" t="s">
        <v>375</v>
      </c>
    </row>
    <row r="668" spans="2:65" s="12" customFormat="1" ht="11.25" x14ac:dyDescent="0.2">
      <c r="B668" s="151"/>
      <c r="D668" s="152" t="s">
        <v>384</v>
      </c>
      <c r="E668" s="153" t="s">
        <v>1</v>
      </c>
      <c r="F668" s="154" t="s">
        <v>1049</v>
      </c>
      <c r="H668" s="155">
        <v>0.67700000000000005</v>
      </c>
      <c r="I668" s="156"/>
      <c r="L668" s="151"/>
      <c r="M668" s="157"/>
      <c r="T668" s="158"/>
      <c r="AT668" s="153" t="s">
        <v>384</v>
      </c>
      <c r="AU668" s="153" t="s">
        <v>85</v>
      </c>
      <c r="AV668" s="12" t="s">
        <v>85</v>
      </c>
      <c r="AW668" s="12" t="s">
        <v>32</v>
      </c>
      <c r="AX668" s="12" t="s">
        <v>76</v>
      </c>
      <c r="AY668" s="153" t="s">
        <v>375</v>
      </c>
    </row>
    <row r="669" spans="2:65" s="14" customFormat="1" ht="11.25" x14ac:dyDescent="0.2">
      <c r="B669" s="166"/>
      <c r="D669" s="152" t="s">
        <v>384</v>
      </c>
      <c r="E669" s="167" t="s">
        <v>1</v>
      </c>
      <c r="F669" s="168" t="s">
        <v>1050</v>
      </c>
      <c r="H669" s="167" t="s">
        <v>1</v>
      </c>
      <c r="I669" s="169"/>
      <c r="L669" s="166"/>
      <c r="M669" s="170"/>
      <c r="T669" s="171"/>
      <c r="AT669" s="167" t="s">
        <v>384</v>
      </c>
      <c r="AU669" s="167" t="s">
        <v>85</v>
      </c>
      <c r="AV669" s="14" t="s">
        <v>83</v>
      </c>
      <c r="AW669" s="14" t="s">
        <v>32</v>
      </c>
      <c r="AX669" s="14" t="s">
        <v>76</v>
      </c>
      <c r="AY669" s="167" t="s">
        <v>375</v>
      </c>
    </row>
    <row r="670" spans="2:65" s="12" customFormat="1" ht="11.25" x14ac:dyDescent="0.2">
      <c r="B670" s="151"/>
      <c r="D670" s="152" t="s">
        <v>384</v>
      </c>
      <c r="E670" s="153" t="s">
        <v>1</v>
      </c>
      <c r="F670" s="154" t="s">
        <v>1051</v>
      </c>
      <c r="H670" s="155">
        <v>0.56299999999999994</v>
      </c>
      <c r="I670" s="156"/>
      <c r="L670" s="151"/>
      <c r="M670" s="157"/>
      <c r="T670" s="158"/>
      <c r="AT670" s="153" t="s">
        <v>384</v>
      </c>
      <c r="AU670" s="153" t="s">
        <v>85</v>
      </c>
      <c r="AV670" s="12" t="s">
        <v>85</v>
      </c>
      <c r="AW670" s="12" t="s">
        <v>32</v>
      </c>
      <c r="AX670" s="12" t="s">
        <v>76</v>
      </c>
      <c r="AY670" s="153" t="s">
        <v>375</v>
      </c>
    </row>
    <row r="671" spans="2:65" s="12" customFormat="1" ht="11.25" x14ac:dyDescent="0.2">
      <c r="B671" s="151"/>
      <c r="D671" s="152" t="s">
        <v>384</v>
      </c>
      <c r="E671" s="153" t="s">
        <v>1</v>
      </c>
      <c r="F671" s="154" t="s">
        <v>1052</v>
      </c>
      <c r="H671" s="155">
        <v>0.25</v>
      </c>
      <c r="I671" s="156"/>
      <c r="L671" s="151"/>
      <c r="M671" s="157"/>
      <c r="T671" s="158"/>
      <c r="AT671" s="153" t="s">
        <v>384</v>
      </c>
      <c r="AU671" s="153" t="s">
        <v>85</v>
      </c>
      <c r="AV671" s="12" t="s">
        <v>85</v>
      </c>
      <c r="AW671" s="12" t="s">
        <v>32</v>
      </c>
      <c r="AX671" s="12" t="s">
        <v>76</v>
      </c>
      <c r="AY671" s="153" t="s">
        <v>375</v>
      </c>
    </row>
    <row r="672" spans="2:65" s="14" customFormat="1" ht="11.25" x14ac:dyDescent="0.2">
      <c r="B672" s="166"/>
      <c r="D672" s="152" t="s">
        <v>384</v>
      </c>
      <c r="E672" s="167" t="s">
        <v>1</v>
      </c>
      <c r="F672" s="168" t="s">
        <v>1053</v>
      </c>
      <c r="H672" s="167" t="s">
        <v>1</v>
      </c>
      <c r="I672" s="169"/>
      <c r="L672" s="166"/>
      <c r="M672" s="170"/>
      <c r="T672" s="171"/>
      <c r="AT672" s="167" t="s">
        <v>384</v>
      </c>
      <c r="AU672" s="167" t="s">
        <v>85</v>
      </c>
      <c r="AV672" s="14" t="s">
        <v>83</v>
      </c>
      <c r="AW672" s="14" t="s">
        <v>32</v>
      </c>
      <c r="AX672" s="14" t="s">
        <v>76</v>
      </c>
      <c r="AY672" s="167" t="s">
        <v>375</v>
      </c>
    </row>
    <row r="673" spans="2:51" s="12" customFormat="1" ht="11.25" x14ac:dyDescent="0.2">
      <c r="B673" s="151"/>
      <c r="D673" s="152" t="s">
        <v>384</v>
      </c>
      <c r="E673" s="153" t="s">
        <v>1</v>
      </c>
      <c r="F673" s="154" t="s">
        <v>1054</v>
      </c>
      <c r="H673" s="155">
        <v>0.42899999999999999</v>
      </c>
      <c r="I673" s="156"/>
      <c r="L673" s="151"/>
      <c r="M673" s="157"/>
      <c r="T673" s="158"/>
      <c r="AT673" s="153" t="s">
        <v>384</v>
      </c>
      <c r="AU673" s="153" t="s">
        <v>85</v>
      </c>
      <c r="AV673" s="12" t="s">
        <v>85</v>
      </c>
      <c r="AW673" s="12" t="s">
        <v>32</v>
      </c>
      <c r="AX673" s="12" t="s">
        <v>76</v>
      </c>
      <c r="AY673" s="153" t="s">
        <v>375</v>
      </c>
    </row>
    <row r="674" spans="2:51" s="12" customFormat="1" ht="11.25" x14ac:dyDescent="0.2">
      <c r="B674" s="151"/>
      <c r="D674" s="152" t="s">
        <v>384</v>
      </c>
      <c r="E674" s="153" t="s">
        <v>1</v>
      </c>
      <c r="F674" s="154" t="s">
        <v>1055</v>
      </c>
      <c r="H674" s="155">
        <v>0.191</v>
      </c>
      <c r="I674" s="156"/>
      <c r="L674" s="151"/>
      <c r="M674" s="157"/>
      <c r="T674" s="158"/>
      <c r="AT674" s="153" t="s">
        <v>384</v>
      </c>
      <c r="AU674" s="153" t="s">
        <v>85</v>
      </c>
      <c r="AV674" s="12" t="s">
        <v>85</v>
      </c>
      <c r="AW674" s="12" t="s">
        <v>32</v>
      </c>
      <c r="AX674" s="12" t="s">
        <v>76</v>
      </c>
      <c r="AY674" s="153" t="s">
        <v>375</v>
      </c>
    </row>
    <row r="675" spans="2:51" s="14" customFormat="1" ht="11.25" x14ac:dyDescent="0.2">
      <c r="B675" s="166"/>
      <c r="D675" s="152" t="s">
        <v>384</v>
      </c>
      <c r="E675" s="167" t="s">
        <v>1</v>
      </c>
      <c r="F675" s="168" t="s">
        <v>1056</v>
      </c>
      <c r="H675" s="167" t="s">
        <v>1</v>
      </c>
      <c r="I675" s="169"/>
      <c r="L675" s="166"/>
      <c r="M675" s="170"/>
      <c r="T675" s="171"/>
      <c r="AT675" s="167" t="s">
        <v>384</v>
      </c>
      <c r="AU675" s="167" t="s">
        <v>85</v>
      </c>
      <c r="AV675" s="14" t="s">
        <v>83</v>
      </c>
      <c r="AW675" s="14" t="s">
        <v>32</v>
      </c>
      <c r="AX675" s="14" t="s">
        <v>76</v>
      </c>
      <c r="AY675" s="167" t="s">
        <v>375</v>
      </c>
    </row>
    <row r="676" spans="2:51" s="12" customFormat="1" ht="11.25" x14ac:dyDescent="0.2">
      <c r="B676" s="151"/>
      <c r="D676" s="152" t="s">
        <v>384</v>
      </c>
      <c r="E676" s="153" t="s">
        <v>1</v>
      </c>
      <c r="F676" s="154" t="s">
        <v>1057</v>
      </c>
      <c r="H676" s="155">
        <v>0.435</v>
      </c>
      <c r="I676" s="156"/>
      <c r="L676" s="151"/>
      <c r="M676" s="157"/>
      <c r="T676" s="158"/>
      <c r="AT676" s="153" t="s">
        <v>384</v>
      </c>
      <c r="AU676" s="153" t="s">
        <v>85</v>
      </c>
      <c r="AV676" s="12" t="s">
        <v>85</v>
      </c>
      <c r="AW676" s="12" t="s">
        <v>32</v>
      </c>
      <c r="AX676" s="12" t="s">
        <v>76</v>
      </c>
      <c r="AY676" s="153" t="s">
        <v>375</v>
      </c>
    </row>
    <row r="677" spans="2:51" s="12" customFormat="1" ht="11.25" x14ac:dyDescent="0.2">
      <c r="B677" s="151"/>
      <c r="D677" s="152" t="s">
        <v>384</v>
      </c>
      <c r="E677" s="153" t="s">
        <v>1</v>
      </c>
      <c r="F677" s="154" t="s">
        <v>1058</v>
      </c>
      <c r="H677" s="155">
        <v>0.19400000000000001</v>
      </c>
      <c r="I677" s="156"/>
      <c r="L677" s="151"/>
      <c r="M677" s="157"/>
      <c r="T677" s="158"/>
      <c r="AT677" s="153" t="s">
        <v>384</v>
      </c>
      <c r="AU677" s="153" t="s">
        <v>85</v>
      </c>
      <c r="AV677" s="12" t="s">
        <v>85</v>
      </c>
      <c r="AW677" s="12" t="s">
        <v>32</v>
      </c>
      <c r="AX677" s="12" t="s">
        <v>76</v>
      </c>
      <c r="AY677" s="153" t="s">
        <v>375</v>
      </c>
    </row>
    <row r="678" spans="2:51" s="14" customFormat="1" ht="11.25" x14ac:dyDescent="0.2">
      <c r="B678" s="166"/>
      <c r="D678" s="152" t="s">
        <v>384</v>
      </c>
      <c r="E678" s="167" t="s">
        <v>1</v>
      </c>
      <c r="F678" s="168" t="s">
        <v>1059</v>
      </c>
      <c r="H678" s="167" t="s">
        <v>1</v>
      </c>
      <c r="I678" s="169"/>
      <c r="L678" s="166"/>
      <c r="M678" s="170"/>
      <c r="T678" s="171"/>
      <c r="AT678" s="167" t="s">
        <v>384</v>
      </c>
      <c r="AU678" s="167" t="s">
        <v>85</v>
      </c>
      <c r="AV678" s="14" t="s">
        <v>83</v>
      </c>
      <c r="AW678" s="14" t="s">
        <v>32</v>
      </c>
      <c r="AX678" s="14" t="s">
        <v>76</v>
      </c>
      <c r="AY678" s="167" t="s">
        <v>375</v>
      </c>
    </row>
    <row r="679" spans="2:51" s="12" customFormat="1" ht="11.25" x14ac:dyDescent="0.2">
      <c r="B679" s="151"/>
      <c r="D679" s="152" t="s">
        <v>384</v>
      </c>
      <c r="E679" s="153" t="s">
        <v>1</v>
      </c>
      <c r="F679" s="154" t="s">
        <v>1060</v>
      </c>
      <c r="H679" s="155">
        <v>1.5640000000000001</v>
      </c>
      <c r="I679" s="156"/>
      <c r="L679" s="151"/>
      <c r="M679" s="157"/>
      <c r="T679" s="158"/>
      <c r="AT679" s="153" t="s">
        <v>384</v>
      </c>
      <c r="AU679" s="153" t="s">
        <v>85</v>
      </c>
      <c r="AV679" s="12" t="s">
        <v>85</v>
      </c>
      <c r="AW679" s="12" t="s">
        <v>32</v>
      </c>
      <c r="AX679" s="12" t="s">
        <v>76</v>
      </c>
      <c r="AY679" s="153" t="s">
        <v>375</v>
      </c>
    </row>
    <row r="680" spans="2:51" s="12" customFormat="1" ht="11.25" x14ac:dyDescent="0.2">
      <c r="B680" s="151"/>
      <c r="D680" s="152" t="s">
        <v>384</v>
      </c>
      <c r="E680" s="153" t="s">
        <v>1</v>
      </c>
      <c r="F680" s="154" t="s">
        <v>1061</v>
      </c>
      <c r="H680" s="155">
        <v>0.69599999999999995</v>
      </c>
      <c r="I680" s="156"/>
      <c r="L680" s="151"/>
      <c r="M680" s="157"/>
      <c r="T680" s="158"/>
      <c r="AT680" s="153" t="s">
        <v>384</v>
      </c>
      <c r="AU680" s="153" t="s">
        <v>85</v>
      </c>
      <c r="AV680" s="12" t="s">
        <v>85</v>
      </c>
      <c r="AW680" s="12" t="s">
        <v>32</v>
      </c>
      <c r="AX680" s="12" t="s">
        <v>76</v>
      </c>
      <c r="AY680" s="153" t="s">
        <v>375</v>
      </c>
    </row>
    <row r="681" spans="2:51" s="14" customFormat="1" ht="11.25" x14ac:dyDescent="0.2">
      <c r="B681" s="166"/>
      <c r="D681" s="152" t="s">
        <v>384</v>
      </c>
      <c r="E681" s="167" t="s">
        <v>1</v>
      </c>
      <c r="F681" s="168" t="s">
        <v>1062</v>
      </c>
      <c r="H681" s="167" t="s">
        <v>1</v>
      </c>
      <c r="I681" s="169"/>
      <c r="L681" s="166"/>
      <c r="M681" s="170"/>
      <c r="T681" s="171"/>
      <c r="AT681" s="167" t="s">
        <v>384</v>
      </c>
      <c r="AU681" s="167" t="s">
        <v>85</v>
      </c>
      <c r="AV681" s="14" t="s">
        <v>83</v>
      </c>
      <c r="AW681" s="14" t="s">
        <v>32</v>
      </c>
      <c r="AX681" s="14" t="s">
        <v>76</v>
      </c>
      <c r="AY681" s="167" t="s">
        <v>375</v>
      </c>
    </row>
    <row r="682" spans="2:51" s="12" customFormat="1" ht="22.5" x14ac:dyDescent="0.2">
      <c r="B682" s="151"/>
      <c r="D682" s="152" t="s">
        <v>384</v>
      </c>
      <c r="E682" s="153" t="s">
        <v>1</v>
      </c>
      <c r="F682" s="154" t="s">
        <v>1063</v>
      </c>
      <c r="H682" s="155">
        <v>0.71</v>
      </c>
      <c r="I682" s="156"/>
      <c r="L682" s="151"/>
      <c r="M682" s="157"/>
      <c r="T682" s="158"/>
      <c r="AT682" s="153" t="s">
        <v>384</v>
      </c>
      <c r="AU682" s="153" t="s">
        <v>85</v>
      </c>
      <c r="AV682" s="12" t="s">
        <v>85</v>
      </c>
      <c r="AW682" s="12" t="s">
        <v>32</v>
      </c>
      <c r="AX682" s="12" t="s">
        <v>76</v>
      </c>
      <c r="AY682" s="153" t="s">
        <v>375</v>
      </c>
    </row>
    <row r="683" spans="2:51" s="12" customFormat="1" ht="22.5" x14ac:dyDescent="0.2">
      <c r="B683" s="151"/>
      <c r="D683" s="152" t="s">
        <v>384</v>
      </c>
      <c r="E683" s="153" t="s">
        <v>1</v>
      </c>
      <c r="F683" s="154" t="s">
        <v>1064</v>
      </c>
      <c r="H683" s="155">
        <v>0.316</v>
      </c>
      <c r="I683" s="156"/>
      <c r="L683" s="151"/>
      <c r="M683" s="157"/>
      <c r="T683" s="158"/>
      <c r="AT683" s="153" t="s">
        <v>384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375</v>
      </c>
    </row>
    <row r="684" spans="2:51" s="14" customFormat="1" ht="11.25" x14ac:dyDescent="0.2">
      <c r="B684" s="166"/>
      <c r="D684" s="152" t="s">
        <v>384</v>
      </c>
      <c r="E684" s="167" t="s">
        <v>1</v>
      </c>
      <c r="F684" s="168" t="s">
        <v>1065</v>
      </c>
      <c r="H684" s="167" t="s">
        <v>1</v>
      </c>
      <c r="I684" s="169"/>
      <c r="L684" s="166"/>
      <c r="M684" s="170"/>
      <c r="T684" s="171"/>
      <c r="AT684" s="167" t="s">
        <v>384</v>
      </c>
      <c r="AU684" s="167" t="s">
        <v>85</v>
      </c>
      <c r="AV684" s="14" t="s">
        <v>83</v>
      </c>
      <c r="AW684" s="14" t="s">
        <v>32</v>
      </c>
      <c r="AX684" s="14" t="s">
        <v>76</v>
      </c>
      <c r="AY684" s="167" t="s">
        <v>375</v>
      </c>
    </row>
    <row r="685" spans="2:51" s="12" customFormat="1" ht="11.25" x14ac:dyDescent="0.2">
      <c r="B685" s="151"/>
      <c r="D685" s="152" t="s">
        <v>384</v>
      </c>
      <c r="E685" s="153" t="s">
        <v>1</v>
      </c>
      <c r="F685" s="154" t="s">
        <v>1066</v>
      </c>
      <c r="H685" s="155">
        <v>1.4450000000000001</v>
      </c>
      <c r="I685" s="156"/>
      <c r="L685" s="151"/>
      <c r="M685" s="157"/>
      <c r="T685" s="158"/>
      <c r="AT685" s="153" t="s">
        <v>384</v>
      </c>
      <c r="AU685" s="153" t="s">
        <v>85</v>
      </c>
      <c r="AV685" s="12" t="s">
        <v>85</v>
      </c>
      <c r="AW685" s="12" t="s">
        <v>32</v>
      </c>
      <c r="AX685" s="12" t="s">
        <v>76</v>
      </c>
      <c r="AY685" s="153" t="s">
        <v>375</v>
      </c>
    </row>
    <row r="686" spans="2:51" s="12" customFormat="1" ht="11.25" x14ac:dyDescent="0.2">
      <c r="B686" s="151"/>
      <c r="D686" s="152" t="s">
        <v>384</v>
      </c>
      <c r="E686" s="153" t="s">
        <v>1</v>
      </c>
      <c r="F686" s="154" t="s">
        <v>1067</v>
      </c>
      <c r="H686" s="155">
        <v>0.64300000000000002</v>
      </c>
      <c r="I686" s="156"/>
      <c r="L686" s="151"/>
      <c r="M686" s="157"/>
      <c r="T686" s="158"/>
      <c r="AT686" s="153" t="s">
        <v>384</v>
      </c>
      <c r="AU686" s="153" t="s">
        <v>85</v>
      </c>
      <c r="AV686" s="12" t="s">
        <v>85</v>
      </c>
      <c r="AW686" s="12" t="s">
        <v>32</v>
      </c>
      <c r="AX686" s="12" t="s">
        <v>76</v>
      </c>
      <c r="AY686" s="153" t="s">
        <v>375</v>
      </c>
    </row>
    <row r="687" spans="2:51" s="14" customFormat="1" ht="11.25" x14ac:dyDescent="0.2">
      <c r="B687" s="166"/>
      <c r="D687" s="152" t="s">
        <v>384</v>
      </c>
      <c r="E687" s="167" t="s">
        <v>1</v>
      </c>
      <c r="F687" s="168" t="s">
        <v>1068</v>
      </c>
      <c r="H687" s="167" t="s">
        <v>1</v>
      </c>
      <c r="I687" s="169"/>
      <c r="L687" s="166"/>
      <c r="M687" s="170"/>
      <c r="T687" s="171"/>
      <c r="AT687" s="167" t="s">
        <v>384</v>
      </c>
      <c r="AU687" s="167" t="s">
        <v>85</v>
      </c>
      <c r="AV687" s="14" t="s">
        <v>83</v>
      </c>
      <c r="AW687" s="14" t="s">
        <v>32</v>
      </c>
      <c r="AX687" s="14" t="s">
        <v>76</v>
      </c>
      <c r="AY687" s="167" t="s">
        <v>375</v>
      </c>
    </row>
    <row r="688" spans="2:51" s="12" customFormat="1" ht="11.25" x14ac:dyDescent="0.2">
      <c r="B688" s="151"/>
      <c r="D688" s="152" t="s">
        <v>384</v>
      </c>
      <c r="E688" s="153" t="s">
        <v>1</v>
      </c>
      <c r="F688" s="154" t="s">
        <v>1069</v>
      </c>
      <c r="H688" s="155">
        <v>1.228</v>
      </c>
      <c r="I688" s="156"/>
      <c r="L688" s="151"/>
      <c r="M688" s="157"/>
      <c r="T688" s="158"/>
      <c r="AT688" s="153" t="s">
        <v>384</v>
      </c>
      <c r="AU688" s="153" t="s">
        <v>85</v>
      </c>
      <c r="AV688" s="12" t="s">
        <v>85</v>
      </c>
      <c r="AW688" s="12" t="s">
        <v>32</v>
      </c>
      <c r="AX688" s="12" t="s">
        <v>76</v>
      </c>
      <c r="AY688" s="153" t="s">
        <v>375</v>
      </c>
    </row>
    <row r="689" spans="2:65" s="12" customFormat="1" ht="11.25" x14ac:dyDescent="0.2">
      <c r="B689" s="151"/>
      <c r="D689" s="152" t="s">
        <v>384</v>
      </c>
      <c r="E689" s="153" t="s">
        <v>1</v>
      </c>
      <c r="F689" s="154" t="s">
        <v>1070</v>
      </c>
      <c r="H689" s="155">
        <v>0.54600000000000004</v>
      </c>
      <c r="I689" s="156"/>
      <c r="L689" s="151"/>
      <c r="M689" s="157"/>
      <c r="T689" s="158"/>
      <c r="AT689" s="153" t="s">
        <v>384</v>
      </c>
      <c r="AU689" s="153" t="s">
        <v>85</v>
      </c>
      <c r="AV689" s="12" t="s">
        <v>85</v>
      </c>
      <c r="AW689" s="12" t="s">
        <v>32</v>
      </c>
      <c r="AX689" s="12" t="s">
        <v>76</v>
      </c>
      <c r="AY689" s="153" t="s">
        <v>375</v>
      </c>
    </row>
    <row r="690" spans="2:65" s="13" customFormat="1" ht="11.25" x14ac:dyDescent="0.2">
      <c r="B690" s="159"/>
      <c r="D690" s="152" t="s">
        <v>384</v>
      </c>
      <c r="E690" s="160" t="s">
        <v>1</v>
      </c>
      <c r="F690" s="161" t="s">
        <v>387</v>
      </c>
      <c r="H690" s="162">
        <v>11.41</v>
      </c>
      <c r="I690" s="163"/>
      <c r="L690" s="159"/>
      <c r="M690" s="164"/>
      <c r="T690" s="165"/>
      <c r="AT690" s="160" t="s">
        <v>384</v>
      </c>
      <c r="AU690" s="160" t="s">
        <v>85</v>
      </c>
      <c r="AV690" s="13" t="s">
        <v>382</v>
      </c>
      <c r="AW690" s="13" t="s">
        <v>32</v>
      </c>
      <c r="AX690" s="13" t="s">
        <v>76</v>
      </c>
      <c r="AY690" s="160" t="s">
        <v>375</v>
      </c>
    </row>
    <row r="691" spans="2:65" s="12" customFormat="1" ht="11.25" x14ac:dyDescent="0.2">
      <c r="B691" s="151"/>
      <c r="D691" s="152" t="s">
        <v>384</v>
      </c>
      <c r="E691" s="153" t="s">
        <v>1</v>
      </c>
      <c r="F691" s="154" t="s">
        <v>1071</v>
      </c>
      <c r="H691" s="155">
        <v>12.551</v>
      </c>
      <c r="I691" s="156"/>
      <c r="L691" s="151"/>
      <c r="M691" s="157"/>
      <c r="T691" s="158"/>
      <c r="AT691" s="153" t="s">
        <v>384</v>
      </c>
      <c r="AU691" s="153" t="s">
        <v>85</v>
      </c>
      <c r="AV691" s="12" t="s">
        <v>85</v>
      </c>
      <c r="AW691" s="12" t="s">
        <v>32</v>
      </c>
      <c r="AX691" s="12" t="s">
        <v>83</v>
      </c>
      <c r="AY691" s="153" t="s">
        <v>375</v>
      </c>
    </row>
    <row r="692" spans="2:65" s="1" customFormat="1" ht="16.5" customHeight="1" x14ac:dyDescent="0.2">
      <c r="B692" s="32"/>
      <c r="C692" s="138" t="s">
        <v>1072</v>
      </c>
      <c r="D692" s="138" t="s">
        <v>377</v>
      </c>
      <c r="E692" s="139" t="s">
        <v>1073</v>
      </c>
      <c r="F692" s="140" t="s">
        <v>1074</v>
      </c>
      <c r="G692" s="141" t="s">
        <v>421</v>
      </c>
      <c r="H692" s="142">
        <v>7.694</v>
      </c>
      <c r="I692" s="143"/>
      <c r="J692" s="144">
        <f>ROUND(I692*H692,2)</f>
        <v>0</v>
      </c>
      <c r="K692" s="140" t="s">
        <v>381</v>
      </c>
      <c r="L692" s="32"/>
      <c r="M692" s="145" t="s">
        <v>1</v>
      </c>
      <c r="N692" s="146" t="s">
        <v>41</v>
      </c>
      <c r="P692" s="147">
        <f>O692*H692</f>
        <v>0</v>
      </c>
      <c r="Q692" s="147">
        <v>1.06277</v>
      </c>
      <c r="R692" s="147">
        <f>Q692*H692</f>
        <v>8.1769523799999995</v>
      </c>
      <c r="S692" s="147">
        <v>0</v>
      </c>
      <c r="T692" s="148">
        <f>S692*H692</f>
        <v>0</v>
      </c>
      <c r="AR692" s="149" t="s">
        <v>382</v>
      </c>
      <c r="AT692" s="149" t="s">
        <v>377</v>
      </c>
      <c r="AU692" s="149" t="s">
        <v>85</v>
      </c>
      <c r="AY692" s="17" t="s">
        <v>375</v>
      </c>
      <c r="BE692" s="150">
        <f>IF(N692="základní",J692,0)</f>
        <v>0</v>
      </c>
      <c r="BF692" s="150">
        <f>IF(N692="snížená",J692,0)</f>
        <v>0</v>
      </c>
      <c r="BG692" s="150">
        <f>IF(N692="zákl. přenesená",J692,0)</f>
        <v>0</v>
      </c>
      <c r="BH692" s="150">
        <f>IF(N692="sníž. přenesená",J692,0)</f>
        <v>0</v>
      </c>
      <c r="BI692" s="150">
        <f>IF(N692="nulová",J692,0)</f>
        <v>0</v>
      </c>
      <c r="BJ692" s="17" t="s">
        <v>83</v>
      </c>
      <c r="BK692" s="150">
        <f>ROUND(I692*H692,2)</f>
        <v>0</v>
      </c>
      <c r="BL692" s="17" t="s">
        <v>382</v>
      </c>
      <c r="BM692" s="149" t="s">
        <v>1075</v>
      </c>
    </row>
    <row r="693" spans="2:65" s="14" customFormat="1" ht="11.25" x14ac:dyDescent="0.2">
      <c r="B693" s="166"/>
      <c r="D693" s="152" t="s">
        <v>384</v>
      </c>
      <c r="E693" s="167" t="s">
        <v>1</v>
      </c>
      <c r="F693" s="168" t="s">
        <v>1076</v>
      </c>
      <c r="H693" s="167" t="s">
        <v>1</v>
      </c>
      <c r="I693" s="169"/>
      <c r="L693" s="166"/>
      <c r="M693" s="170"/>
      <c r="T693" s="171"/>
      <c r="AT693" s="167" t="s">
        <v>384</v>
      </c>
      <c r="AU693" s="167" t="s">
        <v>85</v>
      </c>
      <c r="AV693" s="14" t="s">
        <v>83</v>
      </c>
      <c r="AW693" s="14" t="s">
        <v>32</v>
      </c>
      <c r="AX693" s="14" t="s">
        <v>76</v>
      </c>
      <c r="AY693" s="167" t="s">
        <v>375</v>
      </c>
    </row>
    <row r="694" spans="2:65" s="12" customFormat="1" ht="11.25" x14ac:dyDescent="0.2">
      <c r="B694" s="151"/>
      <c r="D694" s="152" t="s">
        <v>384</v>
      </c>
      <c r="E694" s="153" t="s">
        <v>1</v>
      </c>
      <c r="F694" s="154" t="s">
        <v>1077</v>
      </c>
      <c r="H694" s="155">
        <v>7.1319999999999997</v>
      </c>
      <c r="I694" s="156"/>
      <c r="L694" s="151"/>
      <c r="M694" s="157"/>
      <c r="T694" s="158"/>
      <c r="AT694" s="153" t="s">
        <v>384</v>
      </c>
      <c r="AU694" s="153" t="s">
        <v>85</v>
      </c>
      <c r="AV694" s="12" t="s">
        <v>85</v>
      </c>
      <c r="AW694" s="12" t="s">
        <v>32</v>
      </c>
      <c r="AX694" s="12" t="s">
        <v>76</v>
      </c>
      <c r="AY694" s="153" t="s">
        <v>375</v>
      </c>
    </row>
    <row r="695" spans="2:65" s="14" customFormat="1" ht="11.25" x14ac:dyDescent="0.2">
      <c r="B695" s="166"/>
      <c r="D695" s="152" t="s">
        <v>384</v>
      </c>
      <c r="E695" s="167" t="s">
        <v>1</v>
      </c>
      <c r="F695" s="168" t="s">
        <v>1078</v>
      </c>
      <c r="H695" s="167" t="s">
        <v>1</v>
      </c>
      <c r="I695" s="169"/>
      <c r="L695" s="166"/>
      <c r="M695" s="170"/>
      <c r="T695" s="171"/>
      <c r="AT695" s="167" t="s">
        <v>384</v>
      </c>
      <c r="AU695" s="167" t="s">
        <v>85</v>
      </c>
      <c r="AV695" s="14" t="s">
        <v>83</v>
      </c>
      <c r="AW695" s="14" t="s">
        <v>32</v>
      </c>
      <c r="AX695" s="14" t="s">
        <v>76</v>
      </c>
      <c r="AY695" s="167" t="s">
        <v>375</v>
      </c>
    </row>
    <row r="696" spans="2:65" s="12" customFormat="1" ht="11.25" x14ac:dyDescent="0.2">
      <c r="B696" s="151"/>
      <c r="D696" s="152" t="s">
        <v>384</v>
      </c>
      <c r="E696" s="153" t="s">
        <v>1</v>
      </c>
      <c r="F696" s="154" t="s">
        <v>1079</v>
      </c>
      <c r="H696" s="155">
        <v>0.56200000000000006</v>
      </c>
      <c r="I696" s="156"/>
      <c r="L696" s="151"/>
      <c r="M696" s="157"/>
      <c r="T696" s="158"/>
      <c r="AT696" s="153" t="s">
        <v>384</v>
      </c>
      <c r="AU696" s="153" t="s">
        <v>85</v>
      </c>
      <c r="AV696" s="12" t="s">
        <v>85</v>
      </c>
      <c r="AW696" s="12" t="s">
        <v>32</v>
      </c>
      <c r="AX696" s="12" t="s">
        <v>76</v>
      </c>
      <c r="AY696" s="153" t="s">
        <v>375</v>
      </c>
    </row>
    <row r="697" spans="2:65" s="13" customFormat="1" ht="11.25" x14ac:dyDescent="0.2">
      <c r="B697" s="159"/>
      <c r="D697" s="152" t="s">
        <v>384</v>
      </c>
      <c r="E697" s="160" t="s">
        <v>1</v>
      </c>
      <c r="F697" s="161" t="s">
        <v>387</v>
      </c>
      <c r="H697" s="162">
        <v>7.694</v>
      </c>
      <c r="I697" s="163"/>
      <c r="L697" s="159"/>
      <c r="M697" s="164"/>
      <c r="T697" s="165"/>
      <c r="AT697" s="160" t="s">
        <v>384</v>
      </c>
      <c r="AU697" s="160" t="s">
        <v>85</v>
      </c>
      <c r="AV697" s="13" t="s">
        <v>382</v>
      </c>
      <c r="AW697" s="13" t="s">
        <v>32</v>
      </c>
      <c r="AX697" s="13" t="s">
        <v>83</v>
      </c>
      <c r="AY697" s="160" t="s">
        <v>375</v>
      </c>
    </row>
    <row r="698" spans="2:65" s="1" customFormat="1" ht="33" customHeight="1" x14ac:dyDescent="0.2">
      <c r="B698" s="32"/>
      <c r="C698" s="138" t="s">
        <v>1080</v>
      </c>
      <c r="D698" s="138" t="s">
        <v>377</v>
      </c>
      <c r="E698" s="139" t="s">
        <v>1081</v>
      </c>
      <c r="F698" s="140" t="s">
        <v>1082</v>
      </c>
      <c r="G698" s="141" t="s">
        <v>641</v>
      </c>
      <c r="H698" s="142">
        <v>463.46499999999997</v>
      </c>
      <c r="I698" s="143"/>
      <c r="J698" s="144">
        <f>ROUND(I698*H698,2)</f>
        <v>0</v>
      </c>
      <c r="K698" s="140" t="s">
        <v>381</v>
      </c>
      <c r="L698" s="32"/>
      <c r="M698" s="145" t="s">
        <v>1</v>
      </c>
      <c r="N698" s="146" t="s">
        <v>41</v>
      </c>
      <c r="P698" s="147">
        <f>O698*H698</f>
        <v>0</v>
      </c>
      <c r="Q698" s="147">
        <v>2.0000000000000002E-5</v>
      </c>
      <c r="R698" s="147">
        <f>Q698*H698</f>
        <v>9.2692999999999994E-3</v>
      </c>
      <c r="S698" s="147">
        <v>0</v>
      </c>
      <c r="T698" s="148">
        <f>S698*H698</f>
        <v>0</v>
      </c>
      <c r="AR698" s="149" t="s">
        <v>382</v>
      </c>
      <c r="AT698" s="149" t="s">
        <v>377</v>
      </c>
      <c r="AU698" s="149" t="s">
        <v>85</v>
      </c>
      <c r="AY698" s="17" t="s">
        <v>375</v>
      </c>
      <c r="BE698" s="150">
        <f>IF(N698="základní",J698,0)</f>
        <v>0</v>
      </c>
      <c r="BF698" s="150">
        <f>IF(N698="snížená",J698,0)</f>
        <v>0</v>
      </c>
      <c r="BG698" s="150">
        <f>IF(N698="zákl. přenesená",J698,0)</f>
        <v>0</v>
      </c>
      <c r="BH698" s="150">
        <f>IF(N698="sníž. přenesená",J698,0)</f>
        <v>0</v>
      </c>
      <c r="BI698" s="150">
        <f>IF(N698="nulová",J698,0)</f>
        <v>0</v>
      </c>
      <c r="BJ698" s="17" t="s">
        <v>83</v>
      </c>
      <c r="BK698" s="150">
        <f>ROUND(I698*H698,2)</f>
        <v>0</v>
      </c>
      <c r="BL698" s="17" t="s">
        <v>382</v>
      </c>
      <c r="BM698" s="149" t="s">
        <v>1083</v>
      </c>
    </row>
    <row r="699" spans="2:65" s="14" customFormat="1" ht="11.25" x14ac:dyDescent="0.2">
      <c r="B699" s="166"/>
      <c r="D699" s="152" t="s">
        <v>384</v>
      </c>
      <c r="E699" s="167" t="s">
        <v>1</v>
      </c>
      <c r="F699" s="168" t="s">
        <v>392</v>
      </c>
      <c r="H699" s="167" t="s">
        <v>1</v>
      </c>
      <c r="I699" s="169"/>
      <c r="L699" s="166"/>
      <c r="M699" s="170"/>
      <c r="T699" s="171"/>
      <c r="AT699" s="167" t="s">
        <v>384</v>
      </c>
      <c r="AU699" s="167" t="s">
        <v>85</v>
      </c>
      <c r="AV699" s="14" t="s">
        <v>83</v>
      </c>
      <c r="AW699" s="14" t="s">
        <v>32</v>
      </c>
      <c r="AX699" s="14" t="s">
        <v>76</v>
      </c>
      <c r="AY699" s="167" t="s">
        <v>375</v>
      </c>
    </row>
    <row r="700" spans="2:65" s="14" customFormat="1" ht="11.25" x14ac:dyDescent="0.2">
      <c r="B700" s="166"/>
      <c r="D700" s="152" t="s">
        <v>384</v>
      </c>
      <c r="E700" s="167" t="s">
        <v>1</v>
      </c>
      <c r="F700" s="168" t="s">
        <v>866</v>
      </c>
      <c r="H700" s="167" t="s">
        <v>1</v>
      </c>
      <c r="I700" s="169"/>
      <c r="L700" s="166"/>
      <c r="M700" s="170"/>
      <c r="T700" s="171"/>
      <c r="AT700" s="167" t="s">
        <v>384</v>
      </c>
      <c r="AU700" s="167" t="s">
        <v>85</v>
      </c>
      <c r="AV700" s="14" t="s">
        <v>83</v>
      </c>
      <c r="AW700" s="14" t="s">
        <v>32</v>
      </c>
      <c r="AX700" s="14" t="s">
        <v>76</v>
      </c>
      <c r="AY700" s="167" t="s">
        <v>375</v>
      </c>
    </row>
    <row r="701" spans="2:65" s="12" customFormat="1" ht="22.5" x14ac:dyDescent="0.2">
      <c r="B701" s="151"/>
      <c r="D701" s="152" t="s">
        <v>384</v>
      </c>
      <c r="E701" s="153" t="s">
        <v>1</v>
      </c>
      <c r="F701" s="154" t="s">
        <v>1084</v>
      </c>
      <c r="H701" s="155">
        <v>39.4</v>
      </c>
      <c r="I701" s="156"/>
      <c r="L701" s="151"/>
      <c r="M701" s="157"/>
      <c r="T701" s="158"/>
      <c r="AT701" s="153" t="s">
        <v>384</v>
      </c>
      <c r="AU701" s="153" t="s">
        <v>85</v>
      </c>
      <c r="AV701" s="12" t="s">
        <v>85</v>
      </c>
      <c r="AW701" s="12" t="s">
        <v>32</v>
      </c>
      <c r="AX701" s="12" t="s">
        <v>76</v>
      </c>
      <c r="AY701" s="153" t="s">
        <v>375</v>
      </c>
    </row>
    <row r="702" spans="2:65" s="12" customFormat="1" ht="22.5" x14ac:dyDescent="0.2">
      <c r="B702" s="151"/>
      <c r="D702" s="152" t="s">
        <v>384</v>
      </c>
      <c r="E702" s="153" t="s">
        <v>1</v>
      </c>
      <c r="F702" s="154" t="s">
        <v>1085</v>
      </c>
      <c r="H702" s="155">
        <v>89.07</v>
      </c>
      <c r="I702" s="156"/>
      <c r="L702" s="151"/>
      <c r="M702" s="157"/>
      <c r="T702" s="158"/>
      <c r="AT702" s="153" t="s">
        <v>384</v>
      </c>
      <c r="AU702" s="153" t="s">
        <v>85</v>
      </c>
      <c r="AV702" s="12" t="s">
        <v>85</v>
      </c>
      <c r="AW702" s="12" t="s">
        <v>32</v>
      </c>
      <c r="AX702" s="12" t="s">
        <v>76</v>
      </c>
      <c r="AY702" s="153" t="s">
        <v>375</v>
      </c>
    </row>
    <row r="703" spans="2:65" s="12" customFormat="1" ht="11.25" x14ac:dyDescent="0.2">
      <c r="B703" s="151"/>
      <c r="D703" s="152" t="s">
        <v>384</v>
      </c>
      <c r="E703" s="153" t="s">
        <v>1</v>
      </c>
      <c r="F703" s="154" t="s">
        <v>1086</v>
      </c>
      <c r="H703" s="155">
        <v>46.76</v>
      </c>
      <c r="I703" s="156"/>
      <c r="L703" s="151"/>
      <c r="M703" s="157"/>
      <c r="T703" s="158"/>
      <c r="AT703" s="153" t="s">
        <v>384</v>
      </c>
      <c r="AU703" s="153" t="s">
        <v>85</v>
      </c>
      <c r="AV703" s="12" t="s">
        <v>85</v>
      </c>
      <c r="AW703" s="12" t="s">
        <v>32</v>
      </c>
      <c r="AX703" s="12" t="s">
        <v>76</v>
      </c>
      <c r="AY703" s="153" t="s">
        <v>375</v>
      </c>
    </row>
    <row r="704" spans="2:65" s="12" customFormat="1" ht="11.25" x14ac:dyDescent="0.2">
      <c r="B704" s="151"/>
      <c r="D704" s="152" t="s">
        <v>384</v>
      </c>
      <c r="E704" s="153" t="s">
        <v>1</v>
      </c>
      <c r="F704" s="154" t="s">
        <v>1087</v>
      </c>
      <c r="H704" s="155">
        <v>82.45</v>
      </c>
      <c r="I704" s="156"/>
      <c r="L704" s="151"/>
      <c r="M704" s="157"/>
      <c r="T704" s="158"/>
      <c r="AT704" s="153" t="s">
        <v>384</v>
      </c>
      <c r="AU704" s="153" t="s">
        <v>85</v>
      </c>
      <c r="AV704" s="12" t="s">
        <v>85</v>
      </c>
      <c r="AW704" s="12" t="s">
        <v>32</v>
      </c>
      <c r="AX704" s="12" t="s">
        <v>76</v>
      </c>
      <c r="AY704" s="153" t="s">
        <v>375</v>
      </c>
    </row>
    <row r="705" spans="2:65" s="14" customFormat="1" ht="11.25" x14ac:dyDescent="0.2">
      <c r="B705" s="166"/>
      <c r="D705" s="152" t="s">
        <v>384</v>
      </c>
      <c r="E705" s="167" t="s">
        <v>1</v>
      </c>
      <c r="F705" s="168" t="s">
        <v>522</v>
      </c>
      <c r="H705" s="167" t="s">
        <v>1</v>
      </c>
      <c r="I705" s="169"/>
      <c r="L705" s="166"/>
      <c r="M705" s="170"/>
      <c r="T705" s="171"/>
      <c r="AT705" s="167" t="s">
        <v>384</v>
      </c>
      <c r="AU705" s="167" t="s">
        <v>85</v>
      </c>
      <c r="AV705" s="14" t="s">
        <v>83</v>
      </c>
      <c r="AW705" s="14" t="s">
        <v>32</v>
      </c>
      <c r="AX705" s="14" t="s">
        <v>76</v>
      </c>
      <c r="AY705" s="167" t="s">
        <v>375</v>
      </c>
    </row>
    <row r="706" spans="2:65" s="12" customFormat="1" ht="11.25" x14ac:dyDescent="0.2">
      <c r="B706" s="151"/>
      <c r="D706" s="152" t="s">
        <v>384</v>
      </c>
      <c r="E706" s="153" t="s">
        <v>1</v>
      </c>
      <c r="F706" s="154" t="s">
        <v>1088</v>
      </c>
      <c r="H706" s="155">
        <v>40.130000000000003</v>
      </c>
      <c r="I706" s="156"/>
      <c r="L706" s="151"/>
      <c r="M706" s="157"/>
      <c r="T706" s="158"/>
      <c r="AT706" s="153" t="s">
        <v>384</v>
      </c>
      <c r="AU706" s="153" t="s">
        <v>85</v>
      </c>
      <c r="AV706" s="12" t="s">
        <v>85</v>
      </c>
      <c r="AW706" s="12" t="s">
        <v>32</v>
      </c>
      <c r="AX706" s="12" t="s">
        <v>76</v>
      </c>
      <c r="AY706" s="153" t="s">
        <v>375</v>
      </c>
    </row>
    <row r="707" spans="2:65" s="12" customFormat="1" ht="11.25" x14ac:dyDescent="0.2">
      <c r="B707" s="151"/>
      <c r="D707" s="152" t="s">
        <v>384</v>
      </c>
      <c r="E707" s="153" t="s">
        <v>1</v>
      </c>
      <c r="F707" s="154" t="s">
        <v>1089</v>
      </c>
      <c r="H707" s="155">
        <v>44.02</v>
      </c>
      <c r="I707" s="156"/>
      <c r="L707" s="151"/>
      <c r="M707" s="157"/>
      <c r="T707" s="158"/>
      <c r="AT707" s="153" t="s">
        <v>384</v>
      </c>
      <c r="AU707" s="153" t="s">
        <v>85</v>
      </c>
      <c r="AV707" s="12" t="s">
        <v>85</v>
      </c>
      <c r="AW707" s="12" t="s">
        <v>32</v>
      </c>
      <c r="AX707" s="12" t="s">
        <v>76</v>
      </c>
      <c r="AY707" s="153" t="s">
        <v>375</v>
      </c>
    </row>
    <row r="708" spans="2:65" s="12" customFormat="1" ht="11.25" x14ac:dyDescent="0.2">
      <c r="B708" s="151"/>
      <c r="D708" s="152" t="s">
        <v>384</v>
      </c>
      <c r="E708" s="153" t="s">
        <v>1</v>
      </c>
      <c r="F708" s="154" t="s">
        <v>1090</v>
      </c>
      <c r="H708" s="155">
        <v>26.535</v>
      </c>
      <c r="I708" s="156"/>
      <c r="L708" s="151"/>
      <c r="M708" s="157"/>
      <c r="T708" s="158"/>
      <c r="AT708" s="153" t="s">
        <v>384</v>
      </c>
      <c r="AU708" s="153" t="s">
        <v>85</v>
      </c>
      <c r="AV708" s="12" t="s">
        <v>85</v>
      </c>
      <c r="AW708" s="12" t="s">
        <v>32</v>
      </c>
      <c r="AX708" s="12" t="s">
        <v>76</v>
      </c>
      <c r="AY708" s="153" t="s">
        <v>375</v>
      </c>
    </row>
    <row r="709" spans="2:65" s="12" customFormat="1" ht="22.5" x14ac:dyDescent="0.2">
      <c r="B709" s="151"/>
      <c r="D709" s="152" t="s">
        <v>384</v>
      </c>
      <c r="E709" s="153" t="s">
        <v>1</v>
      </c>
      <c r="F709" s="154" t="s">
        <v>1091</v>
      </c>
      <c r="H709" s="155">
        <v>57.85</v>
      </c>
      <c r="I709" s="156"/>
      <c r="L709" s="151"/>
      <c r="M709" s="157"/>
      <c r="T709" s="158"/>
      <c r="AT709" s="153" t="s">
        <v>384</v>
      </c>
      <c r="AU709" s="153" t="s">
        <v>85</v>
      </c>
      <c r="AV709" s="12" t="s">
        <v>85</v>
      </c>
      <c r="AW709" s="12" t="s">
        <v>32</v>
      </c>
      <c r="AX709" s="12" t="s">
        <v>76</v>
      </c>
      <c r="AY709" s="153" t="s">
        <v>375</v>
      </c>
    </row>
    <row r="710" spans="2:65" s="12" customFormat="1" ht="11.25" x14ac:dyDescent="0.2">
      <c r="B710" s="151"/>
      <c r="D710" s="152" t="s">
        <v>384</v>
      </c>
      <c r="E710" s="153" t="s">
        <v>1</v>
      </c>
      <c r="F710" s="154" t="s">
        <v>1092</v>
      </c>
      <c r="H710" s="155">
        <v>37.25</v>
      </c>
      <c r="I710" s="156"/>
      <c r="L710" s="151"/>
      <c r="M710" s="157"/>
      <c r="T710" s="158"/>
      <c r="AT710" s="153" t="s">
        <v>384</v>
      </c>
      <c r="AU710" s="153" t="s">
        <v>85</v>
      </c>
      <c r="AV710" s="12" t="s">
        <v>85</v>
      </c>
      <c r="AW710" s="12" t="s">
        <v>32</v>
      </c>
      <c r="AX710" s="12" t="s">
        <v>76</v>
      </c>
      <c r="AY710" s="153" t="s">
        <v>375</v>
      </c>
    </row>
    <row r="711" spans="2:65" s="13" customFormat="1" ht="11.25" x14ac:dyDescent="0.2">
      <c r="B711" s="159"/>
      <c r="D711" s="152" t="s">
        <v>384</v>
      </c>
      <c r="E711" s="160" t="s">
        <v>1</v>
      </c>
      <c r="F711" s="161" t="s">
        <v>387</v>
      </c>
      <c r="H711" s="162">
        <v>463.46499999999997</v>
      </c>
      <c r="I711" s="163"/>
      <c r="L711" s="159"/>
      <c r="M711" s="164"/>
      <c r="T711" s="165"/>
      <c r="AT711" s="160" t="s">
        <v>384</v>
      </c>
      <c r="AU711" s="160" t="s">
        <v>85</v>
      </c>
      <c r="AV711" s="13" t="s">
        <v>382</v>
      </c>
      <c r="AW711" s="13" t="s">
        <v>32</v>
      </c>
      <c r="AX711" s="13" t="s">
        <v>83</v>
      </c>
      <c r="AY711" s="160" t="s">
        <v>375</v>
      </c>
    </row>
    <row r="712" spans="2:65" s="1" customFormat="1" ht="24.2" customHeight="1" x14ac:dyDescent="0.2">
      <c r="B712" s="32"/>
      <c r="C712" s="138" t="s">
        <v>1093</v>
      </c>
      <c r="D712" s="138" t="s">
        <v>377</v>
      </c>
      <c r="E712" s="139" t="s">
        <v>1094</v>
      </c>
      <c r="F712" s="140" t="s">
        <v>1095</v>
      </c>
      <c r="G712" s="141" t="s">
        <v>390</v>
      </c>
      <c r="H712" s="142">
        <v>13.99</v>
      </c>
      <c r="I712" s="143"/>
      <c r="J712" s="144">
        <f>ROUND(I712*H712,2)</f>
        <v>0</v>
      </c>
      <c r="K712" s="140" t="s">
        <v>381</v>
      </c>
      <c r="L712" s="32"/>
      <c r="M712" s="145" t="s">
        <v>1</v>
      </c>
      <c r="N712" s="146" t="s">
        <v>41</v>
      </c>
      <c r="P712" s="147">
        <f>O712*H712</f>
        <v>0</v>
      </c>
      <c r="Q712" s="147">
        <v>1.837</v>
      </c>
      <c r="R712" s="147">
        <f>Q712*H712</f>
        <v>25.699629999999999</v>
      </c>
      <c r="S712" s="147">
        <v>0</v>
      </c>
      <c r="T712" s="148">
        <f>S712*H712</f>
        <v>0</v>
      </c>
      <c r="AR712" s="149" t="s">
        <v>382</v>
      </c>
      <c r="AT712" s="149" t="s">
        <v>377</v>
      </c>
      <c r="AU712" s="149" t="s">
        <v>85</v>
      </c>
      <c r="AY712" s="17" t="s">
        <v>375</v>
      </c>
      <c r="BE712" s="150">
        <f>IF(N712="základní",J712,0)</f>
        <v>0</v>
      </c>
      <c r="BF712" s="150">
        <f>IF(N712="snížená",J712,0)</f>
        <v>0</v>
      </c>
      <c r="BG712" s="150">
        <f>IF(N712="zákl. přenesená",J712,0)</f>
        <v>0</v>
      </c>
      <c r="BH712" s="150">
        <f>IF(N712="sníž. přenesená",J712,0)</f>
        <v>0</v>
      </c>
      <c r="BI712" s="150">
        <f>IF(N712="nulová",J712,0)</f>
        <v>0</v>
      </c>
      <c r="BJ712" s="17" t="s">
        <v>83</v>
      </c>
      <c r="BK712" s="150">
        <f>ROUND(I712*H712,2)</f>
        <v>0</v>
      </c>
      <c r="BL712" s="17" t="s">
        <v>382</v>
      </c>
      <c r="BM712" s="149" t="s">
        <v>1096</v>
      </c>
    </row>
    <row r="713" spans="2:65" s="12" customFormat="1" ht="11.25" x14ac:dyDescent="0.2">
      <c r="B713" s="151"/>
      <c r="D713" s="152" t="s">
        <v>384</v>
      </c>
      <c r="E713" s="153" t="s">
        <v>1</v>
      </c>
      <c r="F713" s="154" t="s">
        <v>281</v>
      </c>
      <c r="H713" s="155">
        <v>13.99</v>
      </c>
      <c r="I713" s="156"/>
      <c r="L713" s="151"/>
      <c r="M713" s="157"/>
      <c r="T713" s="158"/>
      <c r="AT713" s="153" t="s">
        <v>384</v>
      </c>
      <c r="AU713" s="153" t="s">
        <v>85</v>
      </c>
      <c r="AV713" s="12" t="s">
        <v>85</v>
      </c>
      <c r="AW713" s="12" t="s">
        <v>32</v>
      </c>
      <c r="AX713" s="12" t="s">
        <v>83</v>
      </c>
      <c r="AY713" s="153" t="s">
        <v>375</v>
      </c>
    </row>
    <row r="714" spans="2:65" s="1" customFormat="1" ht="16.5" customHeight="1" x14ac:dyDescent="0.2">
      <c r="B714" s="32"/>
      <c r="C714" s="138" t="s">
        <v>1097</v>
      </c>
      <c r="D714" s="138" t="s">
        <v>377</v>
      </c>
      <c r="E714" s="139" t="s">
        <v>1098</v>
      </c>
      <c r="F714" s="140" t="s">
        <v>1099</v>
      </c>
      <c r="G714" s="141" t="s">
        <v>390</v>
      </c>
      <c r="H714" s="142">
        <v>286.26400000000001</v>
      </c>
      <c r="I714" s="143"/>
      <c r="J714" s="144">
        <f>ROUND(I714*H714,2)</f>
        <v>0</v>
      </c>
      <c r="K714" s="140" t="s">
        <v>381</v>
      </c>
      <c r="L714" s="32"/>
      <c r="M714" s="145" t="s">
        <v>1</v>
      </c>
      <c r="N714" s="146" t="s">
        <v>41</v>
      </c>
      <c r="P714" s="147">
        <f>O714*H714</f>
        <v>0</v>
      </c>
      <c r="Q714" s="147">
        <v>1.98</v>
      </c>
      <c r="R714" s="147">
        <f>Q714*H714</f>
        <v>566.80272000000002</v>
      </c>
      <c r="S714" s="147">
        <v>0</v>
      </c>
      <c r="T714" s="148">
        <f>S714*H714</f>
        <v>0</v>
      </c>
      <c r="AR714" s="149" t="s">
        <v>382</v>
      </c>
      <c r="AT714" s="149" t="s">
        <v>377</v>
      </c>
      <c r="AU714" s="149" t="s">
        <v>85</v>
      </c>
      <c r="AY714" s="17" t="s">
        <v>375</v>
      </c>
      <c r="BE714" s="150">
        <f>IF(N714="základní",J714,0)</f>
        <v>0</v>
      </c>
      <c r="BF714" s="150">
        <f>IF(N714="snížená",J714,0)</f>
        <v>0</v>
      </c>
      <c r="BG714" s="150">
        <f>IF(N714="zákl. přenesená",J714,0)</f>
        <v>0</v>
      </c>
      <c r="BH714" s="150">
        <f>IF(N714="sníž. přenesená",J714,0)</f>
        <v>0</v>
      </c>
      <c r="BI714" s="150">
        <f>IF(N714="nulová",J714,0)</f>
        <v>0</v>
      </c>
      <c r="BJ714" s="17" t="s">
        <v>83</v>
      </c>
      <c r="BK714" s="150">
        <f>ROUND(I714*H714,2)</f>
        <v>0</v>
      </c>
      <c r="BL714" s="17" t="s">
        <v>382</v>
      </c>
      <c r="BM714" s="149" t="s">
        <v>1100</v>
      </c>
    </row>
    <row r="715" spans="2:65" s="14" customFormat="1" ht="11.25" x14ac:dyDescent="0.2">
      <c r="B715" s="166"/>
      <c r="D715" s="152" t="s">
        <v>384</v>
      </c>
      <c r="E715" s="167" t="s">
        <v>1</v>
      </c>
      <c r="F715" s="168" t="s">
        <v>1101</v>
      </c>
      <c r="H715" s="167" t="s">
        <v>1</v>
      </c>
      <c r="I715" s="169"/>
      <c r="L715" s="166"/>
      <c r="M715" s="170"/>
      <c r="T715" s="171"/>
      <c r="AT715" s="167" t="s">
        <v>384</v>
      </c>
      <c r="AU715" s="167" t="s">
        <v>85</v>
      </c>
      <c r="AV715" s="14" t="s">
        <v>83</v>
      </c>
      <c r="AW715" s="14" t="s">
        <v>32</v>
      </c>
      <c r="AX715" s="14" t="s">
        <v>76</v>
      </c>
      <c r="AY715" s="167" t="s">
        <v>375</v>
      </c>
    </row>
    <row r="716" spans="2:65" s="14" customFormat="1" ht="11.25" x14ac:dyDescent="0.2">
      <c r="B716" s="166"/>
      <c r="D716" s="152" t="s">
        <v>384</v>
      </c>
      <c r="E716" s="167" t="s">
        <v>1</v>
      </c>
      <c r="F716" s="168" t="s">
        <v>1102</v>
      </c>
      <c r="H716" s="167" t="s">
        <v>1</v>
      </c>
      <c r="I716" s="169"/>
      <c r="L716" s="166"/>
      <c r="M716" s="170"/>
      <c r="T716" s="171"/>
      <c r="AT716" s="167" t="s">
        <v>384</v>
      </c>
      <c r="AU716" s="167" t="s">
        <v>85</v>
      </c>
      <c r="AV716" s="14" t="s">
        <v>83</v>
      </c>
      <c r="AW716" s="14" t="s">
        <v>32</v>
      </c>
      <c r="AX716" s="14" t="s">
        <v>76</v>
      </c>
      <c r="AY716" s="167" t="s">
        <v>375</v>
      </c>
    </row>
    <row r="717" spans="2:65" s="12" customFormat="1" ht="11.25" x14ac:dyDescent="0.2">
      <c r="B717" s="151"/>
      <c r="D717" s="152" t="s">
        <v>384</v>
      </c>
      <c r="E717" s="153" t="s">
        <v>1</v>
      </c>
      <c r="F717" s="154" t="s">
        <v>1103</v>
      </c>
      <c r="H717" s="155">
        <v>65.744</v>
      </c>
      <c r="I717" s="156"/>
      <c r="L717" s="151"/>
      <c r="M717" s="157"/>
      <c r="T717" s="158"/>
      <c r="AT717" s="153" t="s">
        <v>384</v>
      </c>
      <c r="AU717" s="153" t="s">
        <v>85</v>
      </c>
      <c r="AV717" s="12" t="s">
        <v>85</v>
      </c>
      <c r="AW717" s="12" t="s">
        <v>32</v>
      </c>
      <c r="AX717" s="12" t="s">
        <v>76</v>
      </c>
      <c r="AY717" s="153" t="s">
        <v>375</v>
      </c>
    </row>
    <row r="718" spans="2:65" s="12" customFormat="1" ht="11.25" x14ac:dyDescent="0.2">
      <c r="B718" s="151"/>
      <c r="D718" s="152" t="s">
        <v>384</v>
      </c>
      <c r="E718" s="153" t="s">
        <v>1</v>
      </c>
      <c r="F718" s="154" t="s">
        <v>1104</v>
      </c>
      <c r="H718" s="155">
        <v>48.904000000000003</v>
      </c>
      <c r="I718" s="156"/>
      <c r="L718" s="151"/>
      <c r="M718" s="157"/>
      <c r="T718" s="158"/>
      <c r="AT718" s="153" t="s">
        <v>384</v>
      </c>
      <c r="AU718" s="153" t="s">
        <v>85</v>
      </c>
      <c r="AV718" s="12" t="s">
        <v>85</v>
      </c>
      <c r="AW718" s="12" t="s">
        <v>32</v>
      </c>
      <c r="AX718" s="12" t="s">
        <v>76</v>
      </c>
      <c r="AY718" s="153" t="s">
        <v>375</v>
      </c>
    </row>
    <row r="719" spans="2:65" s="12" customFormat="1" ht="11.25" x14ac:dyDescent="0.2">
      <c r="B719" s="151"/>
      <c r="D719" s="152" t="s">
        <v>384</v>
      </c>
      <c r="E719" s="153" t="s">
        <v>1</v>
      </c>
      <c r="F719" s="154" t="s">
        <v>1105</v>
      </c>
      <c r="H719" s="155">
        <v>132.131</v>
      </c>
      <c r="I719" s="156"/>
      <c r="L719" s="151"/>
      <c r="M719" s="157"/>
      <c r="T719" s="158"/>
      <c r="AT719" s="153" t="s">
        <v>384</v>
      </c>
      <c r="AU719" s="153" t="s">
        <v>85</v>
      </c>
      <c r="AV719" s="12" t="s">
        <v>85</v>
      </c>
      <c r="AW719" s="12" t="s">
        <v>32</v>
      </c>
      <c r="AX719" s="12" t="s">
        <v>76</v>
      </c>
      <c r="AY719" s="153" t="s">
        <v>375</v>
      </c>
    </row>
    <row r="720" spans="2:65" s="14" customFormat="1" ht="11.25" x14ac:dyDescent="0.2">
      <c r="B720" s="166"/>
      <c r="D720" s="152" t="s">
        <v>384</v>
      </c>
      <c r="E720" s="167" t="s">
        <v>1</v>
      </c>
      <c r="F720" s="168" t="s">
        <v>1106</v>
      </c>
      <c r="H720" s="167" t="s">
        <v>1</v>
      </c>
      <c r="I720" s="169"/>
      <c r="L720" s="166"/>
      <c r="M720" s="170"/>
      <c r="T720" s="171"/>
      <c r="AT720" s="167" t="s">
        <v>384</v>
      </c>
      <c r="AU720" s="167" t="s">
        <v>85</v>
      </c>
      <c r="AV720" s="14" t="s">
        <v>83</v>
      </c>
      <c r="AW720" s="14" t="s">
        <v>32</v>
      </c>
      <c r="AX720" s="14" t="s">
        <v>76</v>
      </c>
      <c r="AY720" s="167" t="s">
        <v>375</v>
      </c>
    </row>
    <row r="721" spans="2:65" s="12" customFormat="1" ht="11.25" x14ac:dyDescent="0.2">
      <c r="B721" s="151"/>
      <c r="D721" s="152" t="s">
        <v>384</v>
      </c>
      <c r="E721" s="153" t="s">
        <v>1</v>
      </c>
      <c r="F721" s="154" t="s">
        <v>1107</v>
      </c>
      <c r="H721" s="155">
        <v>4.0910000000000002</v>
      </c>
      <c r="I721" s="156"/>
      <c r="L721" s="151"/>
      <c r="M721" s="157"/>
      <c r="T721" s="158"/>
      <c r="AT721" s="153" t="s">
        <v>384</v>
      </c>
      <c r="AU721" s="153" t="s">
        <v>85</v>
      </c>
      <c r="AV721" s="12" t="s">
        <v>85</v>
      </c>
      <c r="AW721" s="12" t="s">
        <v>32</v>
      </c>
      <c r="AX721" s="12" t="s">
        <v>76</v>
      </c>
      <c r="AY721" s="153" t="s">
        <v>375</v>
      </c>
    </row>
    <row r="722" spans="2:65" s="12" customFormat="1" ht="11.25" x14ac:dyDescent="0.2">
      <c r="B722" s="151"/>
      <c r="D722" s="152" t="s">
        <v>384</v>
      </c>
      <c r="E722" s="153" t="s">
        <v>1</v>
      </c>
      <c r="F722" s="154" t="s">
        <v>1108</v>
      </c>
      <c r="H722" s="155">
        <v>35.393999999999998</v>
      </c>
      <c r="I722" s="156"/>
      <c r="L722" s="151"/>
      <c r="M722" s="157"/>
      <c r="T722" s="158"/>
      <c r="AT722" s="153" t="s">
        <v>384</v>
      </c>
      <c r="AU722" s="153" t="s">
        <v>85</v>
      </c>
      <c r="AV722" s="12" t="s">
        <v>85</v>
      </c>
      <c r="AW722" s="12" t="s">
        <v>32</v>
      </c>
      <c r="AX722" s="12" t="s">
        <v>76</v>
      </c>
      <c r="AY722" s="153" t="s">
        <v>375</v>
      </c>
    </row>
    <row r="723" spans="2:65" s="13" customFormat="1" ht="11.25" x14ac:dyDescent="0.2">
      <c r="B723" s="159"/>
      <c r="D723" s="152" t="s">
        <v>384</v>
      </c>
      <c r="E723" s="160" t="s">
        <v>1</v>
      </c>
      <c r="F723" s="161" t="s">
        <v>387</v>
      </c>
      <c r="H723" s="162">
        <v>286.26400000000001</v>
      </c>
      <c r="I723" s="163"/>
      <c r="L723" s="159"/>
      <c r="M723" s="164"/>
      <c r="T723" s="165"/>
      <c r="AT723" s="160" t="s">
        <v>384</v>
      </c>
      <c r="AU723" s="160" t="s">
        <v>85</v>
      </c>
      <c r="AV723" s="13" t="s">
        <v>382</v>
      </c>
      <c r="AW723" s="13" t="s">
        <v>32</v>
      </c>
      <c r="AX723" s="13" t="s">
        <v>83</v>
      </c>
      <c r="AY723" s="160" t="s">
        <v>375</v>
      </c>
    </row>
    <row r="724" spans="2:65" s="1" customFormat="1" ht="24.2" customHeight="1" x14ac:dyDescent="0.2">
      <c r="B724" s="32"/>
      <c r="C724" s="138" t="s">
        <v>1109</v>
      </c>
      <c r="D724" s="138" t="s">
        <v>377</v>
      </c>
      <c r="E724" s="139" t="s">
        <v>1110</v>
      </c>
      <c r="F724" s="140" t="s">
        <v>1111</v>
      </c>
      <c r="G724" s="141" t="s">
        <v>532</v>
      </c>
      <c r="H724" s="142">
        <v>18</v>
      </c>
      <c r="I724" s="143"/>
      <c r="J724" s="144">
        <f>ROUND(I724*H724,2)</f>
        <v>0</v>
      </c>
      <c r="K724" s="140" t="s">
        <v>381</v>
      </c>
      <c r="L724" s="32"/>
      <c r="M724" s="145" t="s">
        <v>1</v>
      </c>
      <c r="N724" s="146" t="s">
        <v>41</v>
      </c>
      <c r="P724" s="147">
        <f>O724*H724</f>
        <v>0</v>
      </c>
      <c r="Q724" s="147">
        <v>1.7770000000000001E-2</v>
      </c>
      <c r="R724" s="147">
        <f>Q724*H724</f>
        <v>0.31986000000000003</v>
      </c>
      <c r="S724" s="147">
        <v>0</v>
      </c>
      <c r="T724" s="148">
        <f>S724*H724</f>
        <v>0</v>
      </c>
      <c r="AR724" s="149" t="s">
        <v>382</v>
      </c>
      <c r="AT724" s="149" t="s">
        <v>377</v>
      </c>
      <c r="AU724" s="149" t="s">
        <v>85</v>
      </c>
      <c r="AY724" s="17" t="s">
        <v>375</v>
      </c>
      <c r="BE724" s="150">
        <f>IF(N724="základní",J724,0)</f>
        <v>0</v>
      </c>
      <c r="BF724" s="150">
        <f>IF(N724="snížená",J724,0)</f>
        <v>0</v>
      </c>
      <c r="BG724" s="150">
        <f>IF(N724="zákl. přenesená",J724,0)</f>
        <v>0</v>
      </c>
      <c r="BH724" s="150">
        <f>IF(N724="sníž. přenesená",J724,0)</f>
        <v>0</v>
      </c>
      <c r="BI724" s="150">
        <f>IF(N724="nulová",J724,0)</f>
        <v>0</v>
      </c>
      <c r="BJ724" s="17" t="s">
        <v>83</v>
      </c>
      <c r="BK724" s="150">
        <f>ROUND(I724*H724,2)</f>
        <v>0</v>
      </c>
      <c r="BL724" s="17" t="s">
        <v>382</v>
      </c>
      <c r="BM724" s="149" t="s">
        <v>1112</v>
      </c>
    </row>
    <row r="725" spans="2:65" s="14" customFormat="1" ht="11.25" x14ac:dyDescent="0.2">
      <c r="B725" s="166"/>
      <c r="D725" s="152" t="s">
        <v>384</v>
      </c>
      <c r="E725" s="167" t="s">
        <v>1</v>
      </c>
      <c r="F725" s="168" t="s">
        <v>1113</v>
      </c>
      <c r="H725" s="167" t="s">
        <v>1</v>
      </c>
      <c r="I725" s="169"/>
      <c r="L725" s="166"/>
      <c r="M725" s="170"/>
      <c r="T725" s="171"/>
      <c r="AT725" s="167" t="s">
        <v>384</v>
      </c>
      <c r="AU725" s="167" t="s">
        <v>85</v>
      </c>
      <c r="AV725" s="14" t="s">
        <v>83</v>
      </c>
      <c r="AW725" s="14" t="s">
        <v>32</v>
      </c>
      <c r="AX725" s="14" t="s">
        <v>76</v>
      </c>
      <c r="AY725" s="167" t="s">
        <v>375</v>
      </c>
    </row>
    <row r="726" spans="2:65" s="12" customFormat="1" ht="11.25" x14ac:dyDescent="0.2">
      <c r="B726" s="151"/>
      <c r="D726" s="152" t="s">
        <v>384</v>
      </c>
      <c r="E726" s="153" t="s">
        <v>1</v>
      </c>
      <c r="F726" s="154" t="s">
        <v>1114</v>
      </c>
      <c r="H726" s="155">
        <v>3</v>
      </c>
      <c r="I726" s="156"/>
      <c r="L726" s="151"/>
      <c r="M726" s="157"/>
      <c r="T726" s="158"/>
      <c r="AT726" s="153" t="s">
        <v>384</v>
      </c>
      <c r="AU726" s="153" t="s">
        <v>85</v>
      </c>
      <c r="AV726" s="12" t="s">
        <v>85</v>
      </c>
      <c r="AW726" s="12" t="s">
        <v>32</v>
      </c>
      <c r="AX726" s="12" t="s">
        <v>76</v>
      </c>
      <c r="AY726" s="153" t="s">
        <v>375</v>
      </c>
    </row>
    <row r="727" spans="2:65" s="12" customFormat="1" ht="11.25" x14ac:dyDescent="0.2">
      <c r="B727" s="151"/>
      <c r="D727" s="152" t="s">
        <v>384</v>
      </c>
      <c r="E727" s="153" t="s">
        <v>1</v>
      </c>
      <c r="F727" s="154" t="s">
        <v>1115</v>
      </c>
      <c r="H727" s="155">
        <v>5</v>
      </c>
      <c r="I727" s="156"/>
      <c r="L727" s="151"/>
      <c r="M727" s="157"/>
      <c r="T727" s="158"/>
      <c r="AT727" s="153" t="s">
        <v>384</v>
      </c>
      <c r="AU727" s="153" t="s">
        <v>85</v>
      </c>
      <c r="AV727" s="12" t="s">
        <v>85</v>
      </c>
      <c r="AW727" s="12" t="s">
        <v>32</v>
      </c>
      <c r="AX727" s="12" t="s">
        <v>76</v>
      </c>
      <c r="AY727" s="153" t="s">
        <v>375</v>
      </c>
    </row>
    <row r="728" spans="2:65" s="12" customFormat="1" ht="11.25" x14ac:dyDescent="0.2">
      <c r="B728" s="151"/>
      <c r="D728" s="152" t="s">
        <v>384</v>
      </c>
      <c r="E728" s="153" t="s">
        <v>1</v>
      </c>
      <c r="F728" s="154" t="s">
        <v>1116</v>
      </c>
      <c r="H728" s="155">
        <v>1</v>
      </c>
      <c r="I728" s="156"/>
      <c r="L728" s="151"/>
      <c r="M728" s="157"/>
      <c r="T728" s="158"/>
      <c r="AT728" s="153" t="s">
        <v>384</v>
      </c>
      <c r="AU728" s="153" t="s">
        <v>85</v>
      </c>
      <c r="AV728" s="12" t="s">
        <v>85</v>
      </c>
      <c r="AW728" s="12" t="s">
        <v>32</v>
      </c>
      <c r="AX728" s="12" t="s">
        <v>76</v>
      </c>
      <c r="AY728" s="153" t="s">
        <v>375</v>
      </c>
    </row>
    <row r="729" spans="2:65" s="12" customFormat="1" ht="11.25" x14ac:dyDescent="0.2">
      <c r="B729" s="151"/>
      <c r="D729" s="152" t="s">
        <v>384</v>
      </c>
      <c r="E729" s="153" t="s">
        <v>1</v>
      </c>
      <c r="F729" s="154" t="s">
        <v>1117</v>
      </c>
      <c r="H729" s="155">
        <v>3</v>
      </c>
      <c r="I729" s="156"/>
      <c r="L729" s="151"/>
      <c r="M729" s="157"/>
      <c r="T729" s="158"/>
      <c r="AT729" s="153" t="s">
        <v>384</v>
      </c>
      <c r="AU729" s="153" t="s">
        <v>85</v>
      </c>
      <c r="AV729" s="12" t="s">
        <v>85</v>
      </c>
      <c r="AW729" s="12" t="s">
        <v>32</v>
      </c>
      <c r="AX729" s="12" t="s">
        <v>76</v>
      </c>
      <c r="AY729" s="153" t="s">
        <v>375</v>
      </c>
    </row>
    <row r="730" spans="2:65" s="12" customFormat="1" ht="11.25" x14ac:dyDescent="0.2">
      <c r="B730" s="151"/>
      <c r="D730" s="152" t="s">
        <v>384</v>
      </c>
      <c r="E730" s="153" t="s">
        <v>1</v>
      </c>
      <c r="F730" s="154" t="s">
        <v>1118</v>
      </c>
      <c r="H730" s="155">
        <v>3</v>
      </c>
      <c r="I730" s="156"/>
      <c r="L730" s="151"/>
      <c r="M730" s="157"/>
      <c r="T730" s="158"/>
      <c r="AT730" s="153" t="s">
        <v>384</v>
      </c>
      <c r="AU730" s="153" t="s">
        <v>85</v>
      </c>
      <c r="AV730" s="12" t="s">
        <v>85</v>
      </c>
      <c r="AW730" s="12" t="s">
        <v>32</v>
      </c>
      <c r="AX730" s="12" t="s">
        <v>76</v>
      </c>
      <c r="AY730" s="153" t="s">
        <v>375</v>
      </c>
    </row>
    <row r="731" spans="2:65" s="12" customFormat="1" ht="11.25" x14ac:dyDescent="0.2">
      <c r="B731" s="151"/>
      <c r="D731" s="152" t="s">
        <v>384</v>
      </c>
      <c r="E731" s="153" t="s">
        <v>1</v>
      </c>
      <c r="F731" s="154" t="s">
        <v>1119</v>
      </c>
      <c r="H731" s="155">
        <v>2</v>
      </c>
      <c r="I731" s="156"/>
      <c r="L731" s="151"/>
      <c r="M731" s="157"/>
      <c r="T731" s="158"/>
      <c r="AT731" s="153" t="s">
        <v>384</v>
      </c>
      <c r="AU731" s="153" t="s">
        <v>85</v>
      </c>
      <c r="AV731" s="12" t="s">
        <v>85</v>
      </c>
      <c r="AW731" s="12" t="s">
        <v>32</v>
      </c>
      <c r="AX731" s="12" t="s">
        <v>76</v>
      </c>
      <c r="AY731" s="153" t="s">
        <v>375</v>
      </c>
    </row>
    <row r="732" spans="2:65" s="12" customFormat="1" ht="11.25" x14ac:dyDescent="0.2">
      <c r="B732" s="151"/>
      <c r="D732" s="152" t="s">
        <v>384</v>
      </c>
      <c r="E732" s="153" t="s">
        <v>1</v>
      </c>
      <c r="F732" s="154" t="s">
        <v>1120</v>
      </c>
      <c r="H732" s="155">
        <v>1</v>
      </c>
      <c r="I732" s="156"/>
      <c r="L732" s="151"/>
      <c r="M732" s="157"/>
      <c r="T732" s="158"/>
      <c r="AT732" s="153" t="s">
        <v>384</v>
      </c>
      <c r="AU732" s="153" t="s">
        <v>85</v>
      </c>
      <c r="AV732" s="12" t="s">
        <v>85</v>
      </c>
      <c r="AW732" s="12" t="s">
        <v>32</v>
      </c>
      <c r="AX732" s="12" t="s">
        <v>76</v>
      </c>
      <c r="AY732" s="153" t="s">
        <v>375</v>
      </c>
    </row>
    <row r="733" spans="2:65" s="13" customFormat="1" ht="11.25" x14ac:dyDescent="0.2">
      <c r="B733" s="159"/>
      <c r="D733" s="152" t="s">
        <v>384</v>
      </c>
      <c r="E733" s="160" t="s">
        <v>1</v>
      </c>
      <c r="F733" s="161" t="s">
        <v>387</v>
      </c>
      <c r="H733" s="162">
        <v>18</v>
      </c>
      <c r="I733" s="163"/>
      <c r="L733" s="159"/>
      <c r="M733" s="164"/>
      <c r="T733" s="165"/>
      <c r="AT733" s="160" t="s">
        <v>384</v>
      </c>
      <c r="AU733" s="160" t="s">
        <v>85</v>
      </c>
      <c r="AV733" s="13" t="s">
        <v>382</v>
      </c>
      <c r="AW733" s="13" t="s">
        <v>32</v>
      </c>
      <c r="AX733" s="13" t="s">
        <v>83</v>
      </c>
      <c r="AY733" s="160" t="s">
        <v>375</v>
      </c>
    </row>
    <row r="734" spans="2:65" s="1" customFormat="1" ht="24.2" customHeight="1" x14ac:dyDescent="0.2">
      <c r="B734" s="32"/>
      <c r="C734" s="138" t="s">
        <v>1121</v>
      </c>
      <c r="D734" s="138" t="s">
        <v>377</v>
      </c>
      <c r="E734" s="139" t="s">
        <v>1122</v>
      </c>
      <c r="F734" s="140" t="s">
        <v>1123</v>
      </c>
      <c r="G734" s="141" t="s">
        <v>532</v>
      </c>
      <c r="H734" s="142">
        <v>4</v>
      </c>
      <c r="I734" s="143"/>
      <c r="J734" s="144">
        <f>ROUND(I734*H734,2)</f>
        <v>0</v>
      </c>
      <c r="K734" s="140" t="s">
        <v>381</v>
      </c>
      <c r="L734" s="32"/>
      <c r="M734" s="145" t="s">
        <v>1</v>
      </c>
      <c r="N734" s="146" t="s">
        <v>41</v>
      </c>
      <c r="P734" s="147">
        <f>O734*H734</f>
        <v>0</v>
      </c>
      <c r="Q734" s="147">
        <v>3.5319999999999997E-2</v>
      </c>
      <c r="R734" s="147">
        <f>Q734*H734</f>
        <v>0.14127999999999999</v>
      </c>
      <c r="S734" s="147">
        <v>0</v>
      </c>
      <c r="T734" s="148">
        <f>S734*H734</f>
        <v>0</v>
      </c>
      <c r="AR734" s="149" t="s">
        <v>382</v>
      </c>
      <c r="AT734" s="149" t="s">
        <v>377</v>
      </c>
      <c r="AU734" s="149" t="s">
        <v>85</v>
      </c>
      <c r="AY734" s="17" t="s">
        <v>375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83</v>
      </c>
      <c r="BK734" s="150">
        <f>ROUND(I734*H734,2)</f>
        <v>0</v>
      </c>
      <c r="BL734" s="17" t="s">
        <v>382</v>
      </c>
      <c r="BM734" s="149" t="s">
        <v>1124</v>
      </c>
    </row>
    <row r="735" spans="2:65" s="14" customFormat="1" ht="11.25" x14ac:dyDescent="0.2">
      <c r="B735" s="166"/>
      <c r="D735" s="152" t="s">
        <v>384</v>
      </c>
      <c r="E735" s="167" t="s">
        <v>1</v>
      </c>
      <c r="F735" s="168" t="s">
        <v>1125</v>
      </c>
      <c r="H735" s="167" t="s">
        <v>1</v>
      </c>
      <c r="I735" s="169"/>
      <c r="L735" s="166"/>
      <c r="M735" s="170"/>
      <c r="T735" s="171"/>
      <c r="AT735" s="167" t="s">
        <v>384</v>
      </c>
      <c r="AU735" s="167" t="s">
        <v>85</v>
      </c>
      <c r="AV735" s="14" t="s">
        <v>83</v>
      </c>
      <c r="AW735" s="14" t="s">
        <v>32</v>
      </c>
      <c r="AX735" s="14" t="s">
        <v>76</v>
      </c>
      <c r="AY735" s="167" t="s">
        <v>375</v>
      </c>
    </row>
    <row r="736" spans="2:65" s="12" customFormat="1" ht="11.25" x14ac:dyDescent="0.2">
      <c r="B736" s="151"/>
      <c r="D736" s="152" t="s">
        <v>384</v>
      </c>
      <c r="E736" s="153" t="s">
        <v>1</v>
      </c>
      <c r="F736" s="154" t="s">
        <v>1126</v>
      </c>
      <c r="H736" s="155">
        <v>4</v>
      </c>
      <c r="I736" s="156"/>
      <c r="L736" s="151"/>
      <c r="M736" s="157"/>
      <c r="T736" s="158"/>
      <c r="AT736" s="153" t="s">
        <v>384</v>
      </c>
      <c r="AU736" s="153" t="s">
        <v>85</v>
      </c>
      <c r="AV736" s="12" t="s">
        <v>85</v>
      </c>
      <c r="AW736" s="12" t="s">
        <v>32</v>
      </c>
      <c r="AX736" s="12" t="s">
        <v>76</v>
      </c>
      <c r="AY736" s="153" t="s">
        <v>375</v>
      </c>
    </row>
    <row r="737" spans="2:65" s="13" customFormat="1" ht="11.25" x14ac:dyDescent="0.2">
      <c r="B737" s="159"/>
      <c r="D737" s="152" t="s">
        <v>384</v>
      </c>
      <c r="E737" s="160" t="s">
        <v>1</v>
      </c>
      <c r="F737" s="161" t="s">
        <v>387</v>
      </c>
      <c r="H737" s="162">
        <v>4</v>
      </c>
      <c r="I737" s="163"/>
      <c r="L737" s="159"/>
      <c r="M737" s="164"/>
      <c r="T737" s="165"/>
      <c r="AT737" s="160" t="s">
        <v>384</v>
      </c>
      <c r="AU737" s="160" t="s">
        <v>85</v>
      </c>
      <c r="AV737" s="13" t="s">
        <v>382</v>
      </c>
      <c r="AW737" s="13" t="s">
        <v>32</v>
      </c>
      <c r="AX737" s="13" t="s">
        <v>83</v>
      </c>
      <c r="AY737" s="160" t="s">
        <v>375</v>
      </c>
    </row>
    <row r="738" spans="2:65" s="1" customFormat="1" ht="24.2" customHeight="1" x14ac:dyDescent="0.2">
      <c r="B738" s="32"/>
      <c r="C738" s="179" t="s">
        <v>1127</v>
      </c>
      <c r="D738" s="179" t="s">
        <v>657</v>
      </c>
      <c r="E738" s="180" t="s">
        <v>1128</v>
      </c>
      <c r="F738" s="181" t="s">
        <v>1129</v>
      </c>
      <c r="G738" s="182" t="s">
        <v>532</v>
      </c>
      <c r="H738" s="183">
        <v>8</v>
      </c>
      <c r="I738" s="184"/>
      <c r="J738" s="185">
        <f>ROUND(I738*H738,2)</f>
        <v>0</v>
      </c>
      <c r="K738" s="181" t="s">
        <v>381</v>
      </c>
      <c r="L738" s="186"/>
      <c r="M738" s="187" t="s">
        <v>1</v>
      </c>
      <c r="N738" s="188" t="s">
        <v>41</v>
      </c>
      <c r="P738" s="147">
        <f>O738*H738</f>
        <v>0</v>
      </c>
      <c r="Q738" s="147">
        <v>1.489E-2</v>
      </c>
      <c r="R738" s="147">
        <f>Q738*H738</f>
        <v>0.11912</v>
      </c>
      <c r="S738" s="147">
        <v>0</v>
      </c>
      <c r="T738" s="148">
        <f>S738*H738</f>
        <v>0</v>
      </c>
      <c r="AR738" s="149" t="s">
        <v>424</v>
      </c>
      <c r="AT738" s="149" t="s">
        <v>657</v>
      </c>
      <c r="AU738" s="149" t="s">
        <v>85</v>
      </c>
      <c r="AY738" s="17" t="s">
        <v>375</v>
      </c>
      <c r="BE738" s="150">
        <f>IF(N738="základní",J738,0)</f>
        <v>0</v>
      </c>
      <c r="BF738" s="150">
        <f>IF(N738="snížená",J738,0)</f>
        <v>0</v>
      </c>
      <c r="BG738" s="150">
        <f>IF(N738="zákl. přenesená",J738,0)</f>
        <v>0</v>
      </c>
      <c r="BH738" s="150">
        <f>IF(N738="sníž. přenesená",J738,0)</f>
        <v>0</v>
      </c>
      <c r="BI738" s="150">
        <f>IF(N738="nulová",J738,0)</f>
        <v>0</v>
      </c>
      <c r="BJ738" s="17" t="s">
        <v>83</v>
      </c>
      <c r="BK738" s="150">
        <f>ROUND(I738*H738,2)</f>
        <v>0</v>
      </c>
      <c r="BL738" s="17" t="s">
        <v>382</v>
      </c>
      <c r="BM738" s="149" t="s">
        <v>1130</v>
      </c>
    </row>
    <row r="739" spans="2:65" s="12" customFormat="1" ht="11.25" x14ac:dyDescent="0.2">
      <c r="B739" s="151"/>
      <c r="D739" s="152" t="s">
        <v>384</v>
      </c>
      <c r="E739" s="153" t="s">
        <v>1</v>
      </c>
      <c r="F739" s="154" t="s">
        <v>1117</v>
      </c>
      <c r="H739" s="155">
        <v>3</v>
      </c>
      <c r="I739" s="156"/>
      <c r="L739" s="151"/>
      <c r="M739" s="157"/>
      <c r="T739" s="158"/>
      <c r="AT739" s="153" t="s">
        <v>384</v>
      </c>
      <c r="AU739" s="153" t="s">
        <v>85</v>
      </c>
      <c r="AV739" s="12" t="s">
        <v>85</v>
      </c>
      <c r="AW739" s="12" t="s">
        <v>32</v>
      </c>
      <c r="AX739" s="12" t="s">
        <v>76</v>
      </c>
      <c r="AY739" s="153" t="s">
        <v>375</v>
      </c>
    </row>
    <row r="740" spans="2:65" s="12" customFormat="1" ht="11.25" x14ac:dyDescent="0.2">
      <c r="B740" s="151"/>
      <c r="D740" s="152" t="s">
        <v>384</v>
      </c>
      <c r="E740" s="153" t="s">
        <v>1</v>
      </c>
      <c r="F740" s="154" t="s">
        <v>1118</v>
      </c>
      <c r="H740" s="155">
        <v>3</v>
      </c>
      <c r="I740" s="156"/>
      <c r="L740" s="151"/>
      <c r="M740" s="157"/>
      <c r="T740" s="158"/>
      <c r="AT740" s="153" t="s">
        <v>384</v>
      </c>
      <c r="AU740" s="153" t="s">
        <v>85</v>
      </c>
      <c r="AV740" s="12" t="s">
        <v>85</v>
      </c>
      <c r="AW740" s="12" t="s">
        <v>32</v>
      </c>
      <c r="AX740" s="12" t="s">
        <v>76</v>
      </c>
      <c r="AY740" s="153" t="s">
        <v>375</v>
      </c>
    </row>
    <row r="741" spans="2:65" s="12" customFormat="1" ht="11.25" x14ac:dyDescent="0.2">
      <c r="B741" s="151"/>
      <c r="D741" s="152" t="s">
        <v>384</v>
      </c>
      <c r="E741" s="153" t="s">
        <v>1</v>
      </c>
      <c r="F741" s="154" t="s">
        <v>1119</v>
      </c>
      <c r="H741" s="155">
        <v>2</v>
      </c>
      <c r="I741" s="156"/>
      <c r="L741" s="151"/>
      <c r="M741" s="157"/>
      <c r="T741" s="158"/>
      <c r="AT741" s="153" t="s">
        <v>384</v>
      </c>
      <c r="AU741" s="153" t="s">
        <v>85</v>
      </c>
      <c r="AV741" s="12" t="s">
        <v>85</v>
      </c>
      <c r="AW741" s="12" t="s">
        <v>32</v>
      </c>
      <c r="AX741" s="12" t="s">
        <v>76</v>
      </c>
      <c r="AY741" s="153" t="s">
        <v>375</v>
      </c>
    </row>
    <row r="742" spans="2:65" s="13" customFormat="1" ht="11.25" x14ac:dyDescent="0.2">
      <c r="B742" s="159"/>
      <c r="D742" s="152" t="s">
        <v>384</v>
      </c>
      <c r="E742" s="160" t="s">
        <v>1</v>
      </c>
      <c r="F742" s="161" t="s">
        <v>387</v>
      </c>
      <c r="H742" s="162">
        <v>8</v>
      </c>
      <c r="I742" s="163"/>
      <c r="L742" s="159"/>
      <c r="M742" s="164"/>
      <c r="T742" s="165"/>
      <c r="AT742" s="160" t="s">
        <v>384</v>
      </c>
      <c r="AU742" s="160" t="s">
        <v>85</v>
      </c>
      <c r="AV742" s="13" t="s">
        <v>382</v>
      </c>
      <c r="AW742" s="13" t="s">
        <v>32</v>
      </c>
      <c r="AX742" s="13" t="s">
        <v>83</v>
      </c>
      <c r="AY742" s="160" t="s">
        <v>375</v>
      </c>
    </row>
    <row r="743" spans="2:65" s="1" customFormat="1" ht="24.2" customHeight="1" x14ac:dyDescent="0.2">
      <c r="B743" s="32"/>
      <c r="C743" s="179" t="s">
        <v>1131</v>
      </c>
      <c r="D743" s="179" t="s">
        <v>657</v>
      </c>
      <c r="E743" s="180" t="s">
        <v>1132</v>
      </c>
      <c r="F743" s="181" t="s">
        <v>1133</v>
      </c>
      <c r="G743" s="182" t="s">
        <v>532</v>
      </c>
      <c r="H743" s="183">
        <v>10</v>
      </c>
      <c r="I743" s="184"/>
      <c r="J743" s="185">
        <f>ROUND(I743*H743,2)</f>
        <v>0</v>
      </c>
      <c r="K743" s="181" t="s">
        <v>381</v>
      </c>
      <c r="L743" s="186"/>
      <c r="M743" s="187" t="s">
        <v>1</v>
      </c>
      <c r="N743" s="188" t="s">
        <v>41</v>
      </c>
      <c r="P743" s="147">
        <f>O743*H743</f>
        <v>0</v>
      </c>
      <c r="Q743" s="147">
        <v>1.521E-2</v>
      </c>
      <c r="R743" s="147">
        <f>Q743*H743</f>
        <v>0.15209999999999999</v>
      </c>
      <c r="S743" s="147">
        <v>0</v>
      </c>
      <c r="T743" s="148">
        <f>S743*H743</f>
        <v>0</v>
      </c>
      <c r="AR743" s="149" t="s">
        <v>424</v>
      </c>
      <c r="AT743" s="149" t="s">
        <v>657</v>
      </c>
      <c r="AU743" s="149" t="s">
        <v>85</v>
      </c>
      <c r="AY743" s="17" t="s">
        <v>375</v>
      </c>
      <c r="BE743" s="150">
        <f>IF(N743="základní",J743,0)</f>
        <v>0</v>
      </c>
      <c r="BF743" s="150">
        <f>IF(N743="snížená",J743,0)</f>
        <v>0</v>
      </c>
      <c r="BG743" s="150">
        <f>IF(N743="zákl. přenesená",J743,0)</f>
        <v>0</v>
      </c>
      <c r="BH743" s="150">
        <f>IF(N743="sníž. přenesená",J743,0)</f>
        <v>0</v>
      </c>
      <c r="BI743" s="150">
        <f>IF(N743="nulová",J743,0)</f>
        <v>0</v>
      </c>
      <c r="BJ743" s="17" t="s">
        <v>83</v>
      </c>
      <c r="BK743" s="150">
        <f>ROUND(I743*H743,2)</f>
        <v>0</v>
      </c>
      <c r="BL743" s="17" t="s">
        <v>382</v>
      </c>
      <c r="BM743" s="149" t="s">
        <v>1134</v>
      </c>
    </row>
    <row r="744" spans="2:65" s="12" customFormat="1" ht="11.25" x14ac:dyDescent="0.2">
      <c r="B744" s="151"/>
      <c r="D744" s="152" t="s">
        <v>384</v>
      </c>
      <c r="E744" s="153" t="s">
        <v>1</v>
      </c>
      <c r="F744" s="154" t="s">
        <v>1114</v>
      </c>
      <c r="H744" s="155">
        <v>3</v>
      </c>
      <c r="I744" s="156"/>
      <c r="L744" s="151"/>
      <c r="M744" s="157"/>
      <c r="T744" s="158"/>
      <c r="AT744" s="153" t="s">
        <v>384</v>
      </c>
      <c r="AU744" s="153" t="s">
        <v>85</v>
      </c>
      <c r="AV744" s="12" t="s">
        <v>85</v>
      </c>
      <c r="AW744" s="12" t="s">
        <v>32</v>
      </c>
      <c r="AX744" s="12" t="s">
        <v>76</v>
      </c>
      <c r="AY744" s="153" t="s">
        <v>375</v>
      </c>
    </row>
    <row r="745" spans="2:65" s="12" customFormat="1" ht="11.25" x14ac:dyDescent="0.2">
      <c r="B745" s="151"/>
      <c r="D745" s="152" t="s">
        <v>384</v>
      </c>
      <c r="E745" s="153" t="s">
        <v>1</v>
      </c>
      <c r="F745" s="154" t="s">
        <v>1115</v>
      </c>
      <c r="H745" s="155">
        <v>5</v>
      </c>
      <c r="I745" s="156"/>
      <c r="L745" s="151"/>
      <c r="M745" s="157"/>
      <c r="T745" s="158"/>
      <c r="AT745" s="153" t="s">
        <v>384</v>
      </c>
      <c r="AU745" s="153" t="s">
        <v>85</v>
      </c>
      <c r="AV745" s="12" t="s">
        <v>85</v>
      </c>
      <c r="AW745" s="12" t="s">
        <v>32</v>
      </c>
      <c r="AX745" s="12" t="s">
        <v>76</v>
      </c>
      <c r="AY745" s="153" t="s">
        <v>375</v>
      </c>
    </row>
    <row r="746" spans="2:65" s="12" customFormat="1" ht="11.25" x14ac:dyDescent="0.2">
      <c r="B746" s="151"/>
      <c r="D746" s="152" t="s">
        <v>384</v>
      </c>
      <c r="E746" s="153" t="s">
        <v>1</v>
      </c>
      <c r="F746" s="154" t="s">
        <v>1116</v>
      </c>
      <c r="H746" s="155">
        <v>1</v>
      </c>
      <c r="I746" s="156"/>
      <c r="L746" s="151"/>
      <c r="M746" s="157"/>
      <c r="T746" s="158"/>
      <c r="AT746" s="153" t="s">
        <v>384</v>
      </c>
      <c r="AU746" s="153" t="s">
        <v>85</v>
      </c>
      <c r="AV746" s="12" t="s">
        <v>85</v>
      </c>
      <c r="AW746" s="12" t="s">
        <v>32</v>
      </c>
      <c r="AX746" s="12" t="s">
        <v>76</v>
      </c>
      <c r="AY746" s="153" t="s">
        <v>375</v>
      </c>
    </row>
    <row r="747" spans="2:65" s="12" customFormat="1" ht="11.25" x14ac:dyDescent="0.2">
      <c r="B747" s="151"/>
      <c r="D747" s="152" t="s">
        <v>384</v>
      </c>
      <c r="E747" s="153" t="s">
        <v>1</v>
      </c>
      <c r="F747" s="154" t="s">
        <v>1120</v>
      </c>
      <c r="H747" s="155">
        <v>1</v>
      </c>
      <c r="I747" s="156"/>
      <c r="L747" s="151"/>
      <c r="M747" s="157"/>
      <c r="T747" s="158"/>
      <c r="AT747" s="153" t="s">
        <v>384</v>
      </c>
      <c r="AU747" s="153" t="s">
        <v>85</v>
      </c>
      <c r="AV747" s="12" t="s">
        <v>85</v>
      </c>
      <c r="AW747" s="12" t="s">
        <v>32</v>
      </c>
      <c r="AX747" s="12" t="s">
        <v>76</v>
      </c>
      <c r="AY747" s="153" t="s">
        <v>375</v>
      </c>
    </row>
    <row r="748" spans="2:65" s="13" customFormat="1" ht="11.25" x14ac:dyDescent="0.2">
      <c r="B748" s="159"/>
      <c r="D748" s="152" t="s">
        <v>384</v>
      </c>
      <c r="E748" s="160" t="s">
        <v>1</v>
      </c>
      <c r="F748" s="161" t="s">
        <v>387</v>
      </c>
      <c r="H748" s="162">
        <v>10</v>
      </c>
      <c r="I748" s="163"/>
      <c r="L748" s="159"/>
      <c r="M748" s="164"/>
      <c r="T748" s="165"/>
      <c r="AT748" s="160" t="s">
        <v>384</v>
      </c>
      <c r="AU748" s="160" t="s">
        <v>85</v>
      </c>
      <c r="AV748" s="13" t="s">
        <v>382</v>
      </c>
      <c r="AW748" s="13" t="s">
        <v>32</v>
      </c>
      <c r="AX748" s="13" t="s">
        <v>83</v>
      </c>
      <c r="AY748" s="160" t="s">
        <v>375</v>
      </c>
    </row>
    <row r="749" spans="2:65" s="1" customFormat="1" ht="24.2" customHeight="1" x14ac:dyDescent="0.2">
      <c r="B749" s="32"/>
      <c r="C749" s="179" t="s">
        <v>1135</v>
      </c>
      <c r="D749" s="179" t="s">
        <v>657</v>
      </c>
      <c r="E749" s="180" t="s">
        <v>1136</v>
      </c>
      <c r="F749" s="181" t="s">
        <v>1137</v>
      </c>
      <c r="G749" s="182" t="s">
        <v>532</v>
      </c>
      <c r="H749" s="183">
        <v>4</v>
      </c>
      <c r="I749" s="184"/>
      <c r="J749" s="185">
        <f>ROUND(I749*H749,2)</f>
        <v>0</v>
      </c>
      <c r="K749" s="181" t="s">
        <v>381</v>
      </c>
      <c r="L749" s="186"/>
      <c r="M749" s="187" t="s">
        <v>1</v>
      </c>
      <c r="N749" s="188" t="s">
        <v>41</v>
      </c>
      <c r="P749" s="147">
        <f>O749*H749</f>
        <v>0</v>
      </c>
      <c r="Q749" s="147">
        <v>1.95E-2</v>
      </c>
      <c r="R749" s="147">
        <f>Q749*H749</f>
        <v>7.8E-2</v>
      </c>
      <c r="S749" s="147">
        <v>0</v>
      </c>
      <c r="T749" s="148">
        <f>S749*H749</f>
        <v>0</v>
      </c>
      <c r="AR749" s="149" t="s">
        <v>424</v>
      </c>
      <c r="AT749" s="149" t="s">
        <v>657</v>
      </c>
      <c r="AU749" s="149" t="s">
        <v>85</v>
      </c>
      <c r="AY749" s="17" t="s">
        <v>375</v>
      </c>
      <c r="BE749" s="150">
        <f>IF(N749="základní",J749,0)</f>
        <v>0</v>
      </c>
      <c r="BF749" s="150">
        <f>IF(N749="snížená",J749,0)</f>
        <v>0</v>
      </c>
      <c r="BG749" s="150">
        <f>IF(N749="zákl. přenesená",J749,0)</f>
        <v>0</v>
      </c>
      <c r="BH749" s="150">
        <f>IF(N749="sníž. přenesená",J749,0)</f>
        <v>0</v>
      </c>
      <c r="BI749" s="150">
        <f>IF(N749="nulová",J749,0)</f>
        <v>0</v>
      </c>
      <c r="BJ749" s="17" t="s">
        <v>83</v>
      </c>
      <c r="BK749" s="150">
        <f>ROUND(I749*H749,2)</f>
        <v>0</v>
      </c>
      <c r="BL749" s="17" t="s">
        <v>382</v>
      </c>
      <c r="BM749" s="149" t="s">
        <v>1138</v>
      </c>
    </row>
    <row r="750" spans="2:65" s="1" customFormat="1" ht="19.5" x14ac:dyDescent="0.2">
      <c r="B750" s="32"/>
      <c r="D750" s="152" t="s">
        <v>1139</v>
      </c>
      <c r="F750" s="189" t="s">
        <v>1140</v>
      </c>
      <c r="I750" s="190"/>
      <c r="L750" s="32"/>
      <c r="M750" s="191"/>
      <c r="T750" s="56"/>
      <c r="AT750" s="17" t="s">
        <v>1139</v>
      </c>
      <c r="AU750" s="17" t="s">
        <v>85</v>
      </c>
    </row>
    <row r="751" spans="2:65" s="12" customFormat="1" ht="11.25" x14ac:dyDescent="0.2">
      <c r="B751" s="151"/>
      <c r="D751" s="152" t="s">
        <v>384</v>
      </c>
      <c r="E751" s="153" t="s">
        <v>1</v>
      </c>
      <c r="F751" s="154" t="s">
        <v>1126</v>
      </c>
      <c r="H751" s="155">
        <v>4</v>
      </c>
      <c r="I751" s="156"/>
      <c r="L751" s="151"/>
      <c r="M751" s="157"/>
      <c r="T751" s="158"/>
      <c r="AT751" s="153" t="s">
        <v>384</v>
      </c>
      <c r="AU751" s="153" t="s">
        <v>85</v>
      </c>
      <c r="AV751" s="12" t="s">
        <v>85</v>
      </c>
      <c r="AW751" s="12" t="s">
        <v>32</v>
      </c>
      <c r="AX751" s="12" t="s">
        <v>83</v>
      </c>
      <c r="AY751" s="153" t="s">
        <v>375</v>
      </c>
    </row>
    <row r="752" spans="2:65" s="1" customFormat="1" ht="24.2" customHeight="1" x14ac:dyDescent="0.2">
      <c r="B752" s="32"/>
      <c r="C752" s="138" t="s">
        <v>1141</v>
      </c>
      <c r="D752" s="138" t="s">
        <v>377</v>
      </c>
      <c r="E752" s="139" t="s">
        <v>1142</v>
      </c>
      <c r="F752" s="140" t="s">
        <v>1143</v>
      </c>
      <c r="G752" s="141" t="s">
        <v>532</v>
      </c>
      <c r="H752" s="142">
        <v>4</v>
      </c>
      <c r="I752" s="143"/>
      <c r="J752" s="144">
        <f>ROUND(I752*H752,2)</f>
        <v>0</v>
      </c>
      <c r="K752" s="140" t="s">
        <v>381</v>
      </c>
      <c r="L752" s="32"/>
      <c r="M752" s="145" t="s">
        <v>1</v>
      </c>
      <c r="N752" s="146" t="s">
        <v>41</v>
      </c>
      <c r="P752" s="147">
        <f>O752*H752</f>
        <v>0</v>
      </c>
      <c r="Q752" s="147">
        <v>0</v>
      </c>
      <c r="R752" s="147">
        <f>Q752*H752</f>
        <v>0</v>
      </c>
      <c r="S752" s="147">
        <v>0</v>
      </c>
      <c r="T752" s="148">
        <f>S752*H752</f>
        <v>0</v>
      </c>
      <c r="AR752" s="149" t="s">
        <v>382</v>
      </c>
      <c r="AT752" s="149" t="s">
        <v>377</v>
      </c>
      <c r="AU752" s="149" t="s">
        <v>85</v>
      </c>
      <c r="AY752" s="17" t="s">
        <v>375</v>
      </c>
      <c r="BE752" s="150">
        <f>IF(N752="základní",J752,0)</f>
        <v>0</v>
      </c>
      <c r="BF752" s="150">
        <f>IF(N752="snížená",J752,0)</f>
        <v>0</v>
      </c>
      <c r="BG752" s="150">
        <f>IF(N752="zákl. přenesená",J752,0)</f>
        <v>0</v>
      </c>
      <c r="BH752" s="150">
        <f>IF(N752="sníž. přenesená",J752,0)</f>
        <v>0</v>
      </c>
      <c r="BI752" s="150">
        <f>IF(N752="nulová",J752,0)</f>
        <v>0</v>
      </c>
      <c r="BJ752" s="17" t="s">
        <v>83</v>
      </c>
      <c r="BK752" s="150">
        <f>ROUND(I752*H752,2)</f>
        <v>0</v>
      </c>
      <c r="BL752" s="17" t="s">
        <v>382</v>
      </c>
      <c r="BM752" s="149" t="s">
        <v>1144</v>
      </c>
    </row>
    <row r="753" spans="2:65" s="1" customFormat="1" ht="21.75" customHeight="1" x14ac:dyDescent="0.2">
      <c r="B753" s="32"/>
      <c r="C753" s="179" t="s">
        <v>1145</v>
      </c>
      <c r="D753" s="179" t="s">
        <v>657</v>
      </c>
      <c r="E753" s="180" t="s">
        <v>1146</v>
      </c>
      <c r="F753" s="181" t="s">
        <v>1147</v>
      </c>
      <c r="G753" s="182" t="s">
        <v>532</v>
      </c>
      <c r="H753" s="183">
        <v>4</v>
      </c>
      <c r="I753" s="184"/>
      <c r="J753" s="185">
        <f>ROUND(I753*H753,2)</f>
        <v>0</v>
      </c>
      <c r="K753" s="181" t="s">
        <v>381</v>
      </c>
      <c r="L753" s="186"/>
      <c r="M753" s="187" t="s">
        <v>1</v>
      </c>
      <c r="N753" s="188" t="s">
        <v>41</v>
      </c>
      <c r="P753" s="147">
        <f>O753*H753</f>
        <v>0</v>
      </c>
      <c r="Q753" s="147">
        <v>1.4999999999999999E-4</v>
      </c>
      <c r="R753" s="147">
        <f>Q753*H753</f>
        <v>5.9999999999999995E-4</v>
      </c>
      <c r="S753" s="147">
        <v>0</v>
      </c>
      <c r="T753" s="148">
        <f>S753*H753</f>
        <v>0</v>
      </c>
      <c r="AR753" s="149" t="s">
        <v>424</v>
      </c>
      <c r="AT753" s="149" t="s">
        <v>657</v>
      </c>
      <c r="AU753" s="149" t="s">
        <v>85</v>
      </c>
      <c r="AY753" s="17" t="s">
        <v>375</v>
      </c>
      <c r="BE753" s="150">
        <f>IF(N753="základní",J753,0)</f>
        <v>0</v>
      </c>
      <c r="BF753" s="150">
        <f>IF(N753="snížená",J753,0)</f>
        <v>0</v>
      </c>
      <c r="BG753" s="150">
        <f>IF(N753="zákl. přenesená",J753,0)</f>
        <v>0</v>
      </c>
      <c r="BH753" s="150">
        <f>IF(N753="sníž. přenesená",J753,0)</f>
        <v>0</v>
      </c>
      <c r="BI753" s="150">
        <f>IF(N753="nulová",J753,0)</f>
        <v>0</v>
      </c>
      <c r="BJ753" s="17" t="s">
        <v>83</v>
      </c>
      <c r="BK753" s="150">
        <f>ROUND(I753*H753,2)</f>
        <v>0</v>
      </c>
      <c r="BL753" s="17" t="s">
        <v>382</v>
      </c>
      <c r="BM753" s="149" t="s">
        <v>1148</v>
      </c>
    </row>
    <row r="754" spans="2:65" s="1" customFormat="1" ht="19.5" x14ac:dyDescent="0.2">
      <c r="B754" s="32"/>
      <c r="D754" s="152" t="s">
        <v>1139</v>
      </c>
      <c r="F754" s="189" t="s">
        <v>1149</v>
      </c>
      <c r="I754" s="190"/>
      <c r="L754" s="32"/>
      <c r="M754" s="191"/>
      <c r="T754" s="56"/>
      <c r="AT754" s="17" t="s">
        <v>1139</v>
      </c>
      <c r="AU754" s="17" t="s">
        <v>85</v>
      </c>
    </row>
    <row r="755" spans="2:65" s="12" customFormat="1" ht="11.25" x14ac:dyDescent="0.2">
      <c r="B755" s="151"/>
      <c r="D755" s="152" t="s">
        <v>384</v>
      </c>
      <c r="E755" s="153" t="s">
        <v>1</v>
      </c>
      <c r="F755" s="154" t="s">
        <v>1150</v>
      </c>
      <c r="H755" s="155">
        <v>4</v>
      </c>
      <c r="I755" s="156"/>
      <c r="L755" s="151"/>
      <c r="M755" s="157"/>
      <c r="T755" s="158"/>
      <c r="AT755" s="153" t="s">
        <v>384</v>
      </c>
      <c r="AU755" s="153" t="s">
        <v>85</v>
      </c>
      <c r="AV755" s="12" t="s">
        <v>85</v>
      </c>
      <c r="AW755" s="12" t="s">
        <v>32</v>
      </c>
      <c r="AX755" s="12" t="s">
        <v>83</v>
      </c>
      <c r="AY755" s="153" t="s">
        <v>375</v>
      </c>
    </row>
    <row r="756" spans="2:65" s="1" customFormat="1" ht="24.2" customHeight="1" x14ac:dyDescent="0.2">
      <c r="B756" s="32"/>
      <c r="C756" s="138" t="s">
        <v>1151</v>
      </c>
      <c r="D756" s="138" t="s">
        <v>377</v>
      </c>
      <c r="E756" s="139" t="s">
        <v>1152</v>
      </c>
      <c r="F756" s="140" t="s">
        <v>1153</v>
      </c>
      <c r="G756" s="141" t="s">
        <v>532</v>
      </c>
      <c r="H756" s="142">
        <v>3</v>
      </c>
      <c r="I756" s="143"/>
      <c r="J756" s="144">
        <f>ROUND(I756*H756,2)</f>
        <v>0</v>
      </c>
      <c r="K756" s="140" t="s">
        <v>381</v>
      </c>
      <c r="L756" s="32"/>
      <c r="M756" s="145" t="s">
        <v>1</v>
      </c>
      <c r="N756" s="146" t="s">
        <v>41</v>
      </c>
      <c r="P756" s="147">
        <f>O756*H756</f>
        <v>0</v>
      </c>
      <c r="Q756" s="147">
        <v>0</v>
      </c>
      <c r="R756" s="147">
        <f>Q756*H756</f>
        <v>0</v>
      </c>
      <c r="S756" s="147">
        <v>0</v>
      </c>
      <c r="T756" s="148">
        <f>S756*H756</f>
        <v>0</v>
      </c>
      <c r="AR756" s="149" t="s">
        <v>382</v>
      </c>
      <c r="AT756" s="149" t="s">
        <v>377</v>
      </c>
      <c r="AU756" s="149" t="s">
        <v>85</v>
      </c>
      <c r="AY756" s="17" t="s">
        <v>375</v>
      </c>
      <c r="BE756" s="150">
        <f>IF(N756="základní",J756,0)</f>
        <v>0</v>
      </c>
      <c r="BF756" s="150">
        <f>IF(N756="snížená",J756,0)</f>
        <v>0</v>
      </c>
      <c r="BG756" s="150">
        <f>IF(N756="zákl. přenesená",J756,0)</f>
        <v>0</v>
      </c>
      <c r="BH756" s="150">
        <f>IF(N756="sníž. přenesená",J756,0)</f>
        <v>0</v>
      </c>
      <c r="BI756" s="150">
        <f>IF(N756="nulová",J756,0)</f>
        <v>0</v>
      </c>
      <c r="BJ756" s="17" t="s">
        <v>83</v>
      </c>
      <c r="BK756" s="150">
        <f>ROUND(I756*H756,2)</f>
        <v>0</v>
      </c>
      <c r="BL756" s="17" t="s">
        <v>382</v>
      </c>
      <c r="BM756" s="149" t="s">
        <v>1154</v>
      </c>
    </row>
    <row r="757" spans="2:65" s="1" customFormat="1" ht="16.5" customHeight="1" x14ac:dyDescent="0.2">
      <c r="B757" s="32"/>
      <c r="C757" s="179" t="s">
        <v>1155</v>
      </c>
      <c r="D757" s="179" t="s">
        <v>657</v>
      </c>
      <c r="E757" s="180" t="s">
        <v>1156</v>
      </c>
      <c r="F757" s="181" t="s">
        <v>1157</v>
      </c>
      <c r="G757" s="182" t="s">
        <v>532</v>
      </c>
      <c r="H757" s="183">
        <v>1</v>
      </c>
      <c r="I757" s="184"/>
      <c r="J757" s="185">
        <f>ROUND(I757*H757,2)</f>
        <v>0</v>
      </c>
      <c r="K757" s="181" t="s">
        <v>381</v>
      </c>
      <c r="L757" s="186"/>
      <c r="M757" s="187" t="s">
        <v>1</v>
      </c>
      <c r="N757" s="188" t="s">
        <v>41</v>
      </c>
      <c r="P757" s="147">
        <f>O757*H757</f>
        <v>0</v>
      </c>
      <c r="Q757" s="147">
        <v>2E-3</v>
      </c>
      <c r="R757" s="147">
        <f>Q757*H757</f>
        <v>2E-3</v>
      </c>
      <c r="S757" s="147">
        <v>0</v>
      </c>
      <c r="T757" s="148">
        <f>S757*H757</f>
        <v>0</v>
      </c>
      <c r="AR757" s="149" t="s">
        <v>424</v>
      </c>
      <c r="AT757" s="149" t="s">
        <v>657</v>
      </c>
      <c r="AU757" s="149" t="s">
        <v>85</v>
      </c>
      <c r="AY757" s="17" t="s">
        <v>375</v>
      </c>
      <c r="BE757" s="150">
        <f>IF(N757="základní",J757,0)</f>
        <v>0</v>
      </c>
      <c r="BF757" s="150">
        <f>IF(N757="snížená",J757,0)</f>
        <v>0</v>
      </c>
      <c r="BG757" s="150">
        <f>IF(N757="zákl. přenesená",J757,0)</f>
        <v>0</v>
      </c>
      <c r="BH757" s="150">
        <f>IF(N757="sníž. přenesená",J757,0)</f>
        <v>0</v>
      </c>
      <c r="BI757" s="150">
        <f>IF(N757="nulová",J757,0)</f>
        <v>0</v>
      </c>
      <c r="BJ757" s="17" t="s">
        <v>83</v>
      </c>
      <c r="BK757" s="150">
        <f>ROUND(I757*H757,2)</f>
        <v>0</v>
      </c>
      <c r="BL757" s="17" t="s">
        <v>382</v>
      </c>
      <c r="BM757" s="149" t="s">
        <v>1158</v>
      </c>
    </row>
    <row r="758" spans="2:65" s="12" customFormat="1" ht="11.25" x14ac:dyDescent="0.2">
      <c r="B758" s="151"/>
      <c r="D758" s="152" t="s">
        <v>384</v>
      </c>
      <c r="E758" s="153" t="s">
        <v>1</v>
      </c>
      <c r="F758" s="154" t="s">
        <v>1159</v>
      </c>
      <c r="H758" s="155">
        <v>1</v>
      </c>
      <c r="I758" s="156"/>
      <c r="L758" s="151"/>
      <c r="M758" s="157"/>
      <c r="T758" s="158"/>
      <c r="AT758" s="153" t="s">
        <v>384</v>
      </c>
      <c r="AU758" s="153" t="s">
        <v>85</v>
      </c>
      <c r="AV758" s="12" t="s">
        <v>85</v>
      </c>
      <c r="AW758" s="12" t="s">
        <v>32</v>
      </c>
      <c r="AX758" s="12" t="s">
        <v>83</v>
      </c>
      <c r="AY758" s="153" t="s">
        <v>375</v>
      </c>
    </row>
    <row r="759" spans="2:65" s="1" customFormat="1" ht="21.75" customHeight="1" x14ac:dyDescent="0.2">
      <c r="B759" s="32"/>
      <c r="C759" s="179" t="s">
        <v>1160</v>
      </c>
      <c r="D759" s="179" t="s">
        <v>657</v>
      </c>
      <c r="E759" s="180" t="s">
        <v>1161</v>
      </c>
      <c r="F759" s="181" t="s">
        <v>1162</v>
      </c>
      <c r="G759" s="182" t="s">
        <v>532</v>
      </c>
      <c r="H759" s="183">
        <v>2</v>
      </c>
      <c r="I759" s="184"/>
      <c r="J759" s="185">
        <f>ROUND(I759*H759,2)</f>
        <v>0</v>
      </c>
      <c r="K759" s="181" t="s">
        <v>381</v>
      </c>
      <c r="L759" s="186"/>
      <c r="M759" s="187" t="s">
        <v>1</v>
      </c>
      <c r="N759" s="188" t="s">
        <v>41</v>
      </c>
      <c r="P759" s="147">
        <f>O759*H759</f>
        <v>0</v>
      </c>
      <c r="Q759" s="147">
        <v>2.9999999999999997E-4</v>
      </c>
      <c r="R759" s="147">
        <f>Q759*H759</f>
        <v>5.9999999999999995E-4</v>
      </c>
      <c r="S759" s="147">
        <v>0</v>
      </c>
      <c r="T759" s="148">
        <f>S759*H759</f>
        <v>0</v>
      </c>
      <c r="AR759" s="149" t="s">
        <v>424</v>
      </c>
      <c r="AT759" s="149" t="s">
        <v>657</v>
      </c>
      <c r="AU759" s="149" t="s">
        <v>85</v>
      </c>
      <c r="AY759" s="17" t="s">
        <v>375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83</v>
      </c>
      <c r="BK759" s="150">
        <f>ROUND(I759*H759,2)</f>
        <v>0</v>
      </c>
      <c r="BL759" s="17" t="s">
        <v>382</v>
      </c>
      <c r="BM759" s="149" t="s">
        <v>1163</v>
      </c>
    </row>
    <row r="760" spans="2:65" s="1" customFormat="1" ht="19.5" x14ac:dyDescent="0.2">
      <c r="B760" s="32"/>
      <c r="D760" s="152" t="s">
        <v>1139</v>
      </c>
      <c r="F760" s="189" t="s">
        <v>1149</v>
      </c>
      <c r="I760" s="190"/>
      <c r="L760" s="32"/>
      <c r="M760" s="191"/>
      <c r="T760" s="56"/>
      <c r="AT760" s="17" t="s">
        <v>1139</v>
      </c>
      <c r="AU760" s="17" t="s">
        <v>85</v>
      </c>
    </row>
    <row r="761" spans="2:65" s="12" customFormat="1" ht="11.25" x14ac:dyDescent="0.2">
      <c r="B761" s="151"/>
      <c r="D761" s="152" t="s">
        <v>384</v>
      </c>
      <c r="E761" s="153" t="s">
        <v>1</v>
      </c>
      <c r="F761" s="154" t="s">
        <v>1164</v>
      </c>
      <c r="H761" s="155">
        <v>2</v>
      </c>
      <c r="I761" s="156"/>
      <c r="L761" s="151"/>
      <c r="M761" s="157"/>
      <c r="T761" s="158"/>
      <c r="AT761" s="153" t="s">
        <v>384</v>
      </c>
      <c r="AU761" s="153" t="s">
        <v>85</v>
      </c>
      <c r="AV761" s="12" t="s">
        <v>85</v>
      </c>
      <c r="AW761" s="12" t="s">
        <v>32</v>
      </c>
      <c r="AX761" s="12" t="s">
        <v>83</v>
      </c>
      <c r="AY761" s="153" t="s">
        <v>375</v>
      </c>
    </row>
    <row r="762" spans="2:65" s="11" customFormat="1" ht="22.9" customHeight="1" x14ac:dyDescent="0.2">
      <c r="B762" s="126"/>
      <c r="D762" s="127" t="s">
        <v>75</v>
      </c>
      <c r="E762" s="136" t="s">
        <v>428</v>
      </c>
      <c r="F762" s="136" t="s">
        <v>1165</v>
      </c>
      <c r="I762" s="129"/>
      <c r="J762" s="137">
        <f>BK762</f>
        <v>0</v>
      </c>
      <c r="L762" s="126"/>
      <c r="M762" s="131"/>
      <c r="P762" s="132">
        <f>SUM(P763:P799)</f>
        <v>0</v>
      </c>
      <c r="R762" s="132">
        <f>SUM(R763:R799)</f>
        <v>0.25418331</v>
      </c>
      <c r="T762" s="133">
        <f>SUM(T763:T799)</f>
        <v>10.006500000000001</v>
      </c>
      <c r="AR762" s="127" t="s">
        <v>83</v>
      </c>
      <c r="AT762" s="134" t="s">
        <v>75</v>
      </c>
      <c r="AU762" s="134" t="s">
        <v>83</v>
      </c>
      <c r="AY762" s="127" t="s">
        <v>375</v>
      </c>
      <c r="BK762" s="135">
        <f>SUM(BK763:BK799)</f>
        <v>0</v>
      </c>
    </row>
    <row r="763" spans="2:65" s="1" customFormat="1" ht="16.5" customHeight="1" x14ac:dyDescent="0.2">
      <c r="B763" s="32"/>
      <c r="C763" s="138" t="s">
        <v>1166</v>
      </c>
      <c r="D763" s="138" t="s">
        <v>377</v>
      </c>
      <c r="E763" s="139" t="s">
        <v>1167</v>
      </c>
      <c r="F763" s="140" t="s">
        <v>1168</v>
      </c>
      <c r="G763" s="141" t="s">
        <v>1169</v>
      </c>
      <c r="H763" s="142">
        <v>1</v>
      </c>
      <c r="I763" s="143"/>
      <c r="J763" s="144">
        <f>ROUND(I763*H763,2)</f>
        <v>0</v>
      </c>
      <c r="K763" s="140" t="s">
        <v>1170</v>
      </c>
      <c r="L763" s="32"/>
      <c r="M763" s="145" t="s">
        <v>1</v>
      </c>
      <c r="N763" s="146" t="s">
        <v>41</v>
      </c>
      <c r="P763" s="147">
        <f>O763*H763</f>
        <v>0</v>
      </c>
      <c r="Q763" s="147">
        <v>0</v>
      </c>
      <c r="R763" s="147">
        <f>Q763*H763</f>
        <v>0</v>
      </c>
      <c r="S763" s="147">
        <v>0</v>
      </c>
      <c r="T763" s="148">
        <f>S763*H763</f>
        <v>0</v>
      </c>
      <c r="AR763" s="149" t="s">
        <v>382</v>
      </c>
      <c r="AT763" s="149" t="s">
        <v>377</v>
      </c>
      <c r="AU763" s="149" t="s">
        <v>85</v>
      </c>
      <c r="AY763" s="17" t="s">
        <v>375</v>
      </c>
      <c r="BE763" s="150">
        <f>IF(N763="základní",J763,0)</f>
        <v>0</v>
      </c>
      <c r="BF763" s="150">
        <f>IF(N763="snížená",J763,0)</f>
        <v>0</v>
      </c>
      <c r="BG763" s="150">
        <f>IF(N763="zákl. přenesená",J763,0)</f>
        <v>0</v>
      </c>
      <c r="BH763" s="150">
        <f>IF(N763="sníž. přenesená",J763,0)</f>
        <v>0</v>
      </c>
      <c r="BI763" s="150">
        <f>IF(N763="nulová",J763,0)</f>
        <v>0</v>
      </c>
      <c r="BJ763" s="17" t="s">
        <v>83</v>
      </c>
      <c r="BK763" s="150">
        <f>ROUND(I763*H763,2)</f>
        <v>0</v>
      </c>
      <c r="BL763" s="17" t="s">
        <v>382</v>
      </c>
      <c r="BM763" s="149" t="s">
        <v>1171</v>
      </c>
    </row>
    <row r="764" spans="2:65" s="1" customFormat="1" ht="24.2" customHeight="1" x14ac:dyDescent="0.2">
      <c r="B764" s="32"/>
      <c r="C764" s="138" t="s">
        <v>1172</v>
      </c>
      <c r="D764" s="138" t="s">
        <v>377</v>
      </c>
      <c r="E764" s="139" t="s">
        <v>1173</v>
      </c>
      <c r="F764" s="140" t="s">
        <v>1174</v>
      </c>
      <c r="G764" s="141" t="s">
        <v>380</v>
      </c>
      <c r="H764" s="142">
        <v>162.173</v>
      </c>
      <c r="I764" s="143"/>
      <c r="J764" s="144">
        <f>ROUND(I764*H764,2)</f>
        <v>0</v>
      </c>
      <c r="K764" s="140" t="s">
        <v>381</v>
      </c>
      <c r="L764" s="32"/>
      <c r="M764" s="145" t="s">
        <v>1</v>
      </c>
      <c r="N764" s="146" t="s">
        <v>41</v>
      </c>
      <c r="P764" s="147">
        <f>O764*H764</f>
        <v>0</v>
      </c>
      <c r="Q764" s="147">
        <v>4.6999999999999999E-4</v>
      </c>
      <c r="R764" s="147">
        <f>Q764*H764</f>
        <v>7.622131E-2</v>
      </c>
      <c r="S764" s="147">
        <v>0</v>
      </c>
      <c r="T764" s="148">
        <f>S764*H764</f>
        <v>0</v>
      </c>
      <c r="AR764" s="149" t="s">
        <v>382</v>
      </c>
      <c r="AT764" s="149" t="s">
        <v>377</v>
      </c>
      <c r="AU764" s="149" t="s">
        <v>85</v>
      </c>
      <c r="AY764" s="17" t="s">
        <v>375</v>
      </c>
      <c r="BE764" s="150">
        <f>IF(N764="základní",J764,0)</f>
        <v>0</v>
      </c>
      <c r="BF764" s="150">
        <f>IF(N764="snížená",J764,0)</f>
        <v>0</v>
      </c>
      <c r="BG764" s="150">
        <f>IF(N764="zákl. přenesená",J764,0)</f>
        <v>0</v>
      </c>
      <c r="BH764" s="150">
        <f>IF(N764="sníž. přenesená",J764,0)</f>
        <v>0</v>
      </c>
      <c r="BI764" s="150">
        <f>IF(N764="nulová",J764,0)</f>
        <v>0</v>
      </c>
      <c r="BJ764" s="17" t="s">
        <v>83</v>
      </c>
      <c r="BK764" s="150">
        <f>ROUND(I764*H764,2)</f>
        <v>0</v>
      </c>
      <c r="BL764" s="17" t="s">
        <v>382</v>
      </c>
      <c r="BM764" s="149" t="s">
        <v>1175</v>
      </c>
    </row>
    <row r="765" spans="2:65" s="14" customFormat="1" ht="11.25" x14ac:dyDescent="0.2">
      <c r="B765" s="166"/>
      <c r="D765" s="152" t="s">
        <v>384</v>
      </c>
      <c r="E765" s="167" t="s">
        <v>1</v>
      </c>
      <c r="F765" s="168" t="s">
        <v>1176</v>
      </c>
      <c r="H765" s="167" t="s">
        <v>1</v>
      </c>
      <c r="I765" s="169"/>
      <c r="L765" s="166"/>
      <c r="M765" s="170"/>
      <c r="T765" s="171"/>
      <c r="AT765" s="167" t="s">
        <v>384</v>
      </c>
      <c r="AU765" s="167" t="s">
        <v>85</v>
      </c>
      <c r="AV765" s="14" t="s">
        <v>83</v>
      </c>
      <c r="AW765" s="14" t="s">
        <v>32</v>
      </c>
      <c r="AX765" s="14" t="s">
        <v>76</v>
      </c>
      <c r="AY765" s="167" t="s">
        <v>375</v>
      </c>
    </row>
    <row r="766" spans="2:65" s="12" customFormat="1" ht="11.25" x14ac:dyDescent="0.2">
      <c r="B766" s="151"/>
      <c r="D766" s="152" t="s">
        <v>384</v>
      </c>
      <c r="E766" s="153" t="s">
        <v>1</v>
      </c>
      <c r="F766" s="154" t="s">
        <v>1177</v>
      </c>
      <c r="H766" s="155">
        <v>130.47999999999999</v>
      </c>
      <c r="I766" s="156"/>
      <c r="L766" s="151"/>
      <c r="M766" s="157"/>
      <c r="T766" s="158"/>
      <c r="AT766" s="153" t="s">
        <v>384</v>
      </c>
      <c r="AU766" s="153" t="s">
        <v>85</v>
      </c>
      <c r="AV766" s="12" t="s">
        <v>85</v>
      </c>
      <c r="AW766" s="12" t="s">
        <v>32</v>
      </c>
      <c r="AX766" s="12" t="s">
        <v>76</v>
      </c>
      <c r="AY766" s="153" t="s">
        <v>375</v>
      </c>
    </row>
    <row r="767" spans="2:65" s="14" customFormat="1" ht="11.25" x14ac:dyDescent="0.2">
      <c r="B767" s="166"/>
      <c r="D767" s="152" t="s">
        <v>384</v>
      </c>
      <c r="E767" s="167" t="s">
        <v>1</v>
      </c>
      <c r="F767" s="168" t="s">
        <v>1178</v>
      </c>
      <c r="H767" s="167" t="s">
        <v>1</v>
      </c>
      <c r="I767" s="169"/>
      <c r="L767" s="166"/>
      <c r="M767" s="170"/>
      <c r="T767" s="171"/>
      <c r="AT767" s="167" t="s">
        <v>384</v>
      </c>
      <c r="AU767" s="167" t="s">
        <v>85</v>
      </c>
      <c r="AV767" s="14" t="s">
        <v>83</v>
      </c>
      <c r="AW767" s="14" t="s">
        <v>32</v>
      </c>
      <c r="AX767" s="14" t="s">
        <v>76</v>
      </c>
      <c r="AY767" s="167" t="s">
        <v>375</v>
      </c>
    </row>
    <row r="768" spans="2:65" s="12" customFormat="1" ht="22.5" x14ac:dyDescent="0.2">
      <c r="B768" s="151"/>
      <c r="D768" s="152" t="s">
        <v>384</v>
      </c>
      <c r="E768" s="153" t="s">
        <v>1</v>
      </c>
      <c r="F768" s="154" t="s">
        <v>1179</v>
      </c>
      <c r="H768" s="155">
        <v>31.693000000000001</v>
      </c>
      <c r="I768" s="156"/>
      <c r="L768" s="151"/>
      <c r="M768" s="157"/>
      <c r="T768" s="158"/>
      <c r="AT768" s="153" t="s">
        <v>384</v>
      </c>
      <c r="AU768" s="153" t="s">
        <v>85</v>
      </c>
      <c r="AV768" s="12" t="s">
        <v>85</v>
      </c>
      <c r="AW768" s="12" t="s">
        <v>32</v>
      </c>
      <c r="AX768" s="12" t="s">
        <v>76</v>
      </c>
      <c r="AY768" s="153" t="s">
        <v>375</v>
      </c>
    </row>
    <row r="769" spans="2:65" s="13" customFormat="1" ht="11.25" x14ac:dyDescent="0.2">
      <c r="B769" s="159"/>
      <c r="D769" s="152" t="s">
        <v>384</v>
      </c>
      <c r="E769" s="160" t="s">
        <v>1</v>
      </c>
      <c r="F769" s="161" t="s">
        <v>387</v>
      </c>
      <c r="H769" s="162">
        <v>162.173</v>
      </c>
      <c r="I769" s="163"/>
      <c r="L769" s="159"/>
      <c r="M769" s="164"/>
      <c r="T769" s="165"/>
      <c r="AT769" s="160" t="s">
        <v>384</v>
      </c>
      <c r="AU769" s="160" t="s">
        <v>85</v>
      </c>
      <c r="AV769" s="13" t="s">
        <v>382</v>
      </c>
      <c r="AW769" s="13" t="s">
        <v>32</v>
      </c>
      <c r="AX769" s="13" t="s">
        <v>83</v>
      </c>
      <c r="AY769" s="160" t="s">
        <v>375</v>
      </c>
    </row>
    <row r="770" spans="2:65" s="1" customFormat="1" ht="37.9" customHeight="1" x14ac:dyDescent="0.2">
      <c r="B770" s="32"/>
      <c r="C770" s="138" t="s">
        <v>1180</v>
      </c>
      <c r="D770" s="138" t="s">
        <v>377</v>
      </c>
      <c r="E770" s="139" t="s">
        <v>1181</v>
      </c>
      <c r="F770" s="140" t="s">
        <v>1182</v>
      </c>
      <c r="G770" s="141" t="s">
        <v>380</v>
      </c>
      <c r="H770" s="142">
        <v>848.48400000000004</v>
      </c>
      <c r="I770" s="143"/>
      <c r="J770" s="144">
        <f>ROUND(I770*H770,2)</f>
        <v>0</v>
      </c>
      <c r="K770" s="140" t="s">
        <v>381</v>
      </c>
      <c r="L770" s="32"/>
      <c r="M770" s="145" t="s">
        <v>1</v>
      </c>
      <c r="N770" s="146" t="s">
        <v>41</v>
      </c>
      <c r="P770" s="147">
        <f>O770*H770</f>
        <v>0</v>
      </c>
      <c r="Q770" s="147">
        <v>0</v>
      </c>
      <c r="R770" s="147">
        <f>Q770*H770</f>
        <v>0</v>
      </c>
      <c r="S770" s="147">
        <v>0</v>
      </c>
      <c r="T770" s="148">
        <f>S770*H770</f>
        <v>0</v>
      </c>
      <c r="AR770" s="149" t="s">
        <v>382</v>
      </c>
      <c r="AT770" s="149" t="s">
        <v>377</v>
      </c>
      <c r="AU770" s="149" t="s">
        <v>85</v>
      </c>
      <c r="AY770" s="17" t="s">
        <v>375</v>
      </c>
      <c r="BE770" s="150">
        <f>IF(N770="základní",J770,0)</f>
        <v>0</v>
      </c>
      <c r="BF770" s="150">
        <f>IF(N770="snížená",J770,0)</f>
        <v>0</v>
      </c>
      <c r="BG770" s="150">
        <f>IF(N770="zákl. přenesená",J770,0)</f>
        <v>0</v>
      </c>
      <c r="BH770" s="150">
        <f>IF(N770="sníž. přenesená",J770,0)</f>
        <v>0</v>
      </c>
      <c r="BI770" s="150">
        <f>IF(N770="nulová",J770,0)</f>
        <v>0</v>
      </c>
      <c r="BJ770" s="17" t="s">
        <v>83</v>
      </c>
      <c r="BK770" s="150">
        <f>ROUND(I770*H770,2)</f>
        <v>0</v>
      </c>
      <c r="BL770" s="17" t="s">
        <v>382</v>
      </c>
      <c r="BM770" s="149" t="s">
        <v>1183</v>
      </c>
    </row>
    <row r="771" spans="2:65" s="12" customFormat="1" ht="11.25" x14ac:dyDescent="0.2">
      <c r="B771" s="151"/>
      <c r="D771" s="152" t="s">
        <v>384</v>
      </c>
      <c r="E771" s="153" t="s">
        <v>1</v>
      </c>
      <c r="F771" s="154" t="s">
        <v>1184</v>
      </c>
      <c r="H771" s="155">
        <v>239.58</v>
      </c>
      <c r="I771" s="156"/>
      <c r="L771" s="151"/>
      <c r="M771" s="157"/>
      <c r="T771" s="158"/>
      <c r="AT771" s="153" t="s">
        <v>384</v>
      </c>
      <c r="AU771" s="153" t="s">
        <v>85</v>
      </c>
      <c r="AV771" s="12" t="s">
        <v>85</v>
      </c>
      <c r="AW771" s="12" t="s">
        <v>32</v>
      </c>
      <c r="AX771" s="12" t="s">
        <v>76</v>
      </c>
      <c r="AY771" s="153" t="s">
        <v>375</v>
      </c>
    </row>
    <row r="772" spans="2:65" s="12" customFormat="1" ht="11.25" x14ac:dyDescent="0.2">
      <c r="B772" s="151"/>
      <c r="D772" s="152" t="s">
        <v>384</v>
      </c>
      <c r="E772" s="153" t="s">
        <v>1</v>
      </c>
      <c r="F772" s="154" t="s">
        <v>1185</v>
      </c>
      <c r="H772" s="155">
        <v>21.202999999999999</v>
      </c>
      <c r="I772" s="156"/>
      <c r="L772" s="151"/>
      <c r="M772" s="157"/>
      <c r="T772" s="158"/>
      <c r="AT772" s="153" t="s">
        <v>384</v>
      </c>
      <c r="AU772" s="153" t="s">
        <v>85</v>
      </c>
      <c r="AV772" s="12" t="s">
        <v>85</v>
      </c>
      <c r="AW772" s="12" t="s">
        <v>32</v>
      </c>
      <c r="AX772" s="12" t="s">
        <v>76</v>
      </c>
      <c r="AY772" s="153" t="s">
        <v>375</v>
      </c>
    </row>
    <row r="773" spans="2:65" s="12" customFormat="1" ht="11.25" x14ac:dyDescent="0.2">
      <c r="B773" s="151"/>
      <c r="D773" s="152" t="s">
        <v>384</v>
      </c>
      <c r="E773" s="153" t="s">
        <v>1</v>
      </c>
      <c r="F773" s="154" t="s">
        <v>1186</v>
      </c>
      <c r="H773" s="155">
        <v>363.774</v>
      </c>
      <c r="I773" s="156"/>
      <c r="L773" s="151"/>
      <c r="M773" s="157"/>
      <c r="T773" s="158"/>
      <c r="AT773" s="153" t="s">
        <v>384</v>
      </c>
      <c r="AU773" s="153" t="s">
        <v>85</v>
      </c>
      <c r="AV773" s="12" t="s">
        <v>85</v>
      </c>
      <c r="AW773" s="12" t="s">
        <v>32</v>
      </c>
      <c r="AX773" s="12" t="s">
        <v>76</v>
      </c>
      <c r="AY773" s="153" t="s">
        <v>375</v>
      </c>
    </row>
    <row r="774" spans="2:65" s="12" customFormat="1" ht="11.25" x14ac:dyDescent="0.2">
      <c r="B774" s="151"/>
      <c r="D774" s="152" t="s">
        <v>384</v>
      </c>
      <c r="E774" s="153" t="s">
        <v>1</v>
      </c>
      <c r="F774" s="154" t="s">
        <v>1187</v>
      </c>
      <c r="H774" s="155">
        <v>258.66000000000003</v>
      </c>
      <c r="I774" s="156"/>
      <c r="L774" s="151"/>
      <c r="M774" s="157"/>
      <c r="T774" s="158"/>
      <c r="AT774" s="153" t="s">
        <v>384</v>
      </c>
      <c r="AU774" s="153" t="s">
        <v>85</v>
      </c>
      <c r="AV774" s="12" t="s">
        <v>85</v>
      </c>
      <c r="AW774" s="12" t="s">
        <v>32</v>
      </c>
      <c r="AX774" s="12" t="s">
        <v>76</v>
      </c>
      <c r="AY774" s="153" t="s">
        <v>375</v>
      </c>
    </row>
    <row r="775" spans="2:65" s="12" customFormat="1" ht="11.25" x14ac:dyDescent="0.2">
      <c r="B775" s="151"/>
      <c r="D775" s="152" t="s">
        <v>384</v>
      </c>
      <c r="E775" s="153" t="s">
        <v>1</v>
      </c>
      <c r="F775" s="154" t="s">
        <v>1188</v>
      </c>
      <c r="H775" s="155">
        <v>-34.732999999999997</v>
      </c>
      <c r="I775" s="156"/>
      <c r="L775" s="151"/>
      <c r="M775" s="157"/>
      <c r="T775" s="158"/>
      <c r="AT775" s="153" t="s">
        <v>384</v>
      </c>
      <c r="AU775" s="153" t="s">
        <v>85</v>
      </c>
      <c r="AV775" s="12" t="s">
        <v>85</v>
      </c>
      <c r="AW775" s="12" t="s">
        <v>32</v>
      </c>
      <c r="AX775" s="12" t="s">
        <v>76</v>
      </c>
      <c r="AY775" s="153" t="s">
        <v>375</v>
      </c>
    </row>
    <row r="776" spans="2:65" s="13" customFormat="1" ht="11.25" x14ac:dyDescent="0.2">
      <c r="B776" s="159"/>
      <c r="D776" s="152" t="s">
        <v>384</v>
      </c>
      <c r="E776" s="160" t="s">
        <v>307</v>
      </c>
      <c r="F776" s="161" t="s">
        <v>387</v>
      </c>
      <c r="H776" s="162">
        <v>848.48400000000004</v>
      </c>
      <c r="I776" s="163"/>
      <c r="L776" s="159"/>
      <c r="M776" s="164"/>
      <c r="T776" s="165"/>
      <c r="AT776" s="160" t="s">
        <v>384</v>
      </c>
      <c r="AU776" s="160" t="s">
        <v>85</v>
      </c>
      <c r="AV776" s="13" t="s">
        <v>382</v>
      </c>
      <c r="AW776" s="13" t="s">
        <v>32</v>
      </c>
      <c r="AX776" s="13" t="s">
        <v>83</v>
      </c>
      <c r="AY776" s="160" t="s">
        <v>375</v>
      </c>
    </row>
    <row r="777" spans="2:65" s="1" customFormat="1" ht="33" customHeight="1" x14ac:dyDescent="0.2">
      <c r="B777" s="32"/>
      <c r="C777" s="138" t="s">
        <v>1189</v>
      </c>
      <c r="D777" s="138" t="s">
        <v>377</v>
      </c>
      <c r="E777" s="139" t="s">
        <v>1190</v>
      </c>
      <c r="F777" s="140" t="s">
        <v>1191</v>
      </c>
      <c r="G777" s="141" t="s">
        <v>380</v>
      </c>
      <c r="H777" s="142">
        <v>101818.08</v>
      </c>
      <c r="I777" s="143"/>
      <c r="J777" s="144">
        <f>ROUND(I777*H777,2)</f>
        <v>0</v>
      </c>
      <c r="K777" s="140" t="s">
        <v>381</v>
      </c>
      <c r="L777" s="32"/>
      <c r="M777" s="145" t="s">
        <v>1</v>
      </c>
      <c r="N777" s="146" t="s">
        <v>41</v>
      </c>
      <c r="P777" s="147">
        <f>O777*H777</f>
        <v>0</v>
      </c>
      <c r="Q777" s="147">
        <v>0</v>
      </c>
      <c r="R777" s="147">
        <f>Q777*H777</f>
        <v>0</v>
      </c>
      <c r="S777" s="147">
        <v>0</v>
      </c>
      <c r="T777" s="148">
        <f>S777*H777</f>
        <v>0</v>
      </c>
      <c r="AR777" s="149" t="s">
        <v>382</v>
      </c>
      <c r="AT777" s="149" t="s">
        <v>377</v>
      </c>
      <c r="AU777" s="149" t="s">
        <v>85</v>
      </c>
      <c r="AY777" s="17" t="s">
        <v>375</v>
      </c>
      <c r="BE777" s="150">
        <f>IF(N777="základní",J777,0)</f>
        <v>0</v>
      </c>
      <c r="BF777" s="150">
        <f>IF(N777="snížená",J777,0)</f>
        <v>0</v>
      </c>
      <c r="BG777" s="150">
        <f>IF(N777="zákl. přenesená",J777,0)</f>
        <v>0</v>
      </c>
      <c r="BH777" s="150">
        <f>IF(N777="sníž. přenesená",J777,0)</f>
        <v>0</v>
      </c>
      <c r="BI777" s="150">
        <f>IF(N777="nulová",J777,0)</f>
        <v>0</v>
      </c>
      <c r="BJ777" s="17" t="s">
        <v>83</v>
      </c>
      <c r="BK777" s="150">
        <f>ROUND(I777*H777,2)</f>
        <v>0</v>
      </c>
      <c r="BL777" s="17" t="s">
        <v>382</v>
      </c>
      <c r="BM777" s="149" t="s">
        <v>1192</v>
      </c>
    </row>
    <row r="778" spans="2:65" s="12" customFormat="1" ht="11.25" x14ac:dyDescent="0.2">
      <c r="B778" s="151"/>
      <c r="D778" s="152" t="s">
        <v>384</v>
      </c>
      <c r="E778" s="153" t="s">
        <v>1</v>
      </c>
      <c r="F778" s="154" t="s">
        <v>1193</v>
      </c>
      <c r="H778" s="155">
        <v>101818.08</v>
      </c>
      <c r="I778" s="156"/>
      <c r="L778" s="151"/>
      <c r="M778" s="157"/>
      <c r="T778" s="158"/>
      <c r="AT778" s="153" t="s">
        <v>384</v>
      </c>
      <c r="AU778" s="153" t="s">
        <v>85</v>
      </c>
      <c r="AV778" s="12" t="s">
        <v>85</v>
      </c>
      <c r="AW778" s="12" t="s">
        <v>32</v>
      </c>
      <c r="AX778" s="12" t="s">
        <v>83</v>
      </c>
      <c r="AY778" s="153" t="s">
        <v>375</v>
      </c>
    </row>
    <row r="779" spans="2:65" s="1" customFormat="1" ht="37.9" customHeight="1" x14ac:dyDescent="0.2">
      <c r="B779" s="32"/>
      <c r="C779" s="138" t="s">
        <v>1194</v>
      </c>
      <c r="D779" s="138" t="s">
        <v>377</v>
      </c>
      <c r="E779" s="139" t="s">
        <v>1195</v>
      </c>
      <c r="F779" s="140" t="s">
        <v>1196</v>
      </c>
      <c r="G779" s="141" t="s">
        <v>380</v>
      </c>
      <c r="H779" s="142">
        <v>848.48400000000004</v>
      </c>
      <c r="I779" s="143"/>
      <c r="J779" s="144">
        <f>ROUND(I779*H779,2)</f>
        <v>0</v>
      </c>
      <c r="K779" s="140" t="s">
        <v>381</v>
      </c>
      <c r="L779" s="32"/>
      <c r="M779" s="145" t="s">
        <v>1</v>
      </c>
      <c r="N779" s="146" t="s">
        <v>41</v>
      </c>
      <c r="P779" s="147">
        <f>O779*H779</f>
        <v>0</v>
      </c>
      <c r="Q779" s="147">
        <v>0</v>
      </c>
      <c r="R779" s="147">
        <f>Q779*H779</f>
        <v>0</v>
      </c>
      <c r="S779" s="147">
        <v>0</v>
      </c>
      <c r="T779" s="148">
        <f>S779*H779</f>
        <v>0</v>
      </c>
      <c r="AR779" s="149" t="s">
        <v>382</v>
      </c>
      <c r="AT779" s="149" t="s">
        <v>377</v>
      </c>
      <c r="AU779" s="149" t="s">
        <v>85</v>
      </c>
      <c r="AY779" s="17" t="s">
        <v>375</v>
      </c>
      <c r="BE779" s="150">
        <f>IF(N779="základní",J779,0)</f>
        <v>0</v>
      </c>
      <c r="BF779" s="150">
        <f>IF(N779="snížená",J779,0)</f>
        <v>0</v>
      </c>
      <c r="BG779" s="150">
        <f>IF(N779="zákl. přenesená",J779,0)</f>
        <v>0</v>
      </c>
      <c r="BH779" s="150">
        <f>IF(N779="sníž. přenesená",J779,0)</f>
        <v>0</v>
      </c>
      <c r="BI779" s="150">
        <f>IF(N779="nulová",J779,0)</f>
        <v>0</v>
      </c>
      <c r="BJ779" s="17" t="s">
        <v>83</v>
      </c>
      <c r="BK779" s="150">
        <f>ROUND(I779*H779,2)</f>
        <v>0</v>
      </c>
      <c r="BL779" s="17" t="s">
        <v>382</v>
      </c>
      <c r="BM779" s="149" t="s">
        <v>1197</v>
      </c>
    </row>
    <row r="780" spans="2:65" s="12" customFormat="1" ht="11.25" x14ac:dyDescent="0.2">
      <c r="B780" s="151"/>
      <c r="D780" s="152" t="s">
        <v>384</v>
      </c>
      <c r="E780" s="153" t="s">
        <v>1</v>
      </c>
      <c r="F780" s="154" t="s">
        <v>307</v>
      </c>
      <c r="H780" s="155">
        <v>848.48400000000004</v>
      </c>
      <c r="I780" s="156"/>
      <c r="L780" s="151"/>
      <c r="M780" s="157"/>
      <c r="T780" s="158"/>
      <c r="AT780" s="153" t="s">
        <v>384</v>
      </c>
      <c r="AU780" s="153" t="s">
        <v>85</v>
      </c>
      <c r="AV780" s="12" t="s">
        <v>85</v>
      </c>
      <c r="AW780" s="12" t="s">
        <v>32</v>
      </c>
      <c r="AX780" s="12" t="s">
        <v>83</v>
      </c>
      <c r="AY780" s="153" t="s">
        <v>375</v>
      </c>
    </row>
    <row r="781" spans="2:65" s="1" customFormat="1" ht="33" customHeight="1" x14ac:dyDescent="0.2">
      <c r="B781" s="32"/>
      <c r="C781" s="138" t="s">
        <v>1198</v>
      </c>
      <c r="D781" s="138" t="s">
        <v>377</v>
      </c>
      <c r="E781" s="139" t="s">
        <v>1199</v>
      </c>
      <c r="F781" s="140" t="s">
        <v>1200</v>
      </c>
      <c r="G781" s="141" t="s">
        <v>380</v>
      </c>
      <c r="H781" s="142">
        <v>621.20000000000005</v>
      </c>
      <c r="I781" s="143"/>
      <c r="J781" s="144">
        <f>ROUND(I781*H781,2)</f>
        <v>0</v>
      </c>
      <c r="K781" s="140" t="s">
        <v>381</v>
      </c>
      <c r="L781" s="32"/>
      <c r="M781" s="145" t="s">
        <v>1</v>
      </c>
      <c r="N781" s="146" t="s">
        <v>41</v>
      </c>
      <c r="P781" s="147">
        <f>O781*H781</f>
        <v>0</v>
      </c>
      <c r="Q781" s="147">
        <v>1.2999999999999999E-4</v>
      </c>
      <c r="R781" s="147">
        <f>Q781*H781</f>
        <v>8.0755999999999994E-2</v>
      </c>
      <c r="S781" s="147">
        <v>0</v>
      </c>
      <c r="T781" s="148">
        <f>S781*H781</f>
        <v>0</v>
      </c>
      <c r="AR781" s="149" t="s">
        <v>382</v>
      </c>
      <c r="AT781" s="149" t="s">
        <v>377</v>
      </c>
      <c r="AU781" s="149" t="s">
        <v>85</v>
      </c>
      <c r="AY781" s="17" t="s">
        <v>375</v>
      </c>
      <c r="BE781" s="150">
        <f>IF(N781="základní",J781,0)</f>
        <v>0</v>
      </c>
      <c r="BF781" s="150">
        <f>IF(N781="snížená",J781,0)</f>
        <v>0</v>
      </c>
      <c r="BG781" s="150">
        <f>IF(N781="zákl. přenesená",J781,0)</f>
        <v>0</v>
      </c>
      <c r="BH781" s="150">
        <f>IF(N781="sníž. přenesená",J781,0)</f>
        <v>0</v>
      </c>
      <c r="BI781" s="150">
        <f>IF(N781="nulová",J781,0)</f>
        <v>0</v>
      </c>
      <c r="BJ781" s="17" t="s">
        <v>83</v>
      </c>
      <c r="BK781" s="150">
        <f>ROUND(I781*H781,2)</f>
        <v>0</v>
      </c>
      <c r="BL781" s="17" t="s">
        <v>382</v>
      </c>
      <c r="BM781" s="149" t="s">
        <v>1201</v>
      </c>
    </row>
    <row r="782" spans="2:65" s="12" customFormat="1" ht="11.25" x14ac:dyDescent="0.2">
      <c r="B782" s="151"/>
      <c r="D782" s="152" t="s">
        <v>384</v>
      </c>
      <c r="E782" s="153" t="s">
        <v>1</v>
      </c>
      <c r="F782" s="154" t="s">
        <v>296</v>
      </c>
      <c r="H782" s="155">
        <v>621.20000000000005</v>
      </c>
      <c r="I782" s="156"/>
      <c r="L782" s="151"/>
      <c r="M782" s="157"/>
      <c r="T782" s="158"/>
      <c r="AT782" s="153" t="s">
        <v>384</v>
      </c>
      <c r="AU782" s="153" t="s">
        <v>85</v>
      </c>
      <c r="AV782" s="12" t="s">
        <v>85</v>
      </c>
      <c r="AW782" s="12" t="s">
        <v>32</v>
      </c>
      <c r="AX782" s="12" t="s">
        <v>83</v>
      </c>
      <c r="AY782" s="153" t="s">
        <v>375</v>
      </c>
    </row>
    <row r="783" spans="2:65" s="1" customFormat="1" ht="16.5" customHeight="1" x14ac:dyDescent="0.2">
      <c r="B783" s="32"/>
      <c r="C783" s="138" t="s">
        <v>1202</v>
      </c>
      <c r="D783" s="138" t="s">
        <v>377</v>
      </c>
      <c r="E783" s="139" t="s">
        <v>1203</v>
      </c>
      <c r="F783" s="140" t="s">
        <v>1204</v>
      </c>
      <c r="G783" s="141" t="s">
        <v>1169</v>
      </c>
      <c r="H783" s="142">
        <v>1</v>
      </c>
      <c r="I783" s="143"/>
      <c r="J783" s="144">
        <f>ROUND(I783*H783,2)</f>
        <v>0</v>
      </c>
      <c r="K783" s="140" t="s">
        <v>1170</v>
      </c>
      <c r="L783" s="32"/>
      <c r="M783" s="145" t="s">
        <v>1</v>
      </c>
      <c r="N783" s="146" t="s">
        <v>41</v>
      </c>
      <c r="P783" s="147">
        <f>O783*H783</f>
        <v>0</v>
      </c>
      <c r="Q783" s="147">
        <v>0</v>
      </c>
      <c r="R783" s="147">
        <f>Q783*H783</f>
        <v>0</v>
      </c>
      <c r="S783" s="147">
        <v>0</v>
      </c>
      <c r="T783" s="148">
        <f>S783*H783</f>
        <v>0</v>
      </c>
      <c r="AR783" s="149" t="s">
        <v>382</v>
      </c>
      <c r="AT783" s="149" t="s">
        <v>377</v>
      </c>
      <c r="AU783" s="149" t="s">
        <v>85</v>
      </c>
      <c r="AY783" s="17" t="s">
        <v>375</v>
      </c>
      <c r="BE783" s="150">
        <f>IF(N783="základní",J783,0)</f>
        <v>0</v>
      </c>
      <c r="BF783" s="150">
        <f>IF(N783="snížená",J783,0)</f>
        <v>0</v>
      </c>
      <c r="BG783" s="150">
        <f>IF(N783="zákl. přenesená",J783,0)</f>
        <v>0</v>
      </c>
      <c r="BH783" s="150">
        <f>IF(N783="sníž. přenesená",J783,0)</f>
        <v>0</v>
      </c>
      <c r="BI783" s="150">
        <f>IF(N783="nulová",J783,0)</f>
        <v>0</v>
      </c>
      <c r="BJ783" s="17" t="s">
        <v>83</v>
      </c>
      <c r="BK783" s="150">
        <f>ROUND(I783*H783,2)</f>
        <v>0</v>
      </c>
      <c r="BL783" s="17" t="s">
        <v>382</v>
      </c>
      <c r="BM783" s="149" t="s">
        <v>1205</v>
      </c>
    </row>
    <row r="784" spans="2:65" s="1" customFormat="1" ht="24.2" customHeight="1" x14ac:dyDescent="0.2">
      <c r="B784" s="32"/>
      <c r="C784" s="138" t="s">
        <v>1206</v>
      </c>
      <c r="D784" s="138" t="s">
        <v>377</v>
      </c>
      <c r="E784" s="139" t="s">
        <v>1207</v>
      </c>
      <c r="F784" s="140" t="s">
        <v>1208</v>
      </c>
      <c r="G784" s="141" t="s">
        <v>380</v>
      </c>
      <c r="H784" s="142">
        <v>603.15</v>
      </c>
      <c r="I784" s="143"/>
      <c r="J784" s="144">
        <f>ROUND(I784*H784,2)</f>
        <v>0</v>
      </c>
      <c r="K784" s="140" t="s">
        <v>381</v>
      </c>
      <c r="L784" s="32"/>
      <c r="M784" s="145" t="s">
        <v>1</v>
      </c>
      <c r="N784" s="146" t="s">
        <v>41</v>
      </c>
      <c r="P784" s="147">
        <f>O784*H784</f>
        <v>0</v>
      </c>
      <c r="Q784" s="147">
        <v>4.0000000000000003E-5</v>
      </c>
      <c r="R784" s="147">
        <f>Q784*H784</f>
        <v>2.4126000000000002E-2</v>
      </c>
      <c r="S784" s="147">
        <v>0</v>
      </c>
      <c r="T784" s="148">
        <f>S784*H784</f>
        <v>0</v>
      </c>
      <c r="AR784" s="149" t="s">
        <v>382</v>
      </c>
      <c r="AT784" s="149" t="s">
        <v>377</v>
      </c>
      <c r="AU784" s="149" t="s">
        <v>85</v>
      </c>
      <c r="AY784" s="17" t="s">
        <v>375</v>
      </c>
      <c r="BE784" s="150">
        <f>IF(N784="základní",J784,0)</f>
        <v>0</v>
      </c>
      <c r="BF784" s="150">
        <f>IF(N784="snížená",J784,0)</f>
        <v>0</v>
      </c>
      <c r="BG784" s="150">
        <f>IF(N784="zákl. přenesená",J784,0)</f>
        <v>0</v>
      </c>
      <c r="BH784" s="150">
        <f>IF(N784="sníž. přenesená",J784,0)</f>
        <v>0</v>
      </c>
      <c r="BI784" s="150">
        <f>IF(N784="nulová",J784,0)</f>
        <v>0</v>
      </c>
      <c r="BJ784" s="17" t="s">
        <v>83</v>
      </c>
      <c r="BK784" s="150">
        <f>ROUND(I784*H784,2)</f>
        <v>0</v>
      </c>
      <c r="BL784" s="17" t="s">
        <v>382</v>
      </c>
      <c r="BM784" s="149" t="s">
        <v>1209</v>
      </c>
    </row>
    <row r="785" spans="2:65" s="14" customFormat="1" ht="11.25" x14ac:dyDescent="0.2">
      <c r="B785" s="166"/>
      <c r="D785" s="152" t="s">
        <v>384</v>
      </c>
      <c r="E785" s="167" t="s">
        <v>1</v>
      </c>
      <c r="F785" s="168" t="s">
        <v>392</v>
      </c>
      <c r="H785" s="167" t="s">
        <v>1</v>
      </c>
      <c r="I785" s="169"/>
      <c r="L785" s="166"/>
      <c r="M785" s="170"/>
      <c r="T785" s="171"/>
      <c r="AT785" s="167" t="s">
        <v>384</v>
      </c>
      <c r="AU785" s="167" t="s">
        <v>85</v>
      </c>
      <c r="AV785" s="14" t="s">
        <v>83</v>
      </c>
      <c r="AW785" s="14" t="s">
        <v>32</v>
      </c>
      <c r="AX785" s="14" t="s">
        <v>76</v>
      </c>
      <c r="AY785" s="167" t="s">
        <v>375</v>
      </c>
    </row>
    <row r="786" spans="2:65" s="12" customFormat="1" ht="33.75" x14ac:dyDescent="0.2">
      <c r="B786" s="151"/>
      <c r="D786" s="152" t="s">
        <v>384</v>
      </c>
      <c r="E786" s="153" t="s">
        <v>1</v>
      </c>
      <c r="F786" s="154" t="s">
        <v>1210</v>
      </c>
      <c r="H786" s="155">
        <v>322.32</v>
      </c>
      <c r="I786" s="156"/>
      <c r="L786" s="151"/>
      <c r="M786" s="157"/>
      <c r="T786" s="158"/>
      <c r="AT786" s="153" t="s">
        <v>384</v>
      </c>
      <c r="AU786" s="153" t="s">
        <v>85</v>
      </c>
      <c r="AV786" s="12" t="s">
        <v>85</v>
      </c>
      <c r="AW786" s="12" t="s">
        <v>32</v>
      </c>
      <c r="AX786" s="12" t="s">
        <v>76</v>
      </c>
      <c r="AY786" s="153" t="s">
        <v>375</v>
      </c>
    </row>
    <row r="787" spans="2:65" s="12" customFormat="1" ht="33.75" x14ac:dyDescent="0.2">
      <c r="B787" s="151"/>
      <c r="D787" s="152" t="s">
        <v>384</v>
      </c>
      <c r="E787" s="153" t="s">
        <v>1</v>
      </c>
      <c r="F787" s="154" t="s">
        <v>1211</v>
      </c>
      <c r="H787" s="155">
        <v>298.88</v>
      </c>
      <c r="I787" s="156"/>
      <c r="L787" s="151"/>
      <c r="M787" s="157"/>
      <c r="T787" s="158"/>
      <c r="AT787" s="153" t="s">
        <v>384</v>
      </c>
      <c r="AU787" s="153" t="s">
        <v>85</v>
      </c>
      <c r="AV787" s="12" t="s">
        <v>85</v>
      </c>
      <c r="AW787" s="12" t="s">
        <v>32</v>
      </c>
      <c r="AX787" s="12" t="s">
        <v>76</v>
      </c>
      <c r="AY787" s="153" t="s">
        <v>375</v>
      </c>
    </row>
    <row r="788" spans="2:65" s="13" customFormat="1" ht="11.25" x14ac:dyDescent="0.2">
      <c r="B788" s="159"/>
      <c r="D788" s="152" t="s">
        <v>384</v>
      </c>
      <c r="E788" s="160" t="s">
        <v>296</v>
      </c>
      <c r="F788" s="161" t="s">
        <v>387</v>
      </c>
      <c r="H788" s="162">
        <v>621.20000000000005</v>
      </c>
      <c r="I788" s="163"/>
      <c r="L788" s="159"/>
      <c r="M788" s="164"/>
      <c r="T788" s="165"/>
      <c r="AT788" s="160" t="s">
        <v>384</v>
      </c>
      <c r="AU788" s="160" t="s">
        <v>85</v>
      </c>
      <c r="AV788" s="13" t="s">
        <v>382</v>
      </c>
      <c r="AW788" s="13" t="s">
        <v>32</v>
      </c>
      <c r="AX788" s="13" t="s">
        <v>76</v>
      </c>
      <c r="AY788" s="160" t="s">
        <v>375</v>
      </c>
    </row>
    <row r="789" spans="2:65" s="12" customFormat="1" ht="11.25" x14ac:dyDescent="0.2">
      <c r="B789" s="151"/>
      <c r="D789" s="152" t="s">
        <v>384</v>
      </c>
      <c r="E789" s="153" t="s">
        <v>1</v>
      </c>
      <c r="F789" s="154" t="s">
        <v>296</v>
      </c>
      <c r="H789" s="155">
        <v>621.20000000000005</v>
      </c>
      <c r="I789" s="156"/>
      <c r="L789" s="151"/>
      <c r="M789" s="157"/>
      <c r="T789" s="158"/>
      <c r="AT789" s="153" t="s">
        <v>384</v>
      </c>
      <c r="AU789" s="153" t="s">
        <v>85</v>
      </c>
      <c r="AV789" s="12" t="s">
        <v>85</v>
      </c>
      <c r="AW789" s="12" t="s">
        <v>32</v>
      </c>
      <c r="AX789" s="12" t="s">
        <v>76</v>
      </c>
      <c r="AY789" s="153" t="s">
        <v>375</v>
      </c>
    </row>
    <row r="790" spans="2:65" s="12" customFormat="1" ht="11.25" x14ac:dyDescent="0.2">
      <c r="B790" s="151"/>
      <c r="D790" s="152" t="s">
        <v>384</v>
      </c>
      <c r="E790" s="153" t="s">
        <v>1</v>
      </c>
      <c r="F790" s="154" t="s">
        <v>1212</v>
      </c>
      <c r="H790" s="155">
        <v>-18.05</v>
      </c>
      <c r="I790" s="156"/>
      <c r="L790" s="151"/>
      <c r="M790" s="157"/>
      <c r="T790" s="158"/>
      <c r="AT790" s="153" t="s">
        <v>384</v>
      </c>
      <c r="AU790" s="153" t="s">
        <v>85</v>
      </c>
      <c r="AV790" s="12" t="s">
        <v>85</v>
      </c>
      <c r="AW790" s="12" t="s">
        <v>32</v>
      </c>
      <c r="AX790" s="12" t="s">
        <v>76</v>
      </c>
      <c r="AY790" s="153" t="s">
        <v>375</v>
      </c>
    </row>
    <row r="791" spans="2:65" s="13" customFormat="1" ht="11.25" x14ac:dyDescent="0.2">
      <c r="B791" s="159"/>
      <c r="D791" s="152" t="s">
        <v>384</v>
      </c>
      <c r="E791" s="160" t="s">
        <v>1</v>
      </c>
      <c r="F791" s="161" t="s">
        <v>387</v>
      </c>
      <c r="H791" s="162">
        <v>603.15</v>
      </c>
      <c r="I791" s="163"/>
      <c r="L791" s="159"/>
      <c r="M791" s="164"/>
      <c r="T791" s="165"/>
      <c r="AT791" s="160" t="s">
        <v>384</v>
      </c>
      <c r="AU791" s="160" t="s">
        <v>85</v>
      </c>
      <c r="AV791" s="13" t="s">
        <v>382</v>
      </c>
      <c r="AW791" s="13" t="s">
        <v>32</v>
      </c>
      <c r="AX791" s="13" t="s">
        <v>83</v>
      </c>
      <c r="AY791" s="160" t="s">
        <v>375</v>
      </c>
    </row>
    <row r="792" spans="2:65" s="1" customFormat="1" ht="16.5" customHeight="1" x14ac:dyDescent="0.2">
      <c r="B792" s="32"/>
      <c r="C792" s="138" t="s">
        <v>1213</v>
      </c>
      <c r="D792" s="138" t="s">
        <v>377</v>
      </c>
      <c r="E792" s="139" t="s">
        <v>1214</v>
      </c>
      <c r="F792" s="140" t="s">
        <v>1215</v>
      </c>
      <c r="G792" s="141" t="s">
        <v>532</v>
      </c>
      <c r="H792" s="142">
        <v>6</v>
      </c>
      <c r="I792" s="143"/>
      <c r="J792" s="144">
        <f>ROUND(I792*H792,2)</f>
        <v>0</v>
      </c>
      <c r="K792" s="140" t="s">
        <v>381</v>
      </c>
      <c r="L792" s="32"/>
      <c r="M792" s="145" t="s">
        <v>1</v>
      </c>
      <c r="N792" s="146" t="s">
        <v>41</v>
      </c>
      <c r="P792" s="147">
        <f>O792*H792</f>
        <v>0</v>
      </c>
      <c r="Q792" s="147">
        <v>1.8000000000000001E-4</v>
      </c>
      <c r="R792" s="147">
        <f>Q792*H792</f>
        <v>1.08E-3</v>
      </c>
      <c r="S792" s="147">
        <v>0</v>
      </c>
      <c r="T792" s="148">
        <f>S792*H792</f>
        <v>0</v>
      </c>
      <c r="AR792" s="149" t="s">
        <v>382</v>
      </c>
      <c r="AT792" s="149" t="s">
        <v>377</v>
      </c>
      <c r="AU792" s="149" t="s">
        <v>85</v>
      </c>
      <c r="AY792" s="17" t="s">
        <v>375</v>
      </c>
      <c r="BE792" s="150">
        <f>IF(N792="základní",J792,0)</f>
        <v>0</v>
      </c>
      <c r="BF792" s="150">
        <f>IF(N792="snížená",J792,0)</f>
        <v>0</v>
      </c>
      <c r="BG792" s="150">
        <f>IF(N792="zákl. přenesená",J792,0)</f>
        <v>0</v>
      </c>
      <c r="BH792" s="150">
        <f>IF(N792="sníž. přenesená",J792,0)</f>
        <v>0</v>
      </c>
      <c r="BI792" s="150">
        <f>IF(N792="nulová",J792,0)</f>
        <v>0</v>
      </c>
      <c r="BJ792" s="17" t="s">
        <v>83</v>
      </c>
      <c r="BK792" s="150">
        <f>ROUND(I792*H792,2)</f>
        <v>0</v>
      </c>
      <c r="BL792" s="17" t="s">
        <v>382</v>
      </c>
      <c r="BM792" s="149" t="s">
        <v>1216</v>
      </c>
    </row>
    <row r="793" spans="2:65" s="12" customFormat="1" ht="11.25" x14ac:dyDescent="0.2">
      <c r="B793" s="151"/>
      <c r="D793" s="152" t="s">
        <v>384</v>
      </c>
      <c r="E793" s="153" t="s">
        <v>1</v>
      </c>
      <c r="F793" s="154" t="s">
        <v>1217</v>
      </c>
      <c r="H793" s="155">
        <v>6</v>
      </c>
      <c r="I793" s="156"/>
      <c r="L793" s="151"/>
      <c r="M793" s="157"/>
      <c r="T793" s="158"/>
      <c r="AT793" s="153" t="s">
        <v>384</v>
      </c>
      <c r="AU793" s="153" t="s">
        <v>85</v>
      </c>
      <c r="AV793" s="12" t="s">
        <v>85</v>
      </c>
      <c r="AW793" s="12" t="s">
        <v>32</v>
      </c>
      <c r="AX793" s="12" t="s">
        <v>76</v>
      </c>
      <c r="AY793" s="153" t="s">
        <v>375</v>
      </c>
    </row>
    <row r="794" spans="2:65" s="13" customFormat="1" ht="11.25" x14ac:dyDescent="0.2">
      <c r="B794" s="159"/>
      <c r="D794" s="152" t="s">
        <v>384</v>
      </c>
      <c r="E794" s="160" t="s">
        <v>1</v>
      </c>
      <c r="F794" s="161" t="s">
        <v>387</v>
      </c>
      <c r="H794" s="162">
        <v>6</v>
      </c>
      <c r="I794" s="163"/>
      <c r="L794" s="159"/>
      <c r="M794" s="164"/>
      <c r="T794" s="165"/>
      <c r="AT794" s="160" t="s">
        <v>384</v>
      </c>
      <c r="AU794" s="160" t="s">
        <v>85</v>
      </c>
      <c r="AV794" s="13" t="s">
        <v>382</v>
      </c>
      <c r="AW794" s="13" t="s">
        <v>32</v>
      </c>
      <c r="AX794" s="13" t="s">
        <v>83</v>
      </c>
      <c r="AY794" s="160" t="s">
        <v>375</v>
      </c>
    </row>
    <row r="795" spans="2:65" s="1" customFormat="1" ht="16.5" customHeight="1" x14ac:dyDescent="0.2">
      <c r="B795" s="32"/>
      <c r="C795" s="179" t="s">
        <v>1218</v>
      </c>
      <c r="D795" s="179" t="s">
        <v>657</v>
      </c>
      <c r="E795" s="180" t="s">
        <v>1219</v>
      </c>
      <c r="F795" s="181" t="s">
        <v>1220</v>
      </c>
      <c r="G795" s="182" t="s">
        <v>532</v>
      </c>
      <c r="H795" s="183">
        <v>6</v>
      </c>
      <c r="I795" s="184"/>
      <c r="J795" s="185">
        <f>ROUND(I795*H795,2)</f>
        <v>0</v>
      </c>
      <c r="K795" s="181" t="s">
        <v>381</v>
      </c>
      <c r="L795" s="186"/>
      <c r="M795" s="187" t="s">
        <v>1</v>
      </c>
      <c r="N795" s="188" t="s">
        <v>41</v>
      </c>
      <c r="P795" s="147">
        <f>O795*H795</f>
        <v>0</v>
      </c>
      <c r="Q795" s="147">
        <v>1.2E-2</v>
      </c>
      <c r="R795" s="147">
        <f>Q795*H795</f>
        <v>7.2000000000000008E-2</v>
      </c>
      <c r="S795" s="147">
        <v>0</v>
      </c>
      <c r="T795" s="148">
        <f>S795*H795</f>
        <v>0</v>
      </c>
      <c r="AR795" s="149" t="s">
        <v>424</v>
      </c>
      <c r="AT795" s="149" t="s">
        <v>657</v>
      </c>
      <c r="AU795" s="149" t="s">
        <v>85</v>
      </c>
      <c r="AY795" s="17" t="s">
        <v>375</v>
      </c>
      <c r="BE795" s="150">
        <f>IF(N795="základní",J795,0)</f>
        <v>0</v>
      </c>
      <c r="BF795" s="150">
        <f>IF(N795="snížená",J795,0)</f>
        <v>0</v>
      </c>
      <c r="BG795" s="150">
        <f>IF(N795="zákl. přenesená",J795,0)</f>
        <v>0</v>
      </c>
      <c r="BH795" s="150">
        <f>IF(N795="sníž. přenesená",J795,0)</f>
        <v>0</v>
      </c>
      <c r="BI795" s="150">
        <f>IF(N795="nulová",J795,0)</f>
        <v>0</v>
      </c>
      <c r="BJ795" s="17" t="s">
        <v>83</v>
      </c>
      <c r="BK795" s="150">
        <f>ROUND(I795*H795,2)</f>
        <v>0</v>
      </c>
      <c r="BL795" s="17" t="s">
        <v>382</v>
      </c>
      <c r="BM795" s="149" t="s">
        <v>1221</v>
      </c>
    </row>
    <row r="796" spans="2:65" s="1" customFormat="1" ht="24.2" customHeight="1" x14ac:dyDescent="0.2">
      <c r="B796" s="32"/>
      <c r="C796" s="138" t="s">
        <v>1222</v>
      </c>
      <c r="D796" s="138" t="s">
        <v>377</v>
      </c>
      <c r="E796" s="139" t="s">
        <v>1223</v>
      </c>
      <c r="F796" s="140" t="s">
        <v>1224</v>
      </c>
      <c r="G796" s="141" t="s">
        <v>380</v>
      </c>
      <c r="H796" s="142">
        <v>26.684000000000001</v>
      </c>
      <c r="I796" s="143"/>
      <c r="J796" s="144">
        <f>ROUND(I796*H796,2)</f>
        <v>0</v>
      </c>
      <c r="K796" s="140" t="s">
        <v>381</v>
      </c>
      <c r="L796" s="32"/>
      <c r="M796" s="145" t="s">
        <v>1</v>
      </c>
      <c r="N796" s="146" t="s">
        <v>41</v>
      </c>
      <c r="P796" s="147">
        <f>O796*H796</f>
        <v>0</v>
      </c>
      <c r="Q796" s="147">
        <v>0</v>
      </c>
      <c r="R796" s="147">
        <f>Q796*H796</f>
        <v>0</v>
      </c>
      <c r="S796" s="147">
        <v>0.375</v>
      </c>
      <c r="T796" s="148">
        <f>S796*H796</f>
        <v>10.006500000000001</v>
      </c>
      <c r="AR796" s="149" t="s">
        <v>382</v>
      </c>
      <c r="AT796" s="149" t="s">
        <v>377</v>
      </c>
      <c r="AU796" s="149" t="s">
        <v>85</v>
      </c>
      <c r="AY796" s="17" t="s">
        <v>375</v>
      </c>
      <c r="BE796" s="150">
        <f>IF(N796="základní",J796,0)</f>
        <v>0</v>
      </c>
      <c r="BF796" s="150">
        <f>IF(N796="snížená",J796,0)</f>
        <v>0</v>
      </c>
      <c r="BG796" s="150">
        <f>IF(N796="zákl. přenesená",J796,0)</f>
        <v>0</v>
      </c>
      <c r="BH796" s="150">
        <f>IF(N796="sníž. přenesená",J796,0)</f>
        <v>0</v>
      </c>
      <c r="BI796" s="150">
        <f>IF(N796="nulová",J796,0)</f>
        <v>0</v>
      </c>
      <c r="BJ796" s="17" t="s">
        <v>83</v>
      </c>
      <c r="BK796" s="150">
        <f>ROUND(I796*H796,2)</f>
        <v>0</v>
      </c>
      <c r="BL796" s="17" t="s">
        <v>382</v>
      </c>
      <c r="BM796" s="149" t="s">
        <v>1225</v>
      </c>
    </row>
    <row r="797" spans="2:65" s="14" customFormat="1" ht="11.25" x14ac:dyDescent="0.2">
      <c r="B797" s="166"/>
      <c r="D797" s="152" t="s">
        <v>384</v>
      </c>
      <c r="E797" s="167" t="s">
        <v>1</v>
      </c>
      <c r="F797" s="168" t="s">
        <v>1226</v>
      </c>
      <c r="H797" s="167" t="s">
        <v>1</v>
      </c>
      <c r="I797" s="169"/>
      <c r="L797" s="166"/>
      <c r="M797" s="170"/>
      <c r="T797" s="171"/>
      <c r="AT797" s="167" t="s">
        <v>384</v>
      </c>
      <c r="AU797" s="167" t="s">
        <v>85</v>
      </c>
      <c r="AV797" s="14" t="s">
        <v>83</v>
      </c>
      <c r="AW797" s="14" t="s">
        <v>32</v>
      </c>
      <c r="AX797" s="14" t="s">
        <v>76</v>
      </c>
      <c r="AY797" s="167" t="s">
        <v>375</v>
      </c>
    </row>
    <row r="798" spans="2:65" s="12" customFormat="1" ht="11.25" x14ac:dyDescent="0.2">
      <c r="B798" s="151"/>
      <c r="D798" s="152" t="s">
        <v>384</v>
      </c>
      <c r="E798" s="153" t="s">
        <v>1</v>
      </c>
      <c r="F798" s="154" t="s">
        <v>1227</v>
      </c>
      <c r="H798" s="155">
        <v>26.684000000000001</v>
      </c>
      <c r="I798" s="156"/>
      <c r="L798" s="151"/>
      <c r="M798" s="157"/>
      <c r="T798" s="158"/>
      <c r="AT798" s="153" t="s">
        <v>384</v>
      </c>
      <c r="AU798" s="153" t="s">
        <v>85</v>
      </c>
      <c r="AV798" s="12" t="s">
        <v>85</v>
      </c>
      <c r="AW798" s="12" t="s">
        <v>32</v>
      </c>
      <c r="AX798" s="12" t="s">
        <v>76</v>
      </c>
      <c r="AY798" s="153" t="s">
        <v>375</v>
      </c>
    </row>
    <row r="799" spans="2:65" s="13" customFormat="1" ht="11.25" x14ac:dyDescent="0.2">
      <c r="B799" s="159"/>
      <c r="D799" s="152" t="s">
        <v>384</v>
      </c>
      <c r="E799" s="160" t="s">
        <v>1</v>
      </c>
      <c r="F799" s="161" t="s">
        <v>387</v>
      </c>
      <c r="H799" s="162">
        <v>26.684000000000001</v>
      </c>
      <c r="I799" s="163"/>
      <c r="L799" s="159"/>
      <c r="M799" s="164"/>
      <c r="T799" s="165"/>
      <c r="AT799" s="160" t="s">
        <v>384</v>
      </c>
      <c r="AU799" s="160" t="s">
        <v>85</v>
      </c>
      <c r="AV799" s="13" t="s">
        <v>382</v>
      </c>
      <c r="AW799" s="13" t="s">
        <v>32</v>
      </c>
      <c r="AX799" s="13" t="s">
        <v>83</v>
      </c>
      <c r="AY799" s="160" t="s">
        <v>375</v>
      </c>
    </row>
    <row r="800" spans="2:65" s="11" customFormat="1" ht="22.9" customHeight="1" x14ac:dyDescent="0.2">
      <c r="B800" s="126"/>
      <c r="D800" s="127" t="s">
        <v>75</v>
      </c>
      <c r="E800" s="136" t="s">
        <v>1228</v>
      </c>
      <c r="F800" s="136" t="s">
        <v>1229</v>
      </c>
      <c r="I800" s="129"/>
      <c r="J800" s="137">
        <f>BK800</f>
        <v>0</v>
      </c>
      <c r="L800" s="126"/>
      <c r="M800" s="131"/>
      <c r="P800" s="132">
        <f>SUM(P801:P805)</f>
        <v>0</v>
      </c>
      <c r="R800" s="132">
        <f>SUM(R801:R805)</f>
        <v>0</v>
      </c>
      <c r="T800" s="133">
        <f>SUM(T801:T805)</f>
        <v>0</v>
      </c>
      <c r="AR800" s="127" t="s">
        <v>83</v>
      </c>
      <c r="AT800" s="134" t="s">
        <v>75</v>
      </c>
      <c r="AU800" s="134" t="s">
        <v>83</v>
      </c>
      <c r="AY800" s="127" t="s">
        <v>375</v>
      </c>
      <c r="BK800" s="135">
        <f>SUM(BK801:BK805)</f>
        <v>0</v>
      </c>
    </row>
    <row r="801" spans="2:65" s="1" customFormat="1" ht="33" customHeight="1" x14ac:dyDescent="0.2">
      <c r="B801" s="32"/>
      <c r="C801" s="138" t="s">
        <v>1230</v>
      </c>
      <c r="D801" s="138" t="s">
        <v>377</v>
      </c>
      <c r="E801" s="139" t="s">
        <v>1231</v>
      </c>
      <c r="F801" s="140" t="s">
        <v>1232</v>
      </c>
      <c r="G801" s="141" t="s">
        <v>421</v>
      </c>
      <c r="H801" s="142">
        <v>10.007</v>
      </c>
      <c r="I801" s="143"/>
      <c r="J801" s="144">
        <f>ROUND(I801*H801,2)</f>
        <v>0</v>
      </c>
      <c r="K801" s="140" t="s">
        <v>381</v>
      </c>
      <c r="L801" s="32"/>
      <c r="M801" s="145" t="s">
        <v>1</v>
      </c>
      <c r="N801" s="146" t="s">
        <v>41</v>
      </c>
      <c r="P801" s="147">
        <f>O801*H801</f>
        <v>0</v>
      </c>
      <c r="Q801" s="147">
        <v>0</v>
      </c>
      <c r="R801" s="147">
        <f>Q801*H801</f>
        <v>0</v>
      </c>
      <c r="S801" s="147">
        <v>0</v>
      </c>
      <c r="T801" s="148">
        <f>S801*H801</f>
        <v>0</v>
      </c>
      <c r="AR801" s="149" t="s">
        <v>382</v>
      </c>
      <c r="AT801" s="149" t="s">
        <v>377</v>
      </c>
      <c r="AU801" s="149" t="s">
        <v>85</v>
      </c>
      <c r="AY801" s="17" t="s">
        <v>375</v>
      </c>
      <c r="BE801" s="150">
        <f>IF(N801="základní",J801,0)</f>
        <v>0</v>
      </c>
      <c r="BF801" s="150">
        <f>IF(N801="snížená",J801,0)</f>
        <v>0</v>
      </c>
      <c r="BG801" s="150">
        <f>IF(N801="zákl. přenesená",J801,0)</f>
        <v>0</v>
      </c>
      <c r="BH801" s="150">
        <f>IF(N801="sníž. přenesená",J801,0)</f>
        <v>0</v>
      </c>
      <c r="BI801" s="150">
        <f>IF(N801="nulová",J801,0)</f>
        <v>0</v>
      </c>
      <c r="BJ801" s="17" t="s">
        <v>83</v>
      </c>
      <c r="BK801" s="150">
        <f>ROUND(I801*H801,2)</f>
        <v>0</v>
      </c>
      <c r="BL801" s="17" t="s">
        <v>382</v>
      </c>
      <c r="BM801" s="149" t="s">
        <v>1233</v>
      </c>
    </row>
    <row r="802" spans="2:65" s="1" customFormat="1" ht="24.2" customHeight="1" x14ac:dyDescent="0.2">
      <c r="B802" s="32"/>
      <c r="C802" s="138" t="s">
        <v>1234</v>
      </c>
      <c r="D802" s="138" t="s">
        <v>377</v>
      </c>
      <c r="E802" s="139" t="s">
        <v>1235</v>
      </c>
      <c r="F802" s="140" t="s">
        <v>1236</v>
      </c>
      <c r="G802" s="141" t="s">
        <v>421</v>
      </c>
      <c r="H802" s="142">
        <v>10.007</v>
      </c>
      <c r="I802" s="143"/>
      <c r="J802" s="144">
        <f>ROUND(I802*H802,2)</f>
        <v>0</v>
      </c>
      <c r="K802" s="140" t="s">
        <v>381</v>
      </c>
      <c r="L802" s="32"/>
      <c r="M802" s="145" t="s">
        <v>1</v>
      </c>
      <c r="N802" s="146" t="s">
        <v>41</v>
      </c>
      <c r="P802" s="147">
        <f>O802*H802</f>
        <v>0</v>
      </c>
      <c r="Q802" s="147">
        <v>0</v>
      </c>
      <c r="R802" s="147">
        <f>Q802*H802</f>
        <v>0</v>
      </c>
      <c r="S802" s="147">
        <v>0</v>
      </c>
      <c r="T802" s="148">
        <f>S802*H802</f>
        <v>0</v>
      </c>
      <c r="AR802" s="149" t="s">
        <v>382</v>
      </c>
      <c r="AT802" s="149" t="s">
        <v>377</v>
      </c>
      <c r="AU802" s="149" t="s">
        <v>85</v>
      </c>
      <c r="AY802" s="17" t="s">
        <v>375</v>
      </c>
      <c r="BE802" s="150">
        <f>IF(N802="základní",J802,0)</f>
        <v>0</v>
      </c>
      <c r="BF802" s="150">
        <f>IF(N802="snížená",J802,0)</f>
        <v>0</v>
      </c>
      <c r="BG802" s="150">
        <f>IF(N802="zákl. přenesená",J802,0)</f>
        <v>0</v>
      </c>
      <c r="BH802" s="150">
        <f>IF(N802="sníž. přenesená",J802,0)</f>
        <v>0</v>
      </c>
      <c r="BI802" s="150">
        <f>IF(N802="nulová",J802,0)</f>
        <v>0</v>
      </c>
      <c r="BJ802" s="17" t="s">
        <v>83</v>
      </c>
      <c r="BK802" s="150">
        <f>ROUND(I802*H802,2)</f>
        <v>0</v>
      </c>
      <c r="BL802" s="17" t="s">
        <v>382</v>
      </c>
      <c r="BM802" s="149" t="s">
        <v>1237</v>
      </c>
    </row>
    <row r="803" spans="2:65" s="1" customFormat="1" ht="24.2" customHeight="1" x14ac:dyDescent="0.2">
      <c r="B803" s="32"/>
      <c r="C803" s="138" t="s">
        <v>1238</v>
      </c>
      <c r="D803" s="138" t="s">
        <v>377</v>
      </c>
      <c r="E803" s="139" t="s">
        <v>1239</v>
      </c>
      <c r="F803" s="140" t="s">
        <v>1240</v>
      </c>
      <c r="G803" s="141" t="s">
        <v>421</v>
      </c>
      <c r="H803" s="142">
        <v>30.021000000000001</v>
      </c>
      <c r="I803" s="143"/>
      <c r="J803" s="144">
        <f>ROUND(I803*H803,2)</f>
        <v>0</v>
      </c>
      <c r="K803" s="140" t="s">
        <v>381</v>
      </c>
      <c r="L803" s="32"/>
      <c r="M803" s="145" t="s">
        <v>1</v>
      </c>
      <c r="N803" s="146" t="s">
        <v>41</v>
      </c>
      <c r="P803" s="147">
        <f>O803*H803</f>
        <v>0</v>
      </c>
      <c r="Q803" s="147">
        <v>0</v>
      </c>
      <c r="R803" s="147">
        <f>Q803*H803</f>
        <v>0</v>
      </c>
      <c r="S803" s="147">
        <v>0</v>
      </c>
      <c r="T803" s="148">
        <f>S803*H803</f>
        <v>0</v>
      </c>
      <c r="AR803" s="149" t="s">
        <v>382</v>
      </c>
      <c r="AT803" s="149" t="s">
        <v>377</v>
      </c>
      <c r="AU803" s="149" t="s">
        <v>85</v>
      </c>
      <c r="AY803" s="17" t="s">
        <v>375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83</v>
      </c>
      <c r="BK803" s="150">
        <f>ROUND(I803*H803,2)</f>
        <v>0</v>
      </c>
      <c r="BL803" s="17" t="s">
        <v>382</v>
      </c>
      <c r="BM803" s="149" t="s">
        <v>1241</v>
      </c>
    </row>
    <row r="804" spans="2:65" s="12" customFormat="1" ht="11.25" x14ac:dyDescent="0.2">
      <c r="B804" s="151"/>
      <c r="D804" s="152" t="s">
        <v>384</v>
      </c>
      <c r="F804" s="154" t="s">
        <v>1242</v>
      </c>
      <c r="H804" s="155">
        <v>30.021000000000001</v>
      </c>
      <c r="I804" s="156"/>
      <c r="L804" s="151"/>
      <c r="M804" s="157"/>
      <c r="T804" s="158"/>
      <c r="AT804" s="153" t="s">
        <v>384</v>
      </c>
      <c r="AU804" s="153" t="s">
        <v>85</v>
      </c>
      <c r="AV804" s="12" t="s">
        <v>85</v>
      </c>
      <c r="AW804" s="12" t="s">
        <v>4</v>
      </c>
      <c r="AX804" s="12" t="s">
        <v>83</v>
      </c>
      <c r="AY804" s="153" t="s">
        <v>375</v>
      </c>
    </row>
    <row r="805" spans="2:65" s="1" customFormat="1" ht="44.25" customHeight="1" x14ac:dyDescent="0.2">
      <c r="B805" s="32"/>
      <c r="C805" s="138" t="s">
        <v>1243</v>
      </c>
      <c r="D805" s="138" t="s">
        <v>377</v>
      </c>
      <c r="E805" s="139" t="s">
        <v>1244</v>
      </c>
      <c r="F805" s="140" t="s">
        <v>1245</v>
      </c>
      <c r="G805" s="141" t="s">
        <v>421</v>
      </c>
      <c r="H805" s="142">
        <v>10.007</v>
      </c>
      <c r="I805" s="143"/>
      <c r="J805" s="144">
        <f>ROUND(I805*H805,2)</f>
        <v>0</v>
      </c>
      <c r="K805" s="140" t="s">
        <v>381</v>
      </c>
      <c r="L805" s="32"/>
      <c r="M805" s="145" t="s">
        <v>1</v>
      </c>
      <c r="N805" s="146" t="s">
        <v>41</v>
      </c>
      <c r="P805" s="147">
        <f>O805*H805</f>
        <v>0</v>
      </c>
      <c r="Q805" s="147">
        <v>0</v>
      </c>
      <c r="R805" s="147">
        <f>Q805*H805</f>
        <v>0</v>
      </c>
      <c r="S805" s="147">
        <v>0</v>
      </c>
      <c r="T805" s="148">
        <f>S805*H805</f>
        <v>0</v>
      </c>
      <c r="AR805" s="149" t="s">
        <v>382</v>
      </c>
      <c r="AT805" s="149" t="s">
        <v>377</v>
      </c>
      <c r="AU805" s="149" t="s">
        <v>85</v>
      </c>
      <c r="AY805" s="17" t="s">
        <v>375</v>
      </c>
      <c r="BE805" s="150">
        <f>IF(N805="základní",J805,0)</f>
        <v>0</v>
      </c>
      <c r="BF805" s="150">
        <f>IF(N805="snížená",J805,0)</f>
        <v>0</v>
      </c>
      <c r="BG805" s="150">
        <f>IF(N805="zákl. přenesená",J805,0)</f>
        <v>0</v>
      </c>
      <c r="BH805" s="150">
        <f>IF(N805="sníž. přenesená",J805,0)</f>
        <v>0</v>
      </c>
      <c r="BI805" s="150">
        <f>IF(N805="nulová",J805,0)</f>
        <v>0</v>
      </c>
      <c r="BJ805" s="17" t="s">
        <v>83</v>
      </c>
      <c r="BK805" s="150">
        <f>ROUND(I805*H805,2)</f>
        <v>0</v>
      </c>
      <c r="BL805" s="17" t="s">
        <v>382</v>
      </c>
      <c r="BM805" s="149" t="s">
        <v>1246</v>
      </c>
    </row>
    <row r="806" spans="2:65" s="11" customFormat="1" ht="22.9" customHeight="1" x14ac:dyDescent="0.2">
      <c r="B806" s="126"/>
      <c r="D806" s="127" t="s">
        <v>75</v>
      </c>
      <c r="E806" s="136" t="s">
        <v>1247</v>
      </c>
      <c r="F806" s="136" t="s">
        <v>1248</v>
      </c>
      <c r="I806" s="129"/>
      <c r="J806" s="137">
        <f>BK806</f>
        <v>0</v>
      </c>
      <c r="L806" s="126"/>
      <c r="M806" s="131"/>
      <c r="P806" s="132">
        <f>P807</f>
        <v>0</v>
      </c>
      <c r="R806" s="132">
        <f>R807</f>
        <v>0</v>
      </c>
      <c r="T806" s="133">
        <f>T807</f>
        <v>0</v>
      </c>
      <c r="AR806" s="127" t="s">
        <v>83</v>
      </c>
      <c r="AT806" s="134" t="s">
        <v>75</v>
      </c>
      <c r="AU806" s="134" t="s">
        <v>83</v>
      </c>
      <c r="AY806" s="127" t="s">
        <v>375</v>
      </c>
      <c r="BK806" s="135">
        <f>BK807</f>
        <v>0</v>
      </c>
    </row>
    <row r="807" spans="2:65" s="1" customFormat="1" ht="21.75" customHeight="1" x14ac:dyDescent="0.2">
      <c r="B807" s="32"/>
      <c r="C807" s="138" t="s">
        <v>1249</v>
      </c>
      <c r="D807" s="138" t="s">
        <v>377</v>
      </c>
      <c r="E807" s="139" t="s">
        <v>1250</v>
      </c>
      <c r="F807" s="140" t="s">
        <v>1251</v>
      </c>
      <c r="G807" s="141" t="s">
        <v>421</v>
      </c>
      <c r="H807" s="142">
        <v>1961.7760000000001</v>
      </c>
      <c r="I807" s="143"/>
      <c r="J807" s="144">
        <f>ROUND(I807*H807,2)</f>
        <v>0</v>
      </c>
      <c r="K807" s="140" t="s">
        <v>381</v>
      </c>
      <c r="L807" s="32"/>
      <c r="M807" s="145" t="s">
        <v>1</v>
      </c>
      <c r="N807" s="146" t="s">
        <v>41</v>
      </c>
      <c r="P807" s="147">
        <f>O807*H807</f>
        <v>0</v>
      </c>
      <c r="Q807" s="147">
        <v>0</v>
      </c>
      <c r="R807" s="147">
        <f>Q807*H807</f>
        <v>0</v>
      </c>
      <c r="S807" s="147">
        <v>0</v>
      </c>
      <c r="T807" s="148">
        <f>S807*H807</f>
        <v>0</v>
      </c>
      <c r="AR807" s="149" t="s">
        <v>382</v>
      </c>
      <c r="AT807" s="149" t="s">
        <v>377</v>
      </c>
      <c r="AU807" s="149" t="s">
        <v>85</v>
      </c>
      <c r="AY807" s="17" t="s">
        <v>375</v>
      </c>
      <c r="BE807" s="150">
        <f>IF(N807="základní",J807,0)</f>
        <v>0</v>
      </c>
      <c r="BF807" s="150">
        <f>IF(N807="snížená",J807,0)</f>
        <v>0</v>
      </c>
      <c r="BG807" s="150">
        <f>IF(N807="zákl. přenesená",J807,0)</f>
        <v>0</v>
      </c>
      <c r="BH807" s="150">
        <f>IF(N807="sníž. přenesená",J807,0)</f>
        <v>0</v>
      </c>
      <c r="BI807" s="150">
        <f>IF(N807="nulová",J807,0)</f>
        <v>0</v>
      </c>
      <c r="BJ807" s="17" t="s">
        <v>83</v>
      </c>
      <c r="BK807" s="150">
        <f>ROUND(I807*H807,2)</f>
        <v>0</v>
      </c>
      <c r="BL807" s="17" t="s">
        <v>382</v>
      </c>
      <c r="BM807" s="149" t="s">
        <v>1252</v>
      </c>
    </row>
    <row r="808" spans="2:65" s="11" customFormat="1" ht="25.9" customHeight="1" x14ac:dyDescent="0.2">
      <c r="B808" s="126"/>
      <c r="D808" s="127" t="s">
        <v>75</v>
      </c>
      <c r="E808" s="128" t="s">
        <v>1253</v>
      </c>
      <c r="F808" s="128" t="s">
        <v>1254</v>
      </c>
      <c r="I808" s="129"/>
      <c r="J808" s="130">
        <f>BK808</f>
        <v>0</v>
      </c>
      <c r="L808" s="126"/>
      <c r="M808" s="131"/>
      <c r="P808" s="132">
        <f>P809+P845+P871+P956+P977+P983+P997+P1025+P1120+P1166+P1202+P1212+P1221+P1291+P1303</f>
        <v>0</v>
      </c>
      <c r="R808" s="132">
        <f>R809+R845+R871+R956+R977+R983+R997+R1025+R1120+R1166+R1202+R1212+R1221+R1291+R1303</f>
        <v>39.05897954000001</v>
      </c>
      <c r="T808" s="133">
        <f>T809+T845+T871+T956+T977+T983+T997+T1025+T1120+T1166+T1202+T1212+T1221+T1291+T1303</f>
        <v>0</v>
      </c>
      <c r="AR808" s="127" t="s">
        <v>85</v>
      </c>
      <c r="AT808" s="134" t="s">
        <v>75</v>
      </c>
      <c r="AU808" s="134" t="s">
        <v>76</v>
      </c>
      <c r="AY808" s="127" t="s">
        <v>375</v>
      </c>
      <c r="BK808" s="135">
        <f>BK809+BK845+BK871+BK956+BK977+BK983+BK997+BK1025+BK1120+BK1166+BK1202+BK1212+BK1221+BK1291+BK1303</f>
        <v>0</v>
      </c>
    </row>
    <row r="809" spans="2:65" s="11" customFormat="1" ht="22.9" customHeight="1" x14ac:dyDescent="0.2">
      <c r="B809" s="126"/>
      <c r="D809" s="127" t="s">
        <v>75</v>
      </c>
      <c r="E809" s="136" t="s">
        <v>1255</v>
      </c>
      <c r="F809" s="136" t="s">
        <v>1256</v>
      </c>
      <c r="I809" s="129"/>
      <c r="J809" s="137">
        <f>BK809</f>
        <v>0</v>
      </c>
      <c r="L809" s="126"/>
      <c r="M809" s="131"/>
      <c r="P809" s="132">
        <f>SUM(P810:P844)</f>
        <v>0</v>
      </c>
      <c r="R809" s="132">
        <f>SUM(R810:R844)</f>
        <v>7.8216437200000017</v>
      </c>
      <c r="T809" s="133">
        <f>SUM(T810:T844)</f>
        <v>0</v>
      </c>
      <c r="AR809" s="127" t="s">
        <v>85</v>
      </c>
      <c r="AT809" s="134" t="s">
        <v>75</v>
      </c>
      <c r="AU809" s="134" t="s">
        <v>83</v>
      </c>
      <c r="AY809" s="127" t="s">
        <v>375</v>
      </c>
      <c r="BK809" s="135">
        <f>SUM(BK810:BK844)</f>
        <v>0</v>
      </c>
    </row>
    <row r="810" spans="2:65" s="1" customFormat="1" ht="24.2" customHeight="1" x14ac:dyDescent="0.2">
      <c r="B810" s="32"/>
      <c r="C810" s="138" t="s">
        <v>1257</v>
      </c>
      <c r="D810" s="138" t="s">
        <v>377</v>
      </c>
      <c r="E810" s="139" t="s">
        <v>1258</v>
      </c>
      <c r="F810" s="140" t="s">
        <v>1259</v>
      </c>
      <c r="G810" s="141" t="s">
        <v>380</v>
      </c>
      <c r="H810" s="142">
        <v>376.185</v>
      </c>
      <c r="I810" s="143"/>
      <c r="J810" s="144">
        <f>ROUND(I810*H810,2)</f>
        <v>0</v>
      </c>
      <c r="K810" s="140" t="s">
        <v>381</v>
      </c>
      <c r="L810" s="32"/>
      <c r="M810" s="145" t="s">
        <v>1</v>
      </c>
      <c r="N810" s="146" t="s">
        <v>41</v>
      </c>
      <c r="P810" s="147">
        <f>O810*H810</f>
        <v>0</v>
      </c>
      <c r="Q810" s="147">
        <v>0</v>
      </c>
      <c r="R810" s="147">
        <f>Q810*H810</f>
        <v>0</v>
      </c>
      <c r="S810" s="147">
        <v>0</v>
      </c>
      <c r="T810" s="148">
        <f>S810*H810</f>
        <v>0</v>
      </c>
      <c r="AR810" s="149" t="s">
        <v>382</v>
      </c>
      <c r="AT810" s="149" t="s">
        <v>377</v>
      </c>
      <c r="AU810" s="149" t="s">
        <v>85</v>
      </c>
      <c r="AY810" s="17" t="s">
        <v>375</v>
      </c>
      <c r="BE810" s="150">
        <f>IF(N810="základní",J810,0)</f>
        <v>0</v>
      </c>
      <c r="BF810" s="150">
        <f>IF(N810="snížená",J810,0)</f>
        <v>0</v>
      </c>
      <c r="BG810" s="150">
        <f>IF(N810="zákl. přenesená",J810,0)</f>
        <v>0</v>
      </c>
      <c r="BH810" s="150">
        <f>IF(N810="sníž. přenesená",J810,0)</f>
        <v>0</v>
      </c>
      <c r="BI810" s="150">
        <f>IF(N810="nulová",J810,0)</f>
        <v>0</v>
      </c>
      <c r="BJ810" s="17" t="s">
        <v>83</v>
      </c>
      <c r="BK810" s="150">
        <f>ROUND(I810*H810,2)</f>
        <v>0</v>
      </c>
      <c r="BL810" s="17" t="s">
        <v>382</v>
      </c>
      <c r="BM810" s="149" t="s">
        <v>1260</v>
      </c>
    </row>
    <row r="811" spans="2:65" s="12" customFormat="1" ht="11.25" x14ac:dyDescent="0.2">
      <c r="B811" s="151"/>
      <c r="D811" s="152" t="s">
        <v>384</v>
      </c>
      <c r="E811" s="153" t="s">
        <v>1</v>
      </c>
      <c r="F811" s="154" t="s">
        <v>1261</v>
      </c>
      <c r="H811" s="155">
        <v>376.185</v>
      </c>
      <c r="I811" s="156"/>
      <c r="L811" s="151"/>
      <c r="M811" s="157"/>
      <c r="T811" s="158"/>
      <c r="AT811" s="153" t="s">
        <v>384</v>
      </c>
      <c r="AU811" s="153" t="s">
        <v>85</v>
      </c>
      <c r="AV811" s="12" t="s">
        <v>85</v>
      </c>
      <c r="AW811" s="12" t="s">
        <v>32</v>
      </c>
      <c r="AX811" s="12" t="s">
        <v>76</v>
      </c>
      <c r="AY811" s="153" t="s">
        <v>375</v>
      </c>
    </row>
    <row r="812" spans="2:65" s="13" customFormat="1" ht="11.25" x14ac:dyDescent="0.2">
      <c r="B812" s="159"/>
      <c r="D812" s="152" t="s">
        <v>384</v>
      </c>
      <c r="E812" s="160" t="s">
        <v>1</v>
      </c>
      <c r="F812" s="161" t="s">
        <v>387</v>
      </c>
      <c r="H812" s="162">
        <v>376.185</v>
      </c>
      <c r="I812" s="163"/>
      <c r="L812" s="159"/>
      <c r="M812" s="164"/>
      <c r="T812" s="165"/>
      <c r="AT812" s="160" t="s">
        <v>384</v>
      </c>
      <c r="AU812" s="160" t="s">
        <v>85</v>
      </c>
      <c r="AV812" s="13" t="s">
        <v>382</v>
      </c>
      <c r="AW812" s="13" t="s">
        <v>32</v>
      </c>
      <c r="AX812" s="13" t="s">
        <v>83</v>
      </c>
      <c r="AY812" s="160" t="s">
        <v>375</v>
      </c>
    </row>
    <row r="813" spans="2:65" s="1" customFormat="1" ht="24.2" customHeight="1" x14ac:dyDescent="0.2">
      <c r="B813" s="32"/>
      <c r="C813" s="138" t="s">
        <v>1262</v>
      </c>
      <c r="D813" s="138" t="s">
        <v>377</v>
      </c>
      <c r="E813" s="139" t="s">
        <v>1263</v>
      </c>
      <c r="F813" s="140" t="s">
        <v>1264</v>
      </c>
      <c r="G813" s="141" t="s">
        <v>380</v>
      </c>
      <c r="H813" s="142">
        <v>160.511</v>
      </c>
      <c r="I813" s="143"/>
      <c r="J813" s="144">
        <f>ROUND(I813*H813,2)</f>
        <v>0</v>
      </c>
      <c r="K813" s="140" t="s">
        <v>381</v>
      </c>
      <c r="L813" s="32"/>
      <c r="M813" s="145" t="s">
        <v>1</v>
      </c>
      <c r="N813" s="146" t="s">
        <v>41</v>
      </c>
      <c r="P813" s="147">
        <f>O813*H813</f>
        <v>0</v>
      </c>
      <c r="Q813" s="147">
        <v>0</v>
      </c>
      <c r="R813" s="147">
        <f>Q813*H813</f>
        <v>0</v>
      </c>
      <c r="S813" s="147">
        <v>0</v>
      </c>
      <c r="T813" s="148">
        <f>S813*H813</f>
        <v>0</v>
      </c>
      <c r="AR813" s="149" t="s">
        <v>491</v>
      </c>
      <c r="AT813" s="149" t="s">
        <v>377</v>
      </c>
      <c r="AU813" s="149" t="s">
        <v>85</v>
      </c>
      <c r="AY813" s="17" t="s">
        <v>375</v>
      </c>
      <c r="BE813" s="150">
        <f>IF(N813="základní",J813,0)</f>
        <v>0</v>
      </c>
      <c r="BF813" s="150">
        <f>IF(N813="snížená",J813,0)</f>
        <v>0</v>
      </c>
      <c r="BG813" s="150">
        <f>IF(N813="zákl. přenesená",J813,0)</f>
        <v>0</v>
      </c>
      <c r="BH813" s="150">
        <f>IF(N813="sníž. přenesená",J813,0)</f>
        <v>0</v>
      </c>
      <c r="BI813" s="150">
        <f>IF(N813="nulová",J813,0)</f>
        <v>0</v>
      </c>
      <c r="BJ813" s="17" t="s">
        <v>83</v>
      </c>
      <c r="BK813" s="150">
        <f>ROUND(I813*H813,2)</f>
        <v>0</v>
      </c>
      <c r="BL813" s="17" t="s">
        <v>491</v>
      </c>
      <c r="BM813" s="149" t="s">
        <v>1265</v>
      </c>
    </row>
    <row r="814" spans="2:65" s="14" customFormat="1" ht="11.25" x14ac:dyDescent="0.2">
      <c r="B814" s="166"/>
      <c r="D814" s="152" t="s">
        <v>384</v>
      </c>
      <c r="E814" s="167" t="s">
        <v>1</v>
      </c>
      <c r="F814" s="168" t="s">
        <v>1266</v>
      </c>
      <c r="H814" s="167" t="s">
        <v>1</v>
      </c>
      <c r="I814" s="169"/>
      <c r="L814" s="166"/>
      <c r="M814" s="170"/>
      <c r="T814" s="171"/>
      <c r="AT814" s="167" t="s">
        <v>384</v>
      </c>
      <c r="AU814" s="167" t="s">
        <v>85</v>
      </c>
      <c r="AV814" s="14" t="s">
        <v>83</v>
      </c>
      <c r="AW814" s="14" t="s">
        <v>32</v>
      </c>
      <c r="AX814" s="14" t="s">
        <v>76</v>
      </c>
      <c r="AY814" s="167" t="s">
        <v>375</v>
      </c>
    </row>
    <row r="815" spans="2:65" s="12" customFormat="1" ht="11.25" x14ac:dyDescent="0.2">
      <c r="B815" s="151"/>
      <c r="D815" s="152" t="s">
        <v>384</v>
      </c>
      <c r="E815" s="153" t="s">
        <v>1</v>
      </c>
      <c r="F815" s="154" t="s">
        <v>1267</v>
      </c>
      <c r="H815" s="155">
        <v>69.760000000000005</v>
      </c>
      <c r="I815" s="156"/>
      <c r="L815" s="151"/>
      <c r="M815" s="157"/>
      <c r="T815" s="158"/>
      <c r="AT815" s="153" t="s">
        <v>384</v>
      </c>
      <c r="AU815" s="153" t="s">
        <v>85</v>
      </c>
      <c r="AV815" s="12" t="s">
        <v>85</v>
      </c>
      <c r="AW815" s="12" t="s">
        <v>32</v>
      </c>
      <c r="AX815" s="12" t="s">
        <v>76</v>
      </c>
      <c r="AY815" s="153" t="s">
        <v>375</v>
      </c>
    </row>
    <row r="816" spans="2:65" s="12" customFormat="1" ht="11.25" x14ac:dyDescent="0.2">
      <c r="B816" s="151"/>
      <c r="D816" s="152" t="s">
        <v>384</v>
      </c>
      <c r="E816" s="153" t="s">
        <v>1</v>
      </c>
      <c r="F816" s="154" t="s">
        <v>1268</v>
      </c>
      <c r="H816" s="155">
        <v>13.39</v>
      </c>
      <c r="I816" s="156"/>
      <c r="L816" s="151"/>
      <c r="M816" s="157"/>
      <c r="T816" s="158"/>
      <c r="AT816" s="153" t="s">
        <v>384</v>
      </c>
      <c r="AU816" s="153" t="s">
        <v>85</v>
      </c>
      <c r="AV816" s="12" t="s">
        <v>85</v>
      </c>
      <c r="AW816" s="12" t="s">
        <v>32</v>
      </c>
      <c r="AX816" s="12" t="s">
        <v>76</v>
      </c>
      <c r="AY816" s="153" t="s">
        <v>375</v>
      </c>
    </row>
    <row r="817" spans="2:65" s="14" customFormat="1" ht="11.25" x14ac:dyDescent="0.2">
      <c r="B817" s="166"/>
      <c r="D817" s="152" t="s">
        <v>384</v>
      </c>
      <c r="E817" s="167" t="s">
        <v>1</v>
      </c>
      <c r="F817" s="168" t="s">
        <v>1269</v>
      </c>
      <c r="H817" s="167" t="s">
        <v>1</v>
      </c>
      <c r="I817" s="169"/>
      <c r="L817" s="166"/>
      <c r="M817" s="170"/>
      <c r="T817" s="171"/>
      <c r="AT817" s="167" t="s">
        <v>384</v>
      </c>
      <c r="AU817" s="167" t="s">
        <v>85</v>
      </c>
      <c r="AV817" s="14" t="s">
        <v>83</v>
      </c>
      <c r="AW817" s="14" t="s">
        <v>32</v>
      </c>
      <c r="AX817" s="14" t="s">
        <v>76</v>
      </c>
      <c r="AY817" s="167" t="s">
        <v>375</v>
      </c>
    </row>
    <row r="818" spans="2:65" s="12" customFormat="1" ht="11.25" x14ac:dyDescent="0.2">
      <c r="B818" s="151"/>
      <c r="D818" s="152" t="s">
        <v>384</v>
      </c>
      <c r="E818" s="153" t="s">
        <v>1</v>
      </c>
      <c r="F818" s="154" t="s">
        <v>1270</v>
      </c>
      <c r="H818" s="155">
        <v>50.95</v>
      </c>
      <c r="I818" s="156"/>
      <c r="L818" s="151"/>
      <c r="M818" s="157"/>
      <c r="T818" s="158"/>
      <c r="AT818" s="153" t="s">
        <v>384</v>
      </c>
      <c r="AU818" s="153" t="s">
        <v>85</v>
      </c>
      <c r="AV818" s="12" t="s">
        <v>85</v>
      </c>
      <c r="AW818" s="12" t="s">
        <v>32</v>
      </c>
      <c r="AX818" s="12" t="s">
        <v>76</v>
      </c>
      <c r="AY818" s="153" t="s">
        <v>375</v>
      </c>
    </row>
    <row r="819" spans="2:65" s="14" customFormat="1" ht="11.25" x14ac:dyDescent="0.2">
      <c r="B819" s="166"/>
      <c r="D819" s="152" t="s">
        <v>384</v>
      </c>
      <c r="E819" s="167" t="s">
        <v>1</v>
      </c>
      <c r="F819" s="168" t="s">
        <v>1271</v>
      </c>
      <c r="H819" s="167" t="s">
        <v>1</v>
      </c>
      <c r="I819" s="169"/>
      <c r="L819" s="166"/>
      <c r="M819" s="170"/>
      <c r="T819" s="171"/>
      <c r="AT819" s="167" t="s">
        <v>384</v>
      </c>
      <c r="AU819" s="167" t="s">
        <v>85</v>
      </c>
      <c r="AV819" s="14" t="s">
        <v>83</v>
      </c>
      <c r="AW819" s="14" t="s">
        <v>32</v>
      </c>
      <c r="AX819" s="14" t="s">
        <v>76</v>
      </c>
      <c r="AY819" s="167" t="s">
        <v>375</v>
      </c>
    </row>
    <row r="820" spans="2:65" s="12" customFormat="1" ht="22.5" x14ac:dyDescent="0.2">
      <c r="B820" s="151"/>
      <c r="D820" s="152" t="s">
        <v>384</v>
      </c>
      <c r="E820" s="153" t="s">
        <v>1</v>
      </c>
      <c r="F820" s="154" t="s">
        <v>1272</v>
      </c>
      <c r="H820" s="155">
        <v>26.411000000000001</v>
      </c>
      <c r="I820" s="156"/>
      <c r="L820" s="151"/>
      <c r="M820" s="157"/>
      <c r="T820" s="158"/>
      <c r="AT820" s="153" t="s">
        <v>384</v>
      </c>
      <c r="AU820" s="153" t="s">
        <v>85</v>
      </c>
      <c r="AV820" s="12" t="s">
        <v>85</v>
      </c>
      <c r="AW820" s="12" t="s">
        <v>32</v>
      </c>
      <c r="AX820" s="12" t="s">
        <v>76</v>
      </c>
      <c r="AY820" s="153" t="s">
        <v>375</v>
      </c>
    </row>
    <row r="821" spans="2:65" s="13" customFormat="1" ht="11.25" x14ac:dyDescent="0.2">
      <c r="B821" s="159"/>
      <c r="D821" s="152" t="s">
        <v>384</v>
      </c>
      <c r="E821" s="160" t="s">
        <v>200</v>
      </c>
      <c r="F821" s="161" t="s">
        <v>387</v>
      </c>
      <c r="H821" s="162">
        <v>160.511</v>
      </c>
      <c r="I821" s="163"/>
      <c r="L821" s="159"/>
      <c r="M821" s="164"/>
      <c r="T821" s="165"/>
      <c r="AT821" s="160" t="s">
        <v>384</v>
      </c>
      <c r="AU821" s="160" t="s">
        <v>85</v>
      </c>
      <c r="AV821" s="13" t="s">
        <v>382</v>
      </c>
      <c r="AW821" s="13" t="s">
        <v>32</v>
      </c>
      <c r="AX821" s="13" t="s">
        <v>83</v>
      </c>
      <c r="AY821" s="160" t="s">
        <v>375</v>
      </c>
    </row>
    <row r="822" spans="2:65" s="1" customFormat="1" ht="16.5" customHeight="1" x14ac:dyDescent="0.2">
      <c r="B822" s="32"/>
      <c r="C822" s="179" t="s">
        <v>1273</v>
      </c>
      <c r="D822" s="179" t="s">
        <v>657</v>
      </c>
      <c r="E822" s="180" t="s">
        <v>1274</v>
      </c>
      <c r="F822" s="181" t="s">
        <v>1275</v>
      </c>
      <c r="G822" s="182" t="s">
        <v>421</v>
      </c>
      <c r="H822" s="183">
        <v>0.182</v>
      </c>
      <c r="I822" s="184"/>
      <c r="J822" s="185">
        <f>ROUND(I822*H822,2)</f>
        <v>0</v>
      </c>
      <c r="K822" s="181" t="s">
        <v>381</v>
      </c>
      <c r="L822" s="186"/>
      <c r="M822" s="187" t="s">
        <v>1</v>
      </c>
      <c r="N822" s="188" t="s">
        <v>41</v>
      </c>
      <c r="P822" s="147">
        <f>O822*H822</f>
        <v>0</v>
      </c>
      <c r="Q822" s="147">
        <v>1</v>
      </c>
      <c r="R822" s="147">
        <f>Q822*H822</f>
        <v>0.182</v>
      </c>
      <c r="S822" s="147">
        <v>0</v>
      </c>
      <c r="T822" s="148">
        <f>S822*H822</f>
        <v>0</v>
      </c>
      <c r="AR822" s="149" t="s">
        <v>585</v>
      </c>
      <c r="AT822" s="149" t="s">
        <v>657</v>
      </c>
      <c r="AU822" s="149" t="s">
        <v>85</v>
      </c>
      <c r="AY822" s="17" t="s">
        <v>375</v>
      </c>
      <c r="BE822" s="150">
        <f>IF(N822="základní",J822,0)</f>
        <v>0</v>
      </c>
      <c r="BF822" s="150">
        <f>IF(N822="snížená",J822,0)</f>
        <v>0</v>
      </c>
      <c r="BG822" s="150">
        <f>IF(N822="zákl. přenesená",J822,0)</f>
        <v>0</v>
      </c>
      <c r="BH822" s="150">
        <f>IF(N822="sníž. přenesená",J822,0)</f>
        <v>0</v>
      </c>
      <c r="BI822" s="150">
        <f>IF(N822="nulová",J822,0)</f>
        <v>0</v>
      </c>
      <c r="BJ822" s="17" t="s">
        <v>83</v>
      </c>
      <c r="BK822" s="150">
        <f>ROUND(I822*H822,2)</f>
        <v>0</v>
      </c>
      <c r="BL822" s="17" t="s">
        <v>491</v>
      </c>
      <c r="BM822" s="149" t="s">
        <v>1276</v>
      </c>
    </row>
    <row r="823" spans="2:65" s="1" customFormat="1" ht="19.5" x14ac:dyDescent="0.2">
      <c r="B823" s="32"/>
      <c r="D823" s="152" t="s">
        <v>1139</v>
      </c>
      <c r="F823" s="189" t="s">
        <v>1277</v>
      </c>
      <c r="I823" s="190"/>
      <c r="L823" s="32"/>
      <c r="M823" s="191"/>
      <c r="T823" s="56"/>
      <c r="AT823" s="17" t="s">
        <v>1139</v>
      </c>
      <c r="AU823" s="17" t="s">
        <v>85</v>
      </c>
    </row>
    <row r="824" spans="2:65" s="12" customFormat="1" ht="11.25" x14ac:dyDescent="0.2">
      <c r="B824" s="151"/>
      <c r="D824" s="152" t="s">
        <v>384</v>
      </c>
      <c r="E824" s="153" t="s">
        <v>1</v>
      </c>
      <c r="F824" s="154" t="s">
        <v>1278</v>
      </c>
      <c r="H824" s="155">
        <v>536.69600000000003</v>
      </c>
      <c r="I824" s="156"/>
      <c r="L824" s="151"/>
      <c r="M824" s="157"/>
      <c r="T824" s="158"/>
      <c r="AT824" s="153" t="s">
        <v>384</v>
      </c>
      <c r="AU824" s="153" t="s">
        <v>85</v>
      </c>
      <c r="AV824" s="12" t="s">
        <v>85</v>
      </c>
      <c r="AW824" s="12" t="s">
        <v>32</v>
      </c>
      <c r="AX824" s="12" t="s">
        <v>76</v>
      </c>
      <c r="AY824" s="153" t="s">
        <v>375</v>
      </c>
    </row>
    <row r="825" spans="2:65" s="13" customFormat="1" ht="11.25" x14ac:dyDescent="0.2">
      <c r="B825" s="159"/>
      <c r="D825" s="152" t="s">
        <v>384</v>
      </c>
      <c r="E825" s="160" t="s">
        <v>1</v>
      </c>
      <c r="F825" s="161" t="s">
        <v>387</v>
      </c>
      <c r="H825" s="162">
        <v>536.69600000000003</v>
      </c>
      <c r="I825" s="163"/>
      <c r="L825" s="159"/>
      <c r="M825" s="164"/>
      <c r="T825" s="165"/>
      <c r="AT825" s="160" t="s">
        <v>384</v>
      </c>
      <c r="AU825" s="160" t="s">
        <v>85</v>
      </c>
      <c r="AV825" s="13" t="s">
        <v>382</v>
      </c>
      <c r="AW825" s="13" t="s">
        <v>32</v>
      </c>
      <c r="AX825" s="13" t="s">
        <v>83</v>
      </c>
      <c r="AY825" s="160" t="s">
        <v>375</v>
      </c>
    </row>
    <row r="826" spans="2:65" s="12" customFormat="1" ht="11.25" x14ac:dyDescent="0.2">
      <c r="B826" s="151"/>
      <c r="D826" s="152" t="s">
        <v>384</v>
      </c>
      <c r="F826" s="154" t="s">
        <v>1279</v>
      </c>
      <c r="H826" s="155">
        <v>0.182</v>
      </c>
      <c r="I826" s="156"/>
      <c r="L826" s="151"/>
      <c r="M826" s="157"/>
      <c r="T826" s="158"/>
      <c r="AT826" s="153" t="s">
        <v>384</v>
      </c>
      <c r="AU826" s="153" t="s">
        <v>85</v>
      </c>
      <c r="AV826" s="12" t="s">
        <v>85</v>
      </c>
      <c r="AW826" s="12" t="s">
        <v>4</v>
      </c>
      <c r="AX826" s="12" t="s">
        <v>83</v>
      </c>
      <c r="AY826" s="153" t="s">
        <v>375</v>
      </c>
    </row>
    <row r="827" spans="2:65" s="1" customFormat="1" ht="24.2" customHeight="1" x14ac:dyDescent="0.2">
      <c r="B827" s="32"/>
      <c r="C827" s="138" t="s">
        <v>1280</v>
      </c>
      <c r="D827" s="138" t="s">
        <v>377</v>
      </c>
      <c r="E827" s="139" t="s">
        <v>1281</v>
      </c>
      <c r="F827" s="140" t="s">
        <v>1282</v>
      </c>
      <c r="G827" s="141" t="s">
        <v>380</v>
      </c>
      <c r="H827" s="142">
        <v>752.37</v>
      </c>
      <c r="I827" s="143"/>
      <c r="J827" s="144">
        <f>ROUND(I827*H827,2)</f>
        <v>0</v>
      </c>
      <c r="K827" s="140" t="s">
        <v>381</v>
      </c>
      <c r="L827" s="32"/>
      <c r="M827" s="145" t="s">
        <v>1</v>
      </c>
      <c r="N827" s="146" t="s">
        <v>41</v>
      </c>
      <c r="P827" s="147">
        <f>O827*H827</f>
        <v>0</v>
      </c>
      <c r="Q827" s="147">
        <v>4.0000000000000002E-4</v>
      </c>
      <c r="R827" s="147">
        <f>Q827*H827</f>
        <v>0.30094799999999999</v>
      </c>
      <c r="S827" s="147">
        <v>0</v>
      </c>
      <c r="T827" s="148">
        <f>S827*H827</f>
        <v>0</v>
      </c>
      <c r="AR827" s="149" t="s">
        <v>491</v>
      </c>
      <c r="AT827" s="149" t="s">
        <v>377</v>
      </c>
      <c r="AU827" s="149" t="s">
        <v>85</v>
      </c>
      <c r="AY827" s="17" t="s">
        <v>375</v>
      </c>
      <c r="BE827" s="150">
        <f>IF(N827="základní",J827,0)</f>
        <v>0</v>
      </c>
      <c r="BF827" s="150">
        <f>IF(N827="snížená",J827,0)</f>
        <v>0</v>
      </c>
      <c r="BG827" s="150">
        <f>IF(N827="zákl. přenesená",J827,0)</f>
        <v>0</v>
      </c>
      <c r="BH827" s="150">
        <f>IF(N827="sníž. přenesená",J827,0)</f>
        <v>0</v>
      </c>
      <c r="BI827" s="150">
        <f>IF(N827="nulová",J827,0)</f>
        <v>0</v>
      </c>
      <c r="BJ827" s="17" t="s">
        <v>83</v>
      </c>
      <c r="BK827" s="150">
        <f>ROUND(I827*H827,2)</f>
        <v>0</v>
      </c>
      <c r="BL827" s="17" t="s">
        <v>491</v>
      </c>
      <c r="BM827" s="149" t="s">
        <v>1283</v>
      </c>
    </row>
    <row r="828" spans="2:65" s="12" customFormat="1" ht="11.25" x14ac:dyDescent="0.2">
      <c r="B828" s="151"/>
      <c r="D828" s="152" t="s">
        <v>384</v>
      </c>
      <c r="E828" s="153" t="s">
        <v>1</v>
      </c>
      <c r="F828" s="154" t="s">
        <v>1284</v>
      </c>
      <c r="H828" s="155">
        <v>752.37</v>
      </c>
      <c r="I828" s="156"/>
      <c r="L828" s="151"/>
      <c r="M828" s="157"/>
      <c r="T828" s="158"/>
      <c r="AT828" s="153" t="s">
        <v>384</v>
      </c>
      <c r="AU828" s="153" t="s">
        <v>85</v>
      </c>
      <c r="AV828" s="12" t="s">
        <v>85</v>
      </c>
      <c r="AW828" s="12" t="s">
        <v>32</v>
      </c>
      <c r="AX828" s="12" t="s">
        <v>76</v>
      </c>
      <c r="AY828" s="153" t="s">
        <v>375</v>
      </c>
    </row>
    <row r="829" spans="2:65" s="13" customFormat="1" ht="11.25" x14ac:dyDescent="0.2">
      <c r="B829" s="159"/>
      <c r="D829" s="152" t="s">
        <v>384</v>
      </c>
      <c r="E829" s="160" t="s">
        <v>1</v>
      </c>
      <c r="F829" s="161" t="s">
        <v>387</v>
      </c>
      <c r="H829" s="162">
        <v>752.37</v>
      </c>
      <c r="I829" s="163"/>
      <c r="L829" s="159"/>
      <c r="M829" s="164"/>
      <c r="T829" s="165"/>
      <c r="AT829" s="160" t="s">
        <v>384</v>
      </c>
      <c r="AU829" s="160" t="s">
        <v>85</v>
      </c>
      <c r="AV829" s="13" t="s">
        <v>382</v>
      </c>
      <c r="AW829" s="13" t="s">
        <v>32</v>
      </c>
      <c r="AX829" s="13" t="s">
        <v>83</v>
      </c>
      <c r="AY829" s="160" t="s">
        <v>375</v>
      </c>
    </row>
    <row r="830" spans="2:65" s="1" customFormat="1" ht="24.2" customHeight="1" x14ac:dyDescent="0.2">
      <c r="B830" s="32"/>
      <c r="C830" s="138" t="s">
        <v>1285</v>
      </c>
      <c r="D830" s="138" t="s">
        <v>377</v>
      </c>
      <c r="E830" s="139" t="s">
        <v>1286</v>
      </c>
      <c r="F830" s="140" t="s">
        <v>1287</v>
      </c>
      <c r="G830" s="141" t="s">
        <v>380</v>
      </c>
      <c r="H830" s="142">
        <v>321.02199999999999</v>
      </c>
      <c r="I830" s="143"/>
      <c r="J830" s="144">
        <f>ROUND(I830*H830,2)</f>
        <v>0</v>
      </c>
      <c r="K830" s="140" t="s">
        <v>381</v>
      </c>
      <c r="L830" s="32"/>
      <c r="M830" s="145" t="s">
        <v>1</v>
      </c>
      <c r="N830" s="146" t="s">
        <v>41</v>
      </c>
      <c r="P830" s="147">
        <f>O830*H830</f>
        <v>0</v>
      </c>
      <c r="Q830" s="147">
        <v>4.0000000000000002E-4</v>
      </c>
      <c r="R830" s="147">
        <f>Q830*H830</f>
        <v>0.12840879999999999</v>
      </c>
      <c r="S830" s="147">
        <v>0</v>
      </c>
      <c r="T830" s="148">
        <f>S830*H830</f>
        <v>0</v>
      </c>
      <c r="AR830" s="149" t="s">
        <v>491</v>
      </c>
      <c r="AT830" s="149" t="s">
        <v>377</v>
      </c>
      <c r="AU830" s="149" t="s">
        <v>85</v>
      </c>
      <c r="AY830" s="17" t="s">
        <v>375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83</v>
      </c>
      <c r="BK830" s="150">
        <f>ROUND(I830*H830,2)</f>
        <v>0</v>
      </c>
      <c r="BL830" s="17" t="s">
        <v>491</v>
      </c>
      <c r="BM830" s="149" t="s">
        <v>1288</v>
      </c>
    </row>
    <row r="831" spans="2:65" s="12" customFormat="1" ht="11.25" x14ac:dyDescent="0.2">
      <c r="B831" s="151"/>
      <c r="D831" s="152" t="s">
        <v>384</v>
      </c>
      <c r="E831" s="153" t="s">
        <v>1</v>
      </c>
      <c r="F831" s="154" t="s">
        <v>1289</v>
      </c>
      <c r="H831" s="155">
        <v>321.02199999999999</v>
      </c>
      <c r="I831" s="156"/>
      <c r="L831" s="151"/>
      <c r="M831" s="157"/>
      <c r="T831" s="158"/>
      <c r="AT831" s="153" t="s">
        <v>384</v>
      </c>
      <c r="AU831" s="153" t="s">
        <v>85</v>
      </c>
      <c r="AV831" s="12" t="s">
        <v>85</v>
      </c>
      <c r="AW831" s="12" t="s">
        <v>32</v>
      </c>
      <c r="AX831" s="12" t="s">
        <v>83</v>
      </c>
      <c r="AY831" s="153" t="s">
        <v>375</v>
      </c>
    </row>
    <row r="832" spans="2:65" s="1" customFormat="1" ht="44.25" customHeight="1" x14ac:dyDescent="0.2">
      <c r="B832" s="32"/>
      <c r="C832" s="179" t="s">
        <v>1290</v>
      </c>
      <c r="D832" s="179" t="s">
        <v>657</v>
      </c>
      <c r="E832" s="180" t="s">
        <v>1291</v>
      </c>
      <c r="F832" s="181" t="s">
        <v>1292</v>
      </c>
      <c r="G832" s="182" t="s">
        <v>380</v>
      </c>
      <c r="H832" s="183">
        <v>1310.6120000000001</v>
      </c>
      <c r="I832" s="184"/>
      <c r="J832" s="185">
        <f>ROUND(I832*H832,2)</f>
        <v>0</v>
      </c>
      <c r="K832" s="181" t="s">
        <v>381</v>
      </c>
      <c r="L832" s="186"/>
      <c r="M832" s="187" t="s">
        <v>1</v>
      </c>
      <c r="N832" s="188" t="s">
        <v>41</v>
      </c>
      <c r="P832" s="147">
        <f>O832*H832</f>
        <v>0</v>
      </c>
      <c r="Q832" s="147">
        <v>5.4000000000000003E-3</v>
      </c>
      <c r="R832" s="147">
        <f>Q832*H832</f>
        <v>7.0773048000000012</v>
      </c>
      <c r="S832" s="147">
        <v>0</v>
      </c>
      <c r="T832" s="148">
        <f>S832*H832</f>
        <v>0</v>
      </c>
      <c r="AR832" s="149" t="s">
        <v>585</v>
      </c>
      <c r="AT832" s="149" t="s">
        <v>657</v>
      </c>
      <c r="AU832" s="149" t="s">
        <v>85</v>
      </c>
      <c r="AY832" s="17" t="s">
        <v>375</v>
      </c>
      <c r="BE832" s="150">
        <f>IF(N832="základní",J832,0)</f>
        <v>0</v>
      </c>
      <c r="BF832" s="150">
        <f>IF(N832="snížená",J832,0)</f>
        <v>0</v>
      </c>
      <c r="BG832" s="150">
        <f>IF(N832="zákl. přenesená",J832,0)</f>
        <v>0</v>
      </c>
      <c r="BH832" s="150">
        <f>IF(N832="sníž. přenesená",J832,0)</f>
        <v>0</v>
      </c>
      <c r="BI832" s="150">
        <f>IF(N832="nulová",J832,0)</f>
        <v>0</v>
      </c>
      <c r="BJ832" s="17" t="s">
        <v>83</v>
      </c>
      <c r="BK832" s="150">
        <f>ROUND(I832*H832,2)</f>
        <v>0</v>
      </c>
      <c r="BL832" s="17" t="s">
        <v>491</v>
      </c>
      <c r="BM832" s="149" t="s">
        <v>1293</v>
      </c>
    </row>
    <row r="833" spans="2:65" s="12" customFormat="1" ht="11.25" x14ac:dyDescent="0.2">
      <c r="B833" s="151"/>
      <c r="D833" s="152" t="s">
        <v>384</v>
      </c>
      <c r="E833" s="153" t="s">
        <v>1</v>
      </c>
      <c r="F833" s="154" t="s">
        <v>1294</v>
      </c>
      <c r="H833" s="155">
        <v>1073.3920000000001</v>
      </c>
      <c r="I833" s="156"/>
      <c r="L833" s="151"/>
      <c r="M833" s="157"/>
      <c r="T833" s="158"/>
      <c r="AT833" s="153" t="s">
        <v>384</v>
      </c>
      <c r="AU833" s="153" t="s">
        <v>85</v>
      </c>
      <c r="AV833" s="12" t="s">
        <v>85</v>
      </c>
      <c r="AW833" s="12" t="s">
        <v>32</v>
      </c>
      <c r="AX833" s="12" t="s">
        <v>76</v>
      </c>
      <c r="AY833" s="153" t="s">
        <v>375</v>
      </c>
    </row>
    <row r="834" spans="2:65" s="13" customFormat="1" ht="11.25" x14ac:dyDescent="0.2">
      <c r="B834" s="159"/>
      <c r="D834" s="152" t="s">
        <v>384</v>
      </c>
      <c r="E834" s="160" t="s">
        <v>1</v>
      </c>
      <c r="F834" s="161" t="s">
        <v>387</v>
      </c>
      <c r="H834" s="162">
        <v>1073.3920000000001</v>
      </c>
      <c r="I834" s="163"/>
      <c r="L834" s="159"/>
      <c r="M834" s="164"/>
      <c r="T834" s="165"/>
      <c r="AT834" s="160" t="s">
        <v>384</v>
      </c>
      <c r="AU834" s="160" t="s">
        <v>85</v>
      </c>
      <c r="AV834" s="13" t="s">
        <v>382</v>
      </c>
      <c r="AW834" s="13" t="s">
        <v>32</v>
      </c>
      <c r="AX834" s="13" t="s">
        <v>83</v>
      </c>
      <c r="AY834" s="160" t="s">
        <v>375</v>
      </c>
    </row>
    <row r="835" spans="2:65" s="12" customFormat="1" ht="11.25" x14ac:dyDescent="0.2">
      <c r="B835" s="151"/>
      <c r="D835" s="152" t="s">
        <v>384</v>
      </c>
      <c r="F835" s="154" t="s">
        <v>1295</v>
      </c>
      <c r="H835" s="155">
        <v>1310.6120000000001</v>
      </c>
      <c r="I835" s="156"/>
      <c r="L835" s="151"/>
      <c r="M835" s="157"/>
      <c r="T835" s="158"/>
      <c r="AT835" s="153" t="s">
        <v>384</v>
      </c>
      <c r="AU835" s="153" t="s">
        <v>85</v>
      </c>
      <c r="AV835" s="12" t="s">
        <v>85</v>
      </c>
      <c r="AW835" s="12" t="s">
        <v>4</v>
      </c>
      <c r="AX835" s="12" t="s">
        <v>83</v>
      </c>
      <c r="AY835" s="153" t="s">
        <v>375</v>
      </c>
    </row>
    <row r="836" spans="2:65" s="1" customFormat="1" ht="24.2" customHeight="1" x14ac:dyDescent="0.2">
      <c r="B836" s="32"/>
      <c r="C836" s="138" t="s">
        <v>1296</v>
      </c>
      <c r="D836" s="138" t="s">
        <v>377</v>
      </c>
      <c r="E836" s="139" t="s">
        <v>1297</v>
      </c>
      <c r="F836" s="140" t="s">
        <v>1298</v>
      </c>
      <c r="G836" s="141" t="s">
        <v>380</v>
      </c>
      <c r="H836" s="142">
        <v>162.173</v>
      </c>
      <c r="I836" s="143"/>
      <c r="J836" s="144">
        <f>ROUND(I836*H836,2)</f>
        <v>0</v>
      </c>
      <c r="K836" s="140" t="s">
        <v>381</v>
      </c>
      <c r="L836" s="32"/>
      <c r="M836" s="145" t="s">
        <v>1</v>
      </c>
      <c r="N836" s="146" t="s">
        <v>41</v>
      </c>
      <c r="P836" s="147">
        <f>O836*H836</f>
        <v>0</v>
      </c>
      <c r="Q836" s="147">
        <v>4.0000000000000003E-5</v>
      </c>
      <c r="R836" s="147">
        <f>Q836*H836</f>
        <v>6.4869200000000002E-3</v>
      </c>
      <c r="S836" s="147">
        <v>0</v>
      </c>
      <c r="T836" s="148">
        <f>S836*H836</f>
        <v>0</v>
      </c>
      <c r="AR836" s="149" t="s">
        <v>491</v>
      </c>
      <c r="AT836" s="149" t="s">
        <v>377</v>
      </c>
      <c r="AU836" s="149" t="s">
        <v>85</v>
      </c>
      <c r="AY836" s="17" t="s">
        <v>375</v>
      </c>
      <c r="BE836" s="150">
        <f>IF(N836="základní",J836,0)</f>
        <v>0</v>
      </c>
      <c r="BF836" s="150">
        <f>IF(N836="snížená",J836,0)</f>
        <v>0</v>
      </c>
      <c r="BG836" s="150">
        <f>IF(N836="zákl. přenesená",J836,0)</f>
        <v>0</v>
      </c>
      <c r="BH836" s="150">
        <f>IF(N836="sníž. přenesená",J836,0)</f>
        <v>0</v>
      </c>
      <c r="BI836" s="150">
        <f>IF(N836="nulová",J836,0)</f>
        <v>0</v>
      </c>
      <c r="BJ836" s="17" t="s">
        <v>83</v>
      </c>
      <c r="BK836" s="150">
        <f>ROUND(I836*H836,2)</f>
        <v>0</v>
      </c>
      <c r="BL836" s="17" t="s">
        <v>491</v>
      </c>
      <c r="BM836" s="149" t="s">
        <v>1299</v>
      </c>
    </row>
    <row r="837" spans="2:65" s="14" customFormat="1" ht="11.25" x14ac:dyDescent="0.2">
      <c r="B837" s="166"/>
      <c r="D837" s="152" t="s">
        <v>384</v>
      </c>
      <c r="E837" s="167" t="s">
        <v>1</v>
      </c>
      <c r="F837" s="168" t="s">
        <v>1176</v>
      </c>
      <c r="H837" s="167" t="s">
        <v>1</v>
      </c>
      <c r="I837" s="169"/>
      <c r="L837" s="166"/>
      <c r="M837" s="170"/>
      <c r="T837" s="171"/>
      <c r="AT837" s="167" t="s">
        <v>384</v>
      </c>
      <c r="AU837" s="167" t="s">
        <v>85</v>
      </c>
      <c r="AV837" s="14" t="s">
        <v>83</v>
      </c>
      <c r="AW837" s="14" t="s">
        <v>32</v>
      </c>
      <c r="AX837" s="14" t="s">
        <v>76</v>
      </c>
      <c r="AY837" s="167" t="s">
        <v>375</v>
      </c>
    </row>
    <row r="838" spans="2:65" s="12" customFormat="1" ht="11.25" x14ac:dyDescent="0.2">
      <c r="B838" s="151"/>
      <c r="D838" s="152" t="s">
        <v>384</v>
      </c>
      <c r="E838" s="153" t="s">
        <v>1</v>
      </c>
      <c r="F838" s="154" t="s">
        <v>1177</v>
      </c>
      <c r="H838" s="155">
        <v>130.47999999999999</v>
      </c>
      <c r="I838" s="156"/>
      <c r="L838" s="151"/>
      <c r="M838" s="157"/>
      <c r="T838" s="158"/>
      <c r="AT838" s="153" t="s">
        <v>384</v>
      </c>
      <c r="AU838" s="153" t="s">
        <v>85</v>
      </c>
      <c r="AV838" s="12" t="s">
        <v>85</v>
      </c>
      <c r="AW838" s="12" t="s">
        <v>32</v>
      </c>
      <c r="AX838" s="12" t="s">
        <v>76</v>
      </c>
      <c r="AY838" s="153" t="s">
        <v>375</v>
      </c>
    </row>
    <row r="839" spans="2:65" s="14" customFormat="1" ht="11.25" x14ac:dyDescent="0.2">
      <c r="B839" s="166"/>
      <c r="D839" s="152" t="s">
        <v>384</v>
      </c>
      <c r="E839" s="167" t="s">
        <v>1</v>
      </c>
      <c r="F839" s="168" t="s">
        <v>1178</v>
      </c>
      <c r="H839" s="167" t="s">
        <v>1</v>
      </c>
      <c r="I839" s="169"/>
      <c r="L839" s="166"/>
      <c r="M839" s="170"/>
      <c r="T839" s="171"/>
      <c r="AT839" s="167" t="s">
        <v>384</v>
      </c>
      <c r="AU839" s="167" t="s">
        <v>85</v>
      </c>
      <c r="AV839" s="14" t="s">
        <v>83</v>
      </c>
      <c r="AW839" s="14" t="s">
        <v>32</v>
      </c>
      <c r="AX839" s="14" t="s">
        <v>76</v>
      </c>
      <c r="AY839" s="167" t="s">
        <v>375</v>
      </c>
    </row>
    <row r="840" spans="2:65" s="12" customFormat="1" ht="22.5" x14ac:dyDescent="0.2">
      <c r="B840" s="151"/>
      <c r="D840" s="152" t="s">
        <v>384</v>
      </c>
      <c r="E840" s="153" t="s">
        <v>1</v>
      </c>
      <c r="F840" s="154" t="s">
        <v>1179</v>
      </c>
      <c r="H840" s="155">
        <v>31.693000000000001</v>
      </c>
      <c r="I840" s="156"/>
      <c r="L840" s="151"/>
      <c r="M840" s="157"/>
      <c r="T840" s="158"/>
      <c r="AT840" s="153" t="s">
        <v>384</v>
      </c>
      <c r="AU840" s="153" t="s">
        <v>85</v>
      </c>
      <c r="AV840" s="12" t="s">
        <v>85</v>
      </c>
      <c r="AW840" s="12" t="s">
        <v>32</v>
      </c>
      <c r="AX840" s="12" t="s">
        <v>76</v>
      </c>
      <c r="AY840" s="153" t="s">
        <v>375</v>
      </c>
    </row>
    <row r="841" spans="2:65" s="13" customFormat="1" ht="11.25" x14ac:dyDescent="0.2">
      <c r="B841" s="159"/>
      <c r="D841" s="152" t="s">
        <v>384</v>
      </c>
      <c r="E841" s="160" t="s">
        <v>1</v>
      </c>
      <c r="F841" s="161" t="s">
        <v>387</v>
      </c>
      <c r="H841" s="162">
        <v>162.173</v>
      </c>
      <c r="I841" s="163"/>
      <c r="L841" s="159"/>
      <c r="M841" s="164"/>
      <c r="T841" s="165"/>
      <c r="AT841" s="160" t="s">
        <v>384</v>
      </c>
      <c r="AU841" s="160" t="s">
        <v>85</v>
      </c>
      <c r="AV841" s="13" t="s">
        <v>382</v>
      </c>
      <c r="AW841" s="13" t="s">
        <v>32</v>
      </c>
      <c r="AX841" s="13" t="s">
        <v>83</v>
      </c>
      <c r="AY841" s="160" t="s">
        <v>375</v>
      </c>
    </row>
    <row r="842" spans="2:65" s="1" customFormat="1" ht="24.2" customHeight="1" x14ac:dyDescent="0.2">
      <c r="B842" s="32"/>
      <c r="C842" s="179" t="s">
        <v>1300</v>
      </c>
      <c r="D842" s="179" t="s">
        <v>657</v>
      </c>
      <c r="E842" s="180" t="s">
        <v>1301</v>
      </c>
      <c r="F842" s="181" t="s">
        <v>1302</v>
      </c>
      <c r="G842" s="182" t="s">
        <v>380</v>
      </c>
      <c r="H842" s="183">
        <v>194.608</v>
      </c>
      <c r="I842" s="184"/>
      <c r="J842" s="185">
        <f>ROUND(I842*H842,2)</f>
        <v>0</v>
      </c>
      <c r="K842" s="181" t="s">
        <v>381</v>
      </c>
      <c r="L842" s="186"/>
      <c r="M842" s="187" t="s">
        <v>1</v>
      </c>
      <c r="N842" s="188" t="s">
        <v>41</v>
      </c>
      <c r="P842" s="147">
        <f>O842*H842</f>
        <v>0</v>
      </c>
      <c r="Q842" s="147">
        <v>6.4999999999999997E-4</v>
      </c>
      <c r="R842" s="147">
        <f>Q842*H842</f>
        <v>0.1264952</v>
      </c>
      <c r="S842" s="147">
        <v>0</v>
      </c>
      <c r="T842" s="148">
        <f>S842*H842</f>
        <v>0</v>
      </c>
      <c r="AR842" s="149" t="s">
        <v>585</v>
      </c>
      <c r="AT842" s="149" t="s">
        <v>657</v>
      </c>
      <c r="AU842" s="149" t="s">
        <v>85</v>
      </c>
      <c r="AY842" s="17" t="s">
        <v>375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83</v>
      </c>
      <c r="BK842" s="150">
        <f>ROUND(I842*H842,2)</f>
        <v>0</v>
      </c>
      <c r="BL842" s="17" t="s">
        <v>491</v>
      </c>
      <c r="BM842" s="149" t="s">
        <v>1303</v>
      </c>
    </row>
    <row r="843" spans="2:65" s="12" customFormat="1" ht="11.25" x14ac:dyDescent="0.2">
      <c r="B843" s="151"/>
      <c r="D843" s="152" t="s">
        <v>384</v>
      </c>
      <c r="F843" s="154" t="s">
        <v>1304</v>
      </c>
      <c r="H843" s="155">
        <v>194.608</v>
      </c>
      <c r="I843" s="156"/>
      <c r="L843" s="151"/>
      <c r="M843" s="157"/>
      <c r="T843" s="158"/>
      <c r="AT843" s="153" t="s">
        <v>384</v>
      </c>
      <c r="AU843" s="153" t="s">
        <v>85</v>
      </c>
      <c r="AV843" s="12" t="s">
        <v>85</v>
      </c>
      <c r="AW843" s="12" t="s">
        <v>4</v>
      </c>
      <c r="AX843" s="12" t="s">
        <v>83</v>
      </c>
      <c r="AY843" s="153" t="s">
        <v>375</v>
      </c>
    </row>
    <row r="844" spans="2:65" s="1" customFormat="1" ht="33" customHeight="1" x14ac:dyDescent="0.2">
      <c r="B844" s="32"/>
      <c r="C844" s="138" t="s">
        <v>1305</v>
      </c>
      <c r="D844" s="138" t="s">
        <v>377</v>
      </c>
      <c r="E844" s="139" t="s">
        <v>1306</v>
      </c>
      <c r="F844" s="140" t="s">
        <v>1307</v>
      </c>
      <c r="G844" s="141" t="s">
        <v>1308</v>
      </c>
      <c r="H844" s="192"/>
      <c r="I844" s="143"/>
      <c r="J844" s="144">
        <f>ROUND(I844*H844,2)</f>
        <v>0</v>
      </c>
      <c r="K844" s="140" t="s">
        <v>381</v>
      </c>
      <c r="L844" s="32"/>
      <c r="M844" s="145" t="s">
        <v>1</v>
      </c>
      <c r="N844" s="146" t="s">
        <v>41</v>
      </c>
      <c r="P844" s="147">
        <f>O844*H844</f>
        <v>0</v>
      </c>
      <c r="Q844" s="147">
        <v>0</v>
      </c>
      <c r="R844" s="147">
        <f>Q844*H844</f>
        <v>0</v>
      </c>
      <c r="S844" s="147">
        <v>0</v>
      </c>
      <c r="T844" s="148">
        <f>S844*H844</f>
        <v>0</v>
      </c>
      <c r="AR844" s="149" t="s">
        <v>491</v>
      </c>
      <c r="AT844" s="149" t="s">
        <v>377</v>
      </c>
      <c r="AU844" s="149" t="s">
        <v>85</v>
      </c>
      <c r="AY844" s="17" t="s">
        <v>375</v>
      </c>
      <c r="BE844" s="150">
        <f>IF(N844="základní",J844,0)</f>
        <v>0</v>
      </c>
      <c r="BF844" s="150">
        <f>IF(N844="snížená",J844,0)</f>
        <v>0</v>
      </c>
      <c r="BG844" s="150">
        <f>IF(N844="zákl. přenesená",J844,0)</f>
        <v>0</v>
      </c>
      <c r="BH844" s="150">
        <f>IF(N844="sníž. přenesená",J844,0)</f>
        <v>0</v>
      </c>
      <c r="BI844" s="150">
        <f>IF(N844="nulová",J844,0)</f>
        <v>0</v>
      </c>
      <c r="BJ844" s="17" t="s">
        <v>83</v>
      </c>
      <c r="BK844" s="150">
        <f>ROUND(I844*H844,2)</f>
        <v>0</v>
      </c>
      <c r="BL844" s="17" t="s">
        <v>491</v>
      </c>
      <c r="BM844" s="149" t="s">
        <v>1309</v>
      </c>
    </row>
    <row r="845" spans="2:65" s="11" customFormat="1" ht="22.9" customHeight="1" x14ac:dyDescent="0.2">
      <c r="B845" s="126"/>
      <c r="D845" s="127" t="s">
        <v>75</v>
      </c>
      <c r="E845" s="136" t="s">
        <v>1310</v>
      </c>
      <c r="F845" s="136" t="s">
        <v>1311</v>
      </c>
      <c r="I845" s="129"/>
      <c r="J845" s="137">
        <f>BK845</f>
        <v>0</v>
      </c>
      <c r="L845" s="126"/>
      <c r="M845" s="131"/>
      <c r="P845" s="132">
        <f>SUM(P846:P870)</f>
        <v>0</v>
      </c>
      <c r="R845" s="132">
        <f>SUM(R846:R870)</f>
        <v>3.5248271600000005</v>
      </c>
      <c r="T845" s="133">
        <f>SUM(T846:T870)</f>
        <v>0</v>
      </c>
      <c r="AR845" s="127" t="s">
        <v>85</v>
      </c>
      <c r="AT845" s="134" t="s">
        <v>75</v>
      </c>
      <c r="AU845" s="134" t="s">
        <v>83</v>
      </c>
      <c r="AY845" s="127" t="s">
        <v>375</v>
      </c>
      <c r="BK845" s="135">
        <f>SUM(BK846:BK870)</f>
        <v>0</v>
      </c>
    </row>
    <row r="846" spans="2:65" s="1" customFormat="1" ht="24.2" customHeight="1" x14ac:dyDescent="0.2">
      <c r="B846" s="32"/>
      <c r="C846" s="138" t="s">
        <v>1312</v>
      </c>
      <c r="D846" s="138" t="s">
        <v>377</v>
      </c>
      <c r="E846" s="139" t="s">
        <v>1313</v>
      </c>
      <c r="F846" s="140" t="s">
        <v>1314</v>
      </c>
      <c r="G846" s="141" t="s">
        <v>380</v>
      </c>
      <c r="H846" s="142">
        <v>423.233</v>
      </c>
      <c r="I846" s="143"/>
      <c r="J846" s="144">
        <f>ROUND(I846*H846,2)</f>
        <v>0</v>
      </c>
      <c r="K846" s="140" t="s">
        <v>381</v>
      </c>
      <c r="L846" s="32"/>
      <c r="M846" s="145" t="s">
        <v>1</v>
      </c>
      <c r="N846" s="146" t="s">
        <v>41</v>
      </c>
      <c r="P846" s="147">
        <f>O846*H846</f>
        <v>0</v>
      </c>
      <c r="Q846" s="147">
        <v>0</v>
      </c>
      <c r="R846" s="147">
        <f>Q846*H846</f>
        <v>0</v>
      </c>
      <c r="S846" s="147">
        <v>0</v>
      </c>
      <c r="T846" s="148">
        <f>S846*H846</f>
        <v>0</v>
      </c>
      <c r="AR846" s="149" t="s">
        <v>491</v>
      </c>
      <c r="AT846" s="149" t="s">
        <v>377</v>
      </c>
      <c r="AU846" s="149" t="s">
        <v>85</v>
      </c>
      <c r="AY846" s="17" t="s">
        <v>375</v>
      </c>
      <c r="BE846" s="150">
        <f>IF(N846="základní",J846,0)</f>
        <v>0</v>
      </c>
      <c r="BF846" s="150">
        <f>IF(N846="snížená",J846,0)</f>
        <v>0</v>
      </c>
      <c r="BG846" s="150">
        <f>IF(N846="zákl. přenesená",J846,0)</f>
        <v>0</v>
      </c>
      <c r="BH846" s="150">
        <f>IF(N846="sníž. přenesená",J846,0)</f>
        <v>0</v>
      </c>
      <c r="BI846" s="150">
        <f>IF(N846="nulová",J846,0)</f>
        <v>0</v>
      </c>
      <c r="BJ846" s="17" t="s">
        <v>83</v>
      </c>
      <c r="BK846" s="150">
        <f>ROUND(I846*H846,2)</f>
        <v>0</v>
      </c>
      <c r="BL846" s="17" t="s">
        <v>491</v>
      </c>
      <c r="BM846" s="149" t="s">
        <v>1315</v>
      </c>
    </row>
    <row r="847" spans="2:65" s="14" customFormat="1" ht="11.25" x14ac:dyDescent="0.2">
      <c r="B847" s="166"/>
      <c r="D847" s="152" t="s">
        <v>384</v>
      </c>
      <c r="E847" s="167" t="s">
        <v>1</v>
      </c>
      <c r="F847" s="168" t="s">
        <v>1316</v>
      </c>
      <c r="H847" s="167" t="s">
        <v>1</v>
      </c>
      <c r="I847" s="169"/>
      <c r="L847" s="166"/>
      <c r="M847" s="170"/>
      <c r="T847" s="171"/>
      <c r="AT847" s="167" t="s">
        <v>384</v>
      </c>
      <c r="AU847" s="167" t="s">
        <v>85</v>
      </c>
      <c r="AV847" s="14" t="s">
        <v>83</v>
      </c>
      <c r="AW847" s="14" t="s">
        <v>32</v>
      </c>
      <c r="AX847" s="14" t="s">
        <v>76</v>
      </c>
      <c r="AY847" s="167" t="s">
        <v>375</v>
      </c>
    </row>
    <row r="848" spans="2:65" s="12" customFormat="1" ht="33.75" x14ac:dyDescent="0.2">
      <c r="B848" s="151"/>
      <c r="D848" s="152" t="s">
        <v>384</v>
      </c>
      <c r="E848" s="153" t="s">
        <v>221</v>
      </c>
      <c r="F848" s="154" t="s">
        <v>1317</v>
      </c>
      <c r="H848" s="155">
        <v>40.94</v>
      </c>
      <c r="I848" s="156"/>
      <c r="L848" s="151"/>
      <c r="M848" s="157"/>
      <c r="T848" s="158"/>
      <c r="AT848" s="153" t="s">
        <v>384</v>
      </c>
      <c r="AU848" s="153" t="s">
        <v>85</v>
      </c>
      <c r="AV848" s="12" t="s">
        <v>85</v>
      </c>
      <c r="AW848" s="12" t="s">
        <v>32</v>
      </c>
      <c r="AX848" s="12" t="s">
        <v>76</v>
      </c>
      <c r="AY848" s="153" t="s">
        <v>375</v>
      </c>
    </row>
    <row r="849" spans="2:65" s="12" customFormat="1" ht="11.25" x14ac:dyDescent="0.2">
      <c r="B849" s="151"/>
      <c r="D849" s="152" t="s">
        <v>384</v>
      </c>
      <c r="E849" s="153" t="s">
        <v>1</v>
      </c>
      <c r="F849" s="154" t="s">
        <v>1318</v>
      </c>
      <c r="H849" s="155">
        <v>49.783000000000001</v>
      </c>
      <c r="I849" s="156"/>
      <c r="L849" s="151"/>
      <c r="M849" s="157"/>
      <c r="T849" s="158"/>
      <c r="AT849" s="153" t="s">
        <v>384</v>
      </c>
      <c r="AU849" s="153" t="s">
        <v>85</v>
      </c>
      <c r="AV849" s="12" t="s">
        <v>85</v>
      </c>
      <c r="AW849" s="12" t="s">
        <v>32</v>
      </c>
      <c r="AX849" s="12" t="s">
        <v>76</v>
      </c>
      <c r="AY849" s="153" t="s">
        <v>375</v>
      </c>
    </row>
    <row r="850" spans="2:65" s="12" customFormat="1" ht="11.25" x14ac:dyDescent="0.2">
      <c r="B850" s="151"/>
      <c r="D850" s="152" t="s">
        <v>384</v>
      </c>
      <c r="E850" s="153" t="s">
        <v>1</v>
      </c>
      <c r="F850" s="154" t="s">
        <v>1319</v>
      </c>
      <c r="H850" s="155">
        <v>332.51</v>
      </c>
      <c r="I850" s="156"/>
      <c r="L850" s="151"/>
      <c r="M850" s="157"/>
      <c r="T850" s="158"/>
      <c r="AT850" s="153" t="s">
        <v>384</v>
      </c>
      <c r="AU850" s="153" t="s">
        <v>85</v>
      </c>
      <c r="AV850" s="12" t="s">
        <v>85</v>
      </c>
      <c r="AW850" s="12" t="s">
        <v>32</v>
      </c>
      <c r="AX850" s="12" t="s">
        <v>76</v>
      </c>
      <c r="AY850" s="153" t="s">
        <v>375</v>
      </c>
    </row>
    <row r="851" spans="2:65" s="13" customFormat="1" ht="11.25" x14ac:dyDescent="0.2">
      <c r="B851" s="159"/>
      <c r="D851" s="152" t="s">
        <v>384</v>
      </c>
      <c r="E851" s="160" t="s">
        <v>1</v>
      </c>
      <c r="F851" s="161" t="s">
        <v>387</v>
      </c>
      <c r="H851" s="162">
        <v>423.233</v>
      </c>
      <c r="I851" s="163"/>
      <c r="L851" s="159"/>
      <c r="M851" s="164"/>
      <c r="T851" s="165"/>
      <c r="AT851" s="160" t="s">
        <v>384</v>
      </c>
      <c r="AU851" s="160" t="s">
        <v>85</v>
      </c>
      <c r="AV851" s="13" t="s">
        <v>382</v>
      </c>
      <c r="AW851" s="13" t="s">
        <v>32</v>
      </c>
      <c r="AX851" s="13" t="s">
        <v>83</v>
      </c>
      <c r="AY851" s="160" t="s">
        <v>375</v>
      </c>
    </row>
    <row r="852" spans="2:65" s="1" customFormat="1" ht="16.5" customHeight="1" x14ac:dyDescent="0.2">
      <c r="B852" s="32"/>
      <c r="C852" s="179" t="s">
        <v>1320</v>
      </c>
      <c r="D852" s="179" t="s">
        <v>657</v>
      </c>
      <c r="E852" s="180" t="s">
        <v>1274</v>
      </c>
      <c r="F852" s="181" t="s">
        <v>1275</v>
      </c>
      <c r="G852" s="182" t="s">
        <v>421</v>
      </c>
      <c r="H852" s="183">
        <v>0.14799999999999999</v>
      </c>
      <c r="I852" s="184"/>
      <c r="J852" s="185">
        <f>ROUND(I852*H852,2)</f>
        <v>0</v>
      </c>
      <c r="K852" s="181" t="s">
        <v>381</v>
      </c>
      <c r="L852" s="186"/>
      <c r="M852" s="187" t="s">
        <v>1</v>
      </c>
      <c r="N852" s="188" t="s">
        <v>41</v>
      </c>
      <c r="P852" s="147">
        <f>O852*H852</f>
        <v>0</v>
      </c>
      <c r="Q852" s="147">
        <v>1</v>
      </c>
      <c r="R852" s="147">
        <f>Q852*H852</f>
        <v>0.14799999999999999</v>
      </c>
      <c r="S852" s="147">
        <v>0</v>
      </c>
      <c r="T852" s="148">
        <f>S852*H852</f>
        <v>0</v>
      </c>
      <c r="AR852" s="149" t="s">
        <v>585</v>
      </c>
      <c r="AT852" s="149" t="s">
        <v>657</v>
      </c>
      <c r="AU852" s="149" t="s">
        <v>85</v>
      </c>
      <c r="AY852" s="17" t="s">
        <v>375</v>
      </c>
      <c r="BE852" s="150">
        <f>IF(N852="základní",J852,0)</f>
        <v>0</v>
      </c>
      <c r="BF852" s="150">
        <f>IF(N852="snížená",J852,0)</f>
        <v>0</v>
      </c>
      <c r="BG852" s="150">
        <f>IF(N852="zákl. přenesená",J852,0)</f>
        <v>0</v>
      </c>
      <c r="BH852" s="150">
        <f>IF(N852="sníž. přenesená",J852,0)</f>
        <v>0</v>
      </c>
      <c r="BI852" s="150">
        <f>IF(N852="nulová",J852,0)</f>
        <v>0</v>
      </c>
      <c r="BJ852" s="17" t="s">
        <v>83</v>
      </c>
      <c r="BK852" s="150">
        <f>ROUND(I852*H852,2)</f>
        <v>0</v>
      </c>
      <c r="BL852" s="17" t="s">
        <v>491</v>
      </c>
      <c r="BM852" s="149" t="s">
        <v>1321</v>
      </c>
    </row>
    <row r="853" spans="2:65" s="1" customFormat="1" ht="19.5" x14ac:dyDescent="0.2">
      <c r="B853" s="32"/>
      <c r="D853" s="152" t="s">
        <v>1139</v>
      </c>
      <c r="F853" s="189" t="s">
        <v>1277</v>
      </c>
      <c r="I853" s="190"/>
      <c r="L853" s="32"/>
      <c r="M853" s="191"/>
      <c r="T853" s="56"/>
      <c r="AT853" s="17" t="s">
        <v>1139</v>
      </c>
      <c r="AU853" s="17" t="s">
        <v>85</v>
      </c>
    </row>
    <row r="854" spans="2:65" s="12" customFormat="1" ht="11.25" x14ac:dyDescent="0.2">
      <c r="B854" s="151"/>
      <c r="D854" s="152" t="s">
        <v>384</v>
      </c>
      <c r="F854" s="154" t="s">
        <v>1322</v>
      </c>
      <c r="H854" s="155">
        <v>0.14799999999999999</v>
      </c>
      <c r="I854" s="156"/>
      <c r="L854" s="151"/>
      <c r="M854" s="157"/>
      <c r="T854" s="158"/>
      <c r="AT854" s="153" t="s">
        <v>384</v>
      </c>
      <c r="AU854" s="153" t="s">
        <v>85</v>
      </c>
      <c r="AV854" s="12" t="s">
        <v>85</v>
      </c>
      <c r="AW854" s="12" t="s">
        <v>4</v>
      </c>
      <c r="AX854" s="12" t="s">
        <v>83</v>
      </c>
      <c r="AY854" s="153" t="s">
        <v>375</v>
      </c>
    </row>
    <row r="855" spans="2:65" s="1" customFormat="1" ht="24.2" customHeight="1" x14ac:dyDescent="0.2">
      <c r="B855" s="32"/>
      <c r="C855" s="138" t="s">
        <v>1323</v>
      </c>
      <c r="D855" s="138" t="s">
        <v>377</v>
      </c>
      <c r="E855" s="139" t="s">
        <v>1324</v>
      </c>
      <c r="F855" s="140" t="s">
        <v>1325</v>
      </c>
      <c r="G855" s="141" t="s">
        <v>380</v>
      </c>
      <c r="H855" s="142">
        <v>423.233</v>
      </c>
      <c r="I855" s="143"/>
      <c r="J855" s="144">
        <f>ROUND(I855*H855,2)</f>
        <v>0</v>
      </c>
      <c r="K855" s="140" t="s">
        <v>381</v>
      </c>
      <c r="L855" s="32"/>
      <c r="M855" s="145" t="s">
        <v>1</v>
      </c>
      <c r="N855" s="146" t="s">
        <v>41</v>
      </c>
      <c r="P855" s="147">
        <f>O855*H855</f>
        <v>0</v>
      </c>
      <c r="Q855" s="147">
        <v>8.8000000000000003E-4</v>
      </c>
      <c r="R855" s="147">
        <f>Q855*H855</f>
        <v>0.37244504</v>
      </c>
      <c r="S855" s="147">
        <v>0</v>
      </c>
      <c r="T855" s="148">
        <f>S855*H855</f>
        <v>0</v>
      </c>
      <c r="AR855" s="149" t="s">
        <v>491</v>
      </c>
      <c r="AT855" s="149" t="s">
        <v>377</v>
      </c>
      <c r="AU855" s="149" t="s">
        <v>85</v>
      </c>
      <c r="AY855" s="17" t="s">
        <v>375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83</v>
      </c>
      <c r="BK855" s="150">
        <f>ROUND(I855*H855,2)</f>
        <v>0</v>
      </c>
      <c r="BL855" s="17" t="s">
        <v>491</v>
      </c>
      <c r="BM855" s="149" t="s">
        <v>1326</v>
      </c>
    </row>
    <row r="856" spans="2:65" s="1" customFormat="1" ht="44.25" customHeight="1" x14ac:dyDescent="0.2">
      <c r="B856" s="32"/>
      <c r="C856" s="179" t="s">
        <v>1327</v>
      </c>
      <c r="D856" s="179" t="s">
        <v>657</v>
      </c>
      <c r="E856" s="180" t="s">
        <v>1291</v>
      </c>
      <c r="F856" s="181" t="s">
        <v>1292</v>
      </c>
      <c r="G856" s="182" t="s">
        <v>380</v>
      </c>
      <c r="H856" s="183">
        <v>486.71800000000002</v>
      </c>
      <c r="I856" s="184"/>
      <c r="J856" s="185">
        <f>ROUND(I856*H856,2)</f>
        <v>0</v>
      </c>
      <c r="K856" s="181" t="s">
        <v>381</v>
      </c>
      <c r="L856" s="186"/>
      <c r="M856" s="187" t="s">
        <v>1</v>
      </c>
      <c r="N856" s="188" t="s">
        <v>41</v>
      </c>
      <c r="P856" s="147">
        <f>O856*H856</f>
        <v>0</v>
      </c>
      <c r="Q856" s="147">
        <v>5.4000000000000003E-3</v>
      </c>
      <c r="R856" s="147">
        <f>Q856*H856</f>
        <v>2.6282772000000003</v>
      </c>
      <c r="S856" s="147">
        <v>0</v>
      </c>
      <c r="T856" s="148">
        <f>S856*H856</f>
        <v>0</v>
      </c>
      <c r="AR856" s="149" t="s">
        <v>585</v>
      </c>
      <c r="AT856" s="149" t="s">
        <v>657</v>
      </c>
      <c r="AU856" s="149" t="s">
        <v>85</v>
      </c>
      <c r="AY856" s="17" t="s">
        <v>375</v>
      </c>
      <c r="BE856" s="150">
        <f>IF(N856="základní",J856,0)</f>
        <v>0</v>
      </c>
      <c r="BF856" s="150">
        <f>IF(N856="snížená",J856,0)</f>
        <v>0</v>
      </c>
      <c r="BG856" s="150">
        <f>IF(N856="zákl. přenesená",J856,0)</f>
        <v>0</v>
      </c>
      <c r="BH856" s="150">
        <f>IF(N856="sníž. přenesená",J856,0)</f>
        <v>0</v>
      </c>
      <c r="BI856" s="150">
        <f>IF(N856="nulová",J856,0)</f>
        <v>0</v>
      </c>
      <c r="BJ856" s="17" t="s">
        <v>83</v>
      </c>
      <c r="BK856" s="150">
        <f>ROUND(I856*H856,2)</f>
        <v>0</v>
      </c>
      <c r="BL856" s="17" t="s">
        <v>491</v>
      </c>
      <c r="BM856" s="149" t="s">
        <v>1328</v>
      </c>
    </row>
    <row r="857" spans="2:65" s="12" customFormat="1" ht="11.25" x14ac:dyDescent="0.2">
      <c r="B857" s="151"/>
      <c r="D857" s="152" t="s">
        <v>384</v>
      </c>
      <c r="F857" s="154" t="s">
        <v>1329</v>
      </c>
      <c r="H857" s="155">
        <v>486.71800000000002</v>
      </c>
      <c r="I857" s="156"/>
      <c r="L857" s="151"/>
      <c r="M857" s="157"/>
      <c r="T857" s="158"/>
      <c r="AT857" s="153" t="s">
        <v>384</v>
      </c>
      <c r="AU857" s="153" t="s">
        <v>85</v>
      </c>
      <c r="AV857" s="12" t="s">
        <v>85</v>
      </c>
      <c r="AW857" s="12" t="s">
        <v>4</v>
      </c>
      <c r="AX857" s="12" t="s">
        <v>83</v>
      </c>
      <c r="AY857" s="153" t="s">
        <v>375</v>
      </c>
    </row>
    <row r="858" spans="2:65" s="1" customFormat="1" ht="33" customHeight="1" x14ac:dyDescent="0.2">
      <c r="B858" s="32"/>
      <c r="C858" s="138" t="s">
        <v>1330</v>
      </c>
      <c r="D858" s="138" t="s">
        <v>377</v>
      </c>
      <c r="E858" s="139" t="s">
        <v>1331</v>
      </c>
      <c r="F858" s="140" t="s">
        <v>1332</v>
      </c>
      <c r="G858" s="141" t="s">
        <v>380</v>
      </c>
      <c r="H858" s="142">
        <v>439.88900000000001</v>
      </c>
      <c r="I858" s="143"/>
      <c r="J858" s="144">
        <f>ROUND(I858*H858,2)</f>
        <v>0</v>
      </c>
      <c r="K858" s="140" t="s">
        <v>632</v>
      </c>
      <c r="L858" s="32"/>
      <c r="M858" s="145" t="s">
        <v>1</v>
      </c>
      <c r="N858" s="146" t="s">
        <v>41</v>
      </c>
      <c r="P858" s="147">
        <f>O858*H858</f>
        <v>0</v>
      </c>
      <c r="Q858" s="147">
        <v>2.7999999999999998E-4</v>
      </c>
      <c r="R858" s="147">
        <f>Q858*H858</f>
        <v>0.12316891999999999</v>
      </c>
      <c r="S858" s="147">
        <v>0</v>
      </c>
      <c r="T858" s="148">
        <f>S858*H858</f>
        <v>0</v>
      </c>
      <c r="AR858" s="149" t="s">
        <v>491</v>
      </c>
      <c r="AT858" s="149" t="s">
        <v>377</v>
      </c>
      <c r="AU858" s="149" t="s">
        <v>85</v>
      </c>
      <c r="AY858" s="17" t="s">
        <v>375</v>
      </c>
      <c r="BE858" s="150">
        <f>IF(N858="základní",J858,0)</f>
        <v>0</v>
      </c>
      <c r="BF858" s="150">
        <f>IF(N858="snížená",J858,0)</f>
        <v>0</v>
      </c>
      <c r="BG858" s="150">
        <f>IF(N858="zákl. přenesená",J858,0)</f>
        <v>0</v>
      </c>
      <c r="BH858" s="150">
        <f>IF(N858="sníž. přenesená",J858,0)</f>
        <v>0</v>
      </c>
      <c r="BI858" s="150">
        <f>IF(N858="nulová",J858,0)</f>
        <v>0</v>
      </c>
      <c r="BJ858" s="17" t="s">
        <v>83</v>
      </c>
      <c r="BK858" s="150">
        <f>ROUND(I858*H858,2)</f>
        <v>0</v>
      </c>
      <c r="BL858" s="17" t="s">
        <v>491</v>
      </c>
      <c r="BM858" s="149" t="s">
        <v>1333</v>
      </c>
    </row>
    <row r="859" spans="2:65" s="1" customFormat="1" ht="19.5" x14ac:dyDescent="0.2">
      <c r="B859" s="32"/>
      <c r="D859" s="152" t="s">
        <v>1139</v>
      </c>
      <c r="F859" s="189" t="s">
        <v>1334</v>
      </c>
      <c r="I859" s="190"/>
      <c r="L859" s="32"/>
      <c r="M859" s="191"/>
      <c r="T859" s="56"/>
      <c r="AT859" s="17" t="s">
        <v>1139</v>
      </c>
      <c r="AU859" s="17" t="s">
        <v>85</v>
      </c>
    </row>
    <row r="860" spans="2:65" s="12" customFormat="1" ht="11.25" x14ac:dyDescent="0.2">
      <c r="B860" s="151"/>
      <c r="D860" s="152" t="s">
        <v>384</v>
      </c>
      <c r="E860" s="153" t="s">
        <v>1</v>
      </c>
      <c r="F860" s="154" t="s">
        <v>305</v>
      </c>
      <c r="H860" s="155">
        <v>439.88900000000001</v>
      </c>
      <c r="I860" s="156"/>
      <c r="L860" s="151"/>
      <c r="M860" s="157"/>
      <c r="T860" s="158"/>
      <c r="AT860" s="153" t="s">
        <v>384</v>
      </c>
      <c r="AU860" s="153" t="s">
        <v>85</v>
      </c>
      <c r="AV860" s="12" t="s">
        <v>85</v>
      </c>
      <c r="AW860" s="12" t="s">
        <v>32</v>
      </c>
      <c r="AX860" s="12" t="s">
        <v>76</v>
      </c>
      <c r="AY860" s="153" t="s">
        <v>375</v>
      </c>
    </row>
    <row r="861" spans="2:65" s="13" customFormat="1" ht="11.25" x14ac:dyDescent="0.2">
      <c r="B861" s="159"/>
      <c r="D861" s="152" t="s">
        <v>384</v>
      </c>
      <c r="E861" s="160" t="s">
        <v>1</v>
      </c>
      <c r="F861" s="161" t="s">
        <v>387</v>
      </c>
      <c r="H861" s="162">
        <v>439.88900000000001</v>
      </c>
      <c r="I861" s="163"/>
      <c r="L861" s="159"/>
      <c r="M861" s="164"/>
      <c r="T861" s="165"/>
      <c r="AT861" s="160" t="s">
        <v>384</v>
      </c>
      <c r="AU861" s="160" t="s">
        <v>85</v>
      </c>
      <c r="AV861" s="13" t="s">
        <v>382</v>
      </c>
      <c r="AW861" s="13" t="s">
        <v>32</v>
      </c>
      <c r="AX861" s="13" t="s">
        <v>83</v>
      </c>
      <c r="AY861" s="160" t="s">
        <v>375</v>
      </c>
    </row>
    <row r="862" spans="2:65" s="1" customFormat="1" ht="24.2" customHeight="1" x14ac:dyDescent="0.2">
      <c r="B862" s="32"/>
      <c r="C862" s="138" t="s">
        <v>1335</v>
      </c>
      <c r="D862" s="138" t="s">
        <v>377</v>
      </c>
      <c r="E862" s="139" t="s">
        <v>1336</v>
      </c>
      <c r="F862" s="140" t="s">
        <v>1337</v>
      </c>
      <c r="G862" s="141" t="s">
        <v>380</v>
      </c>
      <c r="H862" s="142">
        <v>439.88900000000001</v>
      </c>
      <c r="I862" s="143"/>
      <c r="J862" s="144">
        <f>ROUND(I862*H862,2)</f>
        <v>0</v>
      </c>
      <c r="K862" s="140" t="s">
        <v>381</v>
      </c>
      <c r="L862" s="32"/>
      <c r="M862" s="145" t="s">
        <v>1</v>
      </c>
      <c r="N862" s="146" t="s">
        <v>41</v>
      </c>
      <c r="P862" s="147">
        <f>O862*H862</f>
        <v>0</v>
      </c>
      <c r="Q862" s="147">
        <v>0</v>
      </c>
      <c r="R862" s="147">
        <f>Q862*H862</f>
        <v>0</v>
      </c>
      <c r="S862" s="147">
        <v>0</v>
      </c>
      <c r="T862" s="148">
        <f>S862*H862</f>
        <v>0</v>
      </c>
      <c r="AR862" s="149" t="s">
        <v>491</v>
      </c>
      <c r="AT862" s="149" t="s">
        <v>377</v>
      </c>
      <c r="AU862" s="149" t="s">
        <v>85</v>
      </c>
      <c r="AY862" s="17" t="s">
        <v>375</v>
      </c>
      <c r="BE862" s="150">
        <f>IF(N862="základní",J862,0)</f>
        <v>0</v>
      </c>
      <c r="BF862" s="150">
        <f>IF(N862="snížená",J862,0)</f>
        <v>0</v>
      </c>
      <c r="BG862" s="150">
        <f>IF(N862="zákl. přenesená",J862,0)</f>
        <v>0</v>
      </c>
      <c r="BH862" s="150">
        <f>IF(N862="sníž. přenesená",J862,0)</f>
        <v>0</v>
      </c>
      <c r="BI862" s="150">
        <f>IF(N862="nulová",J862,0)</f>
        <v>0</v>
      </c>
      <c r="BJ862" s="17" t="s">
        <v>83</v>
      </c>
      <c r="BK862" s="150">
        <f>ROUND(I862*H862,2)</f>
        <v>0</v>
      </c>
      <c r="BL862" s="17" t="s">
        <v>491</v>
      </c>
      <c r="BM862" s="149" t="s">
        <v>1338</v>
      </c>
    </row>
    <row r="863" spans="2:65" s="14" customFormat="1" ht="11.25" x14ac:dyDescent="0.2">
      <c r="B863" s="166"/>
      <c r="D863" s="152" t="s">
        <v>384</v>
      </c>
      <c r="E863" s="167" t="s">
        <v>1</v>
      </c>
      <c r="F863" s="168" t="s">
        <v>1339</v>
      </c>
      <c r="H863" s="167" t="s">
        <v>1</v>
      </c>
      <c r="I863" s="169"/>
      <c r="L863" s="166"/>
      <c r="M863" s="170"/>
      <c r="T863" s="171"/>
      <c r="AT863" s="167" t="s">
        <v>384</v>
      </c>
      <c r="AU863" s="167" t="s">
        <v>85</v>
      </c>
      <c r="AV863" s="14" t="s">
        <v>83</v>
      </c>
      <c r="AW863" s="14" t="s">
        <v>32</v>
      </c>
      <c r="AX863" s="14" t="s">
        <v>76</v>
      </c>
      <c r="AY863" s="167" t="s">
        <v>375</v>
      </c>
    </row>
    <row r="864" spans="2:65" s="12" customFormat="1" ht="11.25" x14ac:dyDescent="0.2">
      <c r="B864" s="151"/>
      <c r="D864" s="152" t="s">
        <v>384</v>
      </c>
      <c r="E864" s="153" t="s">
        <v>1</v>
      </c>
      <c r="F864" s="154" t="s">
        <v>1340</v>
      </c>
      <c r="H864" s="155">
        <v>57.595999999999997</v>
      </c>
      <c r="I864" s="156"/>
      <c r="L864" s="151"/>
      <c r="M864" s="157"/>
      <c r="T864" s="158"/>
      <c r="AT864" s="153" t="s">
        <v>384</v>
      </c>
      <c r="AU864" s="153" t="s">
        <v>85</v>
      </c>
      <c r="AV864" s="12" t="s">
        <v>85</v>
      </c>
      <c r="AW864" s="12" t="s">
        <v>32</v>
      </c>
      <c r="AX864" s="12" t="s">
        <v>76</v>
      </c>
      <c r="AY864" s="153" t="s">
        <v>375</v>
      </c>
    </row>
    <row r="865" spans="2:65" s="12" customFormat="1" ht="11.25" x14ac:dyDescent="0.2">
      <c r="B865" s="151"/>
      <c r="D865" s="152" t="s">
        <v>384</v>
      </c>
      <c r="E865" s="153" t="s">
        <v>1</v>
      </c>
      <c r="F865" s="154" t="s">
        <v>1341</v>
      </c>
      <c r="H865" s="155">
        <v>49.783000000000001</v>
      </c>
      <c r="I865" s="156"/>
      <c r="L865" s="151"/>
      <c r="M865" s="157"/>
      <c r="T865" s="158"/>
      <c r="AT865" s="153" t="s">
        <v>384</v>
      </c>
      <c r="AU865" s="153" t="s">
        <v>85</v>
      </c>
      <c r="AV865" s="12" t="s">
        <v>85</v>
      </c>
      <c r="AW865" s="12" t="s">
        <v>32</v>
      </c>
      <c r="AX865" s="12" t="s">
        <v>76</v>
      </c>
      <c r="AY865" s="153" t="s">
        <v>375</v>
      </c>
    </row>
    <row r="866" spans="2:65" s="12" customFormat="1" ht="11.25" x14ac:dyDescent="0.2">
      <c r="B866" s="151"/>
      <c r="D866" s="152" t="s">
        <v>384</v>
      </c>
      <c r="E866" s="153" t="s">
        <v>1</v>
      </c>
      <c r="F866" s="154" t="s">
        <v>302</v>
      </c>
      <c r="H866" s="155">
        <v>332.51</v>
      </c>
      <c r="I866" s="156"/>
      <c r="L866" s="151"/>
      <c r="M866" s="157"/>
      <c r="T866" s="158"/>
      <c r="AT866" s="153" t="s">
        <v>384</v>
      </c>
      <c r="AU866" s="153" t="s">
        <v>85</v>
      </c>
      <c r="AV866" s="12" t="s">
        <v>85</v>
      </c>
      <c r="AW866" s="12" t="s">
        <v>32</v>
      </c>
      <c r="AX866" s="12" t="s">
        <v>76</v>
      </c>
      <c r="AY866" s="153" t="s">
        <v>375</v>
      </c>
    </row>
    <row r="867" spans="2:65" s="13" customFormat="1" ht="11.25" x14ac:dyDescent="0.2">
      <c r="B867" s="159"/>
      <c r="D867" s="152" t="s">
        <v>384</v>
      </c>
      <c r="E867" s="160" t="s">
        <v>305</v>
      </c>
      <c r="F867" s="161" t="s">
        <v>387</v>
      </c>
      <c r="H867" s="162">
        <v>439.88900000000001</v>
      </c>
      <c r="I867" s="163"/>
      <c r="L867" s="159"/>
      <c r="M867" s="164"/>
      <c r="T867" s="165"/>
      <c r="AT867" s="160" t="s">
        <v>384</v>
      </c>
      <c r="AU867" s="160" t="s">
        <v>85</v>
      </c>
      <c r="AV867" s="13" t="s">
        <v>382</v>
      </c>
      <c r="AW867" s="13" t="s">
        <v>32</v>
      </c>
      <c r="AX867" s="13" t="s">
        <v>83</v>
      </c>
      <c r="AY867" s="160" t="s">
        <v>375</v>
      </c>
    </row>
    <row r="868" spans="2:65" s="1" customFormat="1" ht="24.2" customHeight="1" x14ac:dyDescent="0.2">
      <c r="B868" s="32"/>
      <c r="C868" s="179" t="s">
        <v>1342</v>
      </c>
      <c r="D868" s="179" t="s">
        <v>657</v>
      </c>
      <c r="E868" s="180" t="s">
        <v>1343</v>
      </c>
      <c r="F868" s="181" t="s">
        <v>1344</v>
      </c>
      <c r="G868" s="182" t="s">
        <v>380</v>
      </c>
      <c r="H868" s="183">
        <v>505.87200000000001</v>
      </c>
      <c r="I868" s="184"/>
      <c r="J868" s="185">
        <f>ROUND(I868*H868,2)</f>
        <v>0</v>
      </c>
      <c r="K868" s="181" t="s">
        <v>381</v>
      </c>
      <c r="L868" s="186"/>
      <c r="M868" s="187" t="s">
        <v>1</v>
      </c>
      <c r="N868" s="188" t="s">
        <v>41</v>
      </c>
      <c r="P868" s="147">
        <f>O868*H868</f>
        <v>0</v>
      </c>
      <c r="Q868" s="147">
        <v>5.0000000000000001E-4</v>
      </c>
      <c r="R868" s="147">
        <f>Q868*H868</f>
        <v>0.25293599999999999</v>
      </c>
      <c r="S868" s="147">
        <v>0</v>
      </c>
      <c r="T868" s="148">
        <f>S868*H868</f>
        <v>0</v>
      </c>
      <c r="AR868" s="149" t="s">
        <v>585</v>
      </c>
      <c r="AT868" s="149" t="s">
        <v>657</v>
      </c>
      <c r="AU868" s="149" t="s">
        <v>85</v>
      </c>
      <c r="AY868" s="17" t="s">
        <v>375</v>
      </c>
      <c r="BE868" s="150">
        <f>IF(N868="základní",J868,0)</f>
        <v>0</v>
      </c>
      <c r="BF868" s="150">
        <f>IF(N868="snížená",J868,0)</f>
        <v>0</v>
      </c>
      <c r="BG868" s="150">
        <f>IF(N868="zákl. přenesená",J868,0)</f>
        <v>0</v>
      </c>
      <c r="BH868" s="150">
        <f>IF(N868="sníž. přenesená",J868,0)</f>
        <v>0</v>
      </c>
      <c r="BI868" s="150">
        <f>IF(N868="nulová",J868,0)</f>
        <v>0</v>
      </c>
      <c r="BJ868" s="17" t="s">
        <v>83</v>
      </c>
      <c r="BK868" s="150">
        <f>ROUND(I868*H868,2)</f>
        <v>0</v>
      </c>
      <c r="BL868" s="17" t="s">
        <v>491</v>
      </c>
      <c r="BM868" s="149" t="s">
        <v>1345</v>
      </c>
    </row>
    <row r="869" spans="2:65" s="12" customFormat="1" ht="11.25" x14ac:dyDescent="0.2">
      <c r="B869" s="151"/>
      <c r="D869" s="152" t="s">
        <v>384</v>
      </c>
      <c r="F869" s="154" t="s">
        <v>1346</v>
      </c>
      <c r="H869" s="155">
        <v>505.87200000000001</v>
      </c>
      <c r="I869" s="156"/>
      <c r="L869" s="151"/>
      <c r="M869" s="157"/>
      <c r="T869" s="158"/>
      <c r="AT869" s="153" t="s">
        <v>384</v>
      </c>
      <c r="AU869" s="153" t="s">
        <v>85</v>
      </c>
      <c r="AV869" s="12" t="s">
        <v>85</v>
      </c>
      <c r="AW869" s="12" t="s">
        <v>4</v>
      </c>
      <c r="AX869" s="12" t="s">
        <v>83</v>
      </c>
      <c r="AY869" s="153" t="s">
        <v>375</v>
      </c>
    </row>
    <row r="870" spans="2:65" s="1" customFormat="1" ht="24.2" customHeight="1" x14ac:dyDescent="0.2">
      <c r="B870" s="32"/>
      <c r="C870" s="138" t="s">
        <v>1347</v>
      </c>
      <c r="D870" s="138" t="s">
        <v>377</v>
      </c>
      <c r="E870" s="139" t="s">
        <v>1348</v>
      </c>
      <c r="F870" s="140" t="s">
        <v>1349</v>
      </c>
      <c r="G870" s="141" t="s">
        <v>1308</v>
      </c>
      <c r="H870" s="192"/>
      <c r="I870" s="143"/>
      <c r="J870" s="144">
        <f>ROUND(I870*H870,2)</f>
        <v>0</v>
      </c>
      <c r="K870" s="140" t="s">
        <v>381</v>
      </c>
      <c r="L870" s="32"/>
      <c r="M870" s="145" t="s">
        <v>1</v>
      </c>
      <c r="N870" s="146" t="s">
        <v>41</v>
      </c>
      <c r="P870" s="147">
        <f>O870*H870</f>
        <v>0</v>
      </c>
      <c r="Q870" s="147">
        <v>0</v>
      </c>
      <c r="R870" s="147">
        <f>Q870*H870</f>
        <v>0</v>
      </c>
      <c r="S870" s="147">
        <v>0</v>
      </c>
      <c r="T870" s="148">
        <f>S870*H870</f>
        <v>0</v>
      </c>
      <c r="AR870" s="149" t="s">
        <v>491</v>
      </c>
      <c r="AT870" s="149" t="s">
        <v>377</v>
      </c>
      <c r="AU870" s="149" t="s">
        <v>85</v>
      </c>
      <c r="AY870" s="17" t="s">
        <v>375</v>
      </c>
      <c r="BE870" s="150">
        <f>IF(N870="základní",J870,0)</f>
        <v>0</v>
      </c>
      <c r="BF870" s="150">
        <f>IF(N870="snížená",J870,0)</f>
        <v>0</v>
      </c>
      <c r="BG870" s="150">
        <f>IF(N870="zákl. přenesená",J870,0)</f>
        <v>0</v>
      </c>
      <c r="BH870" s="150">
        <f>IF(N870="sníž. přenesená",J870,0)</f>
        <v>0</v>
      </c>
      <c r="BI870" s="150">
        <f>IF(N870="nulová",J870,0)</f>
        <v>0</v>
      </c>
      <c r="BJ870" s="17" t="s">
        <v>83</v>
      </c>
      <c r="BK870" s="150">
        <f>ROUND(I870*H870,2)</f>
        <v>0</v>
      </c>
      <c r="BL870" s="17" t="s">
        <v>491</v>
      </c>
      <c r="BM870" s="149" t="s">
        <v>1350</v>
      </c>
    </row>
    <row r="871" spans="2:65" s="11" customFormat="1" ht="22.9" customHeight="1" x14ac:dyDescent="0.2">
      <c r="B871" s="126"/>
      <c r="D871" s="127" t="s">
        <v>75</v>
      </c>
      <c r="E871" s="136" t="s">
        <v>1351</v>
      </c>
      <c r="F871" s="136" t="s">
        <v>1352</v>
      </c>
      <c r="I871" s="129"/>
      <c r="J871" s="137">
        <f>BK871</f>
        <v>0</v>
      </c>
      <c r="L871" s="126"/>
      <c r="M871" s="131"/>
      <c r="P871" s="132">
        <f>SUM(P872:P955)</f>
        <v>0</v>
      </c>
      <c r="R871" s="132">
        <f>SUM(R872:R955)</f>
        <v>8.7570151000000003</v>
      </c>
      <c r="T871" s="133">
        <f>SUM(T872:T955)</f>
        <v>0</v>
      </c>
      <c r="AR871" s="127" t="s">
        <v>85</v>
      </c>
      <c r="AT871" s="134" t="s">
        <v>75</v>
      </c>
      <c r="AU871" s="134" t="s">
        <v>83</v>
      </c>
      <c r="AY871" s="127" t="s">
        <v>375</v>
      </c>
      <c r="BK871" s="135">
        <f>SUM(BK872:BK955)</f>
        <v>0</v>
      </c>
    </row>
    <row r="872" spans="2:65" s="1" customFormat="1" ht="24.2" customHeight="1" x14ac:dyDescent="0.2">
      <c r="B872" s="32"/>
      <c r="C872" s="138" t="s">
        <v>1353</v>
      </c>
      <c r="D872" s="138" t="s">
        <v>377</v>
      </c>
      <c r="E872" s="139" t="s">
        <v>1354</v>
      </c>
      <c r="F872" s="140" t="s">
        <v>1355</v>
      </c>
      <c r="G872" s="141" t="s">
        <v>380</v>
      </c>
      <c r="H872" s="142">
        <v>581.34</v>
      </c>
      <c r="I872" s="143"/>
      <c r="J872" s="144">
        <f>ROUND(I872*H872,2)</f>
        <v>0</v>
      </c>
      <c r="K872" s="140" t="s">
        <v>381</v>
      </c>
      <c r="L872" s="32"/>
      <c r="M872" s="145" t="s">
        <v>1</v>
      </c>
      <c r="N872" s="146" t="s">
        <v>41</v>
      </c>
      <c r="P872" s="147">
        <f>O872*H872</f>
        <v>0</v>
      </c>
      <c r="Q872" s="147">
        <v>0</v>
      </c>
      <c r="R872" s="147">
        <f>Q872*H872</f>
        <v>0</v>
      </c>
      <c r="S872" s="147">
        <v>0</v>
      </c>
      <c r="T872" s="148">
        <f>S872*H872</f>
        <v>0</v>
      </c>
      <c r="AR872" s="149" t="s">
        <v>491</v>
      </c>
      <c r="AT872" s="149" t="s">
        <v>377</v>
      </c>
      <c r="AU872" s="149" t="s">
        <v>85</v>
      </c>
      <c r="AY872" s="17" t="s">
        <v>375</v>
      </c>
      <c r="BE872" s="150">
        <f>IF(N872="základní",J872,0)</f>
        <v>0</v>
      </c>
      <c r="BF872" s="150">
        <f>IF(N872="snížená",J872,0)</f>
        <v>0</v>
      </c>
      <c r="BG872" s="150">
        <f>IF(N872="zákl. přenesená",J872,0)</f>
        <v>0</v>
      </c>
      <c r="BH872" s="150">
        <f>IF(N872="sníž. přenesená",J872,0)</f>
        <v>0</v>
      </c>
      <c r="BI872" s="150">
        <f>IF(N872="nulová",J872,0)</f>
        <v>0</v>
      </c>
      <c r="BJ872" s="17" t="s">
        <v>83</v>
      </c>
      <c r="BK872" s="150">
        <f>ROUND(I872*H872,2)</f>
        <v>0</v>
      </c>
      <c r="BL872" s="17" t="s">
        <v>491</v>
      </c>
      <c r="BM872" s="149" t="s">
        <v>1356</v>
      </c>
    </row>
    <row r="873" spans="2:65" s="12" customFormat="1" ht="11.25" x14ac:dyDescent="0.2">
      <c r="B873" s="151"/>
      <c r="D873" s="152" t="s">
        <v>384</v>
      </c>
      <c r="E873" s="153" t="s">
        <v>1</v>
      </c>
      <c r="F873" s="154" t="s">
        <v>1357</v>
      </c>
      <c r="H873" s="155">
        <v>255.3</v>
      </c>
      <c r="I873" s="156"/>
      <c r="L873" s="151"/>
      <c r="M873" s="157"/>
      <c r="T873" s="158"/>
      <c r="AT873" s="153" t="s">
        <v>384</v>
      </c>
      <c r="AU873" s="153" t="s">
        <v>85</v>
      </c>
      <c r="AV873" s="12" t="s">
        <v>85</v>
      </c>
      <c r="AW873" s="12" t="s">
        <v>32</v>
      </c>
      <c r="AX873" s="12" t="s">
        <v>76</v>
      </c>
      <c r="AY873" s="153" t="s">
        <v>375</v>
      </c>
    </row>
    <row r="874" spans="2:65" s="12" customFormat="1" ht="11.25" x14ac:dyDescent="0.2">
      <c r="B874" s="151"/>
      <c r="D874" s="152" t="s">
        <v>384</v>
      </c>
      <c r="E874" s="153" t="s">
        <v>1</v>
      </c>
      <c r="F874" s="154" t="s">
        <v>1358</v>
      </c>
      <c r="H874" s="155">
        <v>344.09</v>
      </c>
      <c r="I874" s="156"/>
      <c r="L874" s="151"/>
      <c r="M874" s="157"/>
      <c r="T874" s="158"/>
      <c r="AT874" s="153" t="s">
        <v>384</v>
      </c>
      <c r="AU874" s="153" t="s">
        <v>85</v>
      </c>
      <c r="AV874" s="12" t="s">
        <v>85</v>
      </c>
      <c r="AW874" s="12" t="s">
        <v>32</v>
      </c>
      <c r="AX874" s="12" t="s">
        <v>76</v>
      </c>
      <c r="AY874" s="153" t="s">
        <v>375</v>
      </c>
    </row>
    <row r="875" spans="2:65" s="14" customFormat="1" ht="11.25" x14ac:dyDescent="0.2">
      <c r="B875" s="166"/>
      <c r="D875" s="152" t="s">
        <v>384</v>
      </c>
      <c r="E875" s="167" t="s">
        <v>1</v>
      </c>
      <c r="F875" s="168" t="s">
        <v>1359</v>
      </c>
      <c r="H875" s="167" t="s">
        <v>1</v>
      </c>
      <c r="I875" s="169"/>
      <c r="L875" s="166"/>
      <c r="M875" s="170"/>
      <c r="T875" s="171"/>
      <c r="AT875" s="167" t="s">
        <v>384</v>
      </c>
      <c r="AU875" s="167" t="s">
        <v>85</v>
      </c>
      <c r="AV875" s="14" t="s">
        <v>83</v>
      </c>
      <c r="AW875" s="14" t="s">
        <v>32</v>
      </c>
      <c r="AX875" s="14" t="s">
        <v>76</v>
      </c>
      <c r="AY875" s="167" t="s">
        <v>375</v>
      </c>
    </row>
    <row r="876" spans="2:65" s="12" customFormat="1" ht="11.25" x14ac:dyDescent="0.2">
      <c r="B876" s="151"/>
      <c r="D876" s="152" t="s">
        <v>384</v>
      </c>
      <c r="E876" s="153" t="s">
        <v>1</v>
      </c>
      <c r="F876" s="154" t="s">
        <v>1360</v>
      </c>
      <c r="H876" s="155">
        <v>-18.05</v>
      </c>
      <c r="I876" s="156"/>
      <c r="L876" s="151"/>
      <c r="M876" s="157"/>
      <c r="T876" s="158"/>
      <c r="AT876" s="153" t="s">
        <v>384</v>
      </c>
      <c r="AU876" s="153" t="s">
        <v>85</v>
      </c>
      <c r="AV876" s="12" t="s">
        <v>85</v>
      </c>
      <c r="AW876" s="12" t="s">
        <v>32</v>
      </c>
      <c r="AX876" s="12" t="s">
        <v>76</v>
      </c>
      <c r="AY876" s="153" t="s">
        <v>375</v>
      </c>
    </row>
    <row r="877" spans="2:65" s="13" customFormat="1" ht="11.25" x14ac:dyDescent="0.2">
      <c r="B877" s="159"/>
      <c r="D877" s="152" t="s">
        <v>384</v>
      </c>
      <c r="E877" s="160" t="s">
        <v>1</v>
      </c>
      <c r="F877" s="161" t="s">
        <v>387</v>
      </c>
      <c r="H877" s="162">
        <v>581.34</v>
      </c>
      <c r="I877" s="163"/>
      <c r="L877" s="159"/>
      <c r="M877" s="164"/>
      <c r="T877" s="165"/>
      <c r="AT877" s="160" t="s">
        <v>384</v>
      </c>
      <c r="AU877" s="160" t="s">
        <v>85</v>
      </c>
      <c r="AV877" s="13" t="s">
        <v>382</v>
      </c>
      <c r="AW877" s="13" t="s">
        <v>32</v>
      </c>
      <c r="AX877" s="13" t="s">
        <v>83</v>
      </c>
      <c r="AY877" s="160" t="s">
        <v>375</v>
      </c>
    </row>
    <row r="878" spans="2:65" s="1" customFormat="1" ht="24.2" customHeight="1" x14ac:dyDescent="0.2">
      <c r="B878" s="32"/>
      <c r="C878" s="179" t="s">
        <v>1361</v>
      </c>
      <c r="D878" s="179" t="s">
        <v>657</v>
      </c>
      <c r="E878" s="180" t="s">
        <v>1362</v>
      </c>
      <c r="F878" s="181" t="s">
        <v>1363</v>
      </c>
      <c r="G878" s="182" t="s">
        <v>380</v>
      </c>
      <c r="H878" s="183">
        <v>260.40600000000001</v>
      </c>
      <c r="I878" s="184"/>
      <c r="J878" s="185">
        <f>ROUND(I878*H878,2)</f>
        <v>0</v>
      </c>
      <c r="K878" s="181" t="s">
        <v>381</v>
      </c>
      <c r="L878" s="186"/>
      <c r="M878" s="187" t="s">
        <v>1</v>
      </c>
      <c r="N878" s="188" t="s">
        <v>41</v>
      </c>
      <c r="P878" s="147">
        <f>O878*H878</f>
        <v>0</v>
      </c>
      <c r="Q878" s="147">
        <v>4.4999999999999997E-3</v>
      </c>
      <c r="R878" s="147">
        <f>Q878*H878</f>
        <v>1.171827</v>
      </c>
      <c r="S878" s="147">
        <v>0</v>
      </c>
      <c r="T878" s="148">
        <f>S878*H878</f>
        <v>0</v>
      </c>
      <c r="AR878" s="149" t="s">
        <v>585</v>
      </c>
      <c r="AT878" s="149" t="s">
        <v>657</v>
      </c>
      <c r="AU878" s="149" t="s">
        <v>85</v>
      </c>
      <c r="AY878" s="17" t="s">
        <v>375</v>
      </c>
      <c r="BE878" s="150">
        <f>IF(N878="základní",J878,0)</f>
        <v>0</v>
      </c>
      <c r="BF878" s="150">
        <f>IF(N878="snížená",J878,0)</f>
        <v>0</v>
      </c>
      <c r="BG878" s="150">
        <f>IF(N878="zákl. přenesená",J878,0)</f>
        <v>0</v>
      </c>
      <c r="BH878" s="150">
        <f>IF(N878="sníž. přenesená",J878,0)</f>
        <v>0</v>
      </c>
      <c r="BI878" s="150">
        <f>IF(N878="nulová",J878,0)</f>
        <v>0</v>
      </c>
      <c r="BJ878" s="17" t="s">
        <v>83</v>
      </c>
      <c r="BK878" s="150">
        <f>ROUND(I878*H878,2)</f>
        <v>0</v>
      </c>
      <c r="BL878" s="17" t="s">
        <v>491</v>
      </c>
      <c r="BM878" s="149" t="s">
        <v>1364</v>
      </c>
    </row>
    <row r="879" spans="2:65" s="12" customFormat="1" ht="11.25" x14ac:dyDescent="0.2">
      <c r="B879" s="151"/>
      <c r="D879" s="152" t="s">
        <v>384</v>
      </c>
      <c r="E879" s="153" t="s">
        <v>1</v>
      </c>
      <c r="F879" s="154" t="s">
        <v>1357</v>
      </c>
      <c r="H879" s="155">
        <v>255.3</v>
      </c>
      <c r="I879" s="156"/>
      <c r="L879" s="151"/>
      <c r="M879" s="157"/>
      <c r="T879" s="158"/>
      <c r="AT879" s="153" t="s">
        <v>384</v>
      </c>
      <c r="AU879" s="153" t="s">
        <v>85</v>
      </c>
      <c r="AV879" s="12" t="s">
        <v>85</v>
      </c>
      <c r="AW879" s="12" t="s">
        <v>32</v>
      </c>
      <c r="AX879" s="12" t="s">
        <v>83</v>
      </c>
      <c r="AY879" s="153" t="s">
        <v>375</v>
      </c>
    </row>
    <row r="880" spans="2:65" s="12" customFormat="1" ht="11.25" x14ac:dyDescent="0.2">
      <c r="B880" s="151"/>
      <c r="D880" s="152" t="s">
        <v>384</v>
      </c>
      <c r="F880" s="154" t="s">
        <v>1365</v>
      </c>
      <c r="H880" s="155">
        <v>260.40600000000001</v>
      </c>
      <c r="I880" s="156"/>
      <c r="L880" s="151"/>
      <c r="M880" s="157"/>
      <c r="T880" s="158"/>
      <c r="AT880" s="153" t="s">
        <v>384</v>
      </c>
      <c r="AU880" s="153" t="s">
        <v>85</v>
      </c>
      <c r="AV880" s="12" t="s">
        <v>85</v>
      </c>
      <c r="AW880" s="12" t="s">
        <v>4</v>
      </c>
      <c r="AX880" s="12" t="s">
        <v>83</v>
      </c>
      <c r="AY880" s="153" t="s">
        <v>375</v>
      </c>
    </row>
    <row r="881" spans="2:65" s="1" customFormat="1" ht="24.2" customHeight="1" x14ac:dyDescent="0.2">
      <c r="B881" s="32"/>
      <c r="C881" s="179" t="s">
        <v>1366</v>
      </c>
      <c r="D881" s="179" t="s">
        <v>657</v>
      </c>
      <c r="E881" s="180" t="s">
        <v>1367</v>
      </c>
      <c r="F881" s="181" t="s">
        <v>1368</v>
      </c>
      <c r="G881" s="182" t="s">
        <v>380</v>
      </c>
      <c r="H881" s="183">
        <v>14.69</v>
      </c>
      <c r="I881" s="184"/>
      <c r="J881" s="185">
        <f>ROUND(I881*H881,2)</f>
        <v>0</v>
      </c>
      <c r="K881" s="181" t="s">
        <v>381</v>
      </c>
      <c r="L881" s="186"/>
      <c r="M881" s="187" t="s">
        <v>1</v>
      </c>
      <c r="N881" s="188" t="s">
        <v>41</v>
      </c>
      <c r="P881" s="147">
        <f>O881*H881</f>
        <v>0</v>
      </c>
      <c r="Q881" s="147">
        <v>6.0000000000000001E-3</v>
      </c>
      <c r="R881" s="147">
        <f>Q881*H881</f>
        <v>8.8139999999999996E-2</v>
      </c>
      <c r="S881" s="147">
        <v>0</v>
      </c>
      <c r="T881" s="148">
        <f>S881*H881</f>
        <v>0</v>
      </c>
      <c r="AR881" s="149" t="s">
        <v>585</v>
      </c>
      <c r="AT881" s="149" t="s">
        <v>657</v>
      </c>
      <c r="AU881" s="149" t="s">
        <v>85</v>
      </c>
      <c r="AY881" s="17" t="s">
        <v>375</v>
      </c>
      <c r="BE881" s="150">
        <f>IF(N881="základní",J881,0)</f>
        <v>0</v>
      </c>
      <c r="BF881" s="150">
        <f>IF(N881="snížená",J881,0)</f>
        <v>0</v>
      </c>
      <c r="BG881" s="150">
        <f>IF(N881="zákl. přenesená",J881,0)</f>
        <v>0</v>
      </c>
      <c r="BH881" s="150">
        <f>IF(N881="sníž. přenesená",J881,0)</f>
        <v>0</v>
      </c>
      <c r="BI881" s="150">
        <f>IF(N881="nulová",J881,0)</f>
        <v>0</v>
      </c>
      <c r="BJ881" s="17" t="s">
        <v>83</v>
      </c>
      <c r="BK881" s="150">
        <f>ROUND(I881*H881,2)</f>
        <v>0</v>
      </c>
      <c r="BL881" s="17" t="s">
        <v>491</v>
      </c>
      <c r="BM881" s="149" t="s">
        <v>1369</v>
      </c>
    </row>
    <row r="882" spans="2:65" s="12" customFormat="1" ht="11.25" x14ac:dyDescent="0.2">
      <c r="B882" s="151"/>
      <c r="D882" s="152" t="s">
        <v>384</v>
      </c>
      <c r="E882" s="153" t="s">
        <v>1</v>
      </c>
      <c r="F882" s="154" t="s">
        <v>281</v>
      </c>
      <c r="H882" s="155">
        <v>13.99</v>
      </c>
      <c r="I882" s="156"/>
      <c r="L882" s="151"/>
      <c r="M882" s="157"/>
      <c r="T882" s="158"/>
      <c r="AT882" s="153" t="s">
        <v>384</v>
      </c>
      <c r="AU882" s="153" t="s">
        <v>85</v>
      </c>
      <c r="AV882" s="12" t="s">
        <v>85</v>
      </c>
      <c r="AW882" s="12" t="s">
        <v>32</v>
      </c>
      <c r="AX882" s="12" t="s">
        <v>83</v>
      </c>
      <c r="AY882" s="153" t="s">
        <v>375</v>
      </c>
    </row>
    <row r="883" spans="2:65" s="12" customFormat="1" ht="11.25" x14ac:dyDescent="0.2">
      <c r="B883" s="151"/>
      <c r="D883" s="152" t="s">
        <v>384</v>
      </c>
      <c r="F883" s="154" t="s">
        <v>1370</v>
      </c>
      <c r="H883" s="155">
        <v>14.69</v>
      </c>
      <c r="I883" s="156"/>
      <c r="L883" s="151"/>
      <c r="M883" s="157"/>
      <c r="T883" s="158"/>
      <c r="AT883" s="153" t="s">
        <v>384</v>
      </c>
      <c r="AU883" s="153" t="s">
        <v>85</v>
      </c>
      <c r="AV883" s="12" t="s">
        <v>85</v>
      </c>
      <c r="AW883" s="12" t="s">
        <v>4</v>
      </c>
      <c r="AX883" s="12" t="s">
        <v>83</v>
      </c>
      <c r="AY883" s="153" t="s">
        <v>375</v>
      </c>
    </row>
    <row r="884" spans="2:65" s="1" customFormat="1" ht="24.2" customHeight="1" x14ac:dyDescent="0.2">
      <c r="B884" s="32"/>
      <c r="C884" s="179" t="s">
        <v>1371</v>
      </c>
      <c r="D884" s="179" t="s">
        <v>657</v>
      </c>
      <c r="E884" s="180" t="s">
        <v>1372</v>
      </c>
      <c r="F884" s="181" t="s">
        <v>1373</v>
      </c>
      <c r="G884" s="182" t="s">
        <v>380</v>
      </c>
      <c r="H884" s="183">
        <v>49.182000000000002</v>
      </c>
      <c r="I884" s="184"/>
      <c r="J884" s="185">
        <f>ROUND(I884*H884,2)</f>
        <v>0</v>
      </c>
      <c r="K884" s="181" t="s">
        <v>381</v>
      </c>
      <c r="L884" s="186"/>
      <c r="M884" s="187" t="s">
        <v>1</v>
      </c>
      <c r="N884" s="188" t="s">
        <v>41</v>
      </c>
      <c r="P884" s="147">
        <f>O884*H884</f>
        <v>0</v>
      </c>
      <c r="Q884" s="147">
        <v>4.7999999999999996E-3</v>
      </c>
      <c r="R884" s="147">
        <f>Q884*H884</f>
        <v>0.23607359999999999</v>
      </c>
      <c r="S884" s="147">
        <v>0</v>
      </c>
      <c r="T884" s="148">
        <f>S884*H884</f>
        <v>0</v>
      </c>
      <c r="AR884" s="149" t="s">
        <v>585</v>
      </c>
      <c r="AT884" s="149" t="s">
        <v>657</v>
      </c>
      <c r="AU884" s="149" t="s">
        <v>85</v>
      </c>
      <c r="AY884" s="17" t="s">
        <v>375</v>
      </c>
      <c r="BE884" s="150">
        <f>IF(N884="základní",J884,0)</f>
        <v>0</v>
      </c>
      <c r="BF884" s="150">
        <f>IF(N884="snížená",J884,0)</f>
        <v>0</v>
      </c>
      <c r="BG884" s="150">
        <f>IF(N884="zákl. přenesená",J884,0)</f>
        <v>0</v>
      </c>
      <c r="BH884" s="150">
        <f>IF(N884="sníž. přenesená",J884,0)</f>
        <v>0</v>
      </c>
      <c r="BI884" s="150">
        <f>IF(N884="nulová",J884,0)</f>
        <v>0</v>
      </c>
      <c r="BJ884" s="17" t="s">
        <v>83</v>
      </c>
      <c r="BK884" s="150">
        <f>ROUND(I884*H884,2)</f>
        <v>0</v>
      </c>
      <c r="BL884" s="17" t="s">
        <v>491</v>
      </c>
      <c r="BM884" s="149" t="s">
        <v>1374</v>
      </c>
    </row>
    <row r="885" spans="2:65" s="12" customFormat="1" ht="11.25" x14ac:dyDescent="0.2">
      <c r="B885" s="151"/>
      <c r="D885" s="152" t="s">
        <v>384</v>
      </c>
      <c r="E885" s="153" t="s">
        <v>1</v>
      </c>
      <c r="F885" s="154" t="s">
        <v>284</v>
      </c>
      <c r="H885" s="155">
        <v>46.84</v>
      </c>
      <c r="I885" s="156"/>
      <c r="L885" s="151"/>
      <c r="M885" s="157"/>
      <c r="T885" s="158"/>
      <c r="AT885" s="153" t="s">
        <v>384</v>
      </c>
      <c r="AU885" s="153" t="s">
        <v>85</v>
      </c>
      <c r="AV885" s="12" t="s">
        <v>85</v>
      </c>
      <c r="AW885" s="12" t="s">
        <v>32</v>
      </c>
      <c r="AX885" s="12" t="s">
        <v>83</v>
      </c>
      <c r="AY885" s="153" t="s">
        <v>375</v>
      </c>
    </row>
    <row r="886" spans="2:65" s="12" customFormat="1" ht="11.25" x14ac:dyDescent="0.2">
      <c r="B886" s="151"/>
      <c r="D886" s="152" t="s">
        <v>384</v>
      </c>
      <c r="F886" s="154" t="s">
        <v>1375</v>
      </c>
      <c r="H886" s="155">
        <v>49.182000000000002</v>
      </c>
      <c r="I886" s="156"/>
      <c r="L886" s="151"/>
      <c r="M886" s="157"/>
      <c r="T886" s="158"/>
      <c r="AT886" s="153" t="s">
        <v>384</v>
      </c>
      <c r="AU886" s="153" t="s">
        <v>85</v>
      </c>
      <c r="AV886" s="12" t="s">
        <v>85</v>
      </c>
      <c r="AW886" s="12" t="s">
        <v>4</v>
      </c>
      <c r="AX886" s="12" t="s">
        <v>83</v>
      </c>
      <c r="AY886" s="153" t="s">
        <v>375</v>
      </c>
    </row>
    <row r="887" spans="2:65" s="1" customFormat="1" ht="24.2" customHeight="1" x14ac:dyDescent="0.2">
      <c r="B887" s="32"/>
      <c r="C887" s="179" t="s">
        <v>1376</v>
      </c>
      <c r="D887" s="179" t="s">
        <v>657</v>
      </c>
      <c r="E887" s="180" t="s">
        <v>1377</v>
      </c>
      <c r="F887" s="181" t="s">
        <v>1378</v>
      </c>
      <c r="G887" s="182" t="s">
        <v>380</v>
      </c>
      <c r="H887" s="183">
        <v>201.74700000000001</v>
      </c>
      <c r="I887" s="184"/>
      <c r="J887" s="185">
        <f>ROUND(I887*H887,2)</f>
        <v>0</v>
      </c>
      <c r="K887" s="181" t="s">
        <v>381</v>
      </c>
      <c r="L887" s="186"/>
      <c r="M887" s="187" t="s">
        <v>1</v>
      </c>
      <c r="N887" s="188" t="s">
        <v>41</v>
      </c>
      <c r="P887" s="147">
        <f>O887*H887</f>
        <v>0</v>
      </c>
      <c r="Q887" s="147">
        <v>1.5E-3</v>
      </c>
      <c r="R887" s="147">
        <f>Q887*H887</f>
        <v>0.30262050000000001</v>
      </c>
      <c r="S887" s="147">
        <v>0</v>
      </c>
      <c r="T887" s="148">
        <f>S887*H887</f>
        <v>0</v>
      </c>
      <c r="AR887" s="149" t="s">
        <v>585</v>
      </c>
      <c r="AT887" s="149" t="s">
        <v>657</v>
      </c>
      <c r="AU887" s="149" t="s">
        <v>85</v>
      </c>
      <c r="AY887" s="17" t="s">
        <v>375</v>
      </c>
      <c r="BE887" s="150">
        <f>IF(N887="základní",J887,0)</f>
        <v>0</v>
      </c>
      <c r="BF887" s="150">
        <f>IF(N887="snížená",J887,0)</f>
        <v>0</v>
      </c>
      <c r="BG887" s="150">
        <f>IF(N887="zákl. přenesená",J887,0)</f>
        <v>0</v>
      </c>
      <c r="BH887" s="150">
        <f>IF(N887="sníž. přenesená",J887,0)</f>
        <v>0</v>
      </c>
      <c r="BI887" s="150">
        <f>IF(N887="nulová",J887,0)</f>
        <v>0</v>
      </c>
      <c r="BJ887" s="17" t="s">
        <v>83</v>
      </c>
      <c r="BK887" s="150">
        <f>ROUND(I887*H887,2)</f>
        <v>0</v>
      </c>
      <c r="BL887" s="17" t="s">
        <v>491</v>
      </c>
      <c r="BM887" s="149" t="s">
        <v>1379</v>
      </c>
    </row>
    <row r="888" spans="2:65" s="12" customFormat="1" ht="11.25" x14ac:dyDescent="0.2">
      <c r="B888" s="151"/>
      <c r="D888" s="152" t="s">
        <v>384</v>
      </c>
      <c r="E888" s="153" t="s">
        <v>1</v>
      </c>
      <c r="F888" s="154" t="s">
        <v>287</v>
      </c>
      <c r="H888" s="155">
        <v>192.14</v>
      </c>
      <c r="I888" s="156"/>
      <c r="L888" s="151"/>
      <c r="M888" s="157"/>
      <c r="T888" s="158"/>
      <c r="AT888" s="153" t="s">
        <v>384</v>
      </c>
      <c r="AU888" s="153" t="s">
        <v>85</v>
      </c>
      <c r="AV888" s="12" t="s">
        <v>85</v>
      </c>
      <c r="AW888" s="12" t="s">
        <v>32</v>
      </c>
      <c r="AX888" s="12" t="s">
        <v>83</v>
      </c>
      <c r="AY888" s="153" t="s">
        <v>375</v>
      </c>
    </row>
    <row r="889" spans="2:65" s="12" customFormat="1" ht="11.25" x14ac:dyDescent="0.2">
      <c r="B889" s="151"/>
      <c r="D889" s="152" t="s">
        <v>384</v>
      </c>
      <c r="F889" s="154" t="s">
        <v>1380</v>
      </c>
      <c r="H889" s="155">
        <v>201.74700000000001</v>
      </c>
      <c r="I889" s="156"/>
      <c r="L889" s="151"/>
      <c r="M889" s="157"/>
      <c r="T889" s="158"/>
      <c r="AT889" s="153" t="s">
        <v>384</v>
      </c>
      <c r="AU889" s="153" t="s">
        <v>85</v>
      </c>
      <c r="AV889" s="12" t="s">
        <v>85</v>
      </c>
      <c r="AW889" s="12" t="s">
        <v>4</v>
      </c>
      <c r="AX889" s="12" t="s">
        <v>83</v>
      </c>
      <c r="AY889" s="153" t="s">
        <v>375</v>
      </c>
    </row>
    <row r="890" spans="2:65" s="1" customFormat="1" ht="24.2" customHeight="1" x14ac:dyDescent="0.2">
      <c r="B890" s="32"/>
      <c r="C890" s="179" t="s">
        <v>1381</v>
      </c>
      <c r="D890" s="179" t="s">
        <v>657</v>
      </c>
      <c r="E890" s="180" t="s">
        <v>1382</v>
      </c>
      <c r="F890" s="181" t="s">
        <v>1383</v>
      </c>
      <c r="G890" s="182" t="s">
        <v>380</v>
      </c>
      <c r="H890" s="183">
        <v>26.166</v>
      </c>
      <c r="I890" s="184"/>
      <c r="J890" s="185">
        <f>ROUND(I890*H890,2)</f>
        <v>0</v>
      </c>
      <c r="K890" s="181" t="s">
        <v>381</v>
      </c>
      <c r="L890" s="186"/>
      <c r="M890" s="187" t="s">
        <v>1</v>
      </c>
      <c r="N890" s="188" t="s">
        <v>41</v>
      </c>
      <c r="P890" s="147">
        <f>O890*H890</f>
        <v>0</v>
      </c>
      <c r="Q890" s="147">
        <v>2.3999999999999998E-3</v>
      </c>
      <c r="R890" s="147">
        <f>Q890*H890</f>
        <v>6.279839999999999E-2</v>
      </c>
      <c r="S890" s="147">
        <v>0</v>
      </c>
      <c r="T890" s="148">
        <f>S890*H890</f>
        <v>0</v>
      </c>
      <c r="AR890" s="149" t="s">
        <v>585</v>
      </c>
      <c r="AT890" s="149" t="s">
        <v>657</v>
      </c>
      <c r="AU890" s="149" t="s">
        <v>85</v>
      </c>
      <c r="AY890" s="17" t="s">
        <v>375</v>
      </c>
      <c r="BE890" s="150">
        <f>IF(N890="základní",J890,0)</f>
        <v>0</v>
      </c>
      <c r="BF890" s="150">
        <f>IF(N890="snížená",J890,0)</f>
        <v>0</v>
      </c>
      <c r="BG890" s="150">
        <f>IF(N890="zákl. přenesená",J890,0)</f>
        <v>0</v>
      </c>
      <c r="BH890" s="150">
        <f>IF(N890="sníž. přenesená",J890,0)</f>
        <v>0</v>
      </c>
      <c r="BI890" s="150">
        <f>IF(N890="nulová",J890,0)</f>
        <v>0</v>
      </c>
      <c r="BJ890" s="17" t="s">
        <v>83</v>
      </c>
      <c r="BK890" s="150">
        <f>ROUND(I890*H890,2)</f>
        <v>0</v>
      </c>
      <c r="BL890" s="17" t="s">
        <v>491</v>
      </c>
      <c r="BM890" s="149" t="s">
        <v>1384</v>
      </c>
    </row>
    <row r="891" spans="2:65" s="12" customFormat="1" ht="11.25" x14ac:dyDescent="0.2">
      <c r="B891" s="151"/>
      <c r="D891" s="152" t="s">
        <v>384</v>
      </c>
      <c r="E891" s="153" t="s">
        <v>1</v>
      </c>
      <c r="F891" s="154" t="s">
        <v>290</v>
      </c>
      <c r="H891" s="155">
        <v>42.97</v>
      </c>
      <c r="I891" s="156"/>
      <c r="L891" s="151"/>
      <c r="M891" s="157"/>
      <c r="T891" s="158"/>
      <c r="AT891" s="153" t="s">
        <v>384</v>
      </c>
      <c r="AU891" s="153" t="s">
        <v>85</v>
      </c>
      <c r="AV891" s="12" t="s">
        <v>85</v>
      </c>
      <c r="AW891" s="12" t="s">
        <v>32</v>
      </c>
      <c r="AX891" s="12" t="s">
        <v>76</v>
      </c>
      <c r="AY891" s="153" t="s">
        <v>375</v>
      </c>
    </row>
    <row r="892" spans="2:65" s="12" customFormat="1" ht="11.25" x14ac:dyDescent="0.2">
      <c r="B892" s="151"/>
      <c r="D892" s="152" t="s">
        <v>384</v>
      </c>
      <c r="E892" s="153" t="s">
        <v>1</v>
      </c>
      <c r="F892" s="154" t="s">
        <v>1360</v>
      </c>
      <c r="H892" s="155">
        <v>-18.05</v>
      </c>
      <c r="I892" s="156"/>
      <c r="L892" s="151"/>
      <c r="M892" s="157"/>
      <c r="T892" s="158"/>
      <c r="AT892" s="153" t="s">
        <v>384</v>
      </c>
      <c r="AU892" s="153" t="s">
        <v>85</v>
      </c>
      <c r="AV892" s="12" t="s">
        <v>85</v>
      </c>
      <c r="AW892" s="12" t="s">
        <v>32</v>
      </c>
      <c r="AX892" s="12" t="s">
        <v>76</v>
      </c>
      <c r="AY892" s="153" t="s">
        <v>375</v>
      </c>
    </row>
    <row r="893" spans="2:65" s="13" customFormat="1" ht="11.25" x14ac:dyDescent="0.2">
      <c r="B893" s="159"/>
      <c r="D893" s="152" t="s">
        <v>384</v>
      </c>
      <c r="E893" s="160" t="s">
        <v>1</v>
      </c>
      <c r="F893" s="161" t="s">
        <v>387</v>
      </c>
      <c r="H893" s="162">
        <v>24.92</v>
      </c>
      <c r="I893" s="163"/>
      <c r="L893" s="159"/>
      <c r="M893" s="164"/>
      <c r="T893" s="165"/>
      <c r="AT893" s="160" t="s">
        <v>384</v>
      </c>
      <c r="AU893" s="160" t="s">
        <v>85</v>
      </c>
      <c r="AV893" s="13" t="s">
        <v>382</v>
      </c>
      <c r="AW893" s="13" t="s">
        <v>32</v>
      </c>
      <c r="AX893" s="13" t="s">
        <v>83</v>
      </c>
      <c r="AY893" s="160" t="s">
        <v>375</v>
      </c>
    </row>
    <row r="894" spans="2:65" s="12" customFormat="1" ht="11.25" x14ac:dyDescent="0.2">
      <c r="B894" s="151"/>
      <c r="D894" s="152" t="s">
        <v>384</v>
      </c>
      <c r="F894" s="154" t="s">
        <v>1385</v>
      </c>
      <c r="H894" s="155">
        <v>26.166</v>
      </c>
      <c r="I894" s="156"/>
      <c r="L894" s="151"/>
      <c r="M894" s="157"/>
      <c r="T894" s="158"/>
      <c r="AT894" s="153" t="s">
        <v>384</v>
      </c>
      <c r="AU894" s="153" t="s">
        <v>85</v>
      </c>
      <c r="AV894" s="12" t="s">
        <v>85</v>
      </c>
      <c r="AW894" s="12" t="s">
        <v>4</v>
      </c>
      <c r="AX894" s="12" t="s">
        <v>83</v>
      </c>
      <c r="AY894" s="153" t="s">
        <v>375</v>
      </c>
    </row>
    <row r="895" spans="2:65" s="1" customFormat="1" ht="24.2" customHeight="1" x14ac:dyDescent="0.2">
      <c r="B895" s="32"/>
      <c r="C895" s="179" t="s">
        <v>1386</v>
      </c>
      <c r="D895" s="179" t="s">
        <v>657</v>
      </c>
      <c r="E895" s="180" t="s">
        <v>1387</v>
      </c>
      <c r="F895" s="181" t="s">
        <v>1388</v>
      </c>
      <c r="G895" s="182" t="s">
        <v>380</v>
      </c>
      <c r="H895" s="183">
        <v>50.558</v>
      </c>
      <c r="I895" s="184"/>
      <c r="J895" s="185">
        <f>ROUND(I895*H895,2)</f>
        <v>0</v>
      </c>
      <c r="K895" s="181" t="s">
        <v>381</v>
      </c>
      <c r="L895" s="186"/>
      <c r="M895" s="187" t="s">
        <v>1</v>
      </c>
      <c r="N895" s="188" t="s">
        <v>41</v>
      </c>
      <c r="P895" s="147">
        <f>O895*H895</f>
        <v>0</v>
      </c>
      <c r="Q895" s="147">
        <v>1.8E-3</v>
      </c>
      <c r="R895" s="147">
        <f>Q895*H895</f>
        <v>9.1004399999999999E-2</v>
      </c>
      <c r="S895" s="147">
        <v>0</v>
      </c>
      <c r="T895" s="148">
        <f>S895*H895</f>
        <v>0</v>
      </c>
      <c r="AR895" s="149" t="s">
        <v>585</v>
      </c>
      <c r="AT895" s="149" t="s">
        <v>657</v>
      </c>
      <c r="AU895" s="149" t="s">
        <v>85</v>
      </c>
      <c r="AY895" s="17" t="s">
        <v>375</v>
      </c>
      <c r="BE895" s="150">
        <f>IF(N895="základní",J895,0)</f>
        <v>0</v>
      </c>
      <c r="BF895" s="150">
        <f>IF(N895="snížená",J895,0)</f>
        <v>0</v>
      </c>
      <c r="BG895" s="150">
        <f>IF(N895="zákl. přenesená",J895,0)</f>
        <v>0</v>
      </c>
      <c r="BH895" s="150">
        <f>IF(N895="sníž. přenesená",J895,0)</f>
        <v>0</v>
      </c>
      <c r="BI895" s="150">
        <f>IF(N895="nulová",J895,0)</f>
        <v>0</v>
      </c>
      <c r="BJ895" s="17" t="s">
        <v>83</v>
      </c>
      <c r="BK895" s="150">
        <f>ROUND(I895*H895,2)</f>
        <v>0</v>
      </c>
      <c r="BL895" s="17" t="s">
        <v>491</v>
      </c>
      <c r="BM895" s="149" t="s">
        <v>1389</v>
      </c>
    </row>
    <row r="896" spans="2:65" s="12" customFormat="1" ht="11.25" x14ac:dyDescent="0.2">
      <c r="B896" s="151"/>
      <c r="D896" s="152" t="s">
        <v>384</v>
      </c>
      <c r="E896" s="153" t="s">
        <v>1</v>
      </c>
      <c r="F896" s="154" t="s">
        <v>293</v>
      </c>
      <c r="H896" s="155">
        <v>48.15</v>
      </c>
      <c r="I896" s="156"/>
      <c r="L896" s="151"/>
      <c r="M896" s="157"/>
      <c r="T896" s="158"/>
      <c r="AT896" s="153" t="s">
        <v>384</v>
      </c>
      <c r="AU896" s="153" t="s">
        <v>85</v>
      </c>
      <c r="AV896" s="12" t="s">
        <v>85</v>
      </c>
      <c r="AW896" s="12" t="s">
        <v>32</v>
      </c>
      <c r="AX896" s="12" t="s">
        <v>83</v>
      </c>
      <c r="AY896" s="153" t="s">
        <v>375</v>
      </c>
    </row>
    <row r="897" spans="2:65" s="12" customFormat="1" ht="11.25" x14ac:dyDescent="0.2">
      <c r="B897" s="151"/>
      <c r="D897" s="152" t="s">
        <v>384</v>
      </c>
      <c r="F897" s="154" t="s">
        <v>1390</v>
      </c>
      <c r="H897" s="155">
        <v>50.558</v>
      </c>
      <c r="I897" s="156"/>
      <c r="L897" s="151"/>
      <c r="M897" s="157"/>
      <c r="T897" s="158"/>
      <c r="AT897" s="153" t="s">
        <v>384</v>
      </c>
      <c r="AU897" s="153" t="s">
        <v>85</v>
      </c>
      <c r="AV897" s="12" t="s">
        <v>85</v>
      </c>
      <c r="AW897" s="12" t="s">
        <v>4</v>
      </c>
      <c r="AX897" s="12" t="s">
        <v>83</v>
      </c>
      <c r="AY897" s="153" t="s">
        <v>375</v>
      </c>
    </row>
    <row r="898" spans="2:65" s="1" customFormat="1" ht="24.2" customHeight="1" x14ac:dyDescent="0.2">
      <c r="B898" s="32"/>
      <c r="C898" s="138" t="s">
        <v>1391</v>
      </c>
      <c r="D898" s="138" t="s">
        <v>377</v>
      </c>
      <c r="E898" s="139" t="s">
        <v>1392</v>
      </c>
      <c r="F898" s="140" t="s">
        <v>1393</v>
      </c>
      <c r="G898" s="141" t="s">
        <v>380</v>
      </c>
      <c r="H898" s="142">
        <v>108.733</v>
      </c>
      <c r="I898" s="143"/>
      <c r="J898" s="144">
        <f>ROUND(I898*H898,2)</f>
        <v>0</v>
      </c>
      <c r="K898" s="140" t="s">
        <v>381</v>
      </c>
      <c r="L898" s="32"/>
      <c r="M898" s="145" t="s">
        <v>1</v>
      </c>
      <c r="N898" s="146" t="s">
        <v>41</v>
      </c>
      <c r="P898" s="147">
        <f>O898*H898</f>
        <v>0</v>
      </c>
      <c r="Q898" s="147">
        <v>6.0000000000000001E-3</v>
      </c>
      <c r="R898" s="147">
        <f>Q898*H898</f>
        <v>0.65239800000000003</v>
      </c>
      <c r="S898" s="147">
        <v>0</v>
      </c>
      <c r="T898" s="148">
        <f>S898*H898</f>
        <v>0</v>
      </c>
      <c r="AR898" s="149" t="s">
        <v>491</v>
      </c>
      <c r="AT898" s="149" t="s">
        <v>377</v>
      </c>
      <c r="AU898" s="149" t="s">
        <v>85</v>
      </c>
      <c r="AY898" s="17" t="s">
        <v>375</v>
      </c>
      <c r="BE898" s="150">
        <f>IF(N898="základní",J898,0)</f>
        <v>0</v>
      </c>
      <c r="BF898" s="150">
        <f>IF(N898="snížená",J898,0)</f>
        <v>0</v>
      </c>
      <c r="BG898" s="150">
        <f>IF(N898="zákl. přenesená",J898,0)</f>
        <v>0</v>
      </c>
      <c r="BH898" s="150">
        <f>IF(N898="sníž. přenesená",J898,0)</f>
        <v>0</v>
      </c>
      <c r="BI898" s="150">
        <f>IF(N898="nulová",J898,0)</f>
        <v>0</v>
      </c>
      <c r="BJ898" s="17" t="s">
        <v>83</v>
      </c>
      <c r="BK898" s="150">
        <f>ROUND(I898*H898,2)</f>
        <v>0</v>
      </c>
      <c r="BL898" s="17" t="s">
        <v>491</v>
      </c>
      <c r="BM898" s="149" t="s">
        <v>1394</v>
      </c>
    </row>
    <row r="899" spans="2:65" s="14" customFormat="1" ht="11.25" x14ac:dyDescent="0.2">
      <c r="B899" s="166"/>
      <c r="D899" s="152" t="s">
        <v>384</v>
      </c>
      <c r="E899" s="167" t="s">
        <v>1</v>
      </c>
      <c r="F899" s="168" t="s">
        <v>1395</v>
      </c>
      <c r="H899" s="167" t="s">
        <v>1</v>
      </c>
      <c r="I899" s="169"/>
      <c r="L899" s="166"/>
      <c r="M899" s="170"/>
      <c r="T899" s="171"/>
      <c r="AT899" s="167" t="s">
        <v>384</v>
      </c>
      <c r="AU899" s="167" t="s">
        <v>85</v>
      </c>
      <c r="AV899" s="14" t="s">
        <v>83</v>
      </c>
      <c r="AW899" s="14" t="s">
        <v>32</v>
      </c>
      <c r="AX899" s="14" t="s">
        <v>76</v>
      </c>
      <c r="AY899" s="167" t="s">
        <v>375</v>
      </c>
    </row>
    <row r="900" spans="2:65" s="12" customFormat="1" ht="11.25" x14ac:dyDescent="0.2">
      <c r="B900" s="151"/>
      <c r="D900" s="152" t="s">
        <v>384</v>
      </c>
      <c r="E900" s="153" t="s">
        <v>1</v>
      </c>
      <c r="F900" s="154" t="s">
        <v>1396</v>
      </c>
      <c r="H900" s="155">
        <v>28.658000000000001</v>
      </c>
      <c r="I900" s="156"/>
      <c r="L900" s="151"/>
      <c r="M900" s="157"/>
      <c r="T900" s="158"/>
      <c r="AT900" s="153" t="s">
        <v>384</v>
      </c>
      <c r="AU900" s="153" t="s">
        <v>85</v>
      </c>
      <c r="AV900" s="12" t="s">
        <v>85</v>
      </c>
      <c r="AW900" s="12" t="s">
        <v>32</v>
      </c>
      <c r="AX900" s="12" t="s">
        <v>76</v>
      </c>
      <c r="AY900" s="153" t="s">
        <v>375</v>
      </c>
    </row>
    <row r="901" spans="2:65" s="14" customFormat="1" ht="11.25" x14ac:dyDescent="0.2">
      <c r="B901" s="166"/>
      <c r="D901" s="152" t="s">
        <v>384</v>
      </c>
      <c r="E901" s="167" t="s">
        <v>1</v>
      </c>
      <c r="F901" s="168" t="s">
        <v>1397</v>
      </c>
      <c r="H901" s="167" t="s">
        <v>1</v>
      </c>
      <c r="I901" s="169"/>
      <c r="L901" s="166"/>
      <c r="M901" s="170"/>
      <c r="T901" s="171"/>
      <c r="AT901" s="167" t="s">
        <v>384</v>
      </c>
      <c r="AU901" s="167" t="s">
        <v>85</v>
      </c>
      <c r="AV901" s="14" t="s">
        <v>83</v>
      </c>
      <c r="AW901" s="14" t="s">
        <v>32</v>
      </c>
      <c r="AX901" s="14" t="s">
        <v>76</v>
      </c>
      <c r="AY901" s="167" t="s">
        <v>375</v>
      </c>
    </row>
    <row r="902" spans="2:65" s="12" customFormat="1" ht="11.25" x14ac:dyDescent="0.2">
      <c r="B902" s="151"/>
      <c r="D902" s="152" t="s">
        <v>384</v>
      </c>
      <c r="E902" s="153" t="s">
        <v>1</v>
      </c>
      <c r="F902" s="154" t="s">
        <v>1398</v>
      </c>
      <c r="H902" s="155">
        <v>35.33</v>
      </c>
      <c r="I902" s="156"/>
      <c r="L902" s="151"/>
      <c r="M902" s="157"/>
      <c r="T902" s="158"/>
      <c r="AT902" s="153" t="s">
        <v>384</v>
      </c>
      <c r="AU902" s="153" t="s">
        <v>85</v>
      </c>
      <c r="AV902" s="12" t="s">
        <v>85</v>
      </c>
      <c r="AW902" s="12" t="s">
        <v>32</v>
      </c>
      <c r="AX902" s="12" t="s">
        <v>76</v>
      </c>
      <c r="AY902" s="153" t="s">
        <v>375</v>
      </c>
    </row>
    <row r="903" spans="2:65" s="12" customFormat="1" ht="11.25" x14ac:dyDescent="0.2">
      <c r="B903" s="151"/>
      <c r="D903" s="152" t="s">
        <v>384</v>
      </c>
      <c r="E903" s="153" t="s">
        <v>1</v>
      </c>
      <c r="F903" s="154" t="s">
        <v>1399</v>
      </c>
      <c r="H903" s="155">
        <v>38.450000000000003</v>
      </c>
      <c r="I903" s="156"/>
      <c r="L903" s="151"/>
      <c r="M903" s="157"/>
      <c r="T903" s="158"/>
      <c r="AT903" s="153" t="s">
        <v>384</v>
      </c>
      <c r="AU903" s="153" t="s">
        <v>85</v>
      </c>
      <c r="AV903" s="12" t="s">
        <v>85</v>
      </c>
      <c r="AW903" s="12" t="s">
        <v>32</v>
      </c>
      <c r="AX903" s="12" t="s">
        <v>76</v>
      </c>
      <c r="AY903" s="153" t="s">
        <v>375</v>
      </c>
    </row>
    <row r="904" spans="2:65" s="12" customFormat="1" ht="11.25" x14ac:dyDescent="0.2">
      <c r="B904" s="151"/>
      <c r="D904" s="152" t="s">
        <v>384</v>
      </c>
      <c r="E904" s="153" t="s">
        <v>1</v>
      </c>
      <c r="F904" s="154" t="s">
        <v>1400</v>
      </c>
      <c r="H904" s="155">
        <v>6.2949999999999999</v>
      </c>
      <c r="I904" s="156"/>
      <c r="L904" s="151"/>
      <c r="M904" s="157"/>
      <c r="T904" s="158"/>
      <c r="AT904" s="153" t="s">
        <v>384</v>
      </c>
      <c r="AU904" s="153" t="s">
        <v>85</v>
      </c>
      <c r="AV904" s="12" t="s">
        <v>85</v>
      </c>
      <c r="AW904" s="12" t="s">
        <v>32</v>
      </c>
      <c r="AX904" s="12" t="s">
        <v>76</v>
      </c>
      <c r="AY904" s="153" t="s">
        <v>375</v>
      </c>
    </row>
    <row r="905" spans="2:65" s="13" customFormat="1" ht="11.25" x14ac:dyDescent="0.2">
      <c r="B905" s="159"/>
      <c r="D905" s="152" t="s">
        <v>384</v>
      </c>
      <c r="E905" s="160" t="s">
        <v>313</v>
      </c>
      <c r="F905" s="161" t="s">
        <v>387</v>
      </c>
      <c r="H905" s="162">
        <v>108.733</v>
      </c>
      <c r="I905" s="163"/>
      <c r="L905" s="159"/>
      <c r="M905" s="164"/>
      <c r="T905" s="165"/>
      <c r="AT905" s="160" t="s">
        <v>384</v>
      </c>
      <c r="AU905" s="160" t="s">
        <v>85</v>
      </c>
      <c r="AV905" s="13" t="s">
        <v>382</v>
      </c>
      <c r="AW905" s="13" t="s">
        <v>32</v>
      </c>
      <c r="AX905" s="13" t="s">
        <v>83</v>
      </c>
      <c r="AY905" s="160" t="s">
        <v>375</v>
      </c>
    </row>
    <row r="906" spans="2:65" s="1" customFormat="1" ht="24.2" customHeight="1" x14ac:dyDescent="0.2">
      <c r="B906" s="32"/>
      <c r="C906" s="179" t="s">
        <v>1401</v>
      </c>
      <c r="D906" s="179" t="s">
        <v>657</v>
      </c>
      <c r="E906" s="180" t="s">
        <v>1402</v>
      </c>
      <c r="F906" s="181" t="s">
        <v>1403</v>
      </c>
      <c r="G906" s="182" t="s">
        <v>380</v>
      </c>
      <c r="H906" s="183">
        <v>30.091000000000001</v>
      </c>
      <c r="I906" s="184"/>
      <c r="J906" s="185">
        <f>ROUND(I906*H906,2)</f>
        <v>0</v>
      </c>
      <c r="K906" s="181" t="s">
        <v>381</v>
      </c>
      <c r="L906" s="186"/>
      <c r="M906" s="187" t="s">
        <v>1</v>
      </c>
      <c r="N906" s="188" t="s">
        <v>41</v>
      </c>
      <c r="P906" s="147">
        <f>O906*H906</f>
        <v>0</v>
      </c>
      <c r="Q906" s="147">
        <v>4.1000000000000003E-3</v>
      </c>
      <c r="R906" s="147">
        <f>Q906*H906</f>
        <v>0.12337310000000001</v>
      </c>
      <c r="S906" s="147">
        <v>0</v>
      </c>
      <c r="T906" s="148">
        <f>S906*H906</f>
        <v>0</v>
      </c>
      <c r="AR906" s="149" t="s">
        <v>585</v>
      </c>
      <c r="AT906" s="149" t="s">
        <v>657</v>
      </c>
      <c r="AU906" s="149" t="s">
        <v>85</v>
      </c>
      <c r="AY906" s="17" t="s">
        <v>375</v>
      </c>
      <c r="BE906" s="150">
        <f>IF(N906="základní",J906,0)</f>
        <v>0</v>
      </c>
      <c r="BF906" s="150">
        <f>IF(N906="snížená",J906,0)</f>
        <v>0</v>
      </c>
      <c r="BG906" s="150">
        <f>IF(N906="zákl. přenesená",J906,0)</f>
        <v>0</v>
      </c>
      <c r="BH906" s="150">
        <f>IF(N906="sníž. přenesená",J906,0)</f>
        <v>0</v>
      </c>
      <c r="BI906" s="150">
        <f>IF(N906="nulová",J906,0)</f>
        <v>0</v>
      </c>
      <c r="BJ906" s="17" t="s">
        <v>83</v>
      </c>
      <c r="BK906" s="150">
        <f>ROUND(I906*H906,2)</f>
        <v>0</v>
      </c>
      <c r="BL906" s="17" t="s">
        <v>491</v>
      </c>
      <c r="BM906" s="149" t="s">
        <v>1404</v>
      </c>
    </row>
    <row r="907" spans="2:65" s="14" customFormat="1" ht="11.25" x14ac:dyDescent="0.2">
      <c r="B907" s="166"/>
      <c r="D907" s="152" t="s">
        <v>384</v>
      </c>
      <c r="E907" s="167" t="s">
        <v>1</v>
      </c>
      <c r="F907" s="168" t="s">
        <v>1395</v>
      </c>
      <c r="H907" s="167" t="s">
        <v>1</v>
      </c>
      <c r="I907" s="169"/>
      <c r="L907" s="166"/>
      <c r="M907" s="170"/>
      <c r="T907" s="171"/>
      <c r="AT907" s="167" t="s">
        <v>384</v>
      </c>
      <c r="AU907" s="167" t="s">
        <v>85</v>
      </c>
      <c r="AV907" s="14" t="s">
        <v>83</v>
      </c>
      <c r="AW907" s="14" t="s">
        <v>32</v>
      </c>
      <c r="AX907" s="14" t="s">
        <v>76</v>
      </c>
      <c r="AY907" s="167" t="s">
        <v>375</v>
      </c>
    </row>
    <row r="908" spans="2:65" s="12" customFormat="1" ht="11.25" x14ac:dyDescent="0.2">
      <c r="B908" s="151"/>
      <c r="D908" s="152" t="s">
        <v>384</v>
      </c>
      <c r="E908" s="153" t="s">
        <v>1</v>
      </c>
      <c r="F908" s="154" t="s">
        <v>1396</v>
      </c>
      <c r="H908" s="155">
        <v>28.658000000000001</v>
      </c>
      <c r="I908" s="156"/>
      <c r="L908" s="151"/>
      <c r="M908" s="157"/>
      <c r="T908" s="158"/>
      <c r="AT908" s="153" t="s">
        <v>384</v>
      </c>
      <c r="AU908" s="153" t="s">
        <v>85</v>
      </c>
      <c r="AV908" s="12" t="s">
        <v>85</v>
      </c>
      <c r="AW908" s="12" t="s">
        <v>32</v>
      </c>
      <c r="AX908" s="12" t="s">
        <v>76</v>
      </c>
      <c r="AY908" s="153" t="s">
        <v>375</v>
      </c>
    </row>
    <row r="909" spans="2:65" s="13" customFormat="1" ht="11.25" x14ac:dyDescent="0.2">
      <c r="B909" s="159"/>
      <c r="D909" s="152" t="s">
        <v>384</v>
      </c>
      <c r="E909" s="160" t="s">
        <v>1</v>
      </c>
      <c r="F909" s="161" t="s">
        <v>387</v>
      </c>
      <c r="H909" s="162">
        <v>28.658000000000001</v>
      </c>
      <c r="I909" s="163"/>
      <c r="L909" s="159"/>
      <c r="M909" s="164"/>
      <c r="T909" s="165"/>
      <c r="AT909" s="160" t="s">
        <v>384</v>
      </c>
      <c r="AU909" s="160" t="s">
        <v>85</v>
      </c>
      <c r="AV909" s="13" t="s">
        <v>382</v>
      </c>
      <c r="AW909" s="13" t="s">
        <v>32</v>
      </c>
      <c r="AX909" s="13" t="s">
        <v>83</v>
      </c>
      <c r="AY909" s="160" t="s">
        <v>375</v>
      </c>
    </row>
    <row r="910" spans="2:65" s="12" customFormat="1" ht="11.25" x14ac:dyDescent="0.2">
      <c r="B910" s="151"/>
      <c r="D910" s="152" t="s">
        <v>384</v>
      </c>
      <c r="F910" s="154" t="s">
        <v>1405</v>
      </c>
      <c r="H910" s="155">
        <v>30.091000000000001</v>
      </c>
      <c r="I910" s="156"/>
      <c r="L910" s="151"/>
      <c r="M910" s="157"/>
      <c r="T910" s="158"/>
      <c r="AT910" s="153" t="s">
        <v>384</v>
      </c>
      <c r="AU910" s="153" t="s">
        <v>85</v>
      </c>
      <c r="AV910" s="12" t="s">
        <v>85</v>
      </c>
      <c r="AW910" s="12" t="s">
        <v>4</v>
      </c>
      <c r="AX910" s="12" t="s">
        <v>83</v>
      </c>
      <c r="AY910" s="153" t="s">
        <v>375</v>
      </c>
    </row>
    <row r="911" spans="2:65" s="1" customFormat="1" ht="24.2" customHeight="1" x14ac:dyDescent="0.2">
      <c r="B911" s="32"/>
      <c r="C911" s="179" t="s">
        <v>1406</v>
      </c>
      <c r="D911" s="179" t="s">
        <v>657</v>
      </c>
      <c r="E911" s="180" t="s">
        <v>1407</v>
      </c>
      <c r="F911" s="181" t="s">
        <v>1408</v>
      </c>
      <c r="G911" s="182" t="s">
        <v>380</v>
      </c>
      <c r="H911" s="183">
        <v>80.075000000000003</v>
      </c>
      <c r="I911" s="184"/>
      <c r="J911" s="185">
        <f>ROUND(I911*H911,2)</f>
        <v>0</v>
      </c>
      <c r="K911" s="181" t="s">
        <v>381</v>
      </c>
      <c r="L911" s="186"/>
      <c r="M911" s="187" t="s">
        <v>1</v>
      </c>
      <c r="N911" s="188" t="s">
        <v>41</v>
      </c>
      <c r="P911" s="147">
        <f>O911*H911</f>
        <v>0</v>
      </c>
      <c r="Q911" s="147">
        <v>4.7999999999999996E-3</v>
      </c>
      <c r="R911" s="147">
        <f>Q911*H911</f>
        <v>0.38435999999999998</v>
      </c>
      <c r="S911" s="147">
        <v>0</v>
      </c>
      <c r="T911" s="148">
        <f>S911*H911</f>
        <v>0</v>
      </c>
      <c r="AR911" s="149" t="s">
        <v>585</v>
      </c>
      <c r="AT911" s="149" t="s">
        <v>657</v>
      </c>
      <c r="AU911" s="149" t="s">
        <v>85</v>
      </c>
      <c r="AY911" s="17" t="s">
        <v>375</v>
      </c>
      <c r="BE911" s="150">
        <f>IF(N911="základní",J911,0)</f>
        <v>0</v>
      </c>
      <c r="BF911" s="150">
        <f>IF(N911="snížená",J911,0)</f>
        <v>0</v>
      </c>
      <c r="BG911" s="150">
        <f>IF(N911="zákl. přenesená",J911,0)</f>
        <v>0</v>
      </c>
      <c r="BH911" s="150">
        <f>IF(N911="sníž. přenesená",J911,0)</f>
        <v>0</v>
      </c>
      <c r="BI911" s="150">
        <f>IF(N911="nulová",J911,0)</f>
        <v>0</v>
      </c>
      <c r="BJ911" s="17" t="s">
        <v>83</v>
      </c>
      <c r="BK911" s="150">
        <f>ROUND(I911*H911,2)</f>
        <v>0</v>
      </c>
      <c r="BL911" s="17" t="s">
        <v>491</v>
      </c>
      <c r="BM911" s="149" t="s">
        <v>1409</v>
      </c>
    </row>
    <row r="912" spans="2:65" s="14" customFormat="1" ht="11.25" x14ac:dyDescent="0.2">
      <c r="B912" s="166"/>
      <c r="D912" s="152" t="s">
        <v>384</v>
      </c>
      <c r="E912" s="167" t="s">
        <v>1</v>
      </c>
      <c r="F912" s="168" t="s">
        <v>1397</v>
      </c>
      <c r="H912" s="167" t="s">
        <v>1</v>
      </c>
      <c r="I912" s="169"/>
      <c r="L912" s="166"/>
      <c r="M912" s="170"/>
      <c r="T912" s="171"/>
      <c r="AT912" s="167" t="s">
        <v>384</v>
      </c>
      <c r="AU912" s="167" t="s">
        <v>85</v>
      </c>
      <c r="AV912" s="14" t="s">
        <v>83</v>
      </c>
      <c r="AW912" s="14" t="s">
        <v>32</v>
      </c>
      <c r="AX912" s="14" t="s">
        <v>76</v>
      </c>
      <c r="AY912" s="167" t="s">
        <v>375</v>
      </c>
    </row>
    <row r="913" spans="2:65" s="12" customFormat="1" ht="11.25" x14ac:dyDescent="0.2">
      <c r="B913" s="151"/>
      <c r="D913" s="152" t="s">
        <v>384</v>
      </c>
      <c r="E913" s="153" t="s">
        <v>1</v>
      </c>
      <c r="F913" s="154" t="s">
        <v>1398</v>
      </c>
      <c r="H913" s="155">
        <v>35.33</v>
      </c>
      <c r="I913" s="156"/>
      <c r="L913" s="151"/>
      <c r="M913" s="157"/>
      <c r="T913" s="158"/>
      <c r="AT913" s="153" t="s">
        <v>384</v>
      </c>
      <c r="AU913" s="153" t="s">
        <v>85</v>
      </c>
      <c r="AV913" s="12" t="s">
        <v>85</v>
      </c>
      <c r="AW913" s="12" t="s">
        <v>32</v>
      </c>
      <c r="AX913" s="12" t="s">
        <v>76</v>
      </c>
      <c r="AY913" s="153" t="s">
        <v>375</v>
      </c>
    </row>
    <row r="914" spans="2:65" s="12" customFormat="1" ht="11.25" x14ac:dyDescent="0.2">
      <c r="B914" s="151"/>
      <c r="D914" s="152" t="s">
        <v>384</v>
      </c>
      <c r="E914" s="153" t="s">
        <v>1</v>
      </c>
      <c r="F914" s="154" t="s">
        <v>1399</v>
      </c>
      <c r="H914" s="155">
        <v>38.450000000000003</v>
      </c>
      <c r="I914" s="156"/>
      <c r="L914" s="151"/>
      <c r="M914" s="157"/>
      <c r="T914" s="158"/>
      <c r="AT914" s="153" t="s">
        <v>384</v>
      </c>
      <c r="AU914" s="153" t="s">
        <v>85</v>
      </c>
      <c r="AV914" s="12" t="s">
        <v>85</v>
      </c>
      <c r="AW914" s="12" t="s">
        <v>32</v>
      </c>
      <c r="AX914" s="12" t="s">
        <v>76</v>
      </c>
      <c r="AY914" s="153" t="s">
        <v>375</v>
      </c>
    </row>
    <row r="915" spans="2:65" s="12" customFormat="1" ht="11.25" x14ac:dyDescent="0.2">
      <c r="B915" s="151"/>
      <c r="D915" s="152" t="s">
        <v>384</v>
      </c>
      <c r="E915" s="153" t="s">
        <v>1</v>
      </c>
      <c r="F915" s="154" t="s">
        <v>1400</v>
      </c>
      <c r="H915" s="155">
        <v>6.2949999999999999</v>
      </c>
      <c r="I915" s="156"/>
      <c r="L915" s="151"/>
      <c r="M915" s="157"/>
      <c r="T915" s="158"/>
      <c r="AT915" s="153" t="s">
        <v>384</v>
      </c>
      <c r="AU915" s="153" t="s">
        <v>85</v>
      </c>
      <c r="AV915" s="12" t="s">
        <v>85</v>
      </c>
      <c r="AW915" s="12" t="s">
        <v>32</v>
      </c>
      <c r="AX915" s="12" t="s">
        <v>76</v>
      </c>
      <c r="AY915" s="153" t="s">
        <v>375</v>
      </c>
    </row>
    <row r="916" spans="2:65" s="13" customFormat="1" ht="11.25" x14ac:dyDescent="0.2">
      <c r="B916" s="159"/>
      <c r="D916" s="152" t="s">
        <v>384</v>
      </c>
      <c r="E916" s="160" t="s">
        <v>1</v>
      </c>
      <c r="F916" s="161" t="s">
        <v>387</v>
      </c>
      <c r="H916" s="162">
        <v>80.075000000000003</v>
      </c>
      <c r="I916" s="163"/>
      <c r="L916" s="159"/>
      <c r="M916" s="164"/>
      <c r="T916" s="165"/>
      <c r="AT916" s="160" t="s">
        <v>384</v>
      </c>
      <c r="AU916" s="160" t="s">
        <v>85</v>
      </c>
      <c r="AV916" s="13" t="s">
        <v>382</v>
      </c>
      <c r="AW916" s="13" t="s">
        <v>32</v>
      </c>
      <c r="AX916" s="13" t="s">
        <v>83</v>
      </c>
      <c r="AY916" s="160" t="s">
        <v>375</v>
      </c>
    </row>
    <row r="917" spans="2:65" s="1" customFormat="1" ht="24.2" customHeight="1" x14ac:dyDescent="0.2">
      <c r="B917" s="32"/>
      <c r="C917" s="138" t="s">
        <v>1410</v>
      </c>
      <c r="D917" s="138" t="s">
        <v>377</v>
      </c>
      <c r="E917" s="139" t="s">
        <v>1392</v>
      </c>
      <c r="F917" s="140" t="s">
        <v>1393</v>
      </c>
      <c r="G917" s="141" t="s">
        <v>380</v>
      </c>
      <c r="H917" s="142">
        <v>49.783000000000001</v>
      </c>
      <c r="I917" s="143"/>
      <c r="J917" s="144">
        <f>ROUND(I917*H917,2)</f>
        <v>0</v>
      </c>
      <c r="K917" s="140" t="s">
        <v>381</v>
      </c>
      <c r="L917" s="32"/>
      <c r="M917" s="145" t="s">
        <v>1</v>
      </c>
      <c r="N917" s="146" t="s">
        <v>41</v>
      </c>
      <c r="P917" s="147">
        <f>O917*H917</f>
        <v>0</v>
      </c>
      <c r="Q917" s="147">
        <v>6.0000000000000001E-3</v>
      </c>
      <c r="R917" s="147">
        <f>Q917*H917</f>
        <v>0.29869800000000002</v>
      </c>
      <c r="S917" s="147">
        <v>0</v>
      </c>
      <c r="T917" s="148">
        <f>S917*H917</f>
        <v>0</v>
      </c>
      <c r="AR917" s="149" t="s">
        <v>491</v>
      </c>
      <c r="AT917" s="149" t="s">
        <v>377</v>
      </c>
      <c r="AU917" s="149" t="s">
        <v>85</v>
      </c>
      <c r="AY917" s="17" t="s">
        <v>375</v>
      </c>
      <c r="BE917" s="150">
        <f>IF(N917="základní",J917,0)</f>
        <v>0</v>
      </c>
      <c r="BF917" s="150">
        <f>IF(N917="snížená",J917,0)</f>
        <v>0</v>
      </c>
      <c r="BG917" s="150">
        <f>IF(N917="zákl. přenesená",J917,0)</f>
        <v>0</v>
      </c>
      <c r="BH917" s="150">
        <f>IF(N917="sníž. přenesená",J917,0)</f>
        <v>0</v>
      </c>
      <c r="BI917" s="150">
        <f>IF(N917="nulová",J917,0)</f>
        <v>0</v>
      </c>
      <c r="BJ917" s="17" t="s">
        <v>83</v>
      </c>
      <c r="BK917" s="150">
        <f>ROUND(I917*H917,2)</f>
        <v>0</v>
      </c>
      <c r="BL917" s="17" t="s">
        <v>491</v>
      </c>
      <c r="BM917" s="149" t="s">
        <v>1411</v>
      </c>
    </row>
    <row r="918" spans="2:65" s="12" customFormat="1" ht="11.25" x14ac:dyDescent="0.2">
      <c r="B918" s="151"/>
      <c r="D918" s="152" t="s">
        <v>384</v>
      </c>
      <c r="E918" s="153" t="s">
        <v>1</v>
      </c>
      <c r="F918" s="154" t="s">
        <v>1412</v>
      </c>
      <c r="H918" s="155">
        <v>49.783000000000001</v>
      </c>
      <c r="I918" s="156"/>
      <c r="L918" s="151"/>
      <c r="M918" s="157"/>
      <c r="T918" s="158"/>
      <c r="AT918" s="153" t="s">
        <v>384</v>
      </c>
      <c r="AU918" s="153" t="s">
        <v>85</v>
      </c>
      <c r="AV918" s="12" t="s">
        <v>85</v>
      </c>
      <c r="AW918" s="12" t="s">
        <v>32</v>
      </c>
      <c r="AX918" s="12" t="s">
        <v>83</v>
      </c>
      <c r="AY918" s="153" t="s">
        <v>375</v>
      </c>
    </row>
    <row r="919" spans="2:65" s="1" customFormat="1" ht="24.2" customHeight="1" x14ac:dyDescent="0.2">
      <c r="B919" s="32"/>
      <c r="C919" s="179" t="s">
        <v>1413</v>
      </c>
      <c r="D919" s="179" t="s">
        <v>657</v>
      </c>
      <c r="E919" s="180" t="s">
        <v>1402</v>
      </c>
      <c r="F919" s="181" t="s">
        <v>1403</v>
      </c>
      <c r="G919" s="182" t="s">
        <v>380</v>
      </c>
      <c r="H919" s="183">
        <v>52.271999999999998</v>
      </c>
      <c r="I919" s="184"/>
      <c r="J919" s="185">
        <f>ROUND(I919*H919,2)</f>
        <v>0</v>
      </c>
      <c r="K919" s="181" t="s">
        <v>381</v>
      </c>
      <c r="L919" s="186"/>
      <c r="M919" s="187" t="s">
        <v>1</v>
      </c>
      <c r="N919" s="188" t="s">
        <v>41</v>
      </c>
      <c r="P919" s="147">
        <f>O919*H919</f>
        <v>0</v>
      </c>
      <c r="Q919" s="147">
        <v>4.1000000000000003E-3</v>
      </c>
      <c r="R919" s="147">
        <f>Q919*H919</f>
        <v>0.21431520000000001</v>
      </c>
      <c r="S919" s="147">
        <v>0</v>
      </c>
      <c r="T919" s="148">
        <f>S919*H919</f>
        <v>0</v>
      </c>
      <c r="AR919" s="149" t="s">
        <v>585</v>
      </c>
      <c r="AT919" s="149" t="s">
        <v>657</v>
      </c>
      <c r="AU919" s="149" t="s">
        <v>85</v>
      </c>
      <c r="AY919" s="17" t="s">
        <v>375</v>
      </c>
      <c r="BE919" s="150">
        <f>IF(N919="základní",J919,0)</f>
        <v>0</v>
      </c>
      <c r="BF919" s="150">
        <f>IF(N919="snížená",J919,0)</f>
        <v>0</v>
      </c>
      <c r="BG919" s="150">
        <f>IF(N919="zákl. přenesená",J919,0)</f>
        <v>0</v>
      </c>
      <c r="BH919" s="150">
        <f>IF(N919="sníž. přenesená",J919,0)</f>
        <v>0</v>
      </c>
      <c r="BI919" s="150">
        <f>IF(N919="nulová",J919,0)</f>
        <v>0</v>
      </c>
      <c r="BJ919" s="17" t="s">
        <v>83</v>
      </c>
      <c r="BK919" s="150">
        <f>ROUND(I919*H919,2)</f>
        <v>0</v>
      </c>
      <c r="BL919" s="17" t="s">
        <v>491</v>
      </c>
      <c r="BM919" s="149" t="s">
        <v>1414</v>
      </c>
    </row>
    <row r="920" spans="2:65" s="12" customFormat="1" ht="11.25" x14ac:dyDescent="0.2">
      <c r="B920" s="151"/>
      <c r="D920" s="152" t="s">
        <v>384</v>
      </c>
      <c r="E920" s="153" t="s">
        <v>1</v>
      </c>
      <c r="F920" s="154" t="s">
        <v>1412</v>
      </c>
      <c r="H920" s="155">
        <v>49.783000000000001</v>
      </c>
      <c r="I920" s="156"/>
      <c r="L920" s="151"/>
      <c r="M920" s="157"/>
      <c r="T920" s="158"/>
      <c r="AT920" s="153" t="s">
        <v>384</v>
      </c>
      <c r="AU920" s="153" t="s">
        <v>85</v>
      </c>
      <c r="AV920" s="12" t="s">
        <v>85</v>
      </c>
      <c r="AW920" s="12" t="s">
        <v>32</v>
      </c>
      <c r="AX920" s="12" t="s">
        <v>83</v>
      </c>
      <c r="AY920" s="153" t="s">
        <v>375</v>
      </c>
    </row>
    <row r="921" spans="2:65" s="12" customFormat="1" ht="11.25" x14ac:dyDescent="0.2">
      <c r="B921" s="151"/>
      <c r="D921" s="152" t="s">
        <v>384</v>
      </c>
      <c r="F921" s="154" t="s">
        <v>1415</v>
      </c>
      <c r="H921" s="155">
        <v>52.271999999999998</v>
      </c>
      <c r="I921" s="156"/>
      <c r="L921" s="151"/>
      <c r="M921" s="157"/>
      <c r="T921" s="158"/>
      <c r="AT921" s="153" t="s">
        <v>384</v>
      </c>
      <c r="AU921" s="153" t="s">
        <v>85</v>
      </c>
      <c r="AV921" s="12" t="s">
        <v>85</v>
      </c>
      <c r="AW921" s="12" t="s">
        <v>4</v>
      </c>
      <c r="AX921" s="12" t="s">
        <v>83</v>
      </c>
      <c r="AY921" s="153" t="s">
        <v>375</v>
      </c>
    </row>
    <row r="922" spans="2:65" s="1" customFormat="1" ht="33" customHeight="1" x14ac:dyDescent="0.2">
      <c r="B922" s="32"/>
      <c r="C922" s="138" t="s">
        <v>1416</v>
      </c>
      <c r="D922" s="138" t="s">
        <v>377</v>
      </c>
      <c r="E922" s="139" t="s">
        <v>1417</v>
      </c>
      <c r="F922" s="140" t="s">
        <v>1418</v>
      </c>
      <c r="G922" s="141" t="s">
        <v>380</v>
      </c>
      <c r="H922" s="142">
        <v>332.51</v>
      </c>
      <c r="I922" s="143"/>
      <c r="J922" s="144">
        <f>ROUND(I922*H922,2)</f>
        <v>0</v>
      </c>
      <c r="K922" s="140" t="s">
        <v>381</v>
      </c>
      <c r="L922" s="32"/>
      <c r="M922" s="145" t="s">
        <v>1</v>
      </c>
      <c r="N922" s="146" t="s">
        <v>41</v>
      </c>
      <c r="P922" s="147">
        <f>O922*H922</f>
        <v>0</v>
      </c>
      <c r="Q922" s="147">
        <v>1.16E-3</v>
      </c>
      <c r="R922" s="147">
        <f>Q922*H922</f>
        <v>0.38571159999999999</v>
      </c>
      <c r="S922" s="147">
        <v>0</v>
      </c>
      <c r="T922" s="148">
        <f>S922*H922</f>
        <v>0</v>
      </c>
      <c r="AR922" s="149" t="s">
        <v>491</v>
      </c>
      <c r="AT922" s="149" t="s">
        <v>377</v>
      </c>
      <c r="AU922" s="149" t="s">
        <v>85</v>
      </c>
      <c r="AY922" s="17" t="s">
        <v>375</v>
      </c>
      <c r="BE922" s="150">
        <f>IF(N922="základní",J922,0)</f>
        <v>0</v>
      </c>
      <c r="BF922" s="150">
        <f>IF(N922="snížená",J922,0)</f>
        <v>0</v>
      </c>
      <c r="BG922" s="150">
        <f>IF(N922="zákl. přenesená",J922,0)</f>
        <v>0</v>
      </c>
      <c r="BH922" s="150">
        <f>IF(N922="sníž. přenesená",J922,0)</f>
        <v>0</v>
      </c>
      <c r="BI922" s="150">
        <f>IF(N922="nulová",J922,0)</f>
        <v>0</v>
      </c>
      <c r="BJ922" s="17" t="s">
        <v>83</v>
      </c>
      <c r="BK922" s="150">
        <f>ROUND(I922*H922,2)</f>
        <v>0</v>
      </c>
      <c r="BL922" s="17" t="s">
        <v>491</v>
      </c>
      <c r="BM922" s="149" t="s">
        <v>1419</v>
      </c>
    </row>
    <row r="923" spans="2:65" s="14" customFormat="1" ht="11.25" x14ac:dyDescent="0.2">
      <c r="B923" s="166"/>
      <c r="D923" s="152" t="s">
        <v>384</v>
      </c>
      <c r="E923" s="167" t="s">
        <v>1</v>
      </c>
      <c r="F923" s="168" t="s">
        <v>1339</v>
      </c>
      <c r="H923" s="167" t="s">
        <v>1</v>
      </c>
      <c r="I923" s="169"/>
      <c r="L923" s="166"/>
      <c r="M923" s="170"/>
      <c r="T923" s="171"/>
      <c r="AT923" s="167" t="s">
        <v>384</v>
      </c>
      <c r="AU923" s="167" t="s">
        <v>85</v>
      </c>
      <c r="AV923" s="14" t="s">
        <v>83</v>
      </c>
      <c r="AW923" s="14" t="s">
        <v>32</v>
      </c>
      <c r="AX923" s="14" t="s">
        <v>76</v>
      </c>
      <c r="AY923" s="167" t="s">
        <v>375</v>
      </c>
    </row>
    <row r="924" spans="2:65" s="12" customFormat="1" ht="11.25" x14ac:dyDescent="0.2">
      <c r="B924" s="151"/>
      <c r="D924" s="152" t="s">
        <v>384</v>
      </c>
      <c r="E924" s="153" t="s">
        <v>1</v>
      </c>
      <c r="F924" s="154" t="s">
        <v>302</v>
      </c>
      <c r="H924" s="155">
        <v>332.51</v>
      </c>
      <c r="I924" s="156"/>
      <c r="L924" s="151"/>
      <c r="M924" s="157"/>
      <c r="T924" s="158"/>
      <c r="AT924" s="153" t="s">
        <v>384</v>
      </c>
      <c r="AU924" s="153" t="s">
        <v>85</v>
      </c>
      <c r="AV924" s="12" t="s">
        <v>85</v>
      </c>
      <c r="AW924" s="12" t="s">
        <v>32</v>
      </c>
      <c r="AX924" s="12" t="s">
        <v>76</v>
      </c>
      <c r="AY924" s="153" t="s">
        <v>375</v>
      </c>
    </row>
    <row r="925" spans="2:65" s="13" customFormat="1" ht="11.25" x14ac:dyDescent="0.2">
      <c r="B925" s="159"/>
      <c r="D925" s="152" t="s">
        <v>384</v>
      </c>
      <c r="E925" s="160" t="s">
        <v>1</v>
      </c>
      <c r="F925" s="161" t="s">
        <v>387</v>
      </c>
      <c r="H925" s="162">
        <v>332.51</v>
      </c>
      <c r="I925" s="163"/>
      <c r="L925" s="159"/>
      <c r="M925" s="164"/>
      <c r="T925" s="165"/>
      <c r="AT925" s="160" t="s">
        <v>384</v>
      </c>
      <c r="AU925" s="160" t="s">
        <v>85</v>
      </c>
      <c r="AV925" s="13" t="s">
        <v>382</v>
      </c>
      <c r="AW925" s="13" t="s">
        <v>32</v>
      </c>
      <c r="AX925" s="13" t="s">
        <v>83</v>
      </c>
      <c r="AY925" s="160" t="s">
        <v>375</v>
      </c>
    </row>
    <row r="926" spans="2:65" s="1" customFormat="1" ht="24.2" customHeight="1" x14ac:dyDescent="0.2">
      <c r="B926" s="32"/>
      <c r="C926" s="179" t="s">
        <v>1420</v>
      </c>
      <c r="D926" s="179" t="s">
        <v>657</v>
      </c>
      <c r="E926" s="180" t="s">
        <v>1367</v>
      </c>
      <c r="F926" s="181" t="s">
        <v>1368</v>
      </c>
      <c r="G926" s="182" t="s">
        <v>380</v>
      </c>
      <c r="H926" s="183">
        <v>339.16</v>
      </c>
      <c r="I926" s="184"/>
      <c r="J926" s="185">
        <f>ROUND(I926*H926,2)</f>
        <v>0</v>
      </c>
      <c r="K926" s="181" t="s">
        <v>381</v>
      </c>
      <c r="L926" s="186"/>
      <c r="M926" s="187" t="s">
        <v>1</v>
      </c>
      <c r="N926" s="188" t="s">
        <v>41</v>
      </c>
      <c r="P926" s="147">
        <f>O926*H926</f>
        <v>0</v>
      </c>
      <c r="Q926" s="147">
        <v>6.0000000000000001E-3</v>
      </c>
      <c r="R926" s="147">
        <f>Q926*H926</f>
        <v>2.0349600000000003</v>
      </c>
      <c r="S926" s="147">
        <v>0</v>
      </c>
      <c r="T926" s="148">
        <f>S926*H926</f>
        <v>0</v>
      </c>
      <c r="AR926" s="149" t="s">
        <v>585</v>
      </c>
      <c r="AT926" s="149" t="s">
        <v>657</v>
      </c>
      <c r="AU926" s="149" t="s">
        <v>85</v>
      </c>
      <c r="AY926" s="17" t="s">
        <v>375</v>
      </c>
      <c r="BE926" s="150">
        <f>IF(N926="základní",J926,0)</f>
        <v>0</v>
      </c>
      <c r="BF926" s="150">
        <f>IF(N926="snížená",J926,0)</f>
        <v>0</v>
      </c>
      <c r="BG926" s="150">
        <f>IF(N926="zákl. přenesená",J926,0)</f>
        <v>0</v>
      </c>
      <c r="BH926" s="150">
        <f>IF(N926="sníž. přenesená",J926,0)</f>
        <v>0</v>
      </c>
      <c r="BI926" s="150">
        <f>IF(N926="nulová",J926,0)</f>
        <v>0</v>
      </c>
      <c r="BJ926" s="17" t="s">
        <v>83</v>
      </c>
      <c r="BK926" s="150">
        <f>ROUND(I926*H926,2)</f>
        <v>0</v>
      </c>
      <c r="BL926" s="17" t="s">
        <v>491</v>
      </c>
      <c r="BM926" s="149" t="s">
        <v>1421</v>
      </c>
    </row>
    <row r="927" spans="2:65" s="12" customFormat="1" ht="11.25" x14ac:dyDescent="0.2">
      <c r="B927" s="151"/>
      <c r="D927" s="152" t="s">
        <v>384</v>
      </c>
      <c r="F927" s="154" t="s">
        <v>1422</v>
      </c>
      <c r="H927" s="155">
        <v>339.16</v>
      </c>
      <c r="I927" s="156"/>
      <c r="L927" s="151"/>
      <c r="M927" s="157"/>
      <c r="T927" s="158"/>
      <c r="AT927" s="153" t="s">
        <v>384</v>
      </c>
      <c r="AU927" s="153" t="s">
        <v>85</v>
      </c>
      <c r="AV927" s="12" t="s">
        <v>85</v>
      </c>
      <c r="AW927" s="12" t="s">
        <v>4</v>
      </c>
      <c r="AX927" s="12" t="s">
        <v>83</v>
      </c>
      <c r="AY927" s="153" t="s">
        <v>375</v>
      </c>
    </row>
    <row r="928" spans="2:65" s="1" customFormat="1" ht="24.2" customHeight="1" x14ac:dyDescent="0.2">
      <c r="B928" s="32"/>
      <c r="C928" s="138" t="s">
        <v>1423</v>
      </c>
      <c r="D928" s="138" t="s">
        <v>377</v>
      </c>
      <c r="E928" s="139" t="s">
        <v>1424</v>
      </c>
      <c r="F928" s="140" t="s">
        <v>1425</v>
      </c>
      <c r="G928" s="141" t="s">
        <v>380</v>
      </c>
      <c r="H928" s="142">
        <v>332.51</v>
      </c>
      <c r="I928" s="143"/>
      <c r="J928" s="144">
        <f>ROUND(I928*H928,2)</f>
        <v>0</v>
      </c>
      <c r="K928" s="140" t="s">
        <v>381</v>
      </c>
      <c r="L928" s="32"/>
      <c r="M928" s="145" t="s">
        <v>1</v>
      </c>
      <c r="N928" s="146" t="s">
        <v>41</v>
      </c>
      <c r="P928" s="147">
        <f>O928*H928</f>
        <v>0</v>
      </c>
      <c r="Q928" s="147">
        <v>1.16E-3</v>
      </c>
      <c r="R928" s="147">
        <f>Q928*H928</f>
        <v>0.38571159999999999</v>
      </c>
      <c r="S928" s="147">
        <v>0</v>
      </c>
      <c r="T928" s="148">
        <f>S928*H928</f>
        <v>0</v>
      </c>
      <c r="AR928" s="149" t="s">
        <v>491</v>
      </c>
      <c r="AT928" s="149" t="s">
        <v>377</v>
      </c>
      <c r="AU928" s="149" t="s">
        <v>85</v>
      </c>
      <c r="AY928" s="17" t="s">
        <v>375</v>
      </c>
      <c r="BE928" s="150">
        <f>IF(N928="základní",J928,0)</f>
        <v>0</v>
      </c>
      <c r="BF928" s="150">
        <f>IF(N928="snížená",J928,0)</f>
        <v>0</v>
      </c>
      <c r="BG928" s="150">
        <f>IF(N928="zákl. přenesená",J928,0)</f>
        <v>0</v>
      </c>
      <c r="BH928" s="150">
        <f>IF(N928="sníž. přenesená",J928,0)</f>
        <v>0</v>
      </c>
      <c r="BI928" s="150">
        <f>IF(N928="nulová",J928,0)</f>
        <v>0</v>
      </c>
      <c r="BJ928" s="17" t="s">
        <v>83</v>
      </c>
      <c r="BK928" s="150">
        <f>ROUND(I928*H928,2)</f>
        <v>0</v>
      </c>
      <c r="BL928" s="17" t="s">
        <v>491</v>
      </c>
      <c r="BM928" s="149" t="s">
        <v>1426</v>
      </c>
    </row>
    <row r="929" spans="2:65" s="14" customFormat="1" ht="11.25" x14ac:dyDescent="0.2">
      <c r="B929" s="166"/>
      <c r="D929" s="152" t="s">
        <v>384</v>
      </c>
      <c r="E929" s="167" t="s">
        <v>1</v>
      </c>
      <c r="F929" s="168" t="s">
        <v>1339</v>
      </c>
      <c r="H929" s="167" t="s">
        <v>1</v>
      </c>
      <c r="I929" s="169"/>
      <c r="L929" s="166"/>
      <c r="M929" s="170"/>
      <c r="T929" s="171"/>
      <c r="AT929" s="167" t="s">
        <v>384</v>
      </c>
      <c r="AU929" s="167" t="s">
        <v>85</v>
      </c>
      <c r="AV929" s="14" t="s">
        <v>83</v>
      </c>
      <c r="AW929" s="14" t="s">
        <v>32</v>
      </c>
      <c r="AX929" s="14" t="s">
        <v>76</v>
      </c>
      <c r="AY929" s="167" t="s">
        <v>375</v>
      </c>
    </row>
    <row r="930" spans="2:65" s="12" customFormat="1" ht="11.25" x14ac:dyDescent="0.2">
      <c r="B930" s="151"/>
      <c r="D930" s="152" t="s">
        <v>384</v>
      </c>
      <c r="E930" s="153" t="s">
        <v>1</v>
      </c>
      <c r="F930" s="154" t="s">
        <v>302</v>
      </c>
      <c r="H930" s="155">
        <v>332.51</v>
      </c>
      <c r="I930" s="156"/>
      <c r="L930" s="151"/>
      <c r="M930" s="157"/>
      <c r="T930" s="158"/>
      <c r="AT930" s="153" t="s">
        <v>384</v>
      </c>
      <c r="AU930" s="153" t="s">
        <v>85</v>
      </c>
      <c r="AV930" s="12" t="s">
        <v>85</v>
      </c>
      <c r="AW930" s="12" t="s">
        <v>32</v>
      </c>
      <c r="AX930" s="12" t="s">
        <v>76</v>
      </c>
      <c r="AY930" s="153" t="s">
        <v>375</v>
      </c>
    </row>
    <row r="931" spans="2:65" s="13" customFormat="1" ht="11.25" x14ac:dyDescent="0.2">
      <c r="B931" s="159"/>
      <c r="D931" s="152" t="s">
        <v>384</v>
      </c>
      <c r="E931" s="160" t="s">
        <v>1</v>
      </c>
      <c r="F931" s="161" t="s">
        <v>387</v>
      </c>
      <c r="H931" s="162">
        <v>332.51</v>
      </c>
      <c r="I931" s="163"/>
      <c r="L931" s="159"/>
      <c r="M931" s="164"/>
      <c r="T931" s="165"/>
      <c r="AT931" s="160" t="s">
        <v>384</v>
      </c>
      <c r="AU931" s="160" t="s">
        <v>85</v>
      </c>
      <c r="AV931" s="13" t="s">
        <v>382</v>
      </c>
      <c r="AW931" s="13" t="s">
        <v>32</v>
      </c>
      <c r="AX931" s="13" t="s">
        <v>83</v>
      </c>
      <c r="AY931" s="160" t="s">
        <v>375</v>
      </c>
    </row>
    <row r="932" spans="2:65" s="1" customFormat="1" ht="16.5" customHeight="1" x14ac:dyDescent="0.2">
      <c r="B932" s="32"/>
      <c r="C932" s="179" t="s">
        <v>1427</v>
      </c>
      <c r="D932" s="179" t="s">
        <v>657</v>
      </c>
      <c r="E932" s="180" t="s">
        <v>1428</v>
      </c>
      <c r="F932" s="181" t="s">
        <v>1429</v>
      </c>
      <c r="G932" s="182" t="s">
        <v>390</v>
      </c>
      <c r="H932" s="183">
        <v>56.734999999999999</v>
      </c>
      <c r="I932" s="184"/>
      <c r="J932" s="185">
        <f>ROUND(I932*H932,2)</f>
        <v>0</v>
      </c>
      <c r="K932" s="181" t="s">
        <v>381</v>
      </c>
      <c r="L932" s="186"/>
      <c r="M932" s="187" t="s">
        <v>1</v>
      </c>
      <c r="N932" s="188" t="s">
        <v>41</v>
      </c>
      <c r="P932" s="147">
        <f>O932*H932</f>
        <v>0</v>
      </c>
      <c r="Q932" s="147">
        <v>0.03</v>
      </c>
      <c r="R932" s="147">
        <f>Q932*H932</f>
        <v>1.7020499999999998</v>
      </c>
      <c r="S932" s="147">
        <v>0</v>
      </c>
      <c r="T932" s="148">
        <f>S932*H932</f>
        <v>0</v>
      </c>
      <c r="AR932" s="149" t="s">
        <v>585</v>
      </c>
      <c r="AT932" s="149" t="s">
        <v>657</v>
      </c>
      <c r="AU932" s="149" t="s">
        <v>85</v>
      </c>
      <c r="AY932" s="17" t="s">
        <v>375</v>
      </c>
      <c r="BE932" s="150">
        <f>IF(N932="základní",J932,0)</f>
        <v>0</v>
      </c>
      <c r="BF932" s="150">
        <f>IF(N932="snížená",J932,0)</f>
        <v>0</v>
      </c>
      <c r="BG932" s="150">
        <f>IF(N932="zákl. přenesená",J932,0)</f>
        <v>0</v>
      </c>
      <c r="BH932" s="150">
        <f>IF(N932="sníž. přenesená",J932,0)</f>
        <v>0</v>
      </c>
      <c r="BI932" s="150">
        <f>IF(N932="nulová",J932,0)</f>
        <v>0</v>
      </c>
      <c r="BJ932" s="17" t="s">
        <v>83</v>
      </c>
      <c r="BK932" s="150">
        <f>ROUND(I932*H932,2)</f>
        <v>0</v>
      </c>
      <c r="BL932" s="17" t="s">
        <v>491</v>
      </c>
      <c r="BM932" s="149" t="s">
        <v>1430</v>
      </c>
    </row>
    <row r="933" spans="2:65" s="14" customFormat="1" ht="11.25" x14ac:dyDescent="0.2">
      <c r="B933" s="166"/>
      <c r="D933" s="152" t="s">
        <v>384</v>
      </c>
      <c r="E933" s="167" t="s">
        <v>1</v>
      </c>
      <c r="F933" s="168" t="s">
        <v>1339</v>
      </c>
      <c r="H933" s="167" t="s">
        <v>1</v>
      </c>
      <c r="I933" s="169"/>
      <c r="L933" s="166"/>
      <c r="M933" s="170"/>
      <c r="T933" s="171"/>
      <c r="AT933" s="167" t="s">
        <v>384</v>
      </c>
      <c r="AU933" s="167" t="s">
        <v>85</v>
      </c>
      <c r="AV933" s="14" t="s">
        <v>83</v>
      </c>
      <c r="AW933" s="14" t="s">
        <v>32</v>
      </c>
      <c r="AX933" s="14" t="s">
        <v>76</v>
      </c>
      <c r="AY933" s="167" t="s">
        <v>375</v>
      </c>
    </row>
    <row r="934" spans="2:65" s="12" customFormat="1" ht="11.25" x14ac:dyDescent="0.2">
      <c r="B934" s="151"/>
      <c r="D934" s="152" t="s">
        <v>384</v>
      </c>
      <c r="E934" s="153" t="s">
        <v>1</v>
      </c>
      <c r="F934" s="154" t="s">
        <v>1431</v>
      </c>
      <c r="H934" s="155">
        <v>54.033000000000001</v>
      </c>
      <c r="I934" s="156"/>
      <c r="L934" s="151"/>
      <c r="M934" s="157"/>
      <c r="T934" s="158"/>
      <c r="AT934" s="153" t="s">
        <v>384</v>
      </c>
      <c r="AU934" s="153" t="s">
        <v>85</v>
      </c>
      <c r="AV934" s="12" t="s">
        <v>85</v>
      </c>
      <c r="AW934" s="12" t="s">
        <v>32</v>
      </c>
      <c r="AX934" s="12" t="s">
        <v>76</v>
      </c>
      <c r="AY934" s="153" t="s">
        <v>375</v>
      </c>
    </row>
    <row r="935" spans="2:65" s="13" customFormat="1" ht="11.25" x14ac:dyDescent="0.2">
      <c r="B935" s="159"/>
      <c r="D935" s="152" t="s">
        <v>384</v>
      </c>
      <c r="E935" s="160" t="s">
        <v>1</v>
      </c>
      <c r="F935" s="161" t="s">
        <v>387</v>
      </c>
      <c r="H935" s="162">
        <v>54.033000000000001</v>
      </c>
      <c r="I935" s="163"/>
      <c r="L935" s="159"/>
      <c r="M935" s="164"/>
      <c r="T935" s="165"/>
      <c r="AT935" s="160" t="s">
        <v>384</v>
      </c>
      <c r="AU935" s="160" t="s">
        <v>85</v>
      </c>
      <c r="AV935" s="13" t="s">
        <v>382</v>
      </c>
      <c r="AW935" s="13" t="s">
        <v>32</v>
      </c>
      <c r="AX935" s="13" t="s">
        <v>83</v>
      </c>
      <c r="AY935" s="160" t="s">
        <v>375</v>
      </c>
    </row>
    <row r="936" spans="2:65" s="12" customFormat="1" ht="11.25" x14ac:dyDescent="0.2">
      <c r="B936" s="151"/>
      <c r="D936" s="152" t="s">
        <v>384</v>
      </c>
      <c r="F936" s="154" t="s">
        <v>1432</v>
      </c>
      <c r="H936" s="155">
        <v>56.734999999999999</v>
      </c>
      <c r="I936" s="156"/>
      <c r="L936" s="151"/>
      <c r="M936" s="157"/>
      <c r="T936" s="158"/>
      <c r="AT936" s="153" t="s">
        <v>384</v>
      </c>
      <c r="AU936" s="153" t="s">
        <v>85</v>
      </c>
      <c r="AV936" s="12" t="s">
        <v>85</v>
      </c>
      <c r="AW936" s="12" t="s">
        <v>4</v>
      </c>
      <c r="AX936" s="12" t="s">
        <v>83</v>
      </c>
      <c r="AY936" s="153" t="s">
        <v>375</v>
      </c>
    </row>
    <row r="937" spans="2:65" s="1" customFormat="1" ht="24.2" customHeight="1" x14ac:dyDescent="0.2">
      <c r="B937" s="32"/>
      <c r="C937" s="138" t="s">
        <v>1433</v>
      </c>
      <c r="D937" s="138" t="s">
        <v>377</v>
      </c>
      <c r="E937" s="139" t="s">
        <v>1434</v>
      </c>
      <c r="F937" s="140" t="s">
        <v>1435</v>
      </c>
      <c r="G937" s="141" t="s">
        <v>641</v>
      </c>
      <c r="H937" s="142">
        <v>100.61</v>
      </c>
      <c r="I937" s="143"/>
      <c r="J937" s="144">
        <f>ROUND(I937*H937,2)</f>
        <v>0</v>
      </c>
      <c r="K937" s="140" t="s">
        <v>381</v>
      </c>
      <c r="L937" s="32"/>
      <c r="M937" s="145" t="s">
        <v>1</v>
      </c>
      <c r="N937" s="146" t="s">
        <v>41</v>
      </c>
      <c r="P937" s="147">
        <f>O937*H937</f>
        <v>0</v>
      </c>
      <c r="Q937" s="147">
        <v>2.1000000000000001E-4</v>
      </c>
      <c r="R937" s="147">
        <f>Q937*H937</f>
        <v>2.11281E-2</v>
      </c>
      <c r="S937" s="147">
        <v>0</v>
      </c>
      <c r="T937" s="148">
        <f>S937*H937</f>
        <v>0</v>
      </c>
      <c r="AR937" s="149" t="s">
        <v>491</v>
      </c>
      <c r="AT937" s="149" t="s">
        <v>377</v>
      </c>
      <c r="AU937" s="149" t="s">
        <v>85</v>
      </c>
      <c r="AY937" s="17" t="s">
        <v>375</v>
      </c>
      <c r="BE937" s="150">
        <f>IF(N937="základní",J937,0)</f>
        <v>0</v>
      </c>
      <c r="BF937" s="150">
        <f>IF(N937="snížená",J937,0)</f>
        <v>0</v>
      </c>
      <c r="BG937" s="150">
        <f>IF(N937="zákl. přenesená",J937,0)</f>
        <v>0</v>
      </c>
      <c r="BH937" s="150">
        <f>IF(N937="sníž. přenesená",J937,0)</f>
        <v>0</v>
      </c>
      <c r="BI937" s="150">
        <f>IF(N937="nulová",J937,0)</f>
        <v>0</v>
      </c>
      <c r="BJ937" s="17" t="s">
        <v>83</v>
      </c>
      <c r="BK937" s="150">
        <f>ROUND(I937*H937,2)</f>
        <v>0</v>
      </c>
      <c r="BL937" s="17" t="s">
        <v>491</v>
      </c>
      <c r="BM937" s="149" t="s">
        <v>1436</v>
      </c>
    </row>
    <row r="938" spans="2:65" s="14" customFormat="1" ht="11.25" x14ac:dyDescent="0.2">
      <c r="B938" s="166"/>
      <c r="D938" s="152" t="s">
        <v>384</v>
      </c>
      <c r="E938" s="167" t="s">
        <v>1</v>
      </c>
      <c r="F938" s="168" t="s">
        <v>1339</v>
      </c>
      <c r="H938" s="167" t="s">
        <v>1</v>
      </c>
      <c r="I938" s="169"/>
      <c r="L938" s="166"/>
      <c r="M938" s="170"/>
      <c r="T938" s="171"/>
      <c r="AT938" s="167" t="s">
        <v>384</v>
      </c>
      <c r="AU938" s="167" t="s">
        <v>85</v>
      </c>
      <c r="AV938" s="14" t="s">
        <v>83</v>
      </c>
      <c r="AW938" s="14" t="s">
        <v>32</v>
      </c>
      <c r="AX938" s="14" t="s">
        <v>76</v>
      </c>
      <c r="AY938" s="167" t="s">
        <v>375</v>
      </c>
    </row>
    <row r="939" spans="2:65" s="14" customFormat="1" ht="11.25" x14ac:dyDescent="0.2">
      <c r="B939" s="166"/>
      <c r="D939" s="152" t="s">
        <v>384</v>
      </c>
      <c r="E939" s="167" t="s">
        <v>1</v>
      </c>
      <c r="F939" s="168" t="s">
        <v>1437</v>
      </c>
      <c r="H939" s="167" t="s">
        <v>1</v>
      </c>
      <c r="I939" s="169"/>
      <c r="L939" s="166"/>
      <c r="M939" s="170"/>
      <c r="T939" s="171"/>
      <c r="AT939" s="167" t="s">
        <v>384</v>
      </c>
      <c r="AU939" s="167" t="s">
        <v>85</v>
      </c>
      <c r="AV939" s="14" t="s">
        <v>83</v>
      </c>
      <c r="AW939" s="14" t="s">
        <v>32</v>
      </c>
      <c r="AX939" s="14" t="s">
        <v>76</v>
      </c>
      <c r="AY939" s="167" t="s">
        <v>375</v>
      </c>
    </row>
    <row r="940" spans="2:65" s="12" customFormat="1" ht="33.75" x14ac:dyDescent="0.2">
      <c r="B940" s="151"/>
      <c r="D940" s="152" t="s">
        <v>384</v>
      </c>
      <c r="E940" s="153" t="s">
        <v>1</v>
      </c>
      <c r="F940" s="154" t="s">
        <v>1438</v>
      </c>
      <c r="H940" s="155">
        <v>100.61</v>
      </c>
      <c r="I940" s="156"/>
      <c r="L940" s="151"/>
      <c r="M940" s="157"/>
      <c r="T940" s="158"/>
      <c r="AT940" s="153" t="s">
        <v>384</v>
      </c>
      <c r="AU940" s="153" t="s">
        <v>85</v>
      </c>
      <c r="AV940" s="12" t="s">
        <v>85</v>
      </c>
      <c r="AW940" s="12" t="s">
        <v>32</v>
      </c>
      <c r="AX940" s="12" t="s">
        <v>76</v>
      </c>
      <c r="AY940" s="153" t="s">
        <v>375</v>
      </c>
    </row>
    <row r="941" spans="2:65" s="13" customFormat="1" ht="11.25" x14ac:dyDescent="0.2">
      <c r="B941" s="159"/>
      <c r="D941" s="152" t="s">
        <v>384</v>
      </c>
      <c r="E941" s="160" t="s">
        <v>1</v>
      </c>
      <c r="F941" s="161" t="s">
        <v>387</v>
      </c>
      <c r="H941" s="162">
        <v>100.61</v>
      </c>
      <c r="I941" s="163"/>
      <c r="L941" s="159"/>
      <c r="M941" s="164"/>
      <c r="T941" s="165"/>
      <c r="AT941" s="160" t="s">
        <v>384</v>
      </c>
      <c r="AU941" s="160" t="s">
        <v>85</v>
      </c>
      <c r="AV941" s="13" t="s">
        <v>382</v>
      </c>
      <c r="AW941" s="13" t="s">
        <v>32</v>
      </c>
      <c r="AX941" s="13" t="s">
        <v>83</v>
      </c>
      <c r="AY941" s="160" t="s">
        <v>375</v>
      </c>
    </row>
    <row r="942" spans="2:65" s="1" customFormat="1" ht="16.5" customHeight="1" x14ac:dyDescent="0.2">
      <c r="B942" s="32"/>
      <c r="C942" s="179" t="s">
        <v>1439</v>
      </c>
      <c r="D942" s="179" t="s">
        <v>657</v>
      </c>
      <c r="E942" s="180" t="s">
        <v>1428</v>
      </c>
      <c r="F942" s="181" t="s">
        <v>1429</v>
      </c>
      <c r="G942" s="182" t="s">
        <v>390</v>
      </c>
      <c r="H942" s="183">
        <v>10.747</v>
      </c>
      <c r="I942" s="184"/>
      <c r="J942" s="185">
        <f>ROUND(I942*H942,2)</f>
        <v>0</v>
      </c>
      <c r="K942" s="181" t="s">
        <v>381</v>
      </c>
      <c r="L942" s="186"/>
      <c r="M942" s="187" t="s">
        <v>1</v>
      </c>
      <c r="N942" s="188" t="s">
        <v>41</v>
      </c>
      <c r="P942" s="147">
        <f>O942*H942</f>
        <v>0</v>
      </c>
      <c r="Q942" s="147">
        <v>0.03</v>
      </c>
      <c r="R942" s="147">
        <f>Q942*H942</f>
        <v>0.32240999999999997</v>
      </c>
      <c r="S942" s="147">
        <v>0</v>
      </c>
      <c r="T942" s="148">
        <f>S942*H942</f>
        <v>0</v>
      </c>
      <c r="AR942" s="149" t="s">
        <v>585</v>
      </c>
      <c r="AT942" s="149" t="s">
        <v>657</v>
      </c>
      <c r="AU942" s="149" t="s">
        <v>85</v>
      </c>
      <c r="AY942" s="17" t="s">
        <v>375</v>
      </c>
      <c r="BE942" s="150">
        <f>IF(N942="základní",J942,0)</f>
        <v>0</v>
      </c>
      <c r="BF942" s="150">
        <f>IF(N942="snížená",J942,0)</f>
        <v>0</v>
      </c>
      <c r="BG942" s="150">
        <f>IF(N942="zákl. přenesená",J942,0)</f>
        <v>0</v>
      </c>
      <c r="BH942" s="150">
        <f>IF(N942="sníž. přenesená",J942,0)</f>
        <v>0</v>
      </c>
      <c r="BI942" s="150">
        <f>IF(N942="nulová",J942,0)</f>
        <v>0</v>
      </c>
      <c r="BJ942" s="17" t="s">
        <v>83</v>
      </c>
      <c r="BK942" s="150">
        <f>ROUND(I942*H942,2)</f>
        <v>0</v>
      </c>
      <c r="BL942" s="17" t="s">
        <v>491</v>
      </c>
      <c r="BM942" s="149" t="s">
        <v>1440</v>
      </c>
    </row>
    <row r="943" spans="2:65" s="14" customFormat="1" ht="11.25" x14ac:dyDescent="0.2">
      <c r="B943" s="166"/>
      <c r="D943" s="152" t="s">
        <v>384</v>
      </c>
      <c r="E943" s="167" t="s">
        <v>1</v>
      </c>
      <c r="F943" s="168" t="s">
        <v>1441</v>
      </c>
      <c r="H943" s="167" t="s">
        <v>1</v>
      </c>
      <c r="I943" s="169"/>
      <c r="L943" s="166"/>
      <c r="M943" s="170"/>
      <c r="T943" s="171"/>
      <c r="AT943" s="167" t="s">
        <v>384</v>
      </c>
      <c r="AU943" s="167" t="s">
        <v>85</v>
      </c>
      <c r="AV943" s="14" t="s">
        <v>83</v>
      </c>
      <c r="AW943" s="14" t="s">
        <v>32</v>
      </c>
      <c r="AX943" s="14" t="s">
        <v>76</v>
      </c>
      <c r="AY943" s="167" t="s">
        <v>375</v>
      </c>
    </row>
    <row r="944" spans="2:65" s="12" customFormat="1" ht="11.25" x14ac:dyDescent="0.2">
      <c r="B944" s="151"/>
      <c r="D944" s="152" t="s">
        <v>384</v>
      </c>
      <c r="E944" s="153" t="s">
        <v>1</v>
      </c>
      <c r="F944" s="154" t="s">
        <v>1442</v>
      </c>
      <c r="H944" s="155">
        <v>10.234999999999999</v>
      </c>
      <c r="I944" s="156"/>
      <c r="L944" s="151"/>
      <c r="M944" s="157"/>
      <c r="T944" s="158"/>
      <c r="AT944" s="153" t="s">
        <v>384</v>
      </c>
      <c r="AU944" s="153" t="s">
        <v>85</v>
      </c>
      <c r="AV944" s="12" t="s">
        <v>85</v>
      </c>
      <c r="AW944" s="12" t="s">
        <v>32</v>
      </c>
      <c r="AX944" s="12" t="s">
        <v>83</v>
      </c>
      <c r="AY944" s="153" t="s">
        <v>375</v>
      </c>
    </row>
    <row r="945" spans="2:65" s="12" customFormat="1" ht="11.25" x14ac:dyDescent="0.2">
      <c r="B945" s="151"/>
      <c r="D945" s="152" t="s">
        <v>384</v>
      </c>
      <c r="F945" s="154" t="s">
        <v>1443</v>
      </c>
      <c r="H945" s="155">
        <v>10.747</v>
      </c>
      <c r="I945" s="156"/>
      <c r="L945" s="151"/>
      <c r="M945" s="157"/>
      <c r="T945" s="158"/>
      <c r="AT945" s="153" t="s">
        <v>384</v>
      </c>
      <c r="AU945" s="153" t="s">
        <v>85</v>
      </c>
      <c r="AV945" s="12" t="s">
        <v>85</v>
      </c>
      <c r="AW945" s="12" t="s">
        <v>4</v>
      </c>
      <c r="AX945" s="12" t="s">
        <v>83</v>
      </c>
      <c r="AY945" s="153" t="s">
        <v>375</v>
      </c>
    </row>
    <row r="946" spans="2:65" s="1" customFormat="1" ht="24.2" customHeight="1" x14ac:dyDescent="0.2">
      <c r="B946" s="32"/>
      <c r="C946" s="138" t="s">
        <v>1444</v>
      </c>
      <c r="D946" s="138" t="s">
        <v>377</v>
      </c>
      <c r="E946" s="139" t="s">
        <v>1445</v>
      </c>
      <c r="F946" s="140" t="s">
        <v>1446</v>
      </c>
      <c r="G946" s="141" t="s">
        <v>380</v>
      </c>
      <c r="H946" s="142">
        <v>581.34</v>
      </c>
      <c r="I946" s="143"/>
      <c r="J946" s="144">
        <f>ROUND(I946*H946,2)</f>
        <v>0</v>
      </c>
      <c r="K946" s="140" t="s">
        <v>381</v>
      </c>
      <c r="L946" s="32"/>
      <c r="M946" s="145" t="s">
        <v>1</v>
      </c>
      <c r="N946" s="146" t="s">
        <v>41</v>
      </c>
      <c r="P946" s="147">
        <f>O946*H946</f>
        <v>0</v>
      </c>
      <c r="Q946" s="147">
        <v>0</v>
      </c>
      <c r="R946" s="147">
        <f>Q946*H946</f>
        <v>0</v>
      </c>
      <c r="S946" s="147">
        <v>0</v>
      </c>
      <c r="T946" s="148">
        <f>S946*H946</f>
        <v>0</v>
      </c>
      <c r="AR946" s="149" t="s">
        <v>491</v>
      </c>
      <c r="AT946" s="149" t="s">
        <v>377</v>
      </c>
      <c r="AU946" s="149" t="s">
        <v>85</v>
      </c>
      <c r="AY946" s="17" t="s">
        <v>375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83</v>
      </c>
      <c r="BK946" s="150">
        <f>ROUND(I946*H946,2)</f>
        <v>0</v>
      </c>
      <c r="BL946" s="17" t="s">
        <v>491</v>
      </c>
      <c r="BM946" s="149" t="s">
        <v>1447</v>
      </c>
    </row>
    <row r="947" spans="2:65" s="14" customFormat="1" ht="11.25" x14ac:dyDescent="0.2">
      <c r="B947" s="166"/>
      <c r="D947" s="152" t="s">
        <v>384</v>
      </c>
      <c r="E947" s="167" t="s">
        <v>1</v>
      </c>
      <c r="F947" s="168" t="s">
        <v>1448</v>
      </c>
      <c r="H947" s="167" t="s">
        <v>1</v>
      </c>
      <c r="I947" s="169"/>
      <c r="L947" s="166"/>
      <c r="M947" s="170"/>
      <c r="T947" s="171"/>
      <c r="AT947" s="167" t="s">
        <v>384</v>
      </c>
      <c r="AU947" s="167" t="s">
        <v>85</v>
      </c>
      <c r="AV947" s="14" t="s">
        <v>83</v>
      </c>
      <c r="AW947" s="14" t="s">
        <v>32</v>
      </c>
      <c r="AX947" s="14" t="s">
        <v>76</v>
      </c>
      <c r="AY947" s="167" t="s">
        <v>375</v>
      </c>
    </row>
    <row r="948" spans="2:65" s="12" customFormat="1" ht="11.25" x14ac:dyDescent="0.2">
      <c r="B948" s="151"/>
      <c r="D948" s="152" t="s">
        <v>384</v>
      </c>
      <c r="E948" s="153" t="s">
        <v>1</v>
      </c>
      <c r="F948" s="154" t="s">
        <v>1357</v>
      </c>
      <c r="H948" s="155">
        <v>255.3</v>
      </c>
      <c r="I948" s="156"/>
      <c r="L948" s="151"/>
      <c r="M948" s="157"/>
      <c r="T948" s="158"/>
      <c r="AT948" s="153" t="s">
        <v>384</v>
      </c>
      <c r="AU948" s="153" t="s">
        <v>85</v>
      </c>
      <c r="AV948" s="12" t="s">
        <v>85</v>
      </c>
      <c r="AW948" s="12" t="s">
        <v>32</v>
      </c>
      <c r="AX948" s="12" t="s">
        <v>76</v>
      </c>
      <c r="AY948" s="153" t="s">
        <v>375</v>
      </c>
    </row>
    <row r="949" spans="2:65" s="12" customFormat="1" ht="11.25" x14ac:dyDescent="0.2">
      <c r="B949" s="151"/>
      <c r="D949" s="152" t="s">
        <v>384</v>
      </c>
      <c r="E949" s="153" t="s">
        <v>1</v>
      </c>
      <c r="F949" s="154" t="s">
        <v>1358</v>
      </c>
      <c r="H949" s="155">
        <v>344.09</v>
      </c>
      <c r="I949" s="156"/>
      <c r="L949" s="151"/>
      <c r="M949" s="157"/>
      <c r="T949" s="158"/>
      <c r="AT949" s="153" t="s">
        <v>384</v>
      </c>
      <c r="AU949" s="153" t="s">
        <v>85</v>
      </c>
      <c r="AV949" s="12" t="s">
        <v>85</v>
      </c>
      <c r="AW949" s="12" t="s">
        <v>32</v>
      </c>
      <c r="AX949" s="12" t="s">
        <v>76</v>
      </c>
      <c r="AY949" s="153" t="s">
        <v>375</v>
      </c>
    </row>
    <row r="950" spans="2:65" s="14" customFormat="1" ht="11.25" x14ac:dyDescent="0.2">
      <c r="B950" s="166"/>
      <c r="D950" s="152" t="s">
        <v>384</v>
      </c>
      <c r="E950" s="167" t="s">
        <v>1</v>
      </c>
      <c r="F950" s="168" t="s">
        <v>1449</v>
      </c>
      <c r="H950" s="167" t="s">
        <v>1</v>
      </c>
      <c r="I950" s="169"/>
      <c r="L950" s="166"/>
      <c r="M950" s="170"/>
      <c r="T950" s="171"/>
      <c r="AT950" s="167" t="s">
        <v>384</v>
      </c>
      <c r="AU950" s="167" t="s">
        <v>85</v>
      </c>
      <c r="AV950" s="14" t="s">
        <v>83</v>
      </c>
      <c r="AW950" s="14" t="s">
        <v>32</v>
      </c>
      <c r="AX950" s="14" t="s">
        <v>76</v>
      </c>
      <c r="AY950" s="167" t="s">
        <v>375</v>
      </c>
    </row>
    <row r="951" spans="2:65" s="12" customFormat="1" ht="11.25" x14ac:dyDescent="0.2">
      <c r="B951" s="151"/>
      <c r="D951" s="152" t="s">
        <v>384</v>
      </c>
      <c r="E951" s="153" t="s">
        <v>1</v>
      </c>
      <c r="F951" s="154" t="s">
        <v>1360</v>
      </c>
      <c r="H951" s="155">
        <v>-18.05</v>
      </c>
      <c r="I951" s="156"/>
      <c r="L951" s="151"/>
      <c r="M951" s="157"/>
      <c r="T951" s="158"/>
      <c r="AT951" s="153" t="s">
        <v>384</v>
      </c>
      <c r="AU951" s="153" t="s">
        <v>85</v>
      </c>
      <c r="AV951" s="12" t="s">
        <v>85</v>
      </c>
      <c r="AW951" s="12" t="s">
        <v>32</v>
      </c>
      <c r="AX951" s="12" t="s">
        <v>76</v>
      </c>
      <c r="AY951" s="153" t="s">
        <v>375</v>
      </c>
    </row>
    <row r="952" spans="2:65" s="13" customFormat="1" ht="11.25" x14ac:dyDescent="0.2">
      <c r="B952" s="159"/>
      <c r="D952" s="152" t="s">
        <v>384</v>
      </c>
      <c r="E952" s="160" t="s">
        <v>1</v>
      </c>
      <c r="F952" s="161" t="s">
        <v>387</v>
      </c>
      <c r="H952" s="162">
        <v>581.34</v>
      </c>
      <c r="I952" s="163"/>
      <c r="L952" s="159"/>
      <c r="M952" s="164"/>
      <c r="T952" s="165"/>
      <c r="AT952" s="160" t="s">
        <v>384</v>
      </c>
      <c r="AU952" s="160" t="s">
        <v>85</v>
      </c>
      <c r="AV952" s="13" t="s">
        <v>382</v>
      </c>
      <c r="AW952" s="13" t="s">
        <v>32</v>
      </c>
      <c r="AX952" s="13" t="s">
        <v>83</v>
      </c>
      <c r="AY952" s="160" t="s">
        <v>375</v>
      </c>
    </row>
    <row r="953" spans="2:65" s="1" customFormat="1" ht="16.5" customHeight="1" x14ac:dyDescent="0.2">
      <c r="B953" s="32"/>
      <c r="C953" s="179" t="s">
        <v>1450</v>
      </c>
      <c r="D953" s="179" t="s">
        <v>657</v>
      </c>
      <c r="E953" s="180" t="s">
        <v>1451</v>
      </c>
      <c r="F953" s="181" t="s">
        <v>1452</v>
      </c>
      <c r="G953" s="182" t="s">
        <v>380</v>
      </c>
      <c r="H953" s="183">
        <v>698.58900000000006</v>
      </c>
      <c r="I953" s="184"/>
      <c r="J953" s="185">
        <f>ROUND(I953*H953,2)</f>
        <v>0</v>
      </c>
      <c r="K953" s="181" t="s">
        <v>381</v>
      </c>
      <c r="L953" s="186"/>
      <c r="M953" s="187" t="s">
        <v>1</v>
      </c>
      <c r="N953" s="188" t="s">
        <v>41</v>
      </c>
      <c r="P953" s="147">
        <f>O953*H953</f>
        <v>0</v>
      </c>
      <c r="Q953" s="147">
        <v>4.0000000000000002E-4</v>
      </c>
      <c r="R953" s="147">
        <f>Q953*H953</f>
        <v>0.27943560000000006</v>
      </c>
      <c r="S953" s="147">
        <v>0</v>
      </c>
      <c r="T953" s="148">
        <f>S953*H953</f>
        <v>0</v>
      </c>
      <c r="AR953" s="149" t="s">
        <v>585</v>
      </c>
      <c r="AT953" s="149" t="s">
        <v>657</v>
      </c>
      <c r="AU953" s="149" t="s">
        <v>85</v>
      </c>
      <c r="AY953" s="17" t="s">
        <v>375</v>
      </c>
      <c r="BE953" s="150">
        <f>IF(N953="základní",J953,0)</f>
        <v>0</v>
      </c>
      <c r="BF953" s="150">
        <f>IF(N953="snížená",J953,0)</f>
        <v>0</v>
      </c>
      <c r="BG953" s="150">
        <f>IF(N953="zákl. přenesená",J953,0)</f>
        <v>0</v>
      </c>
      <c r="BH953" s="150">
        <f>IF(N953="sníž. přenesená",J953,0)</f>
        <v>0</v>
      </c>
      <c r="BI953" s="150">
        <f>IF(N953="nulová",J953,0)</f>
        <v>0</v>
      </c>
      <c r="BJ953" s="17" t="s">
        <v>83</v>
      </c>
      <c r="BK953" s="150">
        <f>ROUND(I953*H953,2)</f>
        <v>0</v>
      </c>
      <c r="BL953" s="17" t="s">
        <v>491</v>
      </c>
      <c r="BM953" s="149" t="s">
        <v>1453</v>
      </c>
    </row>
    <row r="954" spans="2:65" s="12" customFormat="1" ht="11.25" x14ac:dyDescent="0.2">
      <c r="B954" s="151"/>
      <c r="D954" s="152" t="s">
        <v>384</v>
      </c>
      <c r="F954" s="154" t="s">
        <v>1454</v>
      </c>
      <c r="H954" s="155">
        <v>698.58900000000006</v>
      </c>
      <c r="I954" s="156"/>
      <c r="L954" s="151"/>
      <c r="M954" s="157"/>
      <c r="T954" s="158"/>
      <c r="AT954" s="153" t="s">
        <v>384</v>
      </c>
      <c r="AU954" s="153" t="s">
        <v>85</v>
      </c>
      <c r="AV954" s="12" t="s">
        <v>85</v>
      </c>
      <c r="AW954" s="12" t="s">
        <v>4</v>
      </c>
      <c r="AX954" s="12" t="s">
        <v>83</v>
      </c>
      <c r="AY954" s="153" t="s">
        <v>375</v>
      </c>
    </row>
    <row r="955" spans="2:65" s="1" customFormat="1" ht="24.2" customHeight="1" x14ac:dyDescent="0.2">
      <c r="B955" s="32"/>
      <c r="C955" s="138" t="s">
        <v>1455</v>
      </c>
      <c r="D955" s="138" t="s">
        <v>377</v>
      </c>
      <c r="E955" s="139" t="s">
        <v>1456</v>
      </c>
      <c r="F955" s="140" t="s">
        <v>1457</v>
      </c>
      <c r="G955" s="141" t="s">
        <v>1308</v>
      </c>
      <c r="H955" s="192"/>
      <c r="I955" s="143"/>
      <c r="J955" s="144">
        <f>ROUND(I955*H955,2)</f>
        <v>0</v>
      </c>
      <c r="K955" s="140" t="s">
        <v>381</v>
      </c>
      <c r="L955" s="32"/>
      <c r="M955" s="145" t="s">
        <v>1</v>
      </c>
      <c r="N955" s="146" t="s">
        <v>41</v>
      </c>
      <c r="P955" s="147">
        <f>O955*H955</f>
        <v>0</v>
      </c>
      <c r="Q955" s="147">
        <v>0</v>
      </c>
      <c r="R955" s="147">
        <f>Q955*H955</f>
        <v>0</v>
      </c>
      <c r="S955" s="147">
        <v>0</v>
      </c>
      <c r="T955" s="148">
        <f>S955*H955</f>
        <v>0</v>
      </c>
      <c r="AR955" s="149" t="s">
        <v>491</v>
      </c>
      <c r="AT955" s="149" t="s">
        <v>377</v>
      </c>
      <c r="AU955" s="149" t="s">
        <v>85</v>
      </c>
      <c r="AY955" s="17" t="s">
        <v>375</v>
      </c>
      <c r="BE955" s="150">
        <f>IF(N955="základní",J955,0)</f>
        <v>0</v>
      </c>
      <c r="BF955" s="150">
        <f>IF(N955="snížená",J955,0)</f>
        <v>0</v>
      </c>
      <c r="BG955" s="150">
        <f>IF(N955="zákl. přenesená",J955,0)</f>
        <v>0</v>
      </c>
      <c r="BH955" s="150">
        <f>IF(N955="sníž. přenesená",J955,0)</f>
        <v>0</v>
      </c>
      <c r="BI955" s="150">
        <f>IF(N955="nulová",J955,0)</f>
        <v>0</v>
      </c>
      <c r="BJ955" s="17" t="s">
        <v>83</v>
      </c>
      <c r="BK955" s="150">
        <f>ROUND(I955*H955,2)</f>
        <v>0</v>
      </c>
      <c r="BL955" s="17" t="s">
        <v>491</v>
      </c>
      <c r="BM955" s="149" t="s">
        <v>1458</v>
      </c>
    </row>
    <row r="956" spans="2:65" s="11" customFormat="1" ht="22.9" customHeight="1" x14ac:dyDescent="0.2">
      <c r="B956" s="126"/>
      <c r="D956" s="127" t="s">
        <v>75</v>
      </c>
      <c r="E956" s="136" t="s">
        <v>1459</v>
      </c>
      <c r="F956" s="136" t="s">
        <v>1460</v>
      </c>
      <c r="I956" s="129"/>
      <c r="J956" s="137">
        <f>BK956</f>
        <v>0</v>
      </c>
      <c r="L956" s="126"/>
      <c r="M956" s="131"/>
      <c r="P956" s="132">
        <f>SUM(P957:P976)</f>
        <v>0</v>
      </c>
      <c r="R956" s="132">
        <f>SUM(R957:R976)</f>
        <v>0.26772890000000005</v>
      </c>
      <c r="T956" s="133">
        <f>SUM(T957:T976)</f>
        <v>0</v>
      </c>
      <c r="AR956" s="127" t="s">
        <v>85</v>
      </c>
      <c r="AT956" s="134" t="s">
        <v>75</v>
      </c>
      <c r="AU956" s="134" t="s">
        <v>83</v>
      </c>
      <c r="AY956" s="127" t="s">
        <v>375</v>
      </c>
      <c r="BK956" s="135">
        <f>SUM(BK957:BK976)</f>
        <v>0</v>
      </c>
    </row>
    <row r="957" spans="2:65" s="1" customFormat="1" ht="16.5" customHeight="1" x14ac:dyDescent="0.2">
      <c r="B957" s="32"/>
      <c r="C957" s="138" t="s">
        <v>1461</v>
      </c>
      <c r="D957" s="138" t="s">
        <v>377</v>
      </c>
      <c r="E957" s="139" t="s">
        <v>1462</v>
      </c>
      <c r="F957" s="140" t="s">
        <v>1463</v>
      </c>
      <c r="G957" s="141" t="s">
        <v>641</v>
      </c>
      <c r="H957" s="142">
        <v>151.33000000000001</v>
      </c>
      <c r="I957" s="143"/>
      <c r="J957" s="144">
        <f>ROUND(I957*H957,2)</f>
        <v>0</v>
      </c>
      <c r="K957" s="140" t="s">
        <v>381</v>
      </c>
      <c r="L957" s="32"/>
      <c r="M957" s="145" t="s">
        <v>1</v>
      </c>
      <c r="N957" s="146" t="s">
        <v>41</v>
      </c>
      <c r="P957" s="147">
        <f>O957*H957</f>
        <v>0</v>
      </c>
      <c r="Q957" s="147">
        <v>1.5299999999999999E-3</v>
      </c>
      <c r="R957" s="147">
        <f>Q957*H957</f>
        <v>0.23153490000000002</v>
      </c>
      <c r="S957" s="147">
        <v>0</v>
      </c>
      <c r="T957" s="148">
        <f>S957*H957</f>
        <v>0</v>
      </c>
      <c r="AR957" s="149" t="s">
        <v>491</v>
      </c>
      <c r="AT957" s="149" t="s">
        <v>377</v>
      </c>
      <c r="AU957" s="149" t="s">
        <v>85</v>
      </c>
      <c r="AY957" s="17" t="s">
        <v>375</v>
      </c>
      <c r="BE957" s="150">
        <f>IF(N957="základní",J957,0)</f>
        <v>0</v>
      </c>
      <c r="BF957" s="150">
        <f>IF(N957="snížená",J957,0)</f>
        <v>0</v>
      </c>
      <c r="BG957" s="150">
        <f>IF(N957="zákl. přenesená",J957,0)</f>
        <v>0</v>
      </c>
      <c r="BH957" s="150">
        <f>IF(N957="sníž. přenesená",J957,0)</f>
        <v>0</v>
      </c>
      <c r="BI957" s="150">
        <f>IF(N957="nulová",J957,0)</f>
        <v>0</v>
      </c>
      <c r="BJ957" s="17" t="s">
        <v>83</v>
      </c>
      <c r="BK957" s="150">
        <f>ROUND(I957*H957,2)</f>
        <v>0</v>
      </c>
      <c r="BL957" s="17" t="s">
        <v>491</v>
      </c>
      <c r="BM957" s="149" t="s">
        <v>1464</v>
      </c>
    </row>
    <row r="958" spans="2:65" s="14" customFormat="1" ht="11.25" x14ac:dyDescent="0.2">
      <c r="B958" s="166"/>
      <c r="D958" s="152" t="s">
        <v>384</v>
      </c>
      <c r="E958" s="167" t="s">
        <v>1</v>
      </c>
      <c r="F958" s="168" t="s">
        <v>1029</v>
      </c>
      <c r="H958" s="167" t="s">
        <v>1</v>
      </c>
      <c r="I958" s="169"/>
      <c r="L958" s="166"/>
      <c r="M958" s="170"/>
      <c r="T958" s="171"/>
      <c r="AT958" s="167" t="s">
        <v>384</v>
      </c>
      <c r="AU958" s="167" t="s">
        <v>85</v>
      </c>
      <c r="AV958" s="14" t="s">
        <v>83</v>
      </c>
      <c r="AW958" s="14" t="s">
        <v>32</v>
      </c>
      <c r="AX958" s="14" t="s">
        <v>76</v>
      </c>
      <c r="AY958" s="167" t="s">
        <v>375</v>
      </c>
    </row>
    <row r="959" spans="2:65" s="14" customFormat="1" ht="11.25" x14ac:dyDescent="0.2">
      <c r="B959" s="166"/>
      <c r="D959" s="152" t="s">
        <v>384</v>
      </c>
      <c r="E959" s="167" t="s">
        <v>1</v>
      </c>
      <c r="F959" s="168" t="s">
        <v>1465</v>
      </c>
      <c r="H959" s="167" t="s">
        <v>1</v>
      </c>
      <c r="I959" s="169"/>
      <c r="L959" s="166"/>
      <c r="M959" s="170"/>
      <c r="T959" s="171"/>
      <c r="AT959" s="167" t="s">
        <v>384</v>
      </c>
      <c r="AU959" s="167" t="s">
        <v>85</v>
      </c>
      <c r="AV959" s="14" t="s">
        <v>83</v>
      </c>
      <c r="AW959" s="14" t="s">
        <v>32</v>
      </c>
      <c r="AX959" s="14" t="s">
        <v>76</v>
      </c>
      <c r="AY959" s="167" t="s">
        <v>375</v>
      </c>
    </row>
    <row r="960" spans="2:65" s="14" customFormat="1" ht="11.25" x14ac:dyDescent="0.2">
      <c r="B960" s="166"/>
      <c r="D960" s="152" t="s">
        <v>384</v>
      </c>
      <c r="E960" s="167" t="s">
        <v>1</v>
      </c>
      <c r="F960" s="168" t="s">
        <v>1466</v>
      </c>
      <c r="H960" s="167" t="s">
        <v>1</v>
      </c>
      <c r="I960" s="169"/>
      <c r="L960" s="166"/>
      <c r="M960" s="170"/>
      <c r="T960" s="171"/>
      <c r="AT960" s="167" t="s">
        <v>384</v>
      </c>
      <c r="AU960" s="167" t="s">
        <v>85</v>
      </c>
      <c r="AV960" s="14" t="s">
        <v>83</v>
      </c>
      <c r="AW960" s="14" t="s">
        <v>32</v>
      </c>
      <c r="AX960" s="14" t="s">
        <v>76</v>
      </c>
      <c r="AY960" s="167" t="s">
        <v>375</v>
      </c>
    </row>
    <row r="961" spans="2:65" s="12" customFormat="1" ht="11.25" x14ac:dyDescent="0.2">
      <c r="B961" s="151"/>
      <c r="D961" s="152" t="s">
        <v>384</v>
      </c>
      <c r="E961" s="153" t="s">
        <v>1</v>
      </c>
      <c r="F961" s="154" t="s">
        <v>1467</v>
      </c>
      <c r="H961" s="155">
        <v>17.12</v>
      </c>
      <c r="I961" s="156"/>
      <c r="L961" s="151"/>
      <c r="M961" s="157"/>
      <c r="T961" s="158"/>
      <c r="AT961" s="153" t="s">
        <v>384</v>
      </c>
      <c r="AU961" s="153" t="s">
        <v>85</v>
      </c>
      <c r="AV961" s="12" t="s">
        <v>85</v>
      </c>
      <c r="AW961" s="12" t="s">
        <v>32</v>
      </c>
      <c r="AX961" s="12" t="s">
        <v>76</v>
      </c>
      <c r="AY961" s="153" t="s">
        <v>375</v>
      </c>
    </row>
    <row r="962" spans="2:65" s="12" customFormat="1" ht="33.75" x14ac:dyDescent="0.2">
      <c r="B962" s="151"/>
      <c r="D962" s="152" t="s">
        <v>384</v>
      </c>
      <c r="E962" s="153" t="s">
        <v>1</v>
      </c>
      <c r="F962" s="154" t="s">
        <v>1468</v>
      </c>
      <c r="H962" s="155">
        <v>67.852999999999994</v>
      </c>
      <c r="I962" s="156"/>
      <c r="L962" s="151"/>
      <c r="M962" s="157"/>
      <c r="T962" s="158"/>
      <c r="AT962" s="153" t="s">
        <v>384</v>
      </c>
      <c r="AU962" s="153" t="s">
        <v>85</v>
      </c>
      <c r="AV962" s="12" t="s">
        <v>85</v>
      </c>
      <c r="AW962" s="12" t="s">
        <v>32</v>
      </c>
      <c r="AX962" s="12" t="s">
        <v>76</v>
      </c>
      <c r="AY962" s="153" t="s">
        <v>375</v>
      </c>
    </row>
    <row r="963" spans="2:65" s="12" customFormat="1" ht="11.25" x14ac:dyDescent="0.2">
      <c r="B963" s="151"/>
      <c r="D963" s="152" t="s">
        <v>384</v>
      </c>
      <c r="E963" s="153" t="s">
        <v>1</v>
      </c>
      <c r="F963" s="154" t="s">
        <v>1469</v>
      </c>
      <c r="H963" s="155">
        <v>12.12</v>
      </c>
      <c r="I963" s="156"/>
      <c r="L963" s="151"/>
      <c r="M963" s="157"/>
      <c r="T963" s="158"/>
      <c r="AT963" s="153" t="s">
        <v>384</v>
      </c>
      <c r="AU963" s="153" t="s">
        <v>85</v>
      </c>
      <c r="AV963" s="12" t="s">
        <v>85</v>
      </c>
      <c r="AW963" s="12" t="s">
        <v>32</v>
      </c>
      <c r="AX963" s="12" t="s">
        <v>76</v>
      </c>
      <c r="AY963" s="153" t="s">
        <v>375</v>
      </c>
    </row>
    <row r="964" spans="2:65" s="12" customFormat="1" ht="22.5" x14ac:dyDescent="0.2">
      <c r="B964" s="151"/>
      <c r="D964" s="152" t="s">
        <v>384</v>
      </c>
      <c r="E964" s="153" t="s">
        <v>1</v>
      </c>
      <c r="F964" s="154" t="s">
        <v>1470</v>
      </c>
      <c r="H964" s="155">
        <v>54.237000000000002</v>
      </c>
      <c r="I964" s="156"/>
      <c r="L964" s="151"/>
      <c r="M964" s="157"/>
      <c r="T964" s="158"/>
      <c r="AT964" s="153" t="s">
        <v>384</v>
      </c>
      <c r="AU964" s="153" t="s">
        <v>85</v>
      </c>
      <c r="AV964" s="12" t="s">
        <v>85</v>
      </c>
      <c r="AW964" s="12" t="s">
        <v>32</v>
      </c>
      <c r="AX964" s="12" t="s">
        <v>76</v>
      </c>
      <c r="AY964" s="153" t="s">
        <v>375</v>
      </c>
    </row>
    <row r="965" spans="2:65" s="13" customFormat="1" ht="11.25" x14ac:dyDescent="0.2">
      <c r="B965" s="159"/>
      <c r="D965" s="152" t="s">
        <v>384</v>
      </c>
      <c r="E965" s="160" t="s">
        <v>1</v>
      </c>
      <c r="F965" s="161" t="s">
        <v>387</v>
      </c>
      <c r="H965" s="162">
        <v>151.33000000000001</v>
      </c>
      <c r="I965" s="163"/>
      <c r="L965" s="159"/>
      <c r="M965" s="164"/>
      <c r="T965" s="165"/>
      <c r="AT965" s="160" t="s">
        <v>384</v>
      </c>
      <c r="AU965" s="160" t="s">
        <v>85</v>
      </c>
      <c r="AV965" s="13" t="s">
        <v>382</v>
      </c>
      <c r="AW965" s="13" t="s">
        <v>32</v>
      </c>
      <c r="AX965" s="13" t="s">
        <v>83</v>
      </c>
      <c r="AY965" s="160" t="s">
        <v>375</v>
      </c>
    </row>
    <row r="966" spans="2:65" s="1" customFormat="1" ht="16.5" customHeight="1" x14ac:dyDescent="0.2">
      <c r="B966" s="32"/>
      <c r="C966" s="138" t="s">
        <v>1471</v>
      </c>
      <c r="D966" s="138" t="s">
        <v>377</v>
      </c>
      <c r="E966" s="139" t="s">
        <v>1472</v>
      </c>
      <c r="F966" s="140" t="s">
        <v>1473</v>
      </c>
      <c r="G966" s="141" t="s">
        <v>641</v>
      </c>
      <c r="H966" s="142">
        <v>2.4</v>
      </c>
      <c r="I966" s="143"/>
      <c r="J966" s="144">
        <f>ROUND(I966*H966,2)</f>
        <v>0</v>
      </c>
      <c r="K966" s="140" t="s">
        <v>381</v>
      </c>
      <c r="L966" s="32"/>
      <c r="M966" s="145" t="s">
        <v>1</v>
      </c>
      <c r="N966" s="146" t="s">
        <v>41</v>
      </c>
      <c r="P966" s="147">
        <f>O966*H966</f>
        <v>0</v>
      </c>
      <c r="Q966" s="147">
        <v>3.96E-3</v>
      </c>
      <c r="R966" s="147">
        <f>Q966*H966</f>
        <v>9.5040000000000003E-3</v>
      </c>
      <c r="S966" s="147">
        <v>0</v>
      </c>
      <c r="T966" s="148">
        <f>S966*H966</f>
        <v>0</v>
      </c>
      <c r="AR966" s="149" t="s">
        <v>491</v>
      </c>
      <c r="AT966" s="149" t="s">
        <v>377</v>
      </c>
      <c r="AU966" s="149" t="s">
        <v>85</v>
      </c>
      <c r="AY966" s="17" t="s">
        <v>375</v>
      </c>
      <c r="BE966" s="150">
        <f>IF(N966="základní",J966,0)</f>
        <v>0</v>
      </c>
      <c r="BF966" s="150">
        <f>IF(N966="snížená",J966,0)</f>
        <v>0</v>
      </c>
      <c r="BG966" s="150">
        <f>IF(N966="zákl. přenesená",J966,0)</f>
        <v>0</v>
      </c>
      <c r="BH966" s="150">
        <f>IF(N966="sníž. přenesená",J966,0)</f>
        <v>0</v>
      </c>
      <c r="BI966" s="150">
        <f>IF(N966="nulová",J966,0)</f>
        <v>0</v>
      </c>
      <c r="BJ966" s="17" t="s">
        <v>83</v>
      </c>
      <c r="BK966" s="150">
        <f>ROUND(I966*H966,2)</f>
        <v>0</v>
      </c>
      <c r="BL966" s="17" t="s">
        <v>491</v>
      </c>
      <c r="BM966" s="149" t="s">
        <v>1474</v>
      </c>
    </row>
    <row r="967" spans="2:65" s="14" customFormat="1" ht="11.25" x14ac:dyDescent="0.2">
      <c r="B967" s="166"/>
      <c r="D967" s="152" t="s">
        <v>384</v>
      </c>
      <c r="E967" s="167" t="s">
        <v>1</v>
      </c>
      <c r="F967" s="168" t="s">
        <v>1475</v>
      </c>
      <c r="H967" s="167" t="s">
        <v>1</v>
      </c>
      <c r="I967" s="169"/>
      <c r="L967" s="166"/>
      <c r="M967" s="170"/>
      <c r="T967" s="171"/>
      <c r="AT967" s="167" t="s">
        <v>384</v>
      </c>
      <c r="AU967" s="167" t="s">
        <v>85</v>
      </c>
      <c r="AV967" s="14" t="s">
        <v>83</v>
      </c>
      <c r="AW967" s="14" t="s">
        <v>32</v>
      </c>
      <c r="AX967" s="14" t="s">
        <v>76</v>
      </c>
      <c r="AY967" s="167" t="s">
        <v>375</v>
      </c>
    </row>
    <row r="968" spans="2:65" s="12" customFormat="1" ht="11.25" x14ac:dyDescent="0.2">
      <c r="B968" s="151"/>
      <c r="D968" s="152" t="s">
        <v>384</v>
      </c>
      <c r="E968" s="153" t="s">
        <v>1</v>
      </c>
      <c r="F968" s="154" t="s">
        <v>1476</v>
      </c>
      <c r="H968" s="155">
        <v>2.4</v>
      </c>
      <c r="I968" s="156"/>
      <c r="L968" s="151"/>
      <c r="M968" s="157"/>
      <c r="T968" s="158"/>
      <c r="AT968" s="153" t="s">
        <v>384</v>
      </c>
      <c r="AU968" s="153" t="s">
        <v>85</v>
      </c>
      <c r="AV968" s="12" t="s">
        <v>85</v>
      </c>
      <c r="AW968" s="12" t="s">
        <v>32</v>
      </c>
      <c r="AX968" s="12" t="s">
        <v>76</v>
      </c>
      <c r="AY968" s="153" t="s">
        <v>375</v>
      </c>
    </row>
    <row r="969" spans="2:65" s="13" customFormat="1" ht="11.25" x14ac:dyDescent="0.2">
      <c r="B969" s="159"/>
      <c r="D969" s="152" t="s">
        <v>384</v>
      </c>
      <c r="E969" s="160" t="s">
        <v>1</v>
      </c>
      <c r="F969" s="161" t="s">
        <v>387</v>
      </c>
      <c r="H969" s="162">
        <v>2.4</v>
      </c>
      <c r="I969" s="163"/>
      <c r="L969" s="159"/>
      <c r="M969" s="164"/>
      <c r="T969" s="165"/>
      <c r="AT969" s="160" t="s">
        <v>384</v>
      </c>
      <c r="AU969" s="160" t="s">
        <v>85</v>
      </c>
      <c r="AV969" s="13" t="s">
        <v>382</v>
      </c>
      <c r="AW969" s="13" t="s">
        <v>32</v>
      </c>
      <c r="AX969" s="13" t="s">
        <v>83</v>
      </c>
      <c r="AY969" s="160" t="s">
        <v>375</v>
      </c>
    </row>
    <row r="970" spans="2:65" s="1" customFormat="1" ht="16.5" customHeight="1" x14ac:dyDescent="0.2">
      <c r="B970" s="32"/>
      <c r="C970" s="138" t="s">
        <v>1477</v>
      </c>
      <c r="D970" s="138" t="s">
        <v>377</v>
      </c>
      <c r="E970" s="139" t="s">
        <v>1478</v>
      </c>
      <c r="F970" s="140" t="s">
        <v>1479</v>
      </c>
      <c r="G970" s="141" t="s">
        <v>641</v>
      </c>
      <c r="H970" s="142">
        <v>17</v>
      </c>
      <c r="I970" s="143"/>
      <c r="J970" s="144">
        <f>ROUND(I970*H970,2)</f>
        <v>0</v>
      </c>
      <c r="K970" s="140" t="s">
        <v>381</v>
      </c>
      <c r="L970" s="32"/>
      <c r="M970" s="145" t="s">
        <v>1</v>
      </c>
      <c r="N970" s="146" t="s">
        <v>41</v>
      </c>
      <c r="P970" s="147">
        <f>O970*H970</f>
        <v>0</v>
      </c>
      <c r="Q970" s="147">
        <v>1.57E-3</v>
      </c>
      <c r="R970" s="147">
        <f>Q970*H970</f>
        <v>2.6689999999999998E-2</v>
      </c>
      <c r="S970" s="147">
        <v>0</v>
      </c>
      <c r="T970" s="148">
        <f>S970*H970</f>
        <v>0</v>
      </c>
      <c r="AR970" s="149" t="s">
        <v>491</v>
      </c>
      <c r="AT970" s="149" t="s">
        <v>377</v>
      </c>
      <c r="AU970" s="149" t="s">
        <v>85</v>
      </c>
      <c r="AY970" s="17" t="s">
        <v>375</v>
      </c>
      <c r="BE970" s="150">
        <f>IF(N970="základní",J970,0)</f>
        <v>0</v>
      </c>
      <c r="BF970" s="150">
        <f>IF(N970="snížená",J970,0)</f>
        <v>0</v>
      </c>
      <c r="BG970" s="150">
        <f>IF(N970="zákl. přenesená",J970,0)</f>
        <v>0</v>
      </c>
      <c r="BH970" s="150">
        <f>IF(N970="sníž. přenesená",J970,0)</f>
        <v>0</v>
      </c>
      <c r="BI970" s="150">
        <f>IF(N970="nulová",J970,0)</f>
        <v>0</v>
      </c>
      <c r="BJ970" s="17" t="s">
        <v>83</v>
      </c>
      <c r="BK970" s="150">
        <f>ROUND(I970*H970,2)</f>
        <v>0</v>
      </c>
      <c r="BL970" s="17" t="s">
        <v>491</v>
      </c>
      <c r="BM970" s="149" t="s">
        <v>1480</v>
      </c>
    </row>
    <row r="971" spans="2:65" s="14" customFormat="1" ht="11.25" x14ac:dyDescent="0.2">
      <c r="B971" s="166"/>
      <c r="D971" s="152" t="s">
        <v>384</v>
      </c>
      <c r="E971" s="167" t="s">
        <v>1</v>
      </c>
      <c r="F971" s="168" t="s">
        <v>1029</v>
      </c>
      <c r="H971" s="167" t="s">
        <v>1</v>
      </c>
      <c r="I971" s="169"/>
      <c r="L971" s="166"/>
      <c r="M971" s="170"/>
      <c r="T971" s="171"/>
      <c r="AT971" s="167" t="s">
        <v>384</v>
      </c>
      <c r="AU971" s="167" t="s">
        <v>85</v>
      </c>
      <c r="AV971" s="14" t="s">
        <v>83</v>
      </c>
      <c r="AW971" s="14" t="s">
        <v>32</v>
      </c>
      <c r="AX971" s="14" t="s">
        <v>76</v>
      </c>
      <c r="AY971" s="167" t="s">
        <v>375</v>
      </c>
    </row>
    <row r="972" spans="2:65" s="14" customFormat="1" ht="11.25" x14ac:dyDescent="0.2">
      <c r="B972" s="166"/>
      <c r="D972" s="152" t="s">
        <v>384</v>
      </c>
      <c r="E972" s="167" t="s">
        <v>1</v>
      </c>
      <c r="F972" s="168" t="s">
        <v>1481</v>
      </c>
      <c r="H972" s="167" t="s">
        <v>1</v>
      </c>
      <c r="I972" s="169"/>
      <c r="L972" s="166"/>
      <c r="M972" s="170"/>
      <c r="T972" s="171"/>
      <c r="AT972" s="167" t="s">
        <v>384</v>
      </c>
      <c r="AU972" s="167" t="s">
        <v>85</v>
      </c>
      <c r="AV972" s="14" t="s">
        <v>83</v>
      </c>
      <c r="AW972" s="14" t="s">
        <v>32</v>
      </c>
      <c r="AX972" s="14" t="s">
        <v>76</v>
      </c>
      <c r="AY972" s="167" t="s">
        <v>375</v>
      </c>
    </row>
    <row r="973" spans="2:65" s="14" customFormat="1" ht="11.25" x14ac:dyDescent="0.2">
      <c r="B973" s="166"/>
      <c r="D973" s="152" t="s">
        <v>384</v>
      </c>
      <c r="E973" s="167" t="s">
        <v>1</v>
      </c>
      <c r="F973" s="168" t="s">
        <v>1482</v>
      </c>
      <c r="H973" s="167" t="s">
        <v>1</v>
      </c>
      <c r="I973" s="169"/>
      <c r="L973" s="166"/>
      <c r="M973" s="170"/>
      <c r="T973" s="171"/>
      <c r="AT973" s="167" t="s">
        <v>384</v>
      </c>
      <c r="AU973" s="167" t="s">
        <v>85</v>
      </c>
      <c r="AV973" s="14" t="s">
        <v>83</v>
      </c>
      <c r="AW973" s="14" t="s">
        <v>32</v>
      </c>
      <c r="AX973" s="14" t="s">
        <v>76</v>
      </c>
      <c r="AY973" s="167" t="s">
        <v>375</v>
      </c>
    </row>
    <row r="974" spans="2:65" s="12" customFormat="1" ht="11.25" x14ac:dyDescent="0.2">
      <c r="B974" s="151"/>
      <c r="D974" s="152" t="s">
        <v>384</v>
      </c>
      <c r="E974" s="153" t="s">
        <v>1</v>
      </c>
      <c r="F974" s="154" t="s">
        <v>1483</v>
      </c>
      <c r="H974" s="155">
        <v>17</v>
      </c>
      <c r="I974" s="156"/>
      <c r="L974" s="151"/>
      <c r="M974" s="157"/>
      <c r="T974" s="158"/>
      <c r="AT974" s="153" t="s">
        <v>384</v>
      </c>
      <c r="AU974" s="153" t="s">
        <v>85</v>
      </c>
      <c r="AV974" s="12" t="s">
        <v>85</v>
      </c>
      <c r="AW974" s="12" t="s">
        <v>32</v>
      </c>
      <c r="AX974" s="12" t="s">
        <v>76</v>
      </c>
      <c r="AY974" s="153" t="s">
        <v>375</v>
      </c>
    </row>
    <row r="975" spans="2:65" s="13" customFormat="1" ht="11.25" x14ac:dyDescent="0.2">
      <c r="B975" s="159"/>
      <c r="D975" s="152" t="s">
        <v>384</v>
      </c>
      <c r="E975" s="160" t="s">
        <v>1</v>
      </c>
      <c r="F975" s="161" t="s">
        <v>387</v>
      </c>
      <c r="H975" s="162">
        <v>17</v>
      </c>
      <c r="I975" s="163"/>
      <c r="L975" s="159"/>
      <c r="M975" s="164"/>
      <c r="T975" s="165"/>
      <c r="AT975" s="160" t="s">
        <v>384</v>
      </c>
      <c r="AU975" s="160" t="s">
        <v>85</v>
      </c>
      <c r="AV975" s="13" t="s">
        <v>382</v>
      </c>
      <c r="AW975" s="13" t="s">
        <v>32</v>
      </c>
      <c r="AX975" s="13" t="s">
        <v>83</v>
      </c>
      <c r="AY975" s="160" t="s">
        <v>375</v>
      </c>
    </row>
    <row r="976" spans="2:65" s="1" customFormat="1" ht="24.2" customHeight="1" x14ac:dyDescent="0.2">
      <c r="B976" s="32"/>
      <c r="C976" s="138" t="s">
        <v>1484</v>
      </c>
      <c r="D976" s="138" t="s">
        <v>377</v>
      </c>
      <c r="E976" s="139" t="s">
        <v>1485</v>
      </c>
      <c r="F976" s="140" t="s">
        <v>1486</v>
      </c>
      <c r="G976" s="141" t="s">
        <v>1308</v>
      </c>
      <c r="H976" s="192"/>
      <c r="I976" s="143"/>
      <c r="J976" s="144">
        <f>ROUND(I976*H976,2)</f>
        <v>0</v>
      </c>
      <c r="K976" s="140" t="s">
        <v>381</v>
      </c>
      <c r="L976" s="32"/>
      <c r="M976" s="145" t="s">
        <v>1</v>
      </c>
      <c r="N976" s="146" t="s">
        <v>41</v>
      </c>
      <c r="P976" s="147">
        <f>O976*H976</f>
        <v>0</v>
      </c>
      <c r="Q976" s="147">
        <v>0</v>
      </c>
      <c r="R976" s="147">
        <f>Q976*H976</f>
        <v>0</v>
      </c>
      <c r="S976" s="147">
        <v>0</v>
      </c>
      <c r="T976" s="148">
        <f>S976*H976</f>
        <v>0</v>
      </c>
      <c r="AR976" s="149" t="s">
        <v>491</v>
      </c>
      <c r="AT976" s="149" t="s">
        <v>377</v>
      </c>
      <c r="AU976" s="149" t="s">
        <v>85</v>
      </c>
      <c r="AY976" s="17" t="s">
        <v>375</v>
      </c>
      <c r="BE976" s="150">
        <f>IF(N976="základní",J976,0)</f>
        <v>0</v>
      </c>
      <c r="BF976" s="150">
        <f>IF(N976="snížená",J976,0)</f>
        <v>0</v>
      </c>
      <c r="BG976" s="150">
        <f>IF(N976="zákl. přenesená",J976,0)</f>
        <v>0</v>
      </c>
      <c r="BH976" s="150">
        <f>IF(N976="sníž. přenesená",J976,0)</f>
        <v>0</v>
      </c>
      <c r="BI976" s="150">
        <f>IF(N976="nulová",J976,0)</f>
        <v>0</v>
      </c>
      <c r="BJ976" s="17" t="s">
        <v>83</v>
      </c>
      <c r="BK976" s="150">
        <f>ROUND(I976*H976,2)</f>
        <v>0</v>
      </c>
      <c r="BL976" s="17" t="s">
        <v>491</v>
      </c>
      <c r="BM976" s="149" t="s">
        <v>1487</v>
      </c>
    </row>
    <row r="977" spans="2:65" s="11" customFormat="1" ht="22.9" customHeight="1" x14ac:dyDescent="0.2">
      <c r="B977" s="126"/>
      <c r="D977" s="127" t="s">
        <v>75</v>
      </c>
      <c r="E977" s="136" t="s">
        <v>1488</v>
      </c>
      <c r="F977" s="136" t="s">
        <v>1489</v>
      </c>
      <c r="I977" s="129"/>
      <c r="J977" s="137">
        <f>BK977</f>
        <v>0</v>
      </c>
      <c r="L977" s="126"/>
      <c r="M977" s="131"/>
      <c r="P977" s="132">
        <f>SUM(P978:P982)</f>
        <v>0</v>
      </c>
      <c r="R977" s="132">
        <f>SUM(R978:R982)</f>
        <v>2.1287481599999998</v>
      </c>
      <c r="T977" s="133">
        <f>SUM(T978:T982)</f>
        <v>0</v>
      </c>
      <c r="AR977" s="127" t="s">
        <v>85</v>
      </c>
      <c r="AT977" s="134" t="s">
        <v>75</v>
      </c>
      <c r="AU977" s="134" t="s">
        <v>83</v>
      </c>
      <c r="AY977" s="127" t="s">
        <v>375</v>
      </c>
      <c r="BK977" s="135">
        <f>SUM(BK978:BK982)</f>
        <v>0</v>
      </c>
    </row>
    <row r="978" spans="2:65" s="1" customFormat="1" ht="33" customHeight="1" x14ac:dyDescent="0.2">
      <c r="B978" s="32"/>
      <c r="C978" s="138" t="s">
        <v>1490</v>
      </c>
      <c r="D978" s="138" t="s">
        <v>377</v>
      </c>
      <c r="E978" s="139" t="s">
        <v>1491</v>
      </c>
      <c r="F978" s="140" t="s">
        <v>1492</v>
      </c>
      <c r="G978" s="141" t="s">
        <v>380</v>
      </c>
      <c r="H978" s="142">
        <v>57.595999999999997</v>
      </c>
      <c r="I978" s="143"/>
      <c r="J978" s="144">
        <f>ROUND(I978*H978,2)</f>
        <v>0</v>
      </c>
      <c r="K978" s="140" t="s">
        <v>381</v>
      </c>
      <c r="L978" s="32"/>
      <c r="M978" s="145" t="s">
        <v>1</v>
      </c>
      <c r="N978" s="146" t="s">
        <v>41</v>
      </c>
      <c r="P978" s="147">
        <f>O978*H978</f>
        <v>0</v>
      </c>
      <c r="Q978" s="147">
        <v>3.696E-2</v>
      </c>
      <c r="R978" s="147">
        <f>Q978*H978</f>
        <v>2.1287481599999998</v>
      </c>
      <c r="S978" s="147">
        <v>0</v>
      </c>
      <c r="T978" s="148">
        <f>S978*H978</f>
        <v>0</v>
      </c>
      <c r="AR978" s="149" t="s">
        <v>491</v>
      </c>
      <c r="AT978" s="149" t="s">
        <v>377</v>
      </c>
      <c r="AU978" s="149" t="s">
        <v>85</v>
      </c>
      <c r="AY978" s="17" t="s">
        <v>375</v>
      </c>
      <c r="BE978" s="150">
        <f>IF(N978="základní",J978,0)</f>
        <v>0</v>
      </c>
      <c r="BF978" s="150">
        <f>IF(N978="snížená",J978,0)</f>
        <v>0</v>
      </c>
      <c r="BG978" s="150">
        <f>IF(N978="zákl. přenesená",J978,0)</f>
        <v>0</v>
      </c>
      <c r="BH978" s="150">
        <f>IF(N978="sníž. přenesená",J978,0)</f>
        <v>0</v>
      </c>
      <c r="BI978" s="150">
        <f>IF(N978="nulová",J978,0)</f>
        <v>0</v>
      </c>
      <c r="BJ978" s="17" t="s">
        <v>83</v>
      </c>
      <c r="BK978" s="150">
        <f>ROUND(I978*H978,2)</f>
        <v>0</v>
      </c>
      <c r="BL978" s="17" t="s">
        <v>491</v>
      </c>
      <c r="BM978" s="149" t="s">
        <v>1493</v>
      </c>
    </row>
    <row r="979" spans="2:65" s="14" customFormat="1" ht="11.25" x14ac:dyDescent="0.2">
      <c r="B979" s="166"/>
      <c r="D979" s="152" t="s">
        <v>384</v>
      </c>
      <c r="E979" s="167" t="s">
        <v>1</v>
      </c>
      <c r="F979" s="168" t="s">
        <v>1339</v>
      </c>
      <c r="H979" s="167" t="s">
        <v>1</v>
      </c>
      <c r="I979" s="169"/>
      <c r="L979" s="166"/>
      <c r="M979" s="170"/>
      <c r="T979" s="171"/>
      <c r="AT979" s="167" t="s">
        <v>384</v>
      </c>
      <c r="AU979" s="167" t="s">
        <v>85</v>
      </c>
      <c r="AV979" s="14" t="s">
        <v>83</v>
      </c>
      <c r="AW979" s="14" t="s">
        <v>32</v>
      </c>
      <c r="AX979" s="14" t="s">
        <v>76</v>
      </c>
      <c r="AY979" s="167" t="s">
        <v>375</v>
      </c>
    </row>
    <row r="980" spans="2:65" s="12" customFormat="1" ht="33.75" x14ac:dyDescent="0.2">
      <c r="B980" s="151"/>
      <c r="D980" s="152" t="s">
        <v>384</v>
      </c>
      <c r="E980" s="153" t="s">
        <v>1</v>
      </c>
      <c r="F980" s="154" t="s">
        <v>1494</v>
      </c>
      <c r="H980" s="155">
        <v>57.595999999999997</v>
      </c>
      <c r="I980" s="156"/>
      <c r="L980" s="151"/>
      <c r="M980" s="157"/>
      <c r="T980" s="158"/>
      <c r="AT980" s="153" t="s">
        <v>384</v>
      </c>
      <c r="AU980" s="153" t="s">
        <v>85</v>
      </c>
      <c r="AV980" s="12" t="s">
        <v>85</v>
      </c>
      <c r="AW980" s="12" t="s">
        <v>32</v>
      </c>
      <c r="AX980" s="12" t="s">
        <v>76</v>
      </c>
      <c r="AY980" s="153" t="s">
        <v>375</v>
      </c>
    </row>
    <row r="981" spans="2:65" s="13" customFormat="1" ht="11.25" x14ac:dyDescent="0.2">
      <c r="B981" s="159"/>
      <c r="D981" s="152" t="s">
        <v>384</v>
      </c>
      <c r="E981" s="160" t="s">
        <v>1</v>
      </c>
      <c r="F981" s="161" t="s">
        <v>387</v>
      </c>
      <c r="H981" s="162">
        <v>57.595999999999997</v>
      </c>
      <c r="I981" s="163"/>
      <c r="L981" s="159"/>
      <c r="M981" s="164"/>
      <c r="T981" s="165"/>
      <c r="AT981" s="160" t="s">
        <v>384</v>
      </c>
      <c r="AU981" s="160" t="s">
        <v>85</v>
      </c>
      <c r="AV981" s="13" t="s">
        <v>382</v>
      </c>
      <c r="AW981" s="13" t="s">
        <v>32</v>
      </c>
      <c r="AX981" s="13" t="s">
        <v>83</v>
      </c>
      <c r="AY981" s="160" t="s">
        <v>375</v>
      </c>
    </row>
    <row r="982" spans="2:65" s="1" customFormat="1" ht="24.2" customHeight="1" x14ac:dyDescent="0.2">
      <c r="B982" s="32"/>
      <c r="C982" s="138" t="s">
        <v>1495</v>
      </c>
      <c r="D982" s="138" t="s">
        <v>377</v>
      </c>
      <c r="E982" s="139" t="s">
        <v>1496</v>
      </c>
      <c r="F982" s="140" t="s">
        <v>1497</v>
      </c>
      <c r="G982" s="141" t="s">
        <v>1308</v>
      </c>
      <c r="H982" s="192"/>
      <c r="I982" s="143"/>
      <c r="J982" s="144">
        <f>ROUND(I982*H982,2)</f>
        <v>0</v>
      </c>
      <c r="K982" s="140" t="s">
        <v>381</v>
      </c>
      <c r="L982" s="32"/>
      <c r="M982" s="145" t="s">
        <v>1</v>
      </c>
      <c r="N982" s="146" t="s">
        <v>41</v>
      </c>
      <c r="P982" s="147">
        <f>O982*H982</f>
        <v>0</v>
      </c>
      <c r="Q982" s="147">
        <v>0</v>
      </c>
      <c r="R982" s="147">
        <f>Q982*H982</f>
        <v>0</v>
      </c>
      <c r="S982" s="147">
        <v>0</v>
      </c>
      <c r="T982" s="148">
        <f>S982*H982</f>
        <v>0</v>
      </c>
      <c r="AR982" s="149" t="s">
        <v>491</v>
      </c>
      <c r="AT982" s="149" t="s">
        <v>377</v>
      </c>
      <c r="AU982" s="149" t="s">
        <v>85</v>
      </c>
      <c r="AY982" s="17" t="s">
        <v>375</v>
      </c>
      <c r="BE982" s="150">
        <f>IF(N982="základní",J982,0)</f>
        <v>0</v>
      </c>
      <c r="BF982" s="150">
        <f>IF(N982="snížená",J982,0)</f>
        <v>0</v>
      </c>
      <c r="BG982" s="150">
        <f>IF(N982="zákl. přenesená",J982,0)</f>
        <v>0</v>
      </c>
      <c r="BH982" s="150">
        <f>IF(N982="sníž. přenesená",J982,0)</f>
        <v>0</v>
      </c>
      <c r="BI982" s="150">
        <f>IF(N982="nulová",J982,0)</f>
        <v>0</v>
      </c>
      <c r="BJ982" s="17" t="s">
        <v>83</v>
      </c>
      <c r="BK982" s="150">
        <f>ROUND(I982*H982,2)</f>
        <v>0</v>
      </c>
      <c r="BL982" s="17" t="s">
        <v>491</v>
      </c>
      <c r="BM982" s="149" t="s">
        <v>1498</v>
      </c>
    </row>
    <row r="983" spans="2:65" s="11" customFormat="1" ht="22.9" customHeight="1" x14ac:dyDescent="0.2">
      <c r="B983" s="126"/>
      <c r="D983" s="127" t="s">
        <v>75</v>
      </c>
      <c r="E983" s="136" t="s">
        <v>1499</v>
      </c>
      <c r="F983" s="136" t="s">
        <v>1500</v>
      </c>
      <c r="I983" s="129"/>
      <c r="J983" s="137">
        <f>BK983</f>
        <v>0</v>
      </c>
      <c r="L983" s="126"/>
      <c r="M983" s="131"/>
      <c r="P983" s="132">
        <f>SUM(P984:P996)</f>
        <v>0</v>
      </c>
      <c r="R983" s="132">
        <f>SUM(R984:R996)</f>
        <v>1.1786098</v>
      </c>
      <c r="T983" s="133">
        <f>SUM(T984:T996)</f>
        <v>0</v>
      </c>
      <c r="AR983" s="127" t="s">
        <v>85</v>
      </c>
      <c r="AT983" s="134" t="s">
        <v>75</v>
      </c>
      <c r="AU983" s="134" t="s">
        <v>83</v>
      </c>
      <c r="AY983" s="127" t="s">
        <v>375</v>
      </c>
      <c r="BK983" s="135">
        <f>SUM(BK984:BK996)</f>
        <v>0</v>
      </c>
    </row>
    <row r="984" spans="2:65" s="1" customFormat="1" ht="24.2" customHeight="1" x14ac:dyDescent="0.2">
      <c r="B984" s="32"/>
      <c r="C984" s="138" t="s">
        <v>1501</v>
      </c>
      <c r="D984" s="138" t="s">
        <v>377</v>
      </c>
      <c r="E984" s="139" t="s">
        <v>1502</v>
      </c>
      <c r="F984" s="140" t="s">
        <v>1503</v>
      </c>
      <c r="G984" s="141" t="s">
        <v>380</v>
      </c>
      <c r="H984" s="142">
        <v>43.75</v>
      </c>
      <c r="I984" s="143"/>
      <c r="J984" s="144">
        <f>ROUND(I984*H984,2)</f>
        <v>0</v>
      </c>
      <c r="K984" s="140" t="s">
        <v>381</v>
      </c>
      <c r="L984" s="32"/>
      <c r="M984" s="145" t="s">
        <v>1</v>
      </c>
      <c r="N984" s="146" t="s">
        <v>41</v>
      </c>
      <c r="P984" s="147">
        <f>O984*H984</f>
        <v>0</v>
      </c>
      <c r="Q984" s="147">
        <v>1.2200000000000001E-2</v>
      </c>
      <c r="R984" s="147">
        <f>Q984*H984</f>
        <v>0.53375000000000006</v>
      </c>
      <c r="S984" s="147">
        <v>0</v>
      </c>
      <c r="T984" s="148">
        <f>S984*H984</f>
        <v>0</v>
      </c>
      <c r="AR984" s="149" t="s">
        <v>491</v>
      </c>
      <c r="AT984" s="149" t="s">
        <v>377</v>
      </c>
      <c r="AU984" s="149" t="s">
        <v>85</v>
      </c>
      <c r="AY984" s="17" t="s">
        <v>375</v>
      </c>
      <c r="BE984" s="150">
        <f>IF(N984="základní",J984,0)</f>
        <v>0</v>
      </c>
      <c r="BF984" s="150">
        <f>IF(N984="snížená",J984,0)</f>
        <v>0</v>
      </c>
      <c r="BG984" s="150">
        <f>IF(N984="zákl. přenesená",J984,0)</f>
        <v>0</v>
      </c>
      <c r="BH984" s="150">
        <f>IF(N984="sníž. přenesená",J984,0)</f>
        <v>0</v>
      </c>
      <c r="BI984" s="150">
        <f>IF(N984="nulová",J984,0)</f>
        <v>0</v>
      </c>
      <c r="BJ984" s="17" t="s">
        <v>83</v>
      </c>
      <c r="BK984" s="150">
        <f>ROUND(I984*H984,2)</f>
        <v>0</v>
      </c>
      <c r="BL984" s="17" t="s">
        <v>491</v>
      </c>
      <c r="BM984" s="149" t="s">
        <v>1504</v>
      </c>
    </row>
    <row r="985" spans="2:65" s="14" customFormat="1" ht="11.25" x14ac:dyDescent="0.2">
      <c r="B985" s="166"/>
      <c r="D985" s="152" t="s">
        <v>384</v>
      </c>
      <c r="E985" s="167" t="s">
        <v>1</v>
      </c>
      <c r="F985" s="168" t="s">
        <v>1339</v>
      </c>
      <c r="H985" s="167" t="s">
        <v>1</v>
      </c>
      <c r="I985" s="169"/>
      <c r="L985" s="166"/>
      <c r="M985" s="170"/>
      <c r="T985" s="171"/>
      <c r="AT985" s="167" t="s">
        <v>384</v>
      </c>
      <c r="AU985" s="167" t="s">
        <v>85</v>
      </c>
      <c r="AV985" s="14" t="s">
        <v>83</v>
      </c>
      <c r="AW985" s="14" t="s">
        <v>32</v>
      </c>
      <c r="AX985" s="14" t="s">
        <v>76</v>
      </c>
      <c r="AY985" s="167" t="s">
        <v>375</v>
      </c>
    </row>
    <row r="986" spans="2:65" s="14" customFormat="1" ht="11.25" x14ac:dyDescent="0.2">
      <c r="B986" s="166"/>
      <c r="D986" s="152" t="s">
        <v>384</v>
      </c>
      <c r="E986" s="167" t="s">
        <v>1</v>
      </c>
      <c r="F986" s="168" t="s">
        <v>1505</v>
      </c>
      <c r="H986" s="167" t="s">
        <v>1</v>
      </c>
      <c r="I986" s="169"/>
      <c r="L986" s="166"/>
      <c r="M986" s="170"/>
      <c r="T986" s="171"/>
      <c r="AT986" s="167" t="s">
        <v>384</v>
      </c>
      <c r="AU986" s="167" t="s">
        <v>85</v>
      </c>
      <c r="AV986" s="14" t="s">
        <v>83</v>
      </c>
      <c r="AW986" s="14" t="s">
        <v>32</v>
      </c>
      <c r="AX986" s="14" t="s">
        <v>76</v>
      </c>
      <c r="AY986" s="167" t="s">
        <v>375</v>
      </c>
    </row>
    <row r="987" spans="2:65" s="12" customFormat="1" ht="11.25" x14ac:dyDescent="0.2">
      <c r="B987" s="151"/>
      <c r="D987" s="152" t="s">
        <v>384</v>
      </c>
      <c r="E987" s="153" t="s">
        <v>1</v>
      </c>
      <c r="F987" s="154" t="s">
        <v>1506</v>
      </c>
      <c r="H987" s="155">
        <v>17.75</v>
      </c>
      <c r="I987" s="156"/>
      <c r="L987" s="151"/>
      <c r="M987" s="157"/>
      <c r="T987" s="158"/>
      <c r="AT987" s="153" t="s">
        <v>384</v>
      </c>
      <c r="AU987" s="153" t="s">
        <v>85</v>
      </c>
      <c r="AV987" s="12" t="s">
        <v>85</v>
      </c>
      <c r="AW987" s="12" t="s">
        <v>32</v>
      </c>
      <c r="AX987" s="12" t="s">
        <v>76</v>
      </c>
      <c r="AY987" s="153" t="s">
        <v>375</v>
      </c>
    </row>
    <row r="988" spans="2:65" s="12" customFormat="1" ht="11.25" x14ac:dyDescent="0.2">
      <c r="B988" s="151"/>
      <c r="D988" s="152" t="s">
        <v>384</v>
      </c>
      <c r="E988" s="153" t="s">
        <v>1</v>
      </c>
      <c r="F988" s="154" t="s">
        <v>1507</v>
      </c>
      <c r="H988" s="155">
        <v>26</v>
      </c>
      <c r="I988" s="156"/>
      <c r="L988" s="151"/>
      <c r="M988" s="157"/>
      <c r="T988" s="158"/>
      <c r="AT988" s="153" t="s">
        <v>384</v>
      </c>
      <c r="AU988" s="153" t="s">
        <v>85</v>
      </c>
      <c r="AV988" s="12" t="s">
        <v>85</v>
      </c>
      <c r="AW988" s="12" t="s">
        <v>32</v>
      </c>
      <c r="AX988" s="12" t="s">
        <v>76</v>
      </c>
      <c r="AY988" s="153" t="s">
        <v>375</v>
      </c>
    </row>
    <row r="989" spans="2:65" s="13" customFormat="1" ht="11.25" x14ac:dyDescent="0.2">
      <c r="B989" s="159"/>
      <c r="D989" s="152" t="s">
        <v>384</v>
      </c>
      <c r="E989" s="160" t="s">
        <v>1508</v>
      </c>
      <c r="F989" s="161" t="s">
        <v>387</v>
      </c>
      <c r="H989" s="162">
        <v>43.75</v>
      </c>
      <c r="I989" s="163"/>
      <c r="L989" s="159"/>
      <c r="M989" s="164"/>
      <c r="T989" s="165"/>
      <c r="AT989" s="160" t="s">
        <v>384</v>
      </c>
      <c r="AU989" s="160" t="s">
        <v>85</v>
      </c>
      <c r="AV989" s="13" t="s">
        <v>382</v>
      </c>
      <c r="AW989" s="13" t="s">
        <v>32</v>
      </c>
      <c r="AX989" s="13" t="s">
        <v>83</v>
      </c>
      <c r="AY989" s="160" t="s">
        <v>375</v>
      </c>
    </row>
    <row r="990" spans="2:65" s="1" customFormat="1" ht="24.2" customHeight="1" x14ac:dyDescent="0.2">
      <c r="B990" s="32"/>
      <c r="C990" s="138" t="s">
        <v>1509</v>
      </c>
      <c r="D990" s="138" t="s">
        <v>377</v>
      </c>
      <c r="E990" s="139" t="s">
        <v>1510</v>
      </c>
      <c r="F990" s="140" t="s">
        <v>1511</v>
      </c>
      <c r="G990" s="141" t="s">
        <v>380</v>
      </c>
      <c r="H990" s="142">
        <v>51.22</v>
      </c>
      <c r="I990" s="143"/>
      <c r="J990" s="144">
        <f>ROUND(I990*H990,2)</f>
        <v>0</v>
      </c>
      <c r="K990" s="140" t="s">
        <v>381</v>
      </c>
      <c r="L990" s="32"/>
      <c r="M990" s="145" t="s">
        <v>1</v>
      </c>
      <c r="N990" s="146" t="s">
        <v>41</v>
      </c>
      <c r="P990" s="147">
        <f>O990*H990</f>
        <v>0</v>
      </c>
      <c r="Q990" s="147">
        <v>1.259E-2</v>
      </c>
      <c r="R990" s="147">
        <f>Q990*H990</f>
        <v>0.64485979999999998</v>
      </c>
      <c r="S990" s="147">
        <v>0</v>
      </c>
      <c r="T990" s="148">
        <f>S990*H990</f>
        <v>0</v>
      </c>
      <c r="AR990" s="149" t="s">
        <v>491</v>
      </c>
      <c r="AT990" s="149" t="s">
        <v>377</v>
      </c>
      <c r="AU990" s="149" t="s">
        <v>85</v>
      </c>
      <c r="AY990" s="17" t="s">
        <v>375</v>
      </c>
      <c r="BE990" s="150">
        <f>IF(N990="základní",J990,0)</f>
        <v>0</v>
      </c>
      <c r="BF990" s="150">
        <f>IF(N990="snížená",J990,0)</f>
        <v>0</v>
      </c>
      <c r="BG990" s="150">
        <f>IF(N990="zákl. přenesená",J990,0)</f>
        <v>0</v>
      </c>
      <c r="BH990" s="150">
        <f>IF(N990="sníž. přenesená",J990,0)</f>
        <v>0</v>
      </c>
      <c r="BI990" s="150">
        <f>IF(N990="nulová",J990,0)</f>
        <v>0</v>
      </c>
      <c r="BJ990" s="17" t="s">
        <v>83</v>
      </c>
      <c r="BK990" s="150">
        <f>ROUND(I990*H990,2)</f>
        <v>0</v>
      </c>
      <c r="BL990" s="17" t="s">
        <v>491</v>
      </c>
      <c r="BM990" s="149" t="s">
        <v>1512</v>
      </c>
    </row>
    <row r="991" spans="2:65" s="14" customFormat="1" ht="11.25" x14ac:dyDescent="0.2">
      <c r="B991" s="166"/>
      <c r="D991" s="152" t="s">
        <v>384</v>
      </c>
      <c r="E991" s="167" t="s">
        <v>1</v>
      </c>
      <c r="F991" s="168" t="s">
        <v>1339</v>
      </c>
      <c r="H991" s="167" t="s">
        <v>1</v>
      </c>
      <c r="I991" s="169"/>
      <c r="L991" s="166"/>
      <c r="M991" s="170"/>
      <c r="T991" s="171"/>
      <c r="AT991" s="167" t="s">
        <v>384</v>
      </c>
      <c r="AU991" s="167" t="s">
        <v>85</v>
      </c>
      <c r="AV991" s="14" t="s">
        <v>83</v>
      </c>
      <c r="AW991" s="14" t="s">
        <v>32</v>
      </c>
      <c r="AX991" s="14" t="s">
        <v>76</v>
      </c>
      <c r="AY991" s="167" t="s">
        <v>375</v>
      </c>
    </row>
    <row r="992" spans="2:65" s="14" customFormat="1" ht="11.25" x14ac:dyDescent="0.2">
      <c r="B992" s="166"/>
      <c r="D992" s="152" t="s">
        <v>384</v>
      </c>
      <c r="E992" s="167" t="s">
        <v>1</v>
      </c>
      <c r="F992" s="168" t="s">
        <v>1513</v>
      </c>
      <c r="H992" s="167" t="s">
        <v>1</v>
      </c>
      <c r="I992" s="169"/>
      <c r="L992" s="166"/>
      <c r="M992" s="170"/>
      <c r="T992" s="171"/>
      <c r="AT992" s="167" t="s">
        <v>384</v>
      </c>
      <c r="AU992" s="167" t="s">
        <v>85</v>
      </c>
      <c r="AV992" s="14" t="s">
        <v>83</v>
      </c>
      <c r="AW992" s="14" t="s">
        <v>32</v>
      </c>
      <c r="AX992" s="14" t="s">
        <v>76</v>
      </c>
      <c r="AY992" s="167" t="s">
        <v>375</v>
      </c>
    </row>
    <row r="993" spans="2:65" s="12" customFormat="1" ht="11.25" x14ac:dyDescent="0.2">
      <c r="B993" s="151"/>
      <c r="D993" s="152" t="s">
        <v>384</v>
      </c>
      <c r="E993" s="153" t="s">
        <v>1</v>
      </c>
      <c r="F993" s="154" t="s">
        <v>1514</v>
      </c>
      <c r="H993" s="155">
        <v>29.09</v>
      </c>
      <c r="I993" s="156"/>
      <c r="L993" s="151"/>
      <c r="M993" s="157"/>
      <c r="T993" s="158"/>
      <c r="AT993" s="153" t="s">
        <v>384</v>
      </c>
      <c r="AU993" s="153" t="s">
        <v>85</v>
      </c>
      <c r="AV993" s="12" t="s">
        <v>85</v>
      </c>
      <c r="AW993" s="12" t="s">
        <v>32</v>
      </c>
      <c r="AX993" s="12" t="s">
        <v>76</v>
      </c>
      <c r="AY993" s="153" t="s">
        <v>375</v>
      </c>
    </row>
    <row r="994" spans="2:65" s="12" customFormat="1" ht="11.25" x14ac:dyDescent="0.2">
      <c r="B994" s="151"/>
      <c r="D994" s="152" t="s">
        <v>384</v>
      </c>
      <c r="E994" s="153" t="s">
        <v>1</v>
      </c>
      <c r="F994" s="154" t="s">
        <v>1515</v>
      </c>
      <c r="H994" s="155">
        <v>22.13</v>
      </c>
      <c r="I994" s="156"/>
      <c r="L994" s="151"/>
      <c r="M994" s="157"/>
      <c r="T994" s="158"/>
      <c r="AT994" s="153" t="s">
        <v>384</v>
      </c>
      <c r="AU994" s="153" t="s">
        <v>85</v>
      </c>
      <c r="AV994" s="12" t="s">
        <v>85</v>
      </c>
      <c r="AW994" s="12" t="s">
        <v>32</v>
      </c>
      <c r="AX994" s="12" t="s">
        <v>76</v>
      </c>
      <c r="AY994" s="153" t="s">
        <v>375</v>
      </c>
    </row>
    <row r="995" spans="2:65" s="13" customFormat="1" ht="11.25" x14ac:dyDescent="0.2">
      <c r="B995" s="159"/>
      <c r="D995" s="152" t="s">
        <v>384</v>
      </c>
      <c r="E995" s="160" t="s">
        <v>1516</v>
      </c>
      <c r="F995" s="161" t="s">
        <v>387</v>
      </c>
      <c r="H995" s="162">
        <v>51.22</v>
      </c>
      <c r="I995" s="163"/>
      <c r="L995" s="159"/>
      <c r="M995" s="164"/>
      <c r="T995" s="165"/>
      <c r="AT995" s="160" t="s">
        <v>384</v>
      </c>
      <c r="AU995" s="160" t="s">
        <v>85</v>
      </c>
      <c r="AV995" s="13" t="s">
        <v>382</v>
      </c>
      <c r="AW995" s="13" t="s">
        <v>32</v>
      </c>
      <c r="AX995" s="13" t="s">
        <v>83</v>
      </c>
      <c r="AY995" s="160" t="s">
        <v>375</v>
      </c>
    </row>
    <row r="996" spans="2:65" s="1" customFormat="1" ht="24.2" customHeight="1" x14ac:dyDescent="0.2">
      <c r="B996" s="32"/>
      <c r="C996" s="138" t="s">
        <v>1517</v>
      </c>
      <c r="D996" s="138" t="s">
        <v>377</v>
      </c>
      <c r="E996" s="139" t="s">
        <v>1518</v>
      </c>
      <c r="F996" s="140" t="s">
        <v>1519</v>
      </c>
      <c r="G996" s="141" t="s">
        <v>1308</v>
      </c>
      <c r="H996" s="192"/>
      <c r="I996" s="143"/>
      <c r="J996" s="144">
        <f>ROUND(I996*H996,2)</f>
        <v>0</v>
      </c>
      <c r="K996" s="140" t="s">
        <v>381</v>
      </c>
      <c r="L996" s="32"/>
      <c r="M996" s="145" t="s">
        <v>1</v>
      </c>
      <c r="N996" s="146" t="s">
        <v>41</v>
      </c>
      <c r="P996" s="147">
        <f>O996*H996</f>
        <v>0</v>
      </c>
      <c r="Q996" s="147">
        <v>0</v>
      </c>
      <c r="R996" s="147">
        <f>Q996*H996</f>
        <v>0</v>
      </c>
      <c r="S996" s="147">
        <v>0</v>
      </c>
      <c r="T996" s="148">
        <f>S996*H996</f>
        <v>0</v>
      </c>
      <c r="AR996" s="149" t="s">
        <v>491</v>
      </c>
      <c r="AT996" s="149" t="s">
        <v>377</v>
      </c>
      <c r="AU996" s="149" t="s">
        <v>85</v>
      </c>
      <c r="AY996" s="17" t="s">
        <v>375</v>
      </c>
      <c r="BE996" s="150">
        <f>IF(N996="základní",J996,0)</f>
        <v>0</v>
      </c>
      <c r="BF996" s="150">
        <f>IF(N996="snížená",J996,0)</f>
        <v>0</v>
      </c>
      <c r="BG996" s="150">
        <f>IF(N996="zákl. přenesená",J996,0)</f>
        <v>0</v>
      </c>
      <c r="BH996" s="150">
        <f>IF(N996="sníž. přenesená",J996,0)</f>
        <v>0</v>
      </c>
      <c r="BI996" s="150">
        <f>IF(N996="nulová",J996,0)</f>
        <v>0</v>
      </c>
      <c r="BJ996" s="17" t="s">
        <v>83</v>
      </c>
      <c r="BK996" s="150">
        <f>ROUND(I996*H996,2)</f>
        <v>0</v>
      </c>
      <c r="BL996" s="17" t="s">
        <v>491</v>
      </c>
      <c r="BM996" s="149" t="s">
        <v>1520</v>
      </c>
    </row>
    <row r="997" spans="2:65" s="11" customFormat="1" ht="22.9" customHeight="1" x14ac:dyDescent="0.2">
      <c r="B997" s="126"/>
      <c r="D997" s="127" t="s">
        <v>75</v>
      </c>
      <c r="E997" s="136" t="s">
        <v>1521</v>
      </c>
      <c r="F997" s="136" t="s">
        <v>1522</v>
      </c>
      <c r="I997" s="129"/>
      <c r="J997" s="137">
        <f>BK997</f>
        <v>0</v>
      </c>
      <c r="L997" s="126"/>
      <c r="M997" s="131"/>
      <c r="P997" s="132">
        <f>SUM(P998:P1024)</f>
        <v>0</v>
      </c>
      <c r="R997" s="132">
        <f>SUM(R998:R1024)</f>
        <v>0.72788445000000002</v>
      </c>
      <c r="T997" s="133">
        <f>SUM(T998:T1024)</f>
        <v>0</v>
      </c>
      <c r="AR997" s="127" t="s">
        <v>85</v>
      </c>
      <c r="AT997" s="134" t="s">
        <v>75</v>
      </c>
      <c r="AU997" s="134" t="s">
        <v>83</v>
      </c>
      <c r="AY997" s="127" t="s">
        <v>375</v>
      </c>
      <c r="BK997" s="135">
        <f>SUM(BK998:BK1024)</f>
        <v>0</v>
      </c>
    </row>
    <row r="998" spans="2:65" s="1" customFormat="1" ht="24.2" customHeight="1" x14ac:dyDescent="0.2">
      <c r="B998" s="32"/>
      <c r="C998" s="138" t="s">
        <v>1523</v>
      </c>
      <c r="D998" s="138" t="s">
        <v>377</v>
      </c>
      <c r="E998" s="139" t="s">
        <v>1524</v>
      </c>
      <c r="F998" s="140" t="s">
        <v>1525</v>
      </c>
      <c r="G998" s="141" t="s">
        <v>641</v>
      </c>
      <c r="H998" s="142">
        <v>234.38499999999999</v>
      </c>
      <c r="I998" s="143"/>
      <c r="J998" s="144">
        <f>ROUND(I998*H998,2)</f>
        <v>0</v>
      </c>
      <c r="K998" s="140" t="s">
        <v>381</v>
      </c>
      <c r="L998" s="32"/>
      <c r="M998" s="145" t="s">
        <v>1</v>
      </c>
      <c r="N998" s="146" t="s">
        <v>41</v>
      </c>
      <c r="P998" s="147">
        <f>O998*H998</f>
        <v>0</v>
      </c>
      <c r="Q998" s="147">
        <v>1.3799999999999999E-3</v>
      </c>
      <c r="R998" s="147">
        <f>Q998*H998</f>
        <v>0.3234513</v>
      </c>
      <c r="S998" s="147">
        <v>0</v>
      </c>
      <c r="T998" s="148">
        <f>S998*H998</f>
        <v>0</v>
      </c>
      <c r="AR998" s="149" t="s">
        <v>491</v>
      </c>
      <c r="AT998" s="149" t="s">
        <v>377</v>
      </c>
      <c r="AU998" s="149" t="s">
        <v>85</v>
      </c>
      <c r="AY998" s="17" t="s">
        <v>375</v>
      </c>
      <c r="BE998" s="150">
        <f>IF(N998="základní",J998,0)</f>
        <v>0</v>
      </c>
      <c r="BF998" s="150">
        <f>IF(N998="snížená",J998,0)</f>
        <v>0</v>
      </c>
      <c r="BG998" s="150">
        <f>IF(N998="zákl. přenesená",J998,0)</f>
        <v>0</v>
      </c>
      <c r="BH998" s="150">
        <f>IF(N998="sníž. přenesená",J998,0)</f>
        <v>0</v>
      </c>
      <c r="BI998" s="150">
        <f>IF(N998="nulová",J998,0)</f>
        <v>0</v>
      </c>
      <c r="BJ998" s="17" t="s">
        <v>83</v>
      </c>
      <c r="BK998" s="150">
        <f>ROUND(I998*H998,2)</f>
        <v>0</v>
      </c>
      <c r="BL998" s="17" t="s">
        <v>491</v>
      </c>
      <c r="BM998" s="149" t="s">
        <v>1526</v>
      </c>
    </row>
    <row r="999" spans="2:65" s="14" customFormat="1" ht="11.25" x14ac:dyDescent="0.2">
      <c r="B999" s="166"/>
      <c r="D999" s="152" t="s">
        <v>384</v>
      </c>
      <c r="E999" s="167" t="s">
        <v>1</v>
      </c>
      <c r="F999" s="168" t="s">
        <v>1527</v>
      </c>
      <c r="H999" s="167" t="s">
        <v>1</v>
      </c>
      <c r="I999" s="169"/>
      <c r="L999" s="166"/>
      <c r="M999" s="170"/>
      <c r="T999" s="171"/>
      <c r="AT999" s="167" t="s">
        <v>384</v>
      </c>
      <c r="AU999" s="167" t="s">
        <v>85</v>
      </c>
      <c r="AV999" s="14" t="s">
        <v>83</v>
      </c>
      <c r="AW999" s="14" t="s">
        <v>32</v>
      </c>
      <c r="AX999" s="14" t="s">
        <v>76</v>
      </c>
      <c r="AY999" s="167" t="s">
        <v>375</v>
      </c>
    </row>
    <row r="1000" spans="2:65" s="14" customFormat="1" ht="11.25" x14ac:dyDescent="0.2">
      <c r="B1000" s="166"/>
      <c r="D1000" s="152" t="s">
        <v>384</v>
      </c>
      <c r="E1000" s="167" t="s">
        <v>1</v>
      </c>
      <c r="F1000" s="168" t="s">
        <v>1528</v>
      </c>
      <c r="H1000" s="167" t="s">
        <v>1</v>
      </c>
      <c r="I1000" s="169"/>
      <c r="L1000" s="166"/>
      <c r="M1000" s="170"/>
      <c r="T1000" s="171"/>
      <c r="AT1000" s="167" t="s">
        <v>384</v>
      </c>
      <c r="AU1000" s="167" t="s">
        <v>85</v>
      </c>
      <c r="AV1000" s="14" t="s">
        <v>83</v>
      </c>
      <c r="AW1000" s="14" t="s">
        <v>32</v>
      </c>
      <c r="AX1000" s="14" t="s">
        <v>76</v>
      </c>
      <c r="AY1000" s="167" t="s">
        <v>375</v>
      </c>
    </row>
    <row r="1001" spans="2:65" s="12" customFormat="1" ht="11.25" x14ac:dyDescent="0.2">
      <c r="B1001" s="151"/>
      <c r="D1001" s="152" t="s">
        <v>384</v>
      </c>
      <c r="E1001" s="153" t="s">
        <v>1</v>
      </c>
      <c r="F1001" s="154" t="s">
        <v>1529</v>
      </c>
      <c r="H1001" s="155">
        <v>0.58499999999999996</v>
      </c>
      <c r="I1001" s="156"/>
      <c r="L1001" s="151"/>
      <c r="M1001" s="157"/>
      <c r="T1001" s="158"/>
      <c r="AT1001" s="153" t="s">
        <v>384</v>
      </c>
      <c r="AU1001" s="153" t="s">
        <v>85</v>
      </c>
      <c r="AV1001" s="12" t="s">
        <v>85</v>
      </c>
      <c r="AW1001" s="12" t="s">
        <v>32</v>
      </c>
      <c r="AX1001" s="12" t="s">
        <v>76</v>
      </c>
      <c r="AY1001" s="153" t="s">
        <v>375</v>
      </c>
    </row>
    <row r="1002" spans="2:65" s="12" customFormat="1" ht="22.5" x14ac:dyDescent="0.2">
      <c r="B1002" s="151"/>
      <c r="D1002" s="152" t="s">
        <v>384</v>
      </c>
      <c r="E1002" s="153" t="s">
        <v>1</v>
      </c>
      <c r="F1002" s="154" t="s">
        <v>1530</v>
      </c>
      <c r="H1002" s="155">
        <v>95.944999999999993</v>
      </c>
      <c r="I1002" s="156"/>
      <c r="L1002" s="151"/>
      <c r="M1002" s="157"/>
      <c r="T1002" s="158"/>
      <c r="AT1002" s="153" t="s">
        <v>384</v>
      </c>
      <c r="AU1002" s="153" t="s">
        <v>85</v>
      </c>
      <c r="AV1002" s="12" t="s">
        <v>85</v>
      </c>
      <c r="AW1002" s="12" t="s">
        <v>32</v>
      </c>
      <c r="AX1002" s="12" t="s">
        <v>76</v>
      </c>
      <c r="AY1002" s="153" t="s">
        <v>375</v>
      </c>
    </row>
    <row r="1003" spans="2:65" s="12" customFormat="1" ht="11.25" x14ac:dyDescent="0.2">
      <c r="B1003" s="151"/>
      <c r="D1003" s="152" t="s">
        <v>384</v>
      </c>
      <c r="E1003" s="153" t="s">
        <v>1</v>
      </c>
      <c r="F1003" s="154" t="s">
        <v>1531</v>
      </c>
      <c r="H1003" s="155">
        <v>50.884999999999998</v>
      </c>
      <c r="I1003" s="156"/>
      <c r="L1003" s="151"/>
      <c r="M1003" s="157"/>
      <c r="T1003" s="158"/>
      <c r="AT1003" s="153" t="s">
        <v>384</v>
      </c>
      <c r="AU1003" s="153" t="s">
        <v>85</v>
      </c>
      <c r="AV1003" s="12" t="s">
        <v>85</v>
      </c>
      <c r="AW1003" s="12" t="s">
        <v>32</v>
      </c>
      <c r="AX1003" s="12" t="s">
        <v>76</v>
      </c>
      <c r="AY1003" s="153" t="s">
        <v>375</v>
      </c>
    </row>
    <row r="1004" spans="2:65" s="12" customFormat="1" ht="11.25" x14ac:dyDescent="0.2">
      <c r="B1004" s="151"/>
      <c r="D1004" s="152" t="s">
        <v>384</v>
      </c>
      <c r="E1004" s="153" t="s">
        <v>1</v>
      </c>
      <c r="F1004" s="154" t="s">
        <v>1532</v>
      </c>
      <c r="H1004" s="155">
        <v>-16.425000000000001</v>
      </c>
      <c r="I1004" s="156"/>
      <c r="L1004" s="151"/>
      <c r="M1004" s="157"/>
      <c r="T1004" s="158"/>
      <c r="AT1004" s="153" t="s">
        <v>384</v>
      </c>
      <c r="AU1004" s="153" t="s">
        <v>85</v>
      </c>
      <c r="AV1004" s="12" t="s">
        <v>85</v>
      </c>
      <c r="AW1004" s="12" t="s">
        <v>32</v>
      </c>
      <c r="AX1004" s="12" t="s">
        <v>76</v>
      </c>
      <c r="AY1004" s="153" t="s">
        <v>375</v>
      </c>
    </row>
    <row r="1005" spans="2:65" s="14" customFormat="1" ht="11.25" x14ac:dyDescent="0.2">
      <c r="B1005" s="166"/>
      <c r="D1005" s="152" t="s">
        <v>384</v>
      </c>
      <c r="E1005" s="167" t="s">
        <v>1</v>
      </c>
      <c r="F1005" s="168" t="s">
        <v>1533</v>
      </c>
      <c r="H1005" s="167" t="s">
        <v>1</v>
      </c>
      <c r="I1005" s="169"/>
      <c r="L1005" s="166"/>
      <c r="M1005" s="170"/>
      <c r="T1005" s="171"/>
      <c r="AT1005" s="167" t="s">
        <v>384</v>
      </c>
      <c r="AU1005" s="167" t="s">
        <v>85</v>
      </c>
      <c r="AV1005" s="14" t="s">
        <v>83</v>
      </c>
      <c r="AW1005" s="14" t="s">
        <v>32</v>
      </c>
      <c r="AX1005" s="14" t="s">
        <v>76</v>
      </c>
      <c r="AY1005" s="167" t="s">
        <v>375</v>
      </c>
    </row>
    <row r="1006" spans="2:65" s="12" customFormat="1" ht="22.5" x14ac:dyDescent="0.2">
      <c r="B1006" s="151"/>
      <c r="D1006" s="152" t="s">
        <v>384</v>
      </c>
      <c r="E1006" s="153" t="s">
        <v>1</v>
      </c>
      <c r="F1006" s="154" t="s">
        <v>1534</v>
      </c>
      <c r="H1006" s="155">
        <v>60.104999999999997</v>
      </c>
      <c r="I1006" s="156"/>
      <c r="L1006" s="151"/>
      <c r="M1006" s="157"/>
      <c r="T1006" s="158"/>
      <c r="AT1006" s="153" t="s">
        <v>384</v>
      </c>
      <c r="AU1006" s="153" t="s">
        <v>85</v>
      </c>
      <c r="AV1006" s="12" t="s">
        <v>85</v>
      </c>
      <c r="AW1006" s="12" t="s">
        <v>32</v>
      </c>
      <c r="AX1006" s="12" t="s">
        <v>76</v>
      </c>
      <c r="AY1006" s="153" t="s">
        <v>375</v>
      </c>
    </row>
    <row r="1007" spans="2:65" s="12" customFormat="1" ht="11.25" x14ac:dyDescent="0.2">
      <c r="B1007" s="151"/>
      <c r="D1007" s="152" t="s">
        <v>384</v>
      </c>
      <c r="E1007" s="153" t="s">
        <v>1</v>
      </c>
      <c r="F1007" s="154" t="s">
        <v>1535</v>
      </c>
      <c r="H1007" s="155">
        <v>51.765000000000001</v>
      </c>
      <c r="I1007" s="156"/>
      <c r="L1007" s="151"/>
      <c r="M1007" s="157"/>
      <c r="T1007" s="158"/>
      <c r="AT1007" s="153" t="s">
        <v>384</v>
      </c>
      <c r="AU1007" s="153" t="s">
        <v>85</v>
      </c>
      <c r="AV1007" s="12" t="s">
        <v>85</v>
      </c>
      <c r="AW1007" s="12" t="s">
        <v>32</v>
      </c>
      <c r="AX1007" s="12" t="s">
        <v>76</v>
      </c>
      <c r="AY1007" s="153" t="s">
        <v>375</v>
      </c>
    </row>
    <row r="1008" spans="2:65" s="12" customFormat="1" ht="11.25" x14ac:dyDescent="0.2">
      <c r="B1008" s="151"/>
      <c r="D1008" s="152" t="s">
        <v>384</v>
      </c>
      <c r="E1008" s="153" t="s">
        <v>1</v>
      </c>
      <c r="F1008" s="154" t="s">
        <v>1536</v>
      </c>
      <c r="H1008" s="155">
        <v>-16.425000000000001</v>
      </c>
      <c r="I1008" s="156"/>
      <c r="L1008" s="151"/>
      <c r="M1008" s="157"/>
      <c r="T1008" s="158"/>
      <c r="AT1008" s="153" t="s">
        <v>384</v>
      </c>
      <c r="AU1008" s="153" t="s">
        <v>85</v>
      </c>
      <c r="AV1008" s="12" t="s">
        <v>85</v>
      </c>
      <c r="AW1008" s="12" t="s">
        <v>32</v>
      </c>
      <c r="AX1008" s="12" t="s">
        <v>76</v>
      </c>
      <c r="AY1008" s="153" t="s">
        <v>375</v>
      </c>
    </row>
    <row r="1009" spans="2:65" s="14" customFormat="1" ht="11.25" x14ac:dyDescent="0.2">
      <c r="B1009" s="166"/>
      <c r="D1009" s="152" t="s">
        <v>384</v>
      </c>
      <c r="E1009" s="167" t="s">
        <v>1</v>
      </c>
      <c r="F1009" s="168" t="s">
        <v>1537</v>
      </c>
      <c r="H1009" s="167" t="s">
        <v>1</v>
      </c>
      <c r="I1009" s="169"/>
      <c r="L1009" s="166"/>
      <c r="M1009" s="170"/>
      <c r="T1009" s="171"/>
      <c r="AT1009" s="167" t="s">
        <v>384</v>
      </c>
      <c r="AU1009" s="167" t="s">
        <v>85</v>
      </c>
      <c r="AV1009" s="14" t="s">
        <v>83</v>
      </c>
      <c r="AW1009" s="14" t="s">
        <v>32</v>
      </c>
      <c r="AX1009" s="14" t="s">
        <v>76</v>
      </c>
      <c r="AY1009" s="167" t="s">
        <v>375</v>
      </c>
    </row>
    <row r="1010" spans="2:65" s="12" customFormat="1" ht="11.25" x14ac:dyDescent="0.2">
      <c r="B1010" s="151"/>
      <c r="D1010" s="152" t="s">
        <v>384</v>
      </c>
      <c r="E1010" s="153" t="s">
        <v>1</v>
      </c>
      <c r="F1010" s="154" t="s">
        <v>1538</v>
      </c>
      <c r="H1010" s="155">
        <v>7.95</v>
      </c>
      <c r="I1010" s="156"/>
      <c r="L1010" s="151"/>
      <c r="M1010" s="157"/>
      <c r="T1010" s="158"/>
      <c r="AT1010" s="153" t="s">
        <v>384</v>
      </c>
      <c r="AU1010" s="153" t="s">
        <v>85</v>
      </c>
      <c r="AV1010" s="12" t="s">
        <v>85</v>
      </c>
      <c r="AW1010" s="12" t="s">
        <v>32</v>
      </c>
      <c r="AX1010" s="12" t="s">
        <v>76</v>
      </c>
      <c r="AY1010" s="153" t="s">
        <v>375</v>
      </c>
    </row>
    <row r="1011" spans="2:65" s="13" customFormat="1" ht="11.25" x14ac:dyDescent="0.2">
      <c r="B1011" s="159"/>
      <c r="D1011" s="152" t="s">
        <v>384</v>
      </c>
      <c r="E1011" s="160" t="s">
        <v>1</v>
      </c>
      <c r="F1011" s="161" t="s">
        <v>387</v>
      </c>
      <c r="H1011" s="162">
        <v>234.38499999999999</v>
      </c>
      <c r="I1011" s="163"/>
      <c r="L1011" s="159"/>
      <c r="M1011" s="164"/>
      <c r="T1011" s="165"/>
      <c r="AT1011" s="160" t="s">
        <v>384</v>
      </c>
      <c r="AU1011" s="160" t="s">
        <v>85</v>
      </c>
      <c r="AV1011" s="13" t="s">
        <v>382</v>
      </c>
      <c r="AW1011" s="13" t="s">
        <v>32</v>
      </c>
      <c r="AX1011" s="13" t="s">
        <v>83</v>
      </c>
      <c r="AY1011" s="160" t="s">
        <v>375</v>
      </c>
    </row>
    <row r="1012" spans="2:65" s="1" customFormat="1" ht="33" customHeight="1" x14ac:dyDescent="0.2">
      <c r="B1012" s="32"/>
      <c r="C1012" s="138" t="s">
        <v>1539</v>
      </c>
      <c r="D1012" s="138" t="s">
        <v>377</v>
      </c>
      <c r="E1012" s="139" t="s">
        <v>1540</v>
      </c>
      <c r="F1012" s="140" t="s">
        <v>1541</v>
      </c>
      <c r="G1012" s="141" t="s">
        <v>641</v>
      </c>
      <c r="H1012" s="142">
        <v>100.155</v>
      </c>
      <c r="I1012" s="143"/>
      <c r="J1012" s="144">
        <f>ROUND(I1012*H1012,2)</f>
        <v>0</v>
      </c>
      <c r="K1012" s="140" t="s">
        <v>381</v>
      </c>
      <c r="L1012" s="32"/>
      <c r="M1012" s="145" t="s">
        <v>1</v>
      </c>
      <c r="N1012" s="146" t="s">
        <v>41</v>
      </c>
      <c r="P1012" s="147">
        <f>O1012*H1012</f>
        <v>0</v>
      </c>
      <c r="Q1012" s="147">
        <v>3.5100000000000001E-3</v>
      </c>
      <c r="R1012" s="147">
        <f>Q1012*H1012</f>
        <v>0.35154405</v>
      </c>
      <c r="S1012" s="147">
        <v>0</v>
      </c>
      <c r="T1012" s="148">
        <f>S1012*H1012</f>
        <v>0</v>
      </c>
      <c r="AR1012" s="149" t="s">
        <v>491</v>
      </c>
      <c r="AT1012" s="149" t="s">
        <v>377</v>
      </c>
      <c r="AU1012" s="149" t="s">
        <v>85</v>
      </c>
      <c r="AY1012" s="17" t="s">
        <v>375</v>
      </c>
      <c r="BE1012" s="150">
        <f>IF(N1012="základní",J1012,0)</f>
        <v>0</v>
      </c>
      <c r="BF1012" s="150">
        <f>IF(N1012="snížená",J1012,0)</f>
        <v>0</v>
      </c>
      <c r="BG1012" s="150">
        <f>IF(N1012="zákl. přenesená",J1012,0)</f>
        <v>0</v>
      </c>
      <c r="BH1012" s="150">
        <f>IF(N1012="sníž. přenesená",J1012,0)</f>
        <v>0</v>
      </c>
      <c r="BI1012" s="150">
        <f>IF(N1012="nulová",J1012,0)</f>
        <v>0</v>
      </c>
      <c r="BJ1012" s="17" t="s">
        <v>83</v>
      </c>
      <c r="BK1012" s="150">
        <f>ROUND(I1012*H1012,2)</f>
        <v>0</v>
      </c>
      <c r="BL1012" s="17" t="s">
        <v>491</v>
      </c>
      <c r="BM1012" s="149" t="s">
        <v>1542</v>
      </c>
    </row>
    <row r="1013" spans="2:65" s="14" customFormat="1" ht="11.25" x14ac:dyDescent="0.2">
      <c r="B1013" s="166"/>
      <c r="D1013" s="152" t="s">
        <v>384</v>
      </c>
      <c r="E1013" s="167" t="s">
        <v>1</v>
      </c>
      <c r="F1013" s="168" t="s">
        <v>1543</v>
      </c>
      <c r="H1013" s="167" t="s">
        <v>1</v>
      </c>
      <c r="I1013" s="169"/>
      <c r="L1013" s="166"/>
      <c r="M1013" s="170"/>
      <c r="T1013" s="171"/>
      <c r="AT1013" s="167" t="s">
        <v>384</v>
      </c>
      <c r="AU1013" s="167" t="s">
        <v>85</v>
      </c>
      <c r="AV1013" s="14" t="s">
        <v>83</v>
      </c>
      <c r="AW1013" s="14" t="s">
        <v>32</v>
      </c>
      <c r="AX1013" s="14" t="s">
        <v>76</v>
      </c>
      <c r="AY1013" s="167" t="s">
        <v>375</v>
      </c>
    </row>
    <row r="1014" spans="2:65" s="12" customFormat="1" ht="11.25" x14ac:dyDescent="0.2">
      <c r="B1014" s="151"/>
      <c r="D1014" s="152" t="s">
        <v>384</v>
      </c>
      <c r="E1014" s="153" t="s">
        <v>1</v>
      </c>
      <c r="F1014" s="154" t="s">
        <v>1544</v>
      </c>
      <c r="H1014" s="155">
        <v>32.765000000000001</v>
      </c>
      <c r="I1014" s="156"/>
      <c r="L1014" s="151"/>
      <c r="M1014" s="157"/>
      <c r="T1014" s="158"/>
      <c r="AT1014" s="153" t="s">
        <v>384</v>
      </c>
      <c r="AU1014" s="153" t="s">
        <v>85</v>
      </c>
      <c r="AV1014" s="12" t="s">
        <v>85</v>
      </c>
      <c r="AW1014" s="12" t="s">
        <v>32</v>
      </c>
      <c r="AX1014" s="12" t="s">
        <v>76</v>
      </c>
      <c r="AY1014" s="153" t="s">
        <v>375</v>
      </c>
    </row>
    <row r="1015" spans="2:65" s="12" customFormat="1" ht="11.25" x14ac:dyDescent="0.2">
      <c r="B1015" s="151"/>
      <c r="D1015" s="152" t="s">
        <v>384</v>
      </c>
      <c r="E1015" s="153" t="s">
        <v>1</v>
      </c>
      <c r="F1015" s="154" t="s">
        <v>1545</v>
      </c>
      <c r="H1015" s="155">
        <v>83.814999999999998</v>
      </c>
      <c r="I1015" s="156"/>
      <c r="L1015" s="151"/>
      <c r="M1015" s="157"/>
      <c r="T1015" s="158"/>
      <c r="AT1015" s="153" t="s">
        <v>384</v>
      </c>
      <c r="AU1015" s="153" t="s">
        <v>85</v>
      </c>
      <c r="AV1015" s="12" t="s">
        <v>85</v>
      </c>
      <c r="AW1015" s="12" t="s">
        <v>32</v>
      </c>
      <c r="AX1015" s="12" t="s">
        <v>76</v>
      </c>
      <c r="AY1015" s="153" t="s">
        <v>375</v>
      </c>
    </row>
    <row r="1016" spans="2:65" s="12" customFormat="1" ht="11.25" x14ac:dyDescent="0.2">
      <c r="B1016" s="151"/>
      <c r="D1016" s="152" t="s">
        <v>384</v>
      </c>
      <c r="E1016" s="153" t="s">
        <v>1</v>
      </c>
      <c r="F1016" s="154" t="s">
        <v>1536</v>
      </c>
      <c r="H1016" s="155">
        <v>-16.425000000000001</v>
      </c>
      <c r="I1016" s="156"/>
      <c r="L1016" s="151"/>
      <c r="M1016" s="157"/>
      <c r="T1016" s="158"/>
      <c r="AT1016" s="153" t="s">
        <v>384</v>
      </c>
      <c r="AU1016" s="153" t="s">
        <v>85</v>
      </c>
      <c r="AV1016" s="12" t="s">
        <v>85</v>
      </c>
      <c r="AW1016" s="12" t="s">
        <v>32</v>
      </c>
      <c r="AX1016" s="12" t="s">
        <v>76</v>
      </c>
      <c r="AY1016" s="153" t="s">
        <v>375</v>
      </c>
    </row>
    <row r="1017" spans="2:65" s="13" customFormat="1" ht="11.25" x14ac:dyDescent="0.2">
      <c r="B1017" s="159"/>
      <c r="D1017" s="152" t="s">
        <v>384</v>
      </c>
      <c r="E1017" s="160" t="s">
        <v>1</v>
      </c>
      <c r="F1017" s="161" t="s">
        <v>387</v>
      </c>
      <c r="H1017" s="162">
        <v>100.155</v>
      </c>
      <c r="I1017" s="163"/>
      <c r="L1017" s="159"/>
      <c r="M1017" s="164"/>
      <c r="T1017" s="165"/>
      <c r="AT1017" s="160" t="s">
        <v>384</v>
      </c>
      <c r="AU1017" s="160" t="s">
        <v>85</v>
      </c>
      <c r="AV1017" s="13" t="s">
        <v>382</v>
      </c>
      <c r="AW1017" s="13" t="s">
        <v>32</v>
      </c>
      <c r="AX1017" s="13" t="s">
        <v>83</v>
      </c>
      <c r="AY1017" s="160" t="s">
        <v>375</v>
      </c>
    </row>
    <row r="1018" spans="2:65" s="1" customFormat="1" ht="24.2" customHeight="1" x14ac:dyDescent="0.2">
      <c r="B1018" s="32"/>
      <c r="C1018" s="138" t="s">
        <v>1546</v>
      </c>
      <c r="D1018" s="138" t="s">
        <v>377</v>
      </c>
      <c r="E1018" s="139" t="s">
        <v>1547</v>
      </c>
      <c r="F1018" s="140" t="s">
        <v>1548</v>
      </c>
      <c r="G1018" s="141" t="s">
        <v>641</v>
      </c>
      <c r="H1018" s="142">
        <v>56.265000000000001</v>
      </c>
      <c r="I1018" s="143"/>
      <c r="J1018" s="144">
        <f>ROUND(I1018*H1018,2)</f>
        <v>0</v>
      </c>
      <c r="K1018" s="140" t="s">
        <v>381</v>
      </c>
      <c r="L1018" s="32"/>
      <c r="M1018" s="145" t="s">
        <v>1</v>
      </c>
      <c r="N1018" s="146" t="s">
        <v>41</v>
      </c>
      <c r="P1018" s="147">
        <f>O1018*H1018</f>
        <v>0</v>
      </c>
      <c r="Q1018" s="147">
        <v>9.3999999999999997E-4</v>
      </c>
      <c r="R1018" s="147">
        <f>Q1018*H1018</f>
        <v>5.2889100000000001E-2</v>
      </c>
      <c r="S1018" s="147">
        <v>0</v>
      </c>
      <c r="T1018" s="148">
        <f>S1018*H1018</f>
        <v>0</v>
      </c>
      <c r="AR1018" s="149" t="s">
        <v>491</v>
      </c>
      <c r="AT1018" s="149" t="s">
        <v>377</v>
      </c>
      <c r="AU1018" s="149" t="s">
        <v>85</v>
      </c>
      <c r="AY1018" s="17" t="s">
        <v>375</v>
      </c>
      <c r="BE1018" s="150">
        <f>IF(N1018="základní",J1018,0)</f>
        <v>0</v>
      </c>
      <c r="BF1018" s="150">
        <f>IF(N1018="snížená",J1018,0)</f>
        <v>0</v>
      </c>
      <c r="BG1018" s="150">
        <f>IF(N1018="zákl. přenesená",J1018,0)</f>
        <v>0</v>
      </c>
      <c r="BH1018" s="150">
        <f>IF(N1018="sníž. přenesená",J1018,0)</f>
        <v>0</v>
      </c>
      <c r="BI1018" s="150">
        <f>IF(N1018="nulová",J1018,0)</f>
        <v>0</v>
      </c>
      <c r="BJ1018" s="17" t="s">
        <v>83</v>
      </c>
      <c r="BK1018" s="150">
        <f>ROUND(I1018*H1018,2)</f>
        <v>0</v>
      </c>
      <c r="BL1018" s="17" t="s">
        <v>491</v>
      </c>
      <c r="BM1018" s="149" t="s">
        <v>1549</v>
      </c>
    </row>
    <row r="1019" spans="2:65" s="12" customFormat="1" ht="11.25" x14ac:dyDescent="0.2">
      <c r="B1019" s="151"/>
      <c r="D1019" s="152" t="s">
        <v>384</v>
      </c>
      <c r="E1019" s="153" t="s">
        <v>1</v>
      </c>
      <c r="F1019" s="154" t="s">
        <v>1550</v>
      </c>
      <c r="H1019" s="155">
        <v>42.68</v>
      </c>
      <c r="I1019" s="156"/>
      <c r="L1019" s="151"/>
      <c r="M1019" s="157"/>
      <c r="T1019" s="158"/>
      <c r="AT1019" s="153" t="s">
        <v>384</v>
      </c>
      <c r="AU1019" s="153" t="s">
        <v>85</v>
      </c>
      <c r="AV1019" s="12" t="s">
        <v>85</v>
      </c>
      <c r="AW1019" s="12" t="s">
        <v>32</v>
      </c>
      <c r="AX1019" s="12" t="s">
        <v>76</v>
      </c>
      <c r="AY1019" s="153" t="s">
        <v>375</v>
      </c>
    </row>
    <row r="1020" spans="2:65" s="12" customFormat="1" ht="11.25" x14ac:dyDescent="0.2">
      <c r="B1020" s="151"/>
      <c r="D1020" s="152" t="s">
        <v>384</v>
      </c>
      <c r="E1020" s="153" t="s">
        <v>1</v>
      </c>
      <c r="F1020" s="154" t="s">
        <v>1551</v>
      </c>
      <c r="H1020" s="155">
        <v>5.64</v>
      </c>
      <c r="I1020" s="156"/>
      <c r="L1020" s="151"/>
      <c r="M1020" s="157"/>
      <c r="T1020" s="158"/>
      <c r="AT1020" s="153" t="s">
        <v>384</v>
      </c>
      <c r="AU1020" s="153" t="s">
        <v>85</v>
      </c>
      <c r="AV1020" s="12" t="s">
        <v>85</v>
      </c>
      <c r="AW1020" s="12" t="s">
        <v>32</v>
      </c>
      <c r="AX1020" s="12" t="s">
        <v>76</v>
      </c>
      <c r="AY1020" s="153" t="s">
        <v>375</v>
      </c>
    </row>
    <row r="1021" spans="2:65" s="12" customFormat="1" ht="11.25" x14ac:dyDescent="0.2">
      <c r="B1021" s="151"/>
      <c r="D1021" s="152" t="s">
        <v>384</v>
      </c>
      <c r="E1021" s="153" t="s">
        <v>1</v>
      </c>
      <c r="F1021" s="154" t="s">
        <v>1552</v>
      </c>
      <c r="H1021" s="155">
        <v>5.88</v>
      </c>
      <c r="I1021" s="156"/>
      <c r="L1021" s="151"/>
      <c r="M1021" s="157"/>
      <c r="T1021" s="158"/>
      <c r="AT1021" s="153" t="s">
        <v>384</v>
      </c>
      <c r="AU1021" s="153" t="s">
        <v>85</v>
      </c>
      <c r="AV1021" s="12" t="s">
        <v>85</v>
      </c>
      <c r="AW1021" s="12" t="s">
        <v>32</v>
      </c>
      <c r="AX1021" s="12" t="s">
        <v>76</v>
      </c>
      <c r="AY1021" s="153" t="s">
        <v>375</v>
      </c>
    </row>
    <row r="1022" spans="2:65" s="12" customFormat="1" ht="11.25" x14ac:dyDescent="0.2">
      <c r="B1022" s="151"/>
      <c r="D1022" s="152" t="s">
        <v>384</v>
      </c>
      <c r="E1022" s="153" t="s">
        <v>1</v>
      </c>
      <c r="F1022" s="154" t="s">
        <v>1553</v>
      </c>
      <c r="H1022" s="155">
        <v>2.0649999999999999</v>
      </c>
      <c r="I1022" s="156"/>
      <c r="L1022" s="151"/>
      <c r="M1022" s="157"/>
      <c r="T1022" s="158"/>
      <c r="AT1022" s="153" t="s">
        <v>384</v>
      </c>
      <c r="AU1022" s="153" t="s">
        <v>85</v>
      </c>
      <c r="AV1022" s="12" t="s">
        <v>85</v>
      </c>
      <c r="AW1022" s="12" t="s">
        <v>32</v>
      </c>
      <c r="AX1022" s="12" t="s">
        <v>76</v>
      </c>
      <c r="AY1022" s="153" t="s">
        <v>375</v>
      </c>
    </row>
    <row r="1023" spans="2:65" s="13" customFormat="1" ht="11.25" x14ac:dyDescent="0.2">
      <c r="B1023" s="159"/>
      <c r="D1023" s="152" t="s">
        <v>384</v>
      </c>
      <c r="E1023" s="160" t="s">
        <v>1</v>
      </c>
      <c r="F1023" s="161" t="s">
        <v>387</v>
      </c>
      <c r="H1023" s="162">
        <v>56.265000000000001</v>
      </c>
      <c r="I1023" s="163"/>
      <c r="L1023" s="159"/>
      <c r="M1023" s="164"/>
      <c r="T1023" s="165"/>
      <c r="AT1023" s="160" t="s">
        <v>384</v>
      </c>
      <c r="AU1023" s="160" t="s">
        <v>85</v>
      </c>
      <c r="AV1023" s="13" t="s">
        <v>382</v>
      </c>
      <c r="AW1023" s="13" t="s">
        <v>32</v>
      </c>
      <c r="AX1023" s="13" t="s">
        <v>83</v>
      </c>
      <c r="AY1023" s="160" t="s">
        <v>375</v>
      </c>
    </row>
    <row r="1024" spans="2:65" s="1" customFormat="1" ht="24.2" customHeight="1" x14ac:dyDescent="0.2">
      <c r="B1024" s="32"/>
      <c r="C1024" s="138" t="s">
        <v>1554</v>
      </c>
      <c r="D1024" s="138" t="s">
        <v>377</v>
      </c>
      <c r="E1024" s="139" t="s">
        <v>1555</v>
      </c>
      <c r="F1024" s="140" t="s">
        <v>1556</v>
      </c>
      <c r="G1024" s="141" t="s">
        <v>1308</v>
      </c>
      <c r="H1024" s="192"/>
      <c r="I1024" s="143"/>
      <c r="J1024" s="144">
        <f>ROUND(I1024*H1024,2)</f>
        <v>0</v>
      </c>
      <c r="K1024" s="140" t="s">
        <v>381</v>
      </c>
      <c r="L1024" s="32"/>
      <c r="M1024" s="145" t="s">
        <v>1</v>
      </c>
      <c r="N1024" s="146" t="s">
        <v>41</v>
      </c>
      <c r="P1024" s="147">
        <f>O1024*H1024</f>
        <v>0</v>
      </c>
      <c r="Q1024" s="147">
        <v>0</v>
      </c>
      <c r="R1024" s="147">
        <f>Q1024*H1024</f>
        <v>0</v>
      </c>
      <c r="S1024" s="147">
        <v>0</v>
      </c>
      <c r="T1024" s="148">
        <f>S1024*H1024</f>
        <v>0</v>
      </c>
      <c r="AR1024" s="149" t="s">
        <v>491</v>
      </c>
      <c r="AT1024" s="149" t="s">
        <v>377</v>
      </c>
      <c r="AU1024" s="149" t="s">
        <v>85</v>
      </c>
      <c r="AY1024" s="17" t="s">
        <v>375</v>
      </c>
      <c r="BE1024" s="150">
        <f>IF(N1024="základní",J1024,0)</f>
        <v>0</v>
      </c>
      <c r="BF1024" s="150">
        <f>IF(N1024="snížená",J1024,0)</f>
        <v>0</v>
      </c>
      <c r="BG1024" s="150">
        <f>IF(N1024="zákl. přenesená",J1024,0)</f>
        <v>0</v>
      </c>
      <c r="BH1024" s="150">
        <f>IF(N1024="sníž. přenesená",J1024,0)</f>
        <v>0</v>
      </c>
      <c r="BI1024" s="150">
        <f>IF(N1024="nulová",J1024,0)</f>
        <v>0</v>
      </c>
      <c r="BJ1024" s="17" t="s">
        <v>83</v>
      </c>
      <c r="BK1024" s="150">
        <f>ROUND(I1024*H1024,2)</f>
        <v>0</v>
      </c>
      <c r="BL1024" s="17" t="s">
        <v>491</v>
      </c>
      <c r="BM1024" s="149" t="s">
        <v>1557</v>
      </c>
    </row>
    <row r="1025" spans="2:65" s="11" customFormat="1" ht="22.9" customHeight="1" x14ac:dyDescent="0.2">
      <c r="B1025" s="126"/>
      <c r="D1025" s="127" t="s">
        <v>75</v>
      </c>
      <c r="E1025" s="136" t="s">
        <v>1558</v>
      </c>
      <c r="F1025" s="136" t="s">
        <v>1559</v>
      </c>
      <c r="I1025" s="129"/>
      <c r="J1025" s="137">
        <f>BK1025</f>
        <v>0</v>
      </c>
      <c r="L1025" s="126"/>
      <c r="M1025" s="131"/>
      <c r="P1025" s="132">
        <f>SUM(P1026:P1119)</f>
        <v>0</v>
      </c>
      <c r="R1025" s="132">
        <f>SUM(R1026:R1119)</f>
        <v>3.8908691499999994</v>
      </c>
      <c r="T1025" s="133">
        <f>SUM(T1026:T1119)</f>
        <v>0</v>
      </c>
      <c r="AR1025" s="127" t="s">
        <v>85</v>
      </c>
      <c r="AT1025" s="134" t="s">
        <v>75</v>
      </c>
      <c r="AU1025" s="134" t="s">
        <v>83</v>
      </c>
      <c r="AY1025" s="127" t="s">
        <v>375</v>
      </c>
      <c r="BK1025" s="135">
        <f>SUM(BK1026:BK1119)</f>
        <v>0</v>
      </c>
    </row>
    <row r="1026" spans="2:65" s="1" customFormat="1" ht="24.2" customHeight="1" x14ac:dyDescent="0.2">
      <c r="B1026" s="32"/>
      <c r="C1026" s="138" t="s">
        <v>1560</v>
      </c>
      <c r="D1026" s="138" t="s">
        <v>377</v>
      </c>
      <c r="E1026" s="139" t="s">
        <v>1561</v>
      </c>
      <c r="F1026" s="140" t="s">
        <v>1562</v>
      </c>
      <c r="G1026" s="141" t="s">
        <v>380</v>
      </c>
      <c r="H1026" s="142">
        <v>5</v>
      </c>
      <c r="I1026" s="143"/>
      <c r="J1026" s="144">
        <f>ROUND(I1026*H1026,2)</f>
        <v>0</v>
      </c>
      <c r="K1026" s="140" t="s">
        <v>381</v>
      </c>
      <c r="L1026" s="32"/>
      <c r="M1026" s="145" t="s">
        <v>1</v>
      </c>
      <c r="N1026" s="146" t="s">
        <v>41</v>
      </c>
      <c r="P1026" s="147">
        <f>O1026*H1026</f>
        <v>0</v>
      </c>
      <c r="Q1026" s="147">
        <v>2.7E-4</v>
      </c>
      <c r="R1026" s="147">
        <f>Q1026*H1026</f>
        <v>1.3500000000000001E-3</v>
      </c>
      <c r="S1026" s="147">
        <v>0</v>
      </c>
      <c r="T1026" s="148">
        <f>S1026*H1026</f>
        <v>0</v>
      </c>
      <c r="AR1026" s="149" t="s">
        <v>491</v>
      </c>
      <c r="AT1026" s="149" t="s">
        <v>377</v>
      </c>
      <c r="AU1026" s="149" t="s">
        <v>85</v>
      </c>
      <c r="AY1026" s="17" t="s">
        <v>375</v>
      </c>
      <c r="BE1026" s="150">
        <f>IF(N1026="základní",J1026,0)</f>
        <v>0</v>
      </c>
      <c r="BF1026" s="150">
        <f>IF(N1026="snížená",J1026,0)</f>
        <v>0</v>
      </c>
      <c r="BG1026" s="150">
        <f>IF(N1026="zákl. přenesená",J1026,0)</f>
        <v>0</v>
      </c>
      <c r="BH1026" s="150">
        <f>IF(N1026="sníž. přenesená",J1026,0)</f>
        <v>0</v>
      </c>
      <c r="BI1026" s="150">
        <f>IF(N1026="nulová",J1026,0)</f>
        <v>0</v>
      </c>
      <c r="BJ1026" s="17" t="s">
        <v>83</v>
      </c>
      <c r="BK1026" s="150">
        <f>ROUND(I1026*H1026,2)</f>
        <v>0</v>
      </c>
      <c r="BL1026" s="17" t="s">
        <v>491</v>
      </c>
      <c r="BM1026" s="149" t="s">
        <v>1563</v>
      </c>
    </row>
    <row r="1027" spans="2:65" s="12" customFormat="1" ht="11.25" x14ac:dyDescent="0.2">
      <c r="B1027" s="151"/>
      <c r="D1027" s="152" t="s">
        <v>384</v>
      </c>
      <c r="E1027" s="153" t="s">
        <v>1</v>
      </c>
      <c r="F1027" s="154" t="s">
        <v>1564</v>
      </c>
      <c r="H1027" s="155">
        <v>5</v>
      </c>
      <c r="I1027" s="156"/>
      <c r="L1027" s="151"/>
      <c r="M1027" s="157"/>
      <c r="T1027" s="158"/>
      <c r="AT1027" s="153" t="s">
        <v>384</v>
      </c>
      <c r="AU1027" s="153" t="s">
        <v>85</v>
      </c>
      <c r="AV1027" s="12" t="s">
        <v>85</v>
      </c>
      <c r="AW1027" s="12" t="s">
        <v>32</v>
      </c>
      <c r="AX1027" s="12" t="s">
        <v>76</v>
      </c>
      <c r="AY1027" s="153" t="s">
        <v>375</v>
      </c>
    </row>
    <row r="1028" spans="2:65" s="13" customFormat="1" ht="11.25" x14ac:dyDescent="0.2">
      <c r="B1028" s="159"/>
      <c r="D1028" s="152" t="s">
        <v>384</v>
      </c>
      <c r="E1028" s="160" t="s">
        <v>1</v>
      </c>
      <c r="F1028" s="161" t="s">
        <v>387</v>
      </c>
      <c r="H1028" s="162">
        <v>5</v>
      </c>
      <c r="I1028" s="163"/>
      <c r="L1028" s="159"/>
      <c r="M1028" s="164"/>
      <c r="T1028" s="165"/>
      <c r="AT1028" s="160" t="s">
        <v>384</v>
      </c>
      <c r="AU1028" s="160" t="s">
        <v>85</v>
      </c>
      <c r="AV1028" s="13" t="s">
        <v>382</v>
      </c>
      <c r="AW1028" s="13" t="s">
        <v>32</v>
      </c>
      <c r="AX1028" s="13" t="s">
        <v>83</v>
      </c>
      <c r="AY1028" s="160" t="s">
        <v>375</v>
      </c>
    </row>
    <row r="1029" spans="2:65" s="1" customFormat="1" ht="24.2" customHeight="1" x14ac:dyDescent="0.2">
      <c r="B1029" s="32"/>
      <c r="C1029" s="179" t="s">
        <v>1565</v>
      </c>
      <c r="D1029" s="179" t="s">
        <v>657</v>
      </c>
      <c r="E1029" s="180" t="s">
        <v>1566</v>
      </c>
      <c r="F1029" s="181" t="s">
        <v>1567</v>
      </c>
      <c r="G1029" s="182" t="s">
        <v>380</v>
      </c>
      <c r="H1029" s="183">
        <v>5</v>
      </c>
      <c r="I1029" s="184"/>
      <c r="J1029" s="185">
        <f>ROUND(I1029*H1029,2)</f>
        <v>0</v>
      </c>
      <c r="K1029" s="181" t="s">
        <v>381</v>
      </c>
      <c r="L1029" s="186"/>
      <c r="M1029" s="187" t="s">
        <v>1</v>
      </c>
      <c r="N1029" s="188" t="s">
        <v>41</v>
      </c>
      <c r="P1029" s="147">
        <f>O1029*H1029</f>
        <v>0</v>
      </c>
      <c r="Q1029" s="147">
        <v>3.056E-2</v>
      </c>
      <c r="R1029" s="147">
        <f>Q1029*H1029</f>
        <v>0.15279999999999999</v>
      </c>
      <c r="S1029" s="147">
        <v>0</v>
      </c>
      <c r="T1029" s="148">
        <f>S1029*H1029</f>
        <v>0</v>
      </c>
      <c r="AR1029" s="149" t="s">
        <v>585</v>
      </c>
      <c r="AT1029" s="149" t="s">
        <v>657</v>
      </c>
      <c r="AU1029" s="149" t="s">
        <v>85</v>
      </c>
      <c r="AY1029" s="17" t="s">
        <v>375</v>
      </c>
      <c r="BE1029" s="150">
        <f>IF(N1029="základní",J1029,0)</f>
        <v>0</v>
      </c>
      <c r="BF1029" s="150">
        <f>IF(N1029="snížená",J1029,0)</f>
        <v>0</v>
      </c>
      <c r="BG1029" s="150">
        <f>IF(N1029="zákl. přenesená",J1029,0)</f>
        <v>0</v>
      </c>
      <c r="BH1029" s="150">
        <f>IF(N1029="sníž. přenesená",J1029,0)</f>
        <v>0</v>
      </c>
      <c r="BI1029" s="150">
        <f>IF(N1029="nulová",J1029,0)</f>
        <v>0</v>
      </c>
      <c r="BJ1029" s="17" t="s">
        <v>83</v>
      </c>
      <c r="BK1029" s="150">
        <f>ROUND(I1029*H1029,2)</f>
        <v>0</v>
      </c>
      <c r="BL1029" s="17" t="s">
        <v>491</v>
      </c>
      <c r="BM1029" s="149" t="s">
        <v>1568</v>
      </c>
    </row>
    <row r="1030" spans="2:65" s="12" customFormat="1" ht="11.25" x14ac:dyDescent="0.2">
      <c r="B1030" s="151"/>
      <c r="D1030" s="152" t="s">
        <v>384</v>
      </c>
      <c r="E1030" s="153" t="s">
        <v>1</v>
      </c>
      <c r="F1030" s="154" t="s">
        <v>1564</v>
      </c>
      <c r="H1030" s="155">
        <v>5</v>
      </c>
      <c r="I1030" s="156"/>
      <c r="L1030" s="151"/>
      <c r="M1030" s="157"/>
      <c r="T1030" s="158"/>
      <c r="AT1030" s="153" t="s">
        <v>384</v>
      </c>
      <c r="AU1030" s="153" t="s">
        <v>85</v>
      </c>
      <c r="AV1030" s="12" t="s">
        <v>85</v>
      </c>
      <c r="AW1030" s="12" t="s">
        <v>32</v>
      </c>
      <c r="AX1030" s="12" t="s">
        <v>76</v>
      </c>
      <c r="AY1030" s="153" t="s">
        <v>375</v>
      </c>
    </row>
    <row r="1031" spans="2:65" s="13" customFormat="1" ht="11.25" x14ac:dyDescent="0.2">
      <c r="B1031" s="159"/>
      <c r="D1031" s="152" t="s">
        <v>384</v>
      </c>
      <c r="E1031" s="160" t="s">
        <v>1</v>
      </c>
      <c r="F1031" s="161" t="s">
        <v>387</v>
      </c>
      <c r="H1031" s="162">
        <v>5</v>
      </c>
      <c r="I1031" s="163"/>
      <c r="L1031" s="159"/>
      <c r="M1031" s="164"/>
      <c r="T1031" s="165"/>
      <c r="AT1031" s="160" t="s">
        <v>384</v>
      </c>
      <c r="AU1031" s="160" t="s">
        <v>85</v>
      </c>
      <c r="AV1031" s="13" t="s">
        <v>382</v>
      </c>
      <c r="AW1031" s="13" t="s">
        <v>32</v>
      </c>
      <c r="AX1031" s="13" t="s">
        <v>83</v>
      </c>
      <c r="AY1031" s="160" t="s">
        <v>375</v>
      </c>
    </row>
    <row r="1032" spans="2:65" s="1" customFormat="1" ht="24.2" customHeight="1" x14ac:dyDescent="0.2">
      <c r="B1032" s="32"/>
      <c r="C1032" s="138" t="s">
        <v>1569</v>
      </c>
      <c r="D1032" s="138" t="s">
        <v>377</v>
      </c>
      <c r="E1032" s="139" t="s">
        <v>1570</v>
      </c>
      <c r="F1032" s="140" t="s">
        <v>1571</v>
      </c>
      <c r="G1032" s="141" t="s">
        <v>380</v>
      </c>
      <c r="H1032" s="142">
        <v>109.875</v>
      </c>
      <c r="I1032" s="143"/>
      <c r="J1032" s="144">
        <f>ROUND(I1032*H1032,2)</f>
        <v>0</v>
      </c>
      <c r="K1032" s="140" t="s">
        <v>381</v>
      </c>
      <c r="L1032" s="32"/>
      <c r="M1032" s="145" t="s">
        <v>1</v>
      </c>
      <c r="N1032" s="146" t="s">
        <v>41</v>
      </c>
      <c r="P1032" s="147">
        <f>O1032*H1032</f>
        <v>0</v>
      </c>
      <c r="Q1032" s="147">
        <v>2.5999999999999998E-4</v>
      </c>
      <c r="R1032" s="147">
        <f>Q1032*H1032</f>
        <v>2.8567499999999999E-2</v>
      </c>
      <c r="S1032" s="147">
        <v>0</v>
      </c>
      <c r="T1032" s="148">
        <f>S1032*H1032</f>
        <v>0</v>
      </c>
      <c r="AR1032" s="149" t="s">
        <v>491</v>
      </c>
      <c r="AT1032" s="149" t="s">
        <v>377</v>
      </c>
      <c r="AU1032" s="149" t="s">
        <v>85</v>
      </c>
      <c r="AY1032" s="17" t="s">
        <v>375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83</v>
      </c>
      <c r="BK1032" s="150">
        <f>ROUND(I1032*H1032,2)</f>
        <v>0</v>
      </c>
      <c r="BL1032" s="17" t="s">
        <v>491</v>
      </c>
      <c r="BM1032" s="149" t="s">
        <v>1572</v>
      </c>
    </row>
    <row r="1033" spans="2:65" s="12" customFormat="1" ht="11.25" x14ac:dyDescent="0.2">
      <c r="B1033" s="151"/>
      <c r="D1033" s="152" t="s">
        <v>384</v>
      </c>
      <c r="E1033" s="153" t="s">
        <v>1</v>
      </c>
      <c r="F1033" s="154" t="s">
        <v>1573</v>
      </c>
      <c r="H1033" s="155">
        <v>18</v>
      </c>
      <c r="I1033" s="156"/>
      <c r="L1033" s="151"/>
      <c r="M1033" s="157"/>
      <c r="T1033" s="158"/>
      <c r="AT1033" s="153" t="s">
        <v>384</v>
      </c>
      <c r="AU1033" s="153" t="s">
        <v>85</v>
      </c>
      <c r="AV1033" s="12" t="s">
        <v>85</v>
      </c>
      <c r="AW1033" s="12" t="s">
        <v>32</v>
      </c>
      <c r="AX1033" s="12" t="s">
        <v>76</v>
      </c>
      <c r="AY1033" s="153" t="s">
        <v>375</v>
      </c>
    </row>
    <row r="1034" spans="2:65" s="12" customFormat="1" ht="11.25" x14ac:dyDescent="0.2">
      <c r="B1034" s="151"/>
      <c r="D1034" s="152" t="s">
        <v>384</v>
      </c>
      <c r="E1034" s="153" t="s">
        <v>1</v>
      </c>
      <c r="F1034" s="154" t="s">
        <v>1574</v>
      </c>
      <c r="H1034" s="155">
        <v>25.5</v>
      </c>
      <c r="I1034" s="156"/>
      <c r="L1034" s="151"/>
      <c r="M1034" s="157"/>
      <c r="T1034" s="158"/>
      <c r="AT1034" s="153" t="s">
        <v>384</v>
      </c>
      <c r="AU1034" s="153" t="s">
        <v>85</v>
      </c>
      <c r="AV1034" s="12" t="s">
        <v>85</v>
      </c>
      <c r="AW1034" s="12" t="s">
        <v>32</v>
      </c>
      <c r="AX1034" s="12" t="s">
        <v>76</v>
      </c>
      <c r="AY1034" s="153" t="s">
        <v>375</v>
      </c>
    </row>
    <row r="1035" spans="2:65" s="12" customFormat="1" ht="11.25" x14ac:dyDescent="0.2">
      <c r="B1035" s="151"/>
      <c r="D1035" s="152" t="s">
        <v>384</v>
      </c>
      <c r="E1035" s="153" t="s">
        <v>1</v>
      </c>
      <c r="F1035" s="154" t="s">
        <v>1575</v>
      </c>
      <c r="H1035" s="155">
        <v>48</v>
      </c>
      <c r="I1035" s="156"/>
      <c r="L1035" s="151"/>
      <c r="M1035" s="157"/>
      <c r="T1035" s="158"/>
      <c r="AT1035" s="153" t="s">
        <v>384</v>
      </c>
      <c r="AU1035" s="153" t="s">
        <v>85</v>
      </c>
      <c r="AV1035" s="12" t="s">
        <v>85</v>
      </c>
      <c r="AW1035" s="12" t="s">
        <v>32</v>
      </c>
      <c r="AX1035" s="12" t="s">
        <v>76</v>
      </c>
      <c r="AY1035" s="153" t="s">
        <v>375</v>
      </c>
    </row>
    <row r="1036" spans="2:65" s="12" customFormat="1" ht="11.25" x14ac:dyDescent="0.2">
      <c r="B1036" s="151"/>
      <c r="D1036" s="152" t="s">
        <v>384</v>
      </c>
      <c r="E1036" s="153" t="s">
        <v>1</v>
      </c>
      <c r="F1036" s="154" t="s">
        <v>1576</v>
      </c>
      <c r="H1036" s="155">
        <v>6</v>
      </c>
      <c r="I1036" s="156"/>
      <c r="L1036" s="151"/>
      <c r="M1036" s="157"/>
      <c r="T1036" s="158"/>
      <c r="AT1036" s="153" t="s">
        <v>384</v>
      </c>
      <c r="AU1036" s="153" t="s">
        <v>85</v>
      </c>
      <c r="AV1036" s="12" t="s">
        <v>85</v>
      </c>
      <c r="AW1036" s="12" t="s">
        <v>32</v>
      </c>
      <c r="AX1036" s="12" t="s">
        <v>76</v>
      </c>
      <c r="AY1036" s="153" t="s">
        <v>375</v>
      </c>
    </row>
    <row r="1037" spans="2:65" s="12" customFormat="1" ht="11.25" x14ac:dyDescent="0.2">
      <c r="B1037" s="151"/>
      <c r="D1037" s="152" t="s">
        <v>384</v>
      </c>
      <c r="E1037" s="153" t="s">
        <v>1</v>
      </c>
      <c r="F1037" s="154" t="s">
        <v>1577</v>
      </c>
      <c r="H1037" s="155">
        <v>6</v>
      </c>
      <c r="I1037" s="156"/>
      <c r="L1037" s="151"/>
      <c r="M1037" s="157"/>
      <c r="T1037" s="158"/>
      <c r="AT1037" s="153" t="s">
        <v>384</v>
      </c>
      <c r="AU1037" s="153" t="s">
        <v>85</v>
      </c>
      <c r="AV1037" s="12" t="s">
        <v>85</v>
      </c>
      <c r="AW1037" s="12" t="s">
        <v>32</v>
      </c>
      <c r="AX1037" s="12" t="s">
        <v>76</v>
      </c>
      <c r="AY1037" s="153" t="s">
        <v>375</v>
      </c>
    </row>
    <row r="1038" spans="2:65" s="12" customFormat="1" ht="11.25" x14ac:dyDescent="0.2">
      <c r="B1038" s="151"/>
      <c r="D1038" s="152" t="s">
        <v>384</v>
      </c>
      <c r="E1038" s="153" t="s">
        <v>1</v>
      </c>
      <c r="F1038" s="154" t="s">
        <v>1578</v>
      </c>
      <c r="H1038" s="155">
        <v>6.375</v>
      </c>
      <c r="I1038" s="156"/>
      <c r="L1038" s="151"/>
      <c r="M1038" s="157"/>
      <c r="T1038" s="158"/>
      <c r="AT1038" s="153" t="s">
        <v>384</v>
      </c>
      <c r="AU1038" s="153" t="s">
        <v>85</v>
      </c>
      <c r="AV1038" s="12" t="s">
        <v>85</v>
      </c>
      <c r="AW1038" s="12" t="s">
        <v>32</v>
      </c>
      <c r="AX1038" s="12" t="s">
        <v>76</v>
      </c>
      <c r="AY1038" s="153" t="s">
        <v>375</v>
      </c>
    </row>
    <row r="1039" spans="2:65" s="13" customFormat="1" ht="11.25" x14ac:dyDescent="0.2">
      <c r="B1039" s="159"/>
      <c r="D1039" s="152" t="s">
        <v>384</v>
      </c>
      <c r="E1039" s="160" t="s">
        <v>1</v>
      </c>
      <c r="F1039" s="161" t="s">
        <v>387</v>
      </c>
      <c r="H1039" s="162">
        <v>109.875</v>
      </c>
      <c r="I1039" s="163"/>
      <c r="L1039" s="159"/>
      <c r="M1039" s="164"/>
      <c r="T1039" s="165"/>
      <c r="AT1039" s="160" t="s">
        <v>384</v>
      </c>
      <c r="AU1039" s="160" t="s">
        <v>85</v>
      </c>
      <c r="AV1039" s="13" t="s">
        <v>382</v>
      </c>
      <c r="AW1039" s="13" t="s">
        <v>32</v>
      </c>
      <c r="AX1039" s="13" t="s">
        <v>83</v>
      </c>
      <c r="AY1039" s="160" t="s">
        <v>375</v>
      </c>
    </row>
    <row r="1040" spans="2:65" s="1" customFormat="1" ht="24.2" customHeight="1" x14ac:dyDescent="0.2">
      <c r="B1040" s="32"/>
      <c r="C1040" s="179" t="s">
        <v>1579</v>
      </c>
      <c r="D1040" s="179" t="s">
        <v>657</v>
      </c>
      <c r="E1040" s="180" t="s">
        <v>1580</v>
      </c>
      <c r="F1040" s="181" t="s">
        <v>1581</v>
      </c>
      <c r="G1040" s="182" t="s">
        <v>380</v>
      </c>
      <c r="H1040" s="183">
        <v>109.875</v>
      </c>
      <c r="I1040" s="184"/>
      <c r="J1040" s="185">
        <f>ROUND(I1040*H1040,2)</f>
        <v>0</v>
      </c>
      <c r="K1040" s="181" t="s">
        <v>381</v>
      </c>
      <c r="L1040" s="186"/>
      <c r="M1040" s="187" t="s">
        <v>1</v>
      </c>
      <c r="N1040" s="188" t="s">
        <v>41</v>
      </c>
      <c r="P1040" s="147">
        <f>O1040*H1040</f>
        <v>0</v>
      </c>
      <c r="Q1040" s="147">
        <v>2.87E-2</v>
      </c>
      <c r="R1040" s="147">
        <f>Q1040*H1040</f>
        <v>3.1534125</v>
      </c>
      <c r="S1040" s="147">
        <v>0</v>
      </c>
      <c r="T1040" s="148">
        <f>S1040*H1040</f>
        <v>0</v>
      </c>
      <c r="AR1040" s="149" t="s">
        <v>585</v>
      </c>
      <c r="AT1040" s="149" t="s">
        <v>657</v>
      </c>
      <c r="AU1040" s="149" t="s">
        <v>85</v>
      </c>
      <c r="AY1040" s="17" t="s">
        <v>375</v>
      </c>
      <c r="BE1040" s="150">
        <f>IF(N1040="základní",J1040,0)</f>
        <v>0</v>
      </c>
      <c r="BF1040" s="150">
        <f>IF(N1040="snížená",J1040,0)</f>
        <v>0</v>
      </c>
      <c r="BG1040" s="150">
        <f>IF(N1040="zákl. přenesená",J1040,0)</f>
        <v>0</v>
      </c>
      <c r="BH1040" s="150">
        <f>IF(N1040="sníž. přenesená",J1040,0)</f>
        <v>0</v>
      </c>
      <c r="BI1040" s="150">
        <f>IF(N1040="nulová",J1040,0)</f>
        <v>0</v>
      </c>
      <c r="BJ1040" s="17" t="s">
        <v>83</v>
      </c>
      <c r="BK1040" s="150">
        <f>ROUND(I1040*H1040,2)</f>
        <v>0</v>
      </c>
      <c r="BL1040" s="17" t="s">
        <v>491</v>
      </c>
      <c r="BM1040" s="149" t="s">
        <v>1582</v>
      </c>
    </row>
    <row r="1041" spans="2:65" s="12" customFormat="1" ht="11.25" x14ac:dyDescent="0.2">
      <c r="B1041" s="151"/>
      <c r="D1041" s="152" t="s">
        <v>384</v>
      </c>
      <c r="E1041" s="153" t="s">
        <v>1</v>
      </c>
      <c r="F1041" s="154" t="s">
        <v>1573</v>
      </c>
      <c r="H1041" s="155">
        <v>18</v>
      </c>
      <c r="I1041" s="156"/>
      <c r="L1041" s="151"/>
      <c r="M1041" s="157"/>
      <c r="T1041" s="158"/>
      <c r="AT1041" s="153" t="s">
        <v>384</v>
      </c>
      <c r="AU1041" s="153" t="s">
        <v>85</v>
      </c>
      <c r="AV1041" s="12" t="s">
        <v>85</v>
      </c>
      <c r="AW1041" s="12" t="s">
        <v>32</v>
      </c>
      <c r="AX1041" s="12" t="s">
        <v>76</v>
      </c>
      <c r="AY1041" s="153" t="s">
        <v>375</v>
      </c>
    </row>
    <row r="1042" spans="2:65" s="12" customFormat="1" ht="11.25" x14ac:dyDescent="0.2">
      <c r="B1042" s="151"/>
      <c r="D1042" s="152" t="s">
        <v>384</v>
      </c>
      <c r="E1042" s="153" t="s">
        <v>1</v>
      </c>
      <c r="F1042" s="154" t="s">
        <v>1574</v>
      </c>
      <c r="H1042" s="155">
        <v>25.5</v>
      </c>
      <c r="I1042" s="156"/>
      <c r="L1042" s="151"/>
      <c r="M1042" s="157"/>
      <c r="T1042" s="158"/>
      <c r="AT1042" s="153" t="s">
        <v>384</v>
      </c>
      <c r="AU1042" s="153" t="s">
        <v>85</v>
      </c>
      <c r="AV1042" s="12" t="s">
        <v>85</v>
      </c>
      <c r="AW1042" s="12" t="s">
        <v>32</v>
      </c>
      <c r="AX1042" s="12" t="s">
        <v>76</v>
      </c>
      <c r="AY1042" s="153" t="s">
        <v>375</v>
      </c>
    </row>
    <row r="1043" spans="2:65" s="12" customFormat="1" ht="11.25" x14ac:dyDescent="0.2">
      <c r="B1043" s="151"/>
      <c r="D1043" s="152" t="s">
        <v>384</v>
      </c>
      <c r="E1043" s="153" t="s">
        <v>1</v>
      </c>
      <c r="F1043" s="154" t="s">
        <v>1575</v>
      </c>
      <c r="H1043" s="155">
        <v>48</v>
      </c>
      <c r="I1043" s="156"/>
      <c r="L1043" s="151"/>
      <c r="M1043" s="157"/>
      <c r="T1043" s="158"/>
      <c r="AT1043" s="153" t="s">
        <v>384</v>
      </c>
      <c r="AU1043" s="153" t="s">
        <v>85</v>
      </c>
      <c r="AV1043" s="12" t="s">
        <v>85</v>
      </c>
      <c r="AW1043" s="12" t="s">
        <v>32</v>
      </c>
      <c r="AX1043" s="12" t="s">
        <v>76</v>
      </c>
      <c r="AY1043" s="153" t="s">
        <v>375</v>
      </c>
    </row>
    <row r="1044" spans="2:65" s="12" customFormat="1" ht="11.25" x14ac:dyDescent="0.2">
      <c r="B1044" s="151"/>
      <c r="D1044" s="152" t="s">
        <v>384</v>
      </c>
      <c r="E1044" s="153" t="s">
        <v>1</v>
      </c>
      <c r="F1044" s="154" t="s">
        <v>1576</v>
      </c>
      <c r="H1044" s="155">
        <v>6</v>
      </c>
      <c r="I1044" s="156"/>
      <c r="L1044" s="151"/>
      <c r="M1044" s="157"/>
      <c r="T1044" s="158"/>
      <c r="AT1044" s="153" t="s">
        <v>384</v>
      </c>
      <c r="AU1044" s="153" t="s">
        <v>85</v>
      </c>
      <c r="AV1044" s="12" t="s">
        <v>85</v>
      </c>
      <c r="AW1044" s="12" t="s">
        <v>32</v>
      </c>
      <c r="AX1044" s="12" t="s">
        <v>76</v>
      </c>
      <c r="AY1044" s="153" t="s">
        <v>375</v>
      </c>
    </row>
    <row r="1045" spans="2:65" s="12" customFormat="1" ht="11.25" x14ac:dyDescent="0.2">
      <c r="B1045" s="151"/>
      <c r="D1045" s="152" t="s">
        <v>384</v>
      </c>
      <c r="E1045" s="153" t="s">
        <v>1</v>
      </c>
      <c r="F1045" s="154" t="s">
        <v>1577</v>
      </c>
      <c r="H1045" s="155">
        <v>6</v>
      </c>
      <c r="I1045" s="156"/>
      <c r="L1045" s="151"/>
      <c r="M1045" s="157"/>
      <c r="T1045" s="158"/>
      <c r="AT1045" s="153" t="s">
        <v>384</v>
      </c>
      <c r="AU1045" s="153" t="s">
        <v>85</v>
      </c>
      <c r="AV1045" s="12" t="s">
        <v>85</v>
      </c>
      <c r="AW1045" s="12" t="s">
        <v>32</v>
      </c>
      <c r="AX1045" s="12" t="s">
        <v>76</v>
      </c>
      <c r="AY1045" s="153" t="s">
        <v>375</v>
      </c>
    </row>
    <row r="1046" spans="2:65" s="12" customFormat="1" ht="11.25" x14ac:dyDescent="0.2">
      <c r="B1046" s="151"/>
      <c r="D1046" s="152" t="s">
        <v>384</v>
      </c>
      <c r="E1046" s="153" t="s">
        <v>1</v>
      </c>
      <c r="F1046" s="154" t="s">
        <v>1578</v>
      </c>
      <c r="H1046" s="155">
        <v>6.375</v>
      </c>
      <c r="I1046" s="156"/>
      <c r="L1046" s="151"/>
      <c r="M1046" s="157"/>
      <c r="T1046" s="158"/>
      <c r="AT1046" s="153" t="s">
        <v>384</v>
      </c>
      <c r="AU1046" s="153" t="s">
        <v>85</v>
      </c>
      <c r="AV1046" s="12" t="s">
        <v>85</v>
      </c>
      <c r="AW1046" s="12" t="s">
        <v>32</v>
      </c>
      <c r="AX1046" s="12" t="s">
        <v>76</v>
      </c>
      <c r="AY1046" s="153" t="s">
        <v>375</v>
      </c>
    </row>
    <row r="1047" spans="2:65" s="13" customFormat="1" ht="11.25" x14ac:dyDescent="0.2">
      <c r="B1047" s="159"/>
      <c r="D1047" s="152" t="s">
        <v>384</v>
      </c>
      <c r="E1047" s="160" t="s">
        <v>1</v>
      </c>
      <c r="F1047" s="161" t="s">
        <v>387</v>
      </c>
      <c r="H1047" s="162">
        <v>109.875</v>
      </c>
      <c r="I1047" s="163"/>
      <c r="L1047" s="159"/>
      <c r="M1047" s="164"/>
      <c r="T1047" s="165"/>
      <c r="AT1047" s="160" t="s">
        <v>384</v>
      </c>
      <c r="AU1047" s="160" t="s">
        <v>85</v>
      </c>
      <c r="AV1047" s="13" t="s">
        <v>382</v>
      </c>
      <c r="AW1047" s="13" t="s">
        <v>32</v>
      </c>
      <c r="AX1047" s="13" t="s">
        <v>83</v>
      </c>
      <c r="AY1047" s="160" t="s">
        <v>375</v>
      </c>
    </row>
    <row r="1048" spans="2:65" s="1" customFormat="1" ht="24.2" customHeight="1" x14ac:dyDescent="0.2">
      <c r="B1048" s="32"/>
      <c r="C1048" s="138" t="s">
        <v>1583</v>
      </c>
      <c r="D1048" s="138" t="s">
        <v>377</v>
      </c>
      <c r="E1048" s="139" t="s">
        <v>1584</v>
      </c>
      <c r="F1048" s="140" t="s">
        <v>1585</v>
      </c>
      <c r="G1048" s="141" t="s">
        <v>380</v>
      </c>
      <c r="H1048" s="142">
        <v>14.925000000000001</v>
      </c>
      <c r="I1048" s="143"/>
      <c r="J1048" s="144">
        <f>ROUND(I1048*H1048,2)</f>
        <v>0</v>
      </c>
      <c r="K1048" s="140" t="s">
        <v>381</v>
      </c>
      <c r="L1048" s="32"/>
      <c r="M1048" s="145" t="s">
        <v>1</v>
      </c>
      <c r="N1048" s="146" t="s">
        <v>41</v>
      </c>
      <c r="P1048" s="147">
        <f>O1048*H1048</f>
        <v>0</v>
      </c>
      <c r="Q1048" s="147">
        <v>2.7E-4</v>
      </c>
      <c r="R1048" s="147">
        <f>Q1048*H1048</f>
        <v>4.0297500000000003E-3</v>
      </c>
      <c r="S1048" s="147">
        <v>0</v>
      </c>
      <c r="T1048" s="148">
        <f>S1048*H1048</f>
        <v>0</v>
      </c>
      <c r="AR1048" s="149" t="s">
        <v>491</v>
      </c>
      <c r="AT1048" s="149" t="s">
        <v>377</v>
      </c>
      <c r="AU1048" s="149" t="s">
        <v>85</v>
      </c>
      <c r="AY1048" s="17" t="s">
        <v>375</v>
      </c>
      <c r="BE1048" s="150">
        <f>IF(N1048="základní",J1048,0)</f>
        <v>0</v>
      </c>
      <c r="BF1048" s="150">
        <f>IF(N1048="snížená",J1048,0)</f>
        <v>0</v>
      </c>
      <c r="BG1048" s="150">
        <f>IF(N1048="zákl. přenesená",J1048,0)</f>
        <v>0</v>
      </c>
      <c r="BH1048" s="150">
        <f>IF(N1048="sníž. přenesená",J1048,0)</f>
        <v>0</v>
      </c>
      <c r="BI1048" s="150">
        <f>IF(N1048="nulová",J1048,0)</f>
        <v>0</v>
      </c>
      <c r="BJ1048" s="17" t="s">
        <v>83</v>
      </c>
      <c r="BK1048" s="150">
        <f>ROUND(I1048*H1048,2)</f>
        <v>0</v>
      </c>
      <c r="BL1048" s="17" t="s">
        <v>491</v>
      </c>
      <c r="BM1048" s="149" t="s">
        <v>1586</v>
      </c>
    </row>
    <row r="1049" spans="2:65" s="12" customFormat="1" ht="11.25" x14ac:dyDescent="0.2">
      <c r="B1049" s="151"/>
      <c r="D1049" s="152" t="s">
        <v>384</v>
      </c>
      <c r="E1049" s="153" t="s">
        <v>1</v>
      </c>
      <c r="F1049" s="154" t="s">
        <v>1587</v>
      </c>
      <c r="H1049" s="155">
        <v>8.5500000000000007</v>
      </c>
      <c r="I1049" s="156"/>
      <c r="L1049" s="151"/>
      <c r="M1049" s="157"/>
      <c r="T1049" s="158"/>
      <c r="AT1049" s="153" t="s">
        <v>384</v>
      </c>
      <c r="AU1049" s="153" t="s">
        <v>85</v>
      </c>
      <c r="AV1049" s="12" t="s">
        <v>85</v>
      </c>
      <c r="AW1049" s="12" t="s">
        <v>32</v>
      </c>
      <c r="AX1049" s="12" t="s">
        <v>76</v>
      </c>
      <c r="AY1049" s="153" t="s">
        <v>375</v>
      </c>
    </row>
    <row r="1050" spans="2:65" s="12" customFormat="1" ht="11.25" x14ac:dyDescent="0.2">
      <c r="B1050" s="151"/>
      <c r="D1050" s="152" t="s">
        <v>384</v>
      </c>
      <c r="E1050" s="153" t="s">
        <v>1</v>
      </c>
      <c r="F1050" s="154" t="s">
        <v>1588</v>
      </c>
      <c r="H1050" s="155">
        <v>6.375</v>
      </c>
      <c r="I1050" s="156"/>
      <c r="L1050" s="151"/>
      <c r="M1050" s="157"/>
      <c r="T1050" s="158"/>
      <c r="AT1050" s="153" t="s">
        <v>384</v>
      </c>
      <c r="AU1050" s="153" t="s">
        <v>85</v>
      </c>
      <c r="AV1050" s="12" t="s">
        <v>85</v>
      </c>
      <c r="AW1050" s="12" t="s">
        <v>32</v>
      </c>
      <c r="AX1050" s="12" t="s">
        <v>76</v>
      </c>
      <c r="AY1050" s="153" t="s">
        <v>375</v>
      </c>
    </row>
    <row r="1051" spans="2:65" s="13" customFormat="1" ht="11.25" x14ac:dyDescent="0.2">
      <c r="B1051" s="159"/>
      <c r="D1051" s="152" t="s">
        <v>384</v>
      </c>
      <c r="E1051" s="160" t="s">
        <v>1</v>
      </c>
      <c r="F1051" s="161" t="s">
        <v>387</v>
      </c>
      <c r="H1051" s="162">
        <v>14.925000000000001</v>
      </c>
      <c r="I1051" s="163"/>
      <c r="L1051" s="159"/>
      <c r="M1051" s="164"/>
      <c r="T1051" s="165"/>
      <c r="AT1051" s="160" t="s">
        <v>384</v>
      </c>
      <c r="AU1051" s="160" t="s">
        <v>85</v>
      </c>
      <c r="AV1051" s="13" t="s">
        <v>382</v>
      </c>
      <c r="AW1051" s="13" t="s">
        <v>32</v>
      </c>
      <c r="AX1051" s="13" t="s">
        <v>83</v>
      </c>
      <c r="AY1051" s="160" t="s">
        <v>375</v>
      </c>
    </row>
    <row r="1052" spans="2:65" s="1" customFormat="1" ht="24.2" customHeight="1" x14ac:dyDescent="0.2">
      <c r="B1052" s="32"/>
      <c r="C1052" s="179" t="s">
        <v>1589</v>
      </c>
      <c r="D1052" s="179" t="s">
        <v>657</v>
      </c>
      <c r="E1052" s="180" t="s">
        <v>1590</v>
      </c>
      <c r="F1052" s="181" t="s">
        <v>1591</v>
      </c>
      <c r="G1052" s="182" t="s">
        <v>380</v>
      </c>
      <c r="H1052" s="183">
        <v>14.925000000000001</v>
      </c>
      <c r="I1052" s="184"/>
      <c r="J1052" s="185">
        <f>ROUND(I1052*H1052,2)</f>
        <v>0</v>
      </c>
      <c r="K1052" s="181" t="s">
        <v>381</v>
      </c>
      <c r="L1052" s="186"/>
      <c r="M1052" s="187" t="s">
        <v>1</v>
      </c>
      <c r="N1052" s="188" t="s">
        <v>41</v>
      </c>
      <c r="P1052" s="147">
        <f>O1052*H1052</f>
        <v>0</v>
      </c>
      <c r="Q1052" s="147">
        <v>2.9319999999999999E-2</v>
      </c>
      <c r="R1052" s="147">
        <f>Q1052*H1052</f>
        <v>0.43760100000000002</v>
      </c>
      <c r="S1052" s="147">
        <v>0</v>
      </c>
      <c r="T1052" s="148">
        <f>S1052*H1052</f>
        <v>0</v>
      </c>
      <c r="AR1052" s="149" t="s">
        <v>585</v>
      </c>
      <c r="AT1052" s="149" t="s">
        <v>657</v>
      </c>
      <c r="AU1052" s="149" t="s">
        <v>85</v>
      </c>
      <c r="AY1052" s="17" t="s">
        <v>375</v>
      </c>
      <c r="BE1052" s="150">
        <f>IF(N1052="základní",J1052,0)</f>
        <v>0</v>
      </c>
      <c r="BF1052" s="150">
        <f>IF(N1052="snížená",J1052,0)</f>
        <v>0</v>
      </c>
      <c r="BG1052" s="150">
        <f>IF(N1052="zákl. přenesená",J1052,0)</f>
        <v>0</v>
      </c>
      <c r="BH1052" s="150">
        <f>IF(N1052="sníž. přenesená",J1052,0)</f>
        <v>0</v>
      </c>
      <c r="BI1052" s="150">
        <f>IF(N1052="nulová",J1052,0)</f>
        <v>0</v>
      </c>
      <c r="BJ1052" s="17" t="s">
        <v>83</v>
      </c>
      <c r="BK1052" s="150">
        <f>ROUND(I1052*H1052,2)</f>
        <v>0</v>
      </c>
      <c r="BL1052" s="17" t="s">
        <v>491</v>
      </c>
      <c r="BM1052" s="149" t="s">
        <v>1592</v>
      </c>
    </row>
    <row r="1053" spans="2:65" s="12" customFormat="1" ht="11.25" x14ac:dyDescent="0.2">
      <c r="B1053" s="151"/>
      <c r="D1053" s="152" t="s">
        <v>384</v>
      </c>
      <c r="E1053" s="153" t="s">
        <v>1</v>
      </c>
      <c r="F1053" s="154" t="s">
        <v>1587</v>
      </c>
      <c r="H1053" s="155">
        <v>8.5500000000000007</v>
      </c>
      <c r="I1053" s="156"/>
      <c r="L1053" s="151"/>
      <c r="M1053" s="157"/>
      <c r="T1053" s="158"/>
      <c r="AT1053" s="153" t="s">
        <v>384</v>
      </c>
      <c r="AU1053" s="153" t="s">
        <v>85</v>
      </c>
      <c r="AV1053" s="12" t="s">
        <v>85</v>
      </c>
      <c r="AW1053" s="12" t="s">
        <v>32</v>
      </c>
      <c r="AX1053" s="12" t="s">
        <v>76</v>
      </c>
      <c r="AY1053" s="153" t="s">
        <v>375</v>
      </c>
    </row>
    <row r="1054" spans="2:65" s="12" customFormat="1" ht="11.25" x14ac:dyDescent="0.2">
      <c r="B1054" s="151"/>
      <c r="D1054" s="152" t="s">
        <v>384</v>
      </c>
      <c r="E1054" s="153" t="s">
        <v>1</v>
      </c>
      <c r="F1054" s="154" t="s">
        <v>1588</v>
      </c>
      <c r="H1054" s="155">
        <v>6.375</v>
      </c>
      <c r="I1054" s="156"/>
      <c r="L1054" s="151"/>
      <c r="M1054" s="157"/>
      <c r="T1054" s="158"/>
      <c r="AT1054" s="153" t="s">
        <v>384</v>
      </c>
      <c r="AU1054" s="153" t="s">
        <v>85</v>
      </c>
      <c r="AV1054" s="12" t="s">
        <v>85</v>
      </c>
      <c r="AW1054" s="12" t="s">
        <v>32</v>
      </c>
      <c r="AX1054" s="12" t="s">
        <v>76</v>
      </c>
      <c r="AY1054" s="153" t="s">
        <v>375</v>
      </c>
    </row>
    <row r="1055" spans="2:65" s="13" customFormat="1" ht="11.25" x14ac:dyDescent="0.2">
      <c r="B1055" s="159"/>
      <c r="D1055" s="152" t="s">
        <v>384</v>
      </c>
      <c r="E1055" s="160" t="s">
        <v>1</v>
      </c>
      <c r="F1055" s="161" t="s">
        <v>387</v>
      </c>
      <c r="H1055" s="162">
        <v>14.925000000000001</v>
      </c>
      <c r="I1055" s="163"/>
      <c r="L1055" s="159"/>
      <c r="M1055" s="164"/>
      <c r="T1055" s="165"/>
      <c r="AT1055" s="160" t="s">
        <v>384</v>
      </c>
      <c r="AU1055" s="160" t="s">
        <v>85</v>
      </c>
      <c r="AV1055" s="13" t="s">
        <v>382</v>
      </c>
      <c r="AW1055" s="13" t="s">
        <v>32</v>
      </c>
      <c r="AX1055" s="13" t="s">
        <v>83</v>
      </c>
      <c r="AY1055" s="160" t="s">
        <v>375</v>
      </c>
    </row>
    <row r="1056" spans="2:65" s="1" customFormat="1" ht="24.2" customHeight="1" x14ac:dyDescent="0.2">
      <c r="B1056" s="32"/>
      <c r="C1056" s="138" t="s">
        <v>1593</v>
      </c>
      <c r="D1056" s="138" t="s">
        <v>377</v>
      </c>
      <c r="E1056" s="139" t="s">
        <v>1594</v>
      </c>
      <c r="F1056" s="140" t="s">
        <v>1595</v>
      </c>
      <c r="G1056" s="141" t="s">
        <v>532</v>
      </c>
      <c r="H1056" s="142">
        <v>17</v>
      </c>
      <c r="I1056" s="143"/>
      <c r="J1056" s="144">
        <f>ROUND(I1056*H1056,2)</f>
        <v>0</v>
      </c>
      <c r="K1056" s="140" t="s">
        <v>381</v>
      </c>
      <c r="L1056" s="32"/>
      <c r="M1056" s="145" t="s">
        <v>1</v>
      </c>
      <c r="N1056" s="146" t="s">
        <v>41</v>
      </c>
      <c r="P1056" s="147">
        <f>O1056*H1056</f>
        <v>0</v>
      </c>
      <c r="Q1056" s="147">
        <v>0</v>
      </c>
      <c r="R1056" s="147">
        <f>Q1056*H1056</f>
        <v>0</v>
      </c>
      <c r="S1056" s="147">
        <v>0</v>
      </c>
      <c r="T1056" s="148">
        <f>S1056*H1056</f>
        <v>0</v>
      </c>
      <c r="AR1056" s="149" t="s">
        <v>491</v>
      </c>
      <c r="AT1056" s="149" t="s">
        <v>377</v>
      </c>
      <c r="AU1056" s="149" t="s">
        <v>85</v>
      </c>
      <c r="AY1056" s="17" t="s">
        <v>375</v>
      </c>
      <c r="BE1056" s="150">
        <f>IF(N1056="základní",J1056,0)</f>
        <v>0</v>
      </c>
      <c r="BF1056" s="150">
        <f>IF(N1056="snížená",J1056,0)</f>
        <v>0</v>
      </c>
      <c r="BG1056" s="150">
        <f>IF(N1056="zákl. přenesená",J1056,0)</f>
        <v>0</v>
      </c>
      <c r="BH1056" s="150">
        <f>IF(N1056="sníž. přenesená",J1056,0)</f>
        <v>0</v>
      </c>
      <c r="BI1056" s="150">
        <f>IF(N1056="nulová",J1056,0)</f>
        <v>0</v>
      </c>
      <c r="BJ1056" s="17" t="s">
        <v>83</v>
      </c>
      <c r="BK1056" s="150">
        <f>ROUND(I1056*H1056,2)</f>
        <v>0</v>
      </c>
      <c r="BL1056" s="17" t="s">
        <v>491</v>
      </c>
      <c r="BM1056" s="149" t="s">
        <v>1596</v>
      </c>
    </row>
    <row r="1057" spans="2:65" s="14" customFormat="1" ht="11.25" x14ac:dyDescent="0.2">
      <c r="B1057" s="166"/>
      <c r="D1057" s="152" t="s">
        <v>384</v>
      </c>
      <c r="E1057" s="167" t="s">
        <v>1</v>
      </c>
      <c r="F1057" s="168" t="s">
        <v>1597</v>
      </c>
      <c r="H1057" s="167" t="s">
        <v>1</v>
      </c>
      <c r="I1057" s="169"/>
      <c r="L1057" s="166"/>
      <c r="M1057" s="170"/>
      <c r="T1057" s="171"/>
      <c r="AT1057" s="167" t="s">
        <v>384</v>
      </c>
      <c r="AU1057" s="167" t="s">
        <v>85</v>
      </c>
      <c r="AV1057" s="14" t="s">
        <v>83</v>
      </c>
      <c r="AW1057" s="14" t="s">
        <v>32</v>
      </c>
      <c r="AX1057" s="14" t="s">
        <v>76</v>
      </c>
      <c r="AY1057" s="167" t="s">
        <v>375</v>
      </c>
    </row>
    <row r="1058" spans="2:65" s="12" customFormat="1" ht="11.25" x14ac:dyDescent="0.2">
      <c r="B1058" s="151"/>
      <c r="D1058" s="152" t="s">
        <v>384</v>
      </c>
      <c r="E1058" s="153" t="s">
        <v>1</v>
      </c>
      <c r="F1058" s="154" t="s">
        <v>1598</v>
      </c>
      <c r="H1058" s="155">
        <v>2</v>
      </c>
      <c r="I1058" s="156"/>
      <c r="L1058" s="151"/>
      <c r="M1058" s="157"/>
      <c r="T1058" s="158"/>
      <c r="AT1058" s="153" t="s">
        <v>384</v>
      </c>
      <c r="AU1058" s="153" t="s">
        <v>85</v>
      </c>
      <c r="AV1058" s="12" t="s">
        <v>85</v>
      </c>
      <c r="AW1058" s="12" t="s">
        <v>32</v>
      </c>
      <c r="AX1058" s="12" t="s">
        <v>76</v>
      </c>
      <c r="AY1058" s="153" t="s">
        <v>375</v>
      </c>
    </row>
    <row r="1059" spans="2:65" s="12" customFormat="1" ht="11.25" x14ac:dyDescent="0.2">
      <c r="B1059" s="151"/>
      <c r="D1059" s="152" t="s">
        <v>384</v>
      </c>
      <c r="E1059" s="153" t="s">
        <v>1</v>
      </c>
      <c r="F1059" s="154" t="s">
        <v>1599</v>
      </c>
      <c r="H1059" s="155">
        <v>1</v>
      </c>
      <c r="I1059" s="156"/>
      <c r="L1059" s="151"/>
      <c r="M1059" s="157"/>
      <c r="T1059" s="158"/>
      <c r="AT1059" s="153" t="s">
        <v>384</v>
      </c>
      <c r="AU1059" s="153" t="s">
        <v>85</v>
      </c>
      <c r="AV1059" s="12" t="s">
        <v>85</v>
      </c>
      <c r="AW1059" s="12" t="s">
        <v>32</v>
      </c>
      <c r="AX1059" s="12" t="s">
        <v>76</v>
      </c>
      <c r="AY1059" s="153" t="s">
        <v>375</v>
      </c>
    </row>
    <row r="1060" spans="2:65" s="12" customFormat="1" ht="11.25" x14ac:dyDescent="0.2">
      <c r="B1060" s="151"/>
      <c r="D1060" s="152" t="s">
        <v>384</v>
      </c>
      <c r="E1060" s="153" t="s">
        <v>1</v>
      </c>
      <c r="F1060" s="154" t="s">
        <v>1600</v>
      </c>
      <c r="H1060" s="155">
        <v>2</v>
      </c>
      <c r="I1060" s="156"/>
      <c r="L1060" s="151"/>
      <c r="M1060" s="157"/>
      <c r="T1060" s="158"/>
      <c r="AT1060" s="153" t="s">
        <v>384</v>
      </c>
      <c r="AU1060" s="153" t="s">
        <v>85</v>
      </c>
      <c r="AV1060" s="12" t="s">
        <v>85</v>
      </c>
      <c r="AW1060" s="12" t="s">
        <v>32</v>
      </c>
      <c r="AX1060" s="12" t="s">
        <v>76</v>
      </c>
      <c r="AY1060" s="153" t="s">
        <v>375</v>
      </c>
    </row>
    <row r="1061" spans="2:65" s="12" customFormat="1" ht="11.25" x14ac:dyDescent="0.2">
      <c r="B1061" s="151"/>
      <c r="D1061" s="152" t="s">
        <v>384</v>
      </c>
      <c r="E1061" s="153" t="s">
        <v>1</v>
      </c>
      <c r="F1061" s="154" t="s">
        <v>1601</v>
      </c>
      <c r="H1061" s="155">
        <v>2</v>
      </c>
      <c r="I1061" s="156"/>
      <c r="L1061" s="151"/>
      <c r="M1061" s="157"/>
      <c r="T1061" s="158"/>
      <c r="AT1061" s="153" t="s">
        <v>384</v>
      </c>
      <c r="AU1061" s="153" t="s">
        <v>85</v>
      </c>
      <c r="AV1061" s="12" t="s">
        <v>85</v>
      </c>
      <c r="AW1061" s="12" t="s">
        <v>32</v>
      </c>
      <c r="AX1061" s="12" t="s">
        <v>76</v>
      </c>
      <c r="AY1061" s="153" t="s">
        <v>375</v>
      </c>
    </row>
    <row r="1062" spans="2:65" s="12" customFormat="1" ht="11.25" x14ac:dyDescent="0.2">
      <c r="B1062" s="151"/>
      <c r="D1062" s="152" t="s">
        <v>384</v>
      </c>
      <c r="E1062" s="153" t="s">
        <v>1</v>
      </c>
      <c r="F1062" s="154" t="s">
        <v>1602</v>
      </c>
      <c r="H1062" s="155">
        <v>1</v>
      </c>
      <c r="I1062" s="156"/>
      <c r="L1062" s="151"/>
      <c r="M1062" s="157"/>
      <c r="T1062" s="158"/>
      <c r="AT1062" s="153" t="s">
        <v>384</v>
      </c>
      <c r="AU1062" s="153" t="s">
        <v>85</v>
      </c>
      <c r="AV1062" s="12" t="s">
        <v>85</v>
      </c>
      <c r="AW1062" s="12" t="s">
        <v>32</v>
      </c>
      <c r="AX1062" s="12" t="s">
        <v>76</v>
      </c>
      <c r="AY1062" s="153" t="s">
        <v>375</v>
      </c>
    </row>
    <row r="1063" spans="2:65" s="12" customFormat="1" ht="11.25" x14ac:dyDescent="0.2">
      <c r="B1063" s="151"/>
      <c r="D1063" s="152" t="s">
        <v>384</v>
      </c>
      <c r="E1063" s="153" t="s">
        <v>1</v>
      </c>
      <c r="F1063" s="154" t="s">
        <v>1603</v>
      </c>
      <c r="H1063" s="155">
        <v>3</v>
      </c>
      <c r="I1063" s="156"/>
      <c r="L1063" s="151"/>
      <c r="M1063" s="157"/>
      <c r="T1063" s="158"/>
      <c r="AT1063" s="153" t="s">
        <v>384</v>
      </c>
      <c r="AU1063" s="153" t="s">
        <v>85</v>
      </c>
      <c r="AV1063" s="12" t="s">
        <v>85</v>
      </c>
      <c r="AW1063" s="12" t="s">
        <v>32</v>
      </c>
      <c r="AX1063" s="12" t="s">
        <v>76</v>
      </c>
      <c r="AY1063" s="153" t="s">
        <v>375</v>
      </c>
    </row>
    <row r="1064" spans="2:65" s="12" customFormat="1" ht="11.25" x14ac:dyDescent="0.2">
      <c r="B1064" s="151"/>
      <c r="D1064" s="152" t="s">
        <v>384</v>
      </c>
      <c r="E1064" s="153" t="s">
        <v>1</v>
      </c>
      <c r="F1064" s="154" t="s">
        <v>1604</v>
      </c>
      <c r="H1064" s="155">
        <v>1</v>
      </c>
      <c r="I1064" s="156"/>
      <c r="L1064" s="151"/>
      <c r="M1064" s="157"/>
      <c r="T1064" s="158"/>
      <c r="AT1064" s="153" t="s">
        <v>384</v>
      </c>
      <c r="AU1064" s="153" t="s">
        <v>85</v>
      </c>
      <c r="AV1064" s="12" t="s">
        <v>85</v>
      </c>
      <c r="AW1064" s="12" t="s">
        <v>32</v>
      </c>
      <c r="AX1064" s="12" t="s">
        <v>76</v>
      </c>
      <c r="AY1064" s="153" t="s">
        <v>375</v>
      </c>
    </row>
    <row r="1065" spans="2:65" s="12" customFormat="1" ht="11.25" x14ac:dyDescent="0.2">
      <c r="B1065" s="151"/>
      <c r="D1065" s="152" t="s">
        <v>384</v>
      </c>
      <c r="E1065" s="153" t="s">
        <v>1</v>
      </c>
      <c r="F1065" s="154" t="s">
        <v>1605</v>
      </c>
      <c r="H1065" s="155">
        <v>2</v>
      </c>
      <c r="I1065" s="156"/>
      <c r="L1065" s="151"/>
      <c r="M1065" s="157"/>
      <c r="T1065" s="158"/>
      <c r="AT1065" s="153" t="s">
        <v>384</v>
      </c>
      <c r="AU1065" s="153" t="s">
        <v>85</v>
      </c>
      <c r="AV1065" s="12" t="s">
        <v>85</v>
      </c>
      <c r="AW1065" s="12" t="s">
        <v>32</v>
      </c>
      <c r="AX1065" s="12" t="s">
        <v>76</v>
      </c>
      <c r="AY1065" s="153" t="s">
        <v>375</v>
      </c>
    </row>
    <row r="1066" spans="2:65" s="12" customFormat="1" ht="11.25" x14ac:dyDescent="0.2">
      <c r="B1066" s="151"/>
      <c r="D1066" s="152" t="s">
        <v>384</v>
      </c>
      <c r="E1066" s="153" t="s">
        <v>1</v>
      </c>
      <c r="F1066" s="154" t="s">
        <v>1606</v>
      </c>
      <c r="H1066" s="155">
        <v>2</v>
      </c>
      <c r="I1066" s="156"/>
      <c r="L1066" s="151"/>
      <c r="M1066" s="157"/>
      <c r="T1066" s="158"/>
      <c r="AT1066" s="153" t="s">
        <v>384</v>
      </c>
      <c r="AU1066" s="153" t="s">
        <v>85</v>
      </c>
      <c r="AV1066" s="12" t="s">
        <v>85</v>
      </c>
      <c r="AW1066" s="12" t="s">
        <v>32</v>
      </c>
      <c r="AX1066" s="12" t="s">
        <v>76</v>
      </c>
      <c r="AY1066" s="153" t="s">
        <v>375</v>
      </c>
    </row>
    <row r="1067" spans="2:65" s="12" customFormat="1" ht="11.25" x14ac:dyDescent="0.2">
      <c r="B1067" s="151"/>
      <c r="D1067" s="152" t="s">
        <v>384</v>
      </c>
      <c r="E1067" s="153" t="s">
        <v>1</v>
      </c>
      <c r="F1067" s="154" t="s">
        <v>1120</v>
      </c>
      <c r="H1067" s="155">
        <v>1</v>
      </c>
      <c r="I1067" s="156"/>
      <c r="L1067" s="151"/>
      <c r="M1067" s="157"/>
      <c r="T1067" s="158"/>
      <c r="AT1067" s="153" t="s">
        <v>384</v>
      </c>
      <c r="AU1067" s="153" t="s">
        <v>85</v>
      </c>
      <c r="AV1067" s="12" t="s">
        <v>85</v>
      </c>
      <c r="AW1067" s="12" t="s">
        <v>32</v>
      </c>
      <c r="AX1067" s="12" t="s">
        <v>76</v>
      </c>
      <c r="AY1067" s="153" t="s">
        <v>375</v>
      </c>
    </row>
    <row r="1068" spans="2:65" s="13" customFormat="1" ht="11.25" x14ac:dyDescent="0.2">
      <c r="B1068" s="159"/>
      <c r="D1068" s="152" t="s">
        <v>384</v>
      </c>
      <c r="E1068" s="160" t="s">
        <v>1</v>
      </c>
      <c r="F1068" s="161" t="s">
        <v>387</v>
      </c>
      <c r="H1068" s="162">
        <v>17</v>
      </c>
      <c r="I1068" s="163"/>
      <c r="L1068" s="159"/>
      <c r="M1068" s="164"/>
      <c r="T1068" s="165"/>
      <c r="AT1068" s="160" t="s">
        <v>384</v>
      </c>
      <c r="AU1068" s="160" t="s">
        <v>85</v>
      </c>
      <c r="AV1068" s="13" t="s">
        <v>382</v>
      </c>
      <c r="AW1068" s="13" t="s">
        <v>32</v>
      </c>
      <c r="AX1068" s="13" t="s">
        <v>83</v>
      </c>
      <c r="AY1068" s="160" t="s">
        <v>375</v>
      </c>
    </row>
    <row r="1069" spans="2:65" s="1" customFormat="1" ht="24.2" customHeight="1" x14ac:dyDescent="0.2">
      <c r="B1069" s="32"/>
      <c r="C1069" s="179" t="s">
        <v>1607</v>
      </c>
      <c r="D1069" s="179" t="s">
        <v>657</v>
      </c>
      <c r="E1069" s="180" t="s">
        <v>1608</v>
      </c>
      <c r="F1069" s="181" t="s">
        <v>1609</v>
      </c>
      <c r="G1069" s="182" t="s">
        <v>631</v>
      </c>
      <c r="H1069" s="183">
        <v>2</v>
      </c>
      <c r="I1069" s="184"/>
      <c r="J1069" s="185">
        <f t="shared" ref="J1069:J1079" si="0">ROUND(I1069*H1069,2)</f>
        <v>0</v>
      </c>
      <c r="K1069" s="181" t="s">
        <v>1</v>
      </c>
      <c r="L1069" s="186"/>
      <c r="M1069" s="187" t="s">
        <v>1</v>
      </c>
      <c r="N1069" s="188" t="s">
        <v>41</v>
      </c>
      <c r="P1069" s="147">
        <f t="shared" ref="P1069:P1079" si="1">O1069*H1069</f>
        <v>0</v>
      </c>
      <c r="Q1069" s="147">
        <v>0</v>
      </c>
      <c r="R1069" s="147">
        <f t="shared" ref="R1069:R1079" si="2">Q1069*H1069</f>
        <v>0</v>
      </c>
      <c r="S1069" s="147">
        <v>0</v>
      </c>
      <c r="T1069" s="148">
        <f t="shared" ref="T1069:T1079" si="3">S1069*H1069</f>
        <v>0</v>
      </c>
      <c r="AR1069" s="149" t="s">
        <v>585</v>
      </c>
      <c r="AT1069" s="149" t="s">
        <v>657</v>
      </c>
      <c r="AU1069" s="149" t="s">
        <v>85</v>
      </c>
      <c r="AY1069" s="17" t="s">
        <v>375</v>
      </c>
      <c r="BE1069" s="150">
        <f t="shared" ref="BE1069:BE1079" si="4">IF(N1069="základní",J1069,0)</f>
        <v>0</v>
      </c>
      <c r="BF1069" s="150">
        <f t="shared" ref="BF1069:BF1079" si="5">IF(N1069="snížená",J1069,0)</f>
        <v>0</v>
      </c>
      <c r="BG1069" s="150">
        <f t="shared" ref="BG1069:BG1079" si="6">IF(N1069="zákl. přenesená",J1069,0)</f>
        <v>0</v>
      </c>
      <c r="BH1069" s="150">
        <f t="shared" ref="BH1069:BH1079" si="7">IF(N1069="sníž. přenesená",J1069,0)</f>
        <v>0</v>
      </c>
      <c r="BI1069" s="150">
        <f t="shared" ref="BI1069:BI1079" si="8">IF(N1069="nulová",J1069,0)</f>
        <v>0</v>
      </c>
      <c r="BJ1069" s="17" t="s">
        <v>83</v>
      </c>
      <c r="BK1069" s="150">
        <f t="shared" ref="BK1069:BK1079" si="9">ROUND(I1069*H1069,2)</f>
        <v>0</v>
      </c>
      <c r="BL1069" s="17" t="s">
        <v>491</v>
      </c>
      <c r="BM1069" s="149" t="s">
        <v>1610</v>
      </c>
    </row>
    <row r="1070" spans="2:65" s="1" customFormat="1" ht="24.2" customHeight="1" x14ac:dyDescent="0.2">
      <c r="B1070" s="32"/>
      <c r="C1070" s="179" t="s">
        <v>1611</v>
      </c>
      <c r="D1070" s="179" t="s">
        <v>657</v>
      </c>
      <c r="E1070" s="180" t="s">
        <v>1612</v>
      </c>
      <c r="F1070" s="181" t="s">
        <v>1613</v>
      </c>
      <c r="G1070" s="182" t="s">
        <v>631</v>
      </c>
      <c r="H1070" s="183">
        <v>1</v>
      </c>
      <c r="I1070" s="184"/>
      <c r="J1070" s="185">
        <f t="shared" si="0"/>
        <v>0</v>
      </c>
      <c r="K1070" s="181" t="s">
        <v>1614</v>
      </c>
      <c r="L1070" s="186"/>
      <c r="M1070" s="187" t="s">
        <v>1</v>
      </c>
      <c r="N1070" s="188" t="s">
        <v>41</v>
      </c>
      <c r="P1070" s="147">
        <f t="shared" si="1"/>
        <v>0</v>
      </c>
      <c r="Q1070" s="147">
        <v>0</v>
      </c>
      <c r="R1070" s="147">
        <f t="shared" si="2"/>
        <v>0</v>
      </c>
      <c r="S1070" s="147">
        <v>0</v>
      </c>
      <c r="T1070" s="148">
        <f t="shared" si="3"/>
        <v>0</v>
      </c>
      <c r="AR1070" s="149" t="s">
        <v>585</v>
      </c>
      <c r="AT1070" s="149" t="s">
        <v>657</v>
      </c>
      <c r="AU1070" s="149" t="s">
        <v>85</v>
      </c>
      <c r="AY1070" s="17" t="s">
        <v>375</v>
      </c>
      <c r="BE1070" s="150">
        <f t="shared" si="4"/>
        <v>0</v>
      </c>
      <c r="BF1070" s="150">
        <f t="shared" si="5"/>
        <v>0</v>
      </c>
      <c r="BG1070" s="150">
        <f t="shared" si="6"/>
        <v>0</v>
      </c>
      <c r="BH1070" s="150">
        <f t="shared" si="7"/>
        <v>0</v>
      </c>
      <c r="BI1070" s="150">
        <f t="shared" si="8"/>
        <v>0</v>
      </c>
      <c r="BJ1070" s="17" t="s">
        <v>83</v>
      </c>
      <c r="BK1070" s="150">
        <f t="shared" si="9"/>
        <v>0</v>
      </c>
      <c r="BL1070" s="17" t="s">
        <v>491</v>
      </c>
      <c r="BM1070" s="149" t="s">
        <v>1615</v>
      </c>
    </row>
    <row r="1071" spans="2:65" s="1" customFormat="1" ht="24.2" customHeight="1" x14ac:dyDescent="0.2">
      <c r="B1071" s="32"/>
      <c r="C1071" s="179" t="s">
        <v>1616</v>
      </c>
      <c r="D1071" s="179" t="s">
        <v>657</v>
      </c>
      <c r="E1071" s="180" t="s">
        <v>1617</v>
      </c>
      <c r="F1071" s="181" t="s">
        <v>1618</v>
      </c>
      <c r="G1071" s="182" t="s">
        <v>631</v>
      </c>
      <c r="H1071" s="183">
        <v>2</v>
      </c>
      <c r="I1071" s="184"/>
      <c r="J1071" s="185">
        <f t="shared" si="0"/>
        <v>0</v>
      </c>
      <c r="K1071" s="181" t="s">
        <v>1614</v>
      </c>
      <c r="L1071" s="186"/>
      <c r="M1071" s="187" t="s">
        <v>1</v>
      </c>
      <c r="N1071" s="188" t="s">
        <v>41</v>
      </c>
      <c r="P1071" s="147">
        <f t="shared" si="1"/>
        <v>0</v>
      </c>
      <c r="Q1071" s="147">
        <v>0</v>
      </c>
      <c r="R1071" s="147">
        <f t="shared" si="2"/>
        <v>0</v>
      </c>
      <c r="S1071" s="147">
        <v>0</v>
      </c>
      <c r="T1071" s="148">
        <f t="shared" si="3"/>
        <v>0</v>
      </c>
      <c r="AR1071" s="149" t="s">
        <v>585</v>
      </c>
      <c r="AT1071" s="149" t="s">
        <v>657</v>
      </c>
      <c r="AU1071" s="149" t="s">
        <v>85</v>
      </c>
      <c r="AY1071" s="17" t="s">
        <v>375</v>
      </c>
      <c r="BE1071" s="150">
        <f t="shared" si="4"/>
        <v>0</v>
      </c>
      <c r="BF1071" s="150">
        <f t="shared" si="5"/>
        <v>0</v>
      </c>
      <c r="BG1071" s="150">
        <f t="shared" si="6"/>
        <v>0</v>
      </c>
      <c r="BH1071" s="150">
        <f t="shared" si="7"/>
        <v>0</v>
      </c>
      <c r="BI1071" s="150">
        <f t="shared" si="8"/>
        <v>0</v>
      </c>
      <c r="BJ1071" s="17" t="s">
        <v>83</v>
      </c>
      <c r="BK1071" s="150">
        <f t="shared" si="9"/>
        <v>0</v>
      </c>
      <c r="BL1071" s="17" t="s">
        <v>491</v>
      </c>
      <c r="BM1071" s="149" t="s">
        <v>1619</v>
      </c>
    </row>
    <row r="1072" spans="2:65" s="1" customFormat="1" ht="24.2" customHeight="1" x14ac:dyDescent="0.2">
      <c r="B1072" s="32"/>
      <c r="C1072" s="179" t="s">
        <v>1620</v>
      </c>
      <c r="D1072" s="179" t="s">
        <v>657</v>
      </c>
      <c r="E1072" s="180" t="s">
        <v>1621</v>
      </c>
      <c r="F1072" s="181" t="s">
        <v>1622</v>
      </c>
      <c r="G1072" s="182" t="s">
        <v>631</v>
      </c>
      <c r="H1072" s="183">
        <v>2</v>
      </c>
      <c r="I1072" s="184"/>
      <c r="J1072" s="185">
        <f t="shared" si="0"/>
        <v>0</v>
      </c>
      <c r="K1072" s="181" t="s">
        <v>1614</v>
      </c>
      <c r="L1072" s="186"/>
      <c r="M1072" s="187" t="s">
        <v>1</v>
      </c>
      <c r="N1072" s="188" t="s">
        <v>41</v>
      </c>
      <c r="P1072" s="147">
        <f t="shared" si="1"/>
        <v>0</v>
      </c>
      <c r="Q1072" s="147">
        <v>0</v>
      </c>
      <c r="R1072" s="147">
        <f t="shared" si="2"/>
        <v>0</v>
      </c>
      <c r="S1072" s="147">
        <v>0</v>
      </c>
      <c r="T1072" s="148">
        <f t="shared" si="3"/>
        <v>0</v>
      </c>
      <c r="AR1072" s="149" t="s">
        <v>585</v>
      </c>
      <c r="AT1072" s="149" t="s">
        <v>657</v>
      </c>
      <c r="AU1072" s="149" t="s">
        <v>85</v>
      </c>
      <c r="AY1072" s="17" t="s">
        <v>375</v>
      </c>
      <c r="BE1072" s="150">
        <f t="shared" si="4"/>
        <v>0</v>
      </c>
      <c r="BF1072" s="150">
        <f t="shared" si="5"/>
        <v>0</v>
      </c>
      <c r="BG1072" s="150">
        <f t="shared" si="6"/>
        <v>0</v>
      </c>
      <c r="BH1072" s="150">
        <f t="shared" si="7"/>
        <v>0</v>
      </c>
      <c r="BI1072" s="150">
        <f t="shared" si="8"/>
        <v>0</v>
      </c>
      <c r="BJ1072" s="17" t="s">
        <v>83</v>
      </c>
      <c r="BK1072" s="150">
        <f t="shared" si="9"/>
        <v>0</v>
      </c>
      <c r="BL1072" s="17" t="s">
        <v>491</v>
      </c>
      <c r="BM1072" s="149" t="s">
        <v>1623</v>
      </c>
    </row>
    <row r="1073" spans="2:65" s="1" customFormat="1" ht="24.2" customHeight="1" x14ac:dyDescent="0.2">
      <c r="B1073" s="32"/>
      <c r="C1073" s="179" t="s">
        <v>1624</v>
      </c>
      <c r="D1073" s="179" t="s">
        <v>657</v>
      </c>
      <c r="E1073" s="180" t="s">
        <v>1625</v>
      </c>
      <c r="F1073" s="181" t="s">
        <v>1626</v>
      </c>
      <c r="G1073" s="182" t="s">
        <v>631</v>
      </c>
      <c r="H1073" s="183">
        <v>1</v>
      </c>
      <c r="I1073" s="184"/>
      <c r="J1073" s="185">
        <f t="shared" si="0"/>
        <v>0</v>
      </c>
      <c r="K1073" s="181" t="s">
        <v>1614</v>
      </c>
      <c r="L1073" s="186"/>
      <c r="M1073" s="187" t="s">
        <v>1</v>
      </c>
      <c r="N1073" s="188" t="s">
        <v>41</v>
      </c>
      <c r="P1073" s="147">
        <f t="shared" si="1"/>
        <v>0</v>
      </c>
      <c r="Q1073" s="147">
        <v>0</v>
      </c>
      <c r="R1073" s="147">
        <f t="shared" si="2"/>
        <v>0</v>
      </c>
      <c r="S1073" s="147">
        <v>0</v>
      </c>
      <c r="T1073" s="148">
        <f t="shared" si="3"/>
        <v>0</v>
      </c>
      <c r="AR1073" s="149" t="s">
        <v>585</v>
      </c>
      <c r="AT1073" s="149" t="s">
        <v>657</v>
      </c>
      <c r="AU1073" s="149" t="s">
        <v>85</v>
      </c>
      <c r="AY1073" s="17" t="s">
        <v>375</v>
      </c>
      <c r="BE1073" s="150">
        <f t="shared" si="4"/>
        <v>0</v>
      </c>
      <c r="BF1073" s="150">
        <f t="shared" si="5"/>
        <v>0</v>
      </c>
      <c r="BG1073" s="150">
        <f t="shared" si="6"/>
        <v>0</v>
      </c>
      <c r="BH1073" s="150">
        <f t="shared" si="7"/>
        <v>0</v>
      </c>
      <c r="BI1073" s="150">
        <f t="shared" si="8"/>
        <v>0</v>
      </c>
      <c r="BJ1073" s="17" t="s">
        <v>83</v>
      </c>
      <c r="BK1073" s="150">
        <f t="shared" si="9"/>
        <v>0</v>
      </c>
      <c r="BL1073" s="17" t="s">
        <v>491</v>
      </c>
      <c r="BM1073" s="149" t="s">
        <v>1627</v>
      </c>
    </row>
    <row r="1074" spans="2:65" s="1" customFormat="1" ht="24.2" customHeight="1" x14ac:dyDescent="0.2">
      <c r="B1074" s="32"/>
      <c r="C1074" s="179" t="s">
        <v>1628</v>
      </c>
      <c r="D1074" s="179" t="s">
        <v>657</v>
      </c>
      <c r="E1074" s="180" t="s">
        <v>1629</v>
      </c>
      <c r="F1074" s="181" t="s">
        <v>1630</v>
      </c>
      <c r="G1074" s="182" t="s">
        <v>631</v>
      </c>
      <c r="H1074" s="183">
        <v>3</v>
      </c>
      <c r="I1074" s="184"/>
      <c r="J1074" s="185">
        <f t="shared" si="0"/>
        <v>0</v>
      </c>
      <c r="K1074" s="181" t="s">
        <v>1614</v>
      </c>
      <c r="L1074" s="186"/>
      <c r="M1074" s="187" t="s">
        <v>1</v>
      </c>
      <c r="N1074" s="188" t="s">
        <v>41</v>
      </c>
      <c r="P1074" s="147">
        <f t="shared" si="1"/>
        <v>0</v>
      </c>
      <c r="Q1074" s="147">
        <v>0</v>
      </c>
      <c r="R1074" s="147">
        <f t="shared" si="2"/>
        <v>0</v>
      </c>
      <c r="S1074" s="147">
        <v>0</v>
      </c>
      <c r="T1074" s="148">
        <f t="shared" si="3"/>
        <v>0</v>
      </c>
      <c r="AR1074" s="149" t="s">
        <v>585</v>
      </c>
      <c r="AT1074" s="149" t="s">
        <v>657</v>
      </c>
      <c r="AU1074" s="149" t="s">
        <v>85</v>
      </c>
      <c r="AY1074" s="17" t="s">
        <v>375</v>
      </c>
      <c r="BE1074" s="150">
        <f t="shared" si="4"/>
        <v>0</v>
      </c>
      <c r="BF1074" s="150">
        <f t="shared" si="5"/>
        <v>0</v>
      </c>
      <c r="BG1074" s="150">
        <f t="shared" si="6"/>
        <v>0</v>
      </c>
      <c r="BH1074" s="150">
        <f t="shared" si="7"/>
        <v>0</v>
      </c>
      <c r="BI1074" s="150">
        <f t="shared" si="8"/>
        <v>0</v>
      </c>
      <c r="BJ1074" s="17" t="s">
        <v>83</v>
      </c>
      <c r="BK1074" s="150">
        <f t="shared" si="9"/>
        <v>0</v>
      </c>
      <c r="BL1074" s="17" t="s">
        <v>491</v>
      </c>
      <c r="BM1074" s="149" t="s">
        <v>1631</v>
      </c>
    </row>
    <row r="1075" spans="2:65" s="1" customFormat="1" ht="24.2" customHeight="1" x14ac:dyDescent="0.2">
      <c r="B1075" s="32"/>
      <c r="C1075" s="179" t="s">
        <v>1632</v>
      </c>
      <c r="D1075" s="179" t="s">
        <v>657</v>
      </c>
      <c r="E1075" s="180" t="s">
        <v>1633</v>
      </c>
      <c r="F1075" s="181" t="s">
        <v>1634</v>
      </c>
      <c r="G1075" s="182" t="s">
        <v>631</v>
      </c>
      <c r="H1075" s="183">
        <v>1</v>
      </c>
      <c r="I1075" s="184"/>
      <c r="J1075" s="185">
        <f t="shared" si="0"/>
        <v>0</v>
      </c>
      <c r="K1075" s="181" t="s">
        <v>1614</v>
      </c>
      <c r="L1075" s="186"/>
      <c r="M1075" s="187" t="s">
        <v>1</v>
      </c>
      <c r="N1075" s="188" t="s">
        <v>41</v>
      </c>
      <c r="P1075" s="147">
        <f t="shared" si="1"/>
        <v>0</v>
      </c>
      <c r="Q1075" s="147">
        <v>0</v>
      </c>
      <c r="R1075" s="147">
        <f t="shared" si="2"/>
        <v>0</v>
      </c>
      <c r="S1075" s="147">
        <v>0</v>
      </c>
      <c r="T1075" s="148">
        <f t="shared" si="3"/>
        <v>0</v>
      </c>
      <c r="AR1075" s="149" t="s">
        <v>585</v>
      </c>
      <c r="AT1075" s="149" t="s">
        <v>657</v>
      </c>
      <c r="AU1075" s="149" t="s">
        <v>85</v>
      </c>
      <c r="AY1075" s="17" t="s">
        <v>375</v>
      </c>
      <c r="BE1075" s="150">
        <f t="shared" si="4"/>
        <v>0</v>
      </c>
      <c r="BF1075" s="150">
        <f t="shared" si="5"/>
        <v>0</v>
      </c>
      <c r="BG1075" s="150">
        <f t="shared" si="6"/>
        <v>0</v>
      </c>
      <c r="BH1075" s="150">
        <f t="shared" si="7"/>
        <v>0</v>
      </c>
      <c r="BI1075" s="150">
        <f t="shared" si="8"/>
        <v>0</v>
      </c>
      <c r="BJ1075" s="17" t="s">
        <v>83</v>
      </c>
      <c r="BK1075" s="150">
        <f t="shared" si="9"/>
        <v>0</v>
      </c>
      <c r="BL1075" s="17" t="s">
        <v>491</v>
      </c>
      <c r="BM1075" s="149" t="s">
        <v>1635</v>
      </c>
    </row>
    <row r="1076" spans="2:65" s="1" customFormat="1" ht="24.2" customHeight="1" x14ac:dyDescent="0.2">
      <c r="B1076" s="32"/>
      <c r="C1076" s="179" t="s">
        <v>1636</v>
      </c>
      <c r="D1076" s="179" t="s">
        <v>657</v>
      </c>
      <c r="E1076" s="180" t="s">
        <v>1637</v>
      </c>
      <c r="F1076" s="181" t="s">
        <v>1638</v>
      </c>
      <c r="G1076" s="182" t="s">
        <v>631</v>
      </c>
      <c r="H1076" s="183">
        <v>2</v>
      </c>
      <c r="I1076" s="184"/>
      <c r="J1076" s="185">
        <f t="shared" si="0"/>
        <v>0</v>
      </c>
      <c r="K1076" s="181" t="s">
        <v>1614</v>
      </c>
      <c r="L1076" s="186"/>
      <c r="M1076" s="187" t="s">
        <v>1</v>
      </c>
      <c r="N1076" s="188" t="s">
        <v>41</v>
      </c>
      <c r="P1076" s="147">
        <f t="shared" si="1"/>
        <v>0</v>
      </c>
      <c r="Q1076" s="147">
        <v>0</v>
      </c>
      <c r="R1076" s="147">
        <f t="shared" si="2"/>
        <v>0</v>
      </c>
      <c r="S1076" s="147">
        <v>0</v>
      </c>
      <c r="T1076" s="148">
        <f t="shared" si="3"/>
        <v>0</v>
      </c>
      <c r="AR1076" s="149" t="s">
        <v>585</v>
      </c>
      <c r="AT1076" s="149" t="s">
        <v>657</v>
      </c>
      <c r="AU1076" s="149" t="s">
        <v>85</v>
      </c>
      <c r="AY1076" s="17" t="s">
        <v>375</v>
      </c>
      <c r="BE1076" s="150">
        <f t="shared" si="4"/>
        <v>0</v>
      </c>
      <c r="BF1076" s="150">
        <f t="shared" si="5"/>
        <v>0</v>
      </c>
      <c r="BG1076" s="150">
        <f t="shared" si="6"/>
        <v>0</v>
      </c>
      <c r="BH1076" s="150">
        <f t="shared" si="7"/>
        <v>0</v>
      </c>
      <c r="BI1076" s="150">
        <f t="shared" si="8"/>
        <v>0</v>
      </c>
      <c r="BJ1076" s="17" t="s">
        <v>83</v>
      </c>
      <c r="BK1076" s="150">
        <f t="shared" si="9"/>
        <v>0</v>
      </c>
      <c r="BL1076" s="17" t="s">
        <v>491</v>
      </c>
      <c r="BM1076" s="149" t="s">
        <v>1639</v>
      </c>
    </row>
    <row r="1077" spans="2:65" s="1" customFormat="1" ht="24.2" customHeight="1" x14ac:dyDescent="0.2">
      <c r="B1077" s="32"/>
      <c r="C1077" s="179" t="s">
        <v>1640</v>
      </c>
      <c r="D1077" s="179" t="s">
        <v>657</v>
      </c>
      <c r="E1077" s="180" t="s">
        <v>1641</v>
      </c>
      <c r="F1077" s="181" t="s">
        <v>1642</v>
      </c>
      <c r="G1077" s="182" t="s">
        <v>631</v>
      </c>
      <c r="H1077" s="183">
        <v>2</v>
      </c>
      <c r="I1077" s="184"/>
      <c r="J1077" s="185">
        <f t="shared" si="0"/>
        <v>0</v>
      </c>
      <c r="K1077" s="181" t="s">
        <v>1614</v>
      </c>
      <c r="L1077" s="186"/>
      <c r="M1077" s="187" t="s">
        <v>1</v>
      </c>
      <c r="N1077" s="188" t="s">
        <v>41</v>
      </c>
      <c r="P1077" s="147">
        <f t="shared" si="1"/>
        <v>0</v>
      </c>
      <c r="Q1077" s="147">
        <v>0</v>
      </c>
      <c r="R1077" s="147">
        <f t="shared" si="2"/>
        <v>0</v>
      </c>
      <c r="S1077" s="147">
        <v>0</v>
      </c>
      <c r="T1077" s="148">
        <f t="shared" si="3"/>
        <v>0</v>
      </c>
      <c r="AR1077" s="149" t="s">
        <v>585</v>
      </c>
      <c r="AT1077" s="149" t="s">
        <v>657</v>
      </c>
      <c r="AU1077" s="149" t="s">
        <v>85</v>
      </c>
      <c r="AY1077" s="17" t="s">
        <v>375</v>
      </c>
      <c r="BE1077" s="150">
        <f t="shared" si="4"/>
        <v>0</v>
      </c>
      <c r="BF1077" s="150">
        <f t="shared" si="5"/>
        <v>0</v>
      </c>
      <c r="BG1077" s="150">
        <f t="shared" si="6"/>
        <v>0</v>
      </c>
      <c r="BH1077" s="150">
        <f t="shared" si="7"/>
        <v>0</v>
      </c>
      <c r="BI1077" s="150">
        <f t="shared" si="8"/>
        <v>0</v>
      </c>
      <c r="BJ1077" s="17" t="s">
        <v>83</v>
      </c>
      <c r="BK1077" s="150">
        <f t="shared" si="9"/>
        <v>0</v>
      </c>
      <c r="BL1077" s="17" t="s">
        <v>491</v>
      </c>
      <c r="BM1077" s="149" t="s">
        <v>1643</v>
      </c>
    </row>
    <row r="1078" spans="2:65" s="1" customFormat="1" ht="24.2" customHeight="1" x14ac:dyDescent="0.2">
      <c r="B1078" s="32"/>
      <c r="C1078" s="179" t="s">
        <v>1644</v>
      </c>
      <c r="D1078" s="179" t="s">
        <v>657</v>
      </c>
      <c r="E1078" s="180" t="s">
        <v>1645</v>
      </c>
      <c r="F1078" s="181" t="s">
        <v>1646</v>
      </c>
      <c r="G1078" s="182" t="s">
        <v>631</v>
      </c>
      <c r="H1078" s="183">
        <v>1</v>
      </c>
      <c r="I1078" s="184"/>
      <c r="J1078" s="185">
        <f t="shared" si="0"/>
        <v>0</v>
      </c>
      <c r="K1078" s="181" t="s">
        <v>1614</v>
      </c>
      <c r="L1078" s="186"/>
      <c r="M1078" s="187" t="s">
        <v>1</v>
      </c>
      <c r="N1078" s="188" t="s">
        <v>41</v>
      </c>
      <c r="P1078" s="147">
        <f t="shared" si="1"/>
        <v>0</v>
      </c>
      <c r="Q1078" s="147">
        <v>0</v>
      </c>
      <c r="R1078" s="147">
        <f t="shared" si="2"/>
        <v>0</v>
      </c>
      <c r="S1078" s="147">
        <v>0</v>
      </c>
      <c r="T1078" s="148">
        <f t="shared" si="3"/>
        <v>0</v>
      </c>
      <c r="AR1078" s="149" t="s">
        <v>585</v>
      </c>
      <c r="AT1078" s="149" t="s">
        <v>657</v>
      </c>
      <c r="AU1078" s="149" t="s">
        <v>85</v>
      </c>
      <c r="AY1078" s="17" t="s">
        <v>375</v>
      </c>
      <c r="BE1078" s="150">
        <f t="shared" si="4"/>
        <v>0</v>
      </c>
      <c r="BF1078" s="150">
        <f t="shared" si="5"/>
        <v>0</v>
      </c>
      <c r="BG1078" s="150">
        <f t="shared" si="6"/>
        <v>0</v>
      </c>
      <c r="BH1078" s="150">
        <f t="shared" si="7"/>
        <v>0</v>
      </c>
      <c r="BI1078" s="150">
        <f t="shared" si="8"/>
        <v>0</v>
      </c>
      <c r="BJ1078" s="17" t="s">
        <v>83</v>
      </c>
      <c r="BK1078" s="150">
        <f t="shared" si="9"/>
        <v>0</v>
      </c>
      <c r="BL1078" s="17" t="s">
        <v>491</v>
      </c>
      <c r="BM1078" s="149" t="s">
        <v>1647</v>
      </c>
    </row>
    <row r="1079" spans="2:65" s="1" customFormat="1" ht="24.2" customHeight="1" x14ac:dyDescent="0.2">
      <c r="B1079" s="32"/>
      <c r="C1079" s="138" t="s">
        <v>1648</v>
      </c>
      <c r="D1079" s="138" t="s">
        <v>377</v>
      </c>
      <c r="E1079" s="139" t="s">
        <v>1649</v>
      </c>
      <c r="F1079" s="140" t="s">
        <v>1650</v>
      </c>
      <c r="G1079" s="141" t="s">
        <v>532</v>
      </c>
      <c r="H1079" s="142">
        <v>4</v>
      </c>
      <c r="I1079" s="143"/>
      <c r="J1079" s="144">
        <f t="shared" si="0"/>
        <v>0</v>
      </c>
      <c r="K1079" s="140" t="s">
        <v>381</v>
      </c>
      <c r="L1079" s="32"/>
      <c r="M1079" s="145" t="s">
        <v>1</v>
      </c>
      <c r="N1079" s="146" t="s">
        <v>41</v>
      </c>
      <c r="P1079" s="147">
        <f t="shared" si="1"/>
        <v>0</v>
      </c>
      <c r="Q1079" s="147">
        <v>0</v>
      </c>
      <c r="R1079" s="147">
        <f t="shared" si="2"/>
        <v>0</v>
      </c>
      <c r="S1079" s="147">
        <v>0</v>
      </c>
      <c r="T1079" s="148">
        <f t="shared" si="3"/>
        <v>0</v>
      </c>
      <c r="AR1079" s="149" t="s">
        <v>491</v>
      </c>
      <c r="AT1079" s="149" t="s">
        <v>377</v>
      </c>
      <c r="AU1079" s="149" t="s">
        <v>85</v>
      </c>
      <c r="AY1079" s="17" t="s">
        <v>375</v>
      </c>
      <c r="BE1079" s="150">
        <f t="shared" si="4"/>
        <v>0</v>
      </c>
      <c r="BF1079" s="150">
        <f t="shared" si="5"/>
        <v>0</v>
      </c>
      <c r="BG1079" s="150">
        <f t="shared" si="6"/>
        <v>0</v>
      </c>
      <c r="BH1079" s="150">
        <f t="shared" si="7"/>
        <v>0</v>
      </c>
      <c r="BI1079" s="150">
        <f t="shared" si="8"/>
        <v>0</v>
      </c>
      <c r="BJ1079" s="17" t="s">
        <v>83</v>
      </c>
      <c r="BK1079" s="150">
        <f t="shared" si="9"/>
        <v>0</v>
      </c>
      <c r="BL1079" s="17" t="s">
        <v>491</v>
      </c>
      <c r="BM1079" s="149" t="s">
        <v>1651</v>
      </c>
    </row>
    <row r="1080" spans="2:65" s="12" customFormat="1" ht="11.25" x14ac:dyDescent="0.2">
      <c r="B1080" s="151"/>
      <c r="D1080" s="152" t="s">
        <v>384</v>
      </c>
      <c r="E1080" s="153" t="s">
        <v>1</v>
      </c>
      <c r="F1080" s="154" t="s">
        <v>1126</v>
      </c>
      <c r="H1080" s="155">
        <v>4</v>
      </c>
      <c r="I1080" s="156"/>
      <c r="L1080" s="151"/>
      <c r="M1080" s="157"/>
      <c r="T1080" s="158"/>
      <c r="AT1080" s="153" t="s">
        <v>384</v>
      </c>
      <c r="AU1080" s="153" t="s">
        <v>85</v>
      </c>
      <c r="AV1080" s="12" t="s">
        <v>85</v>
      </c>
      <c r="AW1080" s="12" t="s">
        <v>32</v>
      </c>
      <c r="AX1080" s="12" t="s">
        <v>83</v>
      </c>
      <c r="AY1080" s="153" t="s">
        <v>375</v>
      </c>
    </row>
    <row r="1081" spans="2:65" s="1" customFormat="1" ht="24.2" customHeight="1" x14ac:dyDescent="0.2">
      <c r="B1081" s="32"/>
      <c r="C1081" s="179" t="s">
        <v>1652</v>
      </c>
      <c r="D1081" s="179" t="s">
        <v>657</v>
      </c>
      <c r="E1081" s="180" t="s">
        <v>1653</v>
      </c>
      <c r="F1081" s="181" t="s">
        <v>1654</v>
      </c>
      <c r="G1081" s="182" t="s">
        <v>631</v>
      </c>
      <c r="H1081" s="183">
        <v>4</v>
      </c>
      <c r="I1081" s="184"/>
      <c r="J1081" s="185">
        <f>ROUND(I1081*H1081,2)</f>
        <v>0</v>
      </c>
      <c r="K1081" s="181" t="s">
        <v>1614</v>
      </c>
      <c r="L1081" s="186"/>
      <c r="M1081" s="187" t="s">
        <v>1</v>
      </c>
      <c r="N1081" s="188" t="s">
        <v>41</v>
      </c>
      <c r="P1081" s="147">
        <f>O1081*H1081</f>
        <v>0</v>
      </c>
      <c r="Q1081" s="147">
        <v>0</v>
      </c>
      <c r="R1081" s="147">
        <f>Q1081*H1081</f>
        <v>0</v>
      </c>
      <c r="S1081" s="147">
        <v>0</v>
      </c>
      <c r="T1081" s="148">
        <f>S1081*H1081</f>
        <v>0</v>
      </c>
      <c r="AR1081" s="149" t="s">
        <v>585</v>
      </c>
      <c r="AT1081" s="149" t="s">
        <v>657</v>
      </c>
      <c r="AU1081" s="149" t="s">
        <v>85</v>
      </c>
      <c r="AY1081" s="17" t="s">
        <v>375</v>
      </c>
      <c r="BE1081" s="150">
        <f>IF(N1081="základní",J1081,0)</f>
        <v>0</v>
      </c>
      <c r="BF1081" s="150">
        <f>IF(N1081="snížená",J1081,0)</f>
        <v>0</v>
      </c>
      <c r="BG1081" s="150">
        <f>IF(N1081="zákl. přenesená",J1081,0)</f>
        <v>0</v>
      </c>
      <c r="BH1081" s="150">
        <f>IF(N1081="sníž. přenesená",J1081,0)</f>
        <v>0</v>
      </c>
      <c r="BI1081" s="150">
        <f>IF(N1081="nulová",J1081,0)</f>
        <v>0</v>
      </c>
      <c r="BJ1081" s="17" t="s">
        <v>83</v>
      </c>
      <c r="BK1081" s="150">
        <f>ROUND(I1081*H1081,2)</f>
        <v>0</v>
      </c>
      <c r="BL1081" s="17" t="s">
        <v>491</v>
      </c>
      <c r="BM1081" s="149" t="s">
        <v>1655</v>
      </c>
    </row>
    <row r="1082" spans="2:65" s="1" customFormat="1" ht="24.2" customHeight="1" x14ac:dyDescent="0.2">
      <c r="B1082" s="32"/>
      <c r="C1082" s="138" t="s">
        <v>1656</v>
      </c>
      <c r="D1082" s="138" t="s">
        <v>377</v>
      </c>
      <c r="E1082" s="139" t="s">
        <v>1657</v>
      </c>
      <c r="F1082" s="140" t="s">
        <v>1658</v>
      </c>
      <c r="G1082" s="141" t="s">
        <v>532</v>
      </c>
      <c r="H1082" s="142">
        <v>3</v>
      </c>
      <c r="I1082" s="143"/>
      <c r="J1082" s="144">
        <f>ROUND(I1082*H1082,2)</f>
        <v>0</v>
      </c>
      <c r="K1082" s="140" t="s">
        <v>1659</v>
      </c>
      <c r="L1082" s="32"/>
      <c r="M1082" s="145" t="s">
        <v>1</v>
      </c>
      <c r="N1082" s="146" t="s">
        <v>41</v>
      </c>
      <c r="P1082" s="147">
        <f>O1082*H1082</f>
        <v>0</v>
      </c>
      <c r="Q1082" s="147">
        <v>0</v>
      </c>
      <c r="R1082" s="147">
        <f>Q1082*H1082</f>
        <v>0</v>
      </c>
      <c r="S1082" s="147">
        <v>0</v>
      </c>
      <c r="T1082" s="148">
        <f>S1082*H1082</f>
        <v>0</v>
      </c>
      <c r="AR1082" s="149" t="s">
        <v>491</v>
      </c>
      <c r="AT1082" s="149" t="s">
        <v>377</v>
      </c>
      <c r="AU1082" s="149" t="s">
        <v>85</v>
      </c>
      <c r="AY1082" s="17" t="s">
        <v>375</v>
      </c>
      <c r="BE1082" s="150">
        <f>IF(N1082="základní",J1082,0)</f>
        <v>0</v>
      </c>
      <c r="BF1082" s="150">
        <f>IF(N1082="snížená",J1082,0)</f>
        <v>0</v>
      </c>
      <c r="BG1082" s="150">
        <f>IF(N1082="zákl. přenesená",J1082,0)</f>
        <v>0</v>
      </c>
      <c r="BH1082" s="150">
        <f>IF(N1082="sníž. přenesená",J1082,0)</f>
        <v>0</v>
      </c>
      <c r="BI1082" s="150">
        <f>IF(N1082="nulová",J1082,0)</f>
        <v>0</v>
      </c>
      <c r="BJ1082" s="17" t="s">
        <v>83</v>
      </c>
      <c r="BK1082" s="150">
        <f>ROUND(I1082*H1082,2)</f>
        <v>0</v>
      </c>
      <c r="BL1082" s="17" t="s">
        <v>491</v>
      </c>
      <c r="BM1082" s="149" t="s">
        <v>1660</v>
      </c>
    </row>
    <row r="1083" spans="2:65" s="14" customFormat="1" ht="11.25" x14ac:dyDescent="0.2">
      <c r="B1083" s="166"/>
      <c r="D1083" s="152" t="s">
        <v>384</v>
      </c>
      <c r="E1083" s="167" t="s">
        <v>1</v>
      </c>
      <c r="F1083" s="168" t="s">
        <v>1661</v>
      </c>
      <c r="H1083" s="167" t="s">
        <v>1</v>
      </c>
      <c r="I1083" s="169"/>
      <c r="L1083" s="166"/>
      <c r="M1083" s="170"/>
      <c r="T1083" s="171"/>
      <c r="AT1083" s="167" t="s">
        <v>384</v>
      </c>
      <c r="AU1083" s="167" t="s">
        <v>85</v>
      </c>
      <c r="AV1083" s="14" t="s">
        <v>83</v>
      </c>
      <c r="AW1083" s="14" t="s">
        <v>32</v>
      </c>
      <c r="AX1083" s="14" t="s">
        <v>76</v>
      </c>
      <c r="AY1083" s="167" t="s">
        <v>375</v>
      </c>
    </row>
    <row r="1084" spans="2:65" s="12" customFormat="1" ht="11.25" x14ac:dyDescent="0.2">
      <c r="B1084" s="151"/>
      <c r="D1084" s="152" t="s">
        <v>384</v>
      </c>
      <c r="E1084" s="153" t="s">
        <v>1</v>
      </c>
      <c r="F1084" s="154" t="s">
        <v>1662</v>
      </c>
      <c r="H1084" s="155">
        <v>3</v>
      </c>
      <c r="I1084" s="156"/>
      <c r="L1084" s="151"/>
      <c r="M1084" s="157"/>
      <c r="T1084" s="158"/>
      <c r="AT1084" s="153" t="s">
        <v>384</v>
      </c>
      <c r="AU1084" s="153" t="s">
        <v>85</v>
      </c>
      <c r="AV1084" s="12" t="s">
        <v>85</v>
      </c>
      <c r="AW1084" s="12" t="s">
        <v>32</v>
      </c>
      <c r="AX1084" s="12" t="s">
        <v>83</v>
      </c>
      <c r="AY1084" s="153" t="s">
        <v>375</v>
      </c>
    </row>
    <row r="1085" spans="2:65" s="1" customFormat="1" ht="24.2" customHeight="1" x14ac:dyDescent="0.2">
      <c r="B1085" s="32"/>
      <c r="C1085" s="138" t="s">
        <v>1663</v>
      </c>
      <c r="D1085" s="138" t="s">
        <v>377</v>
      </c>
      <c r="E1085" s="139" t="s">
        <v>1664</v>
      </c>
      <c r="F1085" s="140" t="s">
        <v>1665</v>
      </c>
      <c r="G1085" s="141" t="s">
        <v>532</v>
      </c>
      <c r="H1085" s="142">
        <v>25</v>
      </c>
      <c r="I1085" s="143"/>
      <c r="J1085" s="144">
        <f>ROUND(I1085*H1085,2)</f>
        <v>0</v>
      </c>
      <c r="K1085" s="140" t="s">
        <v>1659</v>
      </c>
      <c r="L1085" s="32"/>
      <c r="M1085" s="145" t="s">
        <v>1</v>
      </c>
      <c r="N1085" s="146" t="s">
        <v>41</v>
      </c>
      <c r="P1085" s="147">
        <f>O1085*H1085</f>
        <v>0</v>
      </c>
      <c r="Q1085" s="147">
        <v>0</v>
      </c>
      <c r="R1085" s="147">
        <f>Q1085*H1085</f>
        <v>0</v>
      </c>
      <c r="S1085" s="147">
        <v>0</v>
      </c>
      <c r="T1085" s="148">
        <f>S1085*H1085</f>
        <v>0</v>
      </c>
      <c r="AR1085" s="149" t="s">
        <v>491</v>
      </c>
      <c r="AT1085" s="149" t="s">
        <v>377</v>
      </c>
      <c r="AU1085" s="149" t="s">
        <v>85</v>
      </c>
      <c r="AY1085" s="17" t="s">
        <v>375</v>
      </c>
      <c r="BE1085" s="150">
        <f>IF(N1085="základní",J1085,0)</f>
        <v>0</v>
      </c>
      <c r="BF1085" s="150">
        <f>IF(N1085="snížená",J1085,0)</f>
        <v>0</v>
      </c>
      <c r="BG1085" s="150">
        <f>IF(N1085="zákl. přenesená",J1085,0)</f>
        <v>0</v>
      </c>
      <c r="BH1085" s="150">
        <f>IF(N1085="sníž. přenesená",J1085,0)</f>
        <v>0</v>
      </c>
      <c r="BI1085" s="150">
        <f>IF(N1085="nulová",J1085,0)</f>
        <v>0</v>
      </c>
      <c r="BJ1085" s="17" t="s">
        <v>83</v>
      </c>
      <c r="BK1085" s="150">
        <f>ROUND(I1085*H1085,2)</f>
        <v>0</v>
      </c>
      <c r="BL1085" s="17" t="s">
        <v>491</v>
      </c>
      <c r="BM1085" s="149" t="s">
        <v>1666</v>
      </c>
    </row>
    <row r="1086" spans="2:65" s="14" customFormat="1" ht="11.25" x14ac:dyDescent="0.2">
      <c r="B1086" s="166"/>
      <c r="D1086" s="152" t="s">
        <v>384</v>
      </c>
      <c r="E1086" s="167" t="s">
        <v>1</v>
      </c>
      <c r="F1086" s="168" t="s">
        <v>1661</v>
      </c>
      <c r="H1086" s="167" t="s">
        <v>1</v>
      </c>
      <c r="I1086" s="169"/>
      <c r="L1086" s="166"/>
      <c r="M1086" s="170"/>
      <c r="T1086" s="171"/>
      <c r="AT1086" s="167" t="s">
        <v>384</v>
      </c>
      <c r="AU1086" s="167" t="s">
        <v>85</v>
      </c>
      <c r="AV1086" s="14" t="s">
        <v>83</v>
      </c>
      <c r="AW1086" s="14" t="s">
        <v>32</v>
      </c>
      <c r="AX1086" s="14" t="s">
        <v>76</v>
      </c>
      <c r="AY1086" s="167" t="s">
        <v>375</v>
      </c>
    </row>
    <row r="1087" spans="2:65" s="12" customFormat="1" ht="11.25" x14ac:dyDescent="0.2">
      <c r="B1087" s="151"/>
      <c r="D1087" s="152" t="s">
        <v>384</v>
      </c>
      <c r="E1087" s="153" t="s">
        <v>1</v>
      </c>
      <c r="F1087" s="154" t="s">
        <v>1667</v>
      </c>
      <c r="H1087" s="155">
        <v>22</v>
      </c>
      <c r="I1087" s="156"/>
      <c r="L1087" s="151"/>
      <c r="M1087" s="157"/>
      <c r="T1087" s="158"/>
      <c r="AT1087" s="153" t="s">
        <v>384</v>
      </c>
      <c r="AU1087" s="153" t="s">
        <v>85</v>
      </c>
      <c r="AV1087" s="12" t="s">
        <v>85</v>
      </c>
      <c r="AW1087" s="12" t="s">
        <v>32</v>
      </c>
      <c r="AX1087" s="12" t="s">
        <v>76</v>
      </c>
      <c r="AY1087" s="153" t="s">
        <v>375</v>
      </c>
    </row>
    <row r="1088" spans="2:65" s="12" customFormat="1" ht="11.25" x14ac:dyDescent="0.2">
      <c r="B1088" s="151"/>
      <c r="D1088" s="152" t="s">
        <v>384</v>
      </c>
      <c r="E1088" s="153" t="s">
        <v>1</v>
      </c>
      <c r="F1088" s="154" t="s">
        <v>1668</v>
      </c>
      <c r="H1088" s="155">
        <v>1</v>
      </c>
      <c r="I1088" s="156"/>
      <c r="L1088" s="151"/>
      <c r="M1088" s="157"/>
      <c r="T1088" s="158"/>
      <c r="AT1088" s="153" t="s">
        <v>384</v>
      </c>
      <c r="AU1088" s="153" t="s">
        <v>85</v>
      </c>
      <c r="AV1088" s="12" t="s">
        <v>85</v>
      </c>
      <c r="AW1088" s="12" t="s">
        <v>32</v>
      </c>
      <c r="AX1088" s="12" t="s">
        <v>76</v>
      </c>
      <c r="AY1088" s="153" t="s">
        <v>375</v>
      </c>
    </row>
    <row r="1089" spans="2:65" s="12" customFormat="1" ht="11.25" x14ac:dyDescent="0.2">
      <c r="B1089" s="151"/>
      <c r="D1089" s="152" t="s">
        <v>384</v>
      </c>
      <c r="E1089" s="153" t="s">
        <v>1</v>
      </c>
      <c r="F1089" s="154" t="s">
        <v>1669</v>
      </c>
      <c r="H1089" s="155">
        <v>2</v>
      </c>
      <c r="I1089" s="156"/>
      <c r="L1089" s="151"/>
      <c r="M1089" s="157"/>
      <c r="T1089" s="158"/>
      <c r="AT1089" s="153" t="s">
        <v>384</v>
      </c>
      <c r="AU1089" s="153" t="s">
        <v>85</v>
      </c>
      <c r="AV1089" s="12" t="s">
        <v>85</v>
      </c>
      <c r="AW1089" s="12" t="s">
        <v>32</v>
      </c>
      <c r="AX1089" s="12" t="s">
        <v>76</v>
      </c>
      <c r="AY1089" s="153" t="s">
        <v>375</v>
      </c>
    </row>
    <row r="1090" spans="2:65" s="13" customFormat="1" ht="11.25" x14ac:dyDescent="0.2">
      <c r="B1090" s="159"/>
      <c r="D1090" s="152" t="s">
        <v>384</v>
      </c>
      <c r="E1090" s="160" t="s">
        <v>1</v>
      </c>
      <c r="F1090" s="161" t="s">
        <v>387</v>
      </c>
      <c r="H1090" s="162">
        <v>25</v>
      </c>
      <c r="I1090" s="163"/>
      <c r="L1090" s="159"/>
      <c r="M1090" s="164"/>
      <c r="T1090" s="165"/>
      <c r="AT1090" s="160" t="s">
        <v>384</v>
      </c>
      <c r="AU1090" s="160" t="s">
        <v>85</v>
      </c>
      <c r="AV1090" s="13" t="s">
        <v>382</v>
      </c>
      <c r="AW1090" s="13" t="s">
        <v>32</v>
      </c>
      <c r="AX1090" s="13" t="s">
        <v>83</v>
      </c>
      <c r="AY1090" s="160" t="s">
        <v>375</v>
      </c>
    </row>
    <row r="1091" spans="2:65" s="1" customFormat="1" ht="24.2" customHeight="1" x14ac:dyDescent="0.2">
      <c r="B1091" s="32"/>
      <c r="C1091" s="138" t="s">
        <v>1670</v>
      </c>
      <c r="D1091" s="138" t="s">
        <v>377</v>
      </c>
      <c r="E1091" s="139" t="s">
        <v>1671</v>
      </c>
      <c r="F1091" s="140" t="s">
        <v>1672</v>
      </c>
      <c r="G1091" s="141" t="s">
        <v>532</v>
      </c>
      <c r="H1091" s="142">
        <v>1</v>
      </c>
      <c r="I1091" s="143"/>
      <c r="J1091" s="144">
        <f>ROUND(I1091*H1091,2)</f>
        <v>0</v>
      </c>
      <c r="K1091" s="140" t="s">
        <v>1659</v>
      </c>
      <c r="L1091" s="32"/>
      <c r="M1091" s="145" t="s">
        <v>1</v>
      </c>
      <c r="N1091" s="146" t="s">
        <v>41</v>
      </c>
      <c r="P1091" s="147">
        <f>O1091*H1091</f>
        <v>0</v>
      </c>
      <c r="Q1091" s="147">
        <v>0</v>
      </c>
      <c r="R1091" s="147">
        <f>Q1091*H1091</f>
        <v>0</v>
      </c>
      <c r="S1091" s="147">
        <v>0</v>
      </c>
      <c r="T1091" s="148">
        <f>S1091*H1091</f>
        <v>0</v>
      </c>
      <c r="AR1091" s="149" t="s">
        <v>491</v>
      </c>
      <c r="AT1091" s="149" t="s">
        <v>377</v>
      </c>
      <c r="AU1091" s="149" t="s">
        <v>85</v>
      </c>
      <c r="AY1091" s="17" t="s">
        <v>375</v>
      </c>
      <c r="BE1091" s="150">
        <f>IF(N1091="základní",J1091,0)</f>
        <v>0</v>
      </c>
      <c r="BF1091" s="150">
        <f>IF(N1091="snížená",J1091,0)</f>
        <v>0</v>
      </c>
      <c r="BG1091" s="150">
        <f>IF(N1091="zákl. přenesená",J1091,0)</f>
        <v>0</v>
      </c>
      <c r="BH1091" s="150">
        <f>IF(N1091="sníž. přenesená",J1091,0)</f>
        <v>0</v>
      </c>
      <c r="BI1091" s="150">
        <f>IF(N1091="nulová",J1091,0)</f>
        <v>0</v>
      </c>
      <c r="BJ1091" s="17" t="s">
        <v>83</v>
      </c>
      <c r="BK1091" s="150">
        <f>ROUND(I1091*H1091,2)</f>
        <v>0</v>
      </c>
      <c r="BL1091" s="17" t="s">
        <v>491</v>
      </c>
      <c r="BM1091" s="149" t="s">
        <v>1673</v>
      </c>
    </row>
    <row r="1092" spans="2:65" s="14" customFormat="1" ht="11.25" x14ac:dyDescent="0.2">
      <c r="B1092" s="166"/>
      <c r="D1092" s="152" t="s">
        <v>384</v>
      </c>
      <c r="E1092" s="167" t="s">
        <v>1</v>
      </c>
      <c r="F1092" s="168" t="s">
        <v>1661</v>
      </c>
      <c r="H1092" s="167" t="s">
        <v>1</v>
      </c>
      <c r="I1092" s="169"/>
      <c r="L1092" s="166"/>
      <c r="M1092" s="170"/>
      <c r="T1092" s="171"/>
      <c r="AT1092" s="167" t="s">
        <v>384</v>
      </c>
      <c r="AU1092" s="167" t="s">
        <v>85</v>
      </c>
      <c r="AV1092" s="14" t="s">
        <v>83</v>
      </c>
      <c r="AW1092" s="14" t="s">
        <v>32</v>
      </c>
      <c r="AX1092" s="14" t="s">
        <v>76</v>
      </c>
      <c r="AY1092" s="167" t="s">
        <v>375</v>
      </c>
    </row>
    <row r="1093" spans="2:65" s="12" customFormat="1" ht="11.25" x14ac:dyDescent="0.2">
      <c r="B1093" s="151"/>
      <c r="D1093" s="152" t="s">
        <v>384</v>
      </c>
      <c r="E1093" s="153" t="s">
        <v>1</v>
      </c>
      <c r="F1093" s="154" t="s">
        <v>1674</v>
      </c>
      <c r="H1093" s="155">
        <v>1</v>
      </c>
      <c r="I1093" s="156"/>
      <c r="L1093" s="151"/>
      <c r="M1093" s="157"/>
      <c r="T1093" s="158"/>
      <c r="AT1093" s="153" t="s">
        <v>384</v>
      </c>
      <c r="AU1093" s="153" t="s">
        <v>85</v>
      </c>
      <c r="AV1093" s="12" t="s">
        <v>85</v>
      </c>
      <c r="AW1093" s="12" t="s">
        <v>32</v>
      </c>
      <c r="AX1093" s="12" t="s">
        <v>83</v>
      </c>
      <c r="AY1093" s="153" t="s">
        <v>375</v>
      </c>
    </row>
    <row r="1094" spans="2:65" s="1" customFormat="1" ht="21.75" customHeight="1" x14ac:dyDescent="0.2">
      <c r="B1094" s="32"/>
      <c r="C1094" s="179" t="s">
        <v>1675</v>
      </c>
      <c r="D1094" s="179" t="s">
        <v>657</v>
      </c>
      <c r="E1094" s="180" t="s">
        <v>1676</v>
      </c>
      <c r="F1094" s="181" t="s">
        <v>1677</v>
      </c>
      <c r="G1094" s="182" t="s">
        <v>641</v>
      </c>
      <c r="H1094" s="183">
        <v>62.838000000000001</v>
      </c>
      <c r="I1094" s="184"/>
      <c r="J1094" s="185">
        <f>ROUND(I1094*H1094,2)</f>
        <v>0</v>
      </c>
      <c r="K1094" s="181" t="s">
        <v>381</v>
      </c>
      <c r="L1094" s="186"/>
      <c r="M1094" s="187" t="s">
        <v>1</v>
      </c>
      <c r="N1094" s="188" t="s">
        <v>41</v>
      </c>
      <c r="P1094" s="147">
        <f>O1094*H1094</f>
        <v>0</v>
      </c>
      <c r="Q1094" s="147">
        <v>1.8E-3</v>
      </c>
      <c r="R1094" s="147">
        <f>Q1094*H1094</f>
        <v>0.1131084</v>
      </c>
      <c r="S1094" s="147">
        <v>0</v>
      </c>
      <c r="T1094" s="148">
        <f>S1094*H1094</f>
        <v>0</v>
      </c>
      <c r="AR1094" s="149" t="s">
        <v>585</v>
      </c>
      <c r="AT1094" s="149" t="s">
        <v>657</v>
      </c>
      <c r="AU1094" s="149" t="s">
        <v>85</v>
      </c>
      <c r="AY1094" s="17" t="s">
        <v>375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83</v>
      </c>
      <c r="BK1094" s="150">
        <f>ROUND(I1094*H1094,2)</f>
        <v>0</v>
      </c>
      <c r="BL1094" s="17" t="s">
        <v>491</v>
      </c>
      <c r="BM1094" s="149" t="s">
        <v>1678</v>
      </c>
    </row>
    <row r="1095" spans="2:65" s="1" customFormat="1" ht="19.5" x14ac:dyDescent="0.2">
      <c r="B1095" s="32"/>
      <c r="D1095" s="152" t="s">
        <v>1139</v>
      </c>
      <c r="F1095" s="189" t="s">
        <v>1679</v>
      </c>
      <c r="I1095" s="190"/>
      <c r="L1095" s="32"/>
      <c r="M1095" s="191"/>
      <c r="T1095" s="56"/>
      <c r="AT1095" s="17" t="s">
        <v>1139</v>
      </c>
      <c r="AU1095" s="17" t="s">
        <v>85</v>
      </c>
    </row>
    <row r="1096" spans="2:65" s="14" customFormat="1" ht="11.25" x14ac:dyDescent="0.2">
      <c r="B1096" s="166"/>
      <c r="D1096" s="152" t="s">
        <v>384</v>
      </c>
      <c r="E1096" s="167" t="s">
        <v>1</v>
      </c>
      <c r="F1096" s="168" t="s">
        <v>1661</v>
      </c>
      <c r="H1096" s="167" t="s">
        <v>1</v>
      </c>
      <c r="I1096" s="169"/>
      <c r="L1096" s="166"/>
      <c r="M1096" s="170"/>
      <c r="T1096" s="171"/>
      <c r="AT1096" s="167" t="s">
        <v>384</v>
      </c>
      <c r="AU1096" s="167" t="s">
        <v>85</v>
      </c>
      <c r="AV1096" s="14" t="s">
        <v>83</v>
      </c>
      <c r="AW1096" s="14" t="s">
        <v>32</v>
      </c>
      <c r="AX1096" s="14" t="s">
        <v>76</v>
      </c>
      <c r="AY1096" s="167" t="s">
        <v>375</v>
      </c>
    </row>
    <row r="1097" spans="2:65" s="12" customFormat="1" ht="11.25" x14ac:dyDescent="0.2">
      <c r="B1097" s="151"/>
      <c r="D1097" s="152" t="s">
        <v>384</v>
      </c>
      <c r="E1097" s="153" t="s">
        <v>1</v>
      </c>
      <c r="F1097" s="154" t="s">
        <v>1680</v>
      </c>
      <c r="H1097" s="155">
        <v>3.3</v>
      </c>
      <c r="I1097" s="156"/>
      <c r="L1097" s="151"/>
      <c r="M1097" s="157"/>
      <c r="T1097" s="158"/>
      <c r="AT1097" s="153" t="s">
        <v>384</v>
      </c>
      <c r="AU1097" s="153" t="s">
        <v>85</v>
      </c>
      <c r="AV1097" s="12" t="s">
        <v>85</v>
      </c>
      <c r="AW1097" s="12" t="s">
        <v>32</v>
      </c>
      <c r="AX1097" s="12" t="s">
        <v>76</v>
      </c>
      <c r="AY1097" s="153" t="s">
        <v>375</v>
      </c>
    </row>
    <row r="1098" spans="2:65" s="12" customFormat="1" ht="11.25" x14ac:dyDescent="0.2">
      <c r="B1098" s="151"/>
      <c r="D1098" s="152" t="s">
        <v>384</v>
      </c>
      <c r="E1098" s="153" t="s">
        <v>1</v>
      </c>
      <c r="F1098" s="154" t="s">
        <v>1681</v>
      </c>
      <c r="H1098" s="155">
        <v>48.4</v>
      </c>
      <c r="I1098" s="156"/>
      <c r="L1098" s="151"/>
      <c r="M1098" s="157"/>
      <c r="T1098" s="158"/>
      <c r="AT1098" s="153" t="s">
        <v>384</v>
      </c>
      <c r="AU1098" s="153" t="s">
        <v>85</v>
      </c>
      <c r="AV1098" s="12" t="s">
        <v>85</v>
      </c>
      <c r="AW1098" s="12" t="s">
        <v>32</v>
      </c>
      <c r="AX1098" s="12" t="s">
        <v>76</v>
      </c>
      <c r="AY1098" s="153" t="s">
        <v>375</v>
      </c>
    </row>
    <row r="1099" spans="2:65" s="12" customFormat="1" ht="11.25" x14ac:dyDescent="0.2">
      <c r="B1099" s="151"/>
      <c r="D1099" s="152" t="s">
        <v>384</v>
      </c>
      <c r="E1099" s="153" t="s">
        <v>1</v>
      </c>
      <c r="F1099" s="154" t="s">
        <v>1682</v>
      </c>
      <c r="H1099" s="155">
        <v>2.3380000000000001</v>
      </c>
      <c r="I1099" s="156"/>
      <c r="L1099" s="151"/>
      <c r="M1099" s="157"/>
      <c r="T1099" s="158"/>
      <c r="AT1099" s="153" t="s">
        <v>384</v>
      </c>
      <c r="AU1099" s="153" t="s">
        <v>85</v>
      </c>
      <c r="AV1099" s="12" t="s">
        <v>85</v>
      </c>
      <c r="AW1099" s="12" t="s">
        <v>32</v>
      </c>
      <c r="AX1099" s="12" t="s">
        <v>76</v>
      </c>
      <c r="AY1099" s="153" t="s">
        <v>375</v>
      </c>
    </row>
    <row r="1100" spans="2:65" s="12" customFormat="1" ht="11.25" x14ac:dyDescent="0.2">
      <c r="B1100" s="151"/>
      <c r="D1100" s="152" t="s">
        <v>384</v>
      </c>
      <c r="E1100" s="153" t="s">
        <v>1</v>
      </c>
      <c r="F1100" s="154" t="s">
        <v>1683</v>
      </c>
      <c r="H1100" s="155">
        <v>5.5</v>
      </c>
      <c r="I1100" s="156"/>
      <c r="L1100" s="151"/>
      <c r="M1100" s="157"/>
      <c r="T1100" s="158"/>
      <c r="AT1100" s="153" t="s">
        <v>384</v>
      </c>
      <c r="AU1100" s="153" t="s">
        <v>85</v>
      </c>
      <c r="AV1100" s="12" t="s">
        <v>85</v>
      </c>
      <c r="AW1100" s="12" t="s">
        <v>32</v>
      </c>
      <c r="AX1100" s="12" t="s">
        <v>76</v>
      </c>
      <c r="AY1100" s="153" t="s">
        <v>375</v>
      </c>
    </row>
    <row r="1101" spans="2:65" s="12" customFormat="1" ht="11.25" x14ac:dyDescent="0.2">
      <c r="B1101" s="151"/>
      <c r="D1101" s="152" t="s">
        <v>384</v>
      </c>
      <c r="E1101" s="153" t="s">
        <v>1</v>
      </c>
      <c r="F1101" s="154" t="s">
        <v>1684</v>
      </c>
      <c r="H1101" s="155">
        <v>3.3</v>
      </c>
      <c r="I1101" s="156"/>
      <c r="L1101" s="151"/>
      <c r="M1101" s="157"/>
      <c r="T1101" s="158"/>
      <c r="AT1101" s="153" t="s">
        <v>384</v>
      </c>
      <c r="AU1101" s="153" t="s">
        <v>85</v>
      </c>
      <c r="AV1101" s="12" t="s">
        <v>85</v>
      </c>
      <c r="AW1101" s="12" t="s">
        <v>32</v>
      </c>
      <c r="AX1101" s="12" t="s">
        <v>76</v>
      </c>
      <c r="AY1101" s="153" t="s">
        <v>375</v>
      </c>
    </row>
    <row r="1102" spans="2:65" s="13" customFormat="1" ht="11.25" x14ac:dyDescent="0.2">
      <c r="B1102" s="159"/>
      <c r="D1102" s="152" t="s">
        <v>384</v>
      </c>
      <c r="E1102" s="160" t="s">
        <v>1</v>
      </c>
      <c r="F1102" s="161" t="s">
        <v>387</v>
      </c>
      <c r="H1102" s="162">
        <v>62.838000000000001</v>
      </c>
      <c r="I1102" s="163"/>
      <c r="L1102" s="159"/>
      <c r="M1102" s="164"/>
      <c r="T1102" s="165"/>
      <c r="AT1102" s="160" t="s">
        <v>384</v>
      </c>
      <c r="AU1102" s="160" t="s">
        <v>85</v>
      </c>
      <c r="AV1102" s="13" t="s">
        <v>382</v>
      </c>
      <c r="AW1102" s="13" t="s">
        <v>32</v>
      </c>
      <c r="AX1102" s="13" t="s">
        <v>83</v>
      </c>
      <c r="AY1102" s="160" t="s">
        <v>375</v>
      </c>
    </row>
    <row r="1103" spans="2:65" s="1" customFormat="1" ht="16.5" customHeight="1" x14ac:dyDescent="0.2">
      <c r="B1103" s="32"/>
      <c r="C1103" s="138" t="s">
        <v>1685</v>
      </c>
      <c r="D1103" s="138" t="s">
        <v>377</v>
      </c>
      <c r="E1103" s="139" t="s">
        <v>1686</v>
      </c>
      <c r="F1103" s="140" t="s">
        <v>1687</v>
      </c>
      <c r="G1103" s="141" t="s">
        <v>532</v>
      </c>
      <c r="H1103" s="142">
        <v>3</v>
      </c>
      <c r="I1103" s="143"/>
      <c r="J1103" s="144">
        <f>ROUND(I1103*H1103,2)</f>
        <v>0</v>
      </c>
      <c r="K1103" s="140" t="s">
        <v>381</v>
      </c>
      <c r="L1103" s="32"/>
      <c r="M1103" s="145" t="s">
        <v>1</v>
      </c>
      <c r="N1103" s="146" t="s">
        <v>41</v>
      </c>
      <c r="P1103" s="147">
        <f>O1103*H1103</f>
        <v>0</v>
      </c>
      <c r="Q1103" s="147">
        <v>0</v>
      </c>
      <c r="R1103" s="147">
        <f>Q1103*H1103</f>
        <v>0</v>
      </c>
      <c r="S1103" s="147">
        <v>0</v>
      </c>
      <c r="T1103" s="148">
        <f>S1103*H1103</f>
        <v>0</v>
      </c>
      <c r="AR1103" s="149" t="s">
        <v>491</v>
      </c>
      <c r="AT1103" s="149" t="s">
        <v>377</v>
      </c>
      <c r="AU1103" s="149" t="s">
        <v>85</v>
      </c>
      <c r="AY1103" s="17" t="s">
        <v>375</v>
      </c>
      <c r="BE1103" s="150">
        <f>IF(N1103="základní",J1103,0)</f>
        <v>0</v>
      </c>
      <c r="BF1103" s="150">
        <f>IF(N1103="snížená",J1103,0)</f>
        <v>0</v>
      </c>
      <c r="BG1103" s="150">
        <f>IF(N1103="zákl. přenesená",J1103,0)</f>
        <v>0</v>
      </c>
      <c r="BH1103" s="150">
        <f>IF(N1103="sníž. přenesená",J1103,0)</f>
        <v>0</v>
      </c>
      <c r="BI1103" s="150">
        <f>IF(N1103="nulová",J1103,0)</f>
        <v>0</v>
      </c>
      <c r="BJ1103" s="17" t="s">
        <v>83</v>
      </c>
      <c r="BK1103" s="150">
        <f>ROUND(I1103*H1103,2)</f>
        <v>0</v>
      </c>
      <c r="BL1103" s="17" t="s">
        <v>491</v>
      </c>
      <c r="BM1103" s="149" t="s">
        <v>1688</v>
      </c>
    </row>
    <row r="1104" spans="2:65" s="1" customFormat="1" ht="24.2" customHeight="1" x14ac:dyDescent="0.2">
      <c r="B1104" s="32"/>
      <c r="C1104" s="179" t="s">
        <v>1689</v>
      </c>
      <c r="D1104" s="179" t="s">
        <v>657</v>
      </c>
      <c r="E1104" s="180" t="s">
        <v>1690</v>
      </c>
      <c r="F1104" s="181" t="s">
        <v>1691</v>
      </c>
      <c r="G1104" s="182" t="s">
        <v>631</v>
      </c>
      <c r="H1104" s="183">
        <v>3</v>
      </c>
      <c r="I1104" s="184"/>
      <c r="J1104" s="185">
        <f>ROUND(I1104*H1104,2)</f>
        <v>0</v>
      </c>
      <c r="K1104" s="181" t="s">
        <v>1170</v>
      </c>
      <c r="L1104" s="186"/>
      <c r="M1104" s="187" t="s">
        <v>1</v>
      </c>
      <c r="N1104" s="188" t="s">
        <v>41</v>
      </c>
      <c r="P1104" s="147">
        <f>O1104*H1104</f>
        <v>0</v>
      </c>
      <c r="Q1104" s="147">
        <v>0</v>
      </c>
      <c r="R1104" s="147">
        <f>Q1104*H1104</f>
        <v>0</v>
      </c>
      <c r="S1104" s="147">
        <v>0</v>
      </c>
      <c r="T1104" s="148">
        <f>S1104*H1104</f>
        <v>0</v>
      </c>
      <c r="AR1104" s="149" t="s">
        <v>585</v>
      </c>
      <c r="AT1104" s="149" t="s">
        <v>657</v>
      </c>
      <c r="AU1104" s="149" t="s">
        <v>85</v>
      </c>
      <c r="AY1104" s="17" t="s">
        <v>375</v>
      </c>
      <c r="BE1104" s="150">
        <f>IF(N1104="základní",J1104,0)</f>
        <v>0</v>
      </c>
      <c r="BF1104" s="150">
        <f>IF(N1104="snížená",J1104,0)</f>
        <v>0</v>
      </c>
      <c r="BG1104" s="150">
        <f>IF(N1104="zákl. přenesená",J1104,0)</f>
        <v>0</v>
      </c>
      <c r="BH1104" s="150">
        <f>IF(N1104="sníž. přenesená",J1104,0)</f>
        <v>0</v>
      </c>
      <c r="BI1104" s="150">
        <f>IF(N1104="nulová",J1104,0)</f>
        <v>0</v>
      </c>
      <c r="BJ1104" s="17" t="s">
        <v>83</v>
      </c>
      <c r="BK1104" s="150">
        <f>ROUND(I1104*H1104,2)</f>
        <v>0</v>
      </c>
      <c r="BL1104" s="17" t="s">
        <v>491</v>
      </c>
      <c r="BM1104" s="149" t="s">
        <v>1692</v>
      </c>
    </row>
    <row r="1105" spans="2:65" s="1" customFormat="1" ht="24.2" customHeight="1" x14ac:dyDescent="0.2">
      <c r="B1105" s="32"/>
      <c r="C1105" s="138" t="s">
        <v>1693</v>
      </c>
      <c r="D1105" s="138" t="s">
        <v>377</v>
      </c>
      <c r="E1105" s="139" t="s">
        <v>1694</v>
      </c>
      <c r="F1105" s="140" t="s">
        <v>1695</v>
      </c>
      <c r="G1105" s="141" t="s">
        <v>641</v>
      </c>
      <c r="H1105" s="142">
        <v>3</v>
      </c>
      <c r="I1105" s="143"/>
      <c r="J1105" s="144">
        <f>ROUND(I1105*H1105,2)</f>
        <v>0</v>
      </c>
      <c r="K1105" s="140" t="s">
        <v>632</v>
      </c>
      <c r="L1105" s="32"/>
      <c r="M1105" s="145" t="s">
        <v>1</v>
      </c>
      <c r="N1105" s="146" t="s">
        <v>41</v>
      </c>
      <c r="P1105" s="147">
        <f>O1105*H1105</f>
        <v>0</v>
      </c>
      <c r="Q1105" s="147">
        <v>0</v>
      </c>
      <c r="R1105" s="147">
        <f>Q1105*H1105</f>
        <v>0</v>
      </c>
      <c r="S1105" s="147">
        <v>0</v>
      </c>
      <c r="T1105" s="148">
        <f>S1105*H1105</f>
        <v>0</v>
      </c>
      <c r="AR1105" s="149" t="s">
        <v>491</v>
      </c>
      <c r="AT1105" s="149" t="s">
        <v>377</v>
      </c>
      <c r="AU1105" s="149" t="s">
        <v>85</v>
      </c>
      <c r="AY1105" s="17" t="s">
        <v>375</v>
      </c>
      <c r="BE1105" s="150">
        <f>IF(N1105="základní",J1105,0)</f>
        <v>0</v>
      </c>
      <c r="BF1105" s="150">
        <f>IF(N1105="snížená",J1105,0)</f>
        <v>0</v>
      </c>
      <c r="BG1105" s="150">
        <f>IF(N1105="zákl. přenesená",J1105,0)</f>
        <v>0</v>
      </c>
      <c r="BH1105" s="150">
        <f>IF(N1105="sníž. přenesená",J1105,0)</f>
        <v>0</v>
      </c>
      <c r="BI1105" s="150">
        <f>IF(N1105="nulová",J1105,0)</f>
        <v>0</v>
      </c>
      <c r="BJ1105" s="17" t="s">
        <v>83</v>
      </c>
      <c r="BK1105" s="150">
        <f>ROUND(I1105*H1105,2)</f>
        <v>0</v>
      </c>
      <c r="BL1105" s="17" t="s">
        <v>491</v>
      </c>
      <c r="BM1105" s="149" t="s">
        <v>1696</v>
      </c>
    </row>
    <row r="1106" spans="2:65" s="14" customFormat="1" ht="11.25" x14ac:dyDescent="0.2">
      <c r="B1106" s="166"/>
      <c r="D1106" s="152" t="s">
        <v>384</v>
      </c>
      <c r="E1106" s="167" t="s">
        <v>1</v>
      </c>
      <c r="F1106" s="168" t="s">
        <v>1697</v>
      </c>
      <c r="H1106" s="167" t="s">
        <v>1</v>
      </c>
      <c r="I1106" s="169"/>
      <c r="L1106" s="166"/>
      <c r="M1106" s="170"/>
      <c r="T1106" s="171"/>
      <c r="AT1106" s="167" t="s">
        <v>384</v>
      </c>
      <c r="AU1106" s="167" t="s">
        <v>85</v>
      </c>
      <c r="AV1106" s="14" t="s">
        <v>83</v>
      </c>
      <c r="AW1106" s="14" t="s">
        <v>32</v>
      </c>
      <c r="AX1106" s="14" t="s">
        <v>76</v>
      </c>
      <c r="AY1106" s="167" t="s">
        <v>375</v>
      </c>
    </row>
    <row r="1107" spans="2:65" s="12" customFormat="1" ht="11.25" x14ac:dyDescent="0.2">
      <c r="B1107" s="151"/>
      <c r="D1107" s="152" t="s">
        <v>384</v>
      </c>
      <c r="E1107" s="153" t="s">
        <v>1</v>
      </c>
      <c r="F1107" s="154" t="s">
        <v>1698</v>
      </c>
      <c r="H1107" s="155">
        <v>3</v>
      </c>
      <c r="I1107" s="156"/>
      <c r="L1107" s="151"/>
      <c r="M1107" s="157"/>
      <c r="T1107" s="158"/>
      <c r="AT1107" s="153" t="s">
        <v>384</v>
      </c>
      <c r="AU1107" s="153" t="s">
        <v>85</v>
      </c>
      <c r="AV1107" s="12" t="s">
        <v>85</v>
      </c>
      <c r="AW1107" s="12" t="s">
        <v>32</v>
      </c>
      <c r="AX1107" s="12" t="s">
        <v>76</v>
      </c>
      <c r="AY1107" s="153" t="s">
        <v>375</v>
      </c>
    </row>
    <row r="1108" spans="2:65" s="13" customFormat="1" ht="11.25" x14ac:dyDescent="0.2">
      <c r="B1108" s="159"/>
      <c r="D1108" s="152" t="s">
        <v>384</v>
      </c>
      <c r="E1108" s="160" t="s">
        <v>1</v>
      </c>
      <c r="F1108" s="161" t="s">
        <v>387</v>
      </c>
      <c r="H1108" s="162">
        <v>3</v>
      </c>
      <c r="I1108" s="163"/>
      <c r="L1108" s="159"/>
      <c r="M1108" s="164"/>
      <c r="T1108" s="165"/>
      <c r="AT1108" s="160" t="s">
        <v>384</v>
      </c>
      <c r="AU1108" s="160" t="s">
        <v>85</v>
      </c>
      <c r="AV1108" s="13" t="s">
        <v>382</v>
      </c>
      <c r="AW1108" s="13" t="s">
        <v>32</v>
      </c>
      <c r="AX1108" s="13" t="s">
        <v>83</v>
      </c>
      <c r="AY1108" s="160" t="s">
        <v>375</v>
      </c>
    </row>
    <row r="1109" spans="2:65" s="1" customFormat="1" ht="24.2" customHeight="1" x14ac:dyDescent="0.2">
      <c r="B1109" s="32"/>
      <c r="C1109" s="138" t="s">
        <v>1699</v>
      </c>
      <c r="D1109" s="138" t="s">
        <v>377</v>
      </c>
      <c r="E1109" s="139" t="s">
        <v>1700</v>
      </c>
      <c r="F1109" s="140" t="s">
        <v>1701</v>
      </c>
      <c r="G1109" s="141" t="s">
        <v>641</v>
      </c>
      <c r="H1109" s="142">
        <v>3</v>
      </c>
      <c r="I1109" s="143"/>
      <c r="J1109" s="144">
        <f>ROUND(I1109*H1109,2)</f>
        <v>0</v>
      </c>
      <c r="K1109" s="140" t="s">
        <v>632</v>
      </c>
      <c r="L1109" s="32"/>
      <c r="M1109" s="145" t="s">
        <v>1</v>
      </c>
      <c r="N1109" s="146" t="s">
        <v>41</v>
      </c>
      <c r="P1109" s="147">
        <f>O1109*H1109</f>
        <v>0</v>
      </c>
      <c r="Q1109" s="147">
        <v>0</v>
      </c>
      <c r="R1109" s="147">
        <f>Q1109*H1109</f>
        <v>0</v>
      </c>
      <c r="S1109" s="147">
        <v>0</v>
      </c>
      <c r="T1109" s="148">
        <f>S1109*H1109</f>
        <v>0</v>
      </c>
      <c r="AR1109" s="149" t="s">
        <v>491</v>
      </c>
      <c r="AT1109" s="149" t="s">
        <v>377</v>
      </c>
      <c r="AU1109" s="149" t="s">
        <v>85</v>
      </c>
      <c r="AY1109" s="17" t="s">
        <v>375</v>
      </c>
      <c r="BE1109" s="150">
        <f>IF(N1109="základní",J1109,0)</f>
        <v>0</v>
      </c>
      <c r="BF1109" s="150">
        <f>IF(N1109="snížená",J1109,0)</f>
        <v>0</v>
      </c>
      <c r="BG1109" s="150">
        <f>IF(N1109="zákl. přenesená",J1109,0)</f>
        <v>0</v>
      </c>
      <c r="BH1109" s="150">
        <f>IF(N1109="sníž. přenesená",J1109,0)</f>
        <v>0</v>
      </c>
      <c r="BI1109" s="150">
        <f>IF(N1109="nulová",J1109,0)</f>
        <v>0</v>
      </c>
      <c r="BJ1109" s="17" t="s">
        <v>83</v>
      </c>
      <c r="BK1109" s="150">
        <f>ROUND(I1109*H1109,2)</f>
        <v>0</v>
      </c>
      <c r="BL1109" s="17" t="s">
        <v>491</v>
      </c>
      <c r="BM1109" s="149" t="s">
        <v>1702</v>
      </c>
    </row>
    <row r="1110" spans="2:65" s="14" customFormat="1" ht="11.25" x14ac:dyDescent="0.2">
      <c r="B1110" s="166"/>
      <c r="D1110" s="152" t="s">
        <v>384</v>
      </c>
      <c r="E1110" s="167" t="s">
        <v>1</v>
      </c>
      <c r="F1110" s="168" t="s">
        <v>1697</v>
      </c>
      <c r="H1110" s="167" t="s">
        <v>1</v>
      </c>
      <c r="I1110" s="169"/>
      <c r="L1110" s="166"/>
      <c r="M1110" s="170"/>
      <c r="T1110" s="171"/>
      <c r="AT1110" s="167" t="s">
        <v>384</v>
      </c>
      <c r="AU1110" s="167" t="s">
        <v>85</v>
      </c>
      <c r="AV1110" s="14" t="s">
        <v>83</v>
      </c>
      <c r="AW1110" s="14" t="s">
        <v>32</v>
      </c>
      <c r="AX1110" s="14" t="s">
        <v>76</v>
      </c>
      <c r="AY1110" s="167" t="s">
        <v>375</v>
      </c>
    </row>
    <row r="1111" spans="2:65" s="12" customFormat="1" ht="11.25" x14ac:dyDescent="0.2">
      <c r="B1111" s="151"/>
      <c r="D1111" s="152" t="s">
        <v>384</v>
      </c>
      <c r="E1111" s="153" t="s">
        <v>1</v>
      </c>
      <c r="F1111" s="154" t="s">
        <v>1703</v>
      </c>
      <c r="H1111" s="155">
        <v>3</v>
      </c>
      <c r="I1111" s="156"/>
      <c r="L1111" s="151"/>
      <c r="M1111" s="157"/>
      <c r="T1111" s="158"/>
      <c r="AT1111" s="153" t="s">
        <v>384</v>
      </c>
      <c r="AU1111" s="153" t="s">
        <v>85</v>
      </c>
      <c r="AV1111" s="12" t="s">
        <v>85</v>
      </c>
      <c r="AW1111" s="12" t="s">
        <v>32</v>
      </c>
      <c r="AX1111" s="12" t="s">
        <v>76</v>
      </c>
      <c r="AY1111" s="153" t="s">
        <v>375</v>
      </c>
    </row>
    <row r="1112" spans="2:65" s="13" customFormat="1" ht="11.25" x14ac:dyDescent="0.2">
      <c r="B1112" s="159"/>
      <c r="D1112" s="152" t="s">
        <v>384</v>
      </c>
      <c r="E1112" s="160" t="s">
        <v>1</v>
      </c>
      <c r="F1112" s="161" t="s">
        <v>387</v>
      </c>
      <c r="H1112" s="162">
        <v>3</v>
      </c>
      <c r="I1112" s="163"/>
      <c r="L1112" s="159"/>
      <c r="M1112" s="164"/>
      <c r="T1112" s="165"/>
      <c r="AT1112" s="160" t="s">
        <v>384</v>
      </c>
      <c r="AU1112" s="160" t="s">
        <v>85</v>
      </c>
      <c r="AV1112" s="13" t="s">
        <v>382</v>
      </c>
      <c r="AW1112" s="13" t="s">
        <v>32</v>
      </c>
      <c r="AX1112" s="13" t="s">
        <v>83</v>
      </c>
      <c r="AY1112" s="160" t="s">
        <v>375</v>
      </c>
    </row>
    <row r="1113" spans="2:65" s="1" customFormat="1" ht="33" customHeight="1" x14ac:dyDescent="0.2">
      <c r="B1113" s="32"/>
      <c r="C1113" s="179" t="s">
        <v>1704</v>
      </c>
      <c r="D1113" s="179" t="s">
        <v>657</v>
      </c>
      <c r="E1113" s="180" t="s">
        <v>1705</v>
      </c>
      <c r="F1113" s="181" t="s">
        <v>1706</v>
      </c>
      <c r="G1113" s="182" t="s">
        <v>631</v>
      </c>
      <c r="H1113" s="183">
        <v>1</v>
      </c>
      <c r="I1113" s="184"/>
      <c r="J1113" s="185">
        <f t="shared" ref="J1113:J1119" si="10">ROUND(I1113*H1113,2)</f>
        <v>0</v>
      </c>
      <c r="K1113" s="181" t="s">
        <v>632</v>
      </c>
      <c r="L1113" s="186"/>
      <c r="M1113" s="187" t="s">
        <v>1</v>
      </c>
      <c r="N1113" s="188" t="s">
        <v>41</v>
      </c>
      <c r="P1113" s="147">
        <f t="shared" ref="P1113:P1119" si="11">O1113*H1113</f>
        <v>0</v>
      </c>
      <c r="Q1113" s="147">
        <v>0</v>
      </c>
      <c r="R1113" s="147">
        <f t="shared" ref="R1113:R1119" si="12">Q1113*H1113</f>
        <v>0</v>
      </c>
      <c r="S1113" s="147">
        <v>0</v>
      </c>
      <c r="T1113" s="148">
        <f t="shared" ref="T1113:T1119" si="13">S1113*H1113</f>
        <v>0</v>
      </c>
      <c r="AR1113" s="149" t="s">
        <v>585</v>
      </c>
      <c r="AT1113" s="149" t="s">
        <v>657</v>
      </c>
      <c r="AU1113" s="149" t="s">
        <v>85</v>
      </c>
      <c r="AY1113" s="17" t="s">
        <v>375</v>
      </c>
      <c r="BE1113" s="150">
        <f t="shared" ref="BE1113:BE1119" si="14">IF(N1113="základní",J1113,0)</f>
        <v>0</v>
      </c>
      <c r="BF1113" s="150">
        <f t="shared" ref="BF1113:BF1119" si="15">IF(N1113="snížená",J1113,0)</f>
        <v>0</v>
      </c>
      <c r="BG1113" s="150">
        <f t="shared" ref="BG1113:BG1119" si="16">IF(N1113="zákl. přenesená",J1113,0)</f>
        <v>0</v>
      </c>
      <c r="BH1113" s="150">
        <f t="shared" ref="BH1113:BH1119" si="17">IF(N1113="sníž. přenesená",J1113,0)</f>
        <v>0</v>
      </c>
      <c r="BI1113" s="150">
        <f t="shared" ref="BI1113:BI1119" si="18">IF(N1113="nulová",J1113,0)</f>
        <v>0</v>
      </c>
      <c r="BJ1113" s="17" t="s">
        <v>83</v>
      </c>
      <c r="BK1113" s="150">
        <f t="shared" ref="BK1113:BK1119" si="19">ROUND(I1113*H1113,2)</f>
        <v>0</v>
      </c>
      <c r="BL1113" s="17" t="s">
        <v>491</v>
      </c>
      <c r="BM1113" s="149" t="s">
        <v>1707</v>
      </c>
    </row>
    <row r="1114" spans="2:65" s="1" customFormat="1" ht="24" x14ac:dyDescent="0.2">
      <c r="B1114" s="32"/>
      <c r="C1114" s="179" t="s">
        <v>1708</v>
      </c>
      <c r="D1114" s="179" t="s">
        <v>657</v>
      </c>
      <c r="E1114" s="180" t="s">
        <v>1709</v>
      </c>
      <c r="F1114" s="181" t="s">
        <v>1710</v>
      </c>
      <c r="G1114" s="182" t="s">
        <v>631</v>
      </c>
      <c r="H1114" s="183">
        <v>1</v>
      </c>
      <c r="I1114" s="184"/>
      <c r="J1114" s="185">
        <f t="shared" si="10"/>
        <v>0</v>
      </c>
      <c r="K1114" s="181" t="s">
        <v>632</v>
      </c>
      <c r="L1114" s="186"/>
      <c r="M1114" s="187" t="s">
        <v>1</v>
      </c>
      <c r="N1114" s="188" t="s">
        <v>41</v>
      </c>
      <c r="P1114" s="147">
        <f t="shared" si="11"/>
        <v>0</v>
      </c>
      <c r="Q1114" s="147">
        <v>0</v>
      </c>
      <c r="R1114" s="147">
        <f t="shared" si="12"/>
        <v>0</v>
      </c>
      <c r="S1114" s="147">
        <v>0</v>
      </c>
      <c r="T1114" s="148">
        <f t="shared" si="13"/>
        <v>0</v>
      </c>
      <c r="AR1114" s="149" t="s">
        <v>585</v>
      </c>
      <c r="AT1114" s="149" t="s">
        <v>657</v>
      </c>
      <c r="AU1114" s="149" t="s">
        <v>85</v>
      </c>
      <c r="AY1114" s="17" t="s">
        <v>375</v>
      </c>
      <c r="BE1114" s="150">
        <f t="shared" si="14"/>
        <v>0</v>
      </c>
      <c r="BF1114" s="150">
        <f t="shared" si="15"/>
        <v>0</v>
      </c>
      <c r="BG1114" s="150">
        <f t="shared" si="16"/>
        <v>0</v>
      </c>
      <c r="BH1114" s="150">
        <f t="shared" si="17"/>
        <v>0</v>
      </c>
      <c r="BI1114" s="150">
        <f t="shared" si="18"/>
        <v>0</v>
      </c>
      <c r="BJ1114" s="17" t="s">
        <v>83</v>
      </c>
      <c r="BK1114" s="150">
        <f t="shared" si="19"/>
        <v>0</v>
      </c>
      <c r="BL1114" s="17" t="s">
        <v>491</v>
      </c>
      <c r="BM1114" s="149" t="s">
        <v>1711</v>
      </c>
    </row>
    <row r="1115" spans="2:65" s="1" customFormat="1" ht="24.2" customHeight="1" x14ac:dyDescent="0.2">
      <c r="B1115" s="32"/>
      <c r="C1115" s="179" t="s">
        <v>1712</v>
      </c>
      <c r="D1115" s="179" t="s">
        <v>657</v>
      </c>
      <c r="E1115" s="180" t="s">
        <v>1713</v>
      </c>
      <c r="F1115" s="181" t="s">
        <v>1714</v>
      </c>
      <c r="G1115" s="182" t="s">
        <v>631</v>
      </c>
      <c r="H1115" s="183">
        <v>1</v>
      </c>
      <c r="I1115" s="184"/>
      <c r="J1115" s="185">
        <f t="shared" si="10"/>
        <v>0</v>
      </c>
      <c r="K1115" s="181" t="s">
        <v>632</v>
      </c>
      <c r="L1115" s="186"/>
      <c r="M1115" s="187" t="s">
        <v>1</v>
      </c>
      <c r="N1115" s="188" t="s">
        <v>41</v>
      </c>
      <c r="P1115" s="147">
        <f t="shared" si="11"/>
        <v>0</v>
      </c>
      <c r="Q1115" s="147">
        <v>0</v>
      </c>
      <c r="R1115" s="147">
        <f t="shared" si="12"/>
        <v>0</v>
      </c>
      <c r="S1115" s="147">
        <v>0</v>
      </c>
      <c r="T1115" s="148">
        <f t="shared" si="13"/>
        <v>0</v>
      </c>
      <c r="AR1115" s="149" t="s">
        <v>585</v>
      </c>
      <c r="AT1115" s="149" t="s">
        <v>657</v>
      </c>
      <c r="AU1115" s="149" t="s">
        <v>85</v>
      </c>
      <c r="AY1115" s="17" t="s">
        <v>375</v>
      </c>
      <c r="BE1115" s="150">
        <f t="shared" si="14"/>
        <v>0</v>
      </c>
      <c r="BF1115" s="150">
        <f t="shared" si="15"/>
        <v>0</v>
      </c>
      <c r="BG1115" s="150">
        <f t="shared" si="16"/>
        <v>0</v>
      </c>
      <c r="BH1115" s="150">
        <f t="shared" si="17"/>
        <v>0</v>
      </c>
      <c r="BI1115" s="150">
        <f t="shared" si="18"/>
        <v>0</v>
      </c>
      <c r="BJ1115" s="17" t="s">
        <v>83</v>
      </c>
      <c r="BK1115" s="150">
        <f t="shared" si="19"/>
        <v>0</v>
      </c>
      <c r="BL1115" s="17" t="s">
        <v>491</v>
      </c>
      <c r="BM1115" s="149" t="s">
        <v>1715</v>
      </c>
    </row>
    <row r="1116" spans="2:65" s="1" customFormat="1" ht="24.2" customHeight="1" x14ac:dyDescent="0.2">
      <c r="B1116" s="32"/>
      <c r="C1116" s="179" t="s">
        <v>1716</v>
      </c>
      <c r="D1116" s="179" t="s">
        <v>657</v>
      </c>
      <c r="E1116" s="180" t="s">
        <v>1717</v>
      </c>
      <c r="F1116" s="181" t="s">
        <v>1718</v>
      </c>
      <c r="G1116" s="182" t="s">
        <v>631</v>
      </c>
      <c r="H1116" s="183">
        <v>1</v>
      </c>
      <c r="I1116" s="184"/>
      <c r="J1116" s="185">
        <f t="shared" si="10"/>
        <v>0</v>
      </c>
      <c r="K1116" s="181" t="s">
        <v>632</v>
      </c>
      <c r="L1116" s="186"/>
      <c r="M1116" s="187" t="s">
        <v>1</v>
      </c>
      <c r="N1116" s="188" t="s">
        <v>41</v>
      </c>
      <c r="P1116" s="147">
        <f t="shared" si="11"/>
        <v>0</v>
      </c>
      <c r="Q1116" s="147">
        <v>0</v>
      </c>
      <c r="R1116" s="147">
        <f t="shared" si="12"/>
        <v>0</v>
      </c>
      <c r="S1116" s="147">
        <v>0</v>
      </c>
      <c r="T1116" s="148">
        <f t="shared" si="13"/>
        <v>0</v>
      </c>
      <c r="AR1116" s="149" t="s">
        <v>585</v>
      </c>
      <c r="AT1116" s="149" t="s">
        <v>657</v>
      </c>
      <c r="AU1116" s="149" t="s">
        <v>85</v>
      </c>
      <c r="AY1116" s="17" t="s">
        <v>375</v>
      </c>
      <c r="BE1116" s="150">
        <f t="shared" si="14"/>
        <v>0</v>
      </c>
      <c r="BF1116" s="150">
        <f t="shared" si="15"/>
        <v>0</v>
      </c>
      <c r="BG1116" s="150">
        <f t="shared" si="16"/>
        <v>0</v>
      </c>
      <c r="BH1116" s="150">
        <f t="shared" si="17"/>
        <v>0</v>
      </c>
      <c r="BI1116" s="150">
        <f t="shared" si="18"/>
        <v>0</v>
      </c>
      <c r="BJ1116" s="17" t="s">
        <v>83</v>
      </c>
      <c r="BK1116" s="150">
        <f t="shared" si="19"/>
        <v>0</v>
      </c>
      <c r="BL1116" s="17" t="s">
        <v>491</v>
      </c>
      <c r="BM1116" s="149" t="s">
        <v>1719</v>
      </c>
    </row>
    <row r="1117" spans="2:65" s="1" customFormat="1" ht="24.2" customHeight="1" x14ac:dyDescent="0.2">
      <c r="B1117" s="32"/>
      <c r="C1117" s="179" t="s">
        <v>1720</v>
      </c>
      <c r="D1117" s="179" t="s">
        <v>657</v>
      </c>
      <c r="E1117" s="180" t="s">
        <v>1721</v>
      </c>
      <c r="F1117" s="181" t="s">
        <v>1722</v>
      </c>
      <c r="G1117" s="182" t="s">
        <v>631</v>
      </c>
      <c r="H1117" s="183">
        <v>1</v>
      </c>
      <c r="I1117" s="184"/>
      <c r="J1117" s="185">
        <f t="shared" si="10"/>
        <v>0</v>
      </c>
      <c r="K1117" s="181" t="s">
        <v>632</v>
      </c>
      <c r="L1117" s="186"/>
      <c r="M1117" s="187" t="s">
        <v>1</v>
      </c>
      <c r="N1117" s="188" t="s">
        <v>41</v>
      </c>
      <c r="P1117" s="147">
        <f t="shared" si="11"/>
        <v>0</v>
      </c>
      <c r="Q1117" s="147">
        <v>0</v>
      </c>
      <c r="R1117" s="147">
        <f t="shared" si="12"/>
        <v>0</v>
      </c>
      <c r="S1117" s="147">
        <v>0</v>
      </c>
      <c r="T1117" s="148">
        <f t="shared" si="13"/>
        <v>0</v>
      </c>
      <c r="AR1117" s="149" t="s">
        <v>585</v>
      </c>
      <c r="AT1117" s="149" t="s">
        <v>657</v>
      </c>
      <c r="AU1117" s="149" t="s">
        <v>85</v>
      </c>
      <c r="AY1117" s="17" t="s">
        <v>375</v>
      </c>
      <c r="BE1117" s="150">
        <f t="shared" si="14"/>
        <v>0</v>
      </c>
      <c r="BF1117" s="150">
        <f t="shared" si="15"/>
        <v>0</v>
      </c>
      <c r="BG1117" s="150">
        <f t="shared" si="16"/>
        <v>0</v>
      </c>
      <c r="BH1117" s="150">
        <f t="shared" si="17"/>
        <v>0</v>
      </c>
      <c r="BI1117" s="150">
        <f t="shared" si="18"/>
        <v>0</v>
      </c>
      <c r="BJ1117" s="17" t="s">
        <v>83</v>
      </c>
      <c r="BK1117" s="150">
        <f t="shared" si="19"/>
        <v>0</v>
      </c>
      <c r="BL1117" s="17" t="s">
        <v>491</v>
      </c>
      <c r="BM1117" s="149" t="s">
        <v>1723</v>
      </c>
    </row>
    <row r="1118" spans="2:65" s="1" customFormat="1" ht="24.2" customHeight="1" x14ac:dyDescent="0.2">
      <c r="B1118" s="32"/>
      <c r="C1118" s="179" t="s">
        <v>1724</v>
      </c>
      <c r="D1118" s="179" t="s">
        <v>657</v>
      </c>
      <c r="E1118" s="180" t="s">
        <v>1725</v>
      </c>
      <c r="F1118" s="181" t="s">
        <v>1726</v>
      </c>
      <c r="G1118" s="182" t="s">
        <v>631</v>
      </c>
      <c r="H1118" s="183">
        <v>1</v>
      </c>
      <c r="I1118" s="184"/>
      <c r="J1118" s="185">
        <f t="shared" si="10"/>
        <v>0</v>
      </c>
      <c r="K1118" s="181" t="s">
        <v>632</v>
      </c>
      <c r="L1118" s="186"/>
      <c r="M1118" s="187" t="s">
        <v>1</v>
      </c>
      <c r="N1118" s="188" t="s">
        <v>41</v>
      </c>
      <c r="P1118" s="147">
        <f t="shared" si="11"/>
        <v>0</v>
      </c>
      <c r="Q1118" s="147">
        <v>0</v>
      </c>
      <c r="R1118" s="147">
        <f t="shared" si="12"/>
        <v>0</v>
      </c>
      <c r="S1118" s="147">
        <v>0</v>
      </c>
      <c r="T1118" s="148">
        <f t="shared" si="13"/>
        <v>0</v>
      </c>
      <c r="AR1118" s="149" t="s">
        <v>585</v>
      </c>
      <c r="AT1118" s="149" t="s">
        <v>657</v>
      </c>
      <c r="AU1118" s="149" t="s">
        <v>85</v>
      </c>
      <c r="AY1118" s="17" t="s">
        <v>375</v>
      </c>
      <c r="BE1118" s="150">
        <f t="shared" si="14"/>
        <v>0</v>
      </c>
      <c r="BF1118" s="150">
        <f t="shared" si="15"/>
        <v>0</v>
      </c>
      <c r="BG1118" s="150">
        <f t="shared" si="16"/>
        <v>0</v>
      </c>
      <c r="BH1118" s="150">
        <f t="shared" si="17"/>
        <v>0</v>
      </c>
      <c r="BI1118" s="150">
        <f t="shared" si="18"/>
        <v>0</v>
      </c>
      <c r="BJ1118" s="17" t="s">
        <v>83</v>
      </c>
      <c r="BK1118" s="150">
        <f t="shared" si="19"/>
        <v>0</v>
      </c>
      <c r="BL1118" s="17" t="s">
        <v>491</v>
      </c>
      <c r="BM1118" s="149" t="s">
        <v>1727</v>
      </c>
    </row>
    <row r="1119" spans="2:65" s="1" customFormat="1" ht="24.2" customHeight="1" x14ac:dyDescent="0.2">
      <c r="B1119" s="32"/>
      <c r="C1119" s="138" t="s">
        <v>1728</v>
      </c>
      <c r="D1119" s="138" t="s">
        <v>377</v>
      </c>
      <c r="E1119" s="139" t="s">
        <v>1729</v>
      </c>
      <c r="F1119" s="140" t="s">
        <v>1730</v>
      </c>
      <c r="G1119" s="141" t="s">
        <v>1308</v>
      </c>
      <c r="H1119" s="192"/>
      <c r="I1119" s="143"/>
      <c r="J1119" s="144">
        <f t="shared" si="10"/>
        <v>0</v>
      </c>
      <c r="K1119" s="140" t="s">
        <v>381</v>
      </c>
      <c r="L1119" s="32"/>
      <c r="M1119" s="145" t="s">
        <v>1</v>
      </c>
      <c r="N1119" s="146" t="s">
        <v>41</v>
      </c>
      <c r="P1119" s="147">
        <f t="shared" si="11"/>
        <v>0</v>
      </c>
      <c r="Q1119" s="147">
        <v>0</v>
      </c>
      <c r="R1119" s="147">
        <f t="shared" si="12"/>
        <v>0</v>
      </c>
      <c r="S1119" s="147">
        <v>0</v>
      </c>
      <c r="T1119" s="148">
        <f t="shared" si="13"/>
        <v>0</v>
      </c>
      <c r="AR1119" s="149" t="s">
        <v>491</v>
      </c>
      <c r="AT1119" s="149" t="s">
        <v>377</v>
      </c>
      <c r="AU1119" s="149" t="s">
        <v>85</v>
      </c>
      <c r="AY1119" s="17" t="s">
        <v>375</v>
      </c>
      <c r="BE1119" s="150">
        <f t="shared" si="14"/>
        <v>0</v>
      </c>
      <c r="BF1119" s="150">
        <f t="shared" si="15"/>
        <v>0</v>
      </c>
      <c r="BG1119" s="150">
        <f t="shared" si="16"/>
        <v>0</v>
      </c>
      <c r="BH1119" s="150">
        <f t="shared" si="17"/>
        <v>0</v>
      </c>
      <c r="BI1119" s="150">
        <f t="shared" si="18"/>
        <v>0</v>
      </c>
      <c r="BJ1119" s="17" t="s">
        <v>83</v>
      </c>
      <c r="BK1119" s="150">
        <f t="shared" si="19"/>
        <v>0</v>
      </c>
      <c r="BL1119" s="17" t="s">
        <v>491</v>
      </c>
      <c r="BM1119" s="149" t="s">
        <v>1731</v>
      </c>
    </row>
    <row r="1120" spans="2:65" s="11" customFormat="1" ht="22.9" customHeight="1" x14ac:dyDescent="0.2">
      <c r="B1120" s="126"/>
      <c r="D1120" s="127" t="s">
        <v>75</v>
      </c>
      <c r="E1120" s="136" t="s">
        <v>1732</v>
      </c>
      <c r="F1120" s="136" t="s">
        <v>1733</v>
      </c>
      <c r="I1120" s="129"/>
      <c r="J1120" s="137">
        <f>BK1120</f>
        <v>0</v>
      </c>
      <c r="L1120" s="126"/>
      <c r="M1120" s="131"/>
      <c r="P1120" s="132">
        <f>SUM(P1121:P1165)</f>
        <v>0</v>
      </c>
      <c r="R1120" s="132">
        <f>SUM(R1121:R1165)</f>
        <v>0</v>
      </c>
      <c r="T1120" s="133">
        <f>SUM(T1121:T1165)</f>
        <v>0</v>
      </c>
      <c r="AR1120" s="127" t="s">
        <v>85</v>
      </c>
      <c r="AT1120" s="134" t="s">
        <v>75</v>
      </c>
      <c r="AU1120" s="134" t="s">
        <v>83</v>
      </c>
      <c r="AY1120" s="127" t="s">
        <v>375</v>
      </c>
      <c r="BK1120" s="135">
        <f>SUM(BK1121:BK1165)</f>
        <v>0</v>
      </c>
    </row>
    <row r="1121" spans="2:65" s="1" customFormat="1" ht="37.9" customHeight="1" x14ac:dyDescent="0.2">
      <c r="B1121" s="32"/>
      <c r="C1121" s="138" t="s">
        <v>1734</v>
      </c>
      <c r="D1121" s="138" t="s">
        <v>377</v>
      </c>
      <c r="E1121" s="139" t="s">
        <v>1735</v>
      </c>
      <c r="F1121" s="140" t="s">
        <v>1736</v>
      </c>
      <c r="G1121" s="141" t="s">
        <v>631</v>
      </c>
      <c r="H1121" s="142">
        <v>1</v>
      </c>
      <c r="I1121" s="143"/>
      <c r="J1121" s="144">
        <f>ROUND(I1121*H1121,2)</f>
        <v>0</v>
      </c>
      <c r="K1121" s="140" t="s">
        <v>1737</v>
      </c>
      <c r="L1121" s="32"/>
      <c r="M1121" s="145" t="s">
        <v>1</v>
      </c>
      <c r="N1121" s="146" t="s">
        <v>41</v>
      </c>
      <c r="P1121" s="147">
        <f>O1121*H1121</f>
        <v>0</v>
      </c>
      <c r="Q1121" s="147">
        <v>0</v>
      </c>
      <c r="R1121" s="147">
        <f>Q1121*H1121</f>
        <v>0</v>
      </c>
      <c r="S1121" s="147">
        <v>0</v>
      </c>
      <c r="T1121" s="148">
        <f>S1121*H1121</f>
        <v>0</v>
      </c>
      <c r="AR1121" s="149" t="s">
        <v>491</v>
      </c>
      <c r="AT1121" s="149" t="s">
        <v>377</v>
      </c>
      <c r="AU1121" s="149" t="s">
        <v>85</v>
      </c>
      <c r="AY1121" s="17" t="s">
        <v>375</v>
      </c>
      <c r="BE1121" s="150">
        <f>IF(N1121="základní",J1121,0)</f>
        <v>0</v>
      </c>
      <c r="BF1121" s="150">
        <f>IF(N1121="snížená",J1121,0)</f>
        <v>0</v>
      </c>
      <c r="BG1121" s="150">
        <f>IF(N1121="zákl. přenesená",J1121,0)</f>
        <v>0</v>
      </c>
      <c r="BH1121" s="150">
        <f>IF(N1121="sníž. přenesená",J1121,0)</f>
        <v>0</v>
      </c>
      <c r="BI1121" s="150">
        <f>IF(N1121="nulová",J1121,0)</f>
        <v>0</v>
      </c>
      <c r="BJ1121" s="17" t="s">
        <v>83</v>
      </c>
      <c r="BK1121" s="150">
        <f>ROUND(I1121*H1121,2)</f>
        <v>0</v>
      </c>
      <c r="BL1121" s="17" t="s">
        <v>491</v>
      </c>
      <c r="BM1121" s="149" t="s">
        <v>1738</v>
      </c>
    </row>
    <row r="1122" spans="2:65" s="12" customFormat="1" ht="11.25" x14ac:dyDescent="0.2">
      <c r="B1122" s="151"/>
      <c r="D1122" s="152" t="s">
        <v>384</v>
      </c>
      <c r="E1122" s="153" t="s">
        <v>1</v>
      </c>
      <c r="F1122" s="154" t="s">
        <v>1739</v>
      </c>
      <c r="H1122" s="155">
        <v>1</v>
      </c>
      <c r="I1122" s="156"/>
      <c r="L1122" s="151"/>
      <c r="M1122" s="157"/>
      <c r="T1122" s="158"/>
      <c r="AT1122" s="153" t="s">
        <v>384</v>
      </c>
      <c r="AU1122" s="153" t="s">
        <v>85</v>
      </c>
      <c r="AV1122" s="12" t="s">
        <v>85</v>
      </c>
      <c r="AW1122" s="12" t="s">
        <v>32</v>
      </c>
      <c r="AX1122" s="12" t="s">
        <v>83</v>
      </c>
      <c r="AY1122" s="153" t="s">
        <v>375</v>
      </c>
    </row>
    <row r="1123" spans="2:65" s="1" customFormat="1" ht="37.9" customHeight="1" x14ac:dyDescent="0.2">
      <c r="B1123" s="32"/>
      <c r="C1123" s="138" t="s">
        <v>1740</v>
      </c>
      <c r="D1123" s="138" t="s">
        <v>377</v>
      </c>
      <c r="E1123" s="139" t="s">
        <v>1741</v>
      </c>
      <c r="F1123" s="140" t="s">
        <v>1742</v>
      </c>
      <c r="G1123" s="141" t="s">
        <v>631</v>
      </c>
      <c r="H1123" s="142">
        <v>1</v>
      </c>
      <c r="I1123" s="143"/>
      <c r="J1123" s="144">
        <f t="shared" ref="J1123:J1134" si="20">ROUND(I1123*H1123,2)</f>
        <v>0</v>
      </c>
      <c r="K1123" s="140" t="s">
        <v>1737</v>
      </c>
      <c r="L1123" s="32"/>
      <c r="M1123" s="145" t="s">
        <v>1</v>
      </c>
      <c r="N1123" s="146" t="s">
        <v>41</v>
      </c>
      <c r="P1123" s="147">
        <f t="shared" ref="P1123:P1134" si="21">O1123*H1123</f>
        <v>0</v>
      </c>
      <c r="Q1123" s="147">
        <v>0</v>
      </c>
      <c r="R1123" s="147">
        <f t="shared" ref="R1123:R1134" si="22">Q1123*H1123</f>
        <v>0</v>
      </c>
      <c r="S1123" s="147">
        <v>0</v>
      </c>
      <c r="T1123" s="148">
        <f t="shared" ref="T1123:T1134" si="23">S1123*H1123</f>
        <v>0</v>
      </c>
      <c r="AR1123" s="149" t="s">
        <v>491</v>
      </c>
      <c r="AT1123" s="149" t="s">
        <v>377</v>
      </c>
      <c r="AU1123" s="149" t="s">
        <v>85</v>
      </c>
      <c r="AY1123" s="17" t="s">
        <v>375</v>
      </c>
      <c r="BE1123" s="150">
        <f t="shared" ref="BE1123:BE1134" si="24">IF(N1123="základní",J1123,0)</f>
        <v>0</v>
      </c>
      <c r="BF1123" s="150">
        <f t="shared" ref="BF1123:BF1134" si="25">IF(N1123="snížená",J1123,0)</f>
        <v>0</v>
      </c>
      <c r="BG1123" s="150">
        <f t="shared" ref="BG1123:BG1134" si="26">IF(N1123="zákl. přenesená",J1123,0)</f>
        <v>0</v>
      </c>
      <c r="BH1123" s="150">
        <f t="shared" ref="BH1123:BH1134" si="27">IF(N1123="sníž. přenesená",J1123,0)</f>
        <v>0</v>
      </c>
      <c r="BI1123" s="150">
        <f t="shared" ref="BI1123:BI1134" si="28">IF(N1123="nulová",J1123,0)</f>
        <v>0</v>
      </c>
      <c r="BJ1123" s="17" t="s">
        <v>83</v>
      </c>
      <c r="BK1123" s="150">
        <f t="shared" ref="BK1123:BK1134" si="29">ROUND(I1123*H1123,2)</f>
        <v>0</v>
      </c>
      <c r="BL1123" s="17" t="s">
        <v>491</v>
      </c>
      <c r="BM1123" s="149" t="s">
        <v>1743</v>
      </c>
    </row>
    <row r="1124" spans="2:65" s="1" customFormat="1" ht="37.9" customHeight="1" x14ac:dyDescent="0.2">
      <c r="B1124" s="32"/>
      <c r="C1124" s="138" t="s">
        <v>1744</v>
      </c>
      <c r="D1124" s="138" t="s">
        <v>377</v>
      </c>
      <c r="E1124" s="139" t="s">
        <v>1745</v>
      </c>
      <c r="F1124" s="140" t="s">
        <v>1746</v>
      </c>
      <c r="G1124" s="141" t="s">
        <v>631</v>
      </c>
      <c r="H1124" s="142">
        <v>1</v>
      </c>
      <c r="I1124" s="143"/>
      <c r="J1124" s="144">
        <f t="shared" si="20"/>
        <v>0</v>
      </c>
      <c r="K1124" s="140" t="s">
        <v>1737</v>
      </c>
      <c r="L1124" s="32"/>
      <c r="M1124" s="145" t="s">
        <v>1</v>
      </c>
      <c r="N1124" s="146" t="s">
        <v>41</v>
      </c>
      <c r="P1124" s="147">
        <f t="shared" si="21"/>
        <v>0</v>
      </c>
      <c r="Q1124" s="147">
        <v>0</v>
      </c>
      <c r="R1124" s="147">
        <f t="shared" si="22"/>
        <v>0</v>
      </c>
      <c r="S1124" s="147">
        <v>0</v>
      </c>
      <c r="T1124" s="148">
        <f t="shared" si="23"/>
        <v>0</v>
      </c>
      <c r="AR1124" s="149" t="s">
        <v>491</v>
      </c>
      <c r="AT1124" s="149" t="s">
        <v>377</v>
      </c>
      <c r="AU1124" s="149" t="s">
        <v>85</v>
      </c>
      <c r="AY1124" s="17" t="s">
        <v>375</v>
      </c>
      <c r="BE1124" s="150">
        <f t="shared" si="24"/>
        <v>0</v>
      </c>
      <c r="BF1124" s="150">
        <f t="shared" si="25"/>
        <v>0</v>
      </c>
      <c r="BG1124" s="150">
        <f t="shared" si="26"/>
        <v>0</v>
      </c>
      <c r="BH1124" s="150">
        <f t="shared" si="27"/>
        <v>0</v>
      </c>
      <c r="BI1124" s="150">
        <f t="shared" si="28"/>
        <v>0</v>
      </c>
      <c r="BJ1124" s="17" t="s">
        <v>83</v>
      </c>
      <c r="BK1124" s="150">
        <f t="shared" si="29"/>
        <v>0</v>
      </c>
      <c r="BL1124" s="17" t="s">
        <v>491</v>
      </c>
      <c r="BM1124" s="149" t="s">
        <v>1747</v>
      </c>
    </row>
    <row r="1125" spans="2:65" s="1" customFormat="1" ht="16.5" customHeight="1" x14ac:dyDescent="0.2">
      <c r="B1125" s="32"/>
      <c r="C1125" s="138" t="s">
        <v>1748</v>
      </c>
      <c r="D1125" s="138" t="s">
        <v>377</v>
      </c>
      <c r="E1125" s="139" t="s">
        <v>1749</v>
      </c>
      <c r="F1125" s="140" t="s">
        <v>1750</v>
      </c>
      <c r="G1125" s="141" t="s">
        <v>631</v>
      </c>
      <c r="H1125" s="142">
        <v>1</v>
      </c>
      <c r="I1125" s="143"/>
      <c r="J1125" s="144">
        <f t="shared" si="20"/>
        <v>0</v>
      </c>
      <c r="K1125" s="140" t="s">
        <v>1170</v>
      </c>
      <c r="L1125" s="32"/>
      <c r="M1125" s="145" t="s">
        <v>1</v>
      </c>
      <c r="N1125" s="146" t="s">
        <v>41</v>
      </c>
      <c r="P1125" s="147">
        <f t="shared" si="21"/>
        <v>0</v>
      </c>
      <c r="Q1125" s="147">
        <v>0</v>
      </c>
      <c r="R1125" s="147">
        <f t="shared" si="22"/>
        <v>0</v>
      </c>
      <c r="S1125" s="147">
        <v>0</v>
      </c>
      <c r="T1125" s="148">
        <f t="shared" si="23"/>
        <v>0</v>
      </c>
      <c r="AR1125" s="149" t="s">
        <v>491</v>
      </c>
      <c r="AT1125" s="149" t="s">
        <v>377</v>
      </c>
      <c r="AU1125" s="149" t="s">
        <v>85</v>
      </c>
      <c r="AY1125" s="17" t="s">
        <v>375</v>
      </c>
      <c r="BE1125" s="150">
        <f t="shared" si="24"/>
        <v>0</v>
      </c>
      <c r="BF1125" s="150">
        <f t="shared" si="25"/>
        <v>0</v>
      </c>
      <c r="BG1125" s="150">
        <f t="shared" si="26"/>
        <v>0</v>
      </c>
      <c r="BH1125" s="150">
        <f t="shared" si="27"/>
        <v>0</v>
      </c>
      <c r="BI1125" s="150">
        <f t="shared" si="28"/>
        <v>0</v>
      </c>
      <c r="BJ1125" s="17" t="s">
        <v>83</v>
      </c>
      <c r="BK1125" s="150">
        <f t="shared" si="29"/>
        <v>0</v>
      </c>
      <c r="BL1125" s="17" t="s">
        <v>491</v>
      </c>
      <c r="BM1125" s="149" t="s">
        <v>1751</v>
      </c>
    </row>
    <row r="1126" spans="2:65" s="1" customFormat="1" ht="16.5" customHeight="1" x14ac:dyDescent="0.2">
      <c r="B1126" s="32"/>
      <c r="C1126" s="138" t="s">
        <v>1752</v>
      </c>
      <c r="D1126" s="138" t="s">
        <v>377</v>
      </c>
      <c r="E1126" s="139" t="s">
        <v>1753</v>
      </c>
      <c r="F1126" s="140" t="s">
        <v>1754</v>
      </c>
      <c r="G1126" s="141" t="s">
        <v>631</v>
      </c>
      <c r="H1126" s="142">
        <v>2</v>
      </c>
      <c r="I1126" s="143"/>
      <c r="J1126" s="144">
        <f t="shared" si="20"/>
        <v>0</v>
      </c>
      <c r="K1126" s="140" t="s">
        <v>1170</v>
      </c>
      <c r="L1126" s="32"/>
      <c r="M1126" s="145" t="s">
        <v>1</v>
      </c>
      <c r="N1126" s="146" t="s">
        <v>41</v>
      </c>
      <c r="P1126" s="147">
        <f t="shared" si="21"/>
        <v>0</v>
      </c>
      <c r="Q1126" s="147">
        <v>0</v>
      </c>
      <c r="R1126" s="147">
        <f t="shared" si="22"/>
        <v>0</v>
      </c>
      <c r="S1126" s="147">
        <v>0</v>
      </c>
      <c r="T1126" s="148">
        <f t="shared" si="23"/>
        <v>0</v>
      </c>
      <c r="AR1126" s="149" t="s">
        <v>491</v>
      </c>
      <c r="AT1126" s="149" t="s">
        <v>377</v>
      </c>
      <c r="AU1126" s="149" t="s">
        <v>85</v>
      </c>
      <c r="AY1126" s="17" t="s">
        <v>375</v>
      </c>
      <c r="BE1126" s="150">
        <f t="shared" si="24"/>
        <v>0</v>
      </c>
      <c r="BF1126" s="150">
        <f t="shared" si="25"/>
        <v>0</v>
      </c>
      <c r="BG1126" s="150">
        <f t="shared" si="26"/>
        <v>0</v>
      </c>
      <c r="BH1126" s="150">
        <f t="shared" si="27"/>
        <v>0</v>
      </c>
      <c r="BI1126" s="150">
        <f t="shared" si="28"/>
        <v>0</v>
      </c>
      <c r="BJ1126" s="17" t="s">
        <v>83</v>
      </c>
      <c r="BK1126" s="150">
        <f t="shared" si="29"/>
        <v>0</v>
      </c>
      <c r="BL1126" s="17" t="s">
        <v>491</v>
      </c>
      <c r="BM1126" s="149" t="s">
        <v>1755</v>
      </c>
    </row>
    <row r="1127" spans="2:65" s="1" customFormat="1" ht="16.5" customHeight="1" x14ac:dyDescent="0.2">
      <c r="B1127" s="32"/>
      <c r="C1127" s="138" t="s">
        <v>1756</v>
      </c>
      <c r="D1127" s="138" t="s">
        <v>377</v>
      </c>
      <c r="E1127" s="139" t="s">
        <v>1757</v>
      </c>
      <c r="F1127" s="140" t="s">
        <v>1758</v>
      </c>
      <c r="G1127" s="141" t="s">
        <v>631</v>
      </c>
      <c r="H1127" s="142">
        <v>1</v>
      </c>
      <c r="I1127" s="143"/>
      <c r="J1127" s="144">
        <f t="shared" si="20"/>
        <v>0</v>
      </c>
      <c r="K1127" s="140" t="s">
        <v>1170</v>
      </c>
      <c r="L1127" s="32"/>
      <c r="M1127" s="145" t="s">
        <v>1</v>
      </c>
      <c r="N1127" s="146" t="s">
        <v>41</v>
      </c>
      <c r="P1127" s="147">
        <f t="shared" si="21"/>
        <v>0</v>
      </c>
      <c r="Q1127" s="147">
        <v>0</v>
      </c>
      <c r="R1127" s="147">
        <f t="shared" si="22"/>
        <v>0</v>
      </c>
      <c r="S1127" s="147">
        <v>0</v>
      </c>
      <c r="T1127" s="148">
        <f t="shared" si="23"/>
        <v>0</v>
      </c>
      <c r="AR1127" s="149" t="s">
        <v>491</v>
      </c>
      <c r="AT1127" s="149" t="s">
        <v>377</v>
      </c>
      <c r="AU1127" s="149" t="s">
        <v>85</v>
      </c>
      <c r="AY1127" s="17" t="s">
        <v>375</v>
      </c>
      <c r="BE1127" s="150">
        <f t="shared" si="24"/>
        <v>0</v>
      </c>
      <c r="BF1127" s="150">
        <f t="shared" si="25"/>
        <v>0</v>
      </c>
      <c r="BG1127" s="150">
        <f t="shared" si="26"/>
        <v>0</v>
      </c>
      <c r="BH1127" s="150">
        <f t="shared" si="27"/>
        <v>0</v>
      </c>
      <c r="BI1127" s="150">
        <f t="shared" si="28"/>
        <v>0</v>
      </c>
      <c r="BJ1127" s="17" t="s">
        <v>83</v>
      </c>
      <c r="BK1127" s="150">
        <f t="shared" si="29"/>
        <v>0</v>
      </c>
      <c r="BL1127" s="17" t="s">
        <v>491</v>
      </c>
      <c r="BM1127" s="149" t="s">
        <v>1759</v>
      </c>
    </row>
    <row r="1128" spans="2:65" s="1" customFormat="1" ht="33" customHeight="1" x14ac:dyDescent="0.2">
      <c r="B1128" s="32"/>
      <c r="C1128" s="138" t="s">
        <v>1760</v>
      </c>
      <c r="D1128" s="138" t="s">
        <v>377</v>
      </c>
      <c r="E1128" s="139" t="s">
        <v>1761</v>
      </c>
      <c r="F1128" s="140" t="s">
        <v>1762</v>
      </c>
      <c r="G1128" s="141" t="s">
        <v>631</v>
      </c>
      <c r="H1128" s="142">
        <v>1</v>
      </c>
      <c r="I1128" s="143"/>
      <c r="J1128" s="144">
        <f t="shared" si="20"/>
        <v>0</v>
      </c>
      <c r="K1128" s="140" t="s">
        <v>1763</v>
      </c>
      <c r="L1128" s="32"/>
      <c r="M1128" s="145" t="s">
        <v>1</v>
      </c>
      <c r="N1128" s="146" t="s">
        <v>41</v>
      </c>
      <c r="P1128" s="147">
        <f t="shared" si="21"/>
        <v>0</v>
      </c>
      <c r="Q1128" s="147">
        <v>0</v>
      </c>
      <c r="R1128" s="147">
        <f t="shared" si="22"/>
        <v>0</v>
      </c>
      <c r="S1128" s="147">
        <v>0</v>
      </c>
      <c r="T1128" s="148">
        <f t="shared" si="23"/>
        <v>0</v>
      </c>
      <c r="AR1128" s="149" t="s">
        <v>491</v>
      </c>
      <c r="AT1128" s="149" t="s">
        <v>377</v>
      </c>
      <c r="AU1128" s="149" t="s">
        <v>85</v>
      </c>
      <c r="AY1128" s="17" t="s">
        <v>375</v>
      </c>
      <c r="BE1128" s="150">
        <f t="shared" si="24"/>
        <v>0</v>
      </c>
      <c r="BF1128" s="150">
        <f t="shared" si="25"/>
        <v>0</v>
      </c>
      <c r="BG1128" s="150">
        <f t="shared" si="26"/>
        <v>0</v>
      </c>
      <c r="BH1128" s="150">
        <f t="shared" si="27"/>
        <v>0</v>
      </c>
      <c r="BI1128" s="150">
        <f t="shared" si="28"/>
        <v>0</v>
      </c>
      <c r="BJ1128" s="17" t="s">
        <v>83</v>
      </c>
      <c r="BK1128" s="150">
        <f t="shared" si="29"/>
        <v>0</v>
      </c>
      <c r="BL1128" s="17" t="s">
        <v>491</v>
      </c>
      <c r="BM1128" s="149" t="s">
        <v>1764</v>
      </c>
    </row>
    <row r="1129" spans="2:65" s="1" customFormat="1" ht="33" customHeight="1" x14ac:dyDescent="0.2">
      <c r="B1129" s="32"/>
      <c r="C1129" s="138" t="s">
        <v>1765</v>
      </c>
      <c r="D1129" s="138" t="s">
        <v>377</v>
      </c>
      <c r="E1129" s="139" t="s">
        <v>1766</v>
      </c>
      <c r="F1129" s="140" t="s">
        <v>1767</v>
      </c>
      <c r="G1129" s="141" t="s">
        <v>631</v>
      </c>
      <c r="H1129" s="142">
        <v>1</v>
      </c>
      <c r="I1129" s="143"/>
      <c r="J1129" s="144">
        <f t="shared" si="20"/>
        <v>0</v>
      </c>
      <c r="K1129" s="140" t="s">
        <v>1763</v>
      </c>
      <c r="L1129" s="32"/>
      <c r="M1129" s="145" t="s">
        <v>1</v>
      </c>
      <c r="N1129" s="146" t="s">
        <v>41</v>
      </c>
      <c r="P1129" s="147">
        <f t="shared" si="21"/>
        <v>0</v>
      </c>
      <c r="Q1129" s="147">
        <v>0</v>
      </c>
      <c r="R1129" s="147">
        <f t="shared" si="22"/>
        <v>0</v>
      </c>
      <c r="S1129" s="147">
        <v>0</v>
      </c>
      <c r="T1129" s="148">
        <f t="shared" si="23"/>
        <v>0</v>
      </c>
      <c r="AR1129" s="149" t="s">
        <v>491</v>
      </c>
      <c r="AT1129" s="149" t="s">
        <v>377</v>
      </c>
      <c r="AU1129" s="149" t="s">
        <v>85</v>
      </c>
      <c r="AY1129" s="17" t="s">
        <v>375</v>
      </c>
      <c r="BE1129" s="150">
        <f t="shared" si="24"/>
        <v>0</v>
      </c>
      <c r="BF1129" s="150">
        <f t="shared" si="25"/>
        <v>0</v>
      </c>
      <c r="BG1129" s="150">
        <f t="shared" si="26"/>
        <v>0</v>
      </c>
      <c r="BH1129" s="150">
        <f t="shared" si="27"/>
        <v>0</v>
      </c>
      <c r="BI1129" s="150">
        <f t="shared" si="28"/>
        <v>0</v>
      </c>
      <c r="BJ1129" s="17" t="s">
        <v>83</v>
      </c>
      <c r="BK1129" s="150">
        <f t="shared" si="29"/>
        <v>0</v>
      </c>
      <c r="BL1129" s="17" t="s">
        <v>491</v>
      </c>
      <c r="BM1129" s="149" t="s">
        <v>1768</v>
      </c>
    </row>
    <row r="1130" spans="2:65" s="1" customFormat="1" ht="33" customHeight="1" x14ac:dyDescent="0.2">
      <c r="B1130" s="32"/>
      <c r="C1130" s="138" t="s">
        <v>1769</v>
      </c>
      <c r="D1130" s="138" t="s">
        <v>377</v>
      </c>
      <c r="E1130" s="139" t="s">
        <v>1770</v>
      </c>
      <c r="F1130" s="140" t="s">
        <v>1771</v>
      </c>
      <c r="G1130" s="141" t="s">
        <v>631</v>
      </c>
      <c r="H1130" s="142">
        <v>1</v>
      </c>
      <c r="I1130" s="143"/>
      <c r="J1130" s="144">
        <f t="shared" si="20"/>
        <v>0</v>
      </c>
      <c r="K1130" s="140" t="s">
        <v>1763</v>
      </c>
      <c r="L1130" s="32"/>
      <c r="M1130" s="145" t="s">
        <v>1</v>
      </c>
      <c r="N1130" s="146" t="s">
        <v>41</v>
      </c>
      <c r="P1130" s="147">
        <f t="shared" si="21"/>
        <v>0</v>
      </c>
      <c r="Q1130" s="147">
        <v>0</v>
      </c>
      <c r="R1130" s="147">
        <f t="shared" si="22"/>
        <v>0</v>
      </c>
      <c r="S1130" s="147">
        <v>0</v>
      </c>
      <c r="T1130" s="148">
        <f t="shared" si="23"/>
        <v>0</v>
      </c>
      <c r="AR1130" s="149" t="s">
        <v>491</v>
      </c>
      <c r="AT1130" s="149" t="s">
        <v>377</v>
      </c>
      <c r="AU1130" s="149" t="s">
        <v>85</v>
      </c>
      <c r="AY1130" s="17" t="s">
        <v>375</v>
      </c>
      <c r="BE1130" s="150">
        <f t="shared" si="24"/>
        <v>0</v>
      </c>
      <c r="BF1130" s="150">
        <f t="shared" si="25"/>
        <v>0</v>
      </c>
      <c r="BG1130" s="150">
        <f t="shared" si="26"/>
        <v>0</v>
      </c>
      <c r="BH1130" s="150">
        <f t="shared" si="27"/>
        <v>0</v>
      </c>
      <c r="BI1130" s="150">
        <f t="shared" si="28"/>
        <v>0</v>
      </c>
      <c r="BJ1130" s="17" t="s">
        <v>83</v>
      </c>
      <c r="BK1130" s="150">
        <f t="shared" si="29"/>
        <v>0</v>
      </c>
      <c r="BL1130" s="17" t="s">
        <v>491</v>
      </c>
      <c r="BM1130" s="149" t="s">
        <v>1772</v>
      </c>
    </row>
    <row r="1131" spans="2:65" s="1" customFormat="1" ht="24.2" customHeight="1" x14ac:dyDescent="0.2">
      <c r="B1131" s="32"/>
      <c r="C1131" s="138" t="s">
        <v>1773</v>
      </c>
      <c r="D1131" s="138" t="s">
        <v>377</v>
      </c>
      <c r="E1131" s="139" t="s">
        <v>1774</v>
      </c>
      <c r="F1131" s="140" t="s">
        <v>1775</v>
      </c>
      <c r="G1131" s="141" t="s">
        <v>631</v>
      </c>
      <c r="H1131" s="142">
        <v>1</v>
      </c>
      <c r="I1131" s="143"/>
      <c r="J1131" s="144">
        <f t="shared" si="20"/>
        <v>0</v>
      </c>
      <c r="K1131" s="140" t="s">
        <v>632</v>
      </c>
      <c r="L1131" s="32"/>
      <c r="M1131" s="145" t="s">
        <v>1</v>
      </c>
      <c r="N1131" s="146" t="s">
        <v>41</v>
      </c>
      <c r="P1131" s="147">
        <f t="shared" si="21"/>
        <v>0</v>
      </c>
      <c r="Q1131" s="147">
        <v>0</v>
      </c>
      <c r="R1131" s="147">
        <f t="shared" si="22"/>
        <v>0</v>
      </c>
      <c r="S1131" s="147">
        <v>0</v>
      </c>
      <c r="T1131" s="148">
        <f t="shared" si="23"/>
        <v>0</v>
      </c>
      <c r="AR1131" s="149" t="s">
        <v>491</v>
      </c>
      <c r="AT1131" s="149" t="s">
        <v>377</v>
      </c>
      <c r="AU1131" s="149" t="s">
        <v>85</v>
      </c>
      <c r="AY1131" s="17" t="s">
        <v>375</v>
      </c>
      <c r="BE1131" s="150">
        <f t="shared" si="24"/>
        <v>0</v>
      </c>
      <c r="BF1131" s="150">
        <f t="shared" si="25"/>
        <v>0</v>
      </c>
      <c r="BG1131" s="150">
        <f t="shared" si="26"/>
        <v>0</v>
      </c>
      <c r="BH1131" s="150">
        <f t="shared" si="27"/>
        <v>0</v>
      </c>
      <c r="BI1131" s="150">
        <f t="shared" si="28"/>
        <v>0</v>
      </c>
      <c r="BJ1131" s="17" t="s">
        <v>83</v>
      </c>
      <c r="BK1131" s="150">
        <f t="shared" si="29"/>
        <v>0</v>
      </c>
      <c r="BL1131" s="17" t="s">
        <v>491</v>
      </c>
      <c r="BM1131" s="149" t="s">
        <v>1776</v>
      </c>
    </row>
    <row r="1132" spans="2:65" s="1" customFormat="1" ht="24.2" customHeight="1" x14ac:dyDescent="0.2">
      <c r="B1132" s="32"/>
      <c r="C1132" s="138" t="s">
        <v>1777</v>
      </c>
      <c r="D1132" s="138" t="s">
        <v>377</v>
      </c>
      <c r="E1132" s="139" t="s">
        <v>1778</v>
      </c>
      <c r="F1132" s="140" t="s">
        <v>1779</v>
      </c>
      <c r="G1132" s="141" t="s">
        <v>631</v>
      </c>
      <c r="H1132" s="142">
        <v>1</v>
      </c>
      <c r="I1132" s="143"/>
      <c r="J1132" s="144">
        <f t="shared" si="20"/>
        <v>0</v>
      </c>
      <c r="K1132" s="140" t="s">
        <v>632</v>
      </c>
      <c r="L1132" s="32"/>
      <c r="M1132" s="145" t="s">
        <v>1</v>
      </c>
      <c r="N1132" s="146" t="s">
        <v>41</v>
      </c>
      <c r="P1132" s="147">
        <f t="shared" si="21"/>
        <v>0</v>
      </c>
      <c r="Q1132" s="147">
        <v>0</v>
      </c>
      <c r="R1132" s="147">
        <f t="shared" si="22"/>
        <v>0</v>
      </c>
      <c r="S1132" s="147">
        <v>0</v>
      </c>
      <c r="T1132" s="148">
        <f t="shared" si="23"/>
        <v>0</v>
      </c>
      <c r="AR1132" s="149" t="s">
        <v>491</v>
      </c>
      <c r="AT1132" s="149" t="s">
        <v>377</v>
      </c>
      <c r="AU1132" s="149" t="s">
        <v>85</v>
      </c>
      <c r="AY1132" s="17" t="s">
        <v>375</v>
      </c>
      <c r="BE1132" s="150">
        <f t="shared" si="24"/>
        <v>0</v>
      </c>
      <c r="BF1132" s="150">
        <f t="shared" si="25"/>
        <v>0</v>
      </c>
      <c r="BG1132" s="150">
        <f t="shared" si="26"/>
        <v>0</v>
      </c>
      <c r="BH1132" s="150">
        <f t="shared" si="27"/>
        <v>0</v>
      </c>
      <c r="BI1132" s="150">
        <f t="shared" si="28"/>
        <v>0</v>
      </c>
      <c r="BJ1132" s="17" t="s">
        <v>83</v>
      </c>
      <c r="BK1132" s="150">
        <f t="shared" si="29"/>
        <v>0</v>
      </c>
      <c r="BL1132" s="17" t="s">
        <v>491</v>
      </c>
      <c r="BM1132" s="149" t="s">
        <v>1780</v>
      </c>
    </row>
    <row r="1133" spans="2:65" s="1" customFormat="1" ht="24.2" customHeight="1" x14ac:dyDescent="0.2">
      <c r="B1133" s="32"/>
      <c r="C1133" s="138" t="s">
        <v>1781</v>
      </c>
      <c r="D1133" s="138" t="s">
        <v>377</v>
      </c>
      <c r="E1133" s="139" t="s">
        <v>1782</v>
      </c>
      <c r="F1133" s="140" t="s">
        <v>1783</v>
      </c>
      <c r="G1133" s="141" t="s">
        <v>631</v>
      </c>
      <c r="H1133" s="142">
        <v>1</v>
      </c>
      <c r="I1133" s="143"/>
      <c r="J1133" s="144">
        <f t="shared" si="20"/>
        <v>0</v>
      </c>
      <c r="K1133" s="140" t="s">
        <v>632</v>
      </c>
      <c r="L1133" s="32"/>
      <c r="M1133" s="145" t="s">
        <v>1</v>
      </c>
      <c r="N1133" s="146" t="s">
        <v>41</v>
      </c>
      <c r="P1133" s="147">
        <f t="shared" si="21"/>
        <v>0</v>
      </c>
      <c r="Q1133" s="147">
        <v>0</v>
      </c>
      <c r="R1133" s="147">
        <f t="shared" si="22"/>
        <v>0</v>
      </c>
      <c r="S1133" s="147">
        <v>0</v>
      </c>
      <c r="T1133" s="148">
        <f t="shared" si="23"/>
        <v>0</v>
      </c>
      <c r="AR1133" s="149" t="s">
        <v>491</v>
      </c>
      <c r="AT1133" s="149" t="s">
        <v>377</v>
      </c>
      <c r="AU1133" s="149" t="s">
        <v>85</v>
      </c>
      <c r="AY1133" s="17" t="s">
        <v>375</v>
      </c>
      <c r="BE1133" s="150">
        <f t="shared" si="24"/>
        <v>0</v>
      </c>
      <c r="BF1133" s="150">
        <f t="shared" si="25"/>
        <v>0</v>
      </c>
      <c r="BG1133" s="150">
        <f t="shared" si="26"/>
        <v>0</v>
      </c>
      <c r="BH1133" s="150">
        <f t="shared" si="27"/>
        <v>0</v>
      </c>
      <c r="BI1133" s="150">
        <f t="shared" si="28"/>
        <v>0</v>
      </c>
      <c r="BJ1133" s="17" t="s">
        <v>83</v>
      </c>
      <c r="BK1133" s="150">
        <f t="shared" si="29"/>
        <v>0</v>
      </c>
      <c r="BL1133" s="17" t="s">
        <v>491</v>
      </c>
      <c r="BM1133" s="149" t="s">
        <v>1784</v>
      </c>
    </row>
    <row r="1134" spans="2:65" s="1" customFormat="1" ht="24.2" customHeight="1" x14ac:dyDescent="0.2">
      <c r="B1134" s="32"/>
      <c r="C1134" s="138" t="s">
        <v>1785</v>
      </c>
      <c r="D1134" s="138" t="s">
        <v>377</v>
      </c>
      <c r="E1134" s="139" t="s">
        <v>1786</v>
      </c>
      <c r="F1134" s="140" t="s">
        <v>1787</v>
      </c>
      <c r="G1134" s="141" t="s">
        <v>1788</v>
      </c>
      <c r="H1134" s="142">
        <v>123.59</v>
      </c>
      <c r="I1134" s="143"/>
      <c r="J1134" s="144">
        <f t="shared" si="20"/>
        <v>0</v>
      </c>
      <c r="K1134" s="140" t="s">
        <v>632</v>
      </c>
      <c r="L1134" s="32"/>
      <c r="M1134" s="145" t="s">
        <v>1</v>
      </c>
      <c r="N1134" s="146" t="s">
        <v>41</v>
      </c>
      <c r="P1134" s="147">
        <f t="shared" si="21"/>
        <v>0</v>
      </c>
      <c r="Q1134" s="147">
        <v>0</v>
      </c>
      <c r="R1134" s="147">
        <f t="shared" si="22"/>
        <v>0</v>
      </c>
      <c r="S1134" s="147">
        <v>0</v>
      </c>
      <c r="T1134" s="148">
        <f t="shared" si="23"/>
        <v>0</v>
      </c>
      <c r="AR1134" s="149" t="s">
        <v>491</v>
      </c>
      <c r="AT1134" s="149" t="s">
        <v>377</v>
      </c>
      <c r="AU1134" s="149" t="s">
        <v>85</v>
      </c>
      <c r="AY1134" s="17" t="s">
        <v>375</v>
      </c>
      <c r="BE1134" s="150">
        <f t="shared" si="24"/>
        <v>0</v>
      </c>
      <c r="BF1134" s="150">
        <f t="shared" si="25"/>
        <v>0</v>
      </c>
      <c r="BG1134" s="150">
        <f t="shared" si="26"/>
        <v>0</v>
      </c>
      <c r="BH1134" s="150">
        <f t="shared" si="27"/>
        <v>0</v>
      </c>
      <c r="BI1134" s="150">
        <f t="shared" si="28"/>
        <v>0</v>
      </c>
      <c r="BJ1134" s="17" t="s">
        <v>83</v>
      </c>
      <c r="BK1134" s="150">
        <f t="shared" si="29"/>
        <v>0</v>
      </c>
      <c r="BL1134" s="17" t="s">
        <v>491</v>
      </c>
      <c r="BM1134" s="149" t="s">
        <v>1789</v>
      </c>
    </row>
    <row r="1135" spans="2:65" s="14" customFormat="1" ht="11.25" x14ac:dyDescent="0.2">
      <c r="B1135" s="166"/>
      <c r="D1135" s="152" t="s">
        <v>384</v>
      </c>
      <c r="E1135" s="167" t="s">
        <v>1</v>
      </c>
      <c r="F1135" s="168" t="s">
        <v>1790</v>
      </c>
      <c r="H1135" s="167" t="s">
        <v>1</v>
      </c>
      <c r="I1135" s="169"/>
      <c r="L1135" s="166"/>
      <c r="M1135" s="170"/>
      <c r="T1135" s="171"/>
      <c r="AT1135" s="167" t="s">
        <v>384</v>
      </c>
      <c r="AU1135" s="167" t="s">
        <v>85</v>
      </c>
      <c r="AV1135" s="14" t="s">
        <v>83</v>
      </c>
      <c r="AW1135" s="14" t="s">
        <v>32</v>
      </c>
      <c r="AX1135" s="14" t="s">
        <v>76</v>
      </c>
      <c r="AY1135" s="167" t="s">
        <v>375</v>
      </c>
    </row>
    <row r="1136" spans="2:65" s="12" customFormat="1" ht="11.25" x14ac:dyDescent="0.2">
      <c r="B1136" s="151"/>
      <c r="D1136" s="152" t="s">
        <v>384</v>
      </c>
      <c r="E1136" s="153" t="s">
        <v>1</v>
      </c>
      <c r="F1136" s="154" t="s">
        <v>1791</v>
      </c>
      <c r="H1136" s="155">
        <v>123.59</v>
      </c>
      <c r="I1136" s="156"/>
      <c r="L1136" s="151"/>
      <c r="M1136" s="157"/>
      <c r="T1136" s="158"/>
      <c r="AT1136" s="153" t="s">
        <v>384</v>
      </c>
      <c r="AU1136" s="153" t="s">
        <v>85</v>
      </c>
      <c r="AV1136" s="12" t="s">
        <v>85</v>
      </c>
      <c r="AW1136" s="12" t="s">
        <v>32</v>
      </c>
      <c r="AX1136" s="12" t="s">
        <v>83</v>
      </c>
      <c r="AY1136" s="153" t="s">
        <v>375</v>
      </c>
    </row>
    <row r="1137" spans="2:65" s="1" customFormat="1" ht="24.2" customHeight="1" x14ac:dyDescent="0.2">
      <c r="B1137" s="32"/>
      <c r="C1137" s="138" t="s">
        <v>1792</v>
      </c>
      <c r="D1137" s="138" t="s">
        <v>377</v>
      </c>
      <c r="E1137" s="139" t="s">
        <v>1793</v>
      </c>
      <c r="F1137" s="140" t="s">
        <v>1794</v>
      </c>
      <c r="G1137" s="141" t="s">
        <v>1788</v>
      </c>
      <c r="H1137" s="142">
        <v>10</v>
      </c>
      <c r="I1137" s="143"/>
      <c r="J1137" s="144">
        <f>ROUND(I1137*H1137,2)</f>
        <v>0</v>
      </c>
      <c r="K1137" s="140" t="s">
        <v>632</v>
      </c>
      <c r="L1137" s="32"/>
      <c r="M1137" s="145" t="s">
        <v>1</v>
      </c>
      <c r="N1137" s="146" t="s">
        <v>41</v>
      </c>
      <c r="P1137" s="147">
        <f>O1137*H1137</f>
        <v>0</v>
      </c>
      <c r="Q1137" s="147">
        <v>0</v>
      </c>
      <c r="R1137" s="147">
        <f>Q1137*H1137</f>
        <v>0</v>
      </c>
      <c r="S1137" s="147">
        <v>0</v>
      </c>
      <c r="T1137" s="148">
        <f>S1137*H1137</f>
        <v>0</v>
      </c>
      <c r="AR1137" s="149" t="s">
        <v>491</v>
      </c>
      <c r="AT1137" s="149" t="s">
        <v>377</v>
      </c>
      <c r="AU1137" s="149" t="s">
        <v>85</v>
      </c>
      <c r="AY1137" s="17" t="s">
        <v>375</v>
      </c>
      <c r="BE1137" s="150">
        <f>IF(N1137="základní",J1137,0)</f>
        <v>0</v>
      </c>
      <c r="BF1137" s="150">
        <f>IF(N1137="snížená",J1137,0)</f>
        <v>0</v>
      </c>
      <c r="BG1137" s="150">
        <f>IF(N1137="zákl. přenesená",J1137,0)</f>
        <v>0</v>
      </c>
      <c r="BH1137" s="150">
        <f>IF(N1137="sníž. přenesená",J1137,0)</f>
        <v>0</v>
      </c>
      <c r="BI1137" s="150">
        <f>IF(N1137="nulová",J1137,0)</f>
        <v>0</v>
      </c>
      <c r="BJ1137" s="17" t="s">
        <v>83</v>
      </c>
      <c r="BK1137" s="150">
        <f>ROUND(I1137*H1137,2)</f>
        <v>0</v>
      </c>
      <c r="BL1137" s="17" t="s">
        <v>491</v>
      </c>
      <c r="BM1137" s="149" t="s">
        <v>1795</v>
      </c>
    </row>
    <row r="1138" spans="2:65" s="14" customFormat="1" ht="11.25" x14ac:dyDescent="0.2">
      <c r="B1138" s="166"/>
      <c r="D1138" s="152" t="s">
        <v>384</v>
      </c>
      <c r="E1138" s="167" t="s">
        <v>1</v>
      </c>
      <c r="F1138" s="168" t="s">
        <v>1790</v>
      </c>
      <c r="H1138" s="167" t="s">
        <v>1</v>
      </c>
      <c r="I1138" s="169"/>
      <c r="L1138" s="166"/>
      <c r="M1138" s="170"/>
      <c r="T1138" s="171"/>
      <c r="AT1138" s="167" t="s">
        <v>384</v>
      </c>
      <c r="AU1138" s="167" t="s">
        <v>85</v>
      </c>
      <c r="AV1138" s="14" t="s">
        <v>83</v>
      </c>
      <c r="AW1138" s="14" t="s">
        <v>32</v>
      </c>
      <c r="AX1138" s="14" t="s">
        <v>76</v>
      </c>
      <c r="AY1138" s="167" t="s">
        <v>375</v>
      </c>
    </row>
    <row r="1139" spans="2:65" s="12" customFormat="1" ht="11.25" x14ac:dyDescent="0.2">
      <c r="B1139" s="151"/>
      <c r="D1139" s="152" t="s">
        <v>384</v>
      </c>
      <c r="E1139" s="153" t="s">
        <v>1</v>
      </c>
      <c r="F1139" s="154" t="s">
        <v>1796</v>
      </c>
      <c r="H1139" s="155">
        <v>10</v>
      </c>
      <c r="I1139" s="156"/>
      <c r="L1139" s="151"/>
      <c r="M1139" s="157"/>
      <c r="T1139" s="158"/>
      <c r="AT1139" s="153" t="s">
        <v>384</v>
      </c>
      <c r="AU1139" s="153" t="s">
        <v>85</v>
      </c>
      <c r="AV1139" s="12" t="s">
        <v>85</v>
      </c>
      <c r="AW1139" s="12" t="s">
        <v>32</v>
      </c>
      <c r="AX1139" s="12" t="s">
        <v>83</v>
      </c>
      <c r="AY1139" s="153" t="s">
        <v>375</v>
      </c>
    </row>
    <row r="1140" spans="2:65" s="1" customFormat="1" ht="24.2" customHeight="1" x14ac:dyDescent="0.2">
      <c r="B1140" s="32"/>
      <c r="C1140" s="138" t="s">
        <v>1797</v>
      </c>
      <c r="D1140" s="138" t="s">
        <v>377</v>
      </c>
      <c r="E1140" s="139" t="s">
        <v>1798</v>
      </c>
      <c r="F1140" s="140" t="s">
        <v>1799</v>
      </c>
      <c r="G1140" s="141" t="s">
        <v>1788</v>
      </c>
      <c r="H1140" s="142">
        <v>32.58</v>
      </c>
      <c r="I1140" s="143"/>
      <c r="J1140" s="144">
        <f>ROUND(I1140*H1140,2)</f>
        <v>0</v>
      </c>
      <c r="K1140" s="140" t="s">
        <v>632</v>
      </c>
      <c r="L1140" s="32"/>
      <c r="M1140" s="145" t="s">
        <v>1</v>
      </c>
      <c r="N1140" s="146" t="s">
        <v>41</v>
      </c>
      <c r="P1140" s="147">
        <f>O1140*H1140</f>
        <v>0</v>
      </c>
      <c r="Q1140" s="147">
        <v>0</v>
      </c>
      <c r="R1140" s="147">
        <f>Q1140*H1140</f>
        <v>0</v>
      </c>
      <c r="S1140" s="147">
        <v>0</v>
      </c>
      <c r="T1140" s="148">
        <f>S1140*H1140</f>
        <v>0</v>
      </c>
      <c r="AR1140" s="149" t="s">
        <v>491</v>
      </c>
      <c r="AT1140" s="149" t="s">
        <v>377</v>
      </c>
      <c r="AU1140" s="149" t="s">
        <v>85</v>
      </c>
      <c r="AY1140" s="17" t="s">
        <v>375</v>
      </c>
      <c r="BE1140" s="150">
        <f>IF(N1140="základní",J1140,0)</f>
        <v>0</v>
      </c>
      <c r="BF1140" s="150">
        <f>IF(N1140="snížená",J1140,0)</f>
        <v>0</v>
      </c>
      <c r="BG1140" s="150">
        <f>IF(N1140="zákl. přenesená",J1140,0)</f>
        <v>0</v>
      </c>
      <c r="BH1140" s="150">
        <f>IF(N1140="sníž. přenesená",J1140,0)</f>
        <v>0</v>
      </c>
      <c r="BI1140" s="150">
        <f>IF(N1140="nulová",J1140,0)</f>
        <v>0</v>
      </c>
      <c r="BJ1140" s="17" t="s">
        <v>83</v>
      </c>
      <c r="BK1140" s="150">
        <f>ROUND(I1140*H1140,2)</f>
        <v>0</v>
      </c>
      <c r="BL1140" s="17" t="s">
        <v>491</v>
      </c>
      <c r="BM1140" s="149" t="s">
        <v>1800</v>
      </c>
    </row>
    <row r="1141" spans="2:65" s="14" customFormat="1" ht="11.25" x14ac:dyDescent="0.2">
      <c r="B1141" s="166"/>
      <c r="D1141" s="152" t="s">
        <v>384</v>
      </c>
      <c r="E1141" s="167" t="s">
        <v>1</v>
      </c>
      <c r="F1141" s="168" t="s">
        <v>1790</v>
      </c>
      <c r="H1141" s="167" t="s">
        <v>1</v>
      </c>
      <c r="I1141" s="169"/>
      <c r="L1141" s="166"/>
      <c r="M1141" s="170"/>
      <c r="T1141" s="171"/>
      <c r="AT1141" s="167" t="s">
        <v>384</v>
      </c>
      <c r="AU1141" s="167" t="s">
        <v>85</v>
      </c>
      <c r="AV1141" s="14" t="s">
        <v>83</v>
      </c>
      <c r="AW1141" s="14" t="s">
        <v>32</v>
      </c>
      <c r="AX1141" s="14" t="s">
        <v>76</v>
      </c>
      <c r="AY1141" s="167" t="s">
        <v>375</v>
      </c>
    </row>
    <row r="1142" spans="2:65" s="12" customFormat="1" ht="11.25" x14ac:dyDescent="0.2">
      <c r="B1142" s="151"/>
      <c r="D1142" s="152" t="s">
        <v>384</v>
      </c>
      <c r="E1142" s="153" t="s">
        <v>1</v>
      </c>
      <c r="F1142" s="154" t="s">
        <v>1801</v>
      </c>
      <c r="H1142" s="155">
        <v>32.58</v>
      </c>
      <c r="I1142" s="156"/>
      <c r="L1142" s="151"/>
      <c r="M1142" s="157"/>
      <c r="T1142" s="158"/>
      <c r="AT1142" s="153" t="s">
        <v>384</v>
      </c>
      <c r="AU1142" s="153" t="s">
        <v>85</v>
      </c>
      <c r="AV1142" s="12" t="s">
        <v>85</v>
      </c>
      <c r="AW1142" s="12" t="s">
        <v>32</v>
      </c>
      <c r="AX1142" s="12" t="s">
        <v>83</v>
      </c>
      <c r="AY1142" s="153" t="s">
        <v>375</v>
      </c>
    </row>
    <row r="1143" spans="2:65" s="1" customFormat="1" ht="24.2" customHeight="1" x14ac:dyDescent="0.2">
      <c r="B1143" s="32"/>
      <c r="C1143" s="138" t="s">
        <v>1802</v>
      </c>
      <c r="D1143" s="138" t="s">
        <v>377</v>
      </c>
      <c r="E1143" s="139" t="s">
        <v>1803</v>
      </c>
      <c r="F1143" s="140" t="s">
        <v>1804</v>
      </c>
      <c r="G1143" s="141" t="s">
        <v>1788</v>
      </c>
      <c r="H1143" s="142">
        <v>25.21</v>
      </c>
      <c r="I1143" s="143"/>
      <c r="J1143" s="144">
        <f>ROUND(I1143*H1143,2)</f>
        <v>0</v>
      </c>
      <c r="K1143" s="140" t="s">
        <v>632</v>
      </c>
      <c r="L1143" s="32"/>
      <c r="M1143" s="145" t="s">
        <v>1</v>
      </c>
      <c r="N1143" s="146" t="s">
        <v>41</v>
      </c>
      <c r="P1143" s="147">
        <f>O1143*H1143</f>
        <v>0</v>
      </c>
      <c r="Q1143" s="147">
        <v>0</v>
      </c>
      <c r="R1143" s="147">
        <f>Q1143*H1143</f>
        <v>0</v>
      </c>
      <c r="S1143" s="147">
        <v>0</v>
      </c>
      <c r="T1143" s="148">
        <f>S1143*H1143</f>
        <v>0</v>
      </c>
      <c r="AR1143" s="149" t="s">
        <v>491</v>
      </c>
      <c r="AT1143" s="149" t="s">
        <v>377</v>
      </c>
      <c r="AU1143" s="149" t="s">
        <v>85</v>
      </c>
      <c r="AY1143" s="17" t="s">
        <v>375</v>
      </c>
      <c r="BE1143" s="150">
        <f>IF(N1143="základní",J1143,0)</f>
        <v>0</v>
      </c>
      <c r="BF1143" s="150">
        <f>IF(N1143="snížená",J1143,0)</f>
        <v>0</v>
      </c>
      <c r="BG1143" s="150">
        <f>IF(N1143="zákl. přenesená",J1143,0)</f>
        <v>0</v>
      </c>
      <c r="BH1143" s="150">
        <f>IF(N1143="sníž. přenesená",J1143,0)</f>
        <v>0</v>
      </c>
      <c r="BI1143" s="150">
        <f>IF(N1143="nulová",J1143,0)</f>
        <v>0</v>
      </c>
      <c r="BJ1143" s="17" t="s">
        <v>83</v>
      </c>
      <c r="BK1143" s="150">
        <f>ROUND(I1143*H1143,2)</f>
        <v>0</v>
      </c>
      <c r="BL1143" s="17" t="s">
        <v>491</v>
      </c>
      <c r="BM1143" s="149" t="s">
        <v>1805</v>
      </c>
    </row>
    <row r="1144" spans="2:65" s="14" customFormat="1" ht="11.25" x14ac:dyDescent="0.2">
      <c r="B1144" s="166"/>
      <c r="D1144" s="152" t="s">
        <v>384</v>
      </c>
      <c r="E1144" s="167" t="s">
        <v>1</v>
      </c>
      <c r="F1144" s="168" t="s">
        <v>1790</v>
      </c>
      <c r="H1144" s="167" t="s">
        <v>1</v>
      </c>
      <c r="I1144" s="169"/>
      <c r="L1144" s="166"/>
      <c r="M1144" s="170"/>
      <c r="T1144" s="171"/>
      <c r="AT1144" s="167" t="s">
        <v>384</v>
      </c>
      <c r="AU1144" s="167" t="s">
        <v>85</v>
      </c>
      <c r="AV1144" s="14" t="s">
        <v>83</v>
      </c>
      <c r="AW1144" s="14" t="s">
        <v>32</v>
      </c>
      <c r="AX1144" s="14" t="s">
        <v>76</v>
      </c>
      <c r="AY1144" s="167" t="s">
        <v>375</v>
      </c>
    </row>
    <row r="1145" spans="2:65" s="12" customFormat="1" ht="11.25" x14ac:dyDescent="0.2">
      <c r="B1145" s="151"/>
      <c r="D1145" s="152" t="s">
        <v>384</v>
      </c>
      <c r="E1145" s="153" t="s">
        <v>1</v>
      </c>
      <c r="F1145" s="154" t="s">
        <v>1806</v>
      </c>
      <c r="H1145" s="155">
        <v>25.21</v>
      </c>
      <c r="I1145" s="156"/>
      <c r="L1145" s="151"/>
      <c r="M1145" s="157"/>
      <c r="T1145" s="158"/>
      <c r="AT1145" s="153" t="s">
        <v>384</v>
      </c>
      <c r="AU1145" s="153" t="s">
        <v>85</v>
      </c>
      <c r="AV1145" s="12" t="s">
        <v>85</v>
      </c>
      <c r="AW1145" s="12" t="s">
        <v>32</v>
      </c>
      <c r="AX1145" s="12" t="s">
        <v>83</v>
      </c>
      <c r="AY1145" s="153" t="s">
        <v>375</v>
      </c>
    </row>
    <row r="1146" spans="2:65" s="1" customFormat="1" ht="24.2" customHeight="1" x14ac:dyDescent="0.2">
      <c r="B1146" s="32"/>
      <c r="C1146" s="138" t="s">
        <v>1807</v>
      </c>
      <c r="D1146" s="138" t="s">
        <v>377</v>
      </c>
      <c r="E1146" s="139" t="s">
        <v>1808</v>
      </c>
      <c r="F1146" s="140" t="s">
        <v>1809</v>
      </c>
      <c r="G1146" s="141" t="s">
        <v>1788</v>
      </c>
      <c r="H1146" s="142">
        <v>60.2</v>
      </c>
      <c r="I1146" s="143"/>
      <c r="J1146" s="144">
        <f>ROUND(I1146*H1146,2)</f>
        <v>0</v>
      </c>
      <c r="K1146" s="140" t="s">
        <v>632</v>
      </c>
      <c r="L1146" s="32"/>
      <c r="M1146" s="145" t="s">
        <v>1</v>
      </c>
      <c r="N1146" s="146" t="s">
        <v>41</v>
      </c>
      <c r="P1146" s="147">
        <f>O1146*H1146</f>
        <v>0</v>
      </c>
      <c r="Q1146" s="147">
        <v>0</v>
      </c>
      <c r="R1146" s="147">
        <f>Q1146*H1146</f>
        <v>0</v>
      </c>
      <c r="S1146" s="147">
        <v>0</v>
      </c>
      <c r="T1146" s="148">
        <f>S1146*H1146</f>
        <v>0</v>
      </c>
      <c r="AR1146" s="149" t="s">
        <v>491</v>
      </c>
      <c r="AT1146" s="149" t="s">
        <v>377</v>
      </c>
      <c r="AU1146" s="149" t="s">
        <v>85</v>
      </c>
      <c r="AY1146" s="17" t="s">
        <v>375</v>
      </c>
      <c r="BE1146" s="150">
        <f>IF(N1146="základní",J1146,0)</f>
        <v>0</v>
      </c>
      <c r="BF1146" s="150">
        <f>IF(N1146="snížená",J1146,0)</f>
        <v>0</v>
      </c>
      <c r="BG1146" s="150">
        <f>IF(N1146="zákl. přenesená",J1146,0)</f>
        <v>0</v>
      </c>
      <c r="BH1146" s="150">
        <f>IF(N1146="sníž. přenesená",J1146,0)</f>
        <v>0</v>
      </c>
      <c r="BI1146" s="150">
        <f>IF(N1146="nulová",J1146,0)</f>
        <v>0</v>
      </c>
      <c r="BJ1146" s="17" t="s">
        <v>83</v>
      </c>
      <c r="BK1146" s="150">
        <f>ROUND(I1146*H1146,2)</f>
        <v>0</v>
      </c>
      <c r="BL1146" s="17" t="s">
        <v>491</v>
      </c>
      <c r="BM1146" s="149" t="s">
        <v>1810</v>
      </c>
    </row>
    <row r="1147" spans="2:65" s="14" customFormat="1" ht="11.25" x14ac:dyDescent="0.2">
      <c r="B1147" s="166"/>
      <c r="D1147" s="152" t="s">
        <v>384</v>
      </c>
      <c r="E1147" s="167" t="s">
        <v>1</v>
      </c>
      <c r="F1147" s="168" t="s">
        <v>1790</v>
      </c>
      <c r="H1147" s="167" t="s">
        <v>1</v>
      </c>
      <c r="I1147" s="169"/>
      <c r="L1147" s="166"/>
      <c r="M1147" s="170"/>
      <c r="T1147" s="171"/>
      <c r="AT1147" s="167" t="s">
        <v>384</v>
      </c>
      <c r="AU1147" s="167" t="s">
        <v>85</v>
      </c>
      <c r="AV1147" s="14" t="s">
        <v>83</v>
      </c>
      <c r="AW1147" s="14" t="s">
        <v>32</v>
      </c>
      <c r="AX1147" s="14" t="s">
        <v>76</v>
      </c>
      <c r="AY1147" s="167" t="s">
        <v>375</v>
      </c>
    </row>
    <row r="1148" spans="2:65" s="12" customFormat="1" ht="11.25" x14ac:dyDescent="0.2">
      <c r="B1148" s="151"/>
      <c r="D1148" s="152" t="s">
        <v>384</v>
      </c>
      <c r="E1148" s="153" t="s">
        <v>1</v>
      </c>
      <c r="F1148" s="154" t="s">
        <v>1811</v>
      </c>
      <c r="H1148" s="155">
        <v>60.2</v>
      </c>
      <c r="I1148" s="156"/>
      <c r="L1148" s="151"/>
      <c r="M1148" s="157"/>
      <c r="T1148" s="158"/>
      <c r="AT1148" s="153" t="s">
        <v>384</v>
      </c>
      <c r="AU1148" s="153" t="s">
        <v>85</v>
      </c>
      <c r="AV1148" s="12" t="s">
        <v>85</v>
      </c>
      <c r="AW1148" s="12" t="s">
        <v>32</v>
      </c>
      <c r="AX1148" s="12" t="s">
        <v>83</v>
      </c>
      <c r="AY1148" s="153" t="s">
        <v>375</v>
      </c>
    </row>
    <row r="1149" spans="2:65" s="1" customFormat="1" ht="24.2" customHeight="1" x14ac:dyDescent="0.2">
      <c r="B1149" s="32"/>
      <c r="C1149" s="138" t="s">
        <v>1812</v>
      </c>
      <c r="D1149" s="138" t="s">
        <v>377</v>
      </c>
      <c r="E1149" s="139" t="s">
        <v>1813</v>
      </c>
      <c r="F1149" s="140" t="s">
        <v>1814</v>
      </c>
      <c r="G1149" s="141" t="s">
        <v>1788</v>
      </c>
      <c r="H1149" s="142">
        <v>10.68</v>
      </c>
      <c r="I1149" s="143"/>
      <c r="J1149" s="144">
        <f>ROUND(I1149*H1149,2)</f>
        <v>0</v>
      </c>
      <c r="K1149" s="140" t="s">
        <v>632</v>
      </c>
      <c r="L1149" s="32"/>
      <c r="M1149" s="145" t="s">
        <v>1</v>
      </c>
      <c r="N1149" s="146" t="s">
        <v>41</v>
      </c>
      <c r="P1149" s="147">
        <f>O1149*H1149</f>
        <v>0</v>
      </c>
      <c r="Q1149" s="147">
        <v>0</v>
      </c>
      <c r="R1149" s="147">
        <f>Q1149*H1149</f>
        <v>0</v>
      </c>
      <c r="S1149" s="147">
        <v>0</v>
      </c>
      <c r="T1149" s="148">
        <f>S1149*H1149</f>
        <v>0</v>
      </c>
      <c r="AR1149" s="149" t="s">
        <v>491</v>
      </c>
      <c r="AT1149" s="149" t="s">
        <v>377</v>
      </c>
      <c r="AU1149" s="149" t="s">
        <v>85</v>
      </c>
      <c r="AY1149" s="17" t="s">
        <v>375</v>
      </c>
      <c r="BE1149" s="150">
        <f>IF(N1149="základní",J1149,0)</f>
        <v>0</v>
      </c>
      <c r="BF1149" s="150">
        <f>IF(N1149="snížená",J1149,0)</f>
        <v>0</v>
      </c>
      <c r="BG1149" s="150">
        <f>IF(N1149="zákl. přenesená",J1149,0)</f>
        <v>0</v>
      </c>
      <c r="BH1149" s="150">
        <f>IF(N1149="sníž. přenesená",J1149,0)</f>
        <v>0</v>
      </c>
      <c r="BI1149" s="150">
        <f>IF(N1149="nulová",J1149,0)</f>
        <v>0</v>
      </c>
      <c r="BJ1149" s="17" t="s">
        <v>83</v>
      </c>
      <c r="BK1149" s="150">
        <f>ROUND(I1149*H1149,2)</f>
        <v>0</v>
      </c>
      <c r="BL1149" s="17" t="s">
        <v>491</v>
      </c>
      <c r="BM1149" s="149" t="s">
        <v>1815</v>
      </c>
    </row>
    <row r="1150" spans="2:65" s="14" customFormat="1" ht="11.25" x14ac:dyDescent="0.2">
      <c r="B1150" s="166"/>
      <c r="D1150" s="152" t="s">
        <v>384</v>
      </c>
      <c r="E1150" s="167" t="s">
        <v>1</v>
      </c>
      <c r="F1150" s="168" t="s">
        <v>1790</v>
      </c>
      <c r="H1150" s="167" t="s">
        <v>1</v>
      </c>
      <c r="I1150" s="169"/>
      <c r="L1150" s="166"/>
      <c r="M1150" s="170"/>
      <c r="T1150" s="171"/>
      <c r="AT1150" s="167" t="s">
        <v>384</v>
      </c>
      <c r="AU1150" s="167" t="s">
        <v>85</v>
      </c>
      <c r="AV1150" s="14" t="s">
        <v>83</v>
      </c>
      <c r="AW1150" s="14" t="s">
        <v>32</v>
      </c>
      <c r="AX1150" s="14" t="s">
        <v>76</v>
      </c>
      <c r="AY1150" s="167" t="s">
        <v>375</v>
      </c>
    </row>
    <row r="1151" spans="2:65" s="12" customFormat="1" ht="11.25" x14ac:dyDescent="0.2">
      <c r="B1151" s="151"/>
      <c r="D1151" s="152" t="s">
        <v>384</v>
      </c>
      <c r="E1151" s="153" t="s">
        <v>1</v>
      </c>
      <c r="F1151" s="154" t="s">
        <v>1816</v>
      </c>
      <c r="H1151" s="155">
        <v>10.68</v>
      </c>
      <c r="I1151" s="156"/>
      <c r="L1151" s="151"/>
      <c r="M1151" s="157"/>
      <c r="T1151" s="158"/>
      <c r="AT1151" s="153" t="s">
        <v>384</v>
      </c>
      <c r="AU1151" s="153" t="s">
        <v>85</v>
      </c>
      <c r="AV1151" s="12" t="s">
        <v>85</v>
      </c>
      <c r="AW1151" s="12" t="s">
        <v>32</v>
      </c>
      <c r="AX1151" s="12" t="s">
        <v>83</v>
      </c>
      <c r="AY1151" s="153" t="s">
        <v>375</v>
      </c>
    </row>
    <row r="1152" spans="2:65" s="1" customFormat="1" ht="24.2" customHeight="1" x14ac:dyDescent="0.2">
      <c r="B1152" s="32"/>
      <c r="C1152" s="138" t="s">
        <v>1817</v>
      </c>
      <c r="D1152" s="138" t="s">
        <v>377</v>
      </c>
      <c r="E1152" s="139" t="s">
        <v>1818</v>
      </c>
      <c r="F1152" s="140" t="s">
        <v>1819</v>
      </c>
      <c r="G1152" s="141" t="s">
        <v>1788</v>
      </c>
      <c r="H1152" s="142">
        <v>80.62</v>
      </c>
      <c r="I1152" s="143"/>
      <c r="J1152" s="144">
        <f>ROUND(I1152*H1152,2)</f>
        <v>0</v>
      </c>
      <c r="K1152" s="140" t="s">
        <v>632</v>
      </c>
      <c r="L1152" s="32"/>
      <c r="M1152" s="145" t="s">
        <v>1</v>
      </c>
      <c r="N1152" s="146" t="s">
        <v>41</v>
      </c>
      <c r="P1152" s="147">
        <f>O1152*H1152</f>
        <v>0</v>
      </c>
      <c r="Q1152" s="147">
        <v>0</v>
      </c>
      <c r="R1152" s="147">
        <f>Q1152*H1152</f>
        <v>0</v>
      </c>
      <c r="S1152" s="147">
        <v>0</v>
      </c>
      <c r="T1152" s="148">
        <f>S1152*H1152</f>
        <v>0</v>
      </c>
      <c r="AR1152" s="149" t="s">
        <v>491</v>
      </c>
      <c r="AT1152" s="149" t="s">
        <v>377</v>
      </c>
      <c r="AU1152" s="149" t="s">
        <v>85</v>
      </c>
      <c r="AY1152" s="17" t="s">
        <v>375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83</v>
      </c>
      <c r="BK1152" s="150">
        <f>ROUND(I1152*H1152,2)</f>
        <v>0</v>
      </c>
      <c r="BL1152" s="17" t="s">
        <v>491</v>
      </c>
      <c r="BM1152" s="149" t="s">
        <v>1820</v>
      </c>
    </row>
    <row r="1153" spans="2:65" s="14" customFormat="1" ht="11.25" x14ac:dyDescent="0.2">
      <c r="B1153" s="166"/>
      <c r="D1153" s="152" t="s">
        <v>384</v>
      </c>
      <c r="E1153" s="167" t="s">
        <v>1</v>
      </c>
      <c r="F1153" s="168" t="s">
        <v>1790</v>
      </c>
      <c r="H1153" s="167" t="s">
        <v>1</v>
      </c>
      <c r="I1153" s="169"/>
      <c r="L1153" s="166"/>
      <c r="M1153" s="170"/>
      <c r="T1153" s="171"/>
      <c r="AT1153" s="167" t="s">
        <v>384</v>
      </c>
      <c r="AU1153" s="167" t="s">
        <v>85</v>
      </c>
      <c r="AV1153" s="14" t="s">
        <v>83</v>
      </c>
      <c r="AW1153" s="14" t="s">
        <v>32</v>
      </c>
      <c r="AX1153" s="14" t="s">
        <v>76</v>
      </c>
      <c r="AY1153" s="167" t="s">
        <v>375</v>
      </c>
    </row>
    <row r="1154" spans="2:65" s="12" customFormat="1" ht="11.25" x14ac:dyDescent="0.2">
      <c r="B1154" s="151"/>
      <c r="D1154" s="152" t="s">
        <v>384</v>
      </c>
      <c r="E1154" s="153" t="s">
        <v>1</v>
      </c>
      <c r="F1154" s="154" t="s">
        <v>1821</v>
      </c>
      <c r="H1154" s="155">
        <v>80.62</v>
      </c>
      <c r="I1154" s="156"/>
      <c r="L1154" s="151"/>
      <c r="M1154" s="157"/>
      <c r="T1154" s="158"/>
      <c r="AT1154" s="153" t="s">
        <v>384</v>
      </c>
      <c r="AU1154" s="153" t="s">
        <v>85</v>
      </c>
      <c r="AV1154" s="12" t="s">
        <v>85</v>
      </c>
      <c r="AW1154" s="12" t="s">
        <v>32</v>
      </c>
      <c r="AX1154" s="12" t="s">
        <v>83</v>
      </c>
      <c r="AY1154" s="153" t="s">
        <v>375</v>
      </c>
    </row>
    <row r="1155" spans="2:65" s="1" customFormat="1" ht="24.2" customHeight="1" x14ac:dyDescent="0.2">
      <c r="B1155" s="32"/>
      <c r="C1155" s="138" t="s">
        <v>1822</v>
      </c>
      <c r="D1155" s="138" t="s">
        <v>377</v>
      </c>
      <c r="E1155" s="139" t="s">
        <v>1823</v>
      </c>
      <c r="F1155" s="140" t="s">
        <v>1824</v>
      </c>
      <c r="G1155" s="141" t="s">
        <v>1825</v>
      </c>
      <c r="H1155" s="142">
        <v>1</v>
      </c>
      <c r="I1155" s="143"/>
      <c r="J1155" s="144">
        <f>ROUND(I1155*H1155,2)</f>
        <v>0</v>
      </c>
      <c r="K1155" s="140" t="s">
        <v>632</v>
      </c>
      <c r="L1155" s="32"/>
      <c r="M1155" s="145" t="s">
        <v>1</v>
      </c>
      <c r="N1155" s="146" t="s">
        <v>41</v>
      </c>
      <c r="P1155" s="147">
        <f>O1155*H1155</f>
        <v>0</v>
      </c>
      <c r="Q1155" s="147">
        <v>0</v>
      </c>
      <c r="R1155" s="147">
        <f>Q1155*H1155</f>
        <v>0</v>
      </c>
      <c r="S1155" s="147">
        <v>0</v>
      </c>
      <c r="T1155" s="148">
        <f>S1155*H1155</f>
        <v>0</v>
      </c>
      <c r="AR1155" s="149" t="s">
        <v>491</v>
      </c>
      <c r="AT1155" s="149" t="s">
        <v>377</v>
      </c>
      <c r="AU1155" s="149" t="s">
        <v>85</v>
      </c>
      <c r="AY1155" s="17" t="s">
        <v>375</v>
      </c>
      <c r="BE1155" s="150">
        <f>IF(N1155="základní",J1155,0)</f>
        <v>0</v>
      </c>
      <c r="BF1155" s="150">
        <f>IF(N1155="snížená",J1155,0)</f>
        <v>0</v>
      </c>
      <c r="BG1155" s="150">
        <f>IF(N1155="zákl. přenesená",J1155,0)</f>
        <v>0</v>
      </c>
      <c r="BH1155" s="150">
        <f>IF(N1155="sníž. přenesená",J1155,0)</f>
        <v>0</v>
      </c>
      <c r="BI1155" s="150">
        <f>IF(N1155="nulová",J1155,0)</f>
        <v>0</v>
      </c>
      <c r="BJ1155" s="17" t="s">
        <v>83</v>
      </c>
      <c r="BK1155" s="150">
        <f>ROUND(I1155*H1155,2)</f>
        <v>0</v>
      </c>
      <c r="BL1155" s="17" t="s">
        <v>491</v>
      </c>
      <c r="BM1155" s="149" t="s">
        <v>1826</v>
      </c>
    </row>
    <row r="1156" spans="2:65" s="1" customFormat="1" ht="24.2" customHeight="1" x14ac:dyDescent="0.2">
      <c r="B1156" s="32"/>
      <c r="C1156" s="138" t="s">
        <v>1827</v>
      </c>
      <c r="D1156" s="138" t="s">
        <v>377</v>
      </c>
      <c r="E1156" s="139" t="s">
        <v>1828</v>
      </c>
      <c r="F1156" s="140" t="s">
        <v>1829</v>
      </c>
      <c r="G1156" s="141" t="s">
        <v>631</v>
      </c>
      <c r="H1156" s="142">
        <v>1</v>
      </c>
      <c r="I1156" s="143"/>
      <c r="J1156" s="144">
        <f>ROUND(I1156*H1156,2)</f>
        <v>0</v>
      </c>
      <c r="K1156" s="140" t="s">
        <v>632</v>
      </c>
      <c r="L1156" s="32"/>
      <c r="M1156" s="145" t="s">
        <v>1</v>
      </c>
      <c r="N1156" s="146" t="s">
        <v>41</v>
      </c>
      <c r="P1156" s="147">
        <f>O1156*H1156</f>
        <v>0</v>
      </c>
      <c r="Q1156" s="147">
        <v>0</v>
      </c>
      <c r="R1156" s="147">
        <f>Q1156*H1156</f>
        <v>0</v>
      </c>
      <c r="S1156" s="147">
        <v>0</v>
      </c>
      <c r="T1156" s="148">
        <f>S1156*H1156</f>
        <v>0</v>
      </c>
      <c r="AR1156" s="149" t="s">
        <v>491</v>
      </c>
      <c r="AT1156" s="149" t="s">
        <v>377</v>
      </c>
      <c r="AU1156" s="149" t="s">
        <v>85</v>
      </c>
      <c r="AY1156" s="17" t="s">
        <v>375</v>
      </c>
      <c r="BE1156" s="150">
        <f>IF(N1156="základní",J1156,0)</f>
        <v>0</v>
      </c>
      <c r="BF1156" s="150">
        <f>IF(N1156="snížená",J1156,0)</f>
        <v>0</v>
      </c>
      <c r="BG1156" s="150">
        <f>IF(N1156="zákl. přenesená",J1156,0)</f>
        <v>0</v>
      </c>
      <c r="BH1156" s="150">
        <f>IF(N1156="sníž. přenesená",J1156,0)</f>
        <v>0</v>
      </c>
      <c r="BI1156" s="150">
        <f>IF(N1156="nulová",J1156,0)</f>
        <v>0</v>
      </c>
      <c r="BJ1156" s="17" t="s">
        <v>83</v>
      </c>
      <c r="BK1156" s="150">
        <f>ROUND(I1156*H1156,2)</f>
        <v>0</v>
      </c>
      <c r="BL1156" s="17" t="s">
        <v>491</v>
      </c>
      <c r="BM1156" s="149" t="s">
        <v>1830</v>
      </c>
    </row>
    <row r="1157" spans="2:65" s="1" customFormat="1" ht="39" x14ac:dyDescent="0.2">
      <c r="B1157" s="32"/>
      <c r="D1157" s="152" t="s">
        <v>1139</v>
      </c>
      <c r="F1157" s="189" t="s">
        <v>1831</v>
      </c>
      <c r="I1157" s="190"/>
      <c r="L1157" s="32"/>
      <c r="M1157" s="191"/>
      <c r="T1157" s="56"/>
      <c r="AT1157" s="17" t="s">
        <v>1139</v>
      </c>
      <c r="AU1157" s="17" t="s">
        <v>85</v>
      </c>
    </row>
    <row r="1158" spans="2:65" s="1" customFormat="1" ht="24.2" customHeight="1" x14ac:dyDescent="0.2">
      <c r="B1158" s="32"/>
      <c r="C1158" s="138" t="s">
        <v>1832</v>
      </c>
      <c r="D1158" s="138" t="s">
        <v>377</v>
      </c>
      <c r="E1158" s="139" t="s">
        <v>1833</v>
      </c>
      <c r="F1158" s="140" t="s">
        <v>1834</v>
      </c>
      <c r="G1158" s="141" t="s">
        <v>1788</v>
      </c>
      <c r="H1158" s="142">
        <v>330.50299999999999</v>
      </c>
      <c r="I1158" s="143"/>
      <c r="J1158" s="144">
        <f>ROUND(I1158*H1158,2)</f>
        <v>0</v>
      </c>
      <c r="K1158" s="140" t="s">
        <v>632</v>
      </c>
      <c r="L1158" s="32"/>
      <c r="M1158" s="145" t="s">
        <v>1</v>
      </c>
      <c r="N1158" s="146" t="s">
        <v>41</v>
      </c>
      <c r="P1158" s="147">
        <f>O1158*H1158</f>
        <v>0</v>
      </c>
      <c r="Q1158" s="147">
        <v>0</v>
      </c>
      <c r="R1158" s="147">
        <f>Q1158*H1158</f>
        <v>0</v>
      </c>
      <c r="S1158" s="147">
        <v>0</v>
      </c>
      <c r="T1158" s="148">
        <f>S1158*H1158</f>
        <v>0</v>
      </c>
      <c r="AR1158" s="149" t="s">
        <v>491</v>
      </c>
      <c r="AT1158" s="149" t="s">
        <v>377</v>
      </c>
      <c r="AU1158" s="149" t="s">
        <v>85</v>
      </c>
      <c r="AY1158" s="17" t="s">
        <v>375</v>
      </c>
      <c r="BE1158" s="150">
        <f>IF(N1158="základní",J1158,0)</f>
        <v>0</v>
      </c>
      <c r="BF1158" s="150">
        <f>IF(N1158="snížená",J1158,0)</f>
        <v>0</v>
      </c>
      <c r="BG1158" s="150">
        <f>IF(N1158="zákl. přenesená",J1158,0)</f>
        <v>0</v>
      </c>
      <c r="BH1158" s="150">
        <f>IF(N1158="sníž. přenesená",J1158,0)</f>
        <v>0</v>
      </c>
      <c r="BI1158" s="150">
        <f>IF(N1158="nulová",J1158,0)</f>
        <v>0</v>
      </c>
      <c r="BJ1158" s="17" t="s">
        <v>83</v>
      </c>
      <c r="BK1158" s="150">
        <f>ROUND(I1158*H1158,2)</f>
        <v>0</v>
      </c>
      <c r="BL1158" s="17" t="s">
        <v>491</v>
      </c>
      <c r="BM1158" s="149" t="s">
        <v>1835</v>
      </c>
    </row>
    <row r="1159" spans="2:65" s="1" customFormat="1" ht="39" x14ac:dyDescent="0.2">
      <c r="B1159" s="32"/>
      <c r="D1159" s="152" t="s">
        <v>1139</v>
      </c>
      <c r="F1159" s="189" t="s">
        <v>1831</v>
      </c>
      <c r="I1159" s="190"/>
      <c r="L1159" s="32"/>
      <c r="M1159" s="191"/>
      <c r="T1159" s="56"/>
      <c r="AT1159" s="17" t="s">
        <v>1139</v>
      </c>
      <c r="AU1159" s="17" t="s">
        <v>85</v>
      </c>
    </row>
    <row r="1160" spans="2:65" s="14" customFormat="1" ht="22.5" x14ac:dyDescent="0.2">
      <c r="B1160" s="166"/>
      <c r="D1160" s="152" t="s">
        <v>384</v>
      </c>
      <c r="E1160" s="167" t="s">
        <v>1</v>
      </c>
      <c r="F1160" s="168" t="s">
        <v>1836</v>
      </c>
      <c r="H1160" s="167" t="s">
        <v>1</v>
      </c>
      <c r="I1160" s="169"/>
      <c r="L1160" s="166"/>
      <c r="M1160" s="170"/>
      <c r="T1160" s="171"/>
      <c r="AT1160" s="167" t="s">
        <v>384</v>
      </c>
      <c r="AU1160" s="167" t="s">
        <v>85</v>
      </c>
      <c r="AV1160" s="14" t="s">
        <v>83</v>
      </c>
      <c r="AW1160" s="14" t="s">
        <v>32</v>
      </c>
      <c r="AX1160" s="14" t="s">
        <v>76</v>
      </c>
      <c r="AY1160" s="167" t="s">
        <v>375</v>
      </c>
    </row>
    <row r="1161" spans="2:65" s="12" customFormat="1" ht="11.25" x14ac:dyDescent="0.2">
      <c r="B1161" s="151"/>
      <c r="D1161" s="152" t="s">
        <v>384</v>
      </c>
      <c r="E1161" s="153" t="s">
        <v>1</v>
      </c>
      <c r="F1161" s="154" t="s">
        <v>1837</v>
      </c>
      <c r="H1161" s="155">
        <v>330.50299999999999</v>
      </c>
      <c r="I1161" s="156"/>
      <c r="L1161" s="151"/>
      <c r="M1161" s="157"/>
      <c r="T1161" s="158"/>
      <c r="AT1161" s="153" t="s">
        <v>384</v>
      </c>
      <c r="AU1161" s="153" t="s">
        <v>85</v>
      </c>
      <c r="AV1161" s="12" t="s">
        <v>85</v>
      </c>
      <c r="AW1161" s="12" t="s">
        <v>32</v>
      </c>
      <c r="AX1161" s="12" t="s">
        <v>83</v>
      </c>
      <c r="AY1161" s="153" t="s">
        <v>375</v>
      </c>
    </row>
    <row r="1162" spans="2:65" s="1" customFormat="1" ht="16.5" customHeight="1" x14ac:dyDescent="0.2">
      <c r="B1162" s="32"/>
      <c r="C1162" s="138" t="s">
        <v>1838</v>
      </c>
      <c r="D1162" s="138" t="s">
        <v>377</v>
      </c>
      <c r="E1162" s="139" t="s">
        <v>1839</v>
      </c>
      <c r="F1162" s="140" t="s">
        <v>1840</v>
      </c>
      <c r="G1162" s="141" t="s">
        <v>631</v>
      </c>
      <c r="H1162" s="142">
        <v>21</v>
      </c>
      <c r="I1162" s="143"/>
      <c r="J1162" s="144">
        <f>ROUND(I1162*H1162,2)</f>
        <v>0</v>
      </c>
      <c r="K1162" s="140" t="s">
        <v>1170</v>
      </c>
      <c r="L1162" s="32"/>
      <c r="M1162" s="145" t="s">
        <v>1</v>
      </c>
      <c r="N1162" s="146" t="s">
        <v>41</v>
      </c>
      <c r="P1162" s="147">
        <f>O1162*H1162</f>
        <v>0</v>
      </c>
      <c r="Q1162" s="147">
        <v>0</v>
      </c>
      <c r="R1162" s="147">
        <f>Q1162*H1162</f>
        <v>0</v>
      </c>
      <c r="S1162" s="147">
        <v>0</v>
      </c>
      <c r="T1162" s="148">
        <f>S1162*H1162</f>
        <v>0</v>
      </c>
      <c r="AR1162" s="149" t="s">
        <v>491</v>
      </c>
      <c r="AT1162" s="149" t="s">
        <v>377</v>
      </c>
      <c r="AU1162" s="149" t="s">
        <v>85</v>
      </c>
      <c r="AY1162" s="17" t="s">
        <v>375</v>
      </c>
      <c r="BE1162" s="150">
        <f>IF(N1162="základní",J1162,0)</f>
        <v>0</v>
      </c>
      <c r="BF1162" s="150">
        <f>IF(N1162="snížená",J1162,0)</f>
        <v>0</v>
      </c>
      <c r="BG1162" s="150">
        <f>IF(N1162="zákl. přenesená",J1162,0)</f>
        <v>0</v>
      </c>
      <c r="BH1162" s="150">
        <f>IF(N1162="sníž. přenesená",J1162,0)</f>
        <v>0</v>
      </c>
      <c r="BI1162" s="150">
        <f>IF(N1162="nulová",J1162,0)</f>
        <v>0</v>
      </c>
      <c r="BJ1162" s="17" t="s">
        <v>83</v>
      </c>
      <c r="BK1162" s="150">
        <f>ROUND(I1162*H1162,2)</f>
        <v>0</v>
      </c>
      <c r="BL1162" s="17" t="s">
        <v>491</v>
      </c>
      <c r="BM1162" s="149" t="s">
        <v>1841</v>
      </c>
    </row>
    <row r="1163" spans="2:65" s="1" customFormat="1" ht="19.5" x14ac:dyDescent="0.2">
      <c r="B1163" s="32"/>
      <c r="D1163" s="152" t="s">
        <v>1139</v>
      </c>
      <c r="F1163" s="189" t="s">
        <v>1842</v>
      </c>
      <c r="I1163" s="190"/>
      <c r="L1163" s="32"/>
      <c r="M1163" s="191"/>
      <c r="T1163" s="56"/>
      <c r="AT1163" s="17" t="s">
        <v>1139</v>
      </c>
      <c r="AU1163" s="17" t="s">
        <v>85</v>
      </c>
    </row>
    <row r="1164" spans="2:65" s="1" customFormat="1" ht="16.5" customHeight="1" x14ac:dyDescent="0.2">
      <c r="B1164" s="32"/>
      <c r="C1164" s="138" t="s">
        <v>1843</v>
      </c>
      <c r="D1164" s="138" t="s">
        <v>377</v>
      </c>
      <c r="E1164" s="139" t="s">
        <v>1844</v>
      </c>
      <c r="F1164" s="140" t="s">
        <v>1845</v>
      </c>
      <c r="G1164" s="141" t="s">
        <v>631</v>
      </c>
      <c r="H1164" s="142">
        <v>1</v>
      </c>
      <c r="I1164" s="143"/>
      <c r="J1164" s="144">
        <f>ROUND(I1164*H1164,2)</f>
        <v>0</v>
      </c>
      <c r="K1164" s="140" t="s">
        <v>1170</v>
      </c>
      <c r="L1164" s="32"/>
      <c r="M1164" s="145" t="s">
        <v>1</v>
      </c>
      <c r="N1164" s="146" t="s">
        <v>41</v>
      </c>
      <c r="P1164" s="147">
        <f>O1164*H1164</f>
        <v>0</v>
      </c>
      <c r="Q1164" s="147">
        <v>0</v>
      </c>
      <c r="R1164" s="147">
        <f>Q1164*H1164</f>
        <v>0</v>
      </c>
      <c r="S1164" s="147">
        <v>0</v>
      </c>
      <c r="T1164" s="148">
        <f>S1164*H1164</f>
        <v>0</v>
      </c>
      <c r="AR1164" s="149" t="s">
        <v>491</v>
      </c>
      <c r="AT1164" s="149" t="s">
        <v>377</v>
      </c>
      <c r="AU1164" s="149" t="s">
        <v>85</v>
      </c>
      <c r="AY1164" s="17" t="s">
        <v>375</v>
      </c>
      <c r="BE1164" s="150">
        <f>IF(N1164="základní",J1164,0)</f>
        <v>0</v>
      </c>
      <c r="BF1164" s="150">
        <f>IF(N1164="snížená",J1164,0)</f>
        <v>0</v>
      </c>
      <c r="BG1164" s="150">
        <f>IF(N1164="zákl. přenesená",J1164,0)</f>
        <v>0</v>
      </c>
      <c r="BH1164" s="150">
        <f>IF(N1164="sníž. přenesená",J1164,0)</f>
        <v>0</v>
      </c>
      <c r="BI1164" s="150">
        <f>IF(N1164="nulová",J1164,0)</f>
        <v>0</v>
      </c>
      <c r="BJ1164" s="17" t="s">
        <v>83</v>
      </c>
      <c r="BK1164" s="150">
        <f>ROUND(I1164*H1164,2)</f>
        <v>0</v>
      </c>
      <c r="BL1164" s="17" t="s">
        <v>491</v>
      </c>
      <c r="BM1164" s="149" t="s">
        <v>1846</v>
      </c>
    </row>
    <row r="1165" spans="2:65" s="1" customFormat="1" ht="24.2" customHeight="1" x14ac:dyDescent="0.2">
      <c r="B1165" s="32"/>
      <c r="C1165" s="138" t="s">
        <v>1847</v>
      </c>
      <c r="D1165" s="138" t="s">
        <v>377</v>
      </c>
      <c r="E1165" s="139" t="s">
        <v>1848</v>
      </c>
      <c r="F1165" s="140" t="s">
        <v>1849</v>
      </c>
      <c r="G1165" s="141" t="s">
        <v>1308</v>
      </c>
      <c r="H1165" s="192"/>
      <c r="I1165" s="143"/>
      <c r="J1165" s="144">
        <f>ROUND(I1165*H1165,2)</f>
        <v>0</v>
      </c>
      <c r="K1165" s="140" t="s">
        <v>381</v>
      </c>
      <c r="L1165" s="32"/>
      <c r="M1165" s="145" t="s">
        <v>1</v>
      </c>
      <c r="N1165" s="146" t="s">
        <v>41</v>
      </c>
      <c r="P1165" s="147">
        <f>O1165*H1165</f>
        <v>0</v>
      </c>
      <c r="Q1165" s="147">
        <v>0</v>
      </c>
      <c r="R1165" s="147">
        <f>Q1165*H1165</f>
        <v>0</v>
      </c>
      <c r="S1165" s="147">
        <v>0</v>
      </c>
      <c r="T1165" s="148">
        <f>S1165*H1165</f>
        <v>0</v>
      </c>
      <c r="AR1165" s="149" t="s">
        <v>491</v>
      </c>
      <c r="AT1165" s="149" t="s">
        <v>377</v>
      </c>
      <c r="AU1165" s="149" t="s">
        <v>85</v>
      </c>
      <c r="AY1165" s="17" t="s">
        <v>375</v>
      </c>
      <c r="BE1165" s="150">
        <f>IF(N1165="základní",J1165,0)</f>
        <v>0</v>
      </c>
      <c r="BF1165" s="150">
        <f>IF(N1165="snížená",J1165,0)</f>
        <v>0</v>
      </c>
      <c r="BG1165" s="150">
        <f>IF(N1165="zákl. přenesená",J1165,0)</f>
        <v>0</v>
      </c>
      <c r="BH1165" s="150">
        <f>IF(N1165="sníž. přenesená",J1165,0)</f>
        <v>0</v>
      </c>
      <c r="BI1165" s="150">
        <f>IF(N1165="nulová",J1165,0)</f>
        <v>0</v>
      </c>
      <c r="BJ1165" s="17" t="s">
        <v>83</v>
      </c>
      <c r="BK1165" s="150">
        <f>ROUND(I1165*H1165,2)</f>
        <v>0</v>
      </c>
      <c r="BL1165" s="17" t="s">
        <v>491</v>
      </c>
      <c r="BM1165" s="149" t="s">
        <v>1850</v>
      </c>
    </row>
    <row r="1166" spans="2:65" s="11" customFormat="1" ht="22.9" customHeight="1" x14ac:dyDescent="0.2">
      <c r="B1166" s="126"/>
      <c r="D1166" s="127" t="s">
        <v>75</v>
      </c>
      <c r="E1166" s="136" t="s">
        <v>1851</v>
      </c>
      <c r="F1166" s="136" t="s">
        <v>1852</v>
      </c>
      <c r="I1166" s="129"/>
      <c r="J1166" s="137">
        <f>BK1166</f>
        <v>0</v>
      </c>
      <c r="L1166" s="126"/>
      <c r="M1166" s="131"/>
      <c r="P1166" s="132">
        <f>SUM(P1167:P1201)</f>
        <v>0</v>
      </c>
      <c r="R1166" s="132">
        <f>SUM(R1167:R1201)</f>
        <v>4.2075953000000004</v>
      </c>
      <c r="T1166" s="133">
        <f>SUM(T1167:T1201)</f>
        <v>0</v>
      </c>
      <c r="AR1166" s="127" t="s">
        <v>85</v>
      </c>
      <c r="AT1166" s="134" t="s">
        <v>75</v>
      </c>
      <c r="AU1166" s="134" t="s">
        <v>83</v>
      </c>
      <c r="AY1166" s="127" t="s">
        <v>375</v>
      </c>
      <c r="BK1166" s="135">
        <f>SUM(BK1167:BK1201)</f>
        <v>0</v>
      </c>
    </row>
    <row r="1167" spans="2:65" s="1" customFormat="1" ht="16.5" customHeight="1" x14ac:dyDescent="0.2">
      <c r="B1167" s="32"/>
      <c r="C1167" s="138" t="s">
        <v>1853</v>
      </c>
      <c r="D1167" s="138" t="s">
        <v>377</v>
      </c>
      <c r="E1167" s="139" t="s">
        <v>1854</v>
      </c>
      <c r="F1167" s="140" t="s">
        <v>1855</v>
      </c>
      <c r="G1167" s="141" t="s">
        <v>380</v>
      </c>
      <c r="H1167" s="142">
        <v>108.98</v>
      </c>
      <c r="I1167" s="143"/>
      <c r="J1167" s="144">
        <f>ROUND(I1167*H1167,2)</f>
        <v>0</v>
      </c>
      <c r="K1167" s="140" t="s">
        <v>381</v>
      </c>
      <c r="L1167" s="32"/>
      <c r="M1167" s="145" t="s">
        <v>1</v>
      </c>
      <c r="N1167" s="146" t="s">
        <v>41</v>
      </c>
      <c r="P1167" s="147">
        <f>O1167*H1167</f>
        <v>0</v>
      </c>
      <c r="Q1167" s="147">
        <v>2.9999999999999997E-4</v>
      </c>
      <c r="R1167" s="147">
        <f>Q1167*H1167</f>
        <v>3.2694000000000001E-2</v>
      </c>
      <c r="S1167" s="147">
        <v>0</v>
      </c>
      <c r="T1167" s="148">
        <f>S1167*H1167</f>
        <v>0</v>
      </c>
      <c r="AR1167" s="149" t="s">
        <v>491</v>
      </c>
      <c r="AT1167" s="149" t="s">
        <v>377</v>
      </c>
      <c r="AU1167" s="149" t="s">
        <v>85</v>
      </c>
      <c r="AY1167" s="17" t="s">
        <v>375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83</v>
      </c>
      <c r="BK1167" s="150">
        <f>ROUND(I1167*H1167,2)</f>
        <v>0</v>
      </c>
      <c r="BL1167" s="17" t="s">
        <v>491</v>
      </c>
      <c r="BM1167" s="149" t="s">
        <v>1856</v>
      </c>
    </row>
    <row r="1168" spans="2:65" s="12" customFormat="1" ht="11.25" x14ac:dyDescent="0.2">
      <c r="B1168" s="151"/>
      <c r="D1168" s="152" t="s">
        <v>384</v>
      </c>
      <c r="E1168" s="153" t="s">
        <v>1</v>
      </c>
      <c r="F1168" s="154" t="s">
        <v>1857</v>
      </c>
      <c r="H1168" s="155">
        <v>108.98</v>
      </c>
      <c r="I1168" s="156"/>
      <c r="L1168" s="151"/>
      <c r="M1168" s="157"/>
      <c r="T1168" s="158"/>
      <c r="AT1168" s="153" t="s">
        <v>384</v>
      </c>
      <c r="AU1168" s="153" t="s">
        <v>85</v>
      </c>
      <c r="AV1168" s="12" t="s">
        <v>85</v>
      </c>
      <c r="AW1168" s="12" t="s">
        <v>32</v>
      </c>
      <c r="AX1168" s="12" t="s">
        <v>83</v>
      </c>
      <c r="AY1168" s="153" t="s">
        <v>375</v>
      </c>
    </row>
    <row r="1169" spans="2:65" s="1" customFormat="1" ht="21.75" customHeight="1" x14ac:dyDescent="0.2">
      <c r="B1169" s="32"/>
      <c r="C1169" s="138" t="s">
        <v>1858</v>
      </c>
      <c r="D1169" s="138" t="s">
        <v>377</v>
      </c>
      <c r="E1169" s="139" t="s">
        <v>1859</v>
      </c>
      <c r="F1169" s="140" t="s">
        <v>1860</v>
      </c>
      <c r="G1169" s="141" t="s">
        <v>380</v>
      </c>
      <c r="H1169" s="142">
        <v>108.98</v>
      </c>
      <c r="I1169" s="143"/>
      <c r="J1169" s="144">
        <f>ROUND(I1169*H1169,2)</f>
        <v>0</v>
      </c>
      <c r="K1169" s="140" t="s">
        <v>381</v>
      </c>
      <c r="L1169" s="32"/>
      <c r="M1169" s="145" t="s">
        <v>1</v>
      </c>
      <c r="N1169" s="146" t="s">
        <v>41</v>
      </c>
      <c r="P1169" s="147">
        <f>O1169*H1169</f>
        <v>0</v>
      </c>
      <c r="Q1169" s="147">
        <v>4.5500000000000002E-3</v>
      </c>
      <c r="R1169" s="147">
        <f>Q1169*H1169</f>
        <v>0.49585900000000005</v>
      </c>
      <c r="S1169" s="147">
        <v>0</v>
      </c>
      <c r="T1169" s="148">
        <f>S1169*H1169</f>
        <v>0</v>
      </c>
      <c r="AR1169" s="149" t="s">
        <v>491</v>
      </c>
      <c r="AT1169" s="149" t="s">
        <v>377</v>
      </c>
      <c r="AU1169" s="149" t="s">
        <v>85</v>
      </c>
      <c r="AY1169" s="17" t="s">
        <v>375</v>
      </c>
      <c r="BE1169" s="150">
        <f>IF(N1169="základní",J1169,0)</f>
        <v>0</v>
      </c>
      <c r="BF1169" s="150">
        <f>IF(N1169="snížená",J1169,0)</f>
        <v>0</v>
      </c>
      <c r="BG1169" s="150">
        <f>IF(N1169="zákl. přenesená",J1169,0)</f>
        <v>0</v>
      </c>
      <c r="BH1169" s="150">
        <f>IF(N1169="sníž. přenesená",J1169,0)</f>
        <v>0</v>
      </c>
      <c r="BI1169" s="150">
        <f>IF(N1169="nulová",J1169,0)</f>
        <v>0</v>
      </c>
      <c r="BJ1169" s="17" t="s">
        <v>83</v>
      </c>
      <c r="BK1169" s="150">
        <f>ROUND(I1169*H1169,2)</f>
        <v>0</v>
      </c>
      <c r="BL1169" s="17" t="s">
        <v>491</v>
      </c>
      <c r="BM1169" s="149" t="s">
        <v>1861</v>
      </c>
    </row>
    <row r="1170" spans="2:65" s="1" customFormat="1" ht="24.2" customHeight="1" x14ac:dyDescent="0.2">
      <c r="B1170" s="32"/>
      <c r="C1170" s="138" t="s">
        <v>1862</v>
      </c>
      <c r="D1170" s="138" t="s">
        <v>377</v>
      </c>
      <c r="E1170" s="139" t="s">
        <v>1863</v>
      </c>
      <c r="F1170" s="140" t="s">
        <v>1864</v>
      </c>
      <c r="G1170" s="141" t="s">
        <v>641</v>
      </c>
      <c r="H1170" s="142">
        <v>34.5</v>
      </c>
      <c r="I1170" s="143"/>
      <c r="J1170" s="144">
        <f>ROUND(I1170*H1170,2)</f>
        <v>0</v>
      </c>
      <c r="K1170" s="140" t="s">
        <v>381</v>
      </c>
      <c r="L1170" s="32"/>
      <c r="M1170" s="145" t="s">
        <v>1</v>
      </c>
      <c r="N1170" s="146" t="s">
        <v>41</v>
      </c>
      <c r="P1170" s="147">
        <f>O1170*H1170</f>
        <v>0</v>
      </c>
      <c r="Q1170" s="147">
        <v>1.8E-3</v>
      </c>
      <c r="R1170" s="147">
        <f>Q1170*H1170</f>
        <v>6.2099999999999995E-2</v>
      </c>
      <c r="S1170" s="147">
        <v>0</v>
      </c>
      <c r="T1170" s="148">
        <f>S1170*H1170</f>
        <v>0</v>
      </c>
      <c r="AR1170" s="149" t="s">
        <v>491</v>
      </c>
      <c r="AT1170" s="149" t="s">
        <v>377</v>
      </c>
      <c r="AU1170" s="149" t="s">
        <v>85</v>
      </c>
      <c r="AY1170" s="17" t="s">
        <v>375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83</v>
      </c>
      <c r="BK1170" s="150">
        <f>ROUND(I1170*H1170,2)</f>
        <v>0</v>
      </c>
      <c r="BL1170" s="17" t="s">
        <v>491</v>
      </c>
      <c r="BM1170" s="149" t="s">
        <v>1865</v>
      </c>
    </row>
    <row r="1171" spans="2:65" s="12" customFormat="1" ht="11.25" x14ac:dyDescent="0.2">
      <c r="B1171" s="151"/>
      <c r="D1171" s="152" t="s">
        <v>384</v>
      </c>
      <c r="E1171" s="153" t="s">
        <v>1</v>
      </c>
      <c r="F1171" s="154" t="s">
        <v>1866</v>
      </c>
      <c r="H1171" s="155">
        <v>34.5</v>
      </c>
      <c r="I1171" s="156"/>
      <c r="L1171" s="151"/>
      <c r="M1171" s="157"/>
      <c r="T1171" s="158"/>
      <c r="AT1171" s="153" t="s">
        <v>384</v>
      </c>
      <c r="AU1171" s="153" t="s">
        <v>85</v>
      </c>
      <c r="AV1171" s="12" t="s">
        <v>85</v>
      </c>
      <c r="AW1171" s="12" t="s">
        <v>32</v>
      </c>
      <c r="AX1171" s="12" t="s">
        <v>83</v>
      </c>
      <c r="AY1171" s="153" t="s">
        <v>375</v>
      </c>
    </row>
    <row r="1172" spans="2:65" s="1" customFormat="1" ht="33" customHeight="1" x14ac:dyDescent="0.2">
      <c r="B1172" s="32"/>
      <c r="C1172" s="138" t="s">
        <v>1867</v>
      </c>
      <c r="D1172" s="138" t="s">
        <v>377</v>
      </c>
      <c r="E1172" s="139" t="s">
        <v>1868</v>
      </c>
      <c r="F1172" s="140" t="s">
        <v>1869</v>
      </c>
      <c r="G1172" s="141" t="s">
        <v>641</v>
      </c>
      <c r="H1172" s="142">
        <v>36</v>
      </c>
      <c r="I1172" s="143"/>
      <c r="J1172" s="144">
        <f>ROUND(I1172*H1172,2)</f>
        <v>0</v>
      </c>
      <c r="K1172" s="140" t="s">
        <v>381</v>
      </c>
      <c r="L1172" s="32"/>
      <c r="M1172" s="145" t="s">
        <v>1</v>
      </c>
      <c r="N1172" s="146" t="s">
        <v>41</v>
      </c>
      <c r="P1172" s="147">
        <f>O1172*H1172</f>
        <v>0</v>
      </c>
      <c r="Q1172" s="147">
        <v>1.0200000000000001E-3</v>
      </c>
      <c r="R1172" s="147">
        <f>Q1172*H1172</f>
        <v>3.6720000000000003E-2</v>
      </c>
      <c r="S1172" s="147">
        <v>0</v>
      </c>
      <c r="T1172" s="148">
        <f>S1172*H1172</f>
        <v>0</v>
      </c>
      <c r="AR1172" s="149" t="s">
        <v>491</v>
      </c>
      <c r="AT1172" s="149" t="s">
        <v>377</v>
      </c>
      <c r="AU1172" s="149" t="s">
        <v>85</v>
      </c>
      <c r="AY1172" s="17" t="s">
        <v>375</v>
      </c>
      <c r="BE1172" s="150">
        <f>IF(N1172="základní",J1172,0)</f>
        <v>0</v>
      </c>
      <c r="BF1172" s="150">
        <f>IF(N1172="snížená",J1172,0)</f>
        <v>0</v>
      </c>
      <c r="BG1172" s="150">
        <f>IF(N1172="zákl. přenesená",J1172,0)</f>
        <v>0</v>
      </c>
      <c r="BH1172" s="150">
        <f>IF(N1172="sníž. přenesená",J1172,0)</f>
        <v>0</v>
      </c>
      <c r="BI1172" s="150">
        <f>IF(N1172="nulová",J1172,0)</f>
        <v>0</v>
      </c>
      <c r="BJ1172" s="17" t="s">
        <v>83</v>
      </c>
      <c r="BK1172" s="150">
        <f>ROUND(I1172*H1172,2)</f>
        <v>0</v>
      </c>
      <c r="BL1172" s="17" t="s">
        <v>491</v>
      </c>
      <c r="BM1172" s="149" t="s">
        <v>1870</v>
      </c>
    </row>
    <row r="1173" spans="2:65" s="12" customFormat="1" ht="11.25" x14ac:dyDescent="0.2">
      <c r="B1173" s="151"/>
      <c r="D1173" s="152" t="s">
        <v>384</v>
      </c>
      <c r="E1173" s="153" t="s">
        <v>1</v>
      </c>
      <c r="F1173" s="154" t="s">
        <v>1871</v>
      </c>
      <c r="H1173" s="155">
        <v>36</v>
      </c>
      <c r="I1173" s="156"/>
      <c r="L1173" s="151"/>
      <c r="M1173" s="157"/>
      <c r="T1173" s="158"/>
      <c r="AT1173" s="153" t="s">
        <v>384</v>
      </c>
      <c r="AU1173" s="153" t="s">
        <v>85</v>
      </c>
      <c r="AV1173" s="12" t="s">
        <v>85</v>
      </c>
      <c r="AW1173" s="12" t="s">
        <v>32</v>
      </c>
      <c r="AX1173" s="12" t="s">
        <v>83</v>
      </c>
      <c r="AY1173" s="153" t="s">
        <v>375</v>
      </c>
    </row>
    <row r="1174" spans="2:65" s="1" customFormat="1" ht="24.2" customHeight="1" x14ac:dyDescent="0.2">
      <c r="B1174" s="32"/>
      <c r="C1174" s="179" t="s">
        <v>1872</v>
      </c>
      <c r="D1174" s="179" t="s">
        <v>657</v>
      </c>
      <c r="E1174" s="180" t="s">
        <v>1873</v>
      </c>
      <c r="F1174" s="181" t="s">
        <v>1874</v>
      </c>
      <c r="G1174" s="182" t="s">
        <v>380</v>
      </c>
      <c r="H1174" s="183">
        <v>21.202999999999999</v>
      </c>
      <c r="I1174" s="184"/>
      <c r="J1174" s="185">
        <f>ROUND(I1174*H1174,2)</f>
        <v>0</v>
      </c>
      <c r="K1174" s="181" t="s">
        <v>381</v>
      </c>
      <c r="L1174" s="186"/>
      <c r="M1174" s="187" t="s">
        <v>1</v>
      </c>
      <c r="N1174" s="188" t="s">
        <v>41</v>
      </c>
      <c r="P1174" s="147">
        <f>O1174*H1174</f>
        <v>0</v>
      </c>
      <c r="Q1174" s="147">
        <v>1.77E-2</v>
      </c>
      <c r="R1174" s="147">
        <f>Q1174*H1174</f>
        <v>0.37529309999999999</v>
      </c>
      <c r="S1174" s="147">
        <v>0</v>
      </c>
      <c r="T1174" s="148">
        <f>S1174*H1174</f>
        <v>0</v>
      </c>
      <c r="AR1174" s="149" t="s">
        <v>585</v>
      </c>
      <c r="AT1174" s="149" t="s">
        <v>657</v>
      </c>
      <c r="AU1174" s="149" t="s">
        <v>85</v>
      </c>
      <c r="AY1174" s="17" t="s">
        <v>375</v>
      </c>
      <c r="BE1174" s="150">
        <f>IF(N1174="základní",J1174,0)</f>
        <v>0</v>
      </c>
      <c r="BF1174" s="150">
        <f>IF(N1174="snížená",J1174,0)</f>
        <v>0</v>
      </c>
      <c r="BG1174" s="150">
        <f>IF(N1174="zákl. přenesená",J1174,0)</f>
        <v>0</v>
      </c>
      <c r="BH1174" s="150">
        <f>IF(N1174="sníž. přenesená",J1174,0)</f>
        <v>0</v>
      </c>
      <c r="BI1174" s="150">
        <f>IF(N1174="nulová",J1174,0)</f>
        <v>0</v>
      </c>
      <c r="BJ1174" s="17" t="s">
        <v>83</v>
      </c>
      <c r="BK1174" s="150">
        <f>ROUND(I1174*H1174,2)</f>
        <v>0</v>
      </c>
      <c r="BL1174" s="17" t="s">
        <v>491</v>
      </c>
      <c r="BM1174" s="149" t="s">
        <v>1875</v>
      </c>
    </row>
    <row r="1175" spans="2:65" s="12" customFormat="1" ht="11.25" x14ac:dyDescent="0.2">
      <c r="B1175" s="151"/>
      <c r="D1175" s="152" t="s">
        <v>384</v>
      </c>
      <c r="E1175" s="153" t="s">
        <v>1</v>
      </c>
      <c r="F1175" s="154" t="s">
        <v>1876</v>
      </c>
      <c r="H1175" s="155">
        <v>12.074999999999999</v>
      </c>
      <c r="I1175" s="156"/>
      <c r="L1175" s="151"/>
      <c r="M1175" s="157"/>
      <c r="T1175" s="158"/>
      <c r="AT1175" s="153" t="s">
        <v>384</v>
      </c>
      <c r="AU1175" s="153" t="s">
        <v>85</v>
      </c>
      <c r="AV1175" s="12" t="s">
        <v>85</v>
      </c>
      <c r="AW1175" s="12" t="s">
        <v>32</v>
      </c>
      <c r="AX1175" s="12" t="s">
        <v>76</v>
      </c>
      <c r="AY1175" s="153" t="s">
        <v>375</v>
      </c>
    </row>
    <row r="1176" spans="2:65" s="12" customFormat="1" ht="11.25" x14ac:dyDescent="0.2">
      <c r="B1176" s="151"/>
      <c r="D1176" s="152" t="s">
        <v>384</v>
      </c>
      <c r="E1176" s="153" t="s">
        <v>1</v>
      </c>
      <c r="F1176" s="154" t="s">
        <v>1877</v>
      </c>
      <c r="H1176" s="155">
        <v>7.2</v>
      </c>
      <c r="I1176" s="156"/>
      <c r="L1176" s="151"/>
      <c r="M1176" s="157"/>
      <c r="T1176" s="158"/>
      <c r="AT1176" s="153" t="s">
        <v>384</v>
      </c>
      <c r="AU1176" s="153" t="s">
        <v>85</v>
      </c>
      <c r="AV1176" s="12" t="s">
        <v>85</v>
      </c>
      <c r="AW1176" s="12" t="s">
        <v>32</v>
      </c>
      <c r="AX1176" s="12" t="s">
        <v>76</v>
      </c>
      <c r="AY1176" s="153" t="s">
        <v>375</v>
      </c>
    </row>
    <row r="1177" spans="2:65" s="13" customFormat="1" ht="11.25" x14ac:dyDescent="0.2">
      <c r="B1177" s="159"/>
      <c r="D1177" s="152" t="s">
        <v>384</v>
      </c>
      <c r="E1177" s="160" t="s">
        <v>1</v>
      </c>
      <c r="F1177" s="161" t="s">
        <v>387</v>
      </c>
      <c r="H1177" s="162">
        <v>19.274999999999999</v>
      </c>
      <c r="I1177" s="163"/>
      <c r="L1177" s="159"/>
      <c r="M1177" s="164"/>
      <c r="T1177" s="165"/>
      <c r="AT1177" s="160" t="s">
        <v>384</v>
      </c>
      <c r="AU1177" s="160" t="s">
        <v>85</v>
      </c>
      <c r="AV1177" s="13" t="s">
        <v>382</v>
      </c>
      <c r="AW1177" s="13" t="s">
        <v>32</v>
      </c>
      <c r="AX1177" s="13" t="s">
        <v>83</v>
      </c>
      <c r="AY1177" s="160" t="s">
        <v>375</v>
      </c>
    </row>
    <row r="1178" spans="2:65" s="12" customFormat="1" ht="11.25" x14ac:dyDescent="0.2">
      <c r="B1178" s="151"/>
      <c r="D1178" s="152" t="s">
        <v>384</v>
      </c>
      <c r="F1178" s="154" t="s">
        <v>1878</v>
      </c>
      <c r="H1178" s="155">
        <v>21.202999999999999</v>
      </c>
      <c r="I1178" s="156"/>
      <c r="L1178" s="151"/>
      <c r="M1178" s="157"/>
      <c r="T1178" s="158"/>
      <c r="AT1178" s="153" t="s">
        <v>384</v>
      </c>
      <c r="AU1178" s="153" t="s">
        <v>85</v>
      </c>
      <c r="AV1178" s="12" t="s">
        <v>85</v>
      </c>
      <c r="AW1178" s="12" t="s">
        <v>4</v>
      </c>
      <c r="AX1178" s="12" t="s">
        <v>83</v>
      </c>
      <c r="AY1178" s="153" t="s">
        <v>375</v>
      </c>
    </row>
    <row r="1179" spans="2:65" s="1" customFormat="1" ht="24.2" customHeight="1" x14ac:dyDescent="0.2">
      <c r="B1179" s="32"/>
      <c r="C1179" s="138" t="s">
        <v>1879</v>
      </c>
      <c r="D1179" s="138" t="s">
        <v>377</v>
      </c>
      <c r="E1179" s="139" t="s">
        <v>1880</v>
      </c>
      <c r="F1179" s="140" t="s">
        <v>1881</v>
      </c>
      <c r="G1179" s="141" t="s">
        <v>641</v>
      </c>
      <c r="H1179" s="142">
        <v>69.290000000000006</v>
      </c>
      <c r="I1179" s="143"/>
      <c r="J1179" s="144">
        <f>ROUND(I1179*H1179,2)</f>
        <v>0</v>
      </c>
      <c r="K1179" s="140" t="s">
        <v>381</v>
      </c>
      <c r="L1179" s="32"/>
      <c r="M1179" s="145" t="s">
        <v>1</v>
      </c>
      <c r="N1179" s="146" t="s">
        <v>41</v>
      </c>
      <c r="P1179" s="147">
        <f>O1179*H1179</f>
        <v>0</v>
      </c>
      <c r="Q1179" s="147">
        <v>5.8E-4</v>
      </c>
      <c r="R1179" s="147">
        <f>Q1179*H1179</f>
        <v>4.0188200000000007E-2</v>
      </c>
      <c r="S1179" s="147">
        <v>0</v>
      </c>
      <c r="T1179" s="148">
        <f>S1179*H1179</f>
        <v>0</v>
      </c>
      <c r="AR1179" s="149" t="s">
        <v>491</v>
      </c>
      <c r="AT1179" s="149" t="s">
        <v>377</v>
      </c>
      <c r="AU1179" s="149" t="s">
        <v>85</v>
      </c>
      <c r="AY1179" s="17" t="s">
        <v>375</v>
      </c>
      <c r="BE1179" s="150">
        <f>IF(N1179="základní",J1179,0)</f>
        <v>0</v>
      </c>
      <c r="BF1179" s="150">
        <f>IF(N1179="snížená",J1179,0)</f>
        <v>0</v>
      </c>
      <c r="BG1179" s="150">
        <f>IF(N1179="zákl. přenesená",J1179,0)</f>
        <v>0</v>
      </c>
      <c r="BH1179" s="150">
        <f>IF(N1179="sníž. přenesená",J1179,0)</f>
        <v>0</v>
      </c>
      <c r="BI1179" s="150">
        <f>IF(N1179="nulová",J1179,0)</f>
        <v>0</v>
      </c>
      <c r="BJ1179" s="17" t="s">
        <v>83</v>
      </c>
      <c r="BK1179" s="150">
        <f>ROUND(I1179*H1179,2)</f>
        <v>0</v>
      </c>
      <c r="BL1179" s="17" t="s">
        <v>491</v>
      </c>
      <c r="BM1179" s="149" t="s">
        <v>1882</v>
      </c>
    </row>
    <row r="1180" spans="2:65" s="14" customFormat="1" ht="11.25" x14ac:dyDescent="0.2">
      <c r="B1180" s="166"/>
      <c r="D1180" s="152" t="s">
        <v>384</v>
      </c>
      <c r="E1180" s="167" t="s">
        <v>1</v>
      </c>
      <c r="F1180" s="168" t="s">
        <v>392</v>
      </c>
      <c r="H1180" s="167" t="s">
        <v>1</v>
      </c>
      <c r="I1180" s="169"/>
      <c r="L1180" s="166"/>
      <c r="M1180" s="170"/>
      <c r="T1180" s="171"/>
      <c r="AT1180" s="167" t="s">
        <v>384</v>
      </c>
      <c r="AU1180" s="167" t="s">
        <v>85</v>
      </c>
      <c r="AV1180" s="14" t="s">
        <v>83</v>
      </c>
      <c r="AW1180" s="14" t="s">
        <v>32</v>
      </c>
      <c r="AX1180" s="14" t="s">
        <v>76</v>
      </c>
      <c r="AY1180" s="167" t="s">
        <v>375</v>
      </c>
    </row>
    <row r="1181" spans="2:65" s="12" customFormat="1" ht="11.25" x14ac:dyDescent="0.2">
      <c r="B1181" s="151"/>
      <c r="D1181" s="152" t="s">
        <v>384</v>
      </c>
      <c r="E1181" s="153" t="s">
        <v>1</v>
      </c>
      <c r="F1181" s="154" t="s">
        <v>1883</v>
      </c>
      <c r="H1181" s="155">
        <v>15.08</v>
      </c>
      <c r="I1181" s="156"/>
      <c r="L1181" s="151"/>
      <c r="M1181" s="157"/>
      <c r="T1181" s="158"/>
      <c r="AT1181" s="153" t="s">
        <v>384</v>
      </c>
      <c r="AU1181" s="153" t="s">
        <v>85</v>
      </c>
      <c r="AV1181" s="12" t="s">
        <v>85</v>
      </c>
      <c r="AW1181" s="12" t="s">
        <v>32</v>
      </c>
      <c r="AX1181" s="12" t="s">
        <v>76</v>
      </c>
      <c r="AY1181" s="153" t="s">
        <v>375</v>
      </c>
    </row>
    <row r="1182" spans="2:65" s="12" customFormat="1" ht="11.25" x14ac:dyDescent="0.2">
      <c r="B1182" s="151"/>
      <c r="D1182" s="152" t="s">
        <v>384</v>
      </c>
      <c r="E1182" s="153" t="s">
        <v>1</v>
      </c>
      <c r="F1182" s="154" t="s">
        <v>1884</v>
      </c>
      <c r="H1182" s="155">
        <v>15.57</v>
      </c>
      <c r="I1182" s="156"/>
      <c r="L1182" s="151"/>
      <c r="M1182" s="157"/>
      <c r="T1182" s="158"/>
      <c r="AT1182" s="153" t="s">
        <v>384</v>
      </c>
      <c r="AU1182" s="153" t="s">
        <v>85</v>
      </c>
      <c r="AV1182" s="12" t="s">
        <v>85</v>
      </c>
      <c r="AW1182" s="12" t="s">
        <v>32</v>
      </c>
      <c r="AX1182" s="12" t="s">
        <v>76</v>
      </c>
      <c r="AY1182" s="153" t="s">
        <v>375</v>
      </c>
    </row>
    <row r="1183" spans="2:65" s="12" customFormat="1" ht="11.25" x14ac:dyDescent="0.2">
      <c r="B1183" s="151"/>
      <c r="D1183" s="152" t="s">
        <v>384</v>
      </c>
      <c r="E1183" s="153" t="s">
        <v>1</v>
      </c>
      <c r="F1183" s="154" t="s">
        <v>1885</v>
      </c>
      <c r="H1183" s="155">
        <v>5.24</v>
      </c>
      <c r="I1183" s="156"/>
      <c r="L1183" s="151"/>
      <c r="M1183" s="157"/>
      <c r="T1183" s="158"/>
      <c r="AT1183" s="153" t="s">
        <v>384</v>
      </c>
      <c r="AU1183" s="153" t="s">
        <v>85</v>
      </c>
      <c r="AV1183" s="12" t="s">
        <v>85</v>
      </c>
      <c r="AW1183" s="12" t="s">
        <v>32</v>
      </c>
      <c r="AX1183" s="12" t="s">
        <v>76</v>
      </c>
      <c r="AY1183" s="153" t="s">
        <v>375</v>
      </c>
    </row>
    <row r="1184" spans="2:65" s="12" customFormat="1" ht="11.25" x14ac:dyDescent="0.2">
      <c r="B1184" s="151"/>
      <c r="D1184" s="152" t="s">
        <v>384</v>
      </c>
      <c r="E1184" s="153" t="s">
        <v>1</v>
      </c>
      <c r="F1184" s="154" t="s">
        <v>1886</v>
      </c>
      <c r="H1184" s="155">
        <v>15.57</v>
      </c>
      <c r="I1184" s="156"/>
      <c r="L1184" s="151"/>
      <c r="M1184" s="157"/>
      <c r="T1184" s="158"/>
      <c r="AT1184" s="153" t="s">
        <v>384</v>
      </c>
      <c r="AU1184" s="153" t="s">
        <v>85</v>
      </c>
      <c r="AV1184" s="12" t="s">
        <v>85</v>
      </c>
      <c r="AW1184" s="12" t="s">
        <v>32</v>
      </c>
      <c r="AX1184" s="12" t="s">
        <v>76</v>
      </c>
      <c r="AY1184" s="153" t="s">
        <v>375</v>
      </c>
    </row>
    <row r="1185" spans="2:65" s="12" customFormat="1" ht="11.25" x14ac:dyDescent="0.2">
      <c r="B1185" s="151"/>
      <c r="D1185" s="152" t="s">
        <v>384</v>
      </c>
      <c r="E1185" s="153" t="s">
        <v>1</v>
      </c>
      <c r="F1185" s="154" t="s">
        <v>1887</v>
      </c>
      <c r="H1185" s="155">
        <v>5.24</v>
      </c>
      <c r="I1185" s="156"/>
      <c r="L1185" s="151"/>
      <c r="M1185" s="157"/>
      <c r="T1185" s="158"/>
      <c r="AT1185" s="153" t="s">
        <v>384</v>
      </c>
      <c r="AU1185" s="153" t="s">
        <v>85</v>
      </c>
      <c r="AV1185" s="12" t="s">
        <v>85</v>
      </c>
      <c r="AW1185" s="12" t="s">
        <v>32</v>
      </c>
      <c r="AX1185" s="12" t="s">
        <v>76</v>
      </c>
      <c r="AY1185" s="153" t="s">
        <v>375</v>
      </c>
    </row>
    <row r="1186" spans="2:65" s="12" customFormat="1" ht="11.25" x14ac:dyDescent="0.2">
      <c r="B1186" s="151"/>
      <c r="D1186" s="152" t="s">
        <v>384</v>
      </c>
      <c r="E1186" s="153" t="s">
        <v>1</v>
      </c>
      <c r="F1186" s="154" t="s">
        <v>1888</v>
      </c>
      <c r="H1186" s="155">
        <v>12.59</v>
      </c>
      <c r="I1186" s="156"/>
      <c r="L1186" s="151"/>
      <c r="M1186" s="157"/>
      <c r="T1186" s="158"/>
      <c r="AT1186" s="153" t="s">
        <v>384</v>
      </c>
      <c r="AU1186" s="153" t="s">
        <v>85</v>
      </c>
      <c r="AV1186" s="12" t="s">
        <v>85</v>
      </c>
      <c r="AW1186" s="12" t="s">
        <v>32</v>
      </c>
      <c r="AX1186" s="12" t="s">
        <v>76</v>
      </c>
      <c r="AY1186" s="153" t="s">
        <v>375</v>
      </c>
    </row>
    <row r="1187" spans="2:65" s="13" customFormat="1" ht="11.25" x14ac:dyDescent="0.2">
      <c r="B1187" s="159"/>
      <c r="D1187" s="152" t="s">
        <v>384</v>
      </c>
      <c r="E1187" s="160" t="s">
        <v>1</v>
      </c>
      <c r="F1187" s="161" t="s">
        <v>387</v>
      </c>
      <c r="H1187" s="162">
        <v>69.290000000000006</v>
      </c>
      <c r="I1187" s="163"/>
      <c r="L1187" s="159"/>
      <c r="M1187" s="164"/>
      <c r="T1187" s="165"/>
      <c r="AT1187" s="160" t="s">
        <v>384</v>
      </c>
      <c r="AU1187" s="160" t="s">
        <v>85</v>
      </c>
      <c r="AV1187" s="13" t="s">
        <v>382</v>
      </c>
      <c r="AW1187" s="13" t="s">
        <v>32</v>
      </c>
      <c r="AX1187" s="13" t="s">
        <v>83</v>
      </c>
      <c r="AY1187" s="160" t="s">
        <v>375</v>
      </c>
    </row>
    <row r="1188" spans="2:65" s="1" customFormat="1" ht="24.2" customHeight="1" x14ac:dyDescent="0.2">
      <c r="B1188" s="32"/>
      <c r="C1188" s="179" t="s">
        <v>1889</v>
      </c>
      <c r="D1188" s="179" t="s">
        <v>657</v>
      </c>
      <c r="E1188" s="180" t="s">
        <v>1890</v>
      </c>
      <c r="F1188" s="181" t="s">
        <v>1891</v>
      </c>
      <c r="G1188" s="182" t="s">
        <v>532</v>
      </c>
      <c r="H1188" s="183">
        <v>254.06399999999999</v>
      </c>
      <c r="I1188" s="184"/>
      <c r="J1188" s="185">
        <f>ROUND(I1188*H1188,2)</f>
        <v>0</v>
      </c>
      <c r="K1188" s="181" t="s">
        <v>381</v>
      </c>
      <c r="L1188" s="186"/>
      <c r="M1188" s="187" t="s">
        <v>1</v>
      </c>
      <c r="N1188" s="188" t="s">
        <v>41</v>
      </c>
      <c r="P1188" s="147">
        <f>O1188*H1188</f>
        <v>0</v>
      </c>
      <c r="Q1188" s="147">
        <v>4.4999999999999999E-4</v>
      </c>
      <c r="R1188" s="147">
        <f>Q1188*H1188</f>
        <v>0.11432879999999999</v>
      </c>
      <c r="S1188" s="147">
        <v>0</v>
      </c>
      <c r="T1188" s="148">
        <f>S1188*H1188</f>
        <v>0</v>
      </c>
      <c r="AR1188" s="149" t="s">
        <v>585</v>
      </c>
      <c r="AT1188" s="149" t="s">
        <v>657</v>
      </c>
      <c r="AU1188" s="149" t="s">
        <v>85</v>
      </c>
      <c r="AY1188" s="17" t="s">
        <v>375</v>
      </c>
      <c r="BE1188" s="150">
        <f>IF(N1188="základní",J1188,0)</f>
        <v>0</v>
      </c>
      <c r="BF1188" s="150">
        <f>IF(N1188="snížená",J1188,0)</f>
        <v>0</v>
      </c>
      <c r="BG1188" s="150">
        <f>IF(N1188="zákl. přenesená",J1188,0)</f>
        <v>0</v>
      </c>
      <c r="BH1188" s="150">
        <f>IF(N1188="sníž. přenesená",J1188,0)</f>
        <v>0</v>
      </c>
      <c r="BI1188" s="150">
        <f>IF(N1188="nulová",J1188,0)</f>
        <v>0</v>
      </c>
      <c r="BJ1188" s="17" t="s">
        <v>83</v>
      </c>
      <c r="BK1188" s="150">
        <f>ROUND(I1188*H1188,2)</f>
        <v>0</v>
      </c>
      <c r="BL1188" s="17" t="s">
        <v>491</v>
      </c>
      <c r="BM1188" s="149" t="s">
        <v>1892</v>
      </c>
    </row>
    <row r="1189" spans="2:65" s="12" customFormat="1" ht="11.25" x14ac:dyDescent="0.2">
      <c r="B1189" s="151"/>
      <c r="D1189" s="152" t="s">
        <v>384</v>
      </c>
      <c r="E1189" s="153" t="s">
        <v>1</v>
      </c>
      <c r="F1189" s="154" t="s">
        <v>1893</v>
      </c>
      <c r="H1189" s="155">
        <v>230.96700000000001</v>
      </c>
      <c r="I1189" s="156"/>
      <c r="L1189" s="151"/>
      <c r="M1189" s="157"/>
      <c r="T1189" s="158"/>
      <c r="AT1189" s="153" t="s">
        <v>384</v>
      </c>
      <c r="AU1189" s="153" t="s">
        <v>85</v>
      </c>
      <c r="AV1189" s="12" t="s">
        <v>85</v>
      </c>
      <c r="AW1189" s="12" t="s">
        <v>32</v>
      </c>
      <c r="AX1189" s="12" t="s">
        <v>83</v>
      </c>
      <c r="AY1189" s="153" t="s">
        <v>375</v>
      </c>
    </row>
    <row r="1190" spans="2:65" s="12" customFormat="1" ht="11.25" x14ac:dyDescent="0.2">
      <c r="B1190" s="151"/>
      <c r="D1190" s="152" t="s">
        <v>384</v>
      </c>
      <c r="F1190" s="154" t="s">
        <v>1894</v>
      </c>
      <c r="H1190" s="155">
        <v>254.06399999999999</v>
      </c>
      <c r="I1190" s="156"/>
      <c r="L1190" s="151"/>
      <c r="M1190" s="157"/>
      <c r="T1190" s="158"/>
      <c r="AT1190" s="153" t="s">
        <v>384</v>
      </c>
      <c r="AU1190" s="153" t="s">
        <v>85</v>
      </c>
      <c r="AV1190" s="12" t="s">
        <v>85</v>
      </c>
      <c r="AW1190" s="12" t="s">
        <v>4</v>
      </c>
      <c r="AX1190" s="12" t="s">
        <v>83</v>
      </c>
      <c r="AY1190" s="153" t="s">
        <v>375</v>
      </c>
    </row>
    <row r="1191" spans="2:65" s="1" customFormat="1" ht="33" customHeight="1" x14ac:dyDescent="0.2">
      <c r="B1191" s="32"/>
      <c r="C1191" s="138" t="s">
        <v>1895</v>
      </c>
      <c r="D1191" s="138" t="s">
        <v>377</v>
      </c>
      <c r="E1191" s="139" t="s">
        <v>1896</v>
      </c>
      <c r="F1191" s="140" t="s">
        <v>1897</v>
      </c>
      <c r="G1191" s="141" t="s">
        <v>641</v>
      </c>
      <c r="H1191" s="142">
        <v>14.42</v>
      </c>
      <c r="I1191" s="143"/>
      <c r="J1191" s="144">
        <f>ROUND(I1191*H1191,2)</f>
        <v>0</v>
      </c>
      <c r="K1191" s="140" t="s">
        <v>381</v>
      </c>
      <c r="L1191" s="32"/>
      <c r="M1191" s="145" t="s">
        <v>1</v>
      </c>
      <c r="N1191" s="146" t="s">
        <v>41</v>
      </c>
      <c r="P1191" s="147">
        <f>O1191*H1191</f>
        <v>0</v>
      </c>
      <c r="Q1191" s="147">
        <v>5.8E-4</v>
      </c>
      <c r="R1191" s="147">
        <f>Q1191*H1191</f>
        <v>8.3636000000000005E-3</v>
      </c>
      <c r="S1191" s="147">
        <v>0</v>
      </c>
      <c r="T1191" s="148">
        <f>S1191*H1191</f>
        <v>0</v>
      </c>
      <c r="AR1191" s="149" t="s">
        <v>491</v>
      </c>
      <c r="AT1191" s="149" t="s">
        <v>377</v>
      </c>
      <c r="AU1191" s="149" t="s">
        <v>85</v>
      </c>
      <c r="AY1191" s="17" t="s">
        <v>375</v>
      </c>
      <c r="BE1191" s="150">
        <f>IF(N1191="základní",J1191,0)</f>
        <v>0</v>
      </c>
      <c r="BF1191" s="150">
        <f>IF(N1191="snížená",J1191,0)</f>
        <v>0</v>
      </c>
      <c r="BG1191" s="150">
        <f>IF(N1191="zákl. přenesená",J1191,0)</f>
        <v>0</v>
      </c>
      <c r="BH1191" s="150">
        <f>IF(N1191="sníž. přenesená",J1191,0)</f>
        <v>0</v>
      </c>
      <c r="BI1191" s="150">
        <f>IF(N1191="nulová",J1191,0)</f>
        <v>0</v>
      </c>
      <c r="BJ1191" s="17" t="s">
        <v>83</v>
      </c>
      <c r="BK1191" s="150">
        <f>ROUND(I1191*H1191,2)</f>
        <v>0</v>
      </c>
      <c r="BL1191" s="17" t="s">
        <v>491</v>
      </c>
      <c r="BM1191" s="149" t="s">
        <v>1898</v>
      </c>
    </row>
    <row r="1192" spans="2:65" s="12" customFormat="1" ht="11.25" x14ac:dyDescent="0.2">
      <c r="B1192" s="151"/>
      <c r="D1192" s="152" t="s">
        <v>384</v>
      </c>
      <c r="E1192" s="153" t="s">
        <v>1</v>
      </c>
      <c r="F1192" s="154" t="s">
        <v>1899</v>
      </c>
      <c r="H1192" s="155">
        <v>14.42</v>
      </c>
      <c r="I1192" s="156"/>
      <c r="L1192" s="151"/>
      <c r="M1192" s="157"/>
      <c r="T1192" s="158"/>
      <c r="AT1192" s="153" t="s">
        <v>384</v>
      </c>
      <c r="AU1192" s="153" t="s">
        <v>85</v>
      </c>
      <c r="AV1192" s="12" t="s">
        <v>85</v>
      </c>
      <c r="AW1192" s="12" t="s">
        <v>32</v>
      </c>
      <c r="AX1192" s="12" t="s">
        <v>83</v>
      </c>
      <c r="AY1192" s="153" t="s">
        <v>375</v>
      </c>
    </row>
    <row r="1193" spans="2:65" s="1" customFormat="1" ht="24.2" customHeight="1" x14ac:dyDescent="0.2">
      <c r="B1193" s="32"/>
      <c r="C1193" s="179" t="s">
        <v>1900</v>
      </c>
      <c r="D1193" s="179" t="s">
        <v>657</v>
      </c>
      <c r="E1193" s="180" t="s">
        <v>1890</v>
      </c>
      <c r="F1193" s="181" t="s">
        <v>1891</v>
      </c>
      <c r="G1193" s="182" t="s">
        <v>532</v>
      </c>
      <c r="H1193" s="183">
        <v>68.736000000000004</v>
      </c>
      <c r="I1193" s="184"/>
      <c r="J1193" s="185">
        <f>ROUND(I1193*H1193,2)</f>
        <v>0</v>
      </c>
      <c r="K1193" s="181" t="s">
        <v>381</v>
      </c>
      <c r="L1193" s="186"/>
      <c r="M1193" s="187" t="s">
        <v>1</v>
      </c>
      <c r="N1193" s="188" t="s">
        <v>41</v>
      </c>
      <c r="P1193" s="147">
        <f>O1193*H1193</f>
        <v>0</v>
      </c>
      <c r="Q1193" s="147">
        <v>4.4999999999999999E-4</v>
      </c>
      <c r="R1193" s="147">
        <f>Q1193*H1193</f>
        <v>3.0931200000000002E-2</v>
      </c>
      <c r="S1193" s="147">
        <v>0</v>
      </c>
      <c r="T1193" s="148">
        <f>S1193*H1193</f>
        <v>0</v>
      </c>
      <c r="AR1193" s="149" t="s">
        <v>585</v>
      </c>
      <c r="AT1193" s="149" t="s">
        <v>657</v>
      </c>
      <c r="AU1193" s="149" t="s">
        <v>85</v>
      </c>
      <c r="AY1193" s="17" t="s">
        <v>375</v>
      </c>
      <c r="BE1193" s="150">
        <f>IF(N1193="základní",J1193,0)</f>
        <v>0</v>
      </c>
      <c r="BF1193" s="150">
        <f>IF(N1193="snížená",J1193,0)</f>
        <v>0</v>
      </c>
      <c r="BG1193" s="150">
        <f>IF(N1193="zákl. přenesená",J1193,0)</f>
        <v>0</v>
      </c>
      <c r="BH1193" s="150">
        <f>IF(N1193="sníž. přenesená",J1193,0)</f>
        <v>0</v>
      </c>
      <c r="BI1193" s="150">
        <f>IF(N1193="nulová",J1193,0)</f>
        <v>0</v>
      </c>
      <c r="BJ1193" s="17" t="s">
        <v>83</v>
      </c>
      <c r="BK1193" s="150">
        <f>ROUND(I1193*H1193,2)</f>
        <v>0</v>
      </c>
      <c r="BL1193" s="17" t="s">
        <v>491</v>
      </c>
      <c r="BM1193" s="149" t="s">
        <v>1901</v>
      </c>
    </row>
    <row r="1194" spans="2:65" s="12" customFormat="1" ht="11.25" x14ac:dyDescent="0.2">
      <c r="B1194" s="151"/>
      <c r="D1194" s="152" t="s">
        <v>384</v>
      </c>
      <c r="E1194" s="153" t="s">
        <v>1</v>
      </c>
      <c r="F1194" s="154" t="s">
        <v>1902</v>
      </c>
      <c r="H1194" s="155">
        <v>62.487000000000002</v>
      </c>
      <c r="I1194" s="156"/>
      <c r="L1194" s="151"/>
      <c r="M1194" s="157"/>
      <c r="T1194" s="158"/>
      <c r="AT1194" s="153" t="s">
        <v>384</v>
      </c>
      <c r="AU1194" s="153" t="s">
        <v>85</v>
      </c>
      <c r="AV1194" s="12" t="s">
        <v>85</v>
      </c>
      <c r="AW1194" s="12" t="s">
        <v>32</v>
      </c>
      <c r="AX1194" s="12" t="s">
        <v>83</v>
      </c>
      <c r="AY1194" s="153" t="s">
        <v>375</v>
      </c>
    </row>
    <row r="1195" spans="2:65" s="12" customFormat="1" ht="11.25" x14ac:dyDescent="0.2">
      <c r="B1195" s="151"/>
      <c r="D1195" s="152" t="s">
        <v>384</v>
      </c>
      <c r="F1195" s="154" t="s">
        <v>1903</v>
      </c>
      <c r="H1195" s="155">
        <v>68.736000000000004</v>
      </c>
      <c r="I1195" s="156"/>
      <c r="L1195" s="151"/>
      <c r="M1195" s="157"/>
      <c r="T1195" s="158"/>
      <c r="AT1195" s="153" t="s">
        <v>384</v>
      </c>
      <c r="AU1195" s="153" t="s">
        <v>85</v>
      </c>
      <c r="AV1195" s="12" t="s">
        <v>85</v>
      </c>
      <c r="AW1195" s="12" t="s">
        <v>4</v>
      </c>
      <c r="AX1195" s="12" t="s">
        <v>83</v>
      </c>
      <c r="AY1195" s="153" t="s">
        <v>375</v>
      </c>
    </row>
    <row r="1196" spans="2:65" s="1" customFormat="1" ht="24.2" customHeight="1" x14ac:dyDescent="0.2">
      <c r="B1196" s="32"/>
      <c r="C1196" s="138" t="s">
        <v>1904</v>
      </c>
      <c r="D1196" s="138" t="s">
        <v>377</v>
      </c>
      <c r="E1196" s="139" t="s">
        <v>1905</v>
      </c>
      <c r="F1196" s="140" t="s">
        <v>1906</v>
      </c>
      <c r="G1196" s="141" t="s">
        <v>380</v>
      </c>
      <c r="H1196" s="142">
        <v>108.98</v>
      </c>
      <c r="I1196" s="143"/>
      <c r="J1196" s="144">
        <f>ROUND(I1196*H1196,2)</f>
        <v>0</v>
      </c>
      <c r="K1196" s="140" t="s">
        <v>381</v>
      </c>
      <c r="L1196" s="32"/>
      <c r="M1196" s="145" t="s">
        <v>1</v>
      </c>
      <c r="N1196" s="146" t="s">
        <v>41</v>
      </c>
      <c r="P1196" s="147">
        <f>O1196*H1196</f>
        <v>0</v>
      </c>
      <c r="Q1196" s="147">
        <v>6.3E-3</v>
      </c>
      <c r="R1196" s="147">
        <f>Q1196*H1196</f>
        <v>0.68657400000000002</v>
      </c>
      <c r="S1196" s="147">
        <v>0</v>
      </c>
      <c r="T1196" s="148">
        <f>S1196*H1196</f>
        <v>0</v>
      </c>
      <c r="AR1196" s="149" t="s">
        <v>491</v>
      </c>
      <c r="AT1196" s="149" t="s">
        <v>377</v>
      </c>
      <c r="AU1196" s="149" t="s">
        <v>85</v>
      </c>
      <c r="AY1196" s="17" t="s">
        <v>375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83</v>
      </c>
      <c r="BK1196" s="150">
        <f>ROUND(I1196*H1196,2)</f>
        <v>0</v>
      </c>
      <c r="BL1196" s="17" t="s">
        <v>491</v>
      </c>
      <c r="BM1196" s="149" t="s">
        <v>1907</v>
      </c>
    </row>
    <row r="1197" spans="2:65" s="1" customFormat="1" ht="24.2" customHeight="1" x14ac:dyDescent="0.2">
      <c r="B1197" s="32"/>
      <c r="C1197" s="179" t="s">
        <v>1908</v>
      </c>
      <c r="D1197" s="179" t="s">
        <v>657</v>
      </c>
      <c r="E1197" s="180" t="s">
        <v>1909</v>
      </c>
      <c r="F1197" s="181" t="s">
        <v>1910</v>
      </c>
      <c r="G1197" s="182" t="s">
        <v>380</v>
      </c>
      <c r="H1197" s="183">
        <v>119.878</v>
      </c>
      <c r="I1197" s="184"/>
      <c r="J1197" s="185">
        <f>ROUND(I1197*H1197,2)</f>
        <v>0</v>
      </c>
      <c r="K1197" s="181" t="s">
        <v>381</v>
      </c>
      <c r="L1197" s="186"/>
      <c r="M1197" s="187" t="s">
        <v>1</v>
      </c>
      <c r="N1197" s="188" t="s">
        <v>41</v>
      </c>
      <c r="P1197" s="147">
        <f>O1197*H1197</f>
        <v>0</v>
      </c>
      <c r="Q1197" s="147">
        <v>1.7999999999999999E-2</v>
      </c>
      <c r="R1197" s="147">
        <f>Q1197*H1197</f>
        <v>2.1578040000000001</v>
      </c>
      <c r="S1197" s="147">
        <v>0</v>
      </c>
      <c r="T1197" s="148">
        <f>S1197*H1197</f>
        <v>0</v>
      </c>
      <c r="AR1197" s="149" t="s">
        <v>585</v>
      </c>
      <c r="AT1197" s="149" t="s">
        <v>657</v>
      </c>
      <c r="AU1197" s="149" t="s">
        <v>85</v>
      </c>
      <c r="AY1197" s="17" t="s">
        <v>375</v>
      </c>
      <c r="BE1197" s="150">
        <f>IF(N1197="základní",J1197,0)</f>
        <v>0</v>
      </c>
      <c r="BF1197" s="150">
        <f>IF(N1197="snížená",J1197,0)</f>
        <v>0</v>
      </c>
      <c r="BG1197" s="150">
        <f>IF(N1197="zákl. přenesená",J1197,0)</f>
        <v>0</v>
      </c>
      <c r="BH1197" s="150">
        <f>IF(N1197="sníž. přenesená",J1197,0)</f>
        <v>0</v>
      </c>
      <c r="BI1197" s="150">
        <f>IF(N1197="nulová",J1197,0)</f>
        <v>0</v>
      </c>
      <c r="BJ1197" s="17" t="s">
        <v>83</v>
      </c>
      <c r="BK1197" s="150">
        <f>ROUND(I1197*H1197,2)</f>
        <v>0</v>
      </c>
      <c r="BL1197" s="17" t="s">
        <v>491</v>
      </c>
      <c r="BM1197" s="149" t="s">
        <v>1911</v>
      </c>
    </row>
    <row r="1198" spans="2:65" s="12" customFormat="1" ht="11.25" x14ac:dyDescent="0.2">
      <c r="B1198" s="151"/>
      <c r="D1198" s="152" t="s">
        <v>384</v>
      </c>
      <c r="F1198" s="154" t="s">
        <v>1912</v>
      </c>
      <c r="H1198" s="155">
        <v>119.878</v>
      </c>
      <c r="I1198" s="156"/>
      <c r="L1198" s="151"/>
      <c r="M1198" s="157"/>
      <c r="T1198" s="158"/>
      <c r="AT1198" s="153" t="s">
        <v>384</v>
      </c>
      <c r="AU1198" s="153" t="s">
        <v>85</v>
      </c>
      <c r="AV1198" s="12" t="s">
        <v>85</v>
      </c>
      <c r="AW1198" s="12" t="s">
        <v>4</v>
      </c>
      <c r="AX1198" s="12" t="s">
        <v>83</v>
      </c>
      <c r="AY1198" s="153" t="s">
        <v>375</v>
      </c>
    </row>
    <row r="1199" spans="2:65" s="1" customFormat="1" ht="24.2" customHeight="1" x14ac:dyDescent="0.2">
      <c r="B1199" s="32"/>
      <c r="C1199" s="138" t="s">
        <v>1913</v>
      </c>
      <c r="D1199" s="138" t="s">
        <v>377</v>
      </c>
      <c r="E1199" s="139" t="s">
        <v>1914</v>
      </c>
      <c r="F1199" s="140" t="s">
        <v>1915</v>
      </c>
      <c r="G1199" s="141" t="s">
        <v>380</v>
      </c>
      <c r="H1199" s="142">
        <v>108.98</v>
      </c>
      <c r="I1199" s="143"/>
      <c r="J1199" s="144">
        <f>ROUND(I1199*H1199,2)</f>
        <v>0</v>
      </c>
      <c r="K1199" s="140" t="s">
        <v>381</v>
      </c>
      <c r="L1199" s="32"/>
      <c r="M1199" s="145" t="s">
        <v>1</v>
      </c>
      <c r="N1199" s="146" t="s">
        <v>41</v>
      </c>
      <c r="P1199" s="147">
        <f>O1199*H1199</f>
        <v>0</v>
      </c>
      <c r="Q1199" s="147">
        <v>1.5E-3</v>
      </c>
      <c r="R1199" s="147">
        <f>Q1199*H1199</f>
        <v>0.16347</v>
      </c>
      <c r="S1199" s="147">
        <v>0</v>
      </c>
      <c r="T1199" s="148">
        <f>S1199*H1199</f>
        <v>0</v>
      </c>
      <c r="AR1199" s="149" t="s">
        <v>491</v>
      </c>
      <c r="AT1199" s="149" t="s">
        <v>377</v>
      </c>
      <c r="AU1199" s="149" t="s">
        <v>85</v>
      </c>
      <c r="AY1199" s="17" t="s">
        <v>375</v>
      </c>
      <c r="BE1199" s="150">
        <f>IF(N1199="základní",J1199,0)</f>
        <v>0</v>
      </c>
      <c r="BF1199" s="150">
        <f>IF(N1199="snížená",J1199,0)</f>
        <v>0</v>
      </c>
      <c r="BG1199" s="150">
        <f>IF(N1199="zákl. přenesená",J1199,0)</f>
        <v>0</v>
      </c>
      <c r="BH1199" s="150">
        <f>IF(N1199="sníž. přenesená",J1199,0)</f>
        <v>0</v>
      </c>
      <c r="BI1199" s="150">
        <f>IF(N1199="nulová",J1199,0)</f>
        <v>0</v>
      </c>
      <c r="BJ1199" s="17" t="s">
        <v>83</v>
      </c>
      <c r="BK1199" s="150">
        <f>ROUND(I1199*H1199,2)</f>
        <v>0</v>
      </c>
      <c r="BL1199" s="17" t="s">
        <v>491</v>
      </c>
      <c r="BM1199" s="149" t="s">
        <v>1916</v>
      </c>
    </row>
    <row r="1200" spans="2:65" s="1" customFormat="1" ht="16.5" customHeight="1" x14ac:dyDescent="0.2">
      <c r="B1200" s="32"/>
      <c r="C1200" s="138" t="s">
        <v>1917</v>
      </c>
      <c r="D1200" s="138" t="s">
        <v>377</v>
      </c>
      <c r="E1200" s="139" t="s">
        <v>1918</v>
      </c>
      <c r="F1200" s="140" t="s">
        <v>1919</v>
      </c>
      <c r="G1200" s="141" t="s">
        <v>641</v>
      </c>
      <c r="H1200" s="142">
        <v>108.98</v>
      </c>
      <c r="I1200" s="143"/>
      <c r="J1200" s="144">
        <f>ROUND(I1200*H1200,2)</f>
        <v>0</v>
      </c>
      <c r="K1200" s="140" t="s">
        <v>381</v>
      </c>
      <c r="L1200" s="32"/>
      <c r="M1200" s="145" t="s">
        <v>1</v>
      </c>
      <c r="N1200" s="146" t="s">
        <v>41</v>
      </c>
      <c r="P1200" s="147">
        <f>O1200*H1200</f>
        <v>0</v>
      </c>
      <c r="Q1200" s="147">
        <v>3.0000000000000001E-5</v>
      </c>
      <c r="R1200" s="147">
        <f>Q1200*H1200</f>
        <v>3.2694E-3</v>
      </c>
      <c r="S1200" s="147">
        <v>0</v>
      </c>
      <c r="T1200" s="148">
        <f>S1200*H1200</f>
        <v>0</v>
      </c>
      <c r="AR1200" s="149" t="s">
        <v>491</v>
      </c>
      <c r="AT1200" s="149" t="s">
        <v>377</v>
      </c>
      <c r="AU1200" s="149" t="s">
        <v>85</v>
      </c>
      <c r="AY1200" s="17" t="s">
        <v>375</v>
      </c>
      <c r="BE1200" s="150">
        <f>IF(N1200="základní",J1200,0)</f>
        <v>0</v>
      </c>
      <c r="BF1200" s="150">
        <f>IF(N1200="snížená",J1200,0)</f>
        <v>0</v>
      </c>
      <c r="BG1200" s="150">
        <f>IF(N1200="zákl. přenesená",J1200,0)</f>
        <v>0</v>
      </c>
      <c r="BH1200" s="150">
        <f>IF(N1200="sníž. přenesená",J1200,0)</f>
        <v>0</v>
      </c>
      <c r="BI1200" s="150">
        <f>IF(N1200="nulová",J1200,0)</f>
        <v>0</v>
      </c>
      <c r="BJ1200" s="17" t="s">
        <v>83</v>
      </c>
      <c r="BK1200" s="150">
        <f>ROUND(I1200*H1200,2)</f>
        <v>0</v>
      </c>
      <c r="BL1200" s="17" t="s">
        <v>491</v>
      </c>
      <c r="BM1200" s="149" t="s">
        <v>1920</v>
      </c>
    </row>
    <row r="1201" spans="2:65" s="1" customFormat="1" ht="24.2" customHeight="1" x14ac:dyDescent="0.2">
      <c r="B1201" s="32"/>
      <c r="C1201" s="138" t="s">
        <v>1921</v>
      </c>
      <c r="D1201" s="138" t="s">
        <v>377</v>
      </c>
      <c r="E1201" s="139" t="s">
        <v>1922</v>
      </c>
      <c r="F1201" s="140" t="s">
        <v>1923</v>
      </c>
      <c r="G1201" s="141" t="s">
        <v>1308</v>
      </c>
      <c r="H1201" s="192"/>
      <c r="I1201" s="143"/>
      <c r="J1201" s="144">
        <f>ROUND(I1201*H1201,2)</f>
        <v>0</v>
      </c>
      <c r="K1201" s="140" t="s">
        <v>381</v>
      </c>
      <c r="L1201" s="32"/>
      <c r="M1201" s="145" t="s">
        <v>1</v>
      </c>
      <c r="N1201" s="146" t="s">
        <v>41</v>
      </c>
      <c r="P1201" s="147">
        <f>O1201*H1201</f>
        <v>0</v>
      </c>
      <c r="Q1201" s="147">
        <v>0</v>
      </c>
      <c r="R1201" s="147">
        <f>Q1201*H1201</f>
        <v>0</v>
      </c>
      <c r="S1201" s="147">
        <v>0</v>
      </c>
      <c r="T1201" s="148">
        <f>S1201*H1201</f>
        <v>0</v>
      </c>
      <c r="AR1201" s="149" t="s">
        <v>491</v>
      </c>
      <c r="AT1201" s="149" t="s">
        <v>377</v>
      </c>
      <c r="AU1201" s="149" t="s">
        <v>85</v>
      </c>
      <c r="AY1201" s="17" t="s">
        <v>375</v>
      </c>
      <c r="BE1201" s="150">
        <f>IF(N1201="základní",J1201,0)</f>
        <v>0</v>
      </c>
      <c r="BF1201" s="150">
        <f>IF(N1201="snížená",J1201,0)</f>
        <v>0</v>
      </c>
      <c r="BG1201" s="150">
        <f>IF(N1201="zákl. přenesená",J1201,0)</f>
        <v>0</v>
      </c>
      <c r="BH1201" s="150">
        <f>IF(N1201="sníž. přenesená",J1201,0)</f>
        <v>0</v>
      </c>
      <c r="BI1201" s="150">
        <f>IF(N1201="nulová",J1201,0)</f>
        <v>0</v>
      </c>
      <c r="BJ1201" s="17" t="s">
        <v>83</v>
      </c>
      <c r="BK1201" s="150">
        <f>ROUND(I1201*H1201,2)</f>
        <v>0</v>
      </c>
      <c r="BL1201" s="17" t="s">
        <v>491</v>
      </c>
      <c r="BM1201" s="149" t="s">
        <v>1924</v>
      </c>
    </row>
    <row r="1202" spans="2:65" s="11" customFormat="1" ht="22.9" customHeight="1" x14ac:dyDescent="0.2">
      <c r="B1202" s="126"/>
      <c r="D1202" s="127" t="s">
        <v>75</v>
      </c>
      <c r="E1202" s="136" t="s">
        <v>1925</v>
      </c>
      <c r="F1202" s="136" t="s">
        <v>1926</v>
      </c>
      <c r="I1202" s="129"/>
      <c r="J1202" s="137">
        <f>BK1202</f>
        <v>0</v>
      </c>
      <c r="L1202" s="126"/>
      <c r="M1202" s="131"/>
      <c r="P1202" s="132">
        <f>SUM(P1203:P1211)</f>
        <v>0</v>
      </c>
      <c r="R1202" s="132">
        <f>SUM(R1203:R1211)</f>
        <v>0.26948488000000004</v>
      </c>
      <c r="T1202" s="133">
        <f>SUM(T1203:T1211)</f>
        <v>0</v>
      </c>
      <c r="AR1202" s="127" t="s">
        <v>85</v>
      </c>
      <c r="AT1202" s="134" t="s">
        <v>75</v>
      </c>
      <c r="AU1202" s="134" t="s">
        <v>83</v>
      </c>
      <c r="AY1202" s="127" t="s">
        <v>375</v>
      </c>
      <c r="BK1202" s="135">
        <f>SUM(BK1203:BK1211)</f>
        <v>0</v>
      </c>
    </row>
    <row r="1203" spans="2:65" s="1" customFormat="1" ht="24.2" customHeight="1" x14ac:dyDescent="0.2">
      <c r="B1203" s="32"/>
      <c r="C1203" s="138" t="s">
        <v>1927</v>
      </c>
      <c r="D1203" s="138" t="s">
        <v>377</v>
      </c>
      <c r="E1203" s="139" t="s">
        <v>1928</v>
      </c>
      <c r="F1203" s="140" t="s">
        <v>1929</v>
      </c>
      <c r="G1203" s="141" t="s">
        <v>380</v>
      </c>
      <c r="H1203" s="142">
        <v>24.92</v>
      </c>
      <c r="I1203" s="143"/>
      <c r="J1203" s="144">
        <f>ROUND(I1203*H1203,2)</f>
        <v>0</v>
      </c>
      <c r="K1203" s="140" t="s">
        <v>381</v>
      </c>
      <c r="L1203" s="32"/>
      <c r="M1203" s="145" t="s">
        <v>1</v>
      </c>
      <c r="N1203" s="146" t="s">
        <v>41</v>
      </c>
      <c r="P1203" s="147">
        <f>O1203*H1203</f>
        <v>0</v>
      </c>
      <c r="Q1203" s="147">
        <v>3.0000000000000001E-5</v>
      </c>
      <c r="R1203" s="147">
        <f>Q1203*H1203</f>
        <v>7.4760000000000007E-4</v>
      </c>
      <c r="S1203" s="147">
        <v>0</v>
      </c>
      <c r="T1203" s="148">
        <f>S1203*H1203</f>
        <v>0</v>
      </c>
      <c r="AR1203" s="149" t="s">
        <v>491</v>
      </c>
      <c r="AT1203" s="149" t="s">
        <v>377</v>
      </c>
      <c r="AU1203" s="149" t="s">
        <v>85</v>
      </c>
      <c r="AY1203" s="17" t="s">
        <v>375</v>
      </c>
      <c r="BE1203" s="150">
        <f>IF(N1203="základní",J1203,0)</f>
        <v>0</v>
      </c>
      <c r="BF1203" s="150">
        <f>IF(N1203="snížená",J1203,0)</f>
        <v>0</v>
      </c>
      <c r="BG1203" s="150">
        <f>IF(N1203="zákl. přenesená",J1203,0)</f>
        <v>0</v>
      </c>
      <c r="BH1203" s="150">
        <f>IF(N1203="sníž. přenesená",J1203,0)</f>
        <v>0</v>
      </c>
      <c r="BI1203" s="150">
        <f>IF(N1203="nulová",J1203,0)</f>
        <v>0</v>
      </c>
      <c r="BJ1203" s="17" t="s">
        <v>83</v>
      </c>
      <c r="BK1203" s="150">
        <f>ROUND(I1203*H1203,2)</f>
        <v>0</v>
      </c>
      <c r="BL1203" s="17" t="s">
        <v>491</v>
      </c>
      <c r="BM1203" s="149" t="s">
        <v>1930</v>
      </c>
    </row>
    <row r="1204" spans="2:65" s="12" customFormat="1" ht="11.25" x14ac:dyDescent="0.2">
      <c r="B1204" s="151"/>
      <c r="D1204" s="152" t="s">
        <v>384</v>
      </c>
      <c r="E1204" s="153" t="s">
        <v>1</v>
      </c>
      <c r="F1204" s="154" t="s">
        <v>290</v>
      </c>
      <c r="H1204" s="155">
        <v>42.97</v>
      </c>
      <c r="I1204" s="156"/>
      <c r="L1204" s="151"/>
      <c r="M1204" s="157"/>
      <c r="T1204" s="158"/>
      <c r="AT1204" s="153" t="s">
        <v>384</v>
      </c>
      <c r="AU1204" s="153" t="s">
        <v>85</v>
      </c>
      <c r="AV1204" s="12" t="s">
        <v>85</v>
      </c>
      <c r="AW1204" s="12" t="s">
        <v>32</v>
      </c>
      <c r="AX1204" s="12" t="s">
        <v>76</v>
      </c>
      <c r="AY1204" s="153" t="s">
        <v>375</v>
      </c>
    </row>
    <row r="1205" spans="2:65" s="12" customFormat="1" ht="11.25" x14ac:dyDescent="0.2">
      <c r="B1205" s="151"/>
      <c r="D1205" s="152" t="s">
        <v>384</v>
      </c>
      <c r="E1205" s="153" t="s">
        <v>1</v>
      </c>
      <c r="F1205" s="154" t="s">
        <v>1931</v>
      </c>
      <c r="H1205" s="155">
        <v>-18.05</v>
      </c>
      <c r="I1205" s="156"/>
      <c r="L1205" s="151"/>
      <c r="M1205" s="157"/>
      <c r="T1205" s="158"/>
      <c r="AT1205" s="153" t="s">
        <v>384</v>
      </c>
      <c r="AU1205" s="153" t="s">
        <v>85</v>
      </c>
      <c r="AV1205" s="12" t="s">
        <v>85</v>
      </c>
      <c r="AW1205" s="12" t="s">
        <v>32</v>
      </c>
      <c r="AX1205" s="12" t="s">
        <v>76</v>
      </c>
      <c r="AY1205" s="153" t="s">
        <v>375</v>
      </c>
    </row>
    <row r="1206" spans="2:65" s="13" customFormat="1" ht="11.25" x14ac:dyDescent="0.2">
      <c r="B1206" s="159"/>
      <c r="D1206" s="152" t="s">
        <v>384</v>
      </c>
      <c r="E1206" s="160" t="s">
        <v>1</v>
      </c>
      <c r="F1206" s="161" t="s">
        <v>387</v>
      </c>
      <c r="H1206" s="162">
        <v>24.92</v>
      </c>
      <c r="I1206" s="163"/>
      <c r="L1206" s="159"/>
      <c r="M1206" s="164"/>
      <c r="T1206" s="165"/>
      <c r="AT1206" s="160" t="s">
        <v>384</v>
      </c>
      <c r="AU1206" s="160" t="s">
        <v>85</v>
      </c>
      <c r="AV1206" s="13" t="s">
        <v>382</v>
      </c>
      <c r="AW1206" s="13" t="s">
        <v>32</v>
      </c>
      <c r="AX1206" s="13" t="s">
        <v>83</v>
      </c>
      <c r="AY1206" s="160" t="s">
        <v>375</v>
      </c>
    </row>
    <row r="1207" spans="2:65" s="1" customFormat="1" ht="33" customHeight="1" x14ac:dyDescent="0.2">
      <c r="B1207" s="32"/>
      <c r="C1207" s="138" t="s">
        <v>1932</v>
      </c>
      <c r="D1207" s="138" t="s">
        <v>377</v>
      </c>
      <c r="E1207" s="139" t="s">
        <v>1933</v>
      </c>
      <c r="F1207" s="140" t="s">
        <v>1934</v>
      </c>
      <c r="G1207" s="141" t="s">
        <v>380</v>
      </c>
      <c r="H1207" s="142">
        <v>24.92</v>
      </c>
      <c r="I1207" s="143"/>
      <c r="J1207" s="144">
        <f>ROUND(I1207*H1207,2)</f>
        <v>0</v>
      </c>
      <c r="K1207" s="140" t="s">
        <v>381</v>
      </c>
      <c r="L1207" s="32"/>
      <c r="M1207" s="145" t="s">
        <v>1</v>
      </c>
      <c r="N1207" s="146" t="s">
        <v>41</v>
      </c>
      <c r="P1207" s="147">
        <f>O1207*H1207</f>
        <v>0</v>
      </c>
      <c r="Q1207" s="147">
        <v>7.5799999999999999E-3</v>
      </c>
      <c r="R1207" s="147">
        <f>Q1207*H1207</f>
        <v>0.18889360000000002</v>
      </c>
      <c r="S1207" s="147">
        <v>0</v>
      </c>
      <c r="T1207" s="148">
        <f>S1207*H1207</f>
        <v>0</v>
      </c>
      <c r="AR1207" s="149" t="s">
        <v>491</v>
      </c>
      <c r="AT1207" s="149" t="s">
        <v>377</v>
      </c>
      <c r="AU1207" s="149" t="s">
        <v>85</v>
      </c>
      <c r="AY1207" s="17" t="s">
        <v>375</v>
      </c>
      <c r="BE1207" s="150">
        <f>IF(N1207="základní",J1207,0)</f>
        <v>0</v>
      </c>
      <c r="BF1207" s="150">
        <f>IF(N1207="snížená",J1207,0)</f>
        <v>0</v>
      </c>
      <c r="BG1207" s="150">
        <f>IF(N1207="zákl. přenesená",J1207,0)</f>
        <v>0</v>
      </c>
      <c r="BH1207" s="150">
        <f>IF(N1207="sníž. přenesená",J1207,0)</f>
        <v>0</v>
      </c>
      <c r="BI1207" s="150">
        <f>IF(N1207="nulová",J1207,0)</f>
        <v>0</v>
      </c>
      <c r="BJ1207" s="17" t="s">
        <v>83</v>
      </c>
      <c r="BK1207" s="150">
        <f>ROUND(I1207*H1207,2)</f>
        <v>0</v>
      </c>
      <c r="BL1207" s="17" t="s">
        <v>491</v>
      </c>
      <c r="BM1207" s="149" t="s">
        <v>1935</v>
      </c>
    </row>
    <row r="1208" spans="2:65" s="1" customFormat="1" ht="16.5" customHeight="1" x14ac:dyDescent="0.2">
      <c r="B1208" s="32"/>
      <c r="C1208" s="138" t="s">
        <v>1936</v>
      </c>
      <c r="D1208" s="138" t="s">
        <v>377</v>
      </c>
      <c r="E1208" s="139" t="s">
        <v>1937</v>
      </c>
      <c r="F1208" s="140" t="s">
        <v>1938</v>
      </c>
      <c r="G1208" s="141" t="s">
        <v>380</v>
      </c>
      <c r="H1208" s="142">
        <v>24.92</v>
      </c>
      <c r="I1208" s="143"/>
      <c r="J1208" s="144">
        <f>ROUND(I1208*H1208,2)</f>
        <v>0</v>
      </c>
      <c r="K1208" s="140" t="s">
        <v>381</v>
      </c>
      <c r="L1208" s="32"/>
      <c r="M1208" s="145" t="s">
        <v>1</v>
      </c>
      <c r="N1208" s="146" t="s">
        <v>41</v>
      </c>
      <c r="P1208" s="147">
        <f>O1208*H1208</f>
        <v>0</v>
      </c>
      <c r="Q1208" s="147">
        <v>2.9999999999999997E-4</v>
      </c>
      <c r="R1208" s="147">
        <f>Q1208*H1208</f>
        <v>7.476E-3</v>
      </c>
      <c r="S1208" s="147">
        <v>0</v>
      </c>
      <c r="T1208" s="148">
        <f>S1208*H1208</f>
        <v>0</v>
      </c>
      <c r="AR1208" s="149" t="s">
        <v>491</v>
      </c>
      <c r="AT1208" s="149" t="s">
        <v>377</v>
      </c>
      <c r="AU1208" s="149" t="s">
        <v>85</v>
      </c>
      <c r="AY1208" s="17" t="s">
        <v>375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83</v>
      </c>
      <c r="BK1208" s="150">
        <f>ROUND(I1208*H1208,2)</f>
        <v>0</v>
      </c>
      <c r="BL1208" s="17" t="s">
        <v>491</v>
      </c>
      <c r="BM1208" s="149" t="s">
        <v>1939</v>
      </c>
    </row>
    <row r="1209" spans="2:65" s="1" customFormat="1" ht="16.5" customHeight="1" x14ac:dyDescent="0.2">
      <c r="B1209" s="32"/>
      <c r="C1209" s="179" t="s">
        <v>1940</v>
      </c>
      <c r="D1209" s="179" t="s">
        <v>657</v>
      </c>
      <c r="E1209" s="180" t="s">
        <v>1941</v>
      </c>
      <c r="F1209" s="181" t="s">
        <v>1942</v>
      </c>
      <c r="G1209" s="182" t="s">
        <v>380</v>
      </c>
      <c r="H1209" s="183">
        <v>27.411999999999999</v>
      </c>
      <c r="I1209" s="184"/>
      <c r="J1209" s="185">
        <f>ROUND(I1209*H1209,2)</f>
        <v>0</v>
      </c>
      <c r="K1209" s="181" t="s">
        <v>381</v>
      </c>
      <c r="L1209" s="186"/>
      <c r="M1209" s="187" t="s">
        <v>1</v>
      </c>
      <c r="N1209" s="188" t="s">
        <v>41</v>
      </c>
      <c r="P1209" s="147">
        <f>O1209*H1209</f>
        <v>0</v>
      </c>
      <c r="Q1209" s="147">
        <v>2.64E-3</v>
      </c>
      <c r="R1209" s="147">
        <f>Q1209*H1209</f>
        <v>7.2367680000000004E-2</v>
      </c>
      <c r="S1209" s="147">
        <v>0</v>
      </c>
      <c r="T1209" s="148">
        <f>S1209*H1209</f>
        <v>0</v>
      </c>
      <c r="AR1209" s="149" t="s">
        <v>585</v>
      </c>
      <c r="AT1209" s="149" t="s">
        <v>657</v>
      </c>
      <c r="AU1209" s="149" t="s">
        <v>85</v>
      </c>
      <c r="AY1209" s="17" t="s">
        <v>375</v>
      </c>
      <c r="BE1209" s="150">
        <f>IF(N1209="základní",J1209,0)</f>
        <v>0</v>
      </c>
      <c r="BF1209" s="150">
        <f>IF(N1209="snížená",J1209,0)</f>
        <v>0</v>
      </c>
      <c r="BG1209" s="150">
        <f>IF(N1209="zákl. přenesená",J1209,0)</f>
        <v>0</v>
      </c>
      <c r="BH1209" s="150">
        <f>IF(N1209="sníž. přenesená",J1209,0)</f>
        <v>0</v>
      </c>
      <c r="BI1209" s="150">
        <f>IF(N1209="nulová",J1209,0)</f>
        <v>0</v>
      </c>
      <c r="BJ1209" s="17" t="s">
        <v>83</v>
      </c>
      <c r="BK1209" s="150">
        <f>ROUND(I1209*H1209,2)</f>
        <v>0</v>
      </c>
      <c r="BL1209" s="17" t="s">
        <v>491</v>
      </c>
      <c r="BM1209" s="149" t="s">
        <v>1943</v>
      </c>
    </row>
    <row r="1210" spans="2:65" s="12" customFormat="1" ht="11.25" x14ac:dyDescent="0.2">
      <c r="B1210" s="151"/>
      <c r="D1210" s="152" t="s">
        <v>384</v>
      </c>
      <c r="F1210" s="154" t="s">
        <v>1944</v>
      </c>
      <c r="H1210" s="155">
        <v>27.411999999999999</v>
      </c>
      <c r="I1210" s="156"/>
      <c r="L1210" s="151"/>
      <c r="M1210" s="157"/>
      <c r="T1210" s="158"/>
      <c r="AT1210" s="153" t="s">
        <v>384</v>
      </c>
      <c r="AU1210" s="153" t="s">
        <v>85</v>
      </c>
      <c r="AV1210" s="12" t="s">
        <v>85</v>
      </c>
      <c r="AW1210" s="12" t="s">
        <v>4</v>
      </c>
      <c r="AX1210" s="12" t="s">
        <v>83</v>
      </c>
      <c r="AY1210" s="153" t="s">
        <v>375</v>
      </c>
    </row>
    <row r="1211" spans="2:65" s="1" customFormat="1" ht="24.2" customHeight="1" x14ac:dyDescent="0.2">
      <c r="B1211" s="32"/>
      <c r="C1211" s="138" t="s">
        <v>1945</v>
      </c>
      <c r="D1211" s="138" t="s">
        <v>377</v>
      </c>
      <c r="E1211" s="139" t="s">
        <v>1946</v>
      </c>
      <c r="F1211" s="140" t="s">
        <v>1947</v>
      </c>
      <c r="G1211" s="141" t="s">
        <v>1308</v>
      </c>
      <c r="H1211" s="192"/>
      <c r="I1211" s="143"/>
      <c r="J1211" s="144">
        <f>ROUND(I1211*H1211,2)</f>
        <v>0</v>
      </c>
      <c r="K1211" s="140" t="s">
        <v>381</v>
      </c>
      <c r="L1211" s="32"/>
      <c r="M1211" s="145" t="s">
        <v>1</v>
      </c>
      <c r="N1211" s="146" t="s">
        <v>41</v>
      </c>
      <c r="P1211" s="147">
        <f>O1211*H1211</f>
        <v>0</v>
      </c>
      <c r="Q1211" s="147">
        <v>0</v>
      </c>
      <c r="R1211" s="147">
        <f>Q1211*H1211</f>
        <v>0</v>
      </c>
      <c r="S1211" s="147">
        <v>0</v>
      </c>
      <c r="T1211" s="148">
        <f>S1211*H1211</f>
        <v>0</v>
      </c>
      <c r="AR1211" s="149" t="s">
        <v>491</v>
      </c>
      <c r="AT1211" s="149" t="s">
        <v>377</v>
      </c>
      <c r="AU1211" s="149" t="s">
        <v>85</v>
      </c>
      <c r="AY1211" s="17" t="s">
        <v>375</v>
      </c>
      <c r="BE1211" s="150">
        <f>IF(N1211="základní",J1211,0)</f>
        <v>0</v>
      </c>
      <c r="BF1211" s="150">
        <f>IF(N1211="snížená",J1211,0)</f>
        <v>0</v>
      </c>
      <c r="BG1211" s="150">
        <f>IF(N1211="zákl. přenesená",J1211,0)</f>
        <v>0</v>
      </c>
      <c r="BH1211" s="150">
        <f>IF(N1211="sníž. přenesená",J1211,0)</f>
        <v>0</v>
      </c>
      <c r="BI1211" s="150">
        <f>IF(N1211="nulová",J1211,0)</f>
        <v>0</v>
      </c>
      <c r="BJ1211" s="17" t="s">
        <v>83</v>
      </c>
      <c r="BK1211" s="150">
        <f>ROUND(I1211*H1211,2)</f>
        <v>0</v>
      </c>
      <c r="BL1211" s="17" t="s">
        <v>491</v>
      </c>
      <c r="BM1211" s="149" t="s">
        <v>1948</v>
      </c>
    </row>
    <row r="1212" spans="2:65" s="11" customFormat="1" ht="22.9" customHeight="1" x14ac:dyDescent="0.2">
      <c r="B1212" s="126"/>
      <c r="D1212" s="127" t="s">
        <v>75</v>
      </c>
      <c r="E1212" s="136" t="s">
        <v>1949</v>
      </c>
      <c r="F1212" s="136" t="s">
        <v>1950</v>
      </c>
      <c r="I1212" s="129"/>
      <c r="J1212" s="137">
        <f>BK1212</f>
        <v>0</v>
      </c>
      <c r="L1212" s="126"/>
      <c r="M1212" s="131"/>
      <c r="P1212" s="132">
        <f>SUM(P1213:P1220)</f>
        <v>0</v>
      </c>
      <c r="R1212" s="132">
        <f>SUM(R1213:R1220)</f>
        <v>1.1977420000000001</v>
      </c>
      <c r="T1212" s="133">
        <f>SUM(T1213:T1220)</f>
        <v>0</v>
      </c>
      <c r="AR1212" s="127" t="s">
        <v>85</v>
      </c>
      <c r="AT1212" s="134" t="s">
        <v>75</v>
      </c>
      <c r="AU1212" s="134" t="s">
        <v>83</v>
      </c>
      <c r="AY1212" s="127" t="s">
        <v>375</v>
      </c>
      <c r="BK1212" s="135">
        <f>SUM(BK1213:BK1220)</f>
        <v>0</v>
      </c>
    </row>
    <row r="1213" spans="2:65" s="1" customFormat="1" ht="24.2" customHeight="1" x14ac:dyDescent="0.2">
      <c r="B1213" s="32"/>
      <c r="C1213" s="138" t="s">
        <v>1951</v>
      </c>
      <c r="D1213" s="138" t="s">
        <v>377</v>
      </c>
      <c r="E1213" s="139" t="s">
        <v>1952</v>
      </c>
      <c r="F1213" s="140" t="s">
        <v>1953</v>
      </c>
      <c r="G1213" s="141" t="s">
        <v>380</v>
      </c>
      <c r="H1213" s="142">
        <v>460.67</v>
      </c>
      <c r="I1213" s="143"/>
      <c r="J1213" s="144">
        <f>ROUND(I1213*H1213,2)</f>
        <v>0</v>
      </c>
      <c r="K1213" s="140" t="s">
        <v>381</v>
      </c>
      <c r="L1213" s="32"/>
      <c r="M1213" s="145" t="s">
        <v>1</v>
      </c>
      <c r="N1213" s="146" t="s">
        <v>41</v>
      </c>
      <c r="P1213" s="147">
        <f>O1213*H1213</f>
        <v>0</v>
      </c>
      <c r="Q1213" s="147">
        <v>2.9999999999999997E-4</v>
      </c>
      <c r="R1213" s="147">
        <f>Q1213*H1213</f>
        <v>0.13820099999999999</v>
      </c>
      <c r="S1213" s="147">
        <v>0</v>
      </c>
      <c r="T1213" s="148">
        <f>S1213*H1213</f>
        <v>0</v>
      </c>
      <c r="AR1213" s="149" t="s">
        <v>491</v>
      </c>
      <c r="AT1213" s="149" t="s">
        <v>377</v>
      </c>
      <c r="AU1213" s="149" t="s">
        <v>85</v>
      </c>
      <c r="AY1213" s="17" t="s">
        <v>375</v>
      </c>
      <c r="BE1213" s="150">
        <f>IF(N1213="základní",J1213,0)</f>
        <v>0</v>
      </c>
      <c r="BF1213" s="150">
        <f>IF(N1213="snížená",J1213,0)</f>
        <v>0</v>
      </c>
      <c r="BG1213" s="150">
        <f>IF(N1213="zákl. přenesená",J1213,0)</f>
        <v>0</v>
      </c>
      <c r="BH1213" s="150">
        <f>IF(N1213="sníž. přenesená",J1213,0)</f>
        <v>0</v>
      </c>
      <c r="BI1213" s="150">
        <f>IF(N1213="nulová",J1213,0)</f>
        <v>0</v>
      </c>
      <c r="BJ1213" s="17" t="s">
        <v>83</v>
      </c>
      <c r="BK1213" s="150">
        <f>ROUND(I1213*H1213,2)</f>
        <v>0</v>
      </c>
      <c r="BL1213" s="17" t="s">
        <v>491</v>
      </c>
      <c r="BM1213" s="149" t="s">
        <v>1954</v>
      </c>
    </row>
    <row r="1214" spans="2:65" s="14" customFormat="1" ht="11.25" x14ac:dyDescent="0.2">
      <c r="B1214" s="166"/>
      <c r="D1214" s="152" t="s">
        <v>384</v>
      </c>
      <c r="E1214" s="167" t="s">
        <v>1</v>
      </c>
      <c r="F1214" s="168" t="s">
        <v>1009</v>
      </c>
      <c r="H1214" s="167" t="s">
        <v>1</v>
      </c>
      <c r="I1214" s="169"/>
      <c r="L1214" s="166"/>
      <c r="M1214" s="170"/>
      <c r="T1214" s="171"/>
      <c r="AT1214" s="167" t="s">
        <v>384</v>
      </c>
      <c r="AU1214" s="167" t="s">
        <v>85</v>
      </c>
      <c r="AV1214" s="14" t="s">
        <v>83</v>
      </c>
      <c r="AW1214" s="14" t="s">
        <v>32</v>
      </c>
      <c r="AX1214" s="14" t="s">
        <v>76</v>
      </c>
      <c r="AY1214" s="167" t="s">
        <v>375</v>
      </c>
    </row>
    <row r="1215" spans="2:65" s="12" customFormat="1" ht="11.25" x14ac:dyDescent="0.2">
      <c r="B1215" s="151"/>
      <c r="D1215" s="152" t="s">
        <v>384</v>
      </c>
      <c r="E1215" s="153" t="s">
        <v>1</v>
      </c>
      <c r="F1215" s="154" t="s">
        <v>1955</v>
      </c>
      <c r="H1215" s="155">
        <v>268.52999999999997</v>
      </c>
      <c r="I1215" s="156"/>
      <c r="L1215" s="151"/>
      <c r="M1215" s="157"/>
      <c r="T1215" s="158"/>
      <c r="AT1215" s="153" t="s">
        <v>384</v>
      </c>
      <c r="AU1215" s="153" t="s">
        <v>85</v>
      </c>
      <c r="AV1215" s="12" t="s">
        <v>85</v>
      </c>
      <c r="AW1215" s="12" t="s">
        <v>32</v>
      </c>
      <c r="AX1215" s="12" t="s">
        <v>76</v>
      </c>
      <c r="AY1215" s="153" t="s">
        <v>375</v>
      </c>
    </row>
    <row r="1216" spans="2:65" s="12" customFormat="1" ht="11.25" x14ac:dyDescent="0.2">
      <c r="B1216" s="151"/>
      <c r="D1216" s="152" t="s">
        <v>384</v>
      </c>
      <c r="E1216" s="153" t="s">
        <v>1</v>
      </c>
      <c r="F1216" s="154" t="s">
        <v>287</v>
      </c>
      <c r="H1216" s="155">
        <v>192.14</v>
      </c>
      <c r="I1216" s="156"/>
      <c r="L1216" s="151"/>
      <c r="M1216" s="157"/>
      <c r="T1216" s="158"/>
      <c r="AT1216" s="153" t="s">
        <v>384</v>
      </c>
      <c r="AU1216" s="153" t="s">
        <v>85</v>
      </c>
      <c r="AV1216" s="12" t="s">
        <v>85</v>
      </c>
      <c r="AW1216" s="12" t="s">
        <v>32</v>
      </c>
      <c r="AX1216" s="12" t="s">
        <v>76</v>
      </c>
      <c r="AY1216" s="153" t="s">
        <v>375</v>
      </c>
    </row>
    <row r="1217" spans="2:65" s="13" customFormat="1" ht="11.25" x14ac:dyDescent="0.2">
      <c r="B1217" s="159"/>
      <c r="D1217" s="152" t="s">
        <v>384</v>
      </c>
      <c r="E1217" s="160" t="s">
        <v>1</v>
      </c>
      <c r="F1217" s="161" t="s">
        <v>387</v>
      </c>
      <c r="H1217" s="162">
        <v>460.67</v>
      </c>
      <c r="I1217" s="163"/>
      <c r="L1217" s="159"/>
      <c r="M1217" s="164"/>
      <c r="T1217" s="165"/>
      <c r="AT1217" s="160" t="s">
        <v>384</v>
      </c>
      <c r="AU1217" s="160" t="s">
        <v>85</v>
      </c>
      <c r="AV1217" s="13" t="s">
        <v>382</v>
      </c>
      <c r="AW1217" s="13" t="s">
        <v>32</v>
      </c>
      <c r="AX1217" s="13" t="s">
        <v>83</v>
      </c>
      <c r="AY1217" s="160" t="s">
        <v>375</v>
      </c>
    </row>
    <row r="1218" spans="2:65" s="1" customFormat="1" ht="16.5" customHeight="1" x14ac:dyDescent="0.2">
      <c r="B1218" s="32"/>
      <c r="C1218" s="138" t="s">
        <v>1956</v>
      </c>
      <c r="D1218" s="138" t="s">
        <v>377</v>
      </c>
      <c r="E1218" s="139" t="s">
        <v>1957</v>
      </c>
      <c r="F1218" s="140" t="s">
        <v>1958</v>
      </c>
      <c r="G1218" s="141" t="s">
        <v>380</v>
      </c>
      <c r="H1218" s="142">
        <v>460.67</v>
      </c>
      <c r="I1218" s="143"/>
      <c r="J1218" s="144">
        <f>ROUND(I1218*H1218,2)</f>
        <v>0</v>
      </c>
      <c r="K1218" s="140" t="s">
        <v>1170</v>
      </c>
      <c r="L1218" s="32"/>
      <c r="M1218" s="145" t="s">
        <v>1</v>
      </c>
      <c r="N1218" s="146" t="s">
        <v>41</v>
      </c>
      <c r="P1218" s="147">
        <f>O1218*H1218</f>
        <v>0</v>
      </c>
      <c r="Q1218" s="147">
        <v>2.3E-3</v>
      </c>
      <c r="R1218" s="147">
        <f>Q1218*H1218</f>
        <v>1.0595410000000001</v>
      </c>
      <c r="S1218" s="147">
        <v>0</v>
      </c>
      <c r="T1218" s="148">
        <f>S1218*H1218</f>
        <v>0</v>
      </c>
      <c r="AR1218" s="149" t="s">
        <v>491</v>
      </c>
      <c r="AT1218" s="149" t="s">
        <v>377</v>
      </c>
      <c r="AU1218" s="149" t="s">
        <v>85</v>
      </c>
      <c r="AY1218" s="17" t="s">
        <v>375</v>
      </c>
      <c r="BE1218" s="150">
        <f>IF(N1218="základní",J1218,0)</f>
        <v>0</v>
      </c>
      <c r="BF1218" s="150">
        <f>IF(N1218="snížená",J1218,0)</f>
        <v>0</v>
      </c>
      <c r="BG1218" s="150">
        <f>IF(N1218="zákl. přenesená",J1218,0)</f>
        <v>0</v>
      </c>
      <c r="BH1218" s="150">
        <f>IF(N1218="sníž. přenesená",J1218,0)</f>
        <v>0</v>
      </c>
      <c r="BI1218" s="150">
        <f>IF(N1218="nulová",J1218,0)</f>
        <v>0</v>
      </c>
      <c r="BJ1218" s="17" t="s">
        <v>83</v>
      </c>
      <c r="BK1218" s="150">
        <f>ROUND(I1218*H1218,2)</f>
        <v>0</v>
      </c>
      <c r="BL1218" s="17" t="s">
        <v>491</v>
      </c>
      <c r="BM1218" s="149" t="s">
        <v>1959</v>
      </c>
    </row>
    <row r="1219" spans="2:65" s="1" customFormat="1" ht="19.5" x14ac:dyDescent="0.2">
      <c r="B1219" s="32"/>
      <c r="D1219" s="152" t="s">
        <v>1139</v>
      </c>
      <c r="F1219" s="189" t="s">
        <v>1960</v>
      </c>
      <c r="I1219" s="190"/>
      <c r="L1219" s="32"/>
      <c r="M1219" s="191"/>
      <c r="T1219" s="56"/>
      <c r="AT1219" s="17" t="s">
        <v>1139</v>
      </c>
      <c r="AU1219" s="17" t="s">
        <v>85</v>
      </c>
    </row>
    <row r="1220" spans="2:65" s="1" customFormat="1" ht="24.2" customHeight="1" x14ac:dyDescent="0.2">
      <c r="B1220" s="32"/>
      <c r="C1220" s="138" t="s">
        <v>1961</v>
      </c>
      <c r="D1220" s="138" t="s">
        <v>377</v>
      </c>
      <c r="E1220" s="139" t="s">
        <v>1962</v>
      </c>
      <c r="F1220" s="140" t="s">
        <v>1963</v>
      </c>
      <c r="G1220" s="141" t="s">
        <v>1308</v>
      </c>
      <c r="H1220" s="192"/>
      <c r="I1220" s="143"/>
      <c r="J1220" s="144">
        <f>ROUND(I1220*H1220,2)</f>
        <v>0</v>
      </c>
      <c r="K1220" s="140" t="s">
        <v>381</v>
      </c>
      <c r="L1220" s="32"/>
      <c r="M1220" s="145" t="s">
        <v>1</v>
      </c>
      <c r="N1220" s="146" t="s">
        <v>41</v>
      </c>
      <c r="P1220" s="147">
        <f>O1220*H1220</f>
        <v>0</v>
      </c>
      <c r="Q1220" s="147">
        <v>0</v>
      </c>
      <c r="R1220" s="147">
        <f>Q1220*H1220</f>
        <v>0</v>
      </c>
      <c r="S1220" s="147">
        <v>0</v>
      </c>
      <c r="T1220" s="148">
        <f>S1220*H1220</f>
        <v>0</v>
      </c>
      <c r="AR1220" s="149" t="s">
        <v>491</v>
      </c>
      <c r="AT1220" s="149" t="s">
        <v>377</v>
      </c>
      <c r="AU1220" s="149" t="s">
        <v>85</v>
      </c>
      <c r="AY1220" s="17" t="s">
        <v>375</v>
      </c>
      <c r="BE1220" s="150">
        <f>IF(N1220="základní",J1220,0)</f>
        <v>0</v>
      </c>
      <c r="BF1220" s="150">
        <f>IF(N1220="snížená",J1220,0)</f>
        <v>0</v>
      </c>
      <c r="BG1220" s="150">
        <f>IF(N1220="zákl. přenesená",J1220,0)</f>
        <v>0</v>
      </c>
      <c r="BH1220" s="150">
        <f>IF(N1220="sníž. přenesená",J1220,0)</f>
        <v>0</v>
      </c>
      <c r="BI1220" s="150">
        <f>IF(N1220="nulová",J1220,0)</f>
        <v>0</v>
      </c>
      <c r="BJ1220" s="17" t="s">
        <v>83</v>
      </c>
      <c r="BK1220" s="150">
        <f>ROUND(I1220*H1220,2)</f>
        <v>0</v>
      </c>
      <c r="BL1220" s="17" t="s">
        <v>491</v>
      </c>
      <c r="BM1220" s="149" t="s">
        <v>1964</v>
      </c>
    </row>
    <row r="1221" spans="2:65" s="11" customFormat="1" ht="22.9" customHeight="1" x14ac:dyDescent="0.2">
      <c r="B1221" s="126"/>
      <c r="D1221" s="127" t="s">
        <v>75</v>
      </c>
      <c r="E1221" s="136" t="s">
        <v>1965</v>
      </c>
      <c r="F1221" s="136" t="s">
        <v>1966</v>
      </c>
      <c r="I1221" s="129"/>
      <c r="J1221" s="137">
        <f>BK1221</f>
        <v>0</v>
      </c>
      <c r="L1221" s="126"/>
      <c r="M1221" s="131"/>
      <c r="P1221" s="132">
        <f>SUM(P1222:P1290)</f>
        <v>0</v>
      </c>
      <c r="R1221" s="132">
        <f>SUM(R1222:R1290)</f>
        <v>3.8730606999999999</v>
      </c>
      <c r="T1221" s="133">
        <f>SUM(T1222:T1290)</f>
        <v>0</v>
      </c>
      <c r="AR1221" s="127" t="s">
        <v>85</v>
      </c>
      <c r="AT1221" s="134" t="s">
        <v>75</v>
      </c>
      <c r="AU1221" s="134" t="s">
        <v>83</v>
      </c>
      <c r="AY1221" s="127" t="s">
        <v>375</v>
      </c>
      <c r="BK1221" s="135">
        <f>SUM(BK1222:BK1290)</f>
        <v>0</v>
      </c>
    </row>
    <row r="1222" spans="2:65" s="1" customFormat="1" ht="16.5" customHeight="1" x14ac:dyDescent="0.2">
      <c r="B1222" s="32"/>
      <c r="C1222" s="138" t="s">
        <v>1967</v>
      </c>
      <c r="D1222" s="138" t="s">
        <v>377</v>
      </c>
      <c r="E1222" s="139" t="s">
        <v>1968</v>
      </c>
      <c r="F1222" s="140" t="s">
        <v>1969</v>
      </c>
      <c r="G1222" s="141" t="s">
        <v>380</v>
      </c>
      <c r="H1222" s="142">
        <v>183.035</v>
      </c>
      <c r="I1222" s="143"/>
      <c r="J1222" s="144">
        <f>ROUND(I1222*H1222,2)</f>
        <v>0</v>
      </c>
      <c r="K1222" s="140" t="s">
        <v>381</v>
      </c>
      <c r="L1222" s="32"/>
      <c r="M1222" s="145" t="s">
        <v>1</v>
      </c>
      <c r="N1222" s="146" t="s">
        <v>41</v>
      </c>
      <c r="P1222" s="147">
        <f>O1222*H1222</f>
        <v>0</v>
      </c>
      <c r="Q1222" s="147">
        <v>2.9999999999999997E-4</v>
      </c>
      <c r="R1222" s="147">
        <f>Q1222*H1222</f>
        <v>5.4910499999999994E-2</v>
      </c>
      <c r="S1222" s="147">
        <v>0</v>
      </c>
      <c r="T1222" s="148">
        <f>S1222*H1222</f>
        <v>0</v>
      </c>
      <c r="AR1222" s="149" t="s">
        <v>491</v>
      </c>
      <c r="AT1222" s="149" t="s">
        <v>377</v>
      </c>
      <c r="AU1222" s="149" t="s">
        <v>85</v>
      </c>
      <c r="AY1222" s="17" t="s">
        <v>375</v>
      </c>
      <c r="BE1222" s="150">
        <f>IF(N1222="základní",J1222,0)</f>
        <v>0</v>
      </c>
      <c r="BF1222" s="150">
        <f>IF(N1222="snížená",J1222,0)</f>
        <v>0</v>
      </c>
      <c r="BG1222" s="150">
        <f>IF(N1222="zákl. přenesená",J1222,0)</f>
        <v>0</v>
      </c>
      <c r="BH1222" s="150">
        <f>IF(N1222="sníž. přenesená",J1222,0)</f>
        <v>0</v>
      </c>
      <c r="BI1222" s="150">
        <f>IF(N1222="nulová",J1222,0)</f>
        <v>0</v>
      </c>
      <c r="BJ1222" s="17" t="s">
        <v>83</v>
      </c>
      <c r="BK1222" s="150">
        <f>ROUND(I1222*H1222,2)</f>
        <v>0</v>
      </c>
      <c r="BL1222" s="17" t="s">
        <v>491</v>
      </c>
      <c r="BM1222" s="149" t="s">
        <v>1970</v>
      </c>
    </row>
    <row r="1223" spans="2:65" s="14" customFormat="1" ht="11.25" x14ac:dyDescent="0.2">
      <c r="B1223" s="166"/>
      <c r="D1223" s="152" t="s">
        <v>384</v>
      </c>
      <c r="E1223" s="167" t="s">
        <v>1</v>
      </c>
      <c r="F1223" s="168" t="s">
        <v>1971</v>
      </c>
      <c r="H1223" s="167" t="s">
        <v>1</v>
      </c>
      <c r="I1223" s="169"/>
      <c r="L1223" s="166"/>
      <c r="M1223" s="170"/>
      <c r="T1223" s="171"/>
      <c r="AT1223" s="167" t="s">
        <v>384</v>
      </c>
      <c r="AU1223" s="167" t="s">
        <v>85</v>
      </c>
      <c r="AV1223" s="14" t="s">
        <v>83</v>
      </c>
      <c r="AW1223" s="14" t="s">
        <v>32</v>
      </c>
      <c r="AX1223" s="14" t="s">
        <v>76</v>
      </c>
      <c r="AY1223" s="167" t="s">
        <v>375</v>
      </c>
    </row>
    <row r="1224" spans="2:65" s="14" customFormat="1" ht="11.25" x14ac:dyDescent="0.2">
      <c r="B1224" s="166"/>
      <c r="D1224" s="152" t="s">
        <v>384</v>
      </c>
      <c r="E1224" s="167" t="s">
        <v>1</v>
      </c>
      <c r="F1224" s="168" t="s">
        <v>392</v>
      </c>
      <c r="H1224" s="167" t="s">
        <v>1</v>
      </c>
      <c r="I1224" s="169"/>
      <c r="L1224" s="166"/>
      <c r="M1224" s="170"/>
      <c r="T1224" s="171"/>
      <c r="AT1224" s="167" t="s">
        <v>384</v>
      </c>
      <c r="AU1224" s="167" t="s">
        <v>85</v>
      </c>
      <c r="AV1224" s="14" t="s">
        <v>83</v>
      </c>
      <c r="AW1224" s="14" t="s">
        <v>32</v>
      </c>
      <c r="AX1224" s="14" t="s">
        <v>76</v>
      </c>
      <c r="AY1224" s="167" t="s">
        <v>375</v>
      </c>
    </row>
    <row r="1225" spans="2:65" s="12" customFormat="1" ht="11.25" x14ac:dyDescent="0.2">
      <c r="B1225" s="151"/>
      <c r="D1225" s="152" t="s">
        <v>384</v>
      </c>
      <c r="E1225" s="153" t="s">
        <v>1</v>
      </c>
      <c r="F1225" s="154" t="s">
        <v>1972</v>
      </c>
      <c r="H1225" s="155">
        <v>3.06</v>
      </c>
      <c r="I1225" s="156"/>
      <c r="L1225" s="151"/>
      <c r="M1225" s="157"/>
      <c r="T1225" s="158"/>
      <c r="AT1225" s="153" t="s">
        <v>384</v>
      </c>
      <c r="AU1225" s="153" t="s">
        <v>85</v>
      </c>
      <c r="AV1225" s="12" t="s">
        <v>85</v>
      </c>
      <c r="AW1225" s="12" t="s">
        <v>32</v>
      </c>
      <c r="AX1225" s="12" t="s">
        <v>76</v>
      </c>
      <c r="AY1225" s="153" t="s">
        <v>375</v>
      </c>
    </row>
    <row r="1226" spans="2:65" s="12" customFormat="1" ht="11.25" x14ac:dyDescent="0.2">
      <c r="B1226" s="151"/>
      <c r="D1226" s="152" t="s">
        <v>384</v>
      </c>
      <c r="E1226" s="153" t="s">
        <v>1</v>
      </c>
      <c r="F1226" s="154" t="s">
        <v>1973</v>
      </c>
      <c r="H1226" s="155">
        <v>25.975000000000001</v>
      </c>
      <c r="I1226" s="156"/>
      <c r="L1226" s="151"/>
      <c r="M1226" s="157"/>
      <c r="T1226" s="158"/>
      <c r="AT1226" s="153" t="s">
        <v>384</v>
      </c>
      <c r="AU1226" s="153" t="s">
        <v>85</v>
      </c>
      <c r="AV1226" s="12" t="s">
        <v>85</v>
      </c>
      <c r="AW1226" s="12" t="s">
        <v>32</v>
      </c>
      <c r="AX1226" s="12" t="s">
        <v>76</v>
      </c>
      <c r="AY1226" s="153" t="s">
        <v>375</v>
      </c>
    </row>
    <row r="1227" spans="2:65" s="12" customFormat="1" ht="11.25" x14ac:dyDescent="0.2">
      <c r="B1227" s="151"/>
      <c r="D1227" s="152" t="s">
        <v>384</v>
      </c>
      <c r="E1227" s="153" t="s">
        <v>1</v>
      </c>
      <c r="F1227" s="154" t="s">
        <v>1974</v>
      </c>
      <c r="H1227" s="155">
        <v>7.2629999999999999</v>
      </c>
      <c r="I1227" s="156"/>
      <c r="L1227" s="151"/>
      <c r="M1227" s="157"/>
      <c r="T1227" s="158"/>
      <c r="AT1227" s="153" t="s">
        <v>384</v>
      </c>
      <c r="AU1227" s="153" t="s">
        <v>85</v>
      </c>
      <c r="AV1227" s="12" t="s">
        <v>85</v>
      </c>
      <c r="AW1227" s="12" t="s">
        <v>32</v>
      </c>
      <c r="AX1227" s="12" t="s">
        <v>76</v>
      </c>
      <c r="AY1227" s="153" t="s">
        <v>375</v>
      </c>
    </row>
    <row r="1228" spans="2:65" s="12" customFormat="1" ht="11.25" x14ac:dyDescent="0.2">
      <c r="B1228" s="151"/>
      <c r="D1228" s="152" t="s">
        <v>384</v>
      </c>
      <c r="E1228" s="153" t="s">
        <v>1</v>
      </c>
      <c r="F1228" s="154" t="s">
        <v>1975</v>
      </c>
      <c r="H1228" s="155">
        <v>9.56</v>
      </c>
      <c r="I1228" s="156"/>
      <c r="L1228" s="151"/>
      <c r="M1228" s="157"/>
      <c r="T1228" s="158"/>
      <c r="AT1228" s="153" t="s">
        <v>384</v>
      </c>
      <c r="AU1228" s="153" t="s">
        <v>85</v>
      </c>
      <c r="AV1228" s="12" t="s">
        <v>85</v>
      </c>
      <c r="AW1228" s="12" t="s">
        <v>32</v>
      </c>
      <c r="AX1228" s="12" t="s">
        <v>76</v>
      </c>
      <c r="AY1228" s="153" t="s">
        <v>375</v>
      </c>
    </row>
    <row r="1229" spans="2:65" s="12" customFormat="1" ht="11.25" x14ac:dyDescent="0.2">
      <c r="B1229" s="151"/>
      <c r="D1229" s="152" t="s">
        <v>384</v>
      </c>
      <c r="E1229" s="153" t="s">
        <v>1</v>
      </c>
      <c r="F1229" s="154" t="s">
        <v>1976</v>
      </c>
      <c r="H1229" s="155">
        <v>6.6959999999999997</v>
      </c>
      <c r="I1229" s="156"/>
      <c r="L1229" s="151"/>
      <c r="M1229" s="157"/>
      <c r="T1229" s="158"/>
      <c r="AT1229" s="153" t="s">
        <v>384</v>
      </c>
      <c r="AU1229" s="153" t="s">
        <v>85</v>
      </c>
      <c r="AV1229" s="12" t="s">
        <v>85</v>
      </c>
      <c r="AW1229" s="12" t="s">
        <v>32</v>
      </c>
      <c r="AX1229" s="12" t="s">
        <v>76</v>
      </c>
      <c r="AY1229" s="153" t="s">
        <v>375</v>
      </c>
    </row>
    <row r="1230" spans="2:65" s="12" customFormat="1" ht="11.25" x14ac:dyDescent="0.2">
      <c r="B1230" s="151"/>
      <c r="D1230" s="152" t="s">
        <v>384</v>
      </c>
      <c r="E1230" s="153" t="s">
        <v>1</v>
      </c>
      <c r="F1230" s="154" t="s">
        <v>1977</v>
      </c>
      <c r="H1230" s="155">
        <v>6.4459999999999997</v>
      </c>
      <c r="I1230" s="156"/>
      <c r="L1230" s="151"/>
      <c r="M1230" s="157"/>
      <c r="T1230" s="158"/>
      <c r="AT1230" s="153" t="s">
        <v>384</v>
      </c>
      <c r="AU1230" s="153" t="s">
        <v>85</v>
      </c>
      <c r="AV1230" s="12" t="s">
        <v>85</v>
      </c>
      <c r="AW1230" s="12" t="s">
        <v>32</v>
      </c>
      <c r="AX1230" s="12" t="s">
        <v>76</v>
      </c>
      <c r="AY1230" s="153" t="s">
        <v>375</v>
      </c>
    </row>
    <row r="1231" spans="2:65" s="12" customFormat="1" ht="11.25" x14ac:dyDescent="0.2">
      <c r="B1231" s="151"/>
      <c r="D1231" s="152" t="s">
        <v>384</v>
      </c>
      <c r="E1231" s="153" t="s">
        <v>1</v>
      </c>
      <c r="F1231" s="154" t="s">
        <v>1978</v>
      </c>
      <c r="H1231" s="155">
        <v>10.782</v>
      </c>
      <c r="I1231" s="156"/>
      <c r="L1231" s="151"/>
      <c r="M1231" s="157"/>
      <c r="T1231" s="158"/>
      <c r="AT1231" s="153" t="s">
        <v>384</v>
      </c>
      <c r="AU1231" s="153" t="s">
        <v>85</v>
      </c>
      <c r="AV1231" s="12" t="s">
        <v>85</v>
      </c>
      <c r="AW1231" s="12" t="s">
        <v>32</v>
      </c>
      <c r="AX1231" s="12" t="s">
        <v>76</v>
      </c>
      <c r="AY1231" s="153" t="s">
        <v>375</v>
      </c>
    </row>
    <row r="1232" spans="2:65" s="12" customFormat="1" ht="11.25" x14ac:dyDescent="0.2">
      <c r="B1232" s="151"/>
      <c r="D1232" s="152" t="s">
        <v>384</v>
      </c>
      <c r="E1232" s="153" t="s">
        <v>1</v>
      </c>
      <c r="F1232" s="154" t="s">
        <v>1979</v>
      </c>
      <c r="H1232" s="155">
        <v>1.65</v>
      </c>
      <c r="I1232" s="156"/>
      <c r="L1232" s="151"/>
      <c r="M1232" s="157"/>
      <c r="T1232" s="158"/>
      <c r="AT1232" s="153" t="s">
        <v>384</v>
      </c>
      <c r="AU1232" s="153" t="s">
        <v>85</v>
      </c>
      <c r="AV1232" s="12" t="s">
        <v>85</v>
      </c>
      <c r="AW1232" s="12" t="s">
        <v>32</v>
      </c>
      <c r="AX1232" s="12" t="s">
        <v>76</v>
      </c>
      <c r="AY1232" s="153" t="s">
        <v>375</v>
      </c>
    </row>
    <row r="1233" spans="2:51" s="12" customFormat="1" ht="11.25" x14ac:dyDescent="0.2">
      <c r="B1233" s="151"/>
      <c r="D1233" s="152" t="s">
        <v>384</v>
      </c>
      <c r="E1233" s="153" t="s">
        <v>1</v>
      </c>
      <c r="F1233" s="154" t="s">
        <v>1980</v>
      </c>
      <c r="H1233" s="155">
        <v>3.06</v>
      </c>
      <c r="I1233" s="156"/>
      <c r="L1233" s="151"/>
      <c r="M1233" s="157"/>
      <c r="T1233" s="158"/>
      <c r="AT1233" s="153" t="s">
        <v>384</v>
      </c>
      <c r="AU1233" s="153" t="s">
        <v>85</v>
      </c>
      <c r="AV1233" s="12" t="s">
        <v>85</v>
      </c>
      <c r="AW1233" s="12" t="s">
        <v>32</v>
      </c>
      <c r="AX1233" s="12" t="s">
        <v>76</v>
      </c>
      <c r="AY1233" s="153" t="s">
        <v>375</v>
      </c>
    </row>
    <row r="1234" spans="2:51" s="12" customFormat="1" ht="11.25" x14ac:dyDescent="0.2">
      <c r="B1234" s="151"/>
      <c r="D1234" s="152" t="s">
        <v>384</v>
      </c>
      <c r="E1234" s="153" t="s">
        <v>1</v>
      </c>
      <c r="F1234" s="154" t="s">
        <v>1981</v>
      </c>
      <c r="H1234" s="155">
        <v>25.875</v>
      </c>
      <c r="I1234" s="156"/>
      <c r="L1234" s="151"/>
      <c r="M1234" s="157"/>
      <c r="T1234" s="158"/>
      <c r="AT1234" s="153" t="s">
        <v>384</v>
      </c>
      <c r="AU1234" s="153" t="s">
        <v>85</v>
      </c>
      <c r="AV1234" s="12" t="s">
        <v>85</v>
      </c>
      <c r="AW1234" s="12" t="s">
        <v>32</v>
      </c>
      <c r="AX1234" s="12" t="s">
        <v>76</v>
      </c>
      <c r="AY1234" s="153" t="s">
        <v>375</v>
      </c>
    </row>
    <row r="1235" spans="2:51" s="12" customFormat="1" ht="22.5" x14ac:dyDescent="0.2">
      <c r="B1235" s="151"/>
      <c r="D1235" s="152" t="s">
        <v>384</v>
      </c>
      <c r="E1235" s="153" t="s">
        <v>1</v>
      </c>
      <c r="F1235" s="154" t="s">
        <v>1982</v>
      </c>
      <c r="H1235" s="155">
        <v>21.7</v>
      </c>
      <c r="I1235" s="156"/>
      <c r="L1235" s="151"/>
      <c r="M1235" s="157"/>
      <c r="T1235" s="158"/>
      <c r="AT1235" s="153" t="s">
        <v>384</v>
      </c>
      <c r="AU1235" s="153" t="s">
        <v>85</v>
      </c>
      <c r="AV1235" s="12" t="s">
        <v>85</v>
      </c>
      <c r="AW1235" s="12" t="s">
        <v>32</v>
      </c>
      <c r="AX1235" s="12" t="s">
        <v>76</v>
      </c>
      <c r="AY1235" s="153" t="s">
        <v>375</v>
      </c>
    </row>
    <row r="1236" spans="2:51" s="12" customFormat="1" ht="11.25" x14ac:dyDescent="0.2">
      <c r="B1236" s="151"/>
      <c r="D1236" s="152" t="s">
        <v>384</v>
      </c>
      <c r="E1236" s="153" t="s">
        <v>1</v>
      </c>
      <c r="F1236" s="154" t="s">
        <v>1983</v>
      </c>
      <c r="H1236" s="155">
        <v>13.464</v>
      </c>
      <c r="I1236" s="156"/>
      <c r="L1236" s="151"/>
      <c r="M1236" s="157"/>
      <c r="T1236" s="158"/>
      <c r="AT1236" s="153" t="s">
        <v>384</v>
      </c>
      <c r="AU1236" s="153" t="s">
        <v>85</v>
      </c>
      <c r="AV1236" s="12" t="s">
        <v>85</v>
      </c>
      <c r="AW1236" s="12" t="s">
        <v>32</v>
      </c>
      <c r="AX1236" s="12" t="s">
        <v>76</v>
      </c>
      <c r="AY1236" s="153" t="s">
        <v>375</v>
      </c>
    </row>
    <row r="1237" spans="2:51" s="12" customFormat="1" ht="11.25" x14ac:dyDescent="0.2">
      <c r="B1237" s="151"/>
      <c r="D1237" s="152" t="s">
        <v>384</v>
      </c>
      <c r="E1237" s="153" t="s">
        <v>1</v>
      </c>
      <c r="F1237" s="154" t="s">
        <v>1984</v>
      </c>
      <c r="H1237" s="155">
        <v>8.5860000000000003</v>
      </c>
      <c r="I1237" s="156"/>
      <c r="L1237" s="151"/>
      <c r="M1237" s="157"/>
      <c r="T1237" s="158"/>
      <c r="AT1237" s="153" t="s">
        <v>384</v>
      </c>
      <c r="AU1237" s="153" t="s">
        <v>85</v>
      </c>
      <c r="AV1237" s="12" t="s">
        <v>85</v>
      </c>
      <c r="AW1237" s="12" t="s">
        <v>32</v>
      </c>
      <c r="AX1237" s="12" t="s">
        <v>76</v>
      </c>
      <c r="AY1237" s="153" t="s">
        <v>375</v>
      </c>
    </row>
    <row r="1238" spans="2:51" s="15" customFormat="1" ht="11.25" x14ac:dyDescent="0.2">
      <c r="B1238" s="172"/>
      <c r="D1238" s="152" t="s">
        <v>384</v>
      </c>
      <c r="E1238" s="173" t="s">
        <v>242</v>
      </c>
      <c r="F1238" s="174" t="s">
        <v>526</v>
      </c>
      <c r="H1238" s="175">
        <v>144.11699999999999</v>
      </c>
      <c r="I1238" s="176"/>
      <c r="L1238" s="172"/>
      <c r="M1238" s="177"/>
      <c r="T1238" s="178"/>
      <c r="AT1238" s="173" t="s">
        <v>384</v>
      </c>
      <c r="AU1238" s="173" t="s">
        <v>85</v>
      </c>
      <c r="AV1238" s="15" t="s">
        <v>93</v>
      </c>
      <c r="AW1238" s="15" t="s">
        <v>32</v>
      </c>
      <c r="AX1238" s="15" t="s">
        <v>76</v>
      </c>
      <c r="AY1238" s="173" t="s">
        <v>375</v>
      </c>
    </row>
    <row r="1239" spans="2:51" s="14" customFormat="1" ht="11.25" x14ac:dyDescent="0.2">
      <c r="B1239" s="166"/>
      <c r="D1239" s="152" t="s">
        <v>384</v>
      </c>
      <c r="E1239" s="167" t="s">
        <v>1</v>
      </c>
      <c r="F1239" s="168" t="s">
        <v>1985</v>
      </c>
      <c r="H1239" s="167" t="s">
        <v>1</v>
      </c>
      <c r="I1239" s="169"/>
      <c r="L1239" s="166"/>
      <c r="M1239" s="170"/>
      <c r="T1239" s="171"/>
      <c r="AT1239" s="167" t="s">
        <v>384</v>
      </c>
      <c r="AU1239" s="167" t="s">
        <v>85</v>
      </c>
      <c r="AV1239" s="14" t="s">
        <v>83</v>
      </c>
      <c r="AW1239" s="14" t="s">
        <v>32</v>
      </c>
      <c r="AX1239" s="14" t="s">
        <v>76</v>
      </c>
      <c r="AY1239" s="167" t="s">
        <v>375</v>
      </c>
    </row>
    <row r="1240" spans="2:51" s="14" customFormat="1" ht="11.25" x14ac:dyDescent="0.2">
      <c r="B1240" s="166"/>
      <c r="D1240" s="152" t="s">
        <v>384</v>
      </c>
      <c r="E1240" s="167" t="s">
        <v>1</v>
      </c>
      <c r="F1240" s="168" t="s">
        <v>392</v>
      </c>
      <c r="H1240" s="167" t="s">
        <v>1</v>
      </c>
      <c r="I1240" s="169"/>
      <c r="L1240" s="166"/>
      <c r="M1240" s="170"/>
      <c r="T1240" s="171"/>
      <c r="AT1240" s="167" t="s">
        <v>384</v>
      </c>
      <c r="AU1240" s="167" t="s">
        <v>85</v>
      </c>
      <c r="AV1240" s="14" t="s">
        <v>83</v>
      </c>
      <c r="AW1240" s="14" t="s">
        <v>32</v>
      </c>
      <c r="AX1240" s="14" t="s">
        <v>76</v>
      </c>
      <c r="AY1240" s="167" t="s">
        <v>375</v>
      </c>
    </row>
    <row r="1241" spans="2:51" s="12" customFormat="1" ht="11.25" x14ac:dyDescent="0.2">
      <c r="B1241" s="151"/>
      <c r="D1241" s="152" t="s">
        <v>384</v>
      </c>
      <c r="E1241" s="153" t="s">
        <v>1</v>
      </c>
      <c r="F1241" s="154" t="s">
        <v>1986</v>
      </c>
      <c r="H1241" s="155">
        <v>1.8</v>
      </c>
      <c r="I1241" s="156"/>
      <c r="L1241" s="151"/>
      <c r="M1241" s="157"/>
      <c r="T1241" s="158"/>
      <c r="AT1241" s="153" t="s">
        <v>384</v>
      </c>
      <c r="AU1241" s="153" t="s">
        <v>85</v>
      </c>
      <c r="AV1241" s="12" t="s">
        <v>85</v>
      </c>
      <c r="AW1241" s="12" t="s">
        <v>32</v>
      </c>
      <c r="AX1241" s="12" t="s">
        <v>76</v>
      </c>
      <c r="AY1241" s="153" t="s">
        <v>375</v>
      </c>
    </row>
    <row r="1242" spans="2:51" s="12" customFormat="1" ht="11.25" x14ac:dyDescent="0.2">
      <c r="B1242" s="151"/>
      <c r="D1242" s="152" t="s">
        <v>384</v>
      </c>
      <c r="E1242" s="153" t="s">
        <v>1</v>
      </c>
      <c r="F1242" s="154" t="s">
        <v>1987</v>
      </c>
      <c r="H1242" s="155">
        <v>1.875</v>
      </c>
      <c r="I1242" s="156"/>
      <c r="L1242" s="151"/>
      <c r="M1242" s="157"/>
      <c r="T1242" s="158"/>
      <c r="AT1242" s="153" t="s">
        <v>384</v>
      </c>
      <c r="AU1242" s="153" t="s">
        <v>85</v>
      </c>
      <c r="AV1242" s="12" t="s">
        <v>85</v>
      </c>
      <c r="AW1242" s="12" t="s">
        <v>32</v>
      </c>
      <c r="AX1242" s="12" t="s">
        <v>76</v>
      </c>
      <c r="AY1242" s="153" t="s">
        <v>375</v>
      </c>
    </row>
    <row r="1243" spans="2:51" s="12" customFormat="1" ht="11.25" x14ac:dyDescent="0.2">
      <c r="B1243" s="151"/>
      <c r="D1243" s="152" t="s">
        <v>384</v>
      </c>
      <c r="E1243" s="153" t="s">
        <v>1</v>
      </c>
      <c r="F1243" s="154" t="s">
        <v>1988</v>
      </c>
      <c r="H1243" s="155">
        <v>5.157</v>
      </c>
      <c r="I1243" s="156"/>
      <c r="L1243" s="151"/>
      <c r="M1243" s="157"/>
      <c r="T1243" s="158"/>
      <c r="AT1243" s="153" t="s">
        <v>384</v>
      </c>
      <c r="AU1243" s="153" t="s">
        <v>85</v>
      </c>
      <c r="AV1243" s="12" t="s">
        <v>85</v>
      </c>
      <c r="AW1243" s="12" t="s">
        <v>32</v>
      </c>
      <c r="AX1243" s="12" t="s">
        <v>76</v>
      </c>
      <c r="AY1243" s="153" t="s">
        <v>375</v>
      </c>
    </row>
    <row r="1244" spans="2:51" s="12" customFormat="1" ht="11.25" x14ac:dyDescent="0.2">
      <c r="B1244" s="151"/>
      <c r="D1244" s="152" t="s">
        <v>384</v>
      </c>
      <c r="E1244" s="153" t="s">
        <v>1</v>
      </c>
      <c r="F1244" s="154" t="s">
        <v>1989</v>
      </c>
      <c r="H1244" s="155">
        <v>3.2130000000000001</v>
      </c>
      <c r="I1244" s="156"/>
      <c r="L1244" s="151"/>
      <c r="M1244" s="157"/>
      <c r="T1244" s="158"/>
      <c r="AT1244" s="153" t="s">
        <v>384</v>
      </c>
      <c r="AU1244" s="153" t="s">
        <v>85</v>
      </c>
      <c r="AV1244" s="12" t="s">
        <v>85</v>
      </c>
      <c r="AW1244" s="12" t="s">
        <v>32</v>
      </c>
      <c r="AX1244" s="12" t="s">
        <v>76</v>
      </c>
      <c r="AY1244" s="153" t="s">
        <v>375</v>
      </c>
    </row>
    <row r="1245" spans="2:51" s="12" customFormat="1" ht="11.25" x14ac:dyDescent="0.2">
      <c r="B1245" s="151"/>
      <c r="D1245" s="152" t="s">
        <v>384</v>
      </c>
      <c r="E1245" s="153" t="s">
        <v>1</v>
      </c>
      <c r="F1245" s="154" t="s">
        <v>1990</v>
      </c>
      <c r="H1245" s="155">
        <v>5.58</v>
      </c>
      <c r="I1245" s="156"/>
      <c r="L1245" s="151"/>
      <c r="M1245" s="157"/>
      <c r="T1245" s="158"/>
      <c r="AT1245" s="153" t="s">
        <v>384</v>
      </c>
      <c r="AU1245" s="153" t="s">
        <v>85</v>
      </c>
      <c r="AV1245" s="12" t="s">
        <v>85</v>
      </c>
      <c r="AW1245" s="12" t="s">
        <v>32</v>
      </c>
      <c r="AX1245" s="12" t="s">
        <v>76</v>
      </c>
      <c r="AY1245" s="153" t="s">
        <v>375</v>
      </c>
    </row>
    <row r="1246" spans="2:51" s="12" customFormat="1" ht="11.25" x14ac:dyDescent="0.2">
      <c r="B1246" s="151"/>
      <c r="D1246" s="152" t="s">
        <v>384</v>
      </c>
      <c r="E1246" s="153" t="s">
        <v>1</v>
      </c>
      <c r="F1246" s="154" t="s">
        <v>1991</v>
      </c>
      <c r="H1246" s="155">
        <v>1.71</v>
      </c>
      <c r="I1246" s="156"/>
      <c r="L1246" s="151"/>
      <c r="M1246" s="157"/>
      <c r="T1246" s="158"/>
      <c r="AT1246" s="153" t="s">
        <v>384</v>
      </c>
      <c r="AU1246" s="153" t="s">
        <v>85</v>
      </c>
      <c r="AV1246" s="12" t="s">
        <v>85</v>
      </c>
      <c r="AW1246" s="12" t="s">
        <v>32</v>
      </c>
      <c r="AX1246" s="12" t="s">
        <v>76</v>
      </c>
      <c r="AY1246" s="153" t="s">
        <v>375</v>
      </c>
    </row>
    <row r="1247" spans="2:51" s="12" customFormat="1" ht="11.25" x14ac:dyDescent="0.2">
      <c r="B1247" s="151"/>
      <c r="D1247" s="152" t="s">
        <v>384</v>
      </c>
      <c r="E1247" s="153" t="s">
        <v>1</v>
      </c>
      <c r="F1247" s="154" t="s">
        <v>1992</v>
      </c>
      <c r="H1247" s="155">
        <v>1.71</v>
      </c>
      <c r="I1247" s="156"/>
      <c r="L1247" s="151"/>
      <c r="M1247" s="157"/>
      <c r="T1247" s="158"/>
      <c r="AT1247" s="153" t="s">
        <v>384</v>
      </c>
      <c r="AU1247" s="153" t="s">
        <v>85</v>
      </c>
      <c r="AV1247" s="12" t="s">
        <v>85</v>
      </c>
      <c r="AW1247" s="12" t="s">
        <v>32</v>
      </c>
      <c r="AX1247" s="12" t="s">
        <v>76</v>
      </c>
      <c r="AY1247" s="153" t="s">
        <v>375</v>
      </c>
    </row>
    <row r="1248" spans="2:51" s="12" customFormat="1" ht="11.25" x14ac:dyDescent="0.2">
      <c r="B1248" s="151"/>
      <c r="D1248" s="152" t="s">
        <v>384</v>
      </c>
      <c r="E1248" s="153" t="s">
        <v>1</v>
      </c>
      <c r="F1248" s="154" t="s">
        <v>1993</v>
      </c>
      <c r="H1248" s="155">
        <v>4.1219999999999999</v>
      </c>
      <c r="I1248" s="156"/>
      <c r="L1248" s="151"/>
      <c r="M1248" s="157"/>
      <c r="T1248" s="158"/>
      <c r="AT1248" s="153" t="s">
        <v>384</v>
      </c>
      <c r="AU1248" s="153" t="s">
        <v>85</v>
      </c>
      <c r="AV1248" s="12" t="s">
        <v>85</v>
      </c>
      <c r="AW1248" s="12" t="s">
        <v>32</v>
      </c>
      <c r="AX1248" s="12" t="s">
        <v>76</v>
      </c>
      <c r="AY1248" s="153" t="s">
        <v>375</v>
      </c>
    </row>
    <row r="1249" spans="2:65" s="12" customFormat="1" ht="11.25" x14ac:dyDescent="0.2">
      <c r="B1249" s="151"/>
      <c r="D1249" s="152" t="s">
        <v>384</v>
      </c>
      <c r="E1249" s="153" t="s">
        <v>1</v>
      </c>
      <c r="F1249" s="154" t="s">
        <v>1994</v>
      </c>
      <c r="H1249" s="155">
        <v>2.0630000000000002</v>
      </c>
      <c r="I1249" s="156"/>
      <c r="L1249" s="151"/>
      <c r="M1249" s="157"/>
      <c r="T1249" s="158"/>
      <c r="AT1249" s="153" t="s">
        <v>384</v>
      </c>
      <c r="AU1249" s="153" t="s">
        <v>85</v>
      </c>
      <c r="AV1249" s="12" t="s">
        <v>85</v>
      </c>
      <c r="AW1249" s="12" t="s">
        <v>32</v>
      </c>
      <c r="AX1249" s="12" t="s">
        <v>76</v>
      </c>
      <c r="AY1249" s="153" t="s">
        <v>375</v>
      </c>
    </row>
    <row r="1250" spans="2:65" s="12" customFormat="1" ht="11.25" x14ac:dyDescent="0.2">
      <c r="B1250" s="151"/>
      <c r="D1250" s="152" t="s">
        <v>384</v>
      </c>
      <c r="E1250" s="153" t="s">
        <v>1</v>
      </c>
      <c r="F1250" s="154" t="s">
        <v>1995</v>
      </c>
      <c r="H1250" s="155">
        <v>2.25</v>
      </c>
      <c r="I1250" s="156"/>
      <c r="L1250" s="151"/>
      <c r="M1250" s="157"/>
      <c r="T1250" s="158"/>
      <c r="AT1250" s="153" t="s">
        <v>384</v>
      </c>
      <c r="AU1250" s="153" t="s">
        <v>85</v>
      </c>
      <c r="AV1250" s="12" t="s">
        <v>85</v>
      </c>
      <c r="AW1250" s="12" t="s">
        <v>32</v>
      </c>
      <c r="AX1250" s="12" t="s">
        <v>76</v>
      </c>
      <c r="AY1250" s="153" t="s">
        <v>375</v>
      </c>
    </row>
    <row r="1251" spans="2:65" s="12" customFormat="1" ht="11.25" x14ac:dyDescent="0.2">
      <c r="B1251" s="151"/>
      <c r="D1251" s="152" t="s">
        <v>384</v>
      </c>
      <c r="E1251" s="153" t="s">
        <v>1</v>
      </c>
      <c r="F1251" s="154" t="s">
        <v>1996</v>
      </c>
      <c r="H1251" s="155">
        <v>4.2809999999999997</v>
      </c>
      <c r="I1251" s="156"/>
      <c r="L1251" s="151"/>
      <c r="M1251" s="157"/>
      <c r="T1251" s="158"/>
      <c r="AT1251" s="153" t="s">
        <v>384</v>
      </c>
      <c r="AU1251" s="153" t="s">
        <v>85</v>
      </c>
      <c r="AV1251" s="12" t="s">
        <v>85</v>
      </c>
      <c r="AW1251" s="12" t="s">
        <v>32</v>
      </c>
      <c r="AX1251" s="12" t="s">
        <v>76</v>
      </c>
      <c r="AY1251" s="153" t="s">
        <v>375</v>
      </c>
    </row>
    <row r="1252" spans="2:65" s="12" customFormat="1" ht="11.25" x14ac:dyDescent="0.2">
      <c r="B1252" s="151"/>
      <c r="D1252" s="152" t="s">
        <v>384</v>
      </c>
      <c r="E1252" s="153" t="s">
        <v>1</v>
      </c>
      <c r="F1252" s="154" t="s">
        <v>1997</v>
      </c>
      <c r="H1252" s="155">
        <v>5.157</v>
      </c>
      <c r="I1252" s="156"/>
      <c r="L1252" s="151"/>
      <c r="M1252" s="157"/>
      <c r="T1252" s="158"/>
      <c r="AT1252" s="153" t="s">
        <v>384</v>
      </c>
      <c r="AU1252" s="153" t="s">
        <v>85</v>
      </c>
      <c r="AV1252" s="12" t="s">
        <v>85</v>
      </c>
      <c r="AW1252" s="12" t="s">
        <v>32</v>
      </c>
      <c r="AX1252" s="12" t="s">
        <v>76</v>
      </c>
      <c r="AY1252" s="153" t="s">
        <v>375</v>
      </c>
    </row>
    <row r="1253" spans="2:65" s="15" customFormat="1" ht="11.25" x14ac:dyDescent="0.2">
      <c r="B1253" s="172"/>
      <c r="D1253" s="152" t="s">
        <v>384</v>
      </c>
      <c r="E1253" s="173" t="s">
        <v>245</v>
      </c>
      <c r="F1253" s="174" t="s">
        <v>526</v>
      </c>
      <c r="H1253" s="175">
        <v>38.917999999999999</v>
      </c>
      <c r="I1253" s="176"/>
      <c r="L1253" s="172"/>
      <c r="M1253" s="177"/>
      <c r="T1253" s="178"/>
      <c r="AT1253" s="173" t="s">
        <v>384</v>
      </c>
      <c r="AU1253" s="173" t="s">
        <v>85</v>
      </c>
      <c r="AV1253" s="15" t="s">
        <v>93</v>
      </c>
      <c r="AW1253" s="15" t="s">
        <v>32</v>
      </c>
      <c r="AX1253" s="15" t="s">
        <v>76</v>
      </c>
      <c r="AY1253" s="173" t="s">
        <v>375</v>
      </c>
    </row>
    <row r="1254" spans="2:65" s="13" customFormat="1" ht="11.25" x14ac:dyDescent="0.2">
      <c r="B1254" s="159"/>
      <c r="D1254" s="152" t="s">
        <v>384</v>
      </c>
      <c r="E1254" s="160" t="s">
        <v>239</v>
      </c>
      <c r="F1254" s="161" t="s">
        <v>387</v>
      </c>
      <c r="H1254" s="162">
        <v>183.035</v>
      </c>
      <c r="I1254" s="163"/>
      <c r="L1254" s="159"/>
      <c r="M1254" s="164"/>
      <c r="T1254" s="165"/>
      <c r="AT1254" s="160" t="s">
        <v>384</v>
      </c>
      <c r="AU1254" s="160" t="s">
        <v>85</v>
      </c>
      <c r="AV1254" s="13" t="s">
        <v>382</v>
      </c>
      <c r="AW1254" s="13" t="s">
        <v>32</v>
      </c>
      <c r="AX1254" s="13" t="s">
        <v>83</v>
      </c>
      <c r="AY1254" s="160" t="s">
        <v>375</v>
      </c>
    </row>
    <row r="1255" spans="2:65" s="1" customFormat="1" ht="24.2" customHeight="1" x14ac:dyDescent="0.2">
      <c r="B1255" s="32"/>
      <c r="C1255" s="138" t="s">
        <v>1998</v>
      </c>
      <c r="D1255" s="138" t="s">
        <v>377</v>
      </c>
      <c r="E1255" s="139" t="s">
        <v>1999</v>
      </c>
      <c r="F1255" s="140" t="s">
        <v>2000</v>
      </c>
      <c r="G1255" s="141" t="s">
        <v>380</v>
      </c>
      <c r="H1255" s="142">
        <v>183.035</v>
      </c>
      <c r="I1255" s="143"/>
      <c r="J1255" s="144">
        <f>ROUND(I1255*H1255,2)</f>
        <v>0</v>
      </c>
      <c r="K1255" s="140" t="s">
        <v>381</v>
      </c>
      <c r="L1255" s="32"/>
      <c r="M1255" s="145" t="s">
        <v>1</v>
      </c>
      <c r="N1255" s="146" t="s">
        <v>41</v>
      </c>
      <c r="P1255" s="147">
        <f>O1255*H1255</f>
        <v>0</v>
      </c>
      <c r="Q1255" s="147">
        <v>1.5E-3</v>
      </c>
      <c r="R1255" s="147">
        <f>Q1255*H1255</f>
        <v>0.27455249999999998</v>
      </c>
      <c r="S1255" s="147">
        <v>0</v>
      </c>
      <c r="T1255" s="148">
        <f>S1255*H1255</f>
        <v>0</v>
      </c>
      <c r="AR1255" s="149" t="s">
        <v>491</v>
      </c>
      <c r="AT1255" s="149" t="s">
        <v>377</v>
      </c>
      <c r="AU1255" s="149" t="s">
        <v>85</v>
      </c>
      <c r="AY1255" s="17" t="s">
        <v>375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83</v>
      </c>
      <c r="BK1255" s="150">
        <f>ROUND(I1255*H1255,2)</f>
        <v>0</v>
      </c>
      <c r="BL1255" s="17" t="s">
        <v>491</v>
      </c>
      <c r="BM1255" s="149" t="s">
        <v>2001</v>
      </c>
    </row>
    <row r="1256" spans="2:65" s="12" customFormat="1" ht="11.25" x14ac:dyDescent="0.2">
      <c r="B1256" s="151"/>
      <c r="D1256" s="152" t="s">
        <v>384</v>
      </c>
      <c r="E1256" s="153" t="s">
        <v>1</v>
      </c>
      <c r="F1256" s="154" t="s">
        <v>239</v>
      </c>
      <c r="H1256" s="155">
        <v>183.035</v>
      </c>
      <c r="I1256" s="156"/>
      <c r="L1256" s="151"/>
      <c r="M1256" s="157"/>
      <c r="T1256" s="158"/>
      <c r="AT1256" s="153" t="s">
        <v>384</v>
      </c>
      <c r="AU1256" s="153" t="s">
        <v>85</v>
      </c>
      <c r="AV1256" s="12" t="s">
        <v>85</v>
      </c>
      <c r="AW1256" s="12" t="s">
        <v>32</v>
      </c>
      <c r="AX1256" s="12" t="s">
        <v>76</v>
      </c>
      <c r="AY1256" s="153" t="s">
        <v>375</v>
      </c>
    </row>
    <row r="1257" spans="2:65" s="13" customFormat="1" ht="11.25" x14ac:dyDescent="0.2">
      <c r="B1257" s="159"/>
      <c r="D1257" s="152" t="s">
        <v>384</v>
      </c>
      <c r="E1257" s="160" t="s">
        <v>1</v>
      </c>
      <c r="F1257" s="161" t="s">
        <v>387</v>
      </c>
      <c r="H1257" s="162">
        <v>183.035</v>
      </c>
      <c r="I1257" s="163"/>
      <c r="L1257" s="159"/>
      <c r="M1257" s="164"/>
      <c r="T1257" s="165"/>
      <c r="AT1257" s="160" t="s">
        <v>384</v>
      </c>
      <c r="AU1257" s="160" t="s">
        <v>85</v>
      </c>
      <c r="AV1257" s="13" t="s">
        <v>382</v>
      </c>
      <c r="AW1257" s="13" t="s">
        <v>32</v>
      </c>
      <c r="AX1257" s="13" t="s">
        <v>83</v>
      </c>
      <c r="AY1257" s="160" t="s">
        <v>375</v>
      </c>
    </row>
    <row r="1258" spans="2:65" s="1" customFormat="1" ht="33" customHeight="1" x14ac:dyDescent="0.2">
      <c r="B1258" s="32"/>
      <c r="C1258" s="138" t="s">
        <v>2002</v>
      </c>
      <c r="D1258" s="138" t="s">
        <v>377</v>
      </c>
      <c r="E1258" s="139" t="s">
        <v>2003</v>
      </c>
      <c r="F1258" s="140" t="s">
        <v>2004</v>
      </c>
      <c r="G1258" s="141" t="s">
        <v>380</v>
      </c>
      <c r="H1258" s="142">
        <v>183.035</v>
      </c>
      <c r="I1258" s="143"/>
      <c r="J1258" s="144">
        <f>ROUND(I1258*H1258,2)</f>
        <v>0</v>
      </c>
      <c r="K1258" s="140" t="s">
        <v>381</v>
      </c>
      <c r="L1258" s="32"/>
      <c r="M1258" s="145" t="s">
        <v>1</v>
      </c>
      <c r="N1258" s="146" t="s">
        <v>41</v>
      </c>
      <c r="P1258" s="147">
        <f>O1258*H1258</f>
        <v>0</v>
      </c>
      <c r="Q1258" s="147">
        <v>6.0000000000000001E-3</v>
      </c>
      <c r="R1258" s="147">
        <f>Q1258*H1258</f>
        <v>1.0982099999999999</v>
      </c>
      <c r="S1258" s="147">
        <v>0</v>
      </c>
      <c r="T1258" s="148">
        <f>S1258*H1258</f>
        <v>0</v>
      </c>
      <c r="AR1258" s="149" t="s">
        <v>491</v>
      </c>
      <c r="AT1258" s="149" t="s">
        <v>377</v>
      </c>
      <c r="AU1258" s="149" t="s">
        <v>85</v>
      </c>
      <c r="AY1258" s="17" t="s">
        <v>375</v>
      </c>
      <c r="BE1258" s="150">
        <f>IF(N1258="základní",J1258,0)</f>
        <v>0</v>
      </c>
      <c r="BF1258" s="150">
        <f>IF(N1258="snížená",J1258,0)</f>
        <v>0</v>
      </c>
      <c r="BG1258" s="150">
        <f>IF(N1258="zákl. přenesená",J1258,0)</f>
        <v>0</v>
      </c>
      <c r="BH1258" s="150">
        <f>IF(N1258="sníž. přenesená",J1258,0)</f>
        <v>0</v>
      </c>
      <c r="BI1258" s="150">
        <f>IF(N1258="nulová",J1258,0)</f>
        <v>0</v>
      </c>
      <c r="BJ1258" s="17" t="s">
        <v>83</v>
      </c>
      <c r="BK1258" s="150">
        <f>ROUND(I1258*H1258,2)</f>
        <v>0</v>
      </c>
      <c r="BL1258" s="17" t="s">
        <v>491</v>
      </c>
      <c r="BM1258" s="149" t="s">
        <v>2005</v>
      </c>
    </row>
    <row r="1259" spans="2:65" s="12" customFormat="1" ht="11.25" x14ac:dyDescent="0.2">
      <c r="B1259" s="151"/>
      <c r="D1259" s="152" t="s">
        <v>384</v>
      </c>
      <c r="E1259" s="153" t="s">
        <v>1</v>
      </c>
      <c r="F1259" s="154" t="s">
        <v>239</v>
      </c>
      <c r="H1259" s="155">
        <v>183.035</v>
      </c>
      <c r="I1259" s="156"/>
      <c r="L1259" s="151"/>
      <c r="M1259" s="157"/>
      <c r="T1259" s="158"/>
      <c r="AT1259" s="153" t="s">
        <v>384</v>
      </c>
      <c r="AU1259" s="153" t="s">
        <v>85</v>
      </c>
      <c r="AV1259" s="12" t="s">
        <v>85</v>
      </c>
      <c r="AW1259" s="12" t="s">
        <v>32</v>
      </c>
      <c r="AX1259" s="12" t="s">
        <v>76</v>
      </c>
      <c r="AY1259" s="153" t="s">
        <v>375</v>
      </c>
    </row>
    <row r="1260" spans="2:65" s="13" customFormat="1" ht="11.25" x14ac:dyDescent="0.2">
      <c r="B1260" s="159"/>
      <c r="D1260" s="152" t="s">
        <v>384</v>
      </c>
      <c r="E1260" s="160" t="s">
        <v>1</v>
      </c>
      <c r="F1260" s="161" t="s">
        <v>387</v>
      </c>
      <c r="H1260" s="162">
        <v>183.035</v>
      </c>
      <c r="I1260" s="163"/>
      <c r="L1260" s="159"/>
      <c r="M1260" s="164"/>
      <c r="T1260" s="165"/>
      <c r="AT1260" s="160" t="s">
        <v>384</v>
      </c>
      <c r="AU1260" s="160" t="s">
        <v>85</v>
      </c>
      <c r="AV1260" s="13" t="s">
        <v>382</v>
      </c>
      <c r="AW1260" s="13" t="s">
        <v>32</v>
      </c>
      <c r="AX1260" s="13" t="s">
        <v>83</v>
      </c>
      <c r="AY1260" s="160" t="s">
        <v>375</v>
      </c>
    </row>
    <row r="1261" spans="2:65" s="1" customFormat="1" ht="16.5" customHeight="1" x14ac:dyDescent="0.2">
      <c r="B1261" s="32"/>
      <c r="C1261" s="179" t="s">
        <v>2006</v>
      </c>
      <c r="D1261" s="179" t="s">
        <v>657</v>
      </c>
      <c r="E1261" s="180" t="s">
        <v>2007</v>
      </c>
      <c r="F1261" s="181" t="s">
        <v>2008</v>
      </c>
      <c r="G1261" s="182" t="s">
        <v>380</v>
      </c>
      <c r="H1261" s="183">
        <v>201.339</v>
      </c>
      <c r="I1261" s="184"/>
      <c r="J1261" s="185">
        <f>ROUND(I1261*H1261,2)</f>
        <v>0</v>
      </c>
      <c r="K1261" s="181" t="s">
        <v>381</v>
      </c>
      <c r="L1261" s="186"/>
      <c r="M1261" s="187" t="s">
        <v>1</v>
      </c>
      <c r="N1261" s="188" t="s">
        <v>41</v>
      </c>
      <c r="P1261" s="147">
        <f>O1261*H1261</f>
        <v>0</v>
      </c>
      <c r="Q1261" s="147">
        <v>1.18E-2</v>
      </c>
      <c r="R1261" s="147">
        <f>Q1261*H1261</f>
        <v>2.3758002</v>
      </c>
      <c r="S1261" s="147">
        <v>0</v>
      </c>
      <c r="T1261" s="148">
        <f>S1261*H1261</f>
        <v>0</v>
      </c>
      <c r="AR1261" s="149" t="s">
        <v>585</v>
      </c>
      <c r="AT1261" s="149" t="s">
        <v>657</v>
      </c>
      <c r="AU1261" s="149" t="s">
        <v>85</v>
      </c>
      <c r="AY1261" s="17" t="s">
        <v>375</v>
      </c>
      <c r="BE1261" s="150">
        <f>IF(N1261="základní",J1261,0)</f>
        <v>0</v>
      </c>
      <c r="BF1261" s="150">
        <f>IF(N1261="snížená",J1261,0)</f>
        <v>0</v>
      </c>
      <c r="BG1261" s="150">
        <f>IF(N1261="zákl. přenesená",J1261,0)</f>
        <v>0</v>
      </c>
      <c r="BH1261" s="150">
        <f>IF(N1261="sníž. přenesená",J1261,0)</f>
        <v>0</v>
      </c>
      <c r="BI1261" s="150">
        <f>IF(N1261="nulová",J1261,0)</f>
        <v>0</v>
      </c>
      <c r="BJ1261" s="17" t="s">
        <v>83</v>
      </c>
      <c r="BK1261" s="150">
        <f>ROUND(I1261*H1261,2)</f>
        <v>0</v>
      </c>
      <c r="BL1261" s="17" t="s">
        <v>491</v>
      </c>
      <c r="BM1261" s="149" t="s">
        <v>2009</v>
      </c>
    </row>
    <row r="1262" spans="2:65" s="12" customFormat="1" ht="11.25" x14ac:dyDescent="0.2">
      <c r="B1262" s="151"/>
      <c r="D1262" s="152" t="s">
        <v>384</v>
      </c>
      <c r="F1262" s="154" t="s">
        <v>2010</v>
      </c>
      <c r="H1262" s="155">
        <v>201.339</v>
      </c>
      <c r="I1262" s="156"/>
      <c r="L1262" s="151"/>
      <c r="M1262" s="157"/>
      <c r="T1262" s="158"/>
      <c r="AT1262" s="153" t="s">
        <v>384</v>
      </c>
      <c r="AU1262" s="153" t="s">
        <v>85</v>
      </c>
      <c r="AV1262" s="12" t="s">
        <v>85</v>
      </c>
      <c r="AW1262" s="12" t="s">
        <v>4</v>
      </c>
      <c r="AX1262" s="12" t="s">
        <v>83</v>
      </c>
      <c r="AY1262" s="153" t="s">
        <v>375</v>
      </c>
    </row>
    <row r="1263" spans="2:65" s="1" customFormat="1" ht="21.75" customHeight="1" x14ac:dyDescent="0.2">
      <c r="B1263" s="32"/>
      <c r="C1263" s="138" t="s">
        <v>2011</v>
      </c>
      <c r="D1263" s="138" t="s">
        <v>377</v>
      </c>
      <c r="E1263" s="139" t="s">
        <v>2012</v>
      </c>
      <c r="F1263" s="140" t="s">
        <v>2013</v>
      </c>
      <c r="G1263" s="141" t="s">
        <v>641</v>
      </c>
      <c r="H1263" s="142">
        <v>26.1</v>
      </c>
      <c r="I1263" s="143"/>
      <c r="J1263" s="144">
        <f>ROUND(I1263*H1263,2)</f>
        <v>0</v>
      </c>
      <c r="K1263" s="140" t="s">
        <v>381</v>
      </c>
      <c r="L1263" s="32"/>
      <c r="M1263" s="145" t="s">
        <v>1</v>
      </c>
      <c r="N1263" s="146" t="s">
        <v>41</v>
      </c>
      <c r="P1263" s="147">
        <f>O1263*H1263</f>
        <v>0</v>
      </c>
      <c r="Q1263" s="147">
        <v>5.5000000000000003E-4</v>
      </c>
      <c r="R1263" s="147">
        <f>Q1263*H1263</f>
        <v>1.4355000000000001E-2</v>
      </c>
      <c r="S1263" s="147">
        <v>0</v>
      </c>
      <c r="T1263" s="148">
        <f>S1263*H1263</f>
        <v>0</v>
      </c>
      <c r="AR1263" s="149" t="s">
        <v>491</v>
      </c>
      <c r="AT1263" s="149" t="s">
        <v>377</v>
      </c>
      <c r="AU1263" s="149" t="s">
        <v>85</v>
      </c>
      <c r="AY1263" s="17" t="s">
        <v>375</v>
      </c>
      <c r="BE1263" s="150">
        <f>IF(N1263="základní",J1263,0)</f>
        <v>0</v>
      </c>
      <c r="BF1263" s="150">
        <f>IF(N1263="snížená",J1263,0)</f>
        <v>0</v>
      </c>
      <c r="BG1263" s="150">
        <f>IF(N1263="zákl. přenesená",J1263,0)</f>
        <v>0</v>
      </c>
      <c r="BH1263" s="150">
        <f>IF(N1263="sníž. přenesená",J1263,0)</f>
        <v>0</v>
      </c>
      <c r="BI1263" s="150">
        <f>IF(N1263="nulová",J1263,0)</f>
        <v>0</v>
      </c>
      <c r="BJ1263" s="17" t="s">
        <v>83</v>
      </c>
      <c r="BK1263" s="150">
        <f>ROUND(I1263*H1263,2)</f>
        <v>0</v>
      </c>
      <c r="BL1263" s="17" t="s">
        <v>491</v>
      </c>
      <c r="BM1263" s="149" t="s">
        <v>2014</v>
      </c>
    </row>
    <row r="1264" spans="2:65" s="14" customFormat="1" ht="11.25" x14ac:dyDescent="0.2">
      <c r="B1264" s="166"/>
      <c r="D1264" s="152" t="s">
        <v>384</v>
      </c>
      <c r="E1264" s="167" t="s">
        <v>1</v>
      </c>
      <c r="F1264" s="168" t="s">
        <v>392</v>
      </c>
      <c r="H1264" s="167" t="s">
        <v>1</v>
      </c>
      <c r="I1264" s="169"/>
      <c r="L1264" s="166"/>
      <c r="M1264" s="170"/>
      <c r="T1264" s="171"/>
      <c r="AT1264" s="167" t="s">
        <v>384</v>
      </c>
      <c r="AU1264" s="167" t="s">
        <v>85</v>
      </c>
      <c r="AV1264" s="14" t="s">
        <v>83</v>
      </c>
      <c r="AW1264" s="14" t="s">
        <v>32</v>
      </c>
      <c r="AX1264" s="14" t="s">
        <v>76</v>
      </c>
      <c r="AY1264" s="167" t="s">
        <v>375</v>
      </c>
    </row>
    <row r="1265" spans="2:65" s="12" customFormat="1" ht="11.25" x14ac:dyDescent="0.2">
      <c r="B1265" s="151"/>
      <c r="D1265" s="152" t="s">
        <v>384</v>
      </c>
      <c r="E1265" s="153" t="s">
        <v>1</v>
      </c>
      <c r="F1265" s="154" t="s">
        <v>2015</v>
      </c>
      <c r="H1265" s="155">
        <v>12.8</v>
      </c>
      <c r="I1265" s="156"/>
      <c r="L1265" s="151"/>
      <c r="M1265" s="157"/>
      <c r="T1265" s="158"/>
      <c r="AT1265" s="153" t="s">
        <v>384</v>
      </c>
      <c r="AU1265" s="153" t="s">
        <v>85</v>
      </c>
      <c r="AV1265" s="12" t="s">
        <v>85</v>
      </c>
      <c r="AW1265" s="12" t="s">
        <v>32</v>
      </c>
      <c r="AX1265" s="12" t="s">
        <v>76</v>
      </c>
      <c r="AY1265" s="153" t="s">
        <v>375</v>
      </c>
    </row>
    <row r="1266" spans="2:65" s="12" customFormat="1" ht="11.25" x14ac:dyDescent="0.2">
      <c r="B1266" s="151"/>
      <c r="D1266" s="152" t="s">
        <v>384</v>
      </c>
      <c r="E1266" s="153" t="s">
        <v>1</v>
      </c>
      <c r="F1266" s="154" t="s">
        <v>2016</v>
      </c>
      <c r="H1266" s="155">
        <v>13.3</v>
      </c>
      <c r="I1266" s="156"/>
      <c r="L1266" s="151"/>
      <c r="M1266" s="157"/>
      <c r="T1266" s="158"/>
      <c r="AT1266" s="153" t="s">
        <v>384</v>
      </c>
      <c r="AU1266" s="153" t="s">
        <v>85</v>
      </c>
      <c r="AV1266" s="12" t="s">
        <v>85</v>
      </c>
      <c r="AW1266" s="12" t="s">
        <v>32</v>
      </c>
      <c r="AX1266" s="12" t="s">
        <v>76</v>
      </c>
      <c r="AY1266" s="153" t="s">
        <v>375</v>
      </c>
    </row>
    <row r="1267" spans="2:65" s="13" customFormat="1" ht="11.25" x14ac:dyDescent="0.2">
      <c r="B1267" s="159"/>
      <c r="D1267" s="152" t="s">
        <v>384</v>
      </c>
      <c r="E1267" s="160" t="s">
        <v>1</v>
      </c>
      <c r="F1267" s="161" t="s">
        <v>387</v>
      </c>
      <c r="H1267" s="162">
        <v>26.1</v>
      </c>
      <c r="I1267" s="163"/>
      <c r="L1267" s="159"/>
      <c r="M1267" s="164"/>
      <c r="T1267" s="165"/>
      <c r="AT1267" s="160" t="s">
        <v>384</v>
      </c>
      <c r="AU1267" s="160" t="s">
        <v>85</v>
      </c>
      <c r="AV1267" s="13" t="s">
        <v>382</v>
      </c>
      <c r="AW1267" s="13" t="s">
        <v>32</v>
      </c>
      <c r="AX1267" s="13" t="s">
        <v>83</v>
      </c>
      <c r="AY1267" s="160" t="s">
        <v>375</v>
      </c>
    </row>
    <row r="1268" spans="2:65" s="1" customFormat="1" ht="21.75" customHeight="1" x14ac:dyDescent="0.2">
      <c r="B1268" s="32"/>
      <c r="C1268" s="138" t="s">
        <v>2017</v>
      </c>
      <c r="D1268" s="138" t="s">
        <v>377</v>
      </c>
      <c r="E1268" s="139" t="s">
        <v>2018</v>
      </c>
      <c r="F1268" s="140" t="s">
        <v>2019</v>
      </c>
      <c r="G1268" s="141" t="s">
        <v>641</v>
      </c>
      <c r="H1268" s="142">
        <v>110.465</v>
      </c>
      <c r="I1268" s="143"/>
      <c r="J1268" s="144">
        <f>ROUND(I1268*H1268,2)</f>
        <v>0</v>
      </c>
      <c r="K1268" s="140" t="s">
        <v>381</v>
      </c>
      <c r="L1268" s="32"/>
      <c r="M1268" s="145" t="s">
        <v>1</v>
      </c>
      <c r="N1268" s="146" t="s">
        <v>41</v>
      </c>
      <c r="P1268" s="147">
        <f>O1268*H1268</f>
        <v>0</v>
      </c>
      <c r="Q1268" s="147">
        <v>5.0000000000000001E-4</v>
      </c>
      <c r="R1268" s="147">
        <f>Q1268*H1268</f>
        <v>5.5232500000000004E-2</v>
      </c>
      <c r="S1268" s="147">
        <v>0</v>
      </c>
      <c r="T1268" s="148">
        <f>S1268*H1268</f>
        <v>0</v>
      </c>
      <c r="AR1268" s="149" t="s">
        <v>491</v>
      </c>
      <c r="AT1268" s="149" t="s">
        <v>377</v>
      </c>
      <c r="AU1268" s="149" t="s">
        <v>85</v>
      </c>
      <c r="AY1268" s="17" t="s">
        <v>375</v>
      </c>
      <c r="BE1268" s="150">
        <f>IF(N1268="základní",J1268,0)</f>
        <v>0</v>
      </c>
      <c r="BF1268" s="150">
        <f>IF(N1268="snížená",J1268,0)</f>
        <v>0</v>
      </c>
      <c r="BG1268" s="150">
        <f>IF(N1268="zákl. přenesená",J1268,0)</f>
        <v>0</v>
      </c>
      <c r="BH1268" s="150">
        <f>IF(N1268="sníž. přenesená",J1268,0)</f>
        <v>0</v>
      </c>
      <c r="BI1268" s="150">
        <f>IF(N1268="nulová",J1268,0)</f>
        <v>0</v>
      </c>
      <c r="BJ1268" s="17" t="s">
        <v>83</v>
      </c>
      <c r="BK1268" s="150">
        <f>ROUND(I1268*H1268,2)</f>
        <v>0</v>
      </c>
      <c r="BL1268" s="17" t="s">
        <v>491</v>
      </c>
      <c r="BM1268" s="149" t="s">
        <v>2020</v>
      </c>
    </row>
    <row r="1269" spans="2:65" s="14" customFormat="1" ht="11.25" x14ac:dyDescent="0.2">
      <c r="B1269" s="166"/>
      <c r="D1269" s="152" t="s">
        <v>384</v>
      </c>
      <c r="E1269" s="167" t="s">
        <v>1</v>
      </c>
      <c r="F1269" s="168" t="s">
        <v>392</v>
      </c>
      <c r="H1269" s="167" t="s">
        <v>1</v>
      </c>
      <c r="I1269" s="169"/>
      <c r="L1269" s="166"/>
      <c r="M1269" s="170"/>
      <c r="T1269" s="171"/>
      <c r="AT1269" s="167" t="s">
        <v>384</v>
      </c>
      <c r="AU1269" s="167" t="s">
        <v>85</v>
      </c>
      <c r="AV1269" s="14" t="s">
        <v>83</v>
      </c>
      <c r="AW1269" s="14" t="s">
        <v>32</v>
      </c>
      <c r="AX1269" s="14" t="s">
        <v>76</v>
      </c>
      <c r="AY1269" s="167" t="s">
        <v>375</v>
      </c>
    </row>
    <row r="1270" spans="2:65" s="14" customFormat="1" ht="11.25" x14ac:dyDescent="0.2">
      <c r="B1270" s="166"/>
      <c r="D1270" s="152" t="s">
        <v>384</v>
      </c>
      <c r="E1270" s="167" t="s">
        <v>1</v>
      </c>
      <c r="F1270" s="168" t="s">
        <v>514</v>
      </c>
      <c r="H1270" s="167" t="s">
        <v>1</v>
      </c>
      <c r="I1270" s="169"/>
      <c r="L1270" s="166"/>
      <c r="M1270" s="170"/>
      <c r="T1270" s="171"/>
      <c r="AT1270" s="167" t="s">
        <v>384</v>
      </c>
      <c r="AU1270" s="167" t="s">
        <v>85</v>
      </c>
      <c r="AV1270" s="14" t="s">
        <v>83</v>
      </c>
      <c r="AW1270" s="14" t="s">
        <v>32</v>
      </c>
      <c r="AX1270" s="14" t="s">
        <v>76</v>
      </c>
      <c r="AY1270" s="167" t="s">
        <v>375</v>
      </c>
    </row>
    <row r="1271" spans="2:65" s="12" customFormat="1" ht="11.25" x14ac:dyDescent="0.2">
      <c r="B1271" s="151"/>
      <c r="D1271" s="152" t="s">
        <v>384</v>
      </c>
      <c r="E1271" s="153" t="s">
        <v>1</v>
      </c>
      <c r="F1271" s="154" t="s">
        <v>2021</v>
      </c>
      <c r="H1271" s="155">
        <v>4.2</v>
      </c>
      <c r="I1271" s="156"/>
      <c r="L1271" s="151"/>
      <c r="M1271" s="157"/>
      <c r="T1271" s="158"/>
      <c r="AT1271" s="153" t="s">
        <v>384</v>
      </c>
      <c r="AU1271" s="153" t="s">
        <v>85</v>
      </c>
      <c r="AV1271" s="12" t="s">
        <v>85</v>
      </c>
      <c r="AW1271" s="12" t="s">
        <v>32</v>
      </c>
      <c r="AX1271" s="12" t="s">
        <v>76</v>
      </c>
      <c r="AY1271" s="153" t="s">
        <v>375</v>
      </c>
    </row>
    <row r="1272" spans="2:65" s="12" customFormat="1" ht="11.25" x14ac:dyDescent="0.2">
      <c r="B1272" s="151"/>
      <c r="D1272" s="152" t="s">
        <v>384</v>
      </c>
      <c r="E1272" s="153" t="s">
        <v>1</v>
      </c>
      <c r="F1272" s="154" t="s">
        <v>2022</v>
      </c>
      <c r="H1272" s="155">
        <v>4.25</v>
      </c>
      <c r="I1272" s="156"/>
      <c r="L1272" s="151"/>
      <c r="M1272" s="157"/>
      <c r="T1272" s="158"/>
      <c r="AT1272" s="153" t="s">
        <v>384</v>
      </c>
      <c r="AU1272" s="153" t="s">
        <v>85</v>
      </c>
      <c r="AV1272" s="12" t="s">
        <v>85</v>
      </c>
      <c r="AW1272" s="12" t="s">
        <v>32</v>
      </c>
      <c r="AX1272" s="12" t="s">
        <v>76</v>
      </c>
      <c r="AY1272" s="153" t="s">
        <v>375</v>
      </c>
    </row>
    <row r="1273" spans="2:65" s="12" customFormat="1" ht="11.25" x14ac:dyDescent="0.2">
      <c r="B1273" s="151"/>
      <c r="D1273" s="152" t="s">
        <v>384</v>
      </c>
      <c r="E1273" s="153" t="s">
        <v>1</v>
      </c>
      <c r="F1273" s="154" t="s">
        <v>2023</v>
      </c>
      <c r="H1273" s="155">
        <v>8.1649999999999991</v>
      </c>
      <c r="I1273" s="156"/>
      <c r="L1273" s="151"/>
      <c r="M1273" s="157"/>
      <c r="T1273" s="158"/>
      <c r="AT1273" s="153" t="s">
        <v>384</v>
      </c>
      <c r="AU1273" s="153" t="s">
        <v>85</v>
      </c>
      <c r="AV1273" s="12" t="s">
        <v>85</v>
      </c>
      <c r="AW1273" s="12" t="s">
        <v>32</v>
      </c>
      <c r="AX1273" s="12" t="s">
        <v>76</v>
      </c>
      <c r="AY1273" s="153" t="s">
        <v>375</v>
      </c>
    </row>
    <row r="1274" spans="2:65" s="12" customFormat="1" ht="11.25" x14ac:dyDescent="0.2">
      <c r="B1274" s="151"/>
      <c r="D1274" s="152" t="s">
        <v>384</v>
      </c>
      <c r="E1274" s="153" t="s">
        <v>1</v>
      </c>
      <c r="F1274" s="154" t="s">
        <v>2024</v>
      </c>
      <c r="H1274" s="155">
        <v>10.95</v>
      </c>
      <c r="I1274" s="156"/>
      <c r="L1274" s="151"/>
      <c r="M1274" s="157"/>
      <c r="T1274" s="158"/>
      <c r="AT1274" s="153" t="s">
        <v>384</v>
      </c>
      <c r="AU1274" s="153" t="s">
        <v>85</v>
      </c>
      <c r="AV1274" s="12" t="s">
        <v>85</v>
      </c>
      <c r="AW1274" s="12" t="s">
        <v>32</v>
      </c>
      <c r="AX1274" s="12" t="s">
        <v>76</v>
      </c>
      <c r="AY1274" s="153" t="s">
        <v>375</v>
      </c>
    </row>
    <row r="1275" spans="2:65" s="12" customFormat="1" ht="11.25" x14ac:dyDescent="0.2">
      <c r="B1275" s="151"/>
      <c r="D1275" s="152" t="s">
        <v>384</v>
      </c>
      <c r="E1275" s="153" t="s">
        <v>1</v>
      </c>
      <c r="F1275" s="154" t="s">
        <v>2025</v>
      </c>
      <c r="H1275" s="155">
        <v>5.82</v>
      </c>
      <c r="I1275" s="156"/>
      <c r="L1275" s="151"/>
      <c r="M1275" s="157"/>
      <c r="T1275" s="158"/>
      <c r="AT1275" s="153" t="s">
        <v>384</v>
      </c>
      <c r="AU1275" s="153" t="s">
        <v>85</v>
      </c>
      <c r="AV1275" s="12" t="s">
        <v>85</v>
      </c>
      <c r="AW1275" s="12" t="s">
        <v>32</v>
      </c>
      <c r="AX1275" s="12" t="s">
        <v>76</v>
      </c>
      <c r="AY1275" s="153" t="s">
        <v>375</v>
      </c>
    </row>
    <row r="1276" spans="2:65" s="12" customFormat="1" ht="11.25" x14ac:dyDescent="0.2">
      <c r="B1276" s="151"/>
      <c r="D1276" s="152" t="s">
        <v>384</v>
      </c>
      <c r="E1276" s="153" t="s">
        <v>1</v>
      </c>
      <c r="F1276" s="154" t="s">
        <v>2026</v>
      </c>
      <c r="H1276" s="155">
        <v>8.0500000000000007</v>
      </c>
      <c r="I1276" s="156"/>
      <c r="L1276" s="151"/>
      <c r="M1276" s="157"/>
      <c r="T1276" s="158"/>
      <c r="AT1276" s="153" t="s">
        <v>384</v>
      </c>
      <c r="AU1276" s="153" t="s">
        <v>85</v>
      </c>
      <c r="AV1276" s="12" t="s">
        <v>85</v>
      </c>
      <c r="AW1276" s="12" t="s">
        <v>32</v>
      </c>
      <c r="AX1276" s="12" t="s">
        <v>76</v>
      </c>
      <c r="AY1276" s="153" t="s">
        <v>375</v>
      </c>
    </row>
    <row r="1277" spans="2:65" s="12" customFormat="1" ht="11.25" x14ac:dyDescent="0.2">
      <c r="B1277" s="151"/>
      <c r="D1277" s="152" t="s">
        <v>384</v>
      </c>
      <c r="E1277" s="153" t="s">
        <v>1</v>
      </c>
      <c r="F1277" s="154" t="s">
        <v>2027</v>
      </c>
      <c r="H1277" s="155">
        <v>4.67</v>
      </c>
      <c r="I1277" s="156"/>
      <c r="L1277" s="151"/>
      <c r="M1277" s="157"/>
      <c r="T1277" s="158"/>
      <c r="AT1277" s="153" t="s">
        <v>384</v>
      </c>
      <c r="AU1277" s="153" t="s">
        <v>85</v>
      </c>
      <c r="AV1277" s="12" t="s">
        <v>85</v>
      </c>
      <c r="AW1277" s="12" t="s">
        <v>32</v>
      </c>
      <c r="AX1277" s="12" t="s">
        <v>76</v>
      </c>
      <c r="AY1277" s="153" t="s">
        <v>375</v>
      </c>
    </row>
    <row r="1278" spans="2:65" s="12" customFormat="1" ht="11.25" x14ac:dyDescent="0.2">
      <c r="B1278" s="151"/>
      <c r="D1278" s="152" t="s">
        <v>384</v>
      </c>
      <c r="E1278" s="153" t="s">
        <v>1</v>
      </c>
      <c r="F1278" s="154" t="s">
        <v>2028</v>
      </c>
      <c r="H1278" s="155">
        <v>4.17</v>
      </c>
      <c r="I1278" s="156"/>
      <c r="L1278" s="151"/>
      <c r="M1278" s="157"/>
      <c r="T1278" s="158"/>
      <c r="AT1278" s="153" t="s">
        <v>384</v>
      </c>
      <c r="AU1278" s="153" t="s">
        <v>85</v>
      </c>
      <c r="AV1278" s="12" t="s">
        <v>85</v>
      </c>
      <c r="AW1278" s="12" t="s">
        <v>32</v>
      </c>
      <c r="AX1278" s="12" t="s">
        <v>76</v>
      </c>
      <c r="AY1278" s="153" t="s">
        <v>375</v>
      </c>
    </row>
    <row r="1279" spans="2:65" s="12" customFormat="1" ht="11.25" x14ac:dyDescent="0.2">
      <c r="B1279" s="151"/>
      <c r="D1279" s="152" t="s">
        <v>384</v>
      </c>
      <c r="E1279" s="153" t="s">
        <v>1</v>
      </c>
      <c r="F1279" s="154" t="s">
        <v>2029</v>
      </c>
      <c r="H1279" s="155">
        <v>8.2799999999999994</v>
      </c>
      <c r="I1279" s="156"/>
      <c r="L1279" s="151"/>
      <c r="M1279" s="157"/>
      <c r="T1279" s="158"/>
      <c r="AT1279" s="153" t="s">
        <v>384</v>
      </c>
      <c r="AU1279" s="153" t="s">
        <v>85</v>
      </c>
      <c r="AV1279" s="12" t="s">
        <v>85</v>
      </c>
      <c r="AW1279" s="12" t="s">
        <v>32</v>
      </c>
      <c r="AX1279" s="12" t="s">
        <v>76</v>
      </c>
      <c r="AY1279" s="153" t="s">
        <v>375</v>
      </c>
    </row>
    <row r="1280" spans="2:65" s="14" customFormat="1" ht="11.25" x14ac:dyDescent="0.2">
      <c r="B1280" s="166"/>
      <c r="D1280" s="152" t="s">
        <v>384</v>
      </c>
      <c r="E1280" s="167" t="s">
        <v>1</v>
      </c>
      <c r="F1280" s="168" t="s">
        <v>522</v>
      </c>
      <c r="H1280" s="167" t="s">
        <v>1</v>
      </c>
      <c r="I1280" s="169"/>
      <c r="L1280" s="166"/>
      <c r="M1280" s="170"/>
      <c r="T1280" s="171"/>
      <c r="AT1280" s="167" t="s">
        <v>384</v>
      </c>
      <c r="AU1280" s="167" t="s">
        <v>85</v>
      </c>
      <c r="AV1280" s="14" t="s">
        <v>83</v>
      </c>
      <c r="AW1280" s="14" t="s">
        <v>32</v>
      </c>
      <c r="AX1280" s="14" t="s">
        <v>76</v>
      </c>
      <c r="AY1280" s="167" t="s">
        <v>375</v>
      </c>
    </row>
    <row r="1281" spans="2:65" s="12" customFormat="1" ht="11.25" x14ac:dyDescent="0.2">
      <c r="B1281" s="151"/>
      <c r="D1281" s="152" t="s">
        <v>384</v>
      </c>
      <c r="E1281" s="153" t="s">
        <v>1</v>
      </c>
      <c r="F1281" s="154" t="s">
        <v>2030</v>
      </c>
      <c r="H1281" s="155">
        <v>4.375</v>
      </c>
      <c r="I1281" s="156"/>
      <c r="L1281" s="151"/>
      <c r="M1281" s="157"/>
      <c r="T1281" s="158"/>
      <c r="AT1281" s="153" t="s">
        <v>384</v>
      </c>
      <c r="AU1281" s="153" t="s">
        <v>85</v>
      </c>
      <c r="AV1281" s="12" t="s">
        <v>85</v>
      </c>
      <c r="AW1281" s="12" t="s">
        <v>32</v>
      </c>
      <c r="AX1281" s="12" t="s">
        <v>76</v>
      </c>
      <c r="AY1281" s="153" t="s">
        <v>375</v>
      </c>
    </row>
    <row r="1282" spans="2:65" s="12" customFormat="1" ht="11.25" x14ac:dyDescent="0.2">
      <c r="B1282" s="151"/>
      <c r="D1282" s="152" t="s">
        <v>384</v>
      </c>
      <c r="E1282" s="153" t="s">
        <v>1</v>
      </c>
      <c r="F1282" s="154" t="s">
        <v>2031</v>
      </c>
      <c r="H1282" s="155">
        <v>4.5</v>
      </c>
      <c r="I1282" s="156"/>
      <c r="L1282" s="151"/>
      <c r="M1282" s="157"/>
      <c r="T1282" s="158"/>
      <c r="AT1282" s="153" t="s">
        <v>384</v>
      </c>
      <c r="AU1282" s="153" t="s">
        <v>85</v>
      </c>
      <c r="AV1282" s="12" t="s">
        <v>85</v>
      </c>
      <c r="AW1282" s="12" t="s">
        <v>32</v>
      </c>
      <c r="AX1282" s="12" t="s">
        <v>76</v>
      </c>
      <c r="AY1282" s="153" t="s">
        <v>375</v>
      </c>
    </row>
    <row r="1283" spans="2:65" s="12" customFormat="1" ht="11.25" x14ac:dyDescent="0.2">
      <c r="B1283" s="151"/>
      <c r="D1283" s="152" t="s">
        <v>384</v>
      </c>
      <c r="E1283" s="153" t="s">
        <v>1</v>
      </c>
      <c r="F1283" s="154" t="s">
        <v>2032</v>
      </c>
      <c r="H1283" s="155">
        <v>2.6</v>
      </c>
      <c r="I1283" s="156"/>
      <c r="L1283" s="151"/>
      <c r="M1283" s="157"/>
      <c r="T1283" s="158"/>
      <c r="AT1283" s="153" t="s">
        <v>384</v>
      </c>
      <c r="AU1283" s="153" t="s">
        <v>85</v>
      </c>
      <c r="AV1283" s="12" t="s">
        <v>85</v>
      </c>
      <c r="AW1283" s="12" t="s">
        <v>32</v>
      </c>
      <c r="AX1283" s="12" t="s">
        <v>76</v>
      </c>
      <c r="AY1283" s="153" t="s">
        <v>375</v>
      </c>
    </row>
    <row r="1284" spans="2:65" s="12" customFormat="1" ht="11.25" x14ac:dyDescent="0.2">
      <c r="B1284" s="151"/>
      <c r="D1284" s="152" t="s">
        <v>384</v>
      </c>
      <c r="E1284" s="153" t="s">
        <v>1</v>
      </c>
      <c r="F1284" s="154" t="s">
        <v>2033</v>
      </c>
      <c r="H1284" s="155">
        <v>8.1649999999999991</v>
      </c>
      <c r="I1284" s="156"/>
      <c r="L1284" s="151"/>
      <c r="M1284" s="157"/>
      <c r="T1284" s="158"/>
      <c r="AT1284" s="153" t="s">
        <v>384</v>
      </c>
      <c r="AU1284" s="153" t="s">
        <v>85</v>
      </c>
      <c r="AV1284" s="12" t="s">
        <v>85</v>
      </c>
      <c r="AW1284" s="12" t="s">
        <v>32</v>
      </c>
      <c r="AX1284" s="12" t="s">
        <v>76</v>
      </c>
      <c r="AY1284" s="153" t="s">
        <v>375</v>
      </c>
    </row>
    <row r="1285" spans="2:65" s="12" customFormat="1" ht="11.25" x14ac:dyDescent="0.2">
      <c r="B1285" s="151"/>
      <c r="D1285" s="152" t="s">
        <v>384</v>
      </c>
      <c r="E1285" s="153" t="s">
        <v>1</v>
      </c>
      <c r="F1285" s="154" t="s">
        <v>2034</v>
      </c>
      <c r="H1285" s="155">
        <v>10.95</v>
      </c>
      <c r="I1285" s="156"/>
      <c r="L1285" s="151"/>
      <c r="M1285" s="157"/>
      <c r="T1285" s="158"/>
      <c r="AT1285" s="153" t="s">
        <v>384</v>
      </c>
      <c r="AU1285" s="153" t="s">
        <v>85</v>
      </c>
      <c r="AV1285" s="12" t="s">
        <v>85</v>
      </c>
      <c r="AW1285" s="12" t="s">
        <v>32</v>
      </c>
      <c r="AX1285" s="12" t="s">
        <v>76</v>
      </c>
      <c r="AY1285" s="153" t="s">
        <v>375</v>
      </c>
    </row>
    <row r="1286" spans="2:65" s="12" customFormat="1" ht="11.25" x14ac:dyDescent="0.2">
      <c r="B1286" s="151"/>
      <c r="D1286" s="152" t="s">
        <v>384</v>
      </c>
      <c r="E1286" s="153" t="s">
        <v>1</v>
      </c>
      <c r="F1286" s="154" t="s">
        <v>2035</v>
      </c>
      <c r="H1286" s="155">
        <v>9.07</v>
      </c>
      <c r="I1286" s="156"/>
      <c r="L1286" s="151"/>
      <c r="M1286" s="157"/>
      <c r="T1286" s="158"/>
      <c r="AT1286" s="153" t="s">
        <v>384</v>
      </c>
      <c r="AU1286" s="153" t="s">
        <v>85</v>
      </c>
      <c r="AV1286" s="12" t="s">
        <v>85</v>
      </c>
      <c r="AW1286" s="12" t="s">
        <v>32</v>
      </c>
      <c r="AX1286" s="12" t="s">
        <v>76</v>
      </c>
      <c r="AY1286" s="153" t="s">
        <v>375</v>
      </c>
    </row>
    <row r="1287" spans="2:65" s="12" customFormat="1" ht="11.25" x14ac:dyDescent="0.2">
      <c r="B1287" s="151"/>
      <c r="D1287" s="152" t="s">
        <v>384</v>
      </c>
      <c r="E1287" s="153" t="s">
        <v>1</v>
      </c>
      <c r="F1287" s="154" t="s">
        <v>2036</v>
      </c>
      <c r="H1287" s="155">
        <v>7.48</v>
      </c>
      <c r="I1287" s="156"/>
      <c r="L1287" s="151"/>
      <c r="M1287" s="157"/>
      <c r="T1287" s="158"/>
      <c r="AT1287" s="153" t="s">
        <v>384</v>
      </c>
      <c r="AU1287" s="153" t="s">
        <v>85</v>
      </c>
      <c r="AV1287" s="12" t="s">
        <v>85</v>
      </c>
      <c r="AW1287" s="12" t="s">
        <v>32</v>
      </c>
      <c r="AX1287" s="12" t="s">
        <v>76</v>
      </c>
      <c r="AY1287" s="153" t="s">
        <v>375</v>
      </c>
    </row>
    <row r="1288" spans="2:65" s="12" customFormat="1" ht="11.25" x14ac:dyDescent="0.2">
      <c r="B1288" s="151"/>
      <c r="D1288" s="152" t="s">
        <v>384</v>
      </c>
      <c r="E1288" s="153" t="s">
        <v>1</v>
      </c>
      <c r="F1288" s="154" t="s">
        <v>2037</v>
      </c>
      <c r="H1288" s="155">
        <v>4.7699999999999996</v>
      </c>
      <c r="I1288" s="156"/>
      <c r="L1288" s="151"/>
      <c r="M1288" s="157"/>
      <c r="T1288" s="158"/>
      <c r="AT1288" s="153" t="s">
        <v>384</v>
      </c>
      <c r="AU1288" s="153" t="s">
        <v>85</v>
      </c>
      <c r="AV1288" s="12" t="s">
        <v>85</v>
      </c>
      <c r="AW1288" s="12" t="s">
        <v>32</v>
      </c>
      <c r="AX1288" s="12" t="s">
        <v>76</v>
      </c>
      <c r="AY1288" s="153" t="s">
        <v>375</v>
      </c>
    </row>
    <row r="1289" spans="2:65" s="13" customFormat="1" ht="11.25" x14ac:dyDescent="0.2">
      <c r="B1289" s="159"/>
      <c r="D1289" s="152" t="s">
        <v>384</v>
      </c>
      <c r="E1289" s="160" t="s">
        <v>1</v>
      </c>
      <c r="F1289" s="161" t="s">
        <v>387</v>
      </c>
      <c r="H1289" s="162">
        <v>110.465</v>
      </c>
      <c r="I1289" s="163"/>
      <c r="L1289" s="159"/>
      <c r="M1289" s="164"/>
      <c r="T1289" s="165"/>
      <c r="AT1289" s="160" t="s">
        <v>384</v>
      </c>
      <c r="AU1289" s="160" t="s">
        <v>85</v>
      </c>
      <c r="AV1289" s="13" t="s">
        <v>382</v>
      </c>
      <c r="AW1289" s="13" t="s">
        <v>32</v>
      </c>
      <c r="AX1289" s="13" t="s">
        <v>83</v>
      </c>
      <c r="AY1289" s="160" t="s">
        <v>375</v>
      </c>
    </row>
    <row r="1290" spans="2:65" s="1" customFormat="1" ht="24.2" customHeight="1" x14ac:dyDescent="0.2">
      <c r="B1290" s="32"/>
      <c r="C1290" s="138" t="s">
        <v>2038</v>
      </c>
      <c r="D1290" s="138" t="s">
        <v>377</v>
      </c>
      <c r="E1290" s="139" t="s">
        <v>2039</v>
      </c>
      <c r="F1290" s="140" t="s">
        <v>2040</v>
      </c>
      <c r="G1290" s="141" t="s">
        <v>1308</v>
      </c>
      <c r="H1290" s="192"/>
      <c r="I1290" s="143"/>
      <c r="J1290" s="144">
        <f>ROUND(I1290*H1290,2)</f>
        <v>0</v>
      </c>
      <c r="K1290" s="140" t="s">
        <v>381</v>
      </c>
      <c r="L1290" s="32"/>
      <c r="M1290" s="145" t="s">
        <v>1</v>
      </c>
      <c r="N1290" s="146" t="s">
        <v>41</v>
      </c>
      <c r="P1290" s="147">
        <f>O1290*H1290</f>
        <v>0</v>
      </c>
      <c r="Q1290" s="147">
        <v>0</v>
      </c>
      <c r="R1290" s="147">
        <f>Q1290*H1290</f>
        <v>0</v>
      </c>
      <c r="S1290" s="147">
        <v>0</v>
      </c>
      <c r="T1290" s="148">
        <f>S1290*H1290</f>
        <v>0</v>
      </c>
      <c r="AR1290" s="149" t="s">
        <v>491</v>
      </c>
      <c r="AT1290" s="149" t="s">
        <v>377</v>
      </c>
      <c r="AU1290" s="149" t="s">
        <v>85</v>
      </c>
      <c r="AY1290" s="17" t="s">
        <v>375</v>
      </c>
      <c r="BE1290" s="150">
        <f>IF(N1290="základní",J1290,0)</f>
        <v>0</v>
      </c>
      <c r="BF1290" s="150">
        <f>IF(N1290="snížená",J1290,0)</f>
        <v>0</v>
      </c>
      <c r="BG1290" s="150">
        <f>IF(N1290="zákl. přenesená",J1290,0)</f>
        <v>0</v>
      </c>
      <c r="BH1290" s="150">
        <f>IF(N1290="sníž. přenesená",J1290,0)</f>
        <v>0</v>
      </c>
      <c r="BI1290" s="150">
        <f>IF(N1290="nulová",J1290,0)</f>
        <v>0</v>
      </c>
      <c r="BJ1290" s="17" t="s">
        <v>83</v>
      </c>
      <c r="BK1290" s="150">
        <f>ROUND(I1290*H1290,2)</f>
        <v>0</v>
      </c>
      <c r="BL1290" s="17" t="s">
        <v>491</v>
      </c>
      <c r="BM1290" s="149" t="s">
        <v>2041</v>
      </c>
    </row>
    <row r="1291" spans="2:65" s="11" customFormat="1" ht="22.9" customHeight="1" x14ac:dyDescent="0.2">
      <c r="B1291" s="126"/>
      <c r="D1291" s="127" t="s">
        <v>75</v>
      </c>
      <c r="E1291" s="136" t="s">
        <v>2042</v>
      </c>
      <c r="F1291" s="136" t="s">
        <v>2043</v>
      </c>
      <c r="I1291" s="129"/>
      <c r="J1291" s="137">
        <f>BK1291</f>
        <v>0</v>
      </c>
      <c r="L1291" s="126"/>
      <c r="M1291" s="131"/>
      <c r="P1291" s="132">
        <f>SUM(P1292:P1302)</f>
        <v>0</v>
      </c>
      <c r="R1291" s="132">
        <f>SUM(R1292:R1302)</f>
        <v>3.1900999999999999E-2</v>
      </c>
      <c r="T1291" s="133">
        <f>SUM(T1292:T1302)</f>
        <v>0</v>
      </c>
      <c r="AR1291" s="127" t="s">
        <v>85</v>
      </c>
      <c r="AT1291" s="134" t="s">
        <v>75</v>
      </c>
      <c r="AU1291" s="134" t="s">
        <v>83</v>
      </c>
      <c r="AY1291" s="127" t="s">
        <v>375</v>
      </c>
      <c r="BK1291" s="135">
        <f>SUM(BK1292:BK1302)</f>
        <v>0</v>
      </c>
    </row>
    <row r="1292" spans="2:65" s="1" customFormat="1" ht="24.2" customHeight="1" x14ac:dyDescent="0.2">
      <c r="B1292" s="32"/>
      <c r="C1292" s="138" t="s">
        <v>2044</v>
      </c>
      <c r="D1292" s="138" t="s">
        <v>377</v>
      </c>
      <c r="E1292" s="139" t="s">
        <v>2045</v>
      </c>
      <c r="F1292" s="140" t="s">
        <v>2046</v>
      </c>
      <c r="G1292" s="141" t="s">
        <v>380</v>
      </c>
      <c r="H1292" s="142">
        <v>83.95</v>
      </c>
      <c r="I1292" s="143"/>
      <c r="J1292" s="144">
        <f>ROUND(I1292*H1292,2)</f>
        <v>0</v>
      </c>
      <c r="K1292" s="140" t="s">
        <v>381</v>
      </c>
      <c r="L1292" s="32"/>
      <c r="M1292" s="145" t="s">
        <v>1</v>
      </c>
      <c r="N1292" s="146" t="s">
        <v>41</v>
      </c>
      <c r="P1292" s="147">
        <f>O1292*H1292</f>
        <v>0</v>
      </c>
      <c r="Q1292" s="147">
        <v>1.3999999999999999E-4</v>
      </c>
      <c r="R1292" s="147">
        <f>Q1292*H1292</f>
        <v>1.1753E-2</v>
      </c>
      <c r="S1292" s="147">
        <v>0</v>
      </c>
      <c r="T1292" s="148">
        <f>S1292*H1292</f>
        <v>0</v>
      </c>
      <c r="AR1292" s="149" t="s">
        <v>491</v>
      </c>
      <c r="AT1292" s="149" t="s">
        <v>377</v>
      </c>
      <c r="AU1292" s="149" t="s">
        <v>85</v>
      </c>
      <c r="AY1292" s="17" t="s">
        <v>375</v>
      </c>
      <c r="BE1292" s="150">
        <f>IF(N1292="základní",J1292,0)</f>
        <v>0</v>
      </c>
      <c r="BF1292" s="150">
        <f>IF(N1292="snížená",J1292,0)</f>
        <v>0</v>
      </c>
      <c r="BG1292" s="150">
        <f>IF(N1292="zákl. přenesená",J1292,0)</f>
        <v>0</v>
      </c>
      <c r="BH1292" s="150">
        <f>IF(N1292="sníž. přenesená",J1292,0)</f>
        <v>0</v>
      </c>
      <c r="BI1292" s="150">
        <f>IF(N1292="nulová",J1292,0)</f>
        <v>0</v>
      </c>
      <c r="BJ1292" s="17" t="s">
        <v>83</v>
      </c>
      <c r="BK1292" s="150">
        <f>ROUND(I1292*H1292,2)</f>
        <v>0</v>
      </c>
      <c r="BL1292" s="17" t="s">
        <v>491</v>
      </c>
      <c r="BM1292" s="149" t="s">
        <v>2047</v>
      </c>
    </row>
    <row r="1293" spans="2:65" s="14" customFormat="1" ht="11.25" x14ac:dyDescent="0.2">
      <c r="B1293" s="166"/>
      <c r="D1293" s="152" t="s">
        <v>384</v>
      </c>
      <c r="E1293" s="167" t="s">
        <v>1</v>
      </c>
      <c r="F1293" s="168" t="s">
        <v>2048</v>
      </c>
      <c r="H1293" s="167" t="s">
        <v>1</v>
      </c>
      <c r="I1293" s="169"/>
      <c r="L1293" s="166"/>
      <c r="M1293" s="170"/>
      <c r="T1293" s="171"/>
      <c r="AT1293" s="167" t="s">
        <v>384</v>
      </c>
      <c r="AU1293" s="167" t="s">
        <v>85</v>
      </c>
      <c r="AV1293" s="14" t="s">
        <v>83</v>
      </c>
      <c r="AW1293" s="14" t="s">
        <v>32</v>
      </c>
      <c r="AX1293" s="14" t="s">
        <v>76</v>
      </c>
      <c r="AY1293" s="167" t="s">
        <v>375</v>
      </c>
    </row>
    <row r="1294" spans="2:65" s="12" customFormat="1" ht="11.25" x14ac:dyDescent="0.2">
      <c r="B1294" s="151"/>
      <c r="D1294" s="152" t="s">
        <v>384</v>
      </c>
      <c r="E1294" s="153" t="s">
        <v>1</v>
      </c>
      <c r="F1294" s="154" t="s">
        <v>2049</v>
      </c>
      <c r="H1294" s="155">
        <v>6</v>
      </c>
      <c r="I1294" s="156"/>
      <c r="L1294" s="151"/>
      <c r="M1294" s="157"/>
      <c r="T1294" s="158"/>
      <c r="AT1294" s="153" t="s">
        <v>384</v>
      </c>
      <c r="AU1294" s="153" t="s">
        <v>85</v>
      </c>
      <c r="AV1294" s="12" t="s">
        <v>85</v>
      </c>
      <c r="AW1294" s="12" t="s">
        <v>32</v>
      </c>
      <c r="AX1294" s="12" t="s">
        <v>76</v>
      </c>
      <c r="AY1294" s="153" t="s">
        <v>375</v>
      </c>
    </row>
    <row r="1295" spans="2:65" s="12" customFormat="1" ht="11.25" x14ac:dyDescent="0.2">
      <c r="B1295" s="151"/>
      <c r="D1295" s="152" t="s">
        <v>384</v>
      </c>
      <c r="E1295" s="153" t="s">
        <v>1</v>
      </c>
      <c r="F1295" s="154" t="s">
        <v>2050</v>
      </c>
      <c r="H1295" s="155">
        <v>17.149999999999999</v>
      </c>
      <c r="I1295" s="156"/>
      <c r="L1295" s="151"/>
      <c r="M1295" s="157"/>
      <c r="T1295" s="158"/>
      <c r="AT1295" s="153" t="s">
        <v>384</v>
      </c>
      <c r="AU1295" s="153" t="s">
        <v>85</v>
      </c>
      <c r="AV1295" s="12" t="s">
        <v>85</v>
      </c>
      <c r="AW1295" s="12" t="s">
        <v>32</v>
      </c>
      <c r="AX1295" s="12" t="s">
        <v>76</v>
      </c>
      <c r="AY1295" s="153" t="s">
        <v>375</v>
      </c>
    </row>
    <row r="1296" spans="2:65" s="12" customFormat="1" ht="11.25" x14ac:dyDescent="0.2">
      <c r="B1296" s="151"/>
      <c r="D1296" s="152" t="s">
        <v>384</v>
      </c>
      <c r="E1296" s="153" t="s">
        <v>1</v>
      </c>
      <c r="F1296" s="154" t="s">
        <v>2051</v>
      </c>
      <c r="H1296" s="155">
        <v>38.75</v>
      </c>
      <c r="I1296" s="156"/>
      <c r="L1296" s="151"/>
      <c r="M1296" s="157"/>
      <c r="T1296" s="158"/>
      <c r="AT1296" s="153" t="s">
        <v>384</v>
      </c>
      <c r="AU1296" s="153" t="s">
        <v>85</v>
      </c>
      <c r="AV1296" s="12" t="s">
        <v>85</v>
      </c>
      <c r="AW1296" s="12" t="s">
        <v>32</v>
      </c>
      <c r="AX1296" s="12" t="s">
        <v>76</v>
      </c>
      <c r="AY1296" s="153" t="s">
        <v>375</v>
      </c>
    </row>
    <row r="1297" spans="2:65" s="12" customFormat="1" ht="11.25" x14ac:dyDescent="0.2">
      <c r="B1297" s="151"/>
      <c r="D1297" s="152" t="s">
        <v>384</v>
      </c>
      <c r="E1297" s="153" t="s">
        <v>1</v>
      </c>
      <c r="F1297" s="154" t="s">
        <v>2052</v>
      </c>
      <c r="H1297" s="155">
        <v>6.375</v>
      </c>
      <c r="I1297" s="156"/>
      <c r="L1297" s="151"/>
      <c r="M1297" s="157"/>
      <c r="T1297" s="158"/>
      <c r="AT1297" s="153" t="s">
        <v>384</v>
      </c>
      <c r="AU1297" s="153" t="s">
        <v>85</v>
      </c>
      <c r="AV1297" s="12" t="s">
        <v>85</v>
      </c>
      <c r="AW1297" s="12" t="s">
        <v>32</v>
      </c>
      <c r="AX1297" s="12" t="s">
        <v>76</v>
      </c>
      <c r="AY1297" s="153" t="s">
        <v>375</v>
      </c>
    </row>
    <row r="1298" spans="2:65" s="12" customFormat="1" ht="11.25" x14ac:dyDescent="0.2">
      <c r="B1298" s="151"/>
      <c r="D1298" s="152" t="s">
        <v>384</v>
      </c>
      <c r="E1298" s="153" t="s">
        <v>1</v>
      </c>
      <c r="F1298" s="154" t="s">
        <v>2053</v>
      </c>
      <c r="H1298" s="155">
        <v>8.1750000000000007</v>
      </c>
      <c r="I1298" s="156"/>
      <c r="L1298" s="151"/>
      <c r="M1298" s="157"/>
      <c r="T1298" s="158"/>
      <c r="AT1298" s="153" t="s">
        <v>384</v>
      </c>
      <c r="AU1298" s="153" t="s">
        <v>85</v>
      </c>
      <c r="AV1298" s="12" t="s">
        <v>85</v>
      </c>
      <c r="AW1298" s="12" t="s">
        <v>32</v>
      </c>
      <c r="AX1298" s="12" t="s">
        <v>76</v>
      </c>
      <c r="AY1298" s="153" t="s">
        <v>375</v>
      </c>
    </row>
    <row r="1299" spans="2:65" s="12" customFormat="1" ht="11.25" x14ac:dyDescent="0.2">
      <c r="B1299" s="151"/>
      <c r="D1299" s="152" t="s">
        <v>384</v>
      </c>
      <c r="E1299" s="153" t="s">
        <v>1</v>
      </c>
      <c r="F1299" s="154" t="s">
        <v>2054</v>
      </c>
      <c r="H1299" s="155">
        <v>7.5</v>
      </c>
      <c r="I1299" s="156"/>
      <c r="L1299" s="151"/>
      <c r="M1299" s="157"/>
      <c r="T1299" s="158"/>
      <c r="AT1299" s="153" t="s">
        <v>384</v>
      </c>
      <c r="AU1299" s="153" t="s">
        <v>85</v>
      </c>
      <c r="AV1299" s="12" t="s">
        <v>85</v>
      </c>
      <c r="AW1299" s="12" t="s">
        <v>32</v>
      </c>
      <c r="AX1299" s="12" t="s">
        <v>76</v>
      </c>
      <c r="AY1299" s="153" t="s">
        <v>375</v>
      </c>
    </row>
    <row r="1300" spans="2:65" s="13" customFormat="1" ht="11.25" x14ac:dyDescent="0.2">
      <c r="B1300" s="159"/>
      <c r="D1300" s="152" t="s">
        <v>384</v>
      </c>
      <c r="E1300" s="160" t="s">
        <v>1</v>
      </c>
      <c r="F1300" s="161" t="s">
        <v>387</v>
      </c>
      <c r="H1300" s="162">
        <v>83.95</v>
      </c>
      <c r="I1300" s="163"/>
      <c r="L1300" s="159"/>
      <c r="M1300" s="164"/>
      <c r="T1300" s="165"/>
      <c r="AT1300" s="160" t="s">
        <v>384</v>
      </c>
      <c r="AU1300" s="160" t="s">
        <v>85</v>
      </c>
      <c r="AV1300" s="13" t="s">
        <v>382</v>
      </c>
      <c r="AW1300" s="13" t="s">
        <v>32</v>
      </c>
      <c r="AX1300" s="13" t="s">
        <v>83</v>
      </c>
      <c r="AY1300" s="160" t="s">
        <v>375</v>
      </c>
    </row>
    <row r="1301" spans="2:65" s="1" customFormat="1" ht="24.2" customHeight="1" x14ac:dyDescent="0.2">
      <c r="B1301" s="32"/>
      <c r="C1301" s="138" t="s">
        <v>2055</v>
      </c>
      <c r="D1301" s="138" t="s">
        <v>377</v>
      </c>
      <c r="E1301" s="139" t="s">
        <v>2056</v>
      </c>
      <c r="F1301" s="140" t="s">
        <v>2057</v>
      </c>
      <c r="G1301" s="141" t="s">
        <v>380</v>
      </c>
      <c r="H1301" s="142">
        <v>83.95</v>
      </c>
      <c r="I1301" s="143"/>
      <c r="J1301" s="144">
        <f>ROUND(I1301*H1301,2)</f>
        <v>0</v>
      </c>
      <c r="K1301" s="140" t="s">
        <v>381</v>
      </c>
      <c r="L1301" s="32"/>
      <c r="M1301" s="145" t="s">
        <v>1</v>
      </c>
      <c r="N1301" s="146" t="s">
        <v>41</v>
      </c>
      <c r="P1301" s="147">
        <f>O1301*H1301</f>
        <v>0</v>
      </c>
      <c r="Q1301" s="147">
        <v>1.2E-4</v>
      </c>
      <c r="R1301" s="147">
        <f>Q1301*H1301</f>
        <v>1.0074000000000001E-2</v>
      </c>
      <c r="S1301" s="147">
        <v>0</v>
      </c>
      <c r="T1301" s="148">
        <f>S1301*H1301</f>
        <v>0</v>
      </c>
      <c r="AR1301" s="149" t="s">
        <v>491</v>
      </c>
      <c r="AT1301" s="149" t="s">
        <v>377</v>
      </c>
      <c r="AU1301" s="149" t="s">
        <v>85</v>
      </c>
      <c r="AY1301" s="17" t="s">
        <v>375</v>
      </c>
      <c r="BE1301" s="150">
        <f>IF(N1301="základní",J1301,0)</f>
        <v>0</v>
      </c>
      <c r="BF1301" s="150">
        <f>IF(N1301="snížená",J1301,0)</f>
        <v>0</v>
      </c>
      <c r="BG1301" s="150">
        <f>IF(N1301="zákl. přenesená",J1301,0)</f>
        <v>0</v>
      </c>
      <c r="BH1301" s="150">
        <f>IF(N1301="sníž. přenesená",J1301,0)</f>
        <v>0</v>
      </c>
      <c r="BI1301" s="150">
        <f>IF(N1301="nulová",J1301,0)</f>
        <v>0</v>
      </c>
      <c r="BJ1301" s="17" t="s">
        <v>83</v>
      </c>
      <c r="BK1301" s="150">
        <f>ROUND(I1301*H1301,2)</f>
        <v>0</v>
      </c>
      <c r="BL1301" s="17" t="s">
        <v>491</v>
      </c>
      <c r="BM1301" s="149" t="s">
        <v>2058</v>
      </c>
    </row>
    <row r="1302" spans="2:65" s="1" customFormat="1" ht="24.2" customHeight="1" x14ac:dyDescent="0.2">
      <c r="B1302" s="32"/>
      <c r="C1302" s="138" t="s">
        <v>2059</v>
      </c>
      <c r="D1302" s="138" t="s">
        <v>377</v>
      </c>
      <c r="E1302" s="139" t="s">
        <v>2060</v>
      </c>
      <c r="F1302" s="140" t="s">
        <v>2061</v>
      </c>
      <c r="G1302" s="141" t="s">
        <v>380</v>
      </c>
      <c r="H1302" s="142">
        <v>83.95</v>
      </c>
      <c r="I1302" s="143"/>
      <c r="J1302" s="144">
        <f>ROUND(I1302*H1302,2)</f>
        <v>0</v>
      </c>
      <c r="K1302" s="140" t="s">
        <v>381</v>
      </c>
      <c r="L1302" s="32"/>
      <c r="M1302" s="145" t="s">
        <v>1</v>
      </c>
      <c r="N1302" s="146" t="s">
        <v>41</v>
      </c>
      <c r="P1302" s="147">
        <f>O1302*H1302</f>
        <v>0</v>
      </c>
      <c r="Q1302" s="147">
        <v>1.2E-4</v>
      </c>
      <c r="R1302" s="147">
        <f>Q1302*H1302</f>
        <v>1.0074000000000001E-2</v>
      </c>
      <c r="S1302" s="147">
        <v>0</v>
      </c>
      <c r="T1302" s="148">
        <f>S1302*H1302</f>
        <v>0</v>
      </c>
      <c r="AR1302" s="149" t="s">
        <v>491</v>
      </c>
      <c r="AT1302" s="149" t="s">
        <v>377</v>
      </c>
      <c r="AU1302" s="149" t="s">
        <v>85</v>
      </c>
      <c r="AY1302" s="17" t="s">
        <v>375</v>
      </c>
      <c r="BE1302" s="150">
        <f>IF(N1302="základní",J1302,0)</f>
        <v>0</v>
      </c>
      <c r="BF1302" s="150">
        <f>IF(N1302="snížená",J1302,0)</f>
        <v>0</v>
      </c>
      <c r="BG1302" s="150">
        <f>IF(N1302="zákl. přenesená",J1302,0)</f>
        <v>0</v>
      </c>
      <c r="BH1302" s="150">
        <f>IF(N1302="sníž. přenesená",J1302,0)</f>
        <v>0</v>
      </c>
      <c r="BI1302" s="150">
        <f>IF(N1302="nulová",J1302,0)</f>
        <v>0</v>
      </c>
      <c r="BJ1302" s="17" t="s">
        <v>83</v>
      </c>
      <c r="BK1302" s="150">
        <f>ROUND(I1302*H1302,2)</f>
        <v>0</v>
      </c>
      <c r="BL1302" s="17" t="s">
        <v>491</v>
      </c>
      <c r="BM1302" s="149" t="s">
        <v>2062</v>
      </c>
    </row>
    <row r="1303" spans="2:65" s="11" customFormat="1" ht="22.9" customHeight="1" x14ac:dyDescent="0.2">
      <c r="B1303" s="126"/>
      <c r="D1303" s="127" t="s">
        <v>75</v>
      </c>
      <c r="E1303" s="136" t="s">
        <v>2063</v>
      </c>
      <c r="F1303" s="136" t="s">
        <v>2064</v>
      </c>
      <c r="I1303" s="129"/>
      <c r="J1303" s="137">
        <f>BK1303</f>
        <v>0</v>
      </c>
      <c r="L1303" s="126"/>
      <c r="M1303" s="131"/>
      <c r="P1303" s="132">
        <f>SUM(P1304:P1350)</f>
        <v>0</v>
      </c>
      <c r="R1303" s="132">
        <f>SUM(R1304:R1350)</f>
        <v>1.1818692200000001</v>
      </c>
      <c r="T1303" s="133">
        <f>SUM(T1304:T1350)</f>
        <v>0</v>
      </c>
      <c r="AR1303" s="127" t="s">
        <v>85</v>
      </c>
      <c r="AT1303" s="134" t="s">
        <v>75</v>
      </c>
      <c r="AU1303" s="134" t="s">
        <v>83</v>
      </c>
      <c r="AY1303" s="127" t="s">
        <v>375</v>
      </c>
      <c r="BK1303" s="135">
        <f>SUM(BK1304:BK1350)</f>
        <v>0</v>
      </c>
    </row>
    <row r="1304" spans="2:65" s="1" customFormat="1" ht="24.2" customHeight="1" x14ac:dyDescent="0.2">
      <c r="B1304" s="32"/>
      <c r="C1304" s="138" t="s">
        <v>2065</v>
      </c>
      <c r="D1304" s="138" t="s">
        <v>377</v>
      </c>
      <c r="E1304" s="139" t="s">
        <v>2066</v>
      </c>
      <c r="F1304" s="140" t="s">
        <v>2067</v>
      </c>
      <c r="G1304" s="141" t="s">
        <v>380</v>
      </c>
      <c r="H1304" s="142">
        <v>1835.606</v>
      </c>
      <c r="I1304" s="143"/>
      <c r="J1304" s="144">
        <f>ROUND(I1304*H1304,2)</f>
        <v>0</v>
      </c>
      <c r="K1304" s="140" t="s">
        <v>381</v>
      </c>
      <c r="L1304" s="32"/>
      <c r="M1304" s="145" t="s">
        <v>1</v>
      </c>
      <c r="N1304" s="146" t="s">
        <v>41</v>
      </c>
      <c r="P1304" s="147">
        <f>O1304*H1304</f>
        <v>0</v>
      </c>
      <c r="Q1304" s="147">
        <v>2.0000000000000001E-4</v>
      </c>
      <c r="R1304" s="147">
        <f>Q1304*H1304</f>
        <v>0.36712120000000004</v>
      </c>
      <c r="S1304" s="147">
        <v>0</v>
      </c>
      <c r="T1304" s="148">
        <f>S1304*H1304</f>
        <v>0</v>
      </c>
      <c r="AR1304" s="149" t="s">
        <v>491</v>
      </c>
      <c r="AT1304" s="149" t="s">
        <v>377</v>
      </c>
      <c r="AU1304" s="149" t="s">
        <v>85</v>
      </c>
      <c r="AY1304" s="17" t="s">
        <v>375</v>
      </c>
      <c r="BE1304" s="150">
        <f>IF(N1304="základní",J1304,0)</f>
        <v>0</v>
      </c>
      <c r="BF1304" s="150">
        <f>IF(N1304="snížená",J1304,0)</f>
        <v>0</v>
      </c>
      <c r="BG1304" s="150">
        <f>IF(N1304="zákl. přenesená",J1304,0)</f>
        <v>0</v>
      </c>
      <c r="BH1304" s="150">
        <f>IF(N1304="sníž. přenesená",J1304,0)</f>
        <v>0</v>
      </c>
      <c r="BI1304" s="150">
        <f>IF(N1304="nulová",J1304,0)</f>
        <v>0</v>
      </c>
      <c r="BJ1304" s="17" t="s">
        <v>83</v>
      </c>
      <c r="BK1304" s="150">
        <f>ROUND(I1304*H1304,2)</f>
        <v>0</v>
      </c>
      <c r="BL1304" s="17" t="s">
        <v>491</v>
      </c>
      <c r="BM1304" s="149" t="s">
        <v>2068</v>
      </c>
    </row>
    <row r="1305" spans="2:65" s="14" customFormat="1" ht="11.25" x14ac:dyDescent="0.2">
      <c r="B1305" s="166"/>
      <c r="D1305" s="152" t="s">
        <v>384</v>
      </c>
      <c r="E1305" s="167" t="s">
        <v>1</v>
      </c>
      <c r="F1305" s="168" t="s">
        <v>392</v>
      </c>
      <c r="H1305" s="167" t="s">
        <v>1</v>
      </c>
      <c r="I1305" s="169"/>
      <c r="L1305" s="166"/>
      <c r="M1305" s="170"/>
      <c r="T1305" s="171"/>
      <c r="AT1305" s="167" t="s">
        <v>384</v>
      </c>
      <c r="AU1305" s="167" t="s">
        <v>85</v>
      </c>
      <c r="AV1305" s="14" t="s">
        <v>83</v>
      </c>
      <c r="AW1305" s="14" t="s">
        <v>32</v>
      </c>
      <c r="AX1305" s="14" t="s">
        <v>76</v>
      </c>
      <c r="AY1305" s="167" t="s">
        <v>375</v>
      </c>
    </row>
    <row r="1306" spans="2:65" s="14" customFormat="1" ht="11.25" x14ac:dyDescent="0.2">
      <c r="B1306" s="166"/>
      <c r="D1306" s="152" t="s">
        <v>384</v>
      </c>
      <c r="E1306" s="167" t="s">
        <v>1</v>
      </c>
      <c r="F1306" s="168" t="s">
        <v>866</v>
      </c>
      <c r="H1306" s="167" t="s">
        <v>1</v>
      </c>
      <c r="I1306" s="169"/>
      <c r="L1306" s="166"/>
      <c r="M1306" s="170"/>
      <c r="T1306" s="171"/>
      <c r="AT1306" s="167" t="s">
        <v>384</v>
      </c>
      <c r="AU1306" s="167" t="s">
        <v>85</v>
      </c>
      <c r="AV1306" s="14" t="s">
        <v>83</v>
      </c>
      <c r="AW1306" s="14" t="s">
        <v>32</v>
      </c>
      <c r="AX1306" s="14" t="s">
        <v>76</v>
      </c>
      <c r="AY1306" s="167" t="s">
        <v>375</v>
      </c>
    </row>
    <row r="1307" spans="2:65" s="12" customFormat="1" ht="11.25" x14ac:dyDescent="0.2">
      <c r="B1307" s="151"/>
      <c r="D1307" s="152" t="s">
        <v>384</v>
      </c>
      <c r="E1307" s="153" t="s">
        <v>1</v>
      </c>
      <c r="F1307" s="154" t="s">
        <v>867</v>
      </c>
      <c r="H1307" s="155">
        <v>135.452</v>
      </c>
      <c r="I1307" s="156"/>
      <c r="L1307" s="151"/>
      <c r="M1307" s="157"/>
      <c r="T1307" s="158"/>
      <c r="AT1307" s="153" t="s">
        <v>384</v>
      </c>
      <c r="AU1307" s="153" t="s">
        <v>85</v>
      </c>
      <c r="AV1307" s="12" t="s">
        <v>85</v>
      </c>
      <c r="AW1307" s="12" t="s">
        <v>32</v>
      </c>
      <c r="AX1307" s="12" t="s">
        <v>76</v>
      </c>
      <c r="AY1307" s="153" t="s">
        <v>375</v>
      </c>
    </row>
    <row r="1308" spans="2:65" s="12" customFormat="1" ht="11.25" x14ac:dyDescent="0.2">
      <c r="B1308" s="151"/>
      <c r="D1308" s="152" t="s">
        <v>384</v>
      </c>
      <c r="E1308" s="153" t="s">
        <v>1</v>
      </c>
      <c r="F1308" s="154" t="s">
        <v>869</v>
      </c>
      <c r="H1308" s="155">
        <v>150.19800000000001</v>
      </c>
      <c r="I1308" s="156"/>
      <c r="L1308" s="151"/>
      <c r="M1308" s="157"/>
      <c r="T1308" s="158"/>
      <c r="AT1308" s="153" t="s">
        <v>384</v>
      </c>
      <c r="AU1308" s="153" t="s">
        <v>85</v>
      </c>
      <c r="AV1308" s="12" t="s">
        <v>85</v>
      </c>
      <c r="AW1308" s="12" t="s">
        <v>32</v>
      </c>
      <c r="AX1308" s="12" t="s">
        <v>76</v>
      </c>
      <c r="AY1308" s="153" t="s">
        <v>375</v>
      </c>
    </row>
    <row r="1309" spans="2:65" s="12" customFormat="1" ht="11.25" x14ac:dyDescent="0.2">
      <c r="B1309" s="151"/>
      <c r="D1309" s="152" t="s">
        <v>384</v>
      </c>
      <c r="E1309" s="153" t="s">
        <v>1</v>
      </c>
      <c r="F1309" s="154" t="s">
        <v>870</v>
      </c>
      <c r="H1309" s="155">
        <v>62.670999999999999</v>
      </c>
      <c r="I1309" s="156"/>
      <c r="L1309" s="151"/>
      <c r="M1309" s="157"/>
      <c r="T1309" s="158"/>
      <c r="AT1309" s="153" t="s">
        <v>384</v>
      </c>
      <c r="AU1309" s="153" t="s">
        <v>85</v>
      </c>
      <c r="AV1309" s="12" t="s">
        <v>85</v>
      </c>
      <c r="AW1309" s="12" t="s">
        <v>32</v>
      </c>
      <c r="AX1309" s="12" t="s">
        <v>76</v>
      </c>
      <c r="AY1309" s="153" t="s">
        <v>375</v>
      </c>
    </row>
    <row r="1310" spans="2:65" s="12" customFormat="1" ht="11.25" x14ac:dyDescent="0.2">
      <c r="B1310" s="151"/>
      <c r="D1310" s="152" t="s">
        <v>384</v>
      </c>
      <c r="E1310" s="153" t="s">
        <v>1</v>
      </c>
      <c r="F1310" s="154" t="s">
        <v>871</v>
      </c>
      <c r="H1310" s="155">
        <v>30.715</v>
      </c>
      <c r="I1310" s="156"/>
      <c r="L1310" s="151"/>
      <c r="M1310" s="157"/>
      <c r="T1310" s="158"/>
      <c r="AT1310" s="153" t="s">
        <v>384</v>
      </c>
      <c r="AU1310" s="153" t="s">
        <v>85</v>
      </c>
      <c r="AV1310" s="12" t="s">
        <v>85</v>
      </c>
      <c r="AW1310" s="12" t="s">
        <v>32</v>
      </c>
      <c r="AX1310" s="12" t="s">
        <v>76</v>
      </c>
      <c r="AY1310" s="153" t="s">
        <v>375</v>
      </c>
    </row>
    <row r="1311" spans="2:65" s="12" customFormat="1" ht="11.25" x14ac:dyDescent="0.2">
      <c r="B1311" s="151"/>
      <c r="D1311" s="152" t="s">
        <v>384</v>
      </c>
      <c r="E1311" s="153" t="s">
        <v>1</v>
      </c>
      <c r="F1311" s="154" t="s">
        <v>872</v>
      </c>
      <c r="H1311" s="155">
        <v>39.968000000000004</v>
      </c>
      <c r="I1311" s="156"/>
      <c r="L1311" s="151"/>
      <c r="M1311" s="157"/>
      <c r="T1311" s="158"/>
      <c r="AT1311" s="153" t="s">
        <v>384</v>
      </c>
      <c r="AU1311" s="153" t="s">
        <v>85</v>
      </c>
      <c r="AV1311" s="12" t="s">
        <v>85</v>
      </c>
      <c r="AW1311" s="12" t="s">
        <v>32</v>
      </c>
      <c r="AX1311" s="12" t="s">
        <v>76</v>
      </c>
      <c r="AY1311" s="153" t="s">
        <v>375</v>
      </c>
    </row>
    <row r="1312" spans="2:65" s="12" customFormat="1" ht="11.25" x14ac:dyDescent="0.2">
      <c r="B1312" s="151"/>
      <c r="D1312" s="152" t="s">
        <v>384</v>
      </c>
      <c r="E1312" s="153" t="s">
        <v>1</v>
      </c>
      <c r="F1312" s="154" t="s">
        <v>873</v>
      </c>
      <c r="H1312" s="155">
        <v>23.123000000000001</v>
      </c>
      <c r="I1312" s="156"/>
      <c r="L1312" s="151"/>
      <c r="M1312" s="157"/>
      <c r="T1312" s="158"/>
      <c r="AT1312" s="153" t="s">
        <v>384</v>
      </c>
      <c r="AU1312" s="153" t="s">
        <v>85</v>
      </c>
      <c r="AV1312" s="12" t="s">
        <v>85</v>
      </c>
      <c r="AW1312" s="12" t="s">
        <v>32</v>
      </c>
      <c r="AX1312" s="12" t="s">
        <v>76</v>
      </c>
      <c r="AY1312" s="153" t="s">
        <v>375</v>
      </c>
    </row>
    <row r="1313" spans="2:51" s="12" customFormat="1" ht="11.25" x14ac:dyDescent="0.2">
      <c r="B1313" s="151"/>
      <c r="D1313" s="152" t="s">
        <v>384</v>
      </c>
      <c r="E1313" s="153" t="s">
        <v>1</v>
      </c>
      <c r="F1313" s="154" t="s">
        <v>874</v>
      </c>
      <c r="H1313" s="155">
        <v>27.922999999999998</v>
      </c>
      <c r="I1313" s="156"/>
      <c r="L1313" s="151"/>
      <c r="M1313" s="157"/>
      <c r="T1313" s="158"/>
      <c r="AT1313" s="153" t="s">
        <v>384</v>
      </c>
      <c r="AU1313" s="153" t="s">
        <v>85</v>
      </c>
      <c r="AV1313" s="12" t="s">
        <v>85</v>
      </c>
      <c r="AW1313" s="12" t="s">
        <v>32</v>
      </c>
      <c r="AX1313" s="12" t="s">
        <v>76</v>
      </c>
      <c r="AY1313" s="153" t="s">
        <v>375</v>
      </c>
    </row>
    <row r="1314" spans="2:51" s="12" customFormat="1" ht="11.25" x14ac:dyDescent="0.2">
      <c r="B1314" s="151"/>
      <c r="D1314" s="152" t="s">
        <v>384</v>
      </c>
      <c r="E1314" s="153" t="s">
        <v>1</v>
      </c>
      <c r="F1314" s="154" t="s">
        <v>875</v>
      </c>
      <c r="H1314" s="155">
        <v>16.132999999999999</v>
      </c>
      <c r="I1314" s="156"/>
      <c r="L1314" s="151"/>
      <c r="M1314" s="157"/>
      <c r="T1314" s="158"/>
      <c r="AT1314" s="153" t="s">
        <v>384</v>
      </c>
      <c r="AU1314" s="153" t="s">
        <v>85</v>
      </c>
      <c r="AV1314" s="12" t="s">
        <v>85</v>
      </c>
      <c r="AW1314" s="12" t="s">
        <v>32</v>
      </c>
      <c r="AX1314" s="12" t="s">
        <v>76</v>
      </c>
      <c r="AY1314" s="153" t="s">
        <v>375</v>
      </c>
    </row>
    <row r="1315" spans="2:51" s="12" customFormat="1" ht="11.25" x14ac:dyDescent="0.2">
      <c r="B1315" s="151"/>
      <c r="D1315" s="152" t="s">
        <v>384</v>
      </c>
      <c r="E1315" s="153" t="s">
        <v>1</v>
      </c>
      <c r="F1315" s="154" t="s">
        <v>876</v>
      </c>
      <c r="H1315" s="155">
        <v>16.132999999999999</v>
      </c>
      <c r="I1315" s="156"/>
      <c r="L1315" s="151"/>
      <c r="M1315" s="157"/>
      <c r="T1315" s="158"/>
      <c r="AT1315" s="153" t="s">
        <v>384</v>
      </c>
      <c r="AU1315" s="153" t="s">
        <v>85</v>
      </c>
      <c r="AV1315" s="12" t="s">
        <v>85</v>
      </c>
      <c r="AW1315" s="12" t="s">
        <v>32</v>
      </c>
      <c r="AX1315" s="12" t="s">
        <v>76</v>
      </c>
      <c r="AY1315" s="153" t="s">
        <v>375</v>
      </c>
    </row>
    <row r="1316" spans="2:51" s="12" customFormat="1" ht="11.25" x14ac:dyDescent="0.2">
      <c r="B1316" s="151"/>
      <c r="D1316" s="152" t="s">
        <v>384</v>
      </c>
      <c r="E1316" s="153" t="s">
        <v>1</v>
      </c>
      <c r="F1316" s="154" t="s">
        <v>877</v>
      </c>
      <c r="H1316" s="155">
        <v>22.721</v>
      </c>
      <c r="I1316" s="156"/>
      <c r="L1316" s="151"/>
      <c r="M1316" s="157"/>
      <c r="T1316" s="158"/>
      <c r="AT1316" s="153" t="s">
        <v>384</v>
      </c>
      <c r="AU1316" s="153" t="s">
        <v>85</v>
      </c>
      <c r="AV1316" s="12" t="s">
        <v>85</v>
      </c>
      <c r="AW1316" s="12" t="s">
        <v>32</v>
      </c>
      <c r="AX1316" s="12" t="s">
        <v>76</v>
      </c>
      <c r="AY1316" s="153" t="s">
        <v>375</v>
      </c>
    </row>
    <row r="1317" spans="2:51" s="12" customFormat="1" ht="11.25" x14ac:dyDescent="0.2">
      <c r="B1317" s="151"/>
      <c r="D1317" s="152" t="s">
        <v>384</v>
      </c>
      <c r="E1317" s="153" t="s">
        <v>1</v>
      </c>
      <c r="F1317" s="154" t="s">
        <v>879</v>
      </c>
      <c r="H1317" s="155">
        <v>74.194999999999993</v>
      </c>
      <c r="I1317" s="156"/>
      <c r="L1317" s="151"/>
      <c r="M1317" s="157"/>
      <c r="T1317" s="158"/>
      <c r="AT1317" s="153" t="s">
        <v>384</v>
      </c>
      <c r="AU1317" s="153" t="s">
        <v>85</v>
      </c>
      <c r="AV1317" s="12" t="s">
        <v>85</v>
      </c>
      <c r="AW1317" s="12" t="s">
        <v>32</v>
      </c>
      <c r="AX1317" s="12" t="s">
        <v>76</v>
      </c>
      <c r="AY1317" s="153" t="s">
        <v>375</v>
      </c>
    </row>
    <row r="1318" spans="2:51" s="14" customFormat="1" ht="11.25" x14ac:dyDescent="0.2">
      <c r="B1318" s="166"/>
      <c r="D1318" s="152" t="s">
        <v>384</v>
      </c>
      <c r="E1318" s="167" t="s">
        <v>1</v>
      </c>
      <c r="F1318" s="168" t="s">
        <v>522</v>
      </c>
      <c r="H1318" s="167" t="s">
        <v>1</v>
      </c>
      <c r="I1318" s="169"/>
      <c r="L1318" s="166"/>
      <c r="M1318" s="170"/>
      <c r="T1318" s="171"/>
      <c r="AT1318" s="167" t="s">
        <v>384</v>
      </c>
      <c r="AU1318" s="167" t="s">
        <v>85</v>
      </c>
      <c r="AV1318" s="14" t="s">
        <v>83</v>
      </c>
      <c r="AW1318" s="14" t="s">
        <v>32</v>
      </c>
      <c r="AX1318" s="14" t="s">
        <v>76</v>
      </c>
      <c r="AY1318" s="167" t="s">
        <v>375</v>
      </c>
    </row>
    <row r="1319" spans="2:51" s="12" customFormat="1" ht="33.75" x14ac:dyDescent="0.2">
      <c r="B1319" s="151"/>
      <c r="D1319" s="152" t="s">
        <v>384</v>
      </c>
      <c r="E1319" s="153" t="s">
        <v>1</v>
      </c>
      <c r="F1319" s="154" t="s">
        <v>888</v>
      </c>
      <c r="H1319" s="155">
        <v>156.27099999999999</v>
      </c>
      <c r="I1319" s="156"/>
      <c r="L1319" s="151"/>
      <c r="M1319" s="157"/>
      <c r="T1319" s="158"/>
      <c r="AT1319" s="153" t="s">
        <v>384</v>
      </c>
      <c r="AU1319" s="153" t="s">
        <v>85</v>
      </c>
      <c r="AV1319" s="12" t="s">
        <v>85</v>
      </c>
      <c r="AW1319" s="12" t="s">
        <v>32</v>
      </c>
      <c r="AX1319" s="12" t="s">
        <v>76</v>
      </c>
      <c r="AY1319" s="153" t="s">
        <v>375</v>
      </c>
    </row>
    <row r="1320" spans="2:51" s="12" customFormat="1" ht="11.25" x14ac:dyDescent="0.2">
      <c r="B1320" s="151"/>
      <c r="D1320" s="152" t="s">
        <v>384</v>
      </c>
      <c r="E1320" s="153" t="s">
        <v>1</v>
      </c>
      <c r="F1320" s="154" t="s">
        <v>889</v>
      </c>
      <c r="H1320" s="155">
        <v>132.238</v>
      </c>
      <c r="I1320" s="156"/>
      <c r="L1320" s="151"/>
      <c r="M1320" s="157"/>
      <c r="T1320" s="158"/>
      <c r="AT1320" s="153" t="s">
        <v>384</v>
      </c>
      <c r="AU1320" s="153" t="s">
        <v>85</v>
      </c>
      <c r="AV1320" s="12" t="s">
        <v>85</v>
      </c>
      <c r="AW1320" s="12" t="s">
        <v>32</v>
      </c>
      <c r="AX1320" s="12" t="s">
        <v>76</v>
      </c>
      <c r="AY1320" s="153" t="s">
        <v>375</v>
      </c>
    </row>
    <row r="1321" spans="2:51" s="12" customFormat="1" ht="11.25" x14ac:dyDescent="0.2">
      <c r="B1321" s="151"/>
      <c r="D1321" s="152" t="s">
        <v>384</v>
      </c>
      <c r="E1321" s="153" t="s">
        <v>1</v>
      </c>
      <c r="F1321" s="154" t="s">
        <v>890</v>
      </c>
      <c r="H1321" s="155">
        <v>123.96599999999999</v>
      </c>
      <c r="I1321" s="156"/>
      <c r="L1321" s="151"/>
      <c r="M1321" s="157"/>
      <c r="T1321" s="158"/>
      <c r="AT1321" s="153" t="s">
        <v>384</v>
      </c>
      <c r="AU1321" s="153" t="s">
        <v>85</v>
      </c>
      <c r="AV1321" s="12" t="s">
        <v>85</v>
      </c>
      <c r="AW1321" s="12" t="s">
        <v>32</v>
      </c>
      <c r="AX1321" s="12" t="s">
        <v>76</v>
      </c>
      <c r="AY1321" s="153" t="s">
        <v>375</v>
      </c>
    </row>
    <row r="1322" spans="2:51" s="12" customFormat="1" ht="11.25" x14ac:dyDescent="0.2">
      <c r="B1322" s="151"/>
      <c r="D1322" s="152" t="s">
        <v>384</v>
      </c>
      <c r="E1322" s="153" t="s">
        <v>1</v>
      </c>
      <c r="F1322" s="154" t="s">
        <v>891</v>
      </c>
      <c r="H1322" s="155">
        <v>72.561999999999998</v>
      </c>
      <c r="I1322" s="156"/>
      <c r="L1322" s="151"/>
      <c r="M1322" s="157"/>
      <c r="T1322" s="158"/>
      <c r="AT1322" s="153" t="s">
        <v>384</v>
      </c>
      <c r="AU1322" s="153" t="s">
        <v>85</v>
      </c>
      <c r="AV1322" s="12" t="s">
        <v>85</v>
      </c>
      <c r="AW1322" s="12" t="s">
        <v>32</v>
      </c>
      <c r="AX1322" s="12" t="s">
        <v>76</v>
      </c>
      <c r="AY1322" s="153" t="s">
        <v>375</v>
      </c>
    </row>
    <row r="1323" spans="2:51" s="12" customFormat="1" ht="11.25" x14ac:dyDescent="0.2">
      <c r="B1323" s="151"/>
      <c r="D1323" s="152" t="s">
        <v>384</v>
      </c>
      <c r="E1323" s="153" t="s">
        <v>1</v>
      </c>
      <c r="F1323" s="154" t="s">
        <v>892</v>
      </c>
      <c r="H1323" s="155">
        <v>60.954000000000001</v>
      </c>
      <c r="I1323" s="156"/>
      <c r="L1323" s="151"/>
      <c r="M1323" s="157"/>
      <c r="T1323" s="158"/>
      <c r="AT1323" s="153" t="s">
        <v>384</v>
      </c>
      <c r="AU1323" s="153" t="s">
        <v>85</v>
      </c>
      <c r="AV1323" s="12" t="s">
        <v>85</v>
      </c>
      <c r="AW1323" s="12" t="s">
        <v>32</v>
      </c>
      <c r="AX1323" s="12" t="s">
        <v>76</v>
      </c>
      <c r="AY1323" s="153" t="s">
        <v>375</v>
      </c>
    </row>
    <row r="1324" spans="2:51" s="12" customFormat="1" ht="11.25" x14ac:dyDescent="0.2">
      <c r="B1324" s="151"/>
      <c r="D1324" s="152" t="s">
        <v>384</v>
      </c>
      <c r="E1324" s="153" t="s">
        <v>1</v>
      </c>
      <c r="F1324" s="154" t="s">
        <v>893</v>
      </c>
      <c r="H1324" s="155">
        <v>29.873000000000001</v>
      </c>
      <c r="I1324" s="156"/>
      <c r="L1324" s="151"/>
      <c r="M1324" s="157"/>
      <c r="T1324" s="158"/>
      <c r="AT1324" s="153" t="s">
        <v>384</v>
      </c>
      <c r="AU1324" s="153" t="s">
        <v>85</v>
      </c>
      <c r="AV1324" s="12" t="s">
        <v>85</v>
      </c>
      <c r="AW1324" s="12" t="s">
        <v>32</v>
      </c>
      <c r="AX1324" s="12" t="s">
        <v>76</v>
      </c>
      <c r="AY1324" s="153" t="s">
        <v>375</v>
      </c>
    </row>
    <row r="1325" spans="2:51" s="12" customFormat="1" ht="11.25" x14ac:dyDescent="0.2">
      <c r="B1325" s="151"/>
      <c r="D1325" s="152" t="s">
        <v>384</v>
      </c>
      <c r="E1325" s="153" t="s">
        <v>1</v>
      </c>
      <c r="F1325" s="154" t="s">
        <v>894</v>
      </c>
      <c r="H1325" s="155">
        <v>38.872999999999998</v>
      </c>
      <c r="I1325" s="156"/>
      <c r="L1325" s="151"/>
      <c r="M1325" s="157"/>
      <c r="T1325" s="158"/>
      <c r="AT1325" s="153" t="s">
        <v>384</v>
      </c>
      <c r="AU1325" s="153" t="s">
        <v>85</v>
      </c>
      <c r="AV1325" s="12" t="s">
        <v>85</v>
      </c>
      <c r="AW1325" s="12" t="s">
        <v>32</v>
      </c>
      <c r="AX1325" s="12" t="s">
        <v>76</v>
      </c>
      <c r="AY1325" s="153" t="s">
        <v>375</v>
      </c>
    </row>
    <row r="1326" spans="2:51" s="12" customFormat="1" ht="11.25" x14ac:dyDescent="0.2">
      <c r="B1326" s="151"/>
      <c r="D1326" s="152" t="s">
        <v>384</v>
      </c>
      <c r="E1326" s="153" t="s">
        <v>1</v>
      </c>
      <c r="F1326" s="154" t="s">
        <v>895</v>
      </c>
      <c r="H1326" s="155">
        <v>50.02</v>
      </c>
      <c r="I1326" s="156"/>
      <c r="L1326" s="151"/>
      <c r="M1326" s="157"/>
      <c r="T1326" s="158"/>
      <c r="AT1326" s="153" t="s">
        <v>384</v>
      </c>
      <c r="AU1326" s="153" t="s">
        <v>85</v>
      </c>
      <c r="AV1326" s="12" t="s">
        <v>85</v>
      </c>
      <c r="AW1326" s="12" t="s">
        <v>32</v>
      </c>
      <c r="AX1326" s="12" t="s">
        <v>76</v>
      </c>
      <c r="AY1326" s="153" t="s">
        <v>375</v>
      </c>
    </row>
    <row r="1327" spans="2:51" s="12" customFormat="1" ht="11.25" x14ac:dyDescent="0.2">
      <c r="B1327" s="151"/>
      <c r="D1327" s="152" t="s">
        <v>384</v>
      </c>
      <c r="E1327" s="153" t="s">
        <v>1</v>
      </c>
      <c r="F1327" s="154" t="s">
        <v>896</v>
      </c>
      <c r="H1327" s="155">
        <v>33.973999999999997</v>
      </c>
      <c r="I1327" s="156"/>
      <c r="L1327" s="151"/>
      <c r="M1327" s="157"/>
      <c r="T1327" s="158"/>
      <c r="AT1327" s="153" t="s">
        <v>384</v>
      </c>
      <c r="AU1327" s="153" t="s">
        <v>85</v>
      </c>
      <c r="AV1327" s="12" t="s">
        <v>85</v>
      </c>
      <c r="AW1327" s="12" t="s">
        <v>32</v>
      </c>
      <c r="AX1327" s="12" t="s">
        <v>76</v>
      </c>
      <c r="AY1327" s="153" t="s">
        <v>375</v>
      </c>
    </row>
    <row r="1328" spans="2:51" s="12" customFormat="1" ht="11.25" x14ac:dyDescent="0.2">
      <c r="B1328" s="151"/>
      <c r="D1328" s="152" t="s">
        <v>384</v>
      </c>
      <c r="E1328" s="153" t="s">
        <v>1</v>
      </c>
      <c r="F1328" s="154" t="s">
        <v>897</v>
      </c>
      <c r="H1328" s="155">
        <v>29.393999999999998</v>
      </c>
      <c r="I1328" s="156"/>
      <c r="L1328" s="151"/>
      <c r="M1328" s="157"/>
      <c r="T1328" s="158"/>
      <c r="AT1328" s="153" t="s">
        <v>384</v>
      </c>
      <c r="AU1328" s="153" t="s">
        <v>85</v>
      </c>
      <c r="AV1328" s="12" t="s">
        <v>85</v>
      </c>
      <c r="AW1328" s="12" t="s">
        <v>32</v>
      </c>
      <c r="AX1328" s="12" t="s">
        <v>76</v>
      </c>
      <c r="AY1328" s="153" t="s">
        <v>375</v>
      </c>
    </row>
    <row r="1329" spans="2:65" s="12" customFormat="1" ht="11.25" x14ac:dyDescent="0.2">
      <c r="B1329" s="151"/>
      <c r="D1329" s="152" t="s">
        <v>384</v>
      </c>
      <c r="E1329" s="153" t="s">
        <v>1</v>
      </c>
      <c r="F1329" s="154" t="s">
        <v>898</v>
      </c>
      <c r="H1329" s="155">
        <v>19.419</v>
      </c>
      <c r="I1329" s="156"/>
      <c r="L1329" s="151"/>
      <c r="M1329" s="157"/>
      <c r="T1329" s="158"/>
      <c r="AT1329" s="153" t="s">
        <v>384</v>
      </c>
      <c r="AU1329" s="153" t="s">
        <v>85</v>
      </c>
      <c r="AV1329" s="12" t="s">
        <v>85</v>
      </c>
      <c r="AW1329" s="12" t="s">
        <v>32</v>
      </c>
      <c r="AX1329" s="12" t="s">
        <v>76</v>
      </c>
      <c r="AY1329" s="153" t="s">
        <v>375</v>
      </c>
    </row>
    <row r="1330" spans="2:65" s="14" customFormat="1" ht="11.25" x14ac:dyDescent="0.2">
      <c r="B1330" s="166"/>
      <c r="D1330" s="152" t="s">
        <v>384</v>
      </c>
      <c r="E1330" s="167" t="s">
        <v>1</v>
      </c>
      <c r="F1330" s="168" t="s">
        <v>2069</v>
      </c>
      <c r="H1330" s="167" t="s">
        <v>1</v>
      </c>
      <c r="I1330" s="169"/>
      <c r="L1330" s="166"/>
      <c r="M1330" s="170"/>
      <c r="T1330" s="171"/>
      <c r="AT1330" s="167" t="s">
        <v>384</v>
      </c>
      <c r="AU1330" s="167" t="s">
        <v>85</v>
      </c>
      <c r="AV1330" s="14" t="s">
        <v>83</v>
      </c>
      <c r="AW1330" s="14" t="s">
        <v>32</v>
      </c>
      <c r="AX1330" s="14" t="s">
        <v>76</v>
      </c>
      <c r="AY1330" s="167" t="s">
        <v>375</v>
      </c>
    </row>
    <row r="1331" spans="2:65" s="12" customFormat="1" ht="33.75" x14ac:dyDescent="0.2">
      <c r="B1331" s="151"/>
      <c r="D1331" s="152" t="s">
        <v>384</v>
      </c>
      <c r="E1331" s="153" t="s">
        <v>1</v>
      </c>
      <c r="F1331" s="154" t="s">
        <v>2070</v>
      </c>
      <c r="H1331" s="155">
        <v>208</v>
      </c>
      <c r="I1331" s="156"/>
      <c r="L1331" s="151"/>
      <c r="M1331" s="157"/>
      <c r="T1331" s="158"/>
      <c r="AT1331" s="153" t="s">
        <v>384</v>
      </c>
      <c r="AU1331" s="153" t="s">
        <v>85</v>
      </c>
      <c r="AV1331" s="12" t="s">
        <v>85</v>
      </c>
      <c r="AW1331" s="12" t="s">
        <v>32</v>
      </c>
      <c r="AX1331" s="12" t="s">
        <v>76</v>
      </c>
      <c r="AY1331" s="153" t="s">
        <v>375</v>
      </c>
    </row>
    <row r="1332" spans="2:65" s="12" customFormat="1" ht="33.75" x14ac:dyDescent="0.2">
      <c r="B1332" s="151"/>
      <c r="D1332" s="152" t="s">
        <v>384</v>
      </c>
      <c r="E1332" s="153" t="s">
        <v>1</v>
      </c>
      <c r="F1332" s="154" t="s">
        <v>2071</v>
      </c>
      <c r="H1332" s="155">
        <v>298.88</v>
      </c>
      <c r="I1332" s="156"/>
      <c r="L1332" s="151"/>
      <c r="M1332" s="157"/>
      <c r="T1332" s="158"/>
      <c r="AT1332" s="153" t="s">
        <v>384</v>
      </c>
      <c r="AU1332" s="153" t="s">
        <v>85</v>
      </c>
      <c r="AV1332" s="12" t="s">
        <v>85</v>
      </c>
      <c r="AW1332" s="12" t="s">
        <v>32</v>
      </c>
      <c r="AX1332" s="12" t="s">
        <v>76</v>
      </c>
      <c r="AY1332" s="153" t="s">
        <v>375</v>
      </c>
    </row>
    <row r="1333" spans="2:65" s="12" customFormat="1" ht="11.25" x14ac:dyDescent="0.2">
      <c r="B1333" s="151"/>
      <c r="D1333" s="152" t="s">
        <v>384</v>
      </c>
      <c r="E1333" s="153" t="s">
        <v>1</v>
      </c>
      <c r="F1333" s="154" t="s">
        <v>2072</v>
      </c>
      <c r="H1333" s="155">
        <v>-18.05</v>
      </c>
      <c r="I1333" s="156"/>
      <c r="L1333" s="151"/>
      <c r="M1333" s="157"/>
      <c r="T1333" s="158"/>
      <c r="AT1333" s="153" t="s">
        <v>384</v>
      </c>
      <c r="AU1333" s="153" t="s">
        <v>85</v>
      </c>
      <c r="AV1333" s="12" t="s">
        <v>85</v>
      </c>
      <c r="AW1333" s="12" t="s">
        <v>32</v>
      </c>
      <c r="AX1333" s="12" t="s">
        <v>76</v>
      </c>
      <c r="AY1333" s="153" t="s">
        <v>375</v>
      </c>
    </row>
    <row r="1334" spans="2:65" s="13" customFormat="1" ht="11.25" x14ac:dyDescent="0.2">
      <c r="B1334" s="159"/>
      <c r="D1334" s="152" t="s">
        <v>384</v>
      </c>
      <c r="E1334" s="160" t="s">
        <v>228</v>
      </c>
      <c r="F1334" s="161" t="s">
        <v>387</v>
      </c>
      <c r="H1334" s="162">
        <v>1835.606</v>
      </c>
      <c r="I1334" s="163"/>
      <c r="L1334" s="159"/>
      <c r="M1334" s="164"/>
      <c r="T1334" s="165"/>
      <c r="AT1334" s="160" t="s">
        <v>384</v>
      </c>
      <c r="AU1334" s="160" t="s">
        <v>85</v>
      </c>
      <c r="AV1334" s="13" t="s">
        <v>382</v>
      </c>
      <c r="AW1334" s="13" t="s">
        <v>32</v>
      </c>
      <c r="AX1334" s="13" t="s">
        <v>83</v>
      </c>
      <c r="AY1334" s="160" t="s">
        <v>375</v>
      </c>
    </row>
    <row r="1335" spans="2:65" s="1" customFormat="1" ht="33" customHeight="1" x14ac:dyDescent="0.2">
      <c r="B1335" s="32"/>
      <c r="C1335" s="138" t="s">
        <v>2073</v>
      </c>
      <c r="D1335" s="138" t="s">
        <v>377</v>
      </c>
      <c r="E1335" s="139" t="s">
        <v>2074</v>
      </c>
      <c r="F1335" s="140" t="s">
        <v>2075</v>
      </c>
      <c r="G1335" s="141" t="s">
        <v>380</v>
      </c>
      <c r="H1335" s="142">
        <v>421.91500000000002</v>
      </c>
      <c r="I1335" s="143"/>
      <c r="J1335" s="144">
        <f>ROUND(I1335*H1335,2)</f>
        <v>0</v>
      </c>
      <c r="K1335" s="140" t="s">
        <v>381</v>
      </c>
      <c r="L1335" s="32"/>
      <c r="M1335" s="145" t="s">
        <v>1</v>
      </c>
      <c r="N1335" s="146" t="s">
        <v>41</v>
      </c>
      <c r="P1335" s="147">
        <f>O1335*H1335</f>
        <v>0</v>
      </c>
      <c r="Q1335" s="147">
        <v>2.0000000000000001E-4</v>
      </c>
      <c r="R1335" s="147">
        <f>Q1335*H1335</f>
        <v>8.4383000000000014E-2</v>
      </c>
      <c r="S1335" s="147">
        <v>0</v>
      </c>
      <c r="T1335" s="148">
        <f>S1335*H1335</f>
        <v>0</v>
      </c>
      <c r="AR1335" s="149" t="s">
        <v>491</v>
      </c>
      <c r="AT1335" s="149" t="s">
        <v>377</v>
      </c>
      <c r="AU1335" s="149" t="s">
        <v>85</v>
      </c>
      <c r="AY1335" s="17" t="s">
        <v>375</v>
      </c>
      <c r="BE1335" s="150">
        <f>IF(N1335="základní",J1335,0)</f>
        <v>0</v>
      </c>
      <c r="BF1335" s="150">
        <f>IF(N1335="snížená",J1335,0)</f>
        <v>0</v>
      </c>
      <c r="BG1335" s="150">
        <f>IF(N1335="zákl. přenesená",J1335,0)</f>
        <v>0</v>
      </c>
      <c r="BH1335" s="150">
        <f>IF(N1335="sníž. přenesená",J1335,0)</f>
        <v>0</v>
      </c>
      <c r="BI1335" s="150">
        <f>IF(N1335="nulová",J1335,0)</f>
        <v>0</v>
      </c>
      <c r="BJ1335" s="17" t="s">
        <v>83</v>
      </c>
      <c r="BK1335" s="150">
        <f>ROUND(I1335*H1335,2)</f>
        <v>0</v>
      </c>
      <c r="BL1335" s="17" t="s">
        <v>491</v>
      </c>
      <c r="BM1335" s="149" t="s">
        <v>2076</v>
      </c>
    </row>
    <row r="1336" spans="2:65" s="12" customFormat="1" ht="11.25" x14ac:dyDescent="0.2">
      <c r="B1336" s="151"/>
      <c r="D1336" s="152" t="s">
        <v>384</v>
      </c>
      <c r="E1336" s="153" t="s">
        <v>1</v>
      </c>
      <c r="F1336" s="154" t="s">
        <v>2077</v>
      </c>
      <c r="H1336" s="155">
        <v>277.61</v>
      </c>
      <c r="I1336" s="156"/>
      <c r="L1336" s="151"/>
      <c r="M1336" s="157"/>
      <c r="T1336" s="158"/>
      <c r="AT1336" s="153" t="s">
        <v>384</v>
      </c>
      <c r="AU1336" s="153" t="s">
        <v>85</v>
      </c>
      <c r="AV1336" s="12" t="s">
        <v>85</v>
      </c>
      <c r="AW1336" s="12" t="s">
        <v>32</v>
      </c>
      <c r="AX1336" s="12" t="s">
        <v>76</v>
      </c>
      <c r="AY1336" s="153" t="s">
        <v>375</v>
      </c>
    </row>
    <row r="1337" spans="2:65" s="12" customFormat="1" ht="11.25" x14ac:dyDescent="0.2">
      <c r="B1337" s="151"/>
      <c r="D1337" s="152" t="s">
        <v>384</v>
      </c>
      <c r="E1337" s="153" t="s">
        <v>1</v>
      </c>
      <c r="F1337" s="154" t="s">
        <v>2078</v>
      </c>
      <c r="H1337" s="155">
        <v>144.30500000000001</v>
      </c>
      <c r="I1337" s="156"/>
      <c r="L1337" s="151"/>
      <c r="M1337" s="157"/>
      <c r="T1337" s="158"/>
      <c r="AT1337" s="153" t="s">
        <v>384</v>
      </c>
      <c r="AU1337" s="153" t="s">
        <v>85</v>
      </c>
      <c r="AV1337" s="12" t="s">
        <v>85</v>
      </c>
      <c r="AW1337" s="12" t="s">
        <v>32</v>
      </c>
      <c r="AX1337" s="12" t="s">
        <v>76</v>
      </c>
      <c r="AY1337" s="153" t="s">
        <v>375</v>
      </c>
    </row>
    <row r="1338" spans="2:65" s="13" customFormat="1" ht="11.25" x14ac:dyDescent="0.2">
      <c r="B1338" s="159"/>
      <c r="D1338" s="152" t="s">
        <v>384</v>
      </c>
      <c r="E1338" s="160" t="s">
        <v>232</v>
      </c>
      <c r="F1338" s="161" t="s">
        <v>387</v>
      </c>
      <c r="H1338" s="162">
        <v>421.91500000000002</v>
      </c>
      <c r="I1338" s="163"/>
      <c r="L1338" s="159"/>
      <c r="M1338" s="164"/>
      <c r="T1338" s="165"/>
      <c r="AT1338" s="160" t="s">
        <v>384</v>
      </c>
      <c r="AU1338" s="160" t="s">
        <v>85</v>
      </c>
      <c r="AV1338" s="13" t="s">
        <v>382</v>
      </c>
      <c r="AW1338" s="13" t="s">
        <v>32</v>
      </c>
      <c r="AX1338" s="13" t="s">
        <v>83</v>
      </c>
      <c r="AY1338" s="160" t="s">
        <v>375</v>
      </c>
    </row>
    <row r="1339" spans="2:65" s="1" customFormat="1" ht="33" customHeight="1" x14ac:dyDescent="0.2">
      <c r="B1339" s="32"/>
      <c r="C1339" s="138" t="s">
        <v>2079</v>
      </c>
      <c r="D1339" s="138" t="s">
        <v>377</v>
      </c>
      <c r="E1339" s="139" t="s">
        <v>2080</v>
      </c>
      <c r="F1339" s="140" t="s">
        <v>2081</v>
      </c>
      <c r="G1339" s="141" t="s">
        <v>380</v>
      </c>
      <c r="H1339" s="142">
        <v>154.45699999999999</v>
      </c>
      <c r="I1339" s="143"/>
      <c r="J1339" s="144">
        <f>ROUND(I1339*H1339,2)</f>
        <v>0</v>
      </c>
      <c r="K1339" s="140" t="s">
        <v>381</v>
      </c>
      <c r="L1339" s="32"/>
      <c r="M1339" s="145" t="s">
        <v>1</v>
      </c>
      <c r="N1339" s="146" t="s">
        <v>41</v>
      </c>
      <c r="P1339" s="147">
        <f>O1339*H1339</f>
        <v>0</v>
      </c>
      <c r="Q1339" s="147">
        <v>2.0000000000000001E-4</v>
      </c>
      <c r="R1339" s="147">
        <f>Q1339*H1339</f>
        <v>3.0891399999999999E-2</v>
      </c>
      <c r="S1339" s="147">
        <v>0</v>
      </c>
      <c r="T1339" s="148">
        <f>S1339*H1339</f>
        <v>0</v>
      </c>
      <c r="AR1339" s="149" t="s">
        <v>491</v>
      </c>
      <c r="AT1339" s="149" t="s">
        <v>377</v>
      </c>
      <c r="AU1339" s="149" t="s">
        <v>85</v>
      </c>
      <c r="AY1339" s="17" t="s">
        <v>375</v>
      </c>
      <c r="BE1339" s="150">
        <f>IF(N1339="základní",J1339,0)</f>
        <v>0</v>
      </c>
      <c r="BF1339" s="150">
        <f>IF(N1339="snížená",J1339,0)</f>
        <v>0</v>
      </c>
      <c r="BG1339" s="150">
        <f>IF(N1339="zákl. přenesená",J1339,0)</f>
        <v>0</v>
      </c>
      <c r="BH1339" s="150">
        <f>IF(N1339="sníž. přenesená",J1339,0)</f>
        <v>0</v>
      </c>
      <c r="BI1339" s="150">
        <f>IF(N1339="nulová",J1339,0)</f>
        <v>0</v>
      </c>
      <c r="BJ1339" s="17" t="s">
        <v>83</v>
      </c>
      <c r="BK1339" s="150">
        <f>ROUND(I1339*H1339,2)</f>
        <v>0</v>
      </c>
      <c r="BL1339" s="17" t="s">
        <v>491</v>
      </c>
      <c r="BM1339" s="149" t="s">
        <v>2082</v>
      </c>
    </row>
    <row r="1340" spans="2:65" s="14" customFormat="1" ht="11.25" x14ac:dyDescent="0.2">
      <c r="B1340" s="166"/>
      <c r="D1340" s="152" t="s">
        <v>384</v>
      </c>
      <c r="E1340" s="167" t="s">
        <v>1</v>
      </c>
      <c r="F1340" s="168" t="s">
        <v>841</v>
      </c>
      <c r="H1340" s="167" t="s">
        <v>1</v>
      </c>
      <c r="I1340" s="169"/>
      <c r="L1340" s="166"/>
      <c r="M1340" s="170"/>
      <c r="T1340" s="171"/>
      <c r="AT1340" s="167" t="s">
        <v>384</v>
      </c>
      <c r="AU1340" s="167" t="s">
        <v>85</v>
      </c>
      <c r="AV1340" s="14" t="s">
        <v>83</v>
      </c>
      <c r="AW1340" s="14" t="s">
        <v>32</v>
      </c>
      <c r="AX1340" s="14" t="s">
        <v>76</v>
      </c>
      <c r="AY1340" s="167" t="s">
        <v>375</v>
      </c>
    </row>
    <row r="1341" spans="2:65" s="12" customFormat="1" ht="11.25" x14ac:dyDescent="0.2">
      <c r="B1341" s="151"/>
      <c r="D1341" s="152" t="s">
        <v>384</v>
      </c>
      <c r="E1341" s="153" t="s">
        <v>1</v>
      </c>
      <c r="F1341" s="154" t="s">
        <v>842</v>
      </c>
      <c r="H1341" s="155">
        <v>119.56</v>
      </c>
      <c r="I1341" s="156"/>
      <c r="L1341" s="151"/>
      <c r="M1341" s="157"/>
      <c r="T1341" s="158"/>
      <c r="AT1341" s="153" t="s">
        <v>384</v>
      </c>
      <c r="AU1341" s="153" t="s">
        <v>85</v>
      </c>
      <c r="AV1341" s="12" t="s">
        <v>85</v>
      </c>
      <c r="AW1341" s="12" t="s">
        <v>32</v>
      </c>
      <c r="AX1341" s="12" t="s">
        <v>76</v>
      </c>
      <c r="AY1341" s="153" t="s">
        <v>375</v>
      </c>
    </row>
    <row r="1342" spans="2:65" s="12" customFormat="1" ht="11.25" x14ac:dyDescent="0.2">
      <c r="B1342" s="151"/>
      <c r="D1342" s="152" t="s">
        <v>384</v>
      </c>
      <c r="E1342" s="153" t="s">
        <v>1</v>
      </c>
      <c r="F1342" s="154" t="s">
        <v>843</v>
      </c>
      <c r="H1342" s="155">
        <v>17.469000000000001</v>
      </c>
      <c r="I1342" s="156"/>
      <c r="L1342" s="151"/>
      <c r="M1342" s="157"/>
      <c r="T1342" s="158"/>
      <c r="AT1342" s="153" t="s">
        <v>384</v>
      </c>
      <c r="AU1342" s="153" t="s">
        <v>85</v>
      </c>
      <c r="AV1342" s="12" t="s">
        <v>85</v>
      </c>
      <c r="AW1342" s="12" t="s">
        <v>32</v>
      </c>
      <c r="AX1342" s="12" t="s">
        <v>76</v>
      </c>
      <c r="AY1342" s="153" t="s">
        <v>375</v>
      </c>
    </row>
    <row r="1343" spans="2:65" s="12" customFormat="1" ht="11.25" x14ac:dyDescent="0.2">
      <c r="B1343" s="151"/>
      <c r="D1343" s="152" t="s">
        <v>384</v>
      </c>
      <c r="E1343" s="153" t="s">
        <v>1</v>
      </c>
      <c r="F1343" s="154" t="s">
        <v>844</v>
      </c>
      <c r="H1343" s="155">
        <v>17.428000000000001</v>
      </c>
      <c r="I1343" s="156"/>
      <c r="L1343" s="151"/>
      <c r="M1343" s="157"/>
      <c r="T1343" s="158"/>
      <c r="AT1343" s="153" t="s">
        <v>384</v>
      </c>
      <c r="AU1343" s="153" t="s">
        <v>85</v>
      </c>
      <c r="AV1343" s="12" t="s">
        <v>85</v>
      </c>
      <c r="AW1343" s="12" t="s">
        <v>32</v>
      </c>
      <c r="AX1343" s="12" t="s">
        <v>76</v>
      </c>
      <c r="AY1343" s="153" t="s">
        <v>375</v>
      </c>
    </row>
    <row r="1344" spans="2:65" s="13" customFormat="1" ht="11.25" x14ac:dyDescent="0.2">
      <c r="B1344" s="159"/>
      <c r="D1344" s="152" t="s">
        <v>384</v>
      </c>
      <c r="E1344" s="160" t="s">
        <v>236</v>
      </c>
      <c r="F1344" s="161" t="s">
        <v>387</v>
      </c>
      <c r="H1344" s="162">
        <v>154.45699999999999</v>
      </c>
      <c r="I1344" s="163"/>
      <c r="L1344" s="159"/>
      <c r="M1344" s="164"/>
      <c r="T1344" s="165"/>
      <c r="AT1344" s="160" t="s">
        <v>384</v>
      </c>
      <c r="AU1344" s="160" t="s">
        <v>85</v>
      </c>
      <c r="AV1344" s="13" t="s">
        <v>382</v>
      </c>
      <c r="AW1344" s="13" t="s">
        <v>32</v>
      </c>
      <c r="AX1344" s="13" t="s">
        <v>83</v>
      </c>
      <c r="AY1344" s="160" t="s">
        <v>375</v>
      </c>
    </row>
    <row r="1345" spans="2:65" s="1" customFormat="1" ht="24.2" customHeight="1" x14ac:dyDescent="0.2">
      <c r="B1345" s="32"/>
      <c r="C1345" s="138" t="s">
        <v>2083</v>
      </c>
      <c r="D1345" s="138" t="s">
        <v>377</v>
      </c>
      <c r="E1345" s="139" t="s">
        <v>2084</v>
      </c>
      <c r="F1345" s="140" t="s">
        <v>2085</v>
      </c>
      <c r="G1345" s="141" t="s">
        <v>380</v>
      </c>
      <c r="H1345" s="142">
        <v>1835.606</v>
      </c>
      <c r="I1345" s="143"/>
      <c r="J1345" s="144">
        <f>ROUND(I1345*H1345,2)</f>
        <v>0</v>
      </c>
      <c r="K1345" s="140" t="s">
        <v>381</v>
      </c>
      <c r="L1345" s="32"/>
      <c r="M1345" s="145" t="s">
        <v>1</v>
      </c>
      <c r="N1345" s="146" t="s">
        <v>41</v>
      </c>
      <c r="P1345" s="147">
        <f>O1345*H1345</f>
        <v>0</v>
      </c>
      <c r="Q1345" s="147">
        <v>2.9E-4</v>
      </c>
      <c r="R1345" s="147">
        <f>Q1345*H1345</f>
        <v>0.53232573999999999</v>
      </c>
      <c r="S1345" s="147">
        <v>0</v>
      </c>
      <c r="T1345" s="148">
        <f>S1345*H1345</f>
        <v>0</v>
      </c>
      <c r="AR1345" s="149" t="s">
        <v>491</v>
      </c>
      <c r="AT1345" s="149" t="s">
        <v>377</v>
      </c>
      <c r="AU1345" s="149" t="s">
        <v>85</v>
      </c>
      <c r="AY1345" s="17" t="s">
        <v>375</v>
      </c>
      <c r="BE1345" s="150">
        <f>IF(N1345="základní",J1345,0)</f>
        <v>0</v>
      </c>
      <c r="BF1345" s="150">
        <f>IF(N1345="snížená",J1345,0)</f>
        <v>0</v>
      </c>
      <c r="BG1345" s="150">
        <f>IF(N1345="zákl. přenesená",J1345,0)</f>
        <v>0</v>
      </c>
      <c r="BH1345" s="150">
        <f>IF(N1345="sníž. přenesená",J1345,0)</f>
        <v>0</v>
      </c>
      <c r="BI1345" s="150">
        <f>IF(N1345="nulová",J1345,0)</f>
        <v>0</v>
      </c>
      <c r="BJ1345" s="17" t="s">
        <v>83</v>
      </c>
      <c r="BK1345" s="150">
        <f>ROUND(I1345*H1345,2)</f>
        <v>0</v>
      </c>
      <c r="BL1345" s="17" t="s">
        <v>491</v>
      </c>
      <c r="BM1345" s="149" t="s">
        <v>2086</v>
      </c>
    </row>
    <row r="1346" spans="2:65" s="12" customFormat="1" ht="11.25" x14ac:dyDescent="0.2">
      <c r="B1346" s="151"/>
      <c r="D1346" s="152" t="s">
        <v>384</v>
      </c>
      <c r="E1346" s="153" t="s">
        <v>1</v>
      </c>
      <c r="F1346" s="154" t="s">
        <v>228</v>
      </c>
      <c r="H1346" s="155">
        <v>1835.606</v>
      </c>
      <c r="I1346" s="156"/>
      <c r="L1346" s="151"/>
      <c r="M1346" s="157"/>
      <c r="T1346" s="158"/>
      <c r="AT1346" s="153" t="s">
        <v>384</v>
      </c>
      <c r="AU1346" s="153" t="s">
        <v>85</v>
      </c>
      <c r="AV1346" s="12" t="s">
        <v>85</v>
      </c>
      <c r="AW1346" s="12" t="s">
        <v>32</v>
      </c>
      <c r="AX1346" s="12" t="s">
        <v>83</v>
      </c>
      <c r="AY1346" s="153" t="s">
        <v>375</v>
      </c>
    </row>
    <row r="1347" spans="2:65" s="1" customFormat="1" ht="33" customHeight="1" x14ac:dyDescent="0.2">
      <c r="B1347" s="32"/>
      <c r="C1347" s="138" t="s">
        <v>2087</v>
      </c>
      <c r="D1347" s="138" t="s">
        <v>377</v>
      </c>
      <c r="E1347" s="139" t="s">
        <v>2088</v>
      </c>
      <c r="F1347" s="140" t="s">
        <v>2089</v>
      </c>
      <c r="G1347" s="141" t="s">
        <v>380</v>
      </c>
      <c r="H1347" s="142">
        <v>421.91500000000002</v>
      </c>
      <c r="I1347" s="143"/>
      <c r="J1347" s="144">
        <f>ROUND(I1347*H1347,2)</f>
        <v>0</v>
      </c>
      <c r="K1347" s="140" t="s">
        <v>381</v>
      </c>
      <c r="L1347" s="32"/>
      <c r="M1347" s="145" t="s">
        <v>1</v>
      </c>
      <c r="N1347" s="146" t="s">
        <v>41</v>
      </c>
      <c r="P1347" s="147">
        <f>O1347*H1347</f>
        <v>0</v>
      </c>
      <c r="Q1347" s="147">
        <v>2.9E-4</v>
      </c>
      <c r="R1347" s="147">
        <f>Q1347*H1347</f>
        <v>0.12235535</v>
      </c>
      <c r="S1347" s="147">
        <v>0</v>
      </c>
      <c r="T1347" s="148">
        <f>S1347*H1347</f>
        <v>0</v>
      </c>
      <c r="AR1347" s="149" t="s">
        <v>491</v>
      </c>
      <c r="AT1347" s="149" t="s">
        <v>377</v>
      </c>
      <c r="AU1347" s="149" t="s">
        <v>85</v>
      </c>
      <c r="AY1347" s="17" t="s">
        <v>375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83</v>
      </c>
      <c r="BK1347" s="150">
        <f>ROUND(I1347*H1347,2)</f>
        <v>0</v>
      </c>
      <c r="BL1347" s="17" t="s">
        <v>491</v>
      </c>
      <c r="BM1347" s="149" t="s">
        <v>2090</v>
      </c>
    </row>
    <row r="1348" spans="2:65" s="12" customFormat="1" ht="11.25" x14ac:dyDescent="0.2">
      <c r="B1348" s="151"/>
      <c r="D1348" s="152" t="s">
        <v>384</v>
      </c>
      <c r="E1348" s="153" t="s">
        <v>1</v>
      </c>
      <c r="F1348" s="154" t="s">
        <v>232</v>
      </c>
      <c r="H1348" s="155">
        <v>421.91500000000002</v>
      </c>
      <c r="I1348" s="156"/>
      <c r="L1348" s="151"/>
      <c r="M1348" s="157"/>
      <c r="T1348" s="158"/>
      <c r="AT1348" s="153" t="s">
        <v>384</v>
      </c>
      <c r="AU1348" s="153" t="s">
        <v>85</v>
      </c>
      <c r="AV1348" s="12" t="s">
        <v>85</v>
      </c>
      <c r="AW1348" s="12" t="s">
        <v>32</v>
      </c>
      <c r="AX1348" s="12" t="s">
        <v>83</v>
      </c>
      <c r="AY1348" s="153" t="s">
        <v>375</v>
      </c>
    </row>
    <row r="1349" spans="2:65" s="1" customFormat="1" ht="24.2" customHeight="1" x14ac:dyDescent="0.2">
      <c r="B1349" s="32"/>
      <c r="C1349" s="138" t="s">
        <v>2091</v>
      </c>
      <c r="D1349" s="138" t="s">
        <v>377</v>
      </c>
      <c r="E1349" s="139" t="s">
        <v>2092</v>
      </c>
      <c r="F1349" s="140" t="s">
        <v>2093</v>
      </c>
      <c r="G1349" s="141" t="s">
        <v>380</v>
      </c>
      <c r="H1349" s="142">
        <v>154.45699999999999</v>
      </c>
      <c r="I1349" s="143"/>
      <c r="J1349" s="144">
        <f>ROUND(I1349*H1349,2)</f>
        <v>0</v>
      </c>
      <c r="K1349" s="140" t="s">
        <v>381</v>
      </c>
      <c r="L1349" s="32"/>
      <c r="M1349" s="145" t="s">
        <v>1</v>
      </c>
      <c r="N1349" s="146" t="s">
        <v>41</v>
      </c>
      <c r="P1349" s="147">
        <f>O1349*H1349</f>
        <v>0</v>
      </c>
      <c r="Q1349" s="147">
        <v>2.9E-4</v>
      </c>
      <c r="R1349" s="147">
        <f>Q1349*H1349</f>
        <v>4.4792529999999997E-2</v>
      </c>
      <c r="S1349" s="147">
        <v>0</v>
      </c>
      <c r="T1349" s="148">
        <f>S1349*H1349</f>
        <v>0</v>
      </c>
      <c r="AR1349" s="149" t="s">
        <v>491</v>
      </c>
      <c r="AT1349" s="149" t="s">
        <v>377</v>
      </c>
      <c r="AU1349" s="149" t="s">
        <v>85</v>
      </c>
      <c r="AY1349" s="17" t="s">
        <v>375</v>
      </c>
      <c r="BE1349" s="150">
        <f>IF(N1349="základní",J1349,0)</f>
        <v>0</v>
      </c>
      <c r="BF1349" s="150">
        <f>IF(N1349="snížená",J1349,0)</f>
        <v>0</v>
      </c>
      <c r="BG1349" s="150">
        <f>IF(N1349="zákl. přenesená",J1349,0)</f>
        <v>0</v>
      </c>
      <c r="BH1349" s="150">
        <f>IF(N1349="sníž. přenesená",J1349,0)</f>
        <v>0</v>
      </c>
      <c r="BI1349" s="150">
        <f>IF(N1349="nulová",J1349,0)</f>
        <v>0</v>
      </c>
      <c r="BJ1349" s="17" t="s">
        <v>83</v>
      </c>
      <c r="BK1349" s="150">
        <f>ROUND(I1349*H1349,2)</f>
        <v>0</v>
      </c>
      <c r="BL1349" s="17" t="s">
        <v>491</v>
      </c>
      <c r="BM1349" s="149" t="s">
        <v>2094</v>
      </c>
    </row>
    <row r="1350" spans="2:65" s="12" customFormat="1" ht="11.25" x14ac:dyDescent="0.2">
      <c r="B1350" s="151"/>
      <c r="D1350" s="152" t="s">
        <v>384</v>
      </c>
      <c r="E1350" s="153" t="s">
        <v>1</v>
      </c>
      <c r="F1350" s="154" t="s">
        <v>236</v>
      </c>
      <c r="H1350" s="155">
        <v>154.45699999999999</v>
      </c>
      <c r="I1350" s="156"/>
      <c r="L1350" s="151"/>
      <c r="M1350" s="157"/>
      <c r="T1350" s="158"/>
      <c r="AT1350" s="153" t="s">
        <v>384</v>
      </c>
      <c r="AU1350" s="153" t="s">
        <v>85</v>
      </c>
      <c r="AV1350" s="12" t="s">
        <v>85</v>
      </c>
      <c r="AW1350" s="12" t="s">
        <v>32</v>
      </c>
      <c r="AX1350" s="12" t="s">
        <v>83</v>
      </c>
      <c r="AY1350" s="153" t="s">
        <v>375</v>
      </c>
    </row>
    <row r="1351" spans="2:65" s="11" customFormat="1" ht="25.9" customHeight="1" x14ac:dyDescent="0.2">
      <c r="B1351" s="126"/>
      <c r="D1351" s="127" t="s">
        <v>75</v>
      </c>
      <c r="E1351" s="128" t="s">
        <v>657</v>
      </c>
      <c r="F1351" s="128" t="s">
        <v>2095</v>
      </c>
      <c r="I1351" s="129"/>
      <c r="J1351" s="130">
        <f>BK1351</f>
        <v>0</v>
      </c>
      <c r="L1351" s="126"/>
      <c r="M1351" s="131"/>
      <c r="P1351" s="132">
        <f>P1352</f>
        <v>0</v>
      </c>
      <c r="R1351" s="132">
        <f>R1352</f>
        <v>0</v>
      </c>
      <c r="T1351" s="133">
        <f>T1352</f>
        <v>0</v>
      </c>
      <c r="AR1351" s="127" t="s">
        <v>93</v>
      </c>
      <c r="AT1351" s="134" t="s">
        <v>75</v>
      </c>
      <c r="AU1351" s="134" t="s">
        <v>76</v>
      </c>
      <c r="AY1351" s="127" t="s">
        <v>375</v>
      </c>
      <c r="BK1351" s="135">
        <f>BK1352</f>
        <v>0</v>
      </c>
    </row>
    <row r="1352" spans="2:65" s="11" customFormat="1" ht="22.9" customHeight="1" x14ac:dyDescent="0.2">
      <c r="B1352" s="126"/>
      <c r="D1352" s="127" t="s">
        <v>75</v>
      </c>
      <c r="E1352" s="136" t="s">
        <v>2096</v>
      </c>
      <c r="F1352" s="136" t="s">
        <v>2097</v>
      </c>
      <c r="I1352" s="129"/>
      <c r="J1352" s="137">
        <f>BK1352</f>
        <v>0</v>
      </c>
      <c r="L1352" s="126"/>
      <c r="M1352" s="131"/>
      <c r="P1352" s="132">
        <f>SUM(P1353:P1354)</f>
        <v>0</v>
      </c>
      <c r="R1352" s="132">
        <f>SUM(R1353:R1354)</f>
        <v>0</v>
      </c>
      <c r="T1352" s="133">
        <f>SUM(T1353:T1354)</f>
        <v>0</v>
      </c>
      <c r="AR1352" s="127" t="s">
        <v>93</v>
      </c>
      <c r="AT1352" s="134" t="s">
        <v>75</v>
      </c>
      <c r="AU1352" s="134" t="s">
        <v>83</v>
      </c>
      <c r="AY1352" s="127" t="s">
        <v>375</v>
      </c>
      <c r="BK1352" s="135">
        <f>SUM(BK1353:BK1354)</f>
        <v>0</v>
      </c>
    </row>
    <row r="1353" spans="2:65" s="1" customFormat="1" ht="16.5" customHeight="1" x14ac:dyDescent="0.2">
      <c r="B1353" s="32"/>
      <c r="C1353" s="138" t="s">
        <v>2098</v>
      </c>
      <c r="D1353" s="138" t="s">
        <v>377</v>
      </c>
      <c r="E1353" s="139" t="s">
        <v>2099</v>
      </c>
      <c r="F1353" s="140" t="s">
        <v>2100</v>
      </c>
      <c r="G1353" s="141" t="s">
        <v>1825</v>
      </c>
      <c r="H1353" s="142">
        <v>1</v>
      </c>
      <c r="I1353" s="143"/>
      <c r="J1353" s="144">
        <f>ROUND(I1353*H1353,2)</f>
        <v>0</v>
      </c>
      <c r="K1353" s="140" t="s">
        <v>1170</v>
      </c>
      <c r="L1353" s="32"/>
      <c r="M1353" s="145" t="s">
        <v>1</v>
      </c>
      <c r="N1353" s="146" t="s">
        <v>41</v>
      </c>
      <c r="P1353" s="147">
        <f>O1353*H1353</f>
        <v>0</v>
      </c>
      <c r="Q1353" s="147">
        <v>0</v>
      </c>
      <c r="R1353" s="147">
        <f>Q1353*H1353</f>
        <v>0</v>
      </c>
      <c r="S1353" s="147">
        <v>0</v>
      </c>
      <c r="T1353" s="148">
        <f>S1353*H1353</f>
        <v>0</v>
      </c>
      <c r="AR1353" s="149" t="s">
        <v>822</v>
      </c>
      <c r="AT1353" s="149" t="s">
        <v>377</v>
      </c>
      <c r="AU1353" s="149" t="s">
        <v>85</v>
      </c>
      <c r="AY1353" s="17" t="s">
        <v>375</v>
      </c>
      <c r="BE1353" s="150">
        <f>IF(N1353="základní",J1353,0)</f>
        <v>0</v>
      </c>
      <c r="BF1353" s="150">
        <f>IF(N1353="snížená",J1353,0)</f>
        <v>0</v>
      </c>
      <c r="BG1353" s="150">
        <f>IF(N1353="zákl. přenesená",J1353,0)</f>
        <v>0</v>
      </c>
      <c r="BH1353" s="150">
        <f>IF(N1353="sníž. přenesená",J1353,0)</f>
        <v>0</v>
      </c>
      <c r="BI1353" s="150">
        <f>IF(N1353="nulová",J1353,0)</f>
        <v>0</v>
      </c>
      <c r="BJ1353" s="17" t="s">
        <v>83</v>
      </c>
      <c r="BK1353" s="150">
        <f>ROUND(I1353*H1353,2)</f>
        <v>0</v>
      </c>
      <c r="BL1353" s="17" t="s">
        <v>822</v>
      </c>
      <c r="BM1353" s="149" t="s">
        <v>2101</v>
      </c>
    </row>
    <row r="1354" spans="2:65" s="12" customFormat="1" ht="11.25" x14ac:dyDescent="0.2">
      <c r="B1354" s="151"/>
      <c r="D1354" s="152" t="s">
        <v>384</v>
      </c>
      <c r="E1354" s="153" t="s">
        <v>1</v>
      </c>
      <c r="F1354" s="154" t="s">
        <v>2102</v>
      </c>
      <c r="H1354" s="155">
        <v>1</v>
      </c>
      <c r="I1354" s="156"/>
      <c r="L1354" s="151"/>
      <c r="M1354" s="193"/>
      <c r="N1354" s="194"/>
      <c r="O1354" s="194"/>
      <c r="P1354" s="194"/>
      <c r="Q1354" s="194"/>
      <c r="R1354" s="194"/>
      <c r="S1354" s="194"/>
      <c r="T1354" s="195"/>
      <c r="AT1354" s="153" t="s">
        <v>384</v>
      </c>
      <c r="AU1354" s="153" t="s">
        <v>85</v>
      </c>
      <c r="AV1354" s="12" t="s">
        <v>85</v>
      </c>
      <c r="AW1354" s="12" t="s">
        <v>32</v>
      </c>
      <c r="AX1354" s="12" t="s">
        <v>83</v>
      </c>
      <c r="AY1354" s="153" t="s">
        <v>375</v>
      </c>
    </row>
    <row r="1355" spans="2:65" s="1" customFormat="1" ht="6.95" customHeight="1" x14ac:dyDescent="0.2">
      <c r="B1355" s="44"/>
      <c r="C1355" s="45"/>
      <c r="D1355" s="45"/>
      <c r="E1355" s="45"/>
      <c r="F1355" s="45"/>
      <c r="G1355" s="45"/>
      <c r="H1355" s="45"/>
      <c r="I1355" s="45"/>
      <c r="J1355" s="45"/>
      <c r="K1355" s="45"/>
      <c r="L1355" s="32"/>
    </row>
  </sheetData>
  <sheetProtection algorithmName="SHA-512" hashValue="SfI97zi/EiXvCY4/+gpxMno4uSJIrz6DTzlgN1/PyQMMHTK6c/oy073XrqKKfgCas9u9Z3oKpv7K/XesQjZxJw==" saltValue="p8DgTRtcNsLhbzyE0hS3e7vgN/pTZl1c3fCknbzVzPp7KqzhVNxT0YwYkSJod4qkyuufh5UXVTtApwTYLRLjqA==" spinCount="100000" sheet="1" objects="1" scenarios="1" formatColumns="0" formatRows="0" autoFilter="0"/>
  <autoFilter ref="C151:K1354" xr:uid="{00000000-0009-0000-0000-000001000000}"/>
  <mergeCells count="15">
    <mergeCell ref="E138:H138"/>
    <mergeCell ref="E142:H142"/>
    <mergeCell ref="E140:H140"/>
    <mergeCell ref="E144:H14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77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97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227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2103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ROUND(J131,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ROUND((SUM(BE131:BE376)),  2)</f>
        <v>0</v>
      </c>
      <c r="I37" s="98">
        <v>0.21</v>
      </c>
      <c r="J37" s="85">
        <f>ROUND(((SUM(BE131:BE376))*I37),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ROUND((SUM(BF131:BF376)),  2)</f>
        <v>0</v>
      </c>
      <c r="I38" s="98">
        <v>0.15</v>
      </c>
      <c r="J38" s="85">
        <f>ROUND(((SUM(BF131:BF376))*I38),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ROUND((SUM(BG131:BG376)),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ROUND((SUM(BH131:BH376)),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ROUND((SUM(BI131:BI376)),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227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01.02 - ZTI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J131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 x14ac:dyDescent="0.2">
      <c r="B102" s="114"/>
      <c r="D102" s="115" t="s">
        <v>346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 x14ac:dyDescent="0.2">
      <c r="B103" s="114"/>
      <c r="D103" s="115" t="s">
        <v>2104</v>
      </c>
      <c r="E103" s="116"/>
      <c r="F103" s="116"/>
      <c r="G103" s="116"/>
      <c r="H103" s="116"/>
      <c r="I103" s="116"/>
      <c r="J103" s="117">
        <f>J195</f>
        <v>0</v>
      </c>
      <c r="L103" s="114"/>
    </row>
    <row r="104" spans="2:47" s="9" customFormat="1" ht="19.899999999999999" customHeight="1" x14ac:dyDescent="0.2">
      <c r="B104" s="114"/>
      <c r="D104" s="115" t="s">
        <v>2105</v>
      </c>
      <c r="E104" s="116"/>
      <c r="F104" s="116"/>
      <c r="G104" s="116"/>
      <c r="H104" s="116"/>
      <c r="I104" s="116"/>
      <c r="J104" s="117">
        <f>J302</f>
        <v>0</v>
      </c>
      <c r="L104" s="114"/>
    </row>
    <row r="105" spans="2:47" s="9" customFormat="1" ht="19.899999999999999" customHeight="1" x14ac:dyDescent="0.2">
      <c r="B105" s="114"/>
      <c r="D105" s="115" t="s">
        <v>2106</v>
      </c>
      <c r="E105" s="116"/>
      <c r="F105" s="116"/>
      <c r="G105" s="116"/>
      <c r="H105" s="116"/>
      <c r="I105" s="116"/>
      <c r="J105" s="117">
        <f>J310</f>
        <v>0</v>
      </c>
      <c r="L105" s="114"/>
    </row>
    <row r="106" spans="2:47" s="9" customFormat="1" ht="19.899999999999999" customHeight="1" x14ac:dyDescent="0.2">
      <c r="B106" s="114"/>
      <c r="D106" s="115" t="s">
        <v>2107</v>
      </c>
      <c r="E106" s="116"/>
      <c r="F106" s="116"/>
      <c r="G106" s="116"/>
      <c r="H106" s="116"/>
      <c r="I106" s="116"/>
      <c r="J106" s="117">
        <f>J360</f>
        <v>0</v>
      </c>
      <c r="L106" s="114"/>
    </row>
    <row r="107" spans="2:47" s="8" customFormat="1" ht="24.95" customHeight="1" x14ac:dyDescent="0.2">
      <c r="B107" s="110"/>
      <c r="D107" s="111" t="s">
        <v>2108</v>
      </c>
      <c r="E107" s="112"/>
      <c r="F107" s="112"/>
      <c r="G107" s="112"/>
      <c r="H107" s="112"/>
      <c r="I107" s="112"/>
      <c r="J107" s="113">
        <f>J374</f>
        <v>0</v>
      </c>
      <c r="L107" s="110"/>
    </row>
    <row r="108" spans="2:47" s="1" customFormat="1" ht="21.75" customHeight="1" x14ac:dyDescent="0.2">
      <c r="B108" s="32"/>
      <c r="L108" s="32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5" customHeight="1" x14ac:dyDescent="0.2">
      <c r="B114" s="32"/>
      <c r="C114" s="21" t="s">
        <v>360</v>
      </c>
      <c r="L114" s="32"/>
    </row>
    <row r="115" spans="2:12" s="1" customFormat="1" ht="6.95" customHeight="1" x14ac:dyDescent="0.2">
      <c r="B115" s="32"/>
      <c r="L115" s="32"/>
    </row>
    <row r="116" spans="2:12" s="1" customFormat="1" ht="12" customHeight="1" x14ac:dyDescent="0.2">
      <c r="B116" s="32"/>
      <c r="C116" s="27" t="s">
        <v>16</v>
      </c>
      <c r="L116" s="32"/>
    </row>
    <row r="117" spans="2:12" s="1" customFormat="1" ht="26.25" customHeight="1" x14ac:dyDescent="0.2">
      <c r="B117" s="32"/>
      <c r="E117" s="258" t="str">
        <f>E7</f>
        <v>PŘÍSTAVBA A STAVEBNÍ ÚPRAVY  DÍLEN HORSKÁ 258, VRCHLABÍ</v>
      </c>
      <c r="F117" s="259"/>
      <c r="G117" s="259"/>
      <c r="H117" s="259"/>
      <c r="L117" s="32"/>
    </row>
    <row r="118" spans="2:12" ht="12" customHeight="1" x14ac:dyDescent="0.2">
      <c r="B118" s="20"/>
      <c r="C118" s="27" t="s">
        <v>216</v>
      </c>
      <c r="L118" s="20"/>
    </row>
    <row r="119" spans="2:12" ht="16.5" customHeight="1" x14ac:dyDescent="0.2">
      <c r="B119" s="20"/>
      <c r="E119" s="258" t="s">
        <v>220</v>
      </c>
      <c r="F119" s="219"/>
      <c r="G119" s="219"/>
      <c r="H119" s="219"/>
      <c r="L119" s="20"/>
    </row>
    <row r="120" spans="2:12" ht="12" customHeight="1" x14ac:dyDescent="0.2">
      <c r="B120" s="20"/>
      <c r="C120" s="27" t="s">
        <v>224</v>
      </c>
      <c r="L120" s="20"/>
    </row>
    <row r="121" spans="2:12" s="1" customFormat="1" ht="16.5" customHeight="1" x14ac:dyDescent="0.2">
      <c r="B121" s="32"/>
      <c r="E121" s="251" t="s">
        <v>227</v>
      </c>
      <c r="F121" s="260"/>
      <c r="G121" s="260"/>
      <c r="H121" s="260"/>
      <c r="L121" s="32"/>
    </row>
    <row r="122" spans="2:12" s="1" customFormat="1" ht="12" customHeight="1" x14ac:dyDescent="0.2">
      <c r="B122" s="32"/>
      <c r="C122" s="27" t="s">
        <v>231</v>
      </c>
      <c r="L122" s="32"/>
    </row>
    <row r="123" spans="2:12" s="1" customFormat="1" ht="16.5" customHeight="1" x14ac:dyDescent="0.2">
      <c r="B123" s="32"/>
      <c r="E123" s="240" t="str">
        <f>E13</f>
        <v>SO 01.02 - ZTI I.etapa PŘÍSTAVBA</v>
      </c>
      <c r="F123" s="260"/>
      <c r="G123" s="260"/>
      <c r="H123" s="260"/>
      <c r="L123" s="32"/>
    </row>
    <row r="124" spans="2:12" s="1" customFormat="1" ht="6.95" customHeight="1" x14ac:dyDescent="0.2">
      <c r="B124" s="32"/>
      <c r="L124" s="32"/>
    </row>
    <row r="125" spans="2:12" s="1" customFormat="1" ht="12" customHeight="1" x14ac:dyDescent="0.2">
      <c r="B125" s="32"/>
      <c r="C125" s="27" t="s">
        <v>20</v>
      </c>
      <c r="F125" s="25" t="str">
        <f>F16</f>
        <v>Vrchlabí</v>
      </c>
      <c r="I125" s="27" t="s">
        <v>22</v>
      </c>
      <c r="J125" s="52" t="str">
        <f>IF(J16="","",J16)</f>
        <v>25. 10. 2023</v>
      </c>
      <c r="L125" s="32"/>
    </row>
    <row r="126" spans="2:12" s="1" customFormat="1" ht="6.95" customHeight="1" x14ac:dyDescent="0.2">
      <c r="B126" s="32"/>
      <c r="L126" s="32"/>
    </row>
    <row r="127" spans="2:12" s="1" customFormat="1" ht="15.2" customHeight="1" x14ac:dyDescent="0.2">
      <c r="B127" s="32"/>
      <c r="C127" s="27" t="s">
        <v>24</v>
      </c>
      <c r="F127" s="25" t="str">
        <f>E19</f>
        <v>Královéhradecký kraj</v>
      </c>
      <c r="I127" s="27" t="s">
        <v>30</v>
      </c>
      <c r="J127" s="30" t="str">
        <f>E25</f>
        <v xml:space="preserve"> </v>
      </c>
      <c r="L127" s="32"/>
    </row>
    <row r="128" spans="2:12" s="1" customFormat="1" ht="15.2" customHeight="1" x14ac:dyDescent="0.2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IRBOS s.r.o.</v>
      </c>
      <c r="L128" s="32"/>
    </row>
    <row r="129" spans="2:65" s="1" customFormat="1" ht="10.35" customHeight="1" x14ac:dyDescent="0.2">
      <c r="B129" s="32"/>
      <c r="L129" s="32"/>
    </row>
    <row r="130" spans="2:65" s="10" customFormat="1" ht="29.25" customHeight="1" x14ac:dyDescent="0.2">
      <c r="B130" s="118"/>
      <c r="C130" s="119" t="s">
        <v>361</v>
      </c>
      <c r="D130" s="120" t="s">
        <v>61</v>
      </c>
      <c r="E130" s="120" t="s">
        <v>57</v>
      </c>
      <c r="F130" s="120" t="s">
        <v>58</v>
      </c>
      <c r="G130" s="120" t="s">
        <v>362</v>
      </c>
      <c r="H130" s="120" t="s">
        <v>363</v>
      </c>
      <c r="I130" s="120" t="s">
        <v>364</v>
      </c>
      <c r="J130" s="120" t="s">
        <v>329</v>
      </c>
      <c r="K130" s="121" t="s">
        <v>365</v>
      </c>
      <c r="L130" s="118"/>
      <c r="M130" s="59" t="s">
        <v>1</v>
      </c>
      <c r="N130" s="60" t="s">
        <v>40</v>
      </c>
      <c r="O130" s="60" t="s">
        <v>366</v>
      </c>
      <c r="P130" s="60" t="s">
        <v>367</v>
      </c>
      <c r="Q130" s="60" t="s">
        <v>368</v>
      </c>
      <c r="R130" s="60" t="s">
        <v>369</v>
      </c>
      <c r="S130" s="60" t="s">
        <v>370</v>
      </c>
      <c r="T130" s="61" t="s">
        <v>371</v>
      </c>
    </row>
    <row r="131" spans="2:65" s="1" customFormat="1" ht="22.9" customHeight="1" x14ac:dyDescent="0.25">
      <c r="B131" s="32"/>
      <c r="C131" s="64" t="s">
        <v>372</v>
      </c>
      <c r="J131" s="122">
        <f>BK131</f>
        <v>0</v>
      </c>
      <c r="L131" s="32"/>
      <c r="M131" s="62"/>
      <c r="N131" s="53"/>
      <c r="O131" s="53"/>
      <c r="P131" s="123">
        <f>P132+P374</f>
        <v>0</v>
      </c>
      <c r="Q131" s="53"/>
      <c r="R131" s="123">
        <f>R132+R374</f>
        <v>2.0015800000000001</v>
      </c>
      <c r="S131" s="53"/>
      <c r="T131" s="124">
        <f>T132+T374</f>
        <v>0</v>
      </c>
      <c r="AT131" s="17" t="s">
        <v>75</v>
      </c>
      <c r="AU131" s="17" t="s">
        <v>331</v>
      </c>
      <c r="BK131" s="125">
        <f>BK132+BK374</f>
        <v>0</v>
      </c>
    </row>
    <row r="132" spans="2:65" s="11" customFormat="1" ht="25.9" customHeight="1" x14ac:dyDescent="0.2">
      <c r="B132" s="126"/>
      <c r="D132" s="127" t="s">
        <v>75</v>
      </c>
      <c r="E132" s="128" t="s">
        <v>1253</v>
      </c>
      <c r="F132" s="128" t="s">
        <v>1254</v>
      </c>
      <c r="I132" s="129"/>
      <c r="J132" s="130">
        <f>BK132</f>
        <v>0</v>
      </c>
      <c r="L132" s="126"/>
      <c r="M132" s="131"/>
      <c r="P132" s="132">
        <f>P133+P195+P302+P310+P360</f>
        <v>0</v>
      </c>
      <c r="R132" s="132">
        <f>R133+R195+R302+R310+R360</f>
        <v>2.0015800000000001</v>
      </c>
      <c r="T132" s="133">
        <f>T133+T195+T302+T310+T360</f>
        <v>0</v>
      </c>
      <c r="AR132" s="127" t="s">
        <v>85</v>
      </c>
      <c r="AT132" s="134" t="s">
        <v>75</v>
      </c>
      <c r="AU132" s="134" t="s">
        <v>76</v>
      </c>
      <c r="AY132" s="127" t="s">
        <v>375</v>
      </c>
      <c r="BK132" s="135">
        <f>BK133+BK195+BK302+BK310+BK360</f>
        <v>0</v>
      </c>
    </row>
    <row r="133" spans="2:65" s="11" customFormat="1" ht="22.9" customHeight="1" x14ac:dyDescent="0.2">
      <c r="B133" s="126"/>
      <c r="D133" s="127" t="s">
        <v>75</v>
      </c>
      <c r="E133" s="136" t="s">
        <v>1459</v>
      </c>
      <c r="F133" s="136" t="s">
        <v>1460</v>
      </c>
      <c r="I133" s="129"/>
      <c r="J133" s="137">
        <f>BK133</f>
        <v>0</v>
      </c>
      <c r="L133" s="126"/>
      <c r="M133" s="131"/>
      <c r="P133" s="132">
        <f>SUM(P134:P194)</f>
        <v>0</v>
      </c>
      <c r="R133" s="132">
        <f>SUM(R134:R194)</f>
        <v>0.39424999999999993</v>
      </c>
      <c r="T133" s="133">
        <f>SUM(T134:T194)</f>
        <v>0</v>
      </c>
      <c r="AR133" s="127" t="s">
        <v>85</v>
      </c>
      <c r="AT133" s="134" t="s">
        <v>75</v>
      </c>
      <c r="AU133" s="134" t="s">
        <v>83</v>
      </c>
      <c r="AY133" s="127" t="s">
        <v>375</v>
      </c>
      <c r="BK133" s="135">
        <f>SUM(BK134:BK194)</f>
        <v>0</v>
      </c>
    </row>
    <row r="134" spans="2:65" s="1" customFormat="1" ht="24.2" customHeight="1" x14ac:dyDescent="0.2">
      <c r="B134" s="32"/>
      <c r="C134" s="138" t="s">
        <v>83</v>
      </c>
      <c r="D134" s="138" t="s">
        <v>377</v>
      </c>
      <c r="E134" s="139" t="s">
        <v>2109</v>
      </c>
      <c r="F134" s="140" t="s">
        <v>2110</v>
      </c>
      <c r="G134" s="141" t="s">
        <v>641</v>
      </c>
      <c r="H134" s="142">
        <v>1</v>
      </c>
      <c r="I134" s="143"/>
      <c r="J134" s="144">
        <f>ROUND(I134*H134,2)</f>
        <v>0</v>
      </c>
      <c r="K134" s="140" t="s">
        <v>381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491</v>
      </c>
      <c r="AT134" s="149" t="s">
        <v>377</v>
      </c>
      <c r="AU134" s="149" t="s">
        <v>85</v>
      </c>
      <c r="AY134" s="17" t="s">
        <v>375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491</v>
      </c>
      <c r="BM134" s="149" t="s">
        <v>85</v>
      </c>
    </row>
    <row r="135" spans="2:65" s="12" customFormat="1" ht="11.25" x14ac:dyDescent="0.2">
      <c r="B135" s="151"/>
      <c r="D135" s="152" t="s">
        <v>384</v>
      </c>
      <c r="E135" s="153" t="s">
        <v>1</v>
      </c>
      <c r="F135" s="154" t="s">
        <v>2111</v>
      </c>
      <c r="H135" s="155">
        <v>1</v>
      </c>
      <c r="I135" s="156"/>
      <c r="L135" s="151"/>
      <c r="M135" s="157"/>
      <c r="T135" s="158"/>
      <c r="AT135" s="153" t="s">
        <v>384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375</v>
      </c>
    </row>
    <row r="136" spans="2:65" s="13" customFormat="1" ht="11.25" x14ac:dyDescent="0.2">
      <c r="B136" s="159"/>
      <c r="D136" s="152" t="s">
        <v>384</v>
      </c>
      <c r="E136" s="160" t="s">
        <v>1</v>
      </c>
      <c r="F136" s="161" t="s">
        <v>387</v>
      </c>
      <c r="H136" s="162">
        <v>1</v>
      </c>
      <c r="I136" s="163"/>
      <c r="L136" s="159"/>
      <c r="M136" s="164"/>
      <c r="T136" s="165"/>
      <c r="AT136" s="160" t="s">
        <v>384</v>
      </c>
      <c r="AU136" s="160" t="s">
        <v>85</v>
      </c>
      <c r="AV136" s="13" t="s">
        <v>382</v>
      </c>
      <c r="AW136" s="13" t="s">
        <v>32</v>
      </c>
      <c r="AX136" s="13" t="s">
        <v>83</v>
      </c>
      <c r="AY136" s="160" t="s">
        <v>375</v>
      </c>
    </row>
    <row r="137" spans="2:65" s="1" customFormat="1" ht="24.2" customHeight="1" x14ac:dyDescent="0.2">
      <c r="B137" s="32"/>
      <c r="C137" s="138" t="s">
        <v>85</v>
      </c>
      <c r="D137" s="138" t="s">
        <v>377</v>
      </c>
      <c r="E137" s="139" t="s">
        <v>2112</v>
      </c>
      <c r="F137" s="140" t="s">
        <v>2113</v>
      </c>
      <c r="G137" s="141" t="s">
        <v>641</v>
      </c>
      <c r="H137" s="142">
        <v>3.5</v>
      </c>
      <c r="I137" s="143"/>
      <c r="J137" s="144">
        <f>ROUND(I137*H137,2)</f>
        <v>0</v>
      </c>
      <c r="K137" s="140" t="s">
        <v>381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491</v>
      </c>
      <c r="AT137" s="149" t="s">
        <v>377</v>
      </c>
      <c r="AU137" s="149" t="s">
        <v>85</v>
      </c>
      <c r="AY137" s="17" t="s">
        <v>375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491</v>
      </c>
      <c r="BM137" s="149" t="s">
        <v>382</v>
      </c>
    </row>
    <row r="138" spans="2:65" s="12" customFormat="1" ht="11.25" x14ac:dyDescent="0.2">
      <c r="B138" s="151"/>
      <c r="D138" s="152" t="s">
        <v>384</v>
      </c>
      <c r="E138" s="153" t="s">
        <v>1</v>
      </c>
      <c r="F138" s="154" t="s">
        <v>2114</v>
      </c>
      <c r="H138" s="155">
        <v>3.5</v>
      </c>
      <c r="I138" s="156"/>
      <c r="L138" s="151"/>
      <c r="M138" s="157"/>
      <c r="T138" s="158"/>
      <c r="AT138" s="153" t="s">
        <v>384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375</v>
      </c>
    </row>
    <row r="139" spans="2:65" s="13" customFormat="1" ht="11.25" x14ac:dyDescent="0.2">
      <c r="B139" s="159"/>
      <c r="D139" s="152" t="s">
        <v>384</v>
      </c>
      <c r="E139" s="160" t="s">
        <v>1</v>
      </c>
      <c r="F139" s="161" t="s">
        <v>387</v>
      </c>
      <c r="H139" s="162">
        <v>3.5</v>
      </c>
      <c r="I139" s="163"/>
      <c r="L139" s="159"/>
      <c r="M139" s="164"/>
      <c r="T139" s="165"/>
      <c r="AT139" s="160" t="s">
        <v>384</v>
      </c>
      <c r="AU139" s="160" t="s">
        <v>85</v>
      </c>
      <c r="AV139" s="13" t="s">
        <v>382</v>
      </c>
      <c r="AW139" s="13" t="s">
        <v>32</v>
      </c>
      <c r="AX139" s="13" t="s">
        <v>83</v>
      </c>
      <c r="AY139" s="160" t="s">
        <v>375</v>
      </c>
    </row>
    <row r="140" spans="2:65" s="1" customFormat="1" ht="21.75" customHeight="1" x14ac:dyDescent="0.2">
      <c r="B140" s="32"/>
      <c r="C140" s="138" t="s">
        <v>93</v>
      </c>
      <c r="D140" s="138" t="s">
        <v>377</v>
      </c>
      <c r="E140" s="139" t="s">
        <v>2115</v>
      </c>
      <c r="F140" s="140" t="s">
        <v>2116</v>
      </c>
      <c r="G140" s="141" t="s">
        <v>641</v>
      </c>
      <c r="H140" s="142">
        <v>8</v>
      </c>
      <c r="I140" s="143"/>
      <c r="J140" s="144">
        <f>ROUND(I140*H140,2)</f>
        <v>0</v>
      </c>
      <c r="K140" s="140" t="s">
        <v>381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1.42E-3</v>
      </c>
      <c r="R140" s="147">
        <f>Q140*H140</f>
        <v>1.136E-2</v>
      </c>
      <c r="S140" s="147">
        <v>0</v>
      </c>
      <c r="T140" s="148">
        <f>S140*H140</f>
        <v>0</v>
      </c>
      <c r="AR140" s="149" t="s">
        <v>491</v>
      </c>
      <c r="AT140" s="149" t="s">
        <v>377</v>
      </c>
      <c r="AU140" s="149" t="s">
        <v>85</v>
      </c>
      <c r="AY140" s="17" t="s">
        <v>375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491</v>
      </c>
      <c r="BM140" s="149" t="s">
        <v>413</v>
      </c>
    </row>
    <row r="141" spans="2:65" s="12" customFormat="1" ht="11.25" x14ac:dyDescent="0.2">
      <c r="B141" s="151"/>
      <c r="D141" s="152" t="s">
        <v>384</v>
      </c>
      <c r="E141" s="153" t="s">
        <v>1</v>
      </c>
      <c r="F141" s="154" t="s">
        <v>2117</v>
      </c>
      <c r="H141" s="155">
        <v>8</v>
      </c>
      <c r="I141" s="156"/>
      <c r="L141" s="151"/>
      <c r="M141" s="157"/>
      <c r="T141" s="158"/>
      <c r="AT141" s="153" t="s">
        <v>384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375</v>
      </c>
    </row>
    <row r="142" spans="2:65" s="13" customFormat="1" ht="11.25" x14ac:dyDescent="0.2">
      <c r="B142" s="159"/>
      <c r="D142" s="152" t="s">
        <v>384</v>
      </c>
      <c r="E142" s="160" t="s">
        <v>1</v>
      </c>
      <c r="F142" s="161" t="s">
        <v>387</v>
      </c>
      <c r="H142" s="162">
        <v>8</v>
      </c>
      <c r="I142" s="163"/>
      <c r="L142" s="159"/>
      <c r="M142" s="164"/>
      <c r="T142" s="165"/>
      <c r="AT142" s="160" t="s">
        <v>384</v>
      </c>
      <c r="AU142" s="160" t="s">
        <v>85</v>
      </c>
      <c r="AV142" s="13" t="s">
        <v>382</v>
      </c>
      <c r="AW142" s="13" t="s">
        <v>32</v>
      </c>
      <c r="AX142" s="13" t="s">
        <v>83</v>
      </c>
      <c r="AY142" s="160" t="s">
        <v>375</v>
      </c>
    </row>
    <row r="143" spans="2:65" s="1" customFormat="1" ht="21.75" customHeight="1" x14ac:dyDescent="0.2">
      <c r="B143" s="32"/>
      <c r="C143" s="138" t="s">
        <v>382</v>
      </c>
      <c r="D143" s="138" t="s">
        <v>377</v>
      </c>
      <c r="E143" s="139" t="s">
        <v>2118</v>
      </c>
      <c r="F143" s="140" t="s">
        <v>2119</v>
      </c>
      <c r="G143" s="141" t="s">
        <v>641</v>
      </c>
      <c r="H143" s="142">
        <v>28</v>
      </c>
      <c r="I143" s="143"/>
      <c r="J143" s="144">
        <f>ROUND(I143*H143,2)</f>
        <v>0</v>
      </c>
      <c r="K143" s="140" t="s">
        <v>381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7.4400000000000004E-3</v>
      </c>
      <c r="R143" s="147">
        <f>Q143*H143</f>
        <v>0.20832000000000001</v>
      </c>
      <c r="S143" s="147">
        <v>0</v>
      </c>
      <c r="T143" s="148">
        <f>S143*H143</f>
        <v>0</v>
      </c>
      <c r="AR143" s="149" t="s">
        <v>491</v>
      </c>
      <c r="AT143" s="149" t="s">
        <v>377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491</v>
      </c>
      <c r="BM143" s="149" t="s">
        <v>424</v>
      </c>
    </row>
    <row r="144" spans="2:65" s="12" customFormat="1" ht="11.25" x14ac:dyDescent="0.2">
      <c r="B144" s="151"/>
      <c r="D144" s="152" t="s">
        <v>384</v>
      </c>
      <c r="E144" s="153" t="s">
        <v>1</v>
      </c>
      <c r="F144" s="154" t="s">
        <v>2120</v>
      </c>
      <c r="H144" s="155">
        <v>28</v>
      </c>
      <c r="I144" s="156"/>
      <c r="L144" s="151"/>
      <c r="M144" s="157"/>
      <c r="T144" s="158"/>
      <c r="AT144" s="153" t="s">
        <v>384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375</v>
      </c>
    </row>
    <row r="145" spans="2:65" s="13" customFormat="1" ht="11.25" x14ac:dyDescent="0.2">
      <c r="B145" s="159"/>
      <c r="D145" s="152" t="s">
        <v>384</v>
      </c>
      <c r="E145" s="160" t="s">
        <v>1</v>
      </c>
      <c r="F145" s="161" t="s">
        <v>387</v>
      </c>
      <c r="H145" s="162">
        <v>28</v>
      </c>
      <c r="I145" s="163"/>
      <c r="L145" s="159"/>
      <c r="M145" s="164"/>
      <c r="T145" s="165"/>
      <c r="AT145" s="160" t="s">
        <v>384</v>
      </c>
      <c r="AU145" s="160" t="s">
        <v>85</v>
      </c>
      <c r="AV145" s="13" t="s">
        <v>382</v>
      </c>
      <c r="AW145" s="13" t="s">
        <v>32</v>
      </c>
      <c r="AX145" s="13" t="s">
        <v>83</v>
      </c>
      <c r="AY145" s="160" t="s">
        <v>375</v>
      </c>
    </row>
    <row r="146" spans="2:65" s="1" customFormat="1" ht="21.75" customHeight="1" x14ac:dyDescent="0.2">
      <c r="B146" s="32"/>
      <c r="C146" s="138" t="s">
        <v>404</v>
      </c>
      <c r="D146" s="138" t="s">
        <v>377</v>
      </c>
      <c r="E146" s="139" t="s">
        <v>2121</v>
      </c>
      <c r="F146" s="140" t="s">
        <v>2122</v>
      </c>
      <c r="G146" s="141" t="s">
        <v>641</v>
      </c>
      <c r="H146" s="142">
        <v>4</v>
      </c>
      <c r="I146" s="143"/>
      <c r="J146" s="144">
        <f>ROUND(I146*H146,2)</f>
        <v>0</v>
      </c>
      <c r="K146" s="140" t="s">
        <v>381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1.2319999999999999E-2</v>
      </c>
      <c r="R146" s="147">
        <f>Q146*H146</f>
        <v>4.9279999999999997E-2</v>
      </c>
      <c r="S146" s="147">
        <v>0</v>
      </c>
      <c r="T146" s="148">
        <f>S146*H146</f>
        <v>0</v>
      </c>
      <c r="AR146" s="149" t="s">
        <v>491</v>
      </c>
      <c r="AT146" s="149" t="s">
        <v>377</v>
      </c>
      <c r="AU146" s="149" t="s">
        <v>85</v>
      </c>
      <c r="AY146" s="17" t="s">
        <v>375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491</v>
      </c>
      <c r="BM146" s="149" t="s">
        <v>435</v>
      </c>
    </row>
    <row r="147" spans="2:65" s="12" customFormat="1" ht="11.25" x14ac:dyDescent="0.2">
      <c r="B147" s="151"/>
      <c r="D147" s="152" t="s">
        <v>384</v>
      </c>
      <c r="E147" s="153" t="s">
        <v>1</v>
      </c>
      <c r="F147" s="154" t="s">
        <v>2123</v>
      </c>
      <c r="H147" s="155">
        <v>4</v>
      </c>
      <c r="I147" s="156"/>
      <c r="L147" s="151"/>
      <c r="M147" s="157"/>
      <c r="T147" s="158"/>
      <c r="AT147" s="153" t="s">
        <v>384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375</v>
      </c>
    </row>
    <row r="148" spans="2:65" s="13" customFormat="1" ht="11.25" x14ac:dyDescent="0.2">
      <c r="B148" s="159"/>
      <c r="D148" s="152" t="s">
        <v>384</v>
      </c>
      <c r="E148" s="160" t="s">
        <v>1</v>
      </c>
      <c r="F148" s="161" t="s">
        <v>387</v>
      </c>
      <c r="H148" s="162">
        <v>4</v>
      </c>
      <c r="I148" s="163"/>
      <c r="L148" s="159"/>
      <c r="M148" s="164"/>
      <c r="T148" s="165"/>
      <c r="AT148" s="160" t="s">
        <v>384</v>
      </c>
      <c r="AU148" s="160" t="s">
        <v>85</v>
      </c>
      <c r="AV148" s="13" t="s">
        <v>382</v>
      </c>
      <c r="AW148" s="13" t="s">
        <v>32</v>
      </c>
      <c r="AX148" s="13" t="s">
        <v>83</v>
      </c>
      <c r="AY148" s="160" t="s">
        <v>375</v>
      </c>
    </row>
    <row r="149" spans="2:65" s="1" customFormat="1" ht="16.5" customHeight="1" x14ac:dyDescent="0.2">
      <c r="B149" s="32"/>
      <c r="C149" s="138" t="s">
        <v>413</v>
      </c>
      <c r="D149" s="138" t="s">
        <v>377</v>
      </c>
      <c r="E149" s="139" t="s">
        <v>2124</v>
      </c>
      <c r="F149" s="140" t="s">
        <v>2125</v>
      </c>
      <c r="G149" s="141" t="s">
        <v>641</v>
      </c>
      <c r="H149" s="142">
        <v>27</v>
      </c>
      <c r="I149" s="143"/>
      <c r="J149" s="144">
        <f>ROUND(I149*H149,2)</f>
        <v>0</v>
      </c>
      <c r="K149" s="140" t="s">
        <v>381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2.0100000000000001E-3</v>
      </c>
      <c r="R149" s="147">
        <f>Q149*H149</f>
        <v>5.4269999999999999E-2</v>
      </c>
      <c r="S149" s="147">
        <v>0</v>
      </c>
      <c r="T149" s="148">
        <f>S149*H149</f>
        <v>0</v>
      </c>
      <c r="AR149" s="149" t="s">
        <v>491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491</v>
      </c>
      <c r="BM149" s="149" t="s">
        <v>463</v>
      </c>
    </row>
    <row r="150" spans="2:65" s="12" customFormat="1" ht="11.25" x14ac:dyDescent="0.2">
      <c r="B150" s="151"/>
      <c r="D150" s="152" t="s">
        <v>384</v>
      </c>
      <c r="E150" s="153" t="s">
        <v>1</v>
      </c>
      <c r="F150" s="154" t="s">
        <v>2126</v>
      </c>
      <c r="H150" s="155">
        <v>27</v>
      </c>
      <c r="I150" s="156"/>
      <c r="L150" s="151"/>
      <c r="M150" s="157"/>
      <c r="T150" s="158"/>
      <c r="AT150" s="153" t="s">
        <v>384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375</v>
      </c>
    </row>
    <row r="151" spans="2:65" s="13" customFormat="1" ht="11.25" x14ac:dyDescent="0.2">
      <c r="B151" s="159"/>
      <c r="D151" s="152" t="s">
        <v>384</v>
      </c>
      <c r="E151" s="160" t="s">
        <v>1</v>
      </c>
      <c r="F151" s="161" t="s">
        <v>387</v>
      </c>
      <c r="H151" s="162">
        <v>27</v>
      </c>
      <c r="I151" s="163"/>
      <c r="L151" s="159"/>
      <c r="M151" s="164"/>
      <c r="T151" s="165"/>
      <c r="AT151" s="160" t="s">
        <v>384</v>
      </c>
      <c r="AU151" s="160" t="s">
        <v>85</v>
      </c>
      <c r="AV151" s="13" t="s">
        <v>382</v>
      </c>
      <c r="AW151" s="13" t="s">
        <v>32</v>
      </c>
      <c r="AX151" s="13" t="s">
        <v>83</v>
      </c>
      <c r="AY151" s="160" t="s">
        <v>375</v>
      </c>
    </row>
    <row r="152" spans="2:65" s="1" customFormat="1" ht="16.5" customHeight="1" x14ac:dyDescent="0.2">
      <c r="B152" s="32"/>
      <c r="C152" s="138" t="s">
        <v>418</v>
      </c>
      <c r="D152" s="138" t="s">
        <v>377</v>
      </c>
      <c r="E152" s="139" t="s">
        <v>2127</v>
      </c>
      <c r="F152" s="140" t="s">
        <v>2128</v>
      </c>
      <c r="G152" s="141" t="s">
        <v>641</v>
      </c>
      <c r="H152" s="142">
        <v>23</v>
      </c>
      <c r="I152" s="143"/>
      <c r="J152" s="144">
        <f>ROUND(I152*H152,2)</f>
        <v>0</v>
      </c>
      <c r="K152" s="140" t="s">
        <v>381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4.0999999999999999E-4</v>
      </c>
      <c r="R152" s="147">
        <f>Q152*H152</f>
        <v>9.4299999999999991E-3</v>
      </c>
      <c r="S152" s="147">
        <v>0</v>
      </c>
      <c r="T152" s="148">
        <f>S152*H152</f>
        <v>0</v>
      </c>
      <c r="AR152" s="149" t="s">
        <v>491</v>
      </c>
      <c r="AT152" s="149" t="s">
        <v>377</v>
      </c>
      <c r="AU152" s="149" t="s">
        <v>85</v>
      </c>
      <c r="AY152" s="17" t="s">
        <v>375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491</v>
      </c>
      <c r="BM152" s="149" t="s">
        <v>473</v>
      </c>
    </row>
    <row r="153" spans="2:65" s="12" customFormat="1" ht="11.25" x14ac:dyDescent="0.2">
      <c r="B153" s="151"/>
      <c r="D153" s="152" t="s">
        <v>384</v>
      </c>
      <c r="E153" s="153" t="s">
        <v>1</v>
      </c>
      <c r="F153" s="154" t="s">
        <v>2129</v>
      </c>
      <c r="H153" s="155">
        <v>23</v>
      </c>
      <c r="I153" s="156"/>
      <c r="L153" s="151"/>
      <c r="M153" s="157"/>
      <c r="T153" s="158"/>
      <c r="AT153" s="153" t="s">
        <v>384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375</v>
      </c>
    </row>
    <row r="154" spans="2:65" s="13" customFormat="1" ht="11.25" x14ac:dyDescent="0.2">
      <c r="B154" s="159"/>
      <c r="D154" s="152" t="s">
        <v>384</v>
      </c>
      <c r="E154" s="160" t="s">
        <v>1</v>
      </c>
      <c r="F154" s="161" t="s">
        <v>387</v>
      </c>
      <c r="H154" s="162">
        <v>23</v>
      </c>
      <c r="I154" s="163"/>
      <c r="L154" s="159"/>
      <c r="M154" s="164"/>
      <c r="T154" s="165"/>
      <c r="AT154" s="160" t="s">
        <v>384</v>
      </c>
      <c r="AU154" s="160" t="s">
        <v>85</v>
      </c>
      <c r="AV154" s="13" t="s">
        <v>382</v>
      </c>
      <c r="AW154" s="13" t="s">
        <v>32</v>
      </c>
      <c r="AX154" s="13" t="s">
        <v>83</v>
      </c>
      <c r="AY154" s="160" t="s">
        <v>375</v>
      </c>
    </row>
    <row r="155" spans="2:65" s="1" customFormat="1" ht="16.5" customHeight="1" x14ac:dyDescent="0.2">
      <c r="B155" s="32"/>
      <c r="C155" s="138" t="s">
        <v>424</v>
      </c>
      <c r="D155" s="138" t="s">
        <v>377</v>
      </c>
      <c r="E155" s="139" t="s">
        <v>2130</v>
      </c>
      <c r="F155" s="140" t="s">
        <v>2131</v>
      </c>
      <c r="G155" s="141" t="s">
        <v>641</v>
      </c>
      <c r="H155" s="142">
        <v>40</v>
      </c>
      <c r="I155" s="143"/>
      <c r="J155" s="144">
        <f>ROUND(I155*H155,2)</f>
        <v>0</v>
      </c>
      <c r="K155" s="140" t="s">
        <v>381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4.8000000000000001E-4</v>
      </c>
      <c r="R155" s="147">
        <f>Q155*H155</f>
        <v>1.9200000000000002E-2</v>
      </c>
      <c r="S155" s="147">
        <v>0</v>
      </c>
      <c r="T155" s="148">
        <f>S155*H155</f>
        <v>0</v>
      </c>
      <c r="AR155" s="149" t="s">
        <v>491</v>
      </c>
      <c r="AT155" s="149" t="s">
        <v>377</v>
      </c>
      <c r="AU155" s="149" t="s">
        <v>85</v>
      </c>
      <c r="AY155" s="17" t="s">
        <v>375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491</v>
      </c>
      <c r="BM155" s="149" t="s">
        <v>491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2132</v>
      </c>
      <c r="H156" s="155">
        <v>40</v>
      </c>
      <c r="I156" s="156"/>
      <c r="L156" s="151"/>
      <c r="M156" s="157"/>
      <c r="T156" s="158"/>
      <c r="AT156" s="153" t="s">
        <v>384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3" customFormat="1" ht="11.25" x14ac:dyDescent="0.2">
      <c r="B157" s="159"/>
      <c r="D157" s="152" t="s">
        <v>384</v>
      </c>
      <c r="E157" s="160" t="s">
        <v>1</v>
      </c>
      <c r="F157" s="161" t="s">
        <v>387</v>
      </c>
      <c r="H157" s="162">
        <v>40</v>
      </c>
      <c r="I157" s="163"/>
      <c r="L157" s="159"/>
      <c r="M157" s="164"/>
      <c r="T157" s="165"/>
      <c r="AT157" s="160" t="s">
        <v>384</v>
      </c>
      <c r="AU157" s="160" t="s">
        <v>85</v>
      </c>
      <c r="AV157" s="13" t="s">
        <v>382</v>
      </c>
      <c r="AW157" s="13" t="s">
        <v>32</v>
      </c>
      <c r="AX157" s="13" t="s">
        <v>83</v>
      </c>
      <c r="AY157" s="160" t="s">
        <v>375</v>
      </c>
    </row>
    <row r="158" spans="2:65" s="1" customFormat="1" ht="16.5" customHeight="1" x14ac:dyDescent="0.2">
      <c r="B158" s="32"/>
      <c r="C158" s="138" t="s">
        <v>428</v>
      </c>
      <c r="D158" s="138" t="s">
        <v>377</v>
      </c>
      <c r="E158" s="139" t="s">
        <v>2133</v>
      </c>
      <c r="F158" s="140" t="s">
        <v>2134</v>
      </c>
      <c r="G158" s="141" t="s">
        <v>641</v>
      </c>
      <c r="H158" s="142">
        <v>2</v>
      </c>
      <c r="I158" s="143"/>
      <c r="J158" s="144">
        <f>ROUND(I158*H158,2)</f>
        <v>0</v>
      </c>
      <c r="K158" s="140" t="s">
        <v>381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7.1000000000000002E-4</v>
      </c>
      <c r="R158" s="147">
        <f>Q158*H158</f>
        <v>1.42E-3</v>
      </c>
      <c r="S158" s="147">
        <v>0</v>
      </c>
      <c r="T158" s="148">
        <f>S158*H158</f>
        <v>0</v>
      </c>
      <c r="AR158" s="149" t="s">
        <v>491</v>
      </c>
      <c r="AT158" s="149" t="s">
        <v>377</v>
      </c>
      <c r="AU158" s="149" t="s">
        <v>85</v>
      </c>
      <c r="AY158" s="17" t="s">
        <v>375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491</v>
      </c>
      <c r="BM158" s="149" t="s">
        <v>503</v>
      </c>
    </row>
    <row r="159" spans="2:65" s="12" customFormat="1" ht="11.25" x14ac:dyDescent="0.2">
      <c r="B159" s="151"/>
      <c r="D159" s="152" t="s">
        <v>384</v>
      </c>
      <c r="E159" s="153" t="s">
        <v>1</v>
      </c>
      <c r="F159" s="154" t="s">
        <v>2135</v>
      </c>
      <c r="H159" s="155">
        <v>2</v>
      </c>
      <c r="I159" s="156"/>
      <c r="L159" s="151"/>
      <c r="M159" s="157"/>
      <c r="T159" s="158"/>
      <c r="AT159" s="153" t="s">
        <v>384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375</v>
      </c>
    </row>
    <row r="160" spans="2:65" s="13" customFormat="1" ht="11.25" x14ac:dyDescent="0.2">
      <c r="B160" s="159"/>
      <c r="D160" s="152" t="s">
        <v>384</v>
      </c>
      <c r="E160" s="160" t="s">
        <v>1</v>
      </c>
      <c r="F160" s="161" t="s">
        <v>387</v>
      </c>
      <c r="H160" s="162">
        <v>2</v>
      </c>
      <c r="I160" s="163"/>
      <c r="L160" s="159"/>
      <c r="M160" s="164"/>
      <c r="T160" s="165"/>
      <c r="AT160" s="160" t="s">
        <v>384</v>
      </c>
      <c r="AU160" s="160" t="s">
        <v>85</v>
      </c>
      <c r="AV160" s="13" t="s">
        <v>382</v>
      </c>
      <c r="AW160" s="13" t="s">
        <v>32</v>
      </c>
      <c r="AX160" s="13" t="s">
        <v>83</v>
      </c>
      <c r="AY160" s="160" t="s">
        <v>375</v>
      </c>
    </row>
    <row r="161" spans="2:65" s="1" customFormat="1" ht="16.5" customHeight="1" x14ac:dyDescent="0.2">
      <c r="B161" s="32"/>
      <c r="C161" s="138" t="s">
        <v>435</v>
      </c>
      <c r="D161" s="138" t="s">
        <v>377</v>
      </c>
      <c r="E161" s="139" t="s">
        <v>2136</v>
      </c>
      <c r="F161" s="140" t="s">
        <v>2137</v>
      </c>
      <c r="G161" s="141" t="s">
        <v>641</v>
      </c>
      <c r="H161" s="142">
        <v>10</v>
      </c>
      <c r="I161" s="143"/>
      <c r="J161" s="144">
        <f>ROUND(I161*H161,2)</f>
        <v>0</v>
      </c>
      <c r="K161" s="140" t="s">
        <v>381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2.2399999999999998E-3</v>
      </c>
      <c r="R161" s="147">
        <f>Q161*H161</f>
        <v>2.2399999999999996E-2</v>
      </c>
      <c r="S161" s="147">
        <v>0</v>
      </c>
      <c r="T161" s="148">
        <f>S161*H161</f>
        <v>0</v>
      </c>
      <c r="AR161" s="149" t="s">
        <v>491</v>
      </c>
      <c r="AT161" s="149" t="s">
        <v>377</v>
      </c>
      <c r="AU161" s="149" t="s">
        <v>85</v>
      </c>
      <c r="AY161" s="17" t="s">
        <v>375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491</v>
      </c>
      <c r="BM161" s="149" t="s">
        <v>529</v>
      </c>
    </row>
    <row r="162" spans="2:65" s="12" customFormat="1" ht="11.25" x14ac:dyDescent="0.2">
      <c r="B162" s="151"/>
      <c r="D162" s="152" t="s">
        <v>384</v>
      </c>
      <c r="E162" s="153" t="s">
        <v>1</v>
      </c>
      <c r="F162" s="154" t="s">
        <v>2138</v>
      </c>
      <c r="H162" s="155">
        <v>10</v>
      </c>
      <c r="I162" s="156"/>
      <c r="L162" s="151"/>
      <c r="M162" s="157"/>
      <c r="T162" s="158"/>
      <c r="AT162" s="153" t="s">
        <v>384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375</v>
      </c>
    </row>
    <row r="163" spans="2:65" s="13" customFormat="1" ht="11.25" x14ac:dyDescent="0.2">
      <c r="B163" s="159"/>
      <c r="D163" s="152" t="s">
        <v>384</v>
      </c>
      <c r="E163" s="160" t="s">
        <v>1</v>
      </c>
      <c r="F163" s="161" t="s">
        <v>387</v>
      </c>
      <c r="H163" s="162">
        <v>10</v>
      </c>
      <c r="I163" s="163"/>
      <c r="L163" s="159"/>
      <c r="M163" s="164"/>
      <c r="T163" s="165"/>
      <c r="AT163" s="160" t="s">
        <v>384</v>
      </c>
      <c r="AU163" s="160" t="s">
        <v>85</v>
      </c>
      <c r="AV163" s="13" t="s">
        <v>382</v>
      </c>
      <c r="AW163" s="13" t="s">
        <v>32</v>
      </c>
      <c r="AX163" s="13" t="s">
        <v>83</v>
      </c>
      <c r="AY163" s="160" t="s">
        <v>375</v>
      </c>
    </row>
    <row r="164" spans="2:65" s="1" customFormat="1" ht="16.5" customHeight="1" x14ac:dyDescent="0.2">
      <c r="B164" s="32"/>
      <c r="C164" s="138" t="s">
        <v>451</v>
      </c>
      <c r="D164" s="138" t="s">
        <v>377</v>
      </c>
      <c r="E164" s="139" t="s">
        <v>2139</v>
      </c>
      <c r="F164" s="140" t="s">
        <v>2140</v>
      </c>
      <c r="G164" s="141" t="s">
        <v>641</v>
      </c>
      <c r="H164" s="142">
        <v>8</v>
      </c>
      <c r="I164" s="143"/>
      <c r="J164" s="144">
        <f>ROUND(I164*H164,2)</f>
        <v>0</v>
      </c>
      <c r="K164" s="140" t="s">
        <v>381</v>
      </c>
      <c r="L164" s="32"/>
      <c r="M164" s="145" t="s">
        <v>1</v>
      </c>
      <c r="N164" s="146" t="s">
        <v>41</v>
      </c>
      <c r="P164" s="147">
        <f>O164*H164</f>
        <v>0</v>
      </c>
      <c r="Q164" s="147">
        <v>1.9300000000000001E-3</v>
      </c>
      <c r="R164" s="147">
        <f>Q164*H164</f>
        <v>1.5440000000000001E-2</v>
      </c>
      <c r="S164" s="147">
        <v>0</v>
      </c>
      <c r="T164" s="148">
        <f>S164*H164</f>
        <v>0</v>
      </c>
      <c r="AR164" s="149" t="s">
        <v>491</v>
      </c>
      <c r="AT164" s="149" t="s">
        <v>377</v>
      </c>
      <c r="AU164" s="149" t="s">
        <v>85</v>
      </c>
      <c r="AY164" s="17" t="s">
        <v>375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491</v>
      </c>
      <c r="BM164" s="149" t="s">
        <v>540</v>
      </c>
    </row>
    <row r="165" spans="2:65" s="12" customFormat="1" ht="11.25" x14ac:dyDescent="0.2">
      <c r="B165" s="151"/>
      <c r="D165" s="152" t="s">
        <v>384</v>
      </c>
      <c r="E165" s="153" t="s">
        <v>1</v>
      </c>
      <c r="F165" s="154" t="s">
        <v>2117</v>
      </c>
      <c r="H165" s="155">
        <v>8</v>
      </c>
      <c r="I165" s="156"/>
      <c r="L165" s="151"/>
      <c r="M165" s="157"/>
      <c r="T165" s="158"/>
      <c r="AT165" s="153" t="s">
        <v>384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375</v>
      </c>
    </row>
    <row r="166" spans="2:65" s="13" customFormat="1" ht="11.25" x14ac:dyDescent="0.2">
      <c r="B166" s="159"/>
      <c r="D166" s="152" t="s">
        <v>384</v>
      </c>
      <c r="E166" s="160" t="s">
        <v>1</v>
      </c>
      <c r="F166" s="161" t="s">
        <v>387</v>
      </c>
      <c r="H166" s="162">
        <v>8</v>
      </c>
      <c r="I166" s="163"/>
      <c r="L166" s="159"/>
      <c r="M166" s="164"/>
      <c r="T166" s="165"/>
      <c r="AT166" s="160" t="s">
        <v>384</v>
      </c>
      <c r="AU166" s="160" t="s">
        <v>85</v>
      </c>
      <c r="AV166" s="13" t="s">
        <v>382</v>
      </c>
      <c r="AW166" s="13" t="s">
        <v>32</v>
      </c>
      <c r="AX166" s="13" t="s">
        <v>83</v>
      </c>
      <c r="AY166" s="160" t="s">
        <v>375</v>
      </c>
    </row>
    <row r="167" spans="2:65" s="1" customFormat="1" ht="16.5" customHeight="1" x14ac:dyDescent="0.2">
      <c r="B167" s="32"/>
      <c r="C167" s="138" t="s">
        <v>463</v>
      </c>
      <c r="D167" s="138" t="s">
        <v>377</v>
      </c>
      <c r="E167" s="139" t="s">
        <v>2141</v>
      </c>
      <c r="F167" s="140" t="s">
        <v>2142</v>
      </c>
      <c r="G167" s="141" t="s">
        <v>532</v>
      </c>
      <c r="H167" s="142">
        <v>17</v>
      </c>
      <c r="I167" s="143"/>
      <c r="J167" s="144">
        <f>ROUND(I167*H167,2)</f>
        <v>0</v>
      </c>
      <c r="K167" s="140" t="s">
        <v>381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491</v>
      </c>
      <c r="AT167" s="149" t="s">
        <v>377</v>
      </c>
      <c r="AU167" s="149" t="s">
        <v>85</v>
      </c>
      <c r="AY167" s="17" t="s">
        <v>375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491</v>
      </c>
      <c r="BM167" s="149" t="s">
        <v>549</v>
      </c>
    </row>
    <row r="168" spans="2:65" s="12" customFormat="1" ht="11.25" x14ac:dyDescent="0.2">
      <c r="B168" s="151"/>
      <c r="D168" s="152" t="s">
        <v>384</v>
      </c>
      <c r="E168" s="153" t="s">
        <v>1</v>
      </c>
      <c r="F168" s="154" t="s">
        <v>2143</v>
      </c>
      <c r="H168" s="155">
        <v>17</v>
      </c>
      <c r="I168" s="156"/>
      <c r="L168" s="151"/>
      <c r="M168" s="157"/>
      <c r="T168" s="158"/>
      <c r="AT168" s="153" t="s">
        <v>384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375</v>
      </c>
    </row>
    <row r="169" spans="2:65" s="13" customFormat="1" ht="11.25" x14ac:dyDescent="0.2">
      <c r="B169" s="159"/>
      <c r="D169" s="152" t="s">
        <v>384</v>
      </c>
      <c r="E169" s="160" t="s">
        <v>1</v>
      </c>
      <c r="F169" s="161" t="s">
        <v>387</v>
      </c>
      <c r="H169" s="162">
        <v>17</v>
      </c>
      <c r="I169" s="163"/>
      <c r="L169" s="159"/>
      <c r="M169" s="164"/>
      <c r="T169" s="165"/>
      <c r="AT169" s="160" t="s">
        <v>384</v>
      </c>
      <c r="AU169" s="160" t="s">
        <v>85</v>
      </c>
      <c r="AV169" s="13" t="s">
        <v>382</v>
      </c>
      <c r="AW169" s="13" t="s">
        <v>32</v>
      </c>
      <c r="AX169" s="13" t="s">
        <v>83</v>
      </c>
      <c r="AY169" s="160" t="s">
        <v>375</v>
      </c>
    </row>
    <row r="170" spans="2:65" s="1" customFormat="1" ht="16.5" customHeight="1" x14ac:dyDescent="0.2">
      <c r="B170" s="32"/>
      <c r="C170" s="138" t="s">
        <v>467</v>
      </c>
      <c r="D170" s="138" t="s">
        <v>377</v>
      </c>
      <c r="E170" s="139" t="s">
        <v>2144</v>
      </c>
      <c r="F170" s="140" t="s">
        <v>2145</v>
      </c>
      <c r="G170" s="141" t="s">
        <v>532</v>
      </c>
      <c r="H170" s="142">
        <v>10</v>
      </c>
      <c r="I170" s="143"/>
      <c r="J170" s="144">
        <f>ROUND(I170*H170,2)</f>
        <v>0</v>
      </c>
      <c r="K170" s="140" t="s">
        <v>381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491</v>
      </c>
      <c r="AT170" s="149" t="s">
        <v>377</v>
      </c>
      <c r="AU170" s="149" t="s">
        <v>85</v>
      </c>
      <c r="AY170" s="17" t="s">
        <v>375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491</v>
      </c>
      <c r="BM170" s="149" t="s">
        <v>559</v>
      </c>
    </row>
    <row r="171" spans="2:65" s="12" customFormat="1" ht="11.25" x14ac:dyDescent="0.2">
      <c r="B171" s="151"/>
      <c r="D171" s="152" t="s">
        <v>384</v>
      </c>
      <c r="E171" s="153" t="s">
        <v>1</v>
      </c>
      <c r="F171" s="154" t="s">
        <v>2146</v>
      </c>
      <c r="H171" s="155">
        <v>10</v>
      </c>
      <c r="I171" s="156"/>
      <c r="L171" s="151"/>
      <c r="M171" s="157"/>
      <c r="T171" s="158"/>
      <c r="AT171" s="153" t="s">
        <v>384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375</v>
      </c>
    </row>
    <row r="172" spans="2:65" s="13" customFormat="1" ht="11.25" x14ac:dyDescent="0.2">
      <c r="B172" s="159"/>
      <c r="D172" s="152" t="s">
        <v>384</v>
      </c>
      <c r="E172" s="160" t="s">
        <v>1</v>
      </c>
      <c r="F172" s="161" t="s">
        <v>387</v>
      </c>
      <c r="H172" s="162">
        <v>10</v>
      </c>
      <c r="I172" s="163"/>
      <c r="L172" s="159"/>
      <c r="M172" s="164"/>
      <c r="T172" s="165"/>
      <c r="AT172" s="160" t="s">
        <v>384</v>
      </c>
      <c r="AU172" s="160" t="s">
        <v>85</v>
      </c>
      <c r="AV172" s="13" t="s">
        <v>382</v>
      </c>
      <c r="AW172" s="13" t="s">
        <v>32</v>
      </c>
      <c r="AX172" s="13" t="s">
        <v>83</v>
      </c>
      <c r="AY172" s="160" t="s">
        <v>375</v>
      </c>
    </row>
    <row r="173" spans="2:65" s="1" customFormat="1" ht="21.75" customHeight="1" x14ac:dyDescent="0.2">
      <c r="B173" s="32"/>
      <c r="C173" s="138" t="s">
        <v>473</v>
      </c>
      <c r="D173" s="138" t="s">
        <v>377</v>
      </c>
      <c r="E173" s="139" t="s">
        <v>2147</v>
      </c>
      <c r="F173" s="140" t="s">
        <v>2148</v>
      </c>
      <c r="G173" s="141" t="s">
        <v>532</v>
      </c>
      <c r="H173" s="142">
        <v>3</v>
      </c>
      <c r="I173" s="143"/>
      <c r="J173" s="144">
        <f>ROUND(I173*H173,2)</f>
        <v>0</v>
      </c>
      <c r="K173" s="140" t="s">
        <v>381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491</v>
      </c>
      <c r="AT173" s="149" t="s">
        <v>377</v>
      </c>
      <c r="AU173" s="149" t="s">
        <v>85</v>
      </c>
      <c r="AY173" s="17" t="s">
        <v>375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491</v>
      </c>
      <c r="BM173" s="149" t="s">
        <v>568</v>
      </c>
    </row>
    <row r="174" spans="2:65" s="12" customFormat="1" ht="11.25" x14ac:dyDescent="0.2">
      <c r="B174" s="151"/>
      <c r="D174" s="152" t="s">
        <v>384</v>
      </c>
      <c r="E174" s="153" t="s">
        <v>1</v>
      </c>
      <c r="F174" s="154" t="s">
        <v>2149</v>
      </c>
      <c r="H174" s="155">
        <v>3</v>
      </c>
      <c r="I174" s="156"/>
      <c r="L174" s="151"/>
      <c r="M174" s="157"/>
      <c r="T174" s="158"/>
      <c r="AT174" s="153" t="s">
        <v>384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375</v>
      </c>
    </row>
    <row r="175" spans="2:65" s="13" customFormat="1" ht="11.25" x14ac:dyDescent="0.2">
      <c r="B175" s="159"/>
      <c r="D175" s="152" t="s">
        <v>384</v>
      </c>
      <c r="E175" s="160" t="s">
        <v>1</v>
      </c>
      <c r="F175" s="161" t="s">
        <v>387</v>
      </c>
      <c r="H175" s="162">
        <v>3</v>
      </c>
      <c r="I175" s="163"/>
      <c r="L175" s="159"/>
      <c r="M175" s="164"/>
      <c r="T175" s="165"/>
      <c r="AT175" s="160" t="s">
        <v>384</v>
      </c>
      <c r="AU175" s="160" t="s">
        <v>85</v>
      </c>
      <c r="AV175" s="13" t="s">
        <v>382</v>
      </c>
      <c r="AW175" s="13" t="s">
        <v>32</v>
      </c>
      <c r="AX175" s="13" t="s">
        <v>83</v>
      </c>
      <c r="AY175" s="160" t="s">
        <v>375</v>
      </c>
    </row>
    <row r="176" spans="2:65" s="1" customFormat="1" ht="24.2" customHeight="1" x14ac:dyDescent="0.2">
      <c r="B176" s="32"/>
      <c r="C176" s="138" t="s">
        <v>8</v>
      </c>
      <c r="D176" s="138" t="s">
        <v>377</v>
      </c>
      <c r="E176" s="139" t="s">
        <v>2150</v>
      </c>
      <c r="F176" s="140" t="s">
        <v>2151</v>
      </c>
      <c r="G176" s="141" t="s">
        <v>532</v>
      </c>
      <c r="H176" s="142">
        <v>1</v>
      </c>
      <c r="I176" s="143"/>
      <c r="J176" s="144">
        <f>ROUND(I176*H176,2)</f>
        <v>0</v>
      </c>
      <c r="K176" s="140" t="s">
        <v>381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1.1199999999999999E-3</v>
      </c>
      <c r="R176" s="147">
        <f>Q176*H176</f>
        <v>1.1199999999999999E-3</v>
      </c>
      <c r="S176" s="147">
        <v>0</v>
      </c>
      <c r="T176" s="148">
        <f>S176*H176</f>
        <v>0</v>
      </c>
      <c r="AR176" s="149" t="s">
        <v>491</v>
      </c>
      <c r="AT176" s="149" t="s">
        <v>377</v>
      </c>
      <c r="AU176" s="149" t="s">
        <v>85</v>
      </c>
      <c r="AY176" s="17" t="s">
        <v>375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491</v>
      </c>
      <c r="BM176" s="149" t="s">
        <v>577</v>
      </c>
    </row>
    <row r="177" spans="2:65" s="12" customFormat="1" ht="11.25" x14ac:dyDescent="0.2">
      <c r="B177" s="151"/>
      <c r="D177" s="152" t="s">
        <v>384</v>
      </c>
      <c r="E177" s="153" t="s">
        <v>1</v>
      </c>
      <c r="F177" s="154" t="s">
        <v>2152</v>
      </c>
      <c r="H177" s="155">
        <v>1</v>
      </c>
      <c r="I177" s="156"/>
      <c r="L177" s="151"/>
      <c r="M177" s="157"/>
      <c r="T177" s="158"/>
      <c r="AT177" s="153" t="s">
        <v>384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375</v>
      </c>
    </row>
    <row r="178" spans="2:65" s="13" customFormat="1" ht="11.25" x14ac:dyDescent="0.2">
      <c r="B178" s="159"/>
      <c r="D178" s="152" t="s">
        <v>384</v>
      </c>
      <c r="E178" s="160" t="s">
        <v>1</v>
      </c>
      <c r="F178" s="161" t="s">
        <v>387</v>
      </c>
      <c r="H178" s="162">
        <v>1</v>
      </c>
      <c r="I178" s="163"/>
      <c r="L178" s="159"/>
      <c r="M178" s="164"/>
      <c r="T178" s="165"/>
      <c r="AT178" s="160" t="s">
        <v>384</v>
      </c>
      <c r="AU178" s="160" t="s">
        <v>85</v>
      </c>
      <c r="AV178" s="13" t="s">
        <v>382</v>
      </c>
      <c r="AW178" s="13" t="s">
        <v>32</v>
      </c>
      <c r="AX178" s="13" t="s">
        <v>83</v>
      </c>
      <c r="AY178" s="160" t="s">
        <v>375</v>
      </c>
    </row>
    <row r="179" spans="2:65" s="1" customFormat="1" ht="24.2" customHeight="1" x14ac:dyDescent="0.2">
      <c r="B179" s="32"/>
      <c r="C179" s="138" t="s">
        <v>491</v>
      </c>
      <c r="D179" s="138" t="s">
        <v>377</v>
      </c>
      <c r="E179" s="139" t="s">
        <v>2153</v>
      </c>
      <c r="F179" s="140" t="s">
        <v>2154</v>
      </c>
      <c r="G179" s="141" t="s">
        <v>532</v>
      </c>
      <c r="H179" s="142">
        <v>6</v>
      </c>
      <c r="I179" s="143"/>
      <c r="J179" s="144">
        <f>ROUND(I179*H179,2)</f>
        <v>0</v>
      </c>
      <c r="K179" s="140" t="s">
        <v>381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491</v>
      </c>
      <c r="AT179" s="149" t="s">
        <v>377</v>
      </c>
      <c r="AU179" s="149" t="s">
        <v>85</v>
      </c>
      <c r="AY179" s="17" t="s">
        <v>375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491</v>
      </c>
      <c r="BM179" s="149" t="s">
        <v>585</v>
      </c>
    </row>
    <row r="180" spans="2:65" s="12" customFormat="1" ht="11.25" x14ac:dyDescent="0.2">
      <c r="B180" s="151"/>
      <c r="D180" s="152" t="s">
        <v>384</v>
      </c>
      <c r="E180" s="153" t="s">
        <v>1</v>
      </c>
      <c r="F180" s="154" t="s">
        <v>2155</v>
      </c>
      <c r="H180" s="155">
        <v>6</v>
      </c>
      <c r="I180" s="156"/>
      <c r="L180" s="151"/>
      <c r="M180" s="157"/>
      <c r="T180" s="158"/>
      <c r="AT180" s="153" t="s">
        <v>384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375</v>
      </c>
    </row>
    <row r="181" spans="2:65" s="13" customFormat="1" ht="11.25" x14ac:dyDescent="0.2">
      <c r="B181" s="159"/>
      <c r="D181" s="152" t="s">
        <v>384</v>
      </c>
      <c r="E181" s="160" t="s">
        <v>1</v>
      </c>
      <c r="F181" s="161" t="s">
        <v>387</v>
      </c>
      <c r="H181" s="162">
        <v>6</v>
      </c>
      <c r="I181" s="163"/>
      <c r="L181" s="159"/>
      <c r="M181" s="164"/>
      <c r="T181" s="165"/>
      <c r="AT181" s="160" t="s">
        <v>384</v>
      </c>
      <c r="AU181" s="160" t="s">
        <v>85</v>
      </c>
      <c r="AV181" s="13" t="s">
        <v>382</v>
      </c>
      <c r="AW181" s="13" t="s">
        <v>32</v>
      </c>
      <c r="AX181" s="13" t="s">
        <v>83</v>
      </c>
      <c r="AY181" s="160" t="s">
        <v>375</v>
      </c>
    </row>
    <row r="182" spans="2:65" s="1" customFormat="1" ht="16.5" customHeight="1" x14ac:dyDescent="0.2">
      <c r="B182" s="32"/>
      <c r="C182" s="138" t="s">
        <v>497</v>
      </c>
      <c r="D182" s="138" t="s">
        <v>377</v>
      </c>
      <c r="E182" s="139" t="s">
        <v>2156</v>
      </c>
      <c r="F182" s="140" t="s">
        <v>2157</v>
      </c>
      <c r="G182" s="141" t="s">
        <v>532</v>
      </c>
      <c r="H182" s="142">
        <v>3</v>
      </c>
      <c r="I182" s="143"/>
      <c r="J182" s="144">
        <f>ROUND(I182*H182,2)</f>
        <v>0</v>
      </c>
      <c r="K182" s="140" t="s">
        <v>381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2.9E-4</v>
      </c>
      <c r="R182" s="147">
        <f>Q182*H182</f>
        <v>8.7000000000000001E-4</v>
      </c>
      <c r="S182" s="147">
        <v>0</v>
      </c>
      <c r="T182" s="148">
        <f>S182*H182</f>
        <v>0</v>
      </c>
      <c r="AR182" s="149" t="s">
        <v>491</v>
      </c>
      <c r="AT182" s="149" t="s">
        <v>377</v>
      </c>
      <c r="AU182" s="149" t="s">
        <v>85</v>
      </c>
      <c r="AY182" s="17" t="s">
        <v>375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491</v>
      </c>
      <c r="BM182" s="149" t="s">
        <v>604</v>
      </c>
    </row>
    <row r="183" spans="2:65" s="12" customFormat="1" ht="11.25" x14ac:dyDescent="0.2">
      <c r="B183" s="151"/>
      <c r="D183" s="152" t="s">
        <v>384</v>
      </c>
      <c r="E183" s="153" t="s">
        <v>1</v>
      </c>
      <c r="F183" s="154" t="s">
        <v>2158</v>
      </c>
      <c r="H183" s="155">
        <v>3</v>
      </c>
      <c r="I183" s="156"/>
      <c r="L183" s="151"/>
      <c r="M183" s="157"/>
      <c r="T183" s="158"/>
      <c r="AT183" s="153" t="s">
        <v>384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375</v>
      </c>
    </row>
    <row r="184" spans="2:65" s="13" customFormat="1" ht="11.25" x14ac:dyDescent="0.2">
      <c r="B184" s="159"/>
      <c r="D184" s="152" t="s">
        <v>384</v>
      </c>
      <c r="E184" s="160" t="s">
        <v>1</v>
      </c>
      <c r="F184" s="161" t="s">
        <v>387</v>
      </c>
      <c r="H184" s="162">
        <v>3</v>
      </c>
      <c r="I184" s="163"/>
      <c r="L184" s="159"/>
      <c r="M184" s="164"/>
      <c r="T184" s="165"/>
      <c r="AT184" s="160" t="s">
        <v>384</v>
      </c>
      <c r="AU184" s="160" t="s">
        <v>85</v>
      </c>
      <c r="AV184" s="13" t="s">
        <v>382</v>
      </c>
      <c r="AW184" s="13" t="s">
        <v>32</v>
      </c>
      <c r="AX184" s="13" t="s">
        <v>83</v>
      </c>
      <c r="AY184" s="160" t="s">
        <v>375</v>
      </c>
    </row>
    <row r="185" spans="2:65" s="1" customFormat="1" ht="21.75" customHeight="1" x14ac:dyDescent="0.2">
      <c r="B185" s="32"/>
      <c r="C185" s="138" t="s">
        <v>503</v>
      </c>
      <c r="D185" s="138" t="s">
        <v>377</v>
      </c>
      <c r="E185" s="139" t="s">
        <v>2159</v>
      </c>
      <c r="F185" s="140" t="s">
        <v>2160</v>
      </c>
      <c r="G185" s="141" t="s">
        <v>641</v>
      </c>
      <c r="H185" s="142">
        <v>150</v>
      </c>
      <c r="I185" s="143"/>
      <c r="J185" s="144">
        <f>ROUND(I185*H185,2)</f>
        <v>0</v>
      </c>
      <c r="K185" s="140" t="s">
        <v>381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491</v>
      </c>
      <c r="AT185" s="149" t="s">
        <v>377</v>
      </c>
      <c r="AU185" s="149" t="s">
        <v>85</v>
      </c>
      <c r="AY185" s="17" t="s">
        <v>375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491</v>
      </c>
      <c r="BM185" s="149" t="s">
        <v>628</v>
      </c>
    </row>
    <row r="186" spans="2:65" s="12" customFormat="1" ht="11.25" x14ac:dyDescent="0.2">
      <c r="B186" s="151"/>
      <c r="D186" s="152" t="s">
        <v>384</v>
      </c>
      <c r="E186" s="153" t="s">
        <v>1</v>
      </c>
      <c r="F186" s="154" t="s">
        <v>2161</v>
      </c>
      <c r="H186" s="155">
        <v>150</v>
      </c>
      <c r="I186" s="156"/>
      <c r="L186" s="151"/>
      <c r="M186" s="157"/>
      <c r="T186" s="158"/>
      <c r="AT186" s="153" t="s">
        <v>384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375</v>
      </c>
    </row>
    <row r="187" spans="2:65" s="13" customFormat="1" ht="11.25" x14ac:dyDescent="0.2">
      <c r="B187" s="159"/>
      <c r="D187" s="152" t="s">
        <v>384</v>
      </c>
      <c r="E187" s="160" t="s">
        <v>1</v>
      </c>
      <c r="F187" s="161" t="s">
        <v>387</v>
      </c>
      <c r="H187" s="162">
        <v>150</v>
      </c>
      <c r="I187" s="163"/>
      <c r="L187" s="159"/>
      <c r="M187" s="164"/>
      <c r="T187" s="165"/>
      <c r="AT187" s="160" t="s">
        <v>384</v>
      </c>
      <c r="AU187" s="160" t="s">
        <v>85</v>
      </c>
      <c r="AV187" s="13" t="s">
        <v>382</v>
      </c>
      <c r="AW187" s="13" t="s">
        <v>32</v>
      </c>
      <c r="AX187" s="13" t="s">
        <v>83</v>
      </c>
      <c r="AY187" s="160" t="s">
        <v>375</v>
      </c>
    </row>
    <row r="188" spans="2:65" s="1" customFormat="1" ht="24.2" customHeight="1" x14ac:dyDescent="0.2">
      <c r="B188" s="32"/>
      <c r="C188" s="138" t="s">
        <v>510</v>
      </c>
      <c r="D188" s="138" t="s">
        <v>377</v>
      </c>
      <c r="E188" s="139" t="s">
        <v>1485</v>
      </c>
      <c r="F188" s="140" t="s">
        <v>2162</v>
      </c>
      <c r="G188" s="141" t="s">
        <v>1308</v>
      </c>
      <c r="H188" s="192"/>
      <c r="I188" s="143"/>
      <c r="J188" s="144">
        <f>ROUND(I188*H188,2)</f>
        <v>0</v>
      </c>
      <c r="K188" s="140" t="s">
        <v>381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491</v>
      </c>
      <c r="AT188" s="149" t="s">
        <v>377</v>
      </c>
      <c r="AU188" s="149" t="s">
        <v>85</v>
      </c>
      <c r="AY188" s="17" t="s">
        <v>375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491</v>
      </c>
      <c r="BM188" s="149" t="s">
        <v>638</v>
      </c>
    </row>
    <row r="189" spans="2:65" s="1" customFormat="1" ht="16.5" customHeight="1" x14ac:dyDescent="0.2">
      <c r="B189" s="32"/>
      <c r="C189" s="179" t="s">
        <v>529</v>
      </c>
      <c r="D189" s="179" t="s">
        <v>657</v>
      </c>
      <c r="E189" s="180" t="s">
        <v>2163</v>
      </c>
      <c r="F189" s="181" t="s">
        <v>2164</v>
      </c>
      <c r="G189" s="182" t="s">
        <v>532</v>
      </c>
      <c r="H189" s="183">
        <v>2</v>
      </c>
      <c r="I189" s="184"/>
      <c r="J189" s="185">
        <f>ROUND(I189*H189,2)</f>
        <v>0</v>
      </c>
      <c r="K189" s="181" t="s">
        <v>381</v>
      </c>
      <c r="L189" s="186"/>
      <c r="M189" s="187" t="s">
        <v>1</v>
      </c>
      <c r="N189" s="188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585</v>
      </c>
      <c r="AT189" s="149" t="s">
        <v>657</v>
      </c>
      <c r="AU189" s="149" t="s">
        <v>85</v>
      </c>
      <c r="AY189" s="17" t="s">
        <v>375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491</v>
      </c>
      <c r="BM189" s="149" t="s">
        <v>650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2165</v>
      </c>
      <c r="H190" s="155">
        <v>2</v>
      </c>
      <c r="I190" s="156"/>
      <c r="L190" s="151"/>
      <c r="M190" s="157"/>
      <c r="T190" s="158"/>
      <c r="AT190" s="153" t="s">
        <v>384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3" customFormat="1" ht="11.25" x14ac:dyDescent="0.2">
      <c r="B191" s="159"/>
      <c r="D191" s="152" t="s">
        <v>384</v>
      </c>
      <c r="E191" s="160" t="s">
        <v>1</v>
      </c>
      <c r="F191" s="161" t="s">
        <v>387</v>
      </c>
      <c r="H191" s="162">
        <v>2</v>
      </c>
      <c r="I191" s="163"/>
      <c r="L191" s="159"/>
      <c r="M191" s="164"/>
      <c r="T191" s="165"/>
      <c r="AT191" s="160" t="s">
        <v>384</v>
      </c>
      <c r="AU191" s="160" t="s">
        <v>85</v>
      </c>
      <c r="AV191" s="13" t="s">
        <v>382</v>
      </c>
      <c r="AW191" s="13" t="s">
        <v>32</v>
      </c>
      <c r="AX191" s="13" t="s">
        <v>83</v>
      </c>
      <c r="AY191" s="160" t="s">
        <v>375</v>
      </c>
    </row>
    <row r="192" spans="2:65" s="1" customFormat="1" ht="24.2" customHeight="1" x14ac:dyDescent="0.2">
      <c r="B192" s="32"/>
      <c r="C192" s="179" t="s">
        <v>7</v>
      </c>
      <c r="D192" s="179" t="s">
        <v>657</v>
      </c>
      <c r="E192" s="180" t="s">
        <v>2166</v>
      </c>
      <c r="F192" s="181" t="s">
        <v>2167</v>
      </c>
      <c r="G192" s="182" t="s">
        <v>532</v>
      </c>
      <c r="H192" s="183">
        <v>3</v>
      </c>
      <c r="I192" s="184"/>
      <c r="J192" s="185">
        <f>ROUND(I192*H192,2)</f>
        <v>0</v>
      </c>
      <c r="K192" s="181" t="s">
        <v>1</v>
      </c>
      <c r="L192" s="186"/>
      <c r="M192" s="187" t="s">
        <v>1</v>
      </c>
      <c r="N192" s="188" t="s">
        <v>41</v>
      </c>
      <c r="P192" s="147">
        <f>O192*H192</f>
        <v>0</v>
      </c>
      <c r="Q192" s="147">
        <v>3.8000000000000002E-4</v>
      </c>
      <c r="R192" s="147">
        <f>Q192*H192</f>
        <v>1.14E-3</v>
      </c>
      <c r="S192" s="147">
        <v>0</v>
      </c>
      <c r="T192" s="148">
        <f>S192*H192</f>
        <v>0</v>
      </c>
      <c r="AR192" s="149" t="s">
        <v>585</v>
      </c>
      <c r="AT192" s="149" t="s">
        <v>657</v>
      </c>
      <c r="AU192" s="149" t="s">
        <v>85</v>
      </c>
      <c r="AY192" s="17" t="s">
        <v>375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491</v>
      </c>
      <c r="BM192" s="149" t="s">
        <v>667</v>
      </c>
    </row>
    <row r="193" spans="2:65" s="12" customFormat="1" ht="11.25" x14ac:dyDescent="0.2">
      <c r="B193" s="151"/>
      <c r="D193" s="152" t="s">
        <v>384</v>
      </c>
      <c r="E193" s="153" t="s">
        <v>1</v>
      </c>
      <c r="F193" s="154" t="s">
        <v>2168</v>
      </c>
      <c r="H193" s="155">
        <v>3</v>
      </c>
      <c r="I193" s="156"/>
      <c r="L193" s="151"/>
      <c r="M193" s="157"/>
      <c r="T193" s="158"/>
      <c r="AT193" s="153" t="s">
        <v>384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375</v>
      </c>
    </row>
    <row r="194" spans="2:65" s="13" customFormat="1" ht="11.25" x14ac:dyDescent="0.2">
      <c r="B194" s="159"/>
      <c r="D194" s="152" t="s">
        <v>384</v>
      </c>
      <c r="E194" s="160" t="s">
        <v>1</v>
      </c>
      <c r="F194" s="161" t="s">
        <v>387</v>
      </c>
      <c r="H194" s="162">
        <v>3</v>
      </c>
      <c r="I194" s="163"/>
      <c r="L194" s="159"/>
      <c r="M194" s="164"/>
      <c r="T194" s="165"/>
      <c r="AT194" s="160" t="s">
        <v>384</v>
      </c>
      <c r="AU194" s="160" t="s">
        <v>85</v>
      </c>
      <c r="AV194" s="13" t="s">
        <v>382</v>
      </c>
      <c r="AW194" s="13" t="s">
        <v>32</v>
      </c>
      <c r="AX194" s="13" t="s">
        <v>83</v>
      </c>
      <c r="AY194" s="160" t="s">
        <v>375</v>
      </c>
    </row>
    <row r="195" spans="2:65" s="11" customFormat="1" ht="22.9" customHeight="1" x14ac:dyDescent="0.2">
      <c r="B195" s="126"/>
      <c r="D195" s="127" t="s">
        <v>75</v>
      </c>
      <c r="E195" s="136" t="s">
        <v>2169</v>
      </c>
      <c r="F195" s="136" t="s">
        <v>2170</v>
      </c>
      <c r="I195" s="129"/>
      <c r="J195" s="137">
        <f>BK195</f>
        <v>0</v>
      </c>
      <c r="L195" s="126"/>
      <c r="M195" s="131"/>
      <c r="P195" s="132">
        <f>SUM(P196:P301)</f>
        <v>0</v>
      </c>
      <c r="R195" s="132">
        <f>SUM(R196:R301)</f>
        <v>0.96418000000000004</v>
      </c>
      <c r="T195" s="133">
        <f>SUM(T196:T301)</f>
        <v>0</v>
      </c>
      <c r="AR195" s="127" t="s">
        <v>85</v>
      </c>
      <c r="AT195" s="134" t="s">
        <v>75</v>
      </c>
      <c r="AU195" s="134" t="s">
        <v>83</v>
      </c>
      <c r="AY195" s="127" t="s">
        <v>375</v>
      </c>
      <c r="BK195" s="135">
        <f>SUM(BK196:BK301)</f>
        <v>0</v>
      </c>
    </row>
    <row r="196" spans="2:65" s="1" customFormat="1" ht="24.2" customHeight="1" x14ac:dyDescent="0.2">
      <c r="B196" s="32"/>
      <c r="C196" s="138" t="s">
        <v>540</v>
      </c>
      <c r="D196" s="138" t="s">
        <v>377</v>
      </c>
      <c r="E196" s="139" t="s">
        <v>2171</v>
      </c>
      <c r="F196" s="140" t="s">
        <v>2172</v>
      </c>
      <c r="G196" s="141" t="s">
        <v>641</v>
      </c>
      <c r="H196" s="142">
        <v>4</v>
      </c>
      <c r="I196" s="143"/>
      <c r="J196" s="144">
        <f>ROUND(I196*H196,2)</f>
        <v>0</v>
      </c>
      <c r="K196" s="140" t="s">
        <v>381</v>
      </c>
      <c r="L196" s="32"/>
      <c r="M196" s="145" t="s">
        <v>1</v>
      </c>
      <c r="N196" s="146" t="s">
        <v>41</v>
      </c>
      <c r="P196" s="147">
        <f>O196*H196</f>
        <v>0</v>
      </c>
      <c r="Q196" s="147">
        <v>3.0899999999999999E-3</v>
      </c>
      <c r="R196" s="147">
        <f>Q196*H196</f>
        <v>1.2359999999999999E-2</v>
      </c>
      <c r="S196" s="147">
        <v>0</v>
      </c>
      <c r="T196" s="148">
        <f>S196*H196</f>
        <v>0</v>
      </c>
      <c r="AR196" s="149" t="s">
        <v>491</v>
      </c>
      <c r="AT196" s="149" t="s">
        <v>377</v>
      </c>
      <c r="AU196" s="149" t="s">
        <v>85</v>
      </c>
      <c r="AY196" s="17" t="s">
        <v>375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491</v>
      </c>
      <c r="BM196" s="149" t="s">
        <v>681</v>
      </c>
    </row>
    <row r="197" spans="2:65" s="12" customFormat="1" ht="11.25" x14ac:dyDescent="0.2">
      <c r="B197" s="151"/>
      <c r="D197" s="152" t="s">
        <v>384</v>
      </c>
      <c r="E197" s="153" t="s">
        <v>1</v>
      </c>
      <c r="F197" s="154" t="s">
        <v>2173</v>
      </c>
      <c r="H197" s="155">
        <v>4</v>
      </c>
      <c r="I197" s="156"/>
      <c r="L197" s="151"/>
      <c r="M197" s="157"/>
      <c r="T197" s="158"/>
      <c r="AT197" s="153" t="s">
        <v>384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375</v>
      </c>
    </row>
    <row r="198" spans="2:65" s="13" customFormat="1" ht="11.25" x14ac:dyDescent="0.2">
      <c r="B198" s="159"/>
      <c r="D198" s="152" t="s">
        <v>384</v>
      </c>
      <c r="E198" s="160" t="s">
        <v>1</v>
      </c>
      <c r="F198" s="161" t="s">
        <v>387</v>
      </c>
      <c r="H198" s="162">
        <v>4</v>
      </c>
      <c r="I198" s="163"/>
      <c r="L198" s="159"/>
      <c r="M198" s="164"/>
      <c r="T198" s="165"/>
      <c r="AT198" s="160" t="s">
        <v>384</v>
      </c>
      <c r="AU198" s="160" t="s">
        <v>85</v>
      </c>
      <c r="AV198" s="13" t="s">
        <v>382</v>
      </c>
      <c r="AW198" s="13" t="s">
        <v>32</v>
      </c>
      <c r="AX198" s="13" t="s">
        <v>83</v>
      </c>
      <c r="AY198" s="160" t="s">
        <v>375</v>
      </c>
    </row>
    <row r="199" spans="2:65" s="1" customFormat="1" ht="24.2" customHeight="1" x14ac:dyDescent="0.2">
      <c r="B199" s="32"/>
      <c r="C199" s="138" t="s">
        <v>545</v>
      </c>
      <c r="D199" s="138" t="s">
        <v>377</v>
      </c>
      <c r="E199" s="139" t="s">
        <v>2174</v>
      </c>
      <c r="F199" s="140" t="s">
        <v>2175</v>
      </c>
      <c r="G199" s="141" t="s">
        <v>641</v>
      </c>
      <c r="H199" s="142">
        <v>10</v>
      </c>
      <c r="I199" s="143"/>
      <c r="J199" s="144">
        <f>ROUND(I199*H199,2)</f>
        <v>0</v>
      </c>
      <c r="K199" s="140" t="s">
        <v>381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4.5100000000000001E-3</v>
      </c>
      <c r="R199" s="147">
        <f>Q199*H199</f>
        <v>4.5100000000000001E-2</v>
      </c>
      <c r="S199" s="147">
        <v>0</v>
      </c>
      <c r="T199" s="148">
        <f>S199*H199</f>
        <v>0</v>
      </c>
      <c r="AR199" s="149" t="s">
        <v>491</v>
      </c>
      <c r="AT199" s="149" t="s">
        <v>377</v>
      </c>
      <c r="AU199" s="149" t="s">
        <v>85</v>
      </c>
      <c r="AY199" s="17" t="s">
        <v>375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491</v>
      </c>
      <c r="BM199" s="149" t="s">
        <v>692</v>
      </c>
    </row>
    <row r="200" spans="2:65" s="12" customFormat="1" ht="11.25" x14ac:dyDescent="0.2">
      <c r="B200" s="151"/>
      <c r="D200" s="152" t="s">
        <v>384</v>
      </c>
      <c r="E200" s="153" t="s">
        <v>1</v>
      </c>
      <c r="F200" s="154" t="s">
        <v>2176</v>
      </c>
      <c r="H200" s="155">
        <v>10</v>
      </c>
      <c r="I200" s="156"/>
      <c r="L200" s="151"/>
      <c r="M200" s="157"/>
      <c r="T200" s="158"/>
      <c r="AT200" s="153" t="s">
        <v>384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3" customFormat="1" ht="11.25" x14ac:dyDescent="0.2">
      <c r="B201" s="159"/>
      <c r="D201" s="152" t="s">
        <v>384</v>
      </c>
      <c r="E201" s="160" t="s">
        <v>1</v>
      </c>
      <c r="F201" s="161" t="s">
        <v>387</v>
      </c>
      <c r="H201" s="162">
        <v>10</v>
      </c>
      <c r="I201" s="163"/>
      <c r="L201" s="159"/>
      <c r="M201" s="164"/>
      <c r="T201" s="165"/>
      <c r="AT201" s="160" t="s">
        <v>384</v>
      </c>
      <c r="AU201" s="160" t="s">
        <v>85</v>
      </c>
      <c r="AV201" s="13" t="s">
        <v>382</v>
      </c>
      <c r="AW201" s="13" t="s">
        <v>32</v>
      </c>
      <c r="AX201" s="13" t="s">
        <v>83</v>
      </c>
      <c r="AY201" s="160" t="s">
        <v>375</v>
      </c>
    </row>
    <row r="202" spans="2:65" s="1" customFormat="1" ht="24.2" customHeight="1" x14ac:dyDescent="0.2">
      <c r="B202" s="32"/>
      <c r="C202" s="138" t="s">
        <v>549</v>
      </c>
      <c r="D202" s="138" t="s">
        <v>377</v>
      </c>
      <c r="E202" s="139" t="s">
        <v>2177</v>
      </c>
      <c r="F202" s="140" t="s">
        <v>2178</v>
      </c>
      <c r="G202" s="141" t="s">
        <v>641</v>
      </c>
      <c r="H202" s="142">
        <v>36</v>
      </c>
      <c r="I202" s="143"/>
      <c r="J202" s="144">
        <f>ROUND(I202*H202,2)</f>
        <v>0</v>
      </c>
      <c r="K202" s="140" t="s">
        <v>381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5.1799999999999997E-3</v>
      </c>
      <c r="R202" s="147">
        <f>Q202*H202</f>
        <v>0.18647999999999998</v>
      </c>
      <c r="S202" s="147">
        <v>0</v>
      </c>
      <c r="T202" s="148">
        <f>S202*H202</f>
        <v>0</v>
      </c>
      <c r="AR202" s="149" t="s">
        <v>491</v>
      </c>
      <c r="AT202" s="149" t="s">
        <v>377</v>
      </c>
      <c r="AU202" s="149" t="s">
        <v>85</v>
      </c>
      <c r="AY202" s="17" t="s">
        <v>375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491</v>
      </c>
      <c r="BM202" s="149" t="s">
        <v>700</v>
      </c>
    </row>
    <row r="203" spans="2:65" s="12" customFormat="1" ht="11.25" x14ac:dyDescent="0.2">
      <c r="B203" s="151"/>
      <c r="D203" s="152" t="s">
        <v>384</v>
      </c>
      <c r="E203" s="153" t="s">
        <v>1</v>
      </c>
      <c r="F203" s="154" t="s">
        <v>2179</v>
      </c>
      <c r="H203" s="155">
        <v>36</v>
      </c>
      <c r="I203" s="156"/>
      <c r="L203" s="151"/>
      <c r="M203" s="157"/>
      <c r="T203" s="158"/>
      <c r="AT203" s="153" t="s">
        <v>384</v>
      </c>
      <c r="AU203" s="153" t="s">
        <v>85</v>
      </c>
      <c r="AV203" s="12" t="s">
        <v>85</v>
      </c>
      <c r="AW203" s="12" t="s">
        <v>32</v>
      </c>
      <c r="AX203" s="12" t="s">
        <v>76</v>
      </c>
      <c r="AY203" s="153" t="s">
        <v>375</v>
      </c>
    </row>
    <row r="204" spans="2:65" s="13" customFormat="1" ht="11.25" x14ac:dyDescent="0.2">
      <c r="B204" s="159"/>
      <c r="D204" s="152" t="s">
        <v>384</v>
      </c>
      <c r="E204" s="160" t="s">
        <v>1</v>
      </c>
      <c r="F204" s="161" t="s">
        <v>387</v>
      </c>
      <c r="H204" s="162">
        <v>36</v>
      </c>
      <c r="I204" s="163"/>
      <c r="L204" s="159"/>
      <c r="M204" s="164"/>
      <c r="T204" s="165"/>
      <c r="AT204" s="160" t="s">
        <v>384</v>
      </c>
      <c r="AU204" s="160" t="s">
        <v>85</v>
      </c>
      <c r="AV204" s="13" t="s">
        <v>382</v>
      </c>
      <c r="AW204" s="13" t="s">
        <v>32</v>
      </c>
      <c r="AX204" s="13" t="s">
        <v>83</v>
      </c>
      <c r="AY204" s="160" t="s">
        <v>375</v>
      </c>
    </row>
    <row r="205" spans="2:65" s="1" customFormat="1" ht="24.2" customHeight="1" x14ac:dyDescent="0.2">
      <c r="B205" s="32"/>
      <c r="C205" s="138" t="s">
        <v>554</v>
      </c>
      <c r="D205" s="138" t="s">
        <v>377</v>
      </c>
      <c r="E205" s="139" t="s">
        <v>2180</v>
      </c>
      <c r="F205" s="140" t="s">
        <v>2181</v>
      </c>
      <c r="G205" s="141" t="s">
        <v>641</v>
      </c>
      <c r="H205" s="142">
        <v>108</v>
      </c>
      <c r="I205" s="143"/>
      <c r="J205" s="144">
        <f>ROUND(I205*H205,2)</f>
        <v>0</v>
      </c>
      <c r="K205" s="140" t="s">
        <v>381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8.4000000000000003E-4</v>
      </c>
      <c r="R205" s="147">
        <f>Q205*H205</f>
        <v>9.0720000000000009E-2</v>
      </c>
      <c r="S205" s="147">
        <v>0</v>
      </c>
      <c r="T205" s="148">
        <f>S205*H205</f>
        <v>0</v>
      </c>
      <c r="AR205" s="149" t="s">
        <v>491</v>
      </c>
      <c r="AT205" s="149" t="s">
        <v>377</v>
      </c>
      <c r="AU205" s="149" t="s">
        <v>85</v>
      </c>
      <c r="AY205" s="17" t="s">
        <v>375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491</v>
      </c>
      <c r="BM205" s="149" t="s">
        <v>713</v>
      </c>
    </row>
    <row r="206" spans="2:65" s="12" customFormat="1" ht="11.25" x14ac:dyDescent="0.2">
      <c r="B206" s="151"/>
      <c r="D206" s="152" t="s">
        <v>384</v>
      </c>
      <c r="E206" s="153" t="s">
        <v>1</v>
      </c>
      <c r="F206" s="154" t="s">
        <v>2182</v>
      </c>
      <c r="H206" s="155">
        <v>108</v>
      </c>
      <c r="I206" s="156"/>
      <c r="L206" s="151"/>
      <c r="M206" s="157"/>
      <c r="T206" s="158"/>
      <c r="AT206" s="153" t="s">
        <v>384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375</v>
      </c>
    </row>
    <row r="207" spans="2:65" s="13" customFormat="1" ht="11.25" x14ac:dyDescent="0.2">
      <c r="B207" s="159"/>
      <c r="D207" s="152" t="s">
        <v>384</v>
      </c>
      <c r="E207" s="160" t="s">
        <v>1</v>
      </c>
      <c r="F207" s="161" t="s">
        <v>387</v>
      </c>
      <c r="H207" s="162">
        <v>108</v>
      </c>
      <c r="I207" s="163"/>
      <c r="L207" s="159"/>
      <c r="M207" s="164"/>
      <c r="T207" s="165"/>
      <c r="AT207" s="160" t="s">
        <v>384</v>
      </c>
      <c r="AU207" s="160" t="s">
        <v>85</v>
      </c>
      <c r="AV207" s="13" t="s">
        <v>382</v>
      </c>
      <c r="AW207" s="13" t="s">
        <v>32</v>
      </c>
      <c r="AX207" s="13" t="s">
        <v>83</v>
      </c>
      <c r="AY207" s="160" t="s">
        <v>375</v>
      </c>
    </row>
    <row r="208" spans="2:65" s="1" customFormat="1" ht="24.2" customHeight="1" x14ac:dyDescent="0.2">
      <c r="B208" s="32"/>
      <c r="C208" s="138" t="s">
        <v>559</v>
      </c>
      <c r="D208" s="138" t="s">
        <v>377</v>
      </c>
      <c r="E208" s="139" t="s">
        <v>2183</v>
      </c>
      <c r="F208" s="140" t="s">
        <v>2184</v>
      </c>
      <c r="G208" s="141" t="s">
        <v>641</v>
      </c>
      <c r="H208" s="142">
        <v>129</v>
      </c>
      <c r="I208" s="143"/>
      <c r="J208" s="144">
        <f>ROUND(I208*H208,2)</f>
        <v>0</v>
      </c>
      <c r="K208" s="140" t="s">
        <v>381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1.16E-3</v>
      </c>
      <c r="R208" s="147">
        <f>Q208*H208</f>
        <v>0.14964</v>
      </c>
      <c r="S208" s="147">
        <v>0</v>
      </c>
      <c r="T208" s="148">
        <f>S208*H208</f>
        <v>0</v>
      </c>
      <c r="AR208" s="149" t="s">
        <v>491</v>
      </c>
      <c r="AT208" s="149" t="s">
        <v>377</v>
      </c>
      <c r="AU208" s="149" t="s">
        <v>85</v>
      </c>
      <c r="AY208" s="17" t="s">
        <v>375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491</v>
      </c>
      <c r="BM208" s="149" t="s">
        <v>723</v>
      </c>
    </row>
    <row r="209" spans="2:65" s="12" customFormat="1" ht="11.25" x14ac:dyDescent="0.2">
      <c r="B209" s="151"/>
      <c r="D209" s="152" t="s">
        <v>384</v>
      </c>
      <c r="E209" s="153" t="s">
        <v>1</v>
      </c>
      <c r="F209" s="154" t="s">
        <v>2185</v>
      </c>
      <c r="H209" s="155">
        <v>129</v>
      </c>
      <c r="I209" s="156"/>
      <c r="L209" s="151"/>
      <c r="M209" s="157"/>
      <c r="T209" s="158"/>
      <c r="AT209" s="153" t="s">
        <v>384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375</v>
      </c>
    </row>
    <row r="210" spans="2:65" s="13" customFormat="1" ht="11.25" x14ac:dyDescent="0.2">
      <c r="B210" s="159"/>
      <c r="D210" s="152" t="s">
        <v>384</v>
      </c>
      <c r="E210" s="160" t="s">
        <v>1</v>
      </c>
      <c r="F210" s="161" t="s">
        <v>387</v>
      </c>
      <c r="H210" s="162">
        <v>129</v>
      </c>
      <c r="I210" s="163"/>
      <c r="L210" s="159"/>
      <c r="M210" s="164"/>
      <c r="T210" s="165"/>
      <c r="AT210" s="160" t="s">
        <v>384</v>
      </c>
      <c r="AU210" s="160" t="s">
        <v>85</v>
      </c>
      <c r="AV210" s="13" t="s">
        <v>382</v>
      </c>
      <c r="AW210" s="13" t="s">
        <v>32</v>
      </c>
      <c r="AX210" s="13" t="s">
        <v>83</v>
      </c>
      <c r="AY210" s="160" t="s">
        <v>375</v>
      </c>
    </row>
    <row r="211" spans="2:65" s="1" customFormat="1" ht="24.2" customHeight="1" x14ac:dyDescent="0.2">
      <c r="B211" s="32"/>
      <c r="C211" s="138" t="s">
        <v>563</v>
      </c>
      <c r="D211" s="138" t="s">
        <v>377</v>
      </c>
      <c r="E211" s="139" t="s">
        <v>2186</v>
      </c>
      <c r="F211" s="140" t="s">
        <v>2187</v>
      </c>
      <c r="G211" s="141" t="s">
        <v>641</v>
      </c>
      <c r="H211" s="142">
        <v>30</v>
      </c>
      <c r="I211" s="143"/>
      <c r="J211" s="144">
        <f>ROUND(I211*H211,2)</f>
        <v>0</v>
      </c>
      <c r="K211" s="140" t="s">
        <v>381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1.4400000000000001E-3</v>
      </c>
      <c r="R211" s="147">
        <f>Q211*H211</f>
        <v>4.3200000000000002E-2</v>
      </c>
      <c r="S211" s="147">
        <v>0</v>
      </c>
      <c r="T211" s="148">
        <f>S211*H211</f>
        <v>0</v>
      </c>
      <c r="AR211" s="149" t="s">
        <v>491</v>
      </c>
      <c r="AT211" s="149" t="s">
        <v>377</v>
      </c>
      <c r="AU211" s="149" t="s">
        <v>85</v>
      </c>
      <c r="AY211" s="17" t="s">
        <v>375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491</v>
      </c>
      <c r="BM211" s="149" t="s">
        <v>733</v>
      </c>
    </row>
    <row r="212" spans="2:65" s="12" customFormat="1" ht="11.25" x14ac:dyDescent="0.2">
      <c r="B212" s="151"/>
      <c r="D212" s="152" t="s">
        <v>384</v>
      </c>
      <c r="E212" s="153" t="s">
        <v>1</v>
      </c>
      <c r="F212" s="154" t="s">
        <v>2188</v>
      </c>
      <c r="H212" s="155">
        <v>30</v>
      </c>
      <c r="I212" s="156"/>
      <c r="L212" s="151"/>
      <c r="M212" s="157"/>
      <c r="T212" s="158"/>
      <c r="AT212" s="153" t="s">
        <v>384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375</v>
      </c>
    </row>
    <row r="213" spans="2:65" s="13" customFormat="1" ht="11.25" x14ac:dyDescent="0.2">
      <c r="B213" s="159"/>
      <c r="D213" s="152" t="s">
        <v>384</v>
      </c>
      <c r="E213" s="160" t="s">
        <v>1</v>
      </c>
      <c r="F213" s="161" t="s">
        <v>387</v>
      </c>
      <c r="H213" s="162">
        <v>30</v>
      </c>
      <c r="I213" s="163"/>
      <c r="L213" s="159"/>
      <c r="M213" s="164"/>
      <c r="T213" s="165"/>
      <c r="AT213" s="160" t="s">
        <v>384</v>
      </c>
      <c r="AU213" s="160" t="s">
        <v>85</v>
      </c>
      <c r="AV213" s="13" t="s">
        <v>382</v>
      </c>
      <c r="AW213" s="13" t="s">
        <v>32</v>
      </c>
      <c r="AX213" s="13" t="s">
        <v>83</v>
      </c>
      <c r="AY213" s="160" t="s">
        <v>375</v>
      </c>
    </row>
    <row r="214" spans="2:65" s="1" customFormat="1" ht="24.2" customHeight="1" x14ac:dyDescent="0.2">
      <c r="B214" s="32"/>
      <c r="C214" s="138" t="s">
        <v>568</v>
      </c>
      <c r="D214" s="138" t="s">
        <v>377</v>
      </c>
      <c r="E214" s="139" t="s">
        <v>2189</v>
      </c>
      <c r="F214" s="140" t="s">
        <v>2190</v>
      </c>
      <c r="G214" s="141" t="s">
        <v>641</v>
      </c>
      <c r="H214" s="142">
        <v>78</v>
      </c>
      <c r="I214" s="143"/>
      <c r="J214" s="144">
        <f>ROUND(I214*H214,2)</f>
        <v>0</v>
      </c>
      <c r="K214" s="140" t="s">
        <v>381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2.81E-3</v>
      </c>
      <c r="R214" s="147">
        <f>Q214*H214</f>
        <v>0.21917999999999999</v>
      </c>
      <c r="S214" s="147">
        <v>0</v>
      </c>
      <c r="T214" s="148">
        <f>S214*H214</f>
        <v>0</v>
      </c>
      <c r="AR214" s="149" t="s">
        <v>491</v>
      </c>
      <c r="AT214" s="149" t="s">
        <v>377</v>
      </c>
      <c r="AU214" s="149" t="s">
        <v>85</v>
      </c>
      <c r="AY214" s="17" t="s">
        <v>375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491</v>
      </c>
      <c r="BM214" s="149" t="s">
        <v>778</v>
      </c>
    </row>
    <row r="215" spans="2:65" s="12" customFormat="1" ht="11.25" x14ac:dyDescent="0.2">
      <c r="B215" s="151"/>
      <c r="D215" s="152" t="s">
        <v>384</v>
      </c>
      <c r="E215" s="153" t="s">
        <v>1</v>
      </c>
      <c r="F215" s="154" t="s">
        <v>2191</v>
      </c>
      <c r="H215" s="155">
        <v>78</v>
      </c>
      <c r="I215" s="156"/>
      <c r="L215" s="151"/>
      <c r="M215" s="157"/>
      <c r="T215" s="158"/>
      <c r="AT215" s="153" t="s">
        <v>384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375</v>
      </c>
    </row>
    <row r="216" spans="2:65" s="13" customFormat="1" ht="11.25" x14ac:dyDescent="0.2">
      <c r="B216" s="159"/>
      <c r="D216" s="152" t="s">
        <v>384</v>
      </c>
      <c r="E216" s="160" t="s">
        <v>1</v>
      </c>
      <c r="F216" s="161" t="s">
        <v>387</v>
      </c>
      <c r="H216" s="162">
        <v>78</v>
      </c>
      <c r="I216" s="163"/>
      <c r="L216" s="159"/>
      <c r="M216" s="164"/>
      <c r="T216" s="165"/>
      <c r="AT216" s="160" t="s">
        <v>384</v>
      </c>
      <c r="AU216" s="160" t="s">
        <v>85</v>
      </c>
      <c r="AV216" s="13" t="s">
        <v>382</v>
      </c>
      <c r="AW216" s="13" t="s">
        <v>32</v>
      </c>
      <c r="AX216" s="13" t="s">
        <v>83</v>
      </c>
      <c r="AY216" s="160" t="s">
        <v>375</v>
      </c>
    </row>
    <row r="217" spans="2:65" s="1" customFormat="1" ht="24.2" customHeight="1" x14ac:dyDescent="0.2">
      <c r="B217" s="32"/>
      <c r="C217" s="138" t="s">
        <v>573</v>
      </c>
      <c r="D217" s="138" t="s">
        <v>377</v>
      </c>
      <c r="E217" s="139" t="s">
        <v>2192</v>
      </c>
      <c r="F217" s="140" t="s">
        <v>2193</v>
      </c>
      <c r="G217" s="141" t="s">
        <v>641</v>
      </c>
      <c r="H217" s="142">
        <v>15</v>
      </c>
      <c r="I217" s="143"/>
      <c r="J217" s="144">
        <f>ROUND(I217*H217,2)</f>
        <v>0</v>
      </c>
      <c r="K217" s="140" t="s">
        <v>381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3.62E-3</v>
      </c>
      <c r="R217" s="147">
        <f>Q217*H217</f>
        <v>5.4300000000000001E-2</v>
      </c>
      <c r="S217" s="147">
        <v>0</v>
      </c>
      <c r="T217" s="148">
        <f>S217*H217</f>
        <v>0</v>
      </c>
      <c r="AR217" s="149" t="s">
        <v>491</v>
      </c>
      <c r="AT217" s="149" t="s">
        <v>377</v>
      </c>
      <c r="AU217" s="149" t="s">
        <v>85</v>
      </c>
      <c r="AY217" s="17" t="s">
        <v>375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491</v>
      </c>
      <c r="BM217" s="149" t="s">
        <v>788</v>
      </c>
    </row>
    <row r="218" spans="2:65" s="12" customFormat="1" ht="11.25" x14ac:dyDescent="0.2">
      <c r="B218" s="151"/>
      <c r="D218" s="152" t="s">
        <v>384</v>
      </c>
      <c r="E218" s="153" t="s">
        <v>1</v>
      </c>
      <c r="F218" s="154" t="s">
        <v>2194</v>
      </c>
      <c r="H218" s="155">
        <v>15</v>
      </c>
      <c r="I218" s="156"/>
      <c r="L218" s="151"/>
      <c r="M218" s="157"/>
      <c r="T218" s="158"/>
      <c r="AT218" s="153" t="s">
        <v>384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375</v>
      </c>
    </row>
    <row r="219" spans="2:65" s="13" customFormat="1" ht="11.25" x14ac:dyDescent="0.2">
      <c r="B219" s="159"/>
      <c r="D219" s="152" t="s">
        <v>384</v>
      </c>
      <c r="E219" s="160" t="s">
        <v>1</v>
      </c>
      <c r="F219" s="161" t="s">
        <v>387</v>
      </c>
      <c r="H219" s="162">
        <v>15</v>
      </c>
      <c r="I219" s="163"/>
      <c r="L219" s="159"/>
      <c r="M219" s="164"/>
      <c r="T219" s="165"/>
      <c r="AT219" s="160" t="s">
        <v>384</v>
      </c>
      <c r="AU219" s="160" t="s">
        <v>85</v>
      </c>
      <c r="AV219" s="13" t="s">
        <v>382</v>
      </c>
      <c r="AW219" s="13" t="s">
        <v>32</v>
      </c>
      <c r="AX219" s="13" t="s">
        <v>83</v>
      </c>
      <c r="AY219" s="160" t="s">
        <v>375</v>
      </c>
    </row>
    <row r="220" spans="2:65" s="1" customFormat="1" ht="37.9" customHeight="1" x14ac:dyDescent="0.2">
      <c r="B220" s="32"/>
      <c r="C220" s="138" t="s">
        <v>577</v>
      </c>
      <c r="D220" s="138" t="s">
        <v>377</v>
      </c>
      <c r="E220" s="139" t="s">
        <v>2195</v>
      </c>
      <c r="F220" s="140" t="s">
        <v>2196</v>
      </c>
      <c r="G220" s="141" t="s">
        <v>641</v>
      </c>
      <c r="H220" s="142">
        <v>52</v>
      </c>
      <c r="I220" s="143"/>
      <c r="J220" s="144">
        <f>ROUND(I220*H220,2)</f>
        <v>0</v>
      </c>
      <c r="K220" s="140" t="s">
        <v>381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6.9999999999999994E-5</v>
      </c>
      <c r="R220" s="147">
        <f>Q220*H220</f>
        <v>3.6399999999999996E-3</v>
      </c>
      <c r="S220" s="147">
        <v>0</v>
      </c>
      <c r="T220" s="148">
        <f>S220*H220</f>
        <v>0</v>
      </c>
      <c r="AR220" s="149" t="s">
        <v>491</v>
      </c>
      <c r="AT220" s="149" t="s">
        <v>377</v>
      </c>
      <c r="AU220" s="149" t="s">
        <v>85</v>
      </c>
      <c r="AY220" s="17" t="s">
        <v>375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491</v>
      </c>
      <c r="BM220" s="149" t="s">
        <v>799</v>
      </c>
    </row>
    <row r="221" spans="2:65" s="12" customFormat="1" ht="11.25" x14ac:dyDescent="0.2">
      <c r="B221" s="151"/>
      <c r="D221" s="152" t="s">
        <v>384</v>
      </c>
      <c r="E221" s="153" t="s">
        <v>1</v>
      </c>
      <c r="F221" s="154" t="s">
        <v>2197</v>
      </c>
      <c r="H221" s="155">
        <v>52</v>
      </c>
      <c r="I221" s="156"/>
      <c r="L221" s="151"/>
      <c r="M221" s="157"/>
      <c r="T221" s="158"/>
      <c r="AT221" s="153" t="s">
        <v>384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375</v>
      </c>
    </row>
    <row r="222" spans="2:65" s="13" customFormat="1" ht="11.25" x14ac:dyDescent="0.2">
      <c r="B222" s="159"/>
      <c r="D222" s="152" t="s">
        <v>384</v>
      </c>
      <c r="E222" s="160" t="s">
        <v>1</v>
      </c>
      <c r="F222" s="161" t="s">
        <v>387</v>
      </c>
      <c r="H222" s="162">
        <v>52</v>
      </c>
      <c r="I222" s="163"/>
      <c r="L222" s="159"/>
      <c r="M222" s="164"/>
      <c r="T222" s="165"/>
      <c r="AT222" s="160" t="s">
        <v>384</v>
      </c>
      <c r="AU222" s="160" t="s">
        <v>85</v>
      </c>
      <c r="AV222" s="13" t="s">
        <v>382</v>
      </c>
      <c r="AW222" s="13" t="s">
        <v>32</v>
      </c>
      <c r="AX222" s="13" t="s">
        <v>83</v>
      </c>
      <c r="AY222" s="160" t="s">
        <v>375</v>
      </c>
    </row>
    <row r="223" spans="2:65" s="1" customFormat="1" ht="37.9" customHeight="1" x14ac:dyDescent="0.2">
      <c r="B223" s="32"/>
      <c r="C223" s="138" t="s">
        <v>581</v>
      </c>
      <c r="D223" s="138" t="s">
        <v>377</v>
      </c>
      <c r="E223" s="139" t="s">
        <v>2198</v>
      </c>
      <c r="F223" s="140" t="s">
        <v>2199</v>
      </c>
      <c r="G223" s="141" t="s">
        <v>641</v>
      </c>
      <c r="H223" s="142">
        <v>105</v>
      </c>
      <c r="I223" s="143"/>
      <c r="J223" s="144">
        <f>ROUND(I223*H223,2)</f>
        <v>0</v>
      </c>
      <c r="K223" s="140" t="s">
        <v>381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9.0000000000000006E-5</v>
      </c>
      <c r="R223" s="147">
        <f>Q223*H223</f>
        <v>9.4500000000000001E-3</v>
      </c>
      <c r="S223" s="147">
        <v>0</v>
      </c>
      <c r="T223" s="148">
        <f>S223*H223</f>
        <v>0</v>
      </c>
      <c r="AR223" s="149" t="s">
        <v>491</v>
      </c>
      <c r="AT223" s="149" t="s">
        <v>377</v>
      </c>
      <c r="AU223" s="149" t="s">
        <v>85</v>
      </c>
      <c r="AY223" s="17" t="s">
        <v>375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491</v>
      </c>
      <c r="BM223" s="149" t="s">
        <v>809</v>
      </c>
    </row>
    <row r="224" spans="2:65" s="12" customFormat="1" ht="11.25" x14ac:dyDescent="0.2">
      <c r="B224" s="151"/>
      <c r="D224" s="152" t="s">
        <v>384</v>
      </c>
      <c r="E224" s="153" t="s">
        <v>1</v>
      </c>
      <c r="F224" s="154" t="s">
        <v>2200</v>
      </c>
      <c r="H224" s="155">
        <v>105</v>
      </c>
      <c r="I224" s="156"/>
      <c r="L224" s="151"/>
      <c r="M224" s="157"/>
      <c r="T224" s="158"/>
      <c r="AT224" s="153" t="s">
        <v>384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375</v>
      </c>
    </row>
    <row r="225" spans="2:65" s="13" customFormat="1" ht="11.25" x14ac:dyDescent="0.2">
      <c r="B225" s="159"/>
      <c r="D225" s="152" t="s">
        <v>384</v>
      </c>
      <c r="E225" s="160" t="s">
        <v>1</v>
      </c>
      <c r="F225" s="161" t="s">
        <v>387</v>
      </c>
      <c r="H225" s="162">
        <v>105</v>
      </c>
      <c r="I225" s="163"/>
      <c r="L225" s="159"/>
      <c r="M225" s="164"/>
      <c r="T225" s="165"/>
      <c r="AT225" s="160" t="s">
        <v>384</v>
      </c>
      <c r="AU225" s="160" t="s">
        <v>85</v>
      </c>
      <c r="AV225" s="13" t="s">
        <v>382</v>
      </c>
      <c r="AW225" s="13" t="s">
        <v>32</v>
      </c>
      <c r="AX225" s="13" t="s">
        <v>83</v>
      </c>
      <c r="AY225" s="160" t="s">
        <v>375</v>
      </c>
    </row>
    <row r="226" spans="2:65" s="1" customFormat="1" ht="37.9" customHeight="1" x14ac:dyDescent="0.2">
      <c r="B226" s="32"/>
      <c r="C226" s="138" t="s">
        <v>585</v>
      </c>
      <c r="D226" s="138" t="s">
        <v>377</v>
      </c>
      <c r="E226" s="139" t="s">
        <v>2201</v>
      </c>
      <c r="F226" s="140" t="s">
        <v>2202</v>
      </c>
      <c r="G226" s="141" t="s">
        <v>641</v>
      </c>
      <c r="H226" s="142">
        <v>15</v>
      </c>
      <c r="I226" s="143"/>
      <c r="J226" s="144">
        <f>ROUND(I226*H226,2)</f>
        <v>0</v>
      </c>
      <c r="K226" s="140" t="s">
        <v>381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1.2E-4</v>
      </c>
      <c r="R226" s="147">
        <f>Q226*H226</f>
        <v>1.8E-3</v>
      </c>
      <c r="S226" s="147">
        <v>0</v>
      </c>
      <c r="T226" s="148">
        <f>S226*H226</f>
        <v>0</v>
      </c>
      <c r="AR226" s="149" t="s">
        <v>491</v>
      </c>
      <c r="AT226" s="149" t="s">
        <v>377</v>
      </c>
      <c r="AU226" s="149" t="s">
        <v>85</v>
      </c>
      <c r="AY226" s="17" t="s">
        <v>375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491</v>
      </c>
      <c r="BM226" s="149" t="s">
        <v>822</v>
      </c>
    </row>
    <row r="227" spans="2:65" s="12" customFormat="1" ht="11.25" x14ac:dyDescent="0.2">
      <c r="B227" s="151"/>
      <c r="D227" s="152" t="s">
        <v>384</v>
      </c>
      <c r="E227" s="153" t="s">
        <v>1</v>
      </c>
      <c r="F227" s="154" t="s">
        <v>2194</v>
      </c>
      <c r="H227" s="155">
        <v>15</v>
      </c>
      <c r="I227" s="156"/>
      <c r="L227" s="151"/>
      <c r="M227" s="157"/>
      <c r="T227" s="158"/>
      <c r="AT227" s="153" t="s">
        <v>384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375</v>
      </c>
    </row>
    <row r="228" spans="2:65" s="13" customFormat="1" ht="11.25" x14ac:dyDescent="0.2">
      <c r="B228" s="159"/>
      <c r="D228" s="152" t="s">
        <v>384</v>
      </c>
      <c r="E228" s="160" t="s">
        <v>1</v>
      </c>
      <c r="F228" s="161" t="s">
        <v>387</v>
      </c>
      <c r="H228" s="162">
        <v>15</v>
      </c>
      <c r="I228" s="163"/>
      <c r="L228" s="159"/>
      <c r="M228" s="164"/>
      <c r="T228" s="165"/>
      <c r="AT228" s="160" t="s">
        <v>384</v>
      </c>
      <c r="AU228" s="160" t="s">
        <v>85</v>
      </c>
      <c r="AV228" s="13" t="s">
        <v>382</v>
      </c>
      <c r="AW228" s="13" t="s">
        <v>32</v>
      </c>
      <c r="AX228" s="13" t="s">
        <v>83</v>
      </c>
      <c r="AY228" s="160" t="s">
        <v>375</v>
      </c>
    </row>
    <row r="229" spans="2:65" s="1" customFormat="1" ht="37.9" customHeight="1" x14ac:dyDescent="0.2">
      <c r="B229" s="32"/>
      <c r="C229" s="138" t="s">
        <v>598</v>
      </c>
      <c r="D229" s="138" t="s">
        <v>377</v>
      </c>
      <c r="E229" s="139" t="s">
        <v>2203</v>
      </c>
      <c r="F229" s="140" t="s">
        <v>2204</v>
      </c>
      <c r="G229" s="141" t="s">
        <v>641</v>
      </c>
      <c r="H229" s="142">
        <v>56</v>
      </c>
      <c r="I229" s="143"/>
      <c r="J229" s="144">
        <f>ROUND(I229*H229,2)</f>
        <v>0</v>
      </c>
      <c r="K229" s="140" t="s">
        <v>381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1.2E-4</v>
      </c>
      <c r="R229" s="147">
        <f>Q229*H229</f>
        <v>6.7200000000000003E-3</v>
      </c>
      <c r="S229" s="147">
        <v>0</v>
      </c>
      <c r="T229" s="148">
        <f>S229*H229</f>
        <v>0</v>
      </c>
      <c r="AR229" s="149" t="s">
        <v>491</v>
      </c>
      <c r="AT229" s="149" t="s">
        <v>377</v>
      </c>
      <c r="AU229" s="149" t="s">
        <v>85</v>
      </c>
      <c r="AY229" s="17" t="s">
        <v>375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491</v>
      </c>
      <c r="BM229" s="149" t="s">
        <v>837</v>
      </c>
    </row>
    <row r="230" spans="2:65" s="12" customFormat="1" ht="11.25" x14ac:dyDescent="0.2">
      <c r="B230" s="151"/>
      <c r="D230" s="152" t="s">
        <v>384</v>
      </c>
      <c r="E230" s="153" t="s">
        <v>1</v>
      </c>
      <c r="F230" s="154" t="s">
        <v>2205</v>
      </c>
      <c r="H230" s="155">
        <v>56</v>
      </c>
      <c r="I230" s="156"/>
      <c r="L230" s="151"/>
      <c r="M230" s="157"/>
      <c r="T230" s="158"/>
      <c r="AT230" s="153" t="s">
        <v>384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375</v>
      </c>
    </row>
    <row r="231" spans="2:65" s="13" customFormat="1" ht="11.25" x14ac:dyDescent="0.2">
      <c r="B231" s="159"/>
      <c r="D231" s="152" t="s">
        <v>384</v>
      </c>
      <c r="E231" s="160" t="s">
        <v>1</v>
      </c>
      <c r="F231" s="161" t="s">
        <v>387</v>
      </c>
      <c r="H231" s="162">
        <v>56</v>
      </c>
      <c r="I231" s="163"/>
      <c r="L231" s="159"/>
      <c r="M231" s="164"/>
      <c r="T231" s="165"/>
      <c r="AT231" s="160" t="s">
        <v>384</v>
      </c>
      <c r="AU231" s="160" t="s">
        <v>85</v>
      </c>
      <c r="AV231" s="13" t="s">
        <v>382</v>
      </c>
      <c r="AW231" s="13" t="s">
        <v>32</v>
      </c>
      <c r="AX231" s="13" t="s">
        <v>83</v>
      </c>
      <c r="AY231" s="160" t="s">
        <v>375</v>
      </c>
    </row>
    <row r="232" spans="2:65" s="1" customFormat="1" ht="37.9" customHeight="1" x14ac:dyDescent="0.2">
      <c r="B232" s="32"/>
      <c r="C232" s="138" t="s">
        <v>604</v>
      </c>
      <c r="D232" s="138" t="s">
        <v>377</v>
      </c>
      <c r="E232" s="139" t="s">
        <v>2206</v>
      </c>
      <c r="F232" s="140" t="s">
        <v>2207</v>
      </c>
      <c r="G232" s="141" t="s">
        <v>641</v>
      </c>
      <c r="H232" s="142">
        <v>132</v>
      </c>
      <c r="I232" s="143"/>
      <c r="J232" s="144">
        <f>ROUND(I232*H232,2)</f>
        <v>0</v>
      </c>
      <c r="K232" s="140" t="s">
        <v>381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1.6000000000000001E-4</v>
      </c>
      <c r="R232" s="147">
        <f>Q232*H232</f>
        <v>2.1120000000000003E-2</v>
      </c>
      <c r="S232" s="147">
        <v>0</v>
      </c>
      <c r="T232" s="148">
        <f>S232*H232</f>
        <v>0</v>
      </c>
      <c r="AR232" s="149" t="s">
        <v>491</v>
      </c>
      <c r="AT232" s="149" t="s">
        <v>377</v>
      </c>
      <c r="AU232" s="149" t="s">
        <v>85</v>
      </c>
      <c r="AY232" s="17" t="s">
        <v>375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491</v>
      </c>
      <c r="BM232" s="149" t="s">
        <v>850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2208</v>
      </c>
      <c r="H233" s="155">
        <v>132</v>
      </c>
      <c r="I233" s="156"/>
      <c r="L233" s="151"/>
      <c r="M233" s="157"/>
      <c r="T233" s="158"/>
      <c r="AT233" s="153" t="s">
        <v>384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3" customFormat="1" ht="11.25" x14ac:dyDescent="0.2">
      <c r="B234" s="159"/>
      <c r="D234" s="152" t="s">
        <v>384</v>
      </c>
      <c r="E234" s="160" t="s">
        <v>1</v>
      </c>
      <c r="F234" s="161" t="s">
        <v>387</v>
      </c>
      <c r="H234" s="162">
        <v>132</v>
      </c>
      <c r="I234" s="163"/>
      <c r="L234" s="159"/>
      <c r="M234" s="164"/>
      <c r="T234" s="165"/>
      <c r="AT234" s="160" t="s">
        <v>384</v>
      </c>
      <c r="AU234" s="160" t="s">
        <v>85</v>
      </c>
      <c r="AV234" s="13" t="s">
        <v>382</v>
      </c>
      <c r="AW234" s="13" t="s">
        <v>32</v>
      </c>
      <c r="AX234" s="13" t="s">
        <v>83</v>
      </c>
      <c r="AY234" s="160" t="s">
        <v>375</v>
      </c>
    </row>
    <row r="235" spans="2:65" s="1" customFormat="1" ht="16.5" customHeight="1" x14ac:dyDescent="0.2">
      <c r="B235" s="32"/>
      <c r="C235" s="138" t="s">
        <v>609</v>
      </c>
      <c r="D235" s="138" t="s">
        <v>377</v>
      </c>
      <c r="E235" s="139" t="s">
        <v>2209</v>
      </c>
      <c r="F235" s="140" t="s">
        <v>2210</v>
      </c>
      <c r="G235" s="141" t="s">
        <v>641</v>
      </c>
      <c r="H235" s="142">
        <v>15</v>
      </c>
      <c r="I235" s="143"/>
      <c r="J235" s="144">
        <f>ROUND(I235*H235,2)</f>
        <v>0</v>
      </c>
      <c r="K235" s="140" t="s">
        <v>381</v>
      </c>
      <c r="L235" s="32"/>
      <c r="M235" s="145" t="s">
        <v>1</v>
      </c>
      <c r="N235" s="146" t="s">
        <v>41</v>
      </c>
      <c r="P235" s="147">
        <f>O235*H235</f>
        <v>0</v>
      </c>
      <c r="Q235" s="147">
        <v>1.9000000000000001E-4</v>
      </c>
      <c r="R235" s="147">
        <f>Q235*H235</f>
        <v>2.8500000000000001E-3</v>
      </c>
      <c r="S235" s="147">
        <v>0</v>
      </c>
      <c r="T235" s="148">
        <f>S235*H235</f>
        <v>0</v>
      </c>
      <c r="AR235" s="149" t="s">
        <v>491</v>
      </c>
      <c r="AT235" s="149" t="s">
        <v>377</v>
      </c>
      <c r="AU235" s="149" t="s">
        <v>85</v>
      </c>
      <c r="AY235" s="17" t="s">
        <v>375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491</v>
      </c>
      <c r="BM235" s="149" t="s">
        <v>862</v>
      </c>
    </row>
    <row r="236" spans="2:65" s="12" customFormat="1" ht="11.25" x14ac:dyDescent="0.2">
      <c r="B236" s="151"/>
      <c r="D236" s="152" t="s">
        <v>384</v>
      </c>
      <c r="E236" s="153" t="s">
        <v>1</v>
      </c>
      <c r="F236" s="154" t="s">
        <v>2211</v>
      </c>
      <c r="H236" s="155">
        <v>15</v>
      </c>
      <c r="I236" s="156"/>
      <c r="L236" s="151"/>
      <c r="M236" s="157"/>
      <c r="T236" s="158"/>
      <c r="AT236" s="153" t="s">
        <v>384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375</v>
      </c>
    </row>
    <row r="237" spans="2:65" s="13" customFormat="1" ht="11.25" x14ac:dyDescent="0.2">
      <c r="B237" s="159"/>
      <c r="D237" s="152" t="s">
        <v>384</v>
      </c>
      <c r="E237" s="160" t="s">
        <v>1</v>
      </c>
      <c r="F237" s="161" t="s">
        <v>387</v>
      </c>
      <c r="H237" s="162">
        <v>15</v>
      </c>
      <c r="I237" s="163"/>
      <c r="L237" s="159"/>
      <c r="M237" s="164"/>
      <c r="T237" s="165"/>
      <c r="AT237" s="160" t="s">
        <v>384</v>
      </c>
      <c r="AU237" s="160" t="s">
        <v>85</v>
      </c>
      <c r="AV237" s="13" t="s">
        <v>382</v>
      </c>
      <c r="AW237" s="13" t="s">
        <v>32</v>
      </c>
      <c r="AX237" s="13" t="s">
        <v>83</v>
      </c>
      <c r="AY237" s="160" t="s">
        <v>375</v>
      </c>
    </row>
    <row r="238" spans="2:65" s="1" customFormat="1" ht="16.5" customHeight="1" x14ac:dyDescent="0.2">
      <c r="B238" s="32"/>
      <c r="C238" s="138" t="s">
        <v>628</v>
      </c>
      <c r="D238" s="138" t="s">
        <v>377</v>
      </c>
      <c r="E238" s="139" t="s">
        <v>2212</v>
      </c>
      <c r="F238" s="140" t="s">
        <v>2213</v>
      </c>
      <c r="G238" s="141" t="s">
        <v>641</v>
      </c>
      <c r="H238" s="142">
        <v>46</v>
      </c>
      <c r="I238" s="143"/>
      <c r="J238" s="144">
        <f>ROUND(I238*H238,2)</f>
        <v>0</v>
      </c>
      <c r="K238" s="140" t="s">
        <v>381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2.5000000000000001E-4</v>
      </c>
      <c r="R238" s="147">
        <f>Q238*H238</f>
        <v>1.15E-2</v>
      </c>
      <c r="S238" s="147">
        <v>0</v>
      </c>
      <c r="T238" s="148">
        <f>S238*H238</f>
        <v>0</v>
      </c>
      <c r="AR238" s="149" t="s">
        <v>491</v>
      </c>
      <c r="AT238" s="149" t="s">
        <v>377</v>
      </c>
      <c r="AU238" s="149" t="s">
        <v>85</v>
      </c>
      <c r="AY238" s="17" t="s">
        <v>375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491</v>
      </c>
      <c r="BM238" s="149" t="s">
        <v>911</v>
      </c>
    </row>
    <row r="239" spans="2:65" s="12" customFormat="1" ht="11.25" x14ac:dyDescent="0.2">
      <c r="B239" s="151"/>
      <c r="D239" s="152" t="s">
        <v>384</v>
      </c>
      <c r="E239" s="153" t="s">
        <v>1</v>
      </c>
      <c r="F239" s="154" t="s">
        <v>2214</v>
      </c>
      <c r="H239" s="155">
        <v>46</v>
      </c>
      <c r="I239" s="156"/>
      <c r="L239" s="151"/>
      <c r="M239" s="157"/>
      <c r="T239" s="158"/>
      <c r="AT239" s="153" t="s">
        <v>384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375</v>
      </c>
    </row>
    <row r="240" spans="2:65" s="13" customFormat="1" ht="11.25" x14ac:dyDescent="0.2">
      <c r="B240" s="159"/>
      <c r="D240" s="152" t="s">
        <v>384</v>
      </c>
      <c r="E240" s="160" t="s">
        <v>1</v>
      </c>
      <c r="F240" s="161" t="s">
        <v>387</v>
      </c>
      <c r="H240" s="162">
        <v>46</v>
      </c>
      <c r="I240" s="163"/>
      <c r="L240" s="159"/>
      <c r="M240" s="164"/>
      <c r="T240" s="165"/>
      <c r="AT240" s="160" t="s">
        <v>384</v>
      </c>
      <c r="AU240" s="160" t="s">
        <v>85</v>
      </c>
      <c r="AV240" s="13" t="s">
        <v>382</v>
      </c>
      <c r="AW240" s="13" t="s">
        <v>32</v>
      </c>
      <c r="AX240" s="13" t="s">
        <v>83</v>
      </c>
      <c r="AY240" s="160" t="s">
        <v>375</v>
      </c>
    </row>
    <row r="241" spans="2:65" s="1" customFormat="1" ht="16.5" customHeight="1" x14ac:dyDescent="0.2">
      <c r="B241" s="32"/>
      <c r="C241" s="138" t="s">
        <v>634</v>
      </c>
      <c r="D241" s="138" t="s">
        <v>377</v>
      </c>
      <c r="E241" s="139" t="s">
        <v>2215</v>
      </c>
      <c r="F241" s="140" t="s">
        <v>2216</v>
      </c>
      <c r="G241" s="141" t="s">
        <v>641</v>
      </c>
      <c r="H241" s="142">
        <v>16</v>
      </c>
      <c r="I241" s="143"/>
      <c r="J241" s="144">
        <f>ROUND(I241*H241,2)</f>
        <v>0</v>
      </c>
      <c r="K241" s="140" t="s">
        <v>381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2.5999999999999998E-4</v>
      </c>
      <c r="R241" s="147">
        <f>Q241*H241</f>
        <v>4.1599999999999996E-3</v>
      </c>
      <c r="S241" s="147">
        <v>0</v>
      </c>
      <c r="T241" s="148">
        <f>S241*H241</f>
        <v>0</v>
      </c>
      <c r="AR241" s="149" t="s">
        <v>491</v>
      </c>
      <c r="AT241" s="149" t="s">
        <v>377</v>
      </c>
      <c r="AU241" s="149" t="s">
        <v>85</v>
      </c>
      <c r="AY241" s="17" t="s">
        <v>375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491</v>
      </c>
      <c r="BM241" s="149" t="s">
        <v>920</v>
      </c>
    </row>
    <row r="242" spans="2:65" s="12" customFormat="1" ht="11.25" x14ac:dyDescent="0.2">
      <c r="B242" s="151"/>
      <c r="D242" s="152" t="s">
        <v>384</v>
      </c>
      <c r="E242" s="153" t="s">
        <v>1</v>
      </c>
      <c r="F242" s="154" t="s">
        <v>2217</v>
      </c>
      <c r="H242" s="155">
        <v>16</v>
      </c>
      <c r="I242" s="156"/>
      <c r="L242" s="151"/>
      <c r="M242" s="157"/>
      <c r="T242" s="158"/>
      <c r="AT242" s="153" t="s">
        <v>384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375</v>
      </c>
    </row>
    <row r="243" spans="2:65" s="13" customFormat="1" ht="11.25" x14ac:dyDescent="0.2">
      <c r="B243" s="159"/>
      <c r="D243" s="152" t="s">
        <v>384</v>
      </c>
      <c r="E243" s="160" t="s">
        <v>1</v>
      </c>
      <c r="F243" s="161" t="s">
        <v>387</v>
      </c>
      <c r="H243" s="162">
        <v>16</v>
      </c>
      <c r="I243" s="163"/>
      <c r="L243" s="159"/>
      <c r="M243" s="164"/>
      <c r="T243" s="165"/>
      <c r="AT243" s="160" t="s">
        <v>384</v>
      </c>
      <c r="AU243" s="160" t="s">
        <v>85</v>
      </c>
      <c r="AV243" s="13" t="s">
        <v>382</v>
      </c>
      <c r="AW243" s="13" t="s">
        <v>32</v>
      </c>
      <c r="AX243" s="13" t="s">
        <v>83</v>
      </c>
      <c r="AY243" s="160" t="s">
        <v>375</v>
      </c>
    </row>
    <row r="244" spans="2:65" s="1" customFormat="1" ht="16.5" customHeight="1" x14ac:dyDescent="0.2">
      <c r="B244" s="32"/>
      <c r="C244" s="138" t="s">
        <v>638</v>
      </c>
      <c r="D244" s="138" t="s">
        <v>377</v>
      </c>
      <c r="E244" s="139" t="s">
        <v>2218</v>
      </c>
      <c r="F244" s="140" t="s">
        <v>2219</v>
      </c>
      <c r="G244" s="141" t="s">
        <v>641</v>
      </c>
      <c r="H244" s="142">
        <v>103</v>
      </c>
      <c r="I244" s="143"/>
      <c r="J244" s="144">
        <f>ROUND(I244*H244,2)</f>
        <v>0</v>
      </c>
      <c r="K244" s="140" t="s">
        <v>381</v>
      </c>
      <c r="L244" s="32"/>
      <c r="M244" s="145" t="s">
        <v>1</v>
      </c>
      <c r="N244" s="146" t="s">
        <v>41</v>
      </c>
      <c r="P244" s="147">
        <f>O244*H244</f>
        <v>0</v>
      </c>
      <c r="Q244" s="147">
        <v>2.7E-4</v>
      </c>
      <c r="R244" s="147">
        <f>Q244*H244</f>
        <v>2.7810000000000001E-2</v>
      </c>
      <c r="S244" s="147">
        <v>0</v>
      </c>
      <c r="T244" s="148">
        <f>S244*H244</f>
        <v>0</v>
      </c>
      <c r="AR244" s="149" t="s">
        <v>491</v>
      </c>
      <c r="AT244" s="149" t="s">
        <v>377</v>
      </c>
      <c r="AU244" s="149" t="s">
        <v>85</v>
      </c>
      <c r="AY244" s="17" t="s">
        <v>375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491</v>
      </c>
      <c r="BM244" s="149" t="s">
        <v>938</v>
      </c>
    </row>
    <row r="245" spans="2:65" s="12" customFormat="1" ht="11.25" x14ac:dyDescent="0.2">
      <c r="B245" s="151"/>
      <c r="D245" s="152" t="s">
        <v>384</v>
      </c>
      <c r="E245" s="153" t="s">
        <v>1</v>
      </c>
      <c r="F245" s="154" t="s">
        <v>2220</v>
      </c>
      <c r="H245" s="155">
        <v>103</v>
      </c>
      <c r="I245" s="156"/>
      <c r="L245" s="151"/>
      <c r="M245" s="157"/>
      <c r="T245" s="158"/>
      <c r="AT245" s="153" t="s">
        <v>384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375</v>
      </c>
    </row>
    <row r="246" spans="2:65" s="13" customFormat="1" ht="11.25" x14ac:dyDescent="0.2">
      <c r="B246" s="159"/>
      <c r="D246" s="152" t="s">
        <v>384</v>
      </c>
      <c r="E246" s="160" t="s">
        <v>1</v>
      </c>
      <c r="F246" s="161" t="s">
        <v>387</v>
      </c>
      <c r="H246" s="162">
        <v>103</v>
      </c>
      <c r="I246" s="163"/>
      <c r="L246" s="159"/>
      <c r="M246" s="164"/>
      <c r="T246" s="165"/>
      <c r="AT246" s="160" t="s">
        <v>384</v>
      </c>
      <c r="AU246" s="160" t="s">
        <v>85</v>
      </c>
      <c r="AV246" s="13" t="s">
        <v>382</v>
      </c>
      <c r="AW246" s="13" t="s">
        <v>32</v>
      </c>
      <c r="AX246" s="13" t="s">
        <v>83</v>
      </c>
      <c r="AY246" s="160" t="s">
        <v>375</v>
      </c>
    </row>
    <row r="247" spans="2:65" s="1" customFormat="1" ht="16.5" customHeight="1" x14ac:dyDescent="0.2">
      <c r="B247" s="32"/>
      <c r="C247" s="138" t="s">
        <v>645</v>
      </c>
      <c r="D247" s="138" t="s">
        <v>377</v>
      </c>
      <c r="E247" s="139" t="s">
        <v>2221</v>
      </c>
      <c r="F247" s="140" t="s">
        <v>2222</v>
      </c>
      <c r="G247" s="141" t="s">
        <v>532</v>
      </c>
      <c r="H247" s="142">
        <v>52</v>
      </c>
      <c r="I247" s="143"/>
      <c r="J247" s="144">
        <f>ROUND(I247*H247,2)</f>
        <v>0</v>
      </c>
      <c r="K247" s="140" t="s">
        <v>381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491</v>
      </c>
      <c r="AT247" s="149" t="s">
        <v>377</v>
      </c>
      <c r="AU247" s="149" t="s">
        <v>85</v>
      </c>
      <c r="AY247" s="17" t="s">
        <v>375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491</v>
      </c>
      <c r="BM247" s="149" t="s">
        <v>947</v>
      </c>
    </row>
    <row r="248" spans="2:65" s="12" customFormat="1" ht="11.25" x14ac:dyDescent="0.2">
      <c r="B248" s="151"/>
      <c r="D248" s="152" t="s">
        <v>384</v>
      </c>
      <c r="E248" s="153" t="s">
        <v>1</v>
      </c>
      <c r="F248" s="154" t="s">
        <v>2223</v>
      </c>
      <c r="H248" s="155">
        <v>52</v>
      </c>
      <c r="I248" s="156"/>
      <c r="L248" s="151"/>
      <c r="M248" s="157"/>
      <c r="T248" s="158"/>
      <c r="AT248" s="153" t="s">
        <v>384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375</v>
      </c>
    </row>
    <row r="249" spans="2:65" s="13" customFormat="1" ht="11.25" x14ac:dyDescent="0.2">
      <c r="B249" s="159"/>
      <c r="D249" s="152" t="s">
        <v>384</v>
      </c>
      <c r="E249" s="160" t="s">
        <v>1</v>
      </c>
      <c r="F249" s="161" t="s">
        <v>387</v>
      </c>
      <c r="H249" s="162">
        <v>52</v>
      </c>
      <c r="I249" s="163"/>
      <c r="L249" s="159"/>
      <c r="M249" s="164"/>
      <c r="T249" s="165"/>
      <c r="AT249" s="160" t="s">
        <v>384</v>
      </c>
      <c r="AU249" s="160" t="s">
        <v>85</v>
      </c>
      <c r="AV249" s="13" t="s">
        <v>382</v>
      </c>
      <c r="AW249" s="13" t="s">
        <v>32</v>
      </c>
      <c r="AX249" s="13" t="s">
        <v>83</v>
      </c>
      <c r="AY249" s="160" t="s">
        <v>375</v>
      </c>
    </row>
    <row r="250" spans="2:65" s="1" customFormat="1" ht="24.2" customHeight="1" x14ac:dyDescent="0.2">
      <c r="B250" s="32"/>
      <c r="C250" s="138" t="s">
        <v>650</v>
      </c>
      <c r="D250" s="138" t="s">
        <v>377</v>
      </c>
      <c r="E250" s="139" t="s">
        <v>2224</v>
      </c>
      <c r="F250" s="140" t="s">
        <v>2225</v>
      </c>
      <c r="G250" s="141" t="s">
        <v>532</v>
      </c>
      <c r="H250" s="142">
        <v>8</v>
      </c>
      <c r="I250" s="143"/>
      <c r="J250" s="144">
        <f>ROUND(I250*H250,2)</f>
        <v>0</v>
      </c>
      <c r="K250" s="140" t="s">
        <v>381</v>
      </c>
      <c r="L250" s="32"/>
      <c r="M250" s="145" t="s">
        <v>1</v>
      </c>
      <c r="N250" s="146" t="s">
        <v>41</v>
      </c>
      <c r="P250" s="147">
        <f>O250*H250</f>
        <v>0</v>
      </c>
      <c r="Q250" s="147">
        <v>6.0000000000000002E-5</v>
      </c>
      <c r="R250" s="147">
        <f>Q250*H250</f>
        <v>4.8000000000000001E-4</v>
      </c>
      <c r="S250" s="147">
        <v>0</v>
      </c>
      <c r="T250" s="148">
        <f>S250*H250</f>
        <v>0</v>
      </c>
      <c r="AR250" s="149" t="s">
        <v>491</v>
      </c>
      <c r="AT250" s="149" t="s">
        <v>377</v>
      </c>
      <c r="AU250" s="149" t="s">
        <v>85</v>
      </c>
      <c r="AY250" s="17" t="s">
        <v>375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491</v>
      </c>
      <c r="BM250" s="149" t="s">
        <v>970</v>
      </c>
    </row>
    <row r="251" spans="2:65" s="12" customFormat="1" ht="11.25" x14ac:dyDescent="0.2">
      <c r="B251" s="151"/>
      <c r="D251" s="152" t="s">
        <v>384</v>
      </c>
      <c r="E251" s="153" t="s">
        <v>1</v>
      </c>
      <c r="F251" s="154" t="s">
        <v>2226</v>
      </c>
      <c r="H251" s="155">
        <v>8</v>
      </c>
      <c r="I251" s="156"/>
      <c r="L251" s="151"/>
      <c r="M251" s="157"/>
      <c r="T251" s="158"/>
      <c r="AT251" s="153" t="s">
        <v>384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375</v>
      </c>
    </row>
    <row r="252" spans="2:65" s="13" customFormat="1" ht="11.25" x14ac:dyDescent="0.2">
      <c r="B252" s="159"/>
      <c r="D252" s="152" t="s">
        <v>384</v>
      </c>
      <c r="E252" s="160" t="s">
        <v>1</v>
      </c>
      <c r="F252" s="161" t="s">
        <v>387</v>
      </c>
      <c r="H252" s="162">
        <v>8</v>
      </c>
      <c r="I252" s="163"/>
      <c r="L252" s="159"/>
      <c r="M252" s="164"/>
      <c r="T252" s="165"/>
      <c r="AT252" s="160" t="s">
        <v>384</v>
      </c>
      <c r="AU252" s="160" t="s">
        <v>85</v>
      </c>
      <c r="AV252" s="13" t="s">
        <v>382</v>
      </c>
      <c r="AW252" s="13" t="s">
        <v>32</v>
      </c>
      <c r="AX252" s="13" t="s">
        <v>83</v>
      </c>
      <c r="AY252" s="160" t="s">
        <v>375</v>
      </c>
    </row>
    <row r="253" spans="2:65" s="1" customFormat="1" ht="24.2" customHeight="1" x14ac:dyDescent="0.2">
      <c r="B253" s="32"/>
      <c r="C253" s="138" t="s">
        <v>656</v>
      </c>
      <c r="D253" s="138" t="s">
        <v>377</v>
      </c>
      <c r="E253" s="139" t="s">
        <v>2227</v>
      </c>
      <c r="F253" s="140" t="s">
        <v>2228</v>
      </c>
      <c r="G253" s="141" t="s">
        <v>532</v>
      </c>
      <c r="H253" s="142">
        <v>8</v>
      </c>
      <c r="I253" s="143"/>
      <c r="J253" s="144">
        <f>ROUND(I253*H253,2)</f>
        <v>0</v>
      </c>
      <c r="K253" s="140" t="s">
        <v>381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1.8000000000000001E-4</v>
      </c>
      <c r="R253" s="147">
        <f>Q253*H253</f>
        <v>1.4400000000000001E-3</v>
      </c>
      <c r="S253" s="147">
        <v>0</v>
      </c>
      <c r="T253" s="148">
        <f>S253*H253</f>
        <v>0</v>
      </c>
      <c r="AR253" s="149" t="s">
        <v>491</v>
      </c>
      <c r="AT253" s="149" t="s">
        <v>377</v>
      </c>
      <c r="AU253" s="149" t="s">
        <v>85</v>
      </c>
      <c r="AY253" s="17" t="s">
        <v>375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491</v>
      </c>
      <c r="BM253" s="149" t="s">
        <v>982</v>
      </c>
    </row>
    <row r="254" spans="2:65" s="12" customFormat="1" ht="11.25" x14ac:dyDescent="0.2">
      <c r="B254" s="151"/>
      <c r="D254" s="152" t="s">
        <v>384</v>
      </c>
      <c r="E254" s="153" t="s">
        <v>1</v>
      </c>
      <c r="F254" s="154" t="s">
        <v>2229</v>
      </c>
      <c r="H254" s="155">
        <v>8</v>
      </c>
      <c r="I254" s="156"/>
      <c r="L254" s="151"/>
      <c r="M254" s="157"/>
      <c r="T254" s="158"/>
      <c r="AT254" s="153" t="s">
        <v>384</v>
      </c>
      <c r="AU254" s="153" t="s">
        <v>85</v>
      </c>
      <c r="AV254" s="12" t="s">
        <v>85</v>
      </c>
      <c r="AW254" s="12" t="s">
        <v>32</v>
      </c>
      <c r="AX254" s="12" t="s">
        <v>76</v>
      </c>
      <c r="AY254" s="153" t="s">
        <v>375</v>
      </c>
    </row>
    <row r="255" spans="2:65" s="13" customFormat="1" ht="11.25" x14ac:dyDescent="0.2">
      <c r="B255" s="159"/>
      <c r="D255" s="152" t="s">
        <v>384</v>
      </c>
      <c r="E255" s="160" t="s">
        <v>1</v>
      </c>
      <c r="F255" s="161" t="s">
        <v>387</v>
      </c>
      <c r="H255" s="162">
        <v>8</v>
      </c>
      <c r="I255" s="163"/>
      <c r="L255" s="159"/>
      <c r="M255" s="164"/>
      <c r="T255" s="165"/>
      <c r="AT255" s="160" t="s">
        <v>384</v>
      </c>
      <c r="AU255" s="160" t="s">
        <v>85</v>
      </c>
      <c r="AV255" s="13" t="s">
        <v>382</v>
      </c>
      <c r="AW255" s="13" t="s">
        <v>32</v>
      </c>
      <c r="AX255" s="13" t="s">
        <v>83</v>
      </c>
      <c r="AY255" s="160" t="s">
        <v>375</v>
      </c>
    </row>
    <row r="256" spans="2:65" s="1" customFormat="1" ht="24.2" customHeight="1" x14ac:dyDescent="0.2">
      <c r="B256" s="32"/>
      <c r="C256" s="138" t="s">
        <v>667</v>
      </c>
      <c r="D256" s="138" t="s">
        <v>377</v>
      </c>
      <c r="E256" s="139" t="s">
        <v>2230</v>
      </c>
      <c r="F256" s="140" t="s">
        <v>2231</v>
      </c>
      <c r="G256" s="141" t="s">
        <v>532</v>
      </c>
      <c r="H256" s="142">
        <v>1</v>
      </c>
      <c r="I256" s="143"/>
      <c r="J256" s="144">
        <f>ROUND(I256*H256,2)</f>
        <v>0</v>
      </c>
      <c r="K256" s="140" t="s">
        <v>381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2.2000000000000001E-4</v>
      </c>
      <c r="R256" s="147">
        <f>Q256*H256</f>
        <v>2.2000000000000001E-4</v>
      </c>
      <c r="S256" s="147">
        <v>0</v>
      </c>
      <c r="T256" s="148">
        <f>S256*H256</f>
        <v>0</v>
      </c>
      <c r="AR256" s="149" t="s">
        <v>491</v>
      </c>
      <c r="AT256" s="149" t="s">
        <v>377</v>
      </c>
      <c r="AU256" s="149" t="s">
        <v>85</v>
      </c>
      <c r="AY256" s="17" t="s">
        <v>375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491</v>
      </c>
      <c r="BM256" s="149" t="s">
        <v>992</v>
      </c>
    </row>
    <row r="257" spans="2:65" s="12" customFormat="1" ht="11.25" x14ac:dyDescent="0.2">
      <c r="B257" s="151"/>
      <c r="D257" s="152" t="s">
        <v>384</v>
      </c>
      <c r="E257" s="153" t="s">
        <v>1</v>
      </c>
      <c r="F257" s="154" t="s">
        <v>2232</v>
      </c>
      <c r="H257" s="155">
        <v>1</v>
      </c>
      <c r="I257" s="156"/>
      <c r="L257" s="151"/>
      <c r="M257" s="157"/>
      <c r="T257" s="158"/>
      <c r="AT257" s="153" t="s">
        <v>384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375</v>
      </c>
    </row>
    <row r="258" spans="2:65" s="13" customFormat="1" ht="11.25" x14ac:dyDescent="0.2">
      <c r="B258" s="159"/>
      <c r="D258" s="152" t="s">
        <v>384</v>
      </c>
      <c r="E258" s="160" t="s">
        <v>1</v>
      </c>
      <c r="F258" s="161" t="s">
        <v>387</v>
      </c>
      <c r="H258" s="162">
        <v>1</v>
      </c>
      <c r="I258" s="163"/>
      <c r="L258" s="159"/>
      <c r="M258" s="164"/>
      <c r="T258" s="165"/>
      <c r="AT258" s="160" t="s">
        <v>384</v>
      </c>
      <c r="AU258" s="160" t="s">
        <v>85</v>
      </c>
      <c r="AV258" s="13" t="s">
        <v>382</v>
      </c>
      <c r="AW258" s="13" t="s">
        <v>32</v>
      </c>
      <c r="AX258" s="13" t="s">
        <v>83</v>
      </c>
      <c r="AY258" s="160" t="s">
        <v>375</v>
      </c>
    </row>
    <row r="259" spans="2:65" s="1" customFormat="1" ht="21.75" customHeight="1" x14ac:dyDescent="0.2">
      <c r="B259" s="32"/>
      <c r="C259" s="138" t="s">
        <v>674</v>
      </c>
      <c r="D259" s="138" t="s">
        <v>377</v>
      </c>
      <c r="E259" s="139" t="s">
        <v>2233</v>
      </c>
      <c r="F259" s="140" t="s">
        <v>2234</v>
      </c>
      <c r="G259" s="141" t="s">
        <v>532</v>
      </c>
      <c r="H259" s="142">
        <v>1</v>
      </c>
      <c r="I259" s="143"/>
      <c r="J259" s="144">
        <f>ROUND(I259*H259,2)</f>
        <v>0</v>
      </c>
      <c r="K259" s="140" t="s">
        <v>381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491</v>
      </c>
      <c r="AT259" s="149" t="s">
        <v>377</v>
      </c>
      <c r="AU259" s="149" t="s">
        <v>85</v>
      </c>
      <c r="AY259" s="17" t="s">
        <v>375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491</v>
      </c>
      <c r="BM259" s="149" t="s">
        <v>1005</v>
      </c>
    </row>
    <row r="260" spans="2:65" s="12" customFormat="1" ht="11.25" x14ac:dyDescent="0.2">
      <c r="B260" s="151"/>
      <c r="D260" s="152" t="s">
        <v>384</v>
      </c>
      <c r="E260" s="153" t="s">
        <v>1</v>
      </c>
      <c r="F260" s="154" t="s">
        <v>2232</v>
      </c>
      <c r="H260" s="155">
        <v>1</v>
      </c>
      <c r="I260" s="156"/>
      <c r="L260" s="151"/>
      <c r="M260" s="157"/>
      <c r="T260" s="158"/>
      <c r="AT260" s="153" t="s">
        <v>384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375</v>
      </c>
    </row>
    <row r="261" spans="2:65" s="13" customFormat="1" ht="11.25" x14ac:dyDescent="0.2">
      <c r="B261" s="159"/>
      <c r="D261" s="152" t="s">
        <v>384</v>
      </c>
      <c r="E261" s="160" t="s">
        <v>1</v>
      </c>
      <c r="F261" s="161" t="s">
        <v>387</v>
      </c>
      <c r="H261" s="162">
        <v>1</v>
      </c>
      <c r="I261" s="163"/>
      <c r="L261" s="159"/>
      <c r="M261" s="164"/>
      <c r="T261" s="165"/>
      <c r="AT261" s="160" t="s">
        <v>384</v>
      </c>
      <c r="AU261" s="160" t="s">
        <v>85</v>
      </c>
      <c r="AV261" s="13" t="s">
        <v>382</v>
      </c>
      <c r="AW261" s="13" t="s">
        <v>32</v>
      </c>
      <c r="AX261" s="13" t="s">
        <v>83</v>
      </c>
      <c r="AY261" s="160" t="s">
        <v>375</v>
      </c>
    </row>
    <row r="262" spans="2:65" s="1" customFormat="1" ht="24.2" customHeight="1" x14ac:dyDescent="0.2">
      <c r="B262" s="32"/>
      <c r="C262" s="138" t="s">
        <v>681</v>
      </c>
      <c r="D262" s="138" t="s">
        <v>377</v>
      </c>
      <c r="E262" s="139" t="s">
        <v>2235</v>
      </c>
      <c r="F262" s="140" t="s">
        <v>2236</v>
      </c>
      <c r="G262" s="141" t="s">
        <v>532</v>
      </c>
      <c r="H262" s="142">
        <v>2</v>
      </c>
      <c r="I262" s="143"/>
      <c r="J262" s="144">
        <f>ROUND(I262*H262,2)</f>
        <v>0</v>
      </c>
      <c r="K262" s="140" t="s">
        <v>381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1.2E-4</v>
      </c>
      <c r="R262" s="147">
        <f>Q262*H262</f>
        <v>2.4000000000000001E-4</v>
      </c>
      <c r="S262" s="147">
        <v>0</v>
      </c>
      <c r="T262" s="148">
        <f>S262*H262</f>
        <v>0</v>
      </c>
      <c r="AR262" s="149" t="s">
        <v>491</v>
      </c>
      <c r="AT262" s="149" t="s">
        <v>377</v>
      </c>
      <c r="AU262" s="149" t="s">
        <v>85</v>
      </c>
      <c r="AY262" s="17" t="s">
        <v>375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491</v>
      </c>
      <c r="BM262" s="149" t="s">
        <v>1025</v>
      </c>
    </row>
    <row r="263" spans="2:65" s="12" customFormat="1" ht="11.25" x14ac:dyDescent="0.2">
      <c r="B263" s="151"/>
      <c r="D263" s="152" t="s">
        <v>384</v>
      </c>
      <c r="E263" s="153" t="s">
        <v>1</v>
      </c>
      <c r="F263" s="154" t="s">
        <v>2237</v>
      </c>
      <c r="H263" s="155">
        <v>2</v>
      </c>
      <c r="I263" s="156"/>
      <c r="L263" s="151"/>
      <c r="M263" s="157"/>
      <c r="T263" s="158"/>
      <c r="AT263" s="153" t="s">
        <v>384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375</v>
      </c>
    </row>
    <row r="264" spans="2:65" s="13" customFormat="1" ht="11.25" x14ac:dyDescent="0.2">
      <c r="B264" s="159"/>
      <c r="D264" s="152" t="s">
        <v>384</v>
      </c>
      <c r="E264" s="160" t="s">
        <v>1</v>
      </c>
      <c r="F264" s="161" t="s">
        <v>387</v>
      </c>
      <c r="H264" s="162">
        <v>2</v>
      </c>
      <c r="I264" s="163"/>
      <c r="L264" s="159"/>
      <c r="M264" s="164"/>
      <c r="T264" s="165"/>
      <c r="AT264" s="160" t="s">
        <v>384</v>
      </c>
      <c r="AU264" s="160" t="s">
        <v>85</v>
      </c>
      <c r="AV264" s="13" t="s">
        <v>382</v>
      </c>
      <c r="AW264" s="13" t="s">
        <v>32</v>
      </c>
      <c r="AX264" s="13" t="s">
        <v>83</v>
      </c>
      <c r="AY264" s="160" t="s">
        <v>375</v>
      </c>
    </row>
    <row r="265" spans="2:65" s="1" customFormat="1" ht="24.2" customHeight="1" x14ac:dyDescent="0.2">
      <c r="B265" s="32"/>
      <c r="C265" s="138" t="s">
        <v>688</v>
      </c>
      <c r="D265" s="138" t="s">
        <v>377</v>
      </c>
      <c r="E265" s="139" t="s">
        <v>2238</v>
      </c>
      <c r="F265" s="140" t="s">
        <v>2239</v>
      </c>
      <c r="G265" s="141" t="s">
        <v>532</v>
      </c>
      <c r="H265" s="142">
        <v>1</v>
      </c>
      <c r="I265" s="143"/>
      <c r="J265" s="144">
        <f>ROUND(I265*H265,2)</f>
        <v>0</v>
      </c>
      <c r="K265" s="140" t="s">
        <v>381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5.1999999999999995E-4</v>
      </c>
      <c r="R265" s="147">
        <f>Q265*H265</f>
        <v>5.1999999999999995E-4</v>
      </c>
      <c r="S265" s="147">
        <v>0</v>
      </c>
      <c r="T265" s="148">
        <f>S265*H265</f>
        <v>0</v>
      </c>
      <c r="AR265" s="149" t="s">
        <v>491</v>
      </c>
      <c r="AT265" s="149" t="s">
        <v>377</v>
      </c>
      <c r="AU265" s="149" t="s">
        <v>85</v>
      </c>
      <c r="AY265" s="17" t="s">
        <v>375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491</v>
      </c>
      <c r="BM265" s="149" t="s">
        <v>1038</v>
      </c>
    </row>
    <row r="266" spans="2:65" s="12" customFormat="1" ht="11.25" x14ac:dyDescent="0.2">
      <c r="B266" s="151"/>
      <c r="D266" s="152" t="s">
        <v>384</v>
      </c>
      <c r="E266" s="153" t="s">
        <v>1</v>
      </c>
      <c r="F266" s="154" t="s">
        <v>2232</v>
      </c>
      <c r="H266" s="155">
        <v>1</v>
      </c>
      <c r="I266" s="156"/>
      <c r="L266" s="151"/>
      <c r="M266" s="157"/>
      <c r="T266" s="158"/>
      <c r="AT266" s="153" t="s">
        <v>384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375</v>
      </c>
    </row>
    <row r="267" spans="2:65" s="13" customFormat="1" ht="11.25" x14ac:dyDescent="0.2">
      <c r="B267" s="159"/>
      <c r="D267" s="152" t="s">
        <v>384</v>
      </c>
      <c r="E267" s="160" t="s">
        <v>1</v>
      </c>
      <c r="F267" s="161" t="s">
        <v>387</v>
      </c>
      <c r="H267" s="162">
        <v>1</v>
      </c>
      <c r="I267" s="163"/>
      <c r="L267" s="159"/>
      <c r="M267" s="164"/>
      <c r="T267" s="165"/>
      <c r="AT267" s="160" t="s">
        <v>384</v>
      </c>
      <c r="AU267" s="160" t="s">
        <v>85</v>
      </c>
      <c r="AV267" s="13" t="s">
        <v>382</v>
      </c>
      <c r="AW267" s="13" t="s">
        <v>32</v>
      </c>
      <c r="AX267" s="13" t="s">
        <v>83</v>
      </c>
      <c r="AY267" s="160" t="s">
        <v>375</v>
      </c>
    </row>
    <row r="268" spans="2:65" s="1" customFormat="1" ht="24.2" customHeight="1" x14ac:dyDescent="0.2">
      <c r="B268" s="32"/>
      <c r="C268" s="138" t="s">
        <v>692</v>
      </c>
      <c r="D268" s="138" t="s">
        <v>377</v>
      </c>
      <c r="E268" s="139" t="s">
        <v>2240</v>
      </c>
      <c r="F268" s="140" t="s">
        <v>2241</v>
      </c>
      <c r="G268" s="141" t="s">
        <v>532</v>
      </c>
      <c r="H268" s="142">
        <v>2</v>
      </c>
      <c r="I268" s="143"/>
      <c r="J268" s="144">
        <f>ROUND(I268*H268,2)</f>
        <v>0</v>
      </c>
      <c r="K268" s="140" t="s">
        <v>381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1.2E-4</v>
      </c>
      <c r="R268" s="147">
        <f>Q268*H268</f>
        <v>2.4000000000000001E-4</v>
      </c>
      <c r="S268" s="147">
        <v>0</v>
      </c>
      <c r="T268" s="148">
        <f>S268*H268</f>
        <v>0</v>
      </c>
      <c r="AR268" s="149" t="s">
        <v>491</v>
      </c>
      <c r="AT268" s="149" t="s">
        <v>377</v>
      </c>
      <c r="AU268" s="149" t="s">
        <v>85</v>
      </c>
      <c r="AY268" s="17" t="s">
        <v>375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491</v>
      </c>
      <c r="BM268" s="149" t="s">
        <v>1072</v>
      </c>
    </row>
    <row r="269" spans="2:65" s="12" customFormat="1" ht="11.25" x14ac:dyDescent="0.2">
      <c r="B269" s="151"/>
      <c r="D269" s="152" t="s">
        <v>384</v>
      </c>
      <c r="E269" s="153" t="s">
        <v>1</v>
      </c>
      <c r="F269" s="154" t="s">
        <v>2237</v>
      </c>
      <c r="H269" s="155">
        <v>2</v>
      </c>
      <c r="I269" s="156"/>
      <c r="L269" s="151"/>
      <c r="M269" s="157"/>
      <c r="T269" s="158"/>
      <c r="AT269" s="153" t="s">
        <v>384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375</v>
      </c>
    </row>
    <row r="270" spans="2:65" s="13" customFormat="1" ht="11.25" x14ac:dyDescent="0.2">
      <c r="B270" s="159"/>
      <c r="D270" s="152" t="s">
        <v>384</v>
      </c>
      <c r="E270" s="160" t="s">
        <v>1</v>
      </c>
      <c r="F270" s="161" t="s">
        <v>387</v>
      </c>
      <c r="H270" s="162">
        <v>2</v>
      </c>
      <c r="I270" s="163"/>
      <c r="L270" s="159"/>
      <c r="M270" s="164"/>
      <c r="T270" s="165"/>
      <c r="AT270" s="160" t="s">
        <v>384</v>
      </c>
      <c r="AU270" s="160" t="s">
        <v>85</v>
      </c>
      <c r="AV270" s="13" t="s">
        <v>382</v>
      </c>
      <c r="AW270" s="13" t="s">
        <v>32</v>
      </c>
      <c r="AX270" s="13" t="s">
        <v>83</v>
      </c>
      <c r="AY270" s="160" t="s">
        <v>375</v>
      </c>
    </row>
    <row r="271" spans="2:65" s="1" customFormat="1" ht="24.2" customHeight="1" x14ac:dyDescent="0.2">
      <c r="B271" s="32"/>
      <c r="C271" s="138" t="s">
        <v>696</v>
      </c>
      <c r="D271" s="138" t="s">
        <v>377</v>
      </c>
      <c r="E271" s="139" t="s">
        <v>2242</v>
      </c>
      <c r="F271" s="140" t="s">
        <v>2243</v>
      </c>
      <c r="G271" s="141" t="s">
        <v>532</v>
      </c>
      <c r="H271" s="142">
        <v>1</v>
      </c>
      <c r="I271" s="143"/>
      <c r="J271" s="144">
        <f>ROUND(I271*H271,2)</f>
        <v>0</v>
      </c>
      <c r="K271" s="140" t="s">
        <v>381</v>
      </c>
      <c r="L271" s="32"/>
      <c r="M271" s="145" t="s">
        <v>1</v>
      </c>
      <c r="N271" s="146" t="s">
        <v>41</v>
      </c>
      <c r="P271" s="147">
        <f>O271*H271</f>
        <v>0</v>
      </c>
      <c r="Q271" s="147">
        <v>1.2E-4</v>
      </c>
      <c r="R271" s="147">
        <f>Q271*H271</f>
        <v>1.2E-4</v>
      </c>
      <c r="S271" s="147">
        <v>0</v>
      </c>
      <c r="T271" s="148">
        <f>S271*H271</f>
        <v>0</v>
      </c>
      <c r="AR271" s="149" t="s">
        <v>491</v>
      </c>
      <c r="AT271" s="149" t="s">
        <v>377</v>
      </c>
      <c r="AU271" s="149" t="s">
        <v>85</v>
      </c>
      <c r="AY271" s="17" t="s">
        <v>375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491</v>
      </c>
      <c r="BM271" s="149" t="s">
        <v>1093</v>
      </c>
    </row>
    <row r="272" spans="2:65" s="12" customFormat="1" ht="11.25" x14ac:dyDescent="0.2">
      <c r="B272" s="151"/>
      <c r="D272" s="152" t="s">
        <v>384</v>
      </c>
      <c r="E272" s="153" t="s">
        <v>1</v>
      </c>
      <c r="F272" s="154" t="s">
        <v>2232</v>
      </c>
      <c r="H272" s="155">
        <v>1</v>
      </c>
      <c r="I272" s="156"/>
      <c r="L272" s="151"/>
      <c r="M272" s="157"/>
      <c r="T272" s="158"/>
      <c r="AT272" s="153" t="s">
        <v>384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375</v>
      </c>
    </row>
    <row r="273" spans="2:65" s="13" customFormat="1" ht="11.25" x14ac:dyDescent="0.2">
      <c r="B273" s="159"/>
      <c r="D273" s="152" t="s">
        <v>384</v>
      </c>
      <c r="E273" s="160" t="s">
        <v>1</v>
      </c>
      <c r="F273" s="161" t="s">
        <v>387</v>
      </c>
      <c r="H273" s="162">
        <v>1</v>
      </c>
      <c r="I273" s="163"/>
      <c r="L273" s="159"/>
      <c r="M273" s="164"/>
      <c r="T273" s="165"/>
      <c r="AT273" s="160" t="s">
        <v>384</v>
      </c>
      <c r="AU273" s="160" t="s">
        <v>85</v>
      </c>
      <c r="AV273" s="13" t="s">
        <v>382</v>
      </c>
      <c r="AW273" s="13" t="s">
        <v>32</v>
      </c>
      <c r="AX273" s="13" t="s">
        <v>83</v>
      </c>
      <c r="AY273" s="160" t="s">
        <v>375</v>
      </c>
    </row>
    <row r="274" spans="2:65" s="1" customFormat="1" ht="33" customHeight="1" x14ac:dyDescent="0.2">
      <c r="B274" s="32"/>
      <c r="C274" s="138" t="s">
        <v>700</v>
      </c>
      <c r="D274" s="138" t="s">
        <v>377</v>
      </c>
      <c r="E274" s="139" t="s">
        <v>2244</v>
      </c>
      <c r="F274" s="140" t="s">
        <v>2245</v>
      </c>
      <c r="G274" s="141" t="s">
        <v>532</v>
      </c>
      <c r="H274" s="142">
        <v>2</v>
      </c>
      <c r="I274" s="143"/>
      <c r="J274" s="144">
        <f>ROUND(I274*H274,2)</f>
        <v>0</v>
      </c>
      <c r="K274" s="140" t="s">
        <v>381</v>
      </c>
      <c r="L274" s="32"/>
      <c r="M274" s="145" t="s">
        <v>1</v>
      </c>
      <c r="N274" s="146" t="s">
        <v>41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491</v>
      </c>
      <c r="AT274" s="149" t="s">
        <v>377</v>
      </c>
      <c r="AU274" s="149" t="s">
        <v>85</v>
      </c>
      <c r="AY274" s="17" t="s">
        <v>375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491</v>
      </c>
      <c r="BM274" s="149" t="s">
        <v>1109</v>
      </c>
    </row>
    <row r="275" spans="2:65" s="12" customFormat="1" ht="11.25" x14ac:dyDescent="0.2">
      <c r="B275" s="151"/>
      <c r="D275" s="152" t="s">
        <v>384</v>
      </c>
      <c r="E275" s="153" t="s">
        <v>1</v>
      </c>
      <c r="F275" s="154" t="s">
        <v>2237</v>
      </c>
      <c r="H275" s="155">
        <v>2</v>
      </c>
      <c r="I275" s="156"/>
      <c r="L275" s="151"/>
      <c r="M275" s="157"/>
      <c r="T275" s="158"/>
      <c r="AT275" s="153" t="s">
        <v>384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375</v>
      </c>
    </row>
    <row r="276" spans="2:65" s="13" customFormat="1" ht="11.25" x14ac:dyDescent="0.2">
      <c r="B276" s="159"/>
      <c r="D276" s="152" t="s">
        <v>384</v>
      </c>
      <c r="E276" s="160" t="s">
        <v>1</v>
      </c>
      <c r="F276" s="161" t="s">
        <v>387</v>
      </c>
      <c r="H276" s="162">
        <v>2</v>
      </c>
      <c r="I276" s="163"/>
      <c r="L276" s="159"/>
      <c r="M276" s="164"/>
      <c r="T276" s="165"/>
      <c r="AT276" s="160" t="s">
        <v>384</v>
      </c>
      <c r="AU276" s="160" t="s">
        <v>85</v>
      </c>
      <c r="AV276" s="13" t="s">
        <v>382</v>
      </c>
      <c r="AW276" s="13" t="s">
        <v>32</v>
      </c>
      <c r="AX276" s="13" t="s">
        <v>83</v>
      </c>
      <c r="AY276" s="160" t="s">
        <v>375</v>
      </c>
    </row>
    <row r="277" spans="2:65" s="1" customFormat="1" ht="21.75" customHeight="1" x14ac:dyDescent="0.2">
      <c r="B277" s="32"/>
      <c r="C277" s="138" t="s">
        <v>707</v>
      </c>
      <c r="D277" s="138" t="s">
        <v>377</v>
      </c>
      <c r="E277" s="139" t="s">
        <v>2246</v>
      </c>
      <c r="F277" s="140" t="s">
        <v>2247</v>
      </c>
      <c r="G277" s="141" t="s">
        <v>532</v>
      </c>
      <c r="H277" s="142">
        <v>4</v>
      </c>
      <c r="I277" s="143"/>
      <c r="J277" s="144">
        <f>ROUND(I277*H277,2)</f>
        <v>0</v>
      </c>
      <c r="K277" s="140" t="s">
        <v>381</v>
      </c>
      <c r="L277" s="32"/>
      <c r="M277" s="145" t="s">
        <v>1</v>
      </c>
      <c r="N277" s="146" t="s">
        <v>41</v>
      </c>
      <c r="P277" s="147">
        <f>O277*H277</f>
        <v>0</v>
      </c>
      <c r="Q277" s="147">
        <v>2.1000000000000001E-4</v>
      </c>
      <c r="R277" s="147">
        <f>Q277*H277</f>
        <v>8.4000000000000003E-4</v>
      </c>
      <c r="S277" s="147">
        <v>0</v>
      </c>
      <c r="T277" s="148">
        <f>S277*H277</f>
        <v>0</v>
      </c>
      <c r="AR277" s="149" t="s">
        <v>491</v>
      </c>
      <c r="AT277" s="149" t="s">
        <v>377</v>
      </c>
      <c r="AU277" s="149" t="s">
        <v>85</v>
      </c>
      <c r="AY277" s="17" t="s">
        <v>375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83</v>
      </c>
      <c r="BK277" s="150">
        <f>ROUND(I277*H277,2)</f>
        <v>0</v>
      </c>
      <c r="BL277" s="17" t="s">
        <v>491</v>
      </c>
      <c r="BM277" s="149" t="s">
        <v>1127</v>
      </c>
    </row>
    <row r="278" spans="2:65" s="12" customFormat="1" ht="11.25" x14ac:dyDescent="0.2">
      <c r="B278" s="151"/>
      <c r="D278" s="152" t="s">
        <v>384</v>
      </c>
      <c r="E278" s="153" t="s">
        <v>1</v>
      </c>
      <c r="F278" s="154" t="s">
        <v>2248</v>
      </c>
      <c r="H278" s="155">
        <v>4</v>
      </c>
      <c r="I278" s="156"/>
      <c r="L278" s="151"/>
      <c r="M278" s="157"/>
      <c r="T278" s="158"/>
      <c r="AT278" s="153" t="s">
        <v>384</v>
      </c>
      <c r="AU278" s="153" t="s">
        <v>85</v>
      </c>
      <c r="AV278" s="12" t="s">
        <v>85</v>
      </c>
      <c r="AW278" s="12" t="s">
        <v>32</v>
      </c>
      <c r="AX278" s="12" t="s">
        <v>76</v>
      </c>
      <c r="AY278" s="153" t="s">
        <v>375</v>
      </c>
    </row>
    <row r="279" spans="2:65" s="13" customFormat="1" ht="11.25" x14ac:dyDescent="0.2">
      <c r="B279" s="159"/>
      <c r="D279" s="152" t="s">
        <v>384</v>
      </c>
      <c r="E279" s="160" t="s">
        <v>1</v>
      </c>
      <c r="F279" s="161" t="s">
        <v>387</v>
      </c>
      <c r="H279" s="162">
        <v>4</v>
      </c>
      <c r="I279" s="163"/>
      <c r="L279" s="159"/>
      <c r="M279" s="164"/>
      <c r="T279" s="165"/>
      <c r="AT279" s="160" t="s">
        <v>384</v>
      </c>
      <c r="AU279" s="160" t="s">
        <v>85</v>
      </c>
      <c r="AV279" s="13" t="s">
        <v>382</v>
      </c>
      <c r="AW279" s="13" t="s">
        <v>32</v>
      </c>
      <c r="AX279" s="13" t="s">
        <v>83</v>
      </c>
      <c r="AY279" s="160" t="s">
        <v>375</v>
      </c>
    </row>
    <row r="280" spans="2:65" s="1" customFormat="1" ht="21.75" customHeight="1" x14ac:dyDescent="0.2">
      <c r="B280" s="32"/>
      <c r="C280" s="138" t="s">
        <v>713</v>
      </c>
      <c r="D280" s="138" t="s">
        <v>377</v>
      </c>
      <c r="E280" s="139" t="s">
        <v>2249</v>
      </c>
      <c r="F280" s="140" t="s">
        <v>2250</v>
      </c>
      <c r="G280" s="141" t="s">
        <v>532</v>
      </c>
      <c r="H280" s="142">
        <v>6</v>
      </c>
      <c r="I280" s="143"/>
      <c r="J280" s="144">
        <f>ROUND(I280*H280,2)</f>
        <v>0</v>
      </c>
      <c r="K280" s="140" t="s">
        <v>381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5.0000000000000001E-4</v>
      </c>
      <c r="R280" s="147">
        <f>Q280*H280</f>
        <v>3.0000000000000001E-3</v>
      </c>
      <c r="S280" s="147">
        <v>0</v>
      </c>
      <c r="T280" s="148">
        <f>S280*H280</f>
        <v>0</v>
      </c>
      <c r="AR280" s="149" t="s">
        <v>491</v>
      </c>
      <c r="AT280" s="149" t="s">
        <v>377</v>
      </c>
      <c r="AU280" s="149" t="s">
        <v>85</v>
      </c>
      <c r="AY280" s="17" t="s">
        <v>375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491</v>
      </c>
      <c r="BM280" s="149" t="s">
        <v>1135</v>
      </c>
    </row>
    <row r="281" spans="2:65" s="12" customFormat="1" ht="11.25" x14ac:dyDescent="0.2">
      <c r="B281" s="151"/>
      <c r="D281" s="152" t="s">
        <v>384</v>
      </c>
      <c r="E281" s="153" t="s">
        <v>1</v>
      </c>
      <c r="F281" s="154" t="s">
        <v>2251</v>
      </c>
      <c r="H281" s="155">
        <v>6</v>
      </c>
      <c r="I281" s="156"/>
      <c r="L281" s="151"/>
      <c r="M281" s="157"/>
      <c r="T281" s="158"/>
      <c r="AT281" s="153" t="s">
        <v>384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375</v>
      </c>
    </row>
    <row r="282" spans="2:65" s="13" customFormat="1" ht="11.25" x14ac:dyDescent="0.2">
      <c r="B282" s="159"/>
      <c r="D282" s="152" t="s">
        <v>384</v>
      </c>
      <c r="E282" s="160" t="s">
        <v>1</v>
      </c>
      <c r="F282" s="161" t="s">
        <v>387</v>
      </c>
      <c r="H282" s="162">
        <v>6</v>
      </c>
      <c r="I282" s="163"/>
      <c r="L282" s="159"/>
      <c r="M282" s="164"/>
      <c r="T282" s="165"/>
      <c r="AT282" s="160" t="s">
        <v>384</v>
      </c>
      <c r="AU282" s="160" t="s">
        <v>85</v>
      </c>
      <c r="AV282" s="13" t="s">
        <v>382</v>
      </c>
      <c r="AW282" s="13" t="s">
        <v>32</v>
      </c>
      <c r="AX282" s="13" t="s">
        <v>83</v>
      </c>
      <c r="AY282" s="160" t="s">
        <v>375</v>
      </c>
    </row>
    <row r="283" spans="2:65" s="1" customFormat="1" ht="21.75" customHeight="1" x14ac:dyDescent="0.2">
      <c r="B283" s="32"/>
      <c r="C283" s="138" t="s">
        <v>719</v>
      </c>
      <c r="D283" s="138" t="s">
        <v>377</v>
      </c>
      <c r="E283" s="139" t="s">
        <v>2252</v>
      </c>
      <c r="F283" s="140" t="s">
        <v>2253</v>
      </c>
      <c r="G283" s="141" t="s">
        <v>532</v>
      </c>
      <c r="H283" s="142">
        <v>2</v>
      </c>
      <c r="I283" s="143"/>
      <c r="J283" s="144">
        <f>ROUND(I283*H283,2)</f>
        <v>0</v>
      </c>
      <c r="K283" s="140" t="s">
        <v>381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1.07E-3</v>
      </c>
      <c r="R283" s="147">
        <f>Q283*H283</f>
        <v>2.14E-3</v>
      </c>
      <c r="S283" s="147">
        <v>0</v>
      </c>
      <c r="T283" s="148">
        <f>S283*H283</f>
        <v>0</v>
      </c>
      <c r="AR283" s="149" t="s">
        <v>491</v>
      </c>
      <c r="AT283" s="149" t="s">
        <v>377</v>
      </c>
      <c r="AU283" s="149" t="s">
        <v>85</v>
      </c>
      <c r="AY283" s="17" t="s">
        <v>375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491</v>
      </c>
      <c r="BM283" s="149" t="s">
        <v>1145</v>
      </c>
    </row>
    <row r="284" spans="2:65" s="12" customFormat="1" ht="11.25" x14ac:dyDescent="0.2">
      <c r="B284" s="151"/>
      <c r="D284" s="152" t="s">
        <v>384</v>
      </c>
      <c r="E284" s="153" t="s">
        <v>1</v>
      </c>
      <c r="F284" s="154" t="s">
        <v>2254</v>
      </c>
      <c r="H284" s="155">
        <v>2</v>
      </c>
      <c r="I284" s="156"/>
      <c r="L284" s="151"/>
      <c r="M284" s="157"/>
      <c r="T284" s="158"/>
      <c r="AT284" s="153" t="s">
        <v>384</v>
      </c>
      <c r="AU284" s="153" t="s">
        <v>85</v>
      </c>
      <c r="AV284" s="12" t="s">
        <v>85</v>
      </c>
      <c r="AW284" s="12" t="s">
        <v>32</v>
      </c>
      <c r="AX284" s="12" t="s">
        <v>76</v>
      </c>
      <c r="AY284" s="153" t="s">
        <v>375</v>
      </c>
    </row>
    <row r="285" spans="2:65" s="13" customFormat="1" ht="11.25" x14ac:dyDescent="0.2">
      <c r="B285" s="159"/>
      <c r="D285" s="152" t="s">
        <v>384</v>
      </c>
      <c r="E285" s="160" t="s">
        <v>1</v>
      </c>
      <c r="F285" s="161" t="s">
        <v>387</v>
      </c>
      <c r="H285" s="162">
        <v>2</v>
      </c>
      <c r="I285" s="163"/>
      <c r="L285" s="159"/>
      <c r="M285" s="164"/>
      <c r="T285" s="165"/>
      <c r="AT285" s="160" t="s">
        <v>384</v>
      </c>
      <c r="AU285" s="160" t="s">
        <v>85</v>
      </c>
      <c r="AV285" s="13" t="s">
        <v>382</v>
      </c>
      <c r="AW285" s="13" t="s">
        <v>32</v>
      </c>
      <c r="AX285" s="13" t="s">
        <v>83</v>
      </c>
      <c r="AY285" s="160" t="s">
        <v>375</v>
      </c>
    </row>
    <row r="286" spans="2:65" s="1" customFormat="1" ht="21.75" customHeight="1" x14ac:dyDescent="0.2">
      <c r="B286" s="32"/>
      <c r="C286" s="138" t="s">
        <v>723</v>
      </c>
      <c r="D286" s="138" t="s">
        <v>377</v>
      </c>
      <c r="E286" s="139" t="s">
        <v>2255</v>
      </c>
      <c r="F286" s="140" t="s">
        <v>2256</v>
      </c>
      <c r="G286" s="141" t="s">
        <v>532</v>
      </c>
      <c r="H286" s="142">
        <v>1</v>
      </c>
      <c r="I286" s="143"/>
      <c r="J286" s="144">
        <f>ROUND(I286*H286,2)</f>
        <v>0</v>
      </c>
      <c r="K286" s="140" t="s">
        <v>381</v>
      </c>
      <c r="L286" s="32"/>
      <c r="M286" s="145" t="s">
        <v>1</v>
      </c>
      <c r="N286" s="146" t="s">
        <v>41</v>
      </c>
      <c r="P286" s="147">
        <f>O286*H286</f>
        <v>0</v>
      </c>
      <c r="Q286" s="147">
        <v>3.1E-4</v>
      </c>
      <c r="R286" s="147">
        <f>Q286*H286</f>
        <v>3.1E-4</v>
      </c>
      <c r="S286" s="147">
        <v>0</v>
      </c>
      <c r="T286" s="148">
        <f>S286*H286</f>
        <v>0</v>
      </c>
      <c r="AR286" s="149" t="s">
        <v>491</v>
      </c>
      <c r="AT286" s="149" t="s">
        <v>377</v>
      </c>
      <c r="AU286" s="149" t="s">
        <v>85</v>
      </c>
      <c r="AY286" s="17" t="s">
        <v>375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17" t="s">
        <v>83</v>
      </c>
      <c r="BK286" s="150">
        <f>ROUND(I286*H286,2)</f>
        <v>0</v>
      </c>
      <c r="BL286" s="17" t="s">
        <v>491</v>
      </c>
      <c r="BM286" s="149" t="s">
        <v>1155</v>
      </c>
    </row>
    <row r="287" spans="2:65" s="12" customFormat="1" ht="11.25" x14ac:dyDescent="0.2">
      <c r="B287" s="151"/>
      <c r="D287" s="152" t="s">
        <v>384</v>
      </c>
      <c r="E287" s="153" t="s">
        <v>1</v>
      </c>
      <c r="F287" s="154" t="s">
        <v>2232</v>
      </c>
      <c r="H287" s="155">
        <v>1</v>
      </c>
      <c r="I287" s="156"/>
      <c r="L287" s="151"/>
      <c r="M287" s="157"/>
      <c r="T287" s="158"/>
      <c r="AT287" s="153" t="s">
        <v>384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375</v>
      </c>
    </row>
    <row r="288" spans="2:65" s="13" customFormat="1" ht="11.25" x14ac:dyDescent="0.2">
      <c r="B288" s="159"/>
      <c r="D288" s="152" t="s">
        <v>384</v>
      </c>
      <c r="E288" s="160" t="s">
        <v>1</v>
      </c>
      <c r="F288" s="161" t="s">
        <v>387</v>
      </c>
      <c r="H288" s="162">
        <v>1</v>
      </c>
      <c r="I288" s="163"/>
      <c r="L288" s="159"/>
      <c r="M288" s="164"/>
      <c r="T288" s="165"/>
      <c r="AT288" s="160" t="s">
        <v>384</v>
      </c>
      <c r="AU288" s="160" t="s">
        <v>85</v>
      </c>
      <c r="AV288" s="13" t="s">
        <v>382</v>
      </c>
      <c r="AW288" s="13" t="s">
        <v>32</v>
      </c>
      <c r="AX288" s="13" t="s">
        <v>83</v>
      </c>
      <c r="AY288" s="160" t="s">
        <v>375</v>
      </c>
    </row>
    <row r="289" spans="2:65" s="1" customFormat="1" ht="24.2" customHeight="1" x14ac:dyDescent="0.2">
      <c r="B289" s="32"/>
      <c r="C289" s="138" t="s">
        <v>729</v>
      </c>
      <c r="D289" s="138" t="s">
        <v>377</v>
      </c>
      <c r="E289" s="139" t="s">
        <v>2257</v>
      </c>
      <c r="F289" s="140" t="s">
        <v>2258</v>
      </c>
      <c r="G289" s="141" t="s">
        <v>2259</v>
      </c>
      <c r="H289" s="142">
        <v>2</v>
      </c>
      <c r="I289" s="143"/>
      <c r="J289" s="144">
        <f>ROUND(I289*H289,2)</f>
        <v>0</v>
      </c>
      <c r="K289" s="140" t="s">
        <v>381</v>
      </c>
      <c r="L289" s="32"/>
      <c r="M289" s="145" t="s">
        <v>1</v>
      </c>
      <c r="N289" s="146" t="s">
        <v>41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491</v>
      </c>
      <c r="AT289" s="149" t="s">
        <v>377</v>
      </c>
      <c r="AU289" s="149" t="s">
        <v>85</v>
      </c>
      <c r="AY289" s="17" t="s">
        <v>375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83</v>
      </c>
      <c r="BK289" s="150">
        <f>ROUND(I289*H289,2)</f>
        <v>0</v>
      </c>
      <c r="BL289" s="17" t="s">
        <v>491</v>
      </c>
      <c r="BM289" s="149" t="s">
        <v>1166</v>
      </c>
    </row>
    <row r="290" spans="2:65" s="12" customFormat="1" ht="11.25" x14ac:dyDescent="0.2">
      <c r="B290" s="151"/>
      <c r="D290" s="152" t="s">
        <v>384</v>
      </c>
      <c r="E290" s="153" t="s">
        <v>1</v>
      </c>
      <c r="F290" s="154" t="s">
        <v>2237</v>
      </c>
      <c r="H290" s="155">
        <v>2</v>
      </c>
      <c r="I290" s="156"/>
      <c r="L290" s="151"/>
      <c r="M290" s="157"/>
      <c r="T290" s="158"/>
      <c r="AT290" s="153" t="s">
        <v>384</v>
      </c>
      <c r="AU290" s="153" t="s">
        <v>85</v>
      </c>
      <c r="AV290" s="12" t="s">
        <v>85</v>
      </c>
      <c r="AW290" s="12" t="s">
        <v>32</v>
      </c>
      <c r="AX290" s="12" t="s">
        <v>76</v>
      </c>
      <c r="AY290" s="153" t="s">
        <v>375</v>
      </c>
    </row>
    <row r="291" spans="2:65" s="13" customFormat="1" ht="11.25" x14ac:dyDescent="0.2">
      <c r="B291" s="159"/>
      <c r="D291" s="152" t="s">
        <v>384</v>
      </c>
      <c r="E291" s="160" t="s">
        <v>1</v>
      </c>
      <c r="F291" s="161" t="s">
        <v>387</v>
      </c>
      <c r="H291" s="162">
        <v>2</v>
      </c>
      <c r="I291" s="163"/>
      <c r="L291" s="159"/>
      <c r="M291" s="164"/>
      <c r="T291" s="165"/>
      <c r="AT291" s="160" t="s">
        <v>384</v>
      </c>
      <c r="AU291" s="160" t="s">
        <v>85</v>
      </c>
      <c r="AV291" s="13" t="s">
        <v>382</v>
      </c>
      <c r="AW291" s="13" t="s">
        <v>32</v>
      </c>
      <c r="AX291" s="13" t="s">
        <v>83</v>
      </c>
      <c r="AY291" s="160" t="s">
        <v>375</v>
      </c>
    </row>
    <row r="292" spans="2:65" s="1" customFormat="1" ht="33" customHeight="1" x14ac:dyDescent="0.2">
      <c r="B292" s="32"/>
      <c r="C292" s="138" t="s">
        <v>733</v>
      </c>
      <c r="D292" s="138" t="s">
        <v>377</v>
      </c>
      <c r="E292" s="139" t="s">
        <v>2260</v>
      </c>
      <c r="F292" s="140" t="s">
        <v>2261</v>
      </c>
      <c r="G292" s="141" t="s">
        <v>532</v>
      </c>
      <c r="H292" s="142">
        <v>2</v>
      </c>
      <c r="I292" s="143"/>
      <c r="J292" s="144">
        <f>ROUND(I292*H292,2)</f>
        <v>0</v>
      </c>
      <c r="K292" s="140" t="s">
        <v>381</v>
      </c>
      <c r="L292" s="32"/>
      <c r="M292" s="145" t="s">
        <v>1</v>
      </c>
      <c r="N292" s="146" t="s">
        <v>41</v>
      </c>
      <c r="P292" s="147">
        <f>O292*H292</f>
        <v>0</v>
      </c>
      <c r="Q292" s="147">
        <v>0</v>
      </c>
      <c r="R292" s="147">
        <f>Q292*H292</f>
        <v>0</v>
      </c>
      <c r="S292" s="147">
        <v>0</v>
      </c>
      <c r="T292" s="148">
        <f>S292*H292</f>
        <v>0</v>
      </c>
      <c r="AR292" s="149" t="s">
        <v>491</v>
      </c>
      <c r="AT292" s="149" t="s">
        <v>377</v>
      </c>
      <c r="AU292" s="149" t="s">
        <v>85</v>
      </c>
      <c r="AY292" s="17" t="s">
        <v>375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491</v>
      </c>
      <c r="BM292" s="149" t="s">
        <v>1180</v>
      </c>
    </row>
    <row r="293" spans="2:65" s="12" customFormat="1" ht="11.25" x14ac:dyDescent="0.2">
      <c r="B293" s="151"/>
      <c r="D293" s="152" t="s">
        <v>384</v>
      </c>
      <c r="E293" s="153" t="s">
        <v>1</v>
      </c>
      <c r="F293" s="154" t="s">
        <v>2237</v>
      </c>
      <c r="H293" s="155">
        <v>2</v>
      </c>
      <c r="I293" s="156"/>
      <c r="L293" s="151"/>
      <c r="M293" s="157"/>
      <c r="T293" s="158"/>
      <c r="AT293" s="153" t="s">
        <v>384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375</v>
      </c>
    </row>
    <row r="294" spans="2:65" s="13" customFormat="1" ht="11.25" x14ac:dyDescent="0.2">
      <c r="B294" s="159"/>
      <c r="D294" s="152" t="s">
        <v>384</v>
      </c>
      <c r="E294" s="160" t="s">
        <v>1</v>
      </c>
      <c r="F294" s="161" t="s">
        <v>387</v>
      </c>
      <c r="H294" s="162">
        <v>2</v>
      </c>
      <c r="I294" s="163"/>
      <c r="L294" s="159"/>
      <c r="M294" s="164"/>
      <c r="T294" s="165"/>
      <c r="AT294" s="160" t="s">
        <v>384</v>
      </c>
      <c r="AU294" s="160" t="s">
        <v>85</v>
      </c>
      <c r="AV294" s="13" t="s">
        <v>382</v>
      </c>
      <c r="AW294" s="13" t="s">
        <v>32</v>
      </c>
      <c r="AX294" s="13" t="s">
        <v>83</v>
      </c>
      <c r="AY294" s="160" t="s">
        <v>375</v>
      </c>
    </row>
    <row r="295" spans="2:65" s="1" customFormat="1" ht="16.5" customHeight="1" x14ac:dyDescent="0.2">
      <c r="B295" s="32"/>
      <c r="C295" s="138" t="s">
        <v>756</v>
      </c>
      <c r="D295" s="138" t="s">
        <v>377</v>
      </c>
      <c r="E295" s="139" t="s">
        <v>2262</v>
      </c>
      <c r="F295" s="140" t="s">
        <v>2263</v>
      </c>
      <c r="G295" s="141" t="s">
        <v>641</v>
      </c>
      <c r="H295" s="142">
        <v>323</v>
      </c>
      <c r="I295" s="143"/>
      <c r="J295" s="144">
        <f>ROUND(I295*H295,2)</f>
        <v>0</v>
      </c>
      <c r="K295" s="140" t="s">
        <v>381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1.9000000000000001E-4</v>
      </c>
      <c r="R295" s="147">
        <f>Q295*H295</f>
        <v>6.1370000000000001E-2</v>
      </c>
      <c r="S295" s="147">
        <v>0</v>
      </c>
      <c r="T295" s="148">
        <f>S295*H295</f>
        <v>0</v>
      </c>
      <c r="AR295" s="149" t="s">
        <v>491</v>
      </c>
      <c r="AT295" s="149" t="s">
        <v>377</v>
      </c>
      <c r="AU295" s="149" t="s">
        <v>85</v>
      </c>
      <c r="AY295" s="17" t="s">
        <v>375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491</v>
      </c>
      <c r="BM295" s="149" t="s">
        <v>1194</v>
      </c>
    </row>
    <row r="296" spans="2:65" s="12" customFormat="1" ht="22.5" x14ac:dyDescent="0.2">
      <c r="B296" s="151"/>
      <c r="D296" s="152" t="s">
        <v>384</v>
      </c>
      <c r="E296" s="153" t="s">
        <v>1</v>
      </c>
      <c r="F296" s="154" t="s">
        <v>2264</v>
      </c>
      <c r="H296" s="155">
        <v>323</v>
      </c>
      <c r="I296" s="156"/>
      <c r="L296" s="151"/>
      <c r="M296" s="157"/>
      <c r="T296" s="158"/>
      <c r="AT296" s="153" t="s">
        <v>384</v>
      </c>
      <c r="AU296" s="153" t="s">
        <v>85</v>
      </c>
      <c r="AV296" s="12" t="s">
        <v>85</v>
      </c>
      <c r="AW296" s="12" t="s">
        <v>32</v>
      </c>
      <c r="AX296" s="12" t="s">
        <v>76</v>
      </c>
      <c r="AY296" s="153" t="s">
        <v>375</v>
      </c>
    </row>
    <row r="297" spans="2:65" s="13" customFormat="1" ht="11.25" x14ac:dyDescent="0.2">
      <c r="B297" s="159"/>
      <c r="D297" s="152" t="s">
        <v>384</v>
      </c>
      <c r="E297" s="160" t="s">
        <v>1</v>
      </c>
      <c r="F297" s="161" t="s">
        <v>387</v>
      </c>
      <c r="H297" s="162">
        <v>323</v>
      </c>
      <c r="I297" s="163"/>
      <c r="L297" s="159"/>
      <c r="M297" s="164"/>
      <c r="T297" s="165"/>
      <c r="AT297" s="160" t="s">
        <v>384</v>
      </c>
      <c r="AU297" s="160" t="s">
        <v>85</v>
      </c>
      <c r="AV297" s="13" t="s">
        <v>382</v>
      </c>
      <c r="AW297" s="13" t="s">
        <v>32</v>
      </c>
      <c r="AX297" s="13" t="s">
        <v>83</v>
      </c>
      <c r="AY297" s="160" t="s">
        <v>375</v>
      </c>
    </row>
    <row r="298" spans="2:65" s="1" customFormat="1" ht="21.75" customHeight="1" x14ac:dyDescent="0.2">
      <c r="B298" s="32"/>
      <c r="C298" s="138" t="s">
        <v>778</v>
      </c>
      <c r="D298" s="138" t="s">
        <v>377</v>
      </c>
      <c r="E298" s="139" t="s">
        <v>2265</v>
      </c>
      <c r="F298" s="140" t="s">
        <v>2266</v>
      </c>
      <c r="G298" s="141" t="s">
        <v>641</v>
      </c>
      <c r="H298" s="142">
        <v>323</v>
      </c>
      <c r="I298" s="143"/>
      <c r="J298" s="144">
        <f>ROUND(I298*H298,2)</f>
        <v>0</v>
      </c>
      <c r="K298" s="140" t="s">
        <v>381</v>
      </c>
      <c r="L298" s="32"/>
      <c r="M298" s="145" t="s">
        <v>1</v>
      </c>
      <c r="N298" s="146" t="s">
        <v>41</v>
      </c>
      <c r="P298" s="147">
        <f>O298*H298</f>
        <v>0</v>
      </c>
      <c r="Q298" s="147">
        <v>1.0000000000000001E-5</v>
      </c>
      <c r="R298" s="147">
        <f>Q298*H298</f>
        <v>3.2300000000000002E-3</v>
      </c>
      <c r="S298" s="147">
        <v>0</v>
      </c>
      <c r="T298" s="148">
        <f>S298*H298</f>
        <v>0</v>
      </c>
      <c r="AR298" s="149" t="s">
        <v>491</v>
      </c>
      <c r="AT298" s="149" t="s">
        <v>377</v>
      </c>
      <c r="AU298" s="149" t="s">
        <v>85</v>
      </c>
      <c r="AY298" s="17" t="s">
        <v>375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83</v>
      </c>
      <c r="BK298" s="150">
        <f>ROUND(I298*H298,2)</f>
        <v>0</v>
      </c>
      <c r="BL298" s="17" t="s">
        <v>491</v>
      </c>
      <c r="BM298" s="149" t="s">
        <v>1202</v>
      </c>
    </row>
    <row r="299" spans="2:65" s="12" customFormat="1" ht="22.5" x14ac:dyDescent="0.2">
      <c r="B299" s="151"/>
      <c r="D299" s="152" t="s">
        <v>384</v>
      </c>
      <c r="E299" s="153" t="s">
        <v>1</v>
      </c>
      <c r="F299" s="154" t="s">
        <v>2264</v>
      </c>
      <c r="H299" s="155">
        <v>323</v>
      </c>
      <c r="I299" s="156"/>
      <c r="L299" s="151"/>
      <c r="M299" s="157"/>
      <c r="T299" s="158"/>
      <c r="AT299" s="153" t="s">
        <v>384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375</v>
      </c>
    </row>
    <row r="300" spans="2:65" s="13" customFormat="1" ht="11.25" x14ac:dyDescent="0.2">
      <c r="B300" s="159"/>
      <c r="D300" s="152" t="s">
        <v>384</v>
      </c>
      <c r="E300" s="160" t="s">
        <v>1</v>
      </c>
      <c r="F300" s="161" t="s">
        <v>387</v>
      </c>
      <c r="H300" s="162">
        <v>323</v>
      </c>
      <c r="I300" s="163"/>
      <c r="L300" s="159"/>
      <c r="M300" s="164"/>
      <c r="T300" s="165"/>
      <c r="AT300" s="160" t="s">
        <v>384</v>
      </c>
      <c r="AU300" s="160" t="s">
        <v>85</v>
      </c>
      <c r="AV300" s="13" t="s">
        <v>382</v>
      </c>
      <c r="AW300" s="13" t="s">
        <v>32</v>
      </c>
      <c r="AX300" s="13" t="s">
        <v>83</v>
      </c>
      <c r="AY300" s="160" t="s">
        <v>375</v>
      </c>
    </row>
    <row r="301" spans="2:65" s="1" customFormat="1" ht="24.2" customHeight="1" x14ac:dyDescent="0.2">
      <c r="B301" s="32"/>
      <c r="C301" s="138" t="s">
        <v>782</v>
      </c>
      <c r="D301" s="138" t="s">
        <v>377</v>
      </c>
      <c r="E301" s="139" t="s">
        <v>2267</v>
      </c>
      <c r="F301" s="140" t="s">
        <v>2268</v>
      </c>
      <c r="G301" s="141" t="s">
        <v>1308</v>
      </c>
      <c r="H301" s="192"/>
      <c r="I301" s="143"/>
      <c r="J301" s="144">
        <f>ROUND(I301*H301,2)</f>
        <v>0</v>
      </c>
      <c r="K301" s="140" t="s">
        <v>381</v>
      </c>
      <c r="L301" s="32"/>
      <c r="M301" s="145" t="s">
        <v>1</v>
      </c>
      <c r="N301" s="146" t="s">
        <v>41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491</v>
      </c>
      <c r="AT301" s="149" t="s">
        <v>377</v>
      </c>
      <c r="AU301" s="149" t="s">
        <v>85</v>
      </c>
      <c r="AY301" s="17" t="s">
        <v>375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491</v>
      </c>
      <c r="BM301" s="149" t="s">
        <v>1213</v>
      </c>
    </row>
    <row r="302" spans="2:65" s="11" customFormat="1" ht="22.9" customHeight="1" x14ac:dyDescent="0.2">
      <c r="B302" s="126"/>
      <c r="D302" s="127" t="s">
        <v>75</v>
      </c>
      <c r="E302" s="136" t="s">
        <v>2269</v>
      </c>
      <c r="F302" s="136" t="s">
        <v>2270</v>
      </c>
      <c r="I302" s="129"/>
      <c r="J302" s="137">
        <f>BK302</f>
        <v>0</v>
      </c>
      <c r="L302" s="126"/>
      <c r="M302" s="131"/>
      <c r="P302" s="132">
        <f>SUM(P303:P309)</f>
        <v>0</v>
      </c>
      <c r="R302" s="132">
        <f>SUM(R303:R309)</f>
        <v>7.1199999999999996E-3</v>
      </c>
      <c r="T302" s="133">
        <f>SUM(T303:T309)</f>
        <v>0</v>
      </c>
      <c r="AR302" s="127" t="s">
        <v>85</v>
      </c>
      <c r="AT302" s="134" t="s">
        <v>75</v>
      </c>
      <c r="AU302" s="134" t="s">
        <v>83</v>
      </c>
      <c r="AY302" s="127" t="s">
        <v>375</v>
      </c>
      <c r="BK302" s="135">
        <f>SUM(BK303:BK309)</f>
        <v>0</v>
      </c>
    </row>
    <row r="303" spans="2:65" s="1" customFormat="1" ht="33" customHeight="1" x14ac:dyDescent="0.2">
      <c r="B303" s="32"/>
      <c r="C303" s="138" t="s">
        <v>788</v>
      </c>
      <c r="D303" s="138" t="s">
        <v>377</v>
      </c>
      <c r="E303" s="139" t="s">
        <v>2271</v>
      </c>
      <c r="F303" s="140" t="s">
        <v>2272</v>
      </c>
      <c r="G303" s="141" t="s">
        <v>2259</v>
      </c>
      <c r="H303" s="142">
        <v>1</v>
      </c>
      <c r="I303" s="143"/>
      <c r="J303" s="144">
        <f>ROUND(I303*H303,2)</f>
        <v>0</v>
      </c>
      <c r="K303" s="140" t="s">
        <v>381</v>
      </c>
      <c r="L303" s="32"/>
      <c r="M303" s="145" t="s">
        <v>1</v>
      </c>
      <c r="N303" s="146" t="s">
        <v>41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491</v>
      </c>
      <c r="AT303" s="149" t="s">
        <v>377</v>
      </c>
      <c r="AU303" s="149" t="s">
        <v>85</v>
      </c>
      <c r="AY303" s="17" t="s">
        <v>375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491</v>
      </c>
      <c r="BM303" s="149" t="s">
        <v>1222</v>
      </c>
    </row>
    <row r="304" spans="2:65" s="12" customFormat="1" ht="11.25" x14ac:dyDescent="0.2">
      <c r="B304" s="151"/>
      <c r="D304" s="152" t="s">
        <v>384</v>
      </c>
      <c r="E304" s="153" t="s">
        <v>1</v>
      </c>
      <c r="F304" s="154" t="s">
        <v>2232</v>
      </c>
      <c r="H304" s="155">
        <v>1</v>
      </c>
      <c r="I304" s="156"/>
      <c r="L304" s="151"/>
      <c r="M304" s="157"/>
      <c r="T304" s="158"/>
      <c r="AT304" s="153" t="s">
        <v>384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375</v>
      </c>
    </row>
    <row r="305" spans="2:65" s="13" customFormat="1" ht="11.25" x14ac:dyDescent="0.2">
      <c r="B305" s="159"/>
      <c r="D305" s="152" t="s">
        <v>384</v>
      </c>
      <c r="E305" s="160" t="s">
        <v>1</v>
      </c>
      <c r="F305" s="161" t="s">
        <v>387</v>
      </c>
      <c r="H305" s="162">
        <v>1</v>
      </c>
      <c r="I305" s="163"/>
      <c r="L305" s="159"/>
      <c r="M305" s="164"/>
      <c r="T305" s="165"/>
      <c r="AT305" s="160" t="s">
        <v>384</v>
      </c>
      <c r="AU305" s="160" t="s">
        <v>85</v>
      </c>
      <c r="AV305" s="13" t="s">
        <v>382</v>
      </c>
      <c r="AW305" s="13" t="s">
        <v>32</v>
      </c>
      <c r="AX305" s="13" t="s">
        <v>83</v>
      </c>
      <c r="AY305" s="160" t="s">
        <v>375</v>
      </c>
    </row>
    <row r="306" spans="2:65" s="1" customFormat="1" ht="24.2" customHeight="1" x14ac:dyDescent="0.2">
      <c r="B306" s="32"/>
      <c r="C306" s="138" t="s">
        <v>794</v>
      </c>
      <c r="D306" s="138" t="s">
        <v>377</v>
      </c>
      <c r="E306" s="139" t="s">
        <v>2273</v>
      </c>
      <c r="F306" s="140" t="s">
        <v>2274</v>
      </c>
      <c r="G306" s="141" t="s">
        <v>2259</v>
      </c>
      <c r="H306" s="142">
        <v>1</v>
      </c>
      <c r="I306" s="143"/>
      <c r="J306" s="144">
        <f>ROUND(I306*H306,2)</f>
        <v>0</v>
      </c>
      <c r="K306" s="140" t="s">
        <v>381</v>
      </c>
      <c r="L306" s="32"/>
      <c r="M306" s="145" t="s">
        <v>1</v>
      </c>
      <c r="N306" s="146" t="s">
        <v>41</v>
      </c>
      <c r="P306" s="147">
        <f>O306*H306</f>
        <v>0</v>
      </c>
      <c r="Q306" s="147">
        <v>7.1199999999999996E-3</v>
      </c>
      <c r="R306" s="147">
        <f>Q306*H306</f>
        <v>7.1199999999999996E-3</v>
      </c>
      <c r="S306" s="147">
        <v>0</v>
      </c>
      <c r="T306" s="148">
        <f>S306*H306</f>
        <v>0</v>
      </c>
      <c r="AR306" s="149" t="s">
        <v>491</v>
      </c>
      <c r="AT306" s="149" t="s">
        <v>377</v>
      </c>
      <c r="AU306" s="149" t="s">
        <v>85</v>
      </c>
      <c r="AY306" s="17" t="s">
        <v>375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83</v>
      </c>
      <c r="BK306" s="150">
        <f>ROUND(I306*H306,2)</f>
        <v>0</v>
      </c>
      <c r="BL306" s="17" t="s">
        <v>491</v>
      </c>
      <c r="BM306" s="149" t="s">
        <v>1234</v>
      </c>
    </row>
    <row r="307" spans="2:65" s="12" customFormat="1" ht="11.25" x14ac:dyDescent="0.2">
      <c r="B307" s="151"/>
      <c r="D307" s="152" t="s">
        <v>384</v>
      </c>
      <c r="E307" s="153" t="s">
        <v>1</v>
      </c>
      <c r="F307" s="154" t="s">
        <v>2232</v>
      </c>
      <c r="H307" s="155">
        <v>1</v>
      </c>
      <c r="I307" s="156"/>
      <c r="L307" s="151"/>
      <c r="M307" s="157"/>
      <c r="T307" s="158"/>
      <c r="AT307" s="153" t="s">
        <v>384</v>
      </c>
      <c r="AU307" s="153" t="s">
        <v>85</v>
      </c>
      <c r="AV307" s="12" t="s">
        <v>85</v>
      </c>
      <c r="AW307" s="12" t="s">
        <v>32</v>
      </c>
      <c r="AX307" s="12" t="s">
        <v>76</v>
      </c>
      <c r="AY307" s="153" t="s">
        <v>375</v>
      </c>
    </row>
    <row r="308" spans="2:65" s="13" customFormat="1" ht="11.25" x14ac:dyDescent="0.2">
      <c r="B308" s="159"/>
      <c r="D308" s="152" t="s">
        <v>384</v>
      </c>
      <c r="E308" s="160" t="s">
        <v>1</v>
      </c>
      <c r="F308" s="161" t="s">
        <v>387</v>
      </c>
      <c r="H308" s="162">
        <v>1</v>
      </c>
      <c r="I308" s="163"/>
      <c r="L308" s="159"/>
      <c r="M308" s="164"/>
      <c r="T308" s="165"/>
      <c r="AT308" s="160" t="s">
        <v>384</v>
      </c>
      <c r="AU308" s="160" t="s">
        <v>85</v>
      </c>
      <c r="AV308" s="13" t="s">
        <v>382</v>
      </c>
      <c r="AW308" s="13" t="s">
        <v>32</v>
      </c>
      <c r="AX308" s="13" t="s">
        <v>83</v>
      </c>
      <c r="AY308" s="160" t="s">
        <v>375</v>
      </c>
    </row>
    <row r="309" spans="2:65" s="1" customFormat="1" ht="24.2" customHeight="1" x14ac:dyDescent="0.2">
      <c r="B309" s="32"/>
      <c r="C309" s="138" t="s">
        <v>799</v>
      </c>
      <c r="D309" s="138" t="s">
        <v>377</v>
      </c>
      <c r="E309" s="139" t="s">
        <v>2275</v>
      </c>
      <c r="F309" s="140" t="s">
        <v>2276</v>
      </c>
      <c r="G309" s="141" t="s">
        <v>1308</v>
      </c>
      <c r="H309" s="192"/>
      <c r="I309" s="143"/>
      <c r="J309" s="144">
        <f>ROUND(I309*H309,2)</f>
        <v>0</v>
      </c>
      <c r="K309" s="140" t="s">
        <v>381</v>
      </c>
      <c r="L309" s="32"/>
      <c r="M309" s="145" t="s">
        <v>1</v>
      </c>
      <c r="N309" s="146" t="s">
        <v>41</v>
      </c>
      <c r="P309" s="147">
        <f>O309*H309</f>
        <v>0</v>
      </c>
      <c r="Q309" s="147">
        <v>0</v>
      </c>
      <c r="R309" s="147">
        <f>Q309*H309</f>
        <v>0</v>
      </c>
      <c r="S309" s="147">
        <v>0</v>
      </c>
      <c r="T309" s="148">
        <f>S309*H309</f>
        <v>0</v>
      </c>
      <c r="AR309" s="149" t="s">
        <v>491</v>
      </c>
      <c r="AT309" s="149" t="s">
        <v>377</v>
      </c>
      <c r="AU309" s="149" t="s">
        <v>85</v>
      </c>
      <c r="AY309" s="17" t="s">
        <v>375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83</v>
      </c>
      <c r="BK309" s="150">
        <f>ROUND(I309*H309,2)</f>
        <v>0</v>
      </c>
      <c r="BL309" s="17" t="s">
        <v>491</v>
      </c>
      <c r="BM309" s="149" t="s">
        <v>1243</v>
      </c>
    </row>
    <row r="310" spans="2:65" s="11" customFormat="1" ht="22.9" customHeight="1" x14ac:dyDescent="0.2">
      <c r="B310" s="126"/>
      <c r="D310" s="127" t="s">
        <v>75</v>
      </c>
      <c r="E310" s="136" t="s">
        <v>2277</v>
      </c>
      <c r="F310" s="136" t="s">
        <v>2278</v>
      </c>
      <c r="I310" s="129"/>
      <c r="J310" s="137">
        <f>BK310</f>
        <v>0</v>
      </c>
      <c r="L310" s="126"/>
      <c r="M310" s="131"/>
      <c r="P310" s="132">
        <f>SUM(P311:P359)</f>
        <v>0</v>
      </c>
      <c r="R310" s="132">
        <f>SUM(R311:R359)</f>
        <v>0.60042999999999991</v>
      </c>
      <c r="T310" s="133">
        <f>SUM(T311:T359)</f>
        <v>0</v>
      </c>
      <c r="AR310" s="127" t="s">
        <v>85</v>
      </c>
      <c r="AT310" s="134" t="s">
        <v>75</v>
      </c>
      <c r="AU310" s="134" t="s">
        <v>83</v>
      </c>
      <c r="AY310" s="127" t="s">
        <v>375</v>
      </c>
      <c r="BK310" s="135">
        <f>SUM(BK311:BK359)</f>
        <v>0</v>
      </c>
    </row>
    <row r="311" spans="2:65" s="1" customFormat="1" ht="37.9" customHeight="1" x14ac:dyDescent="0.2">
      <c r="B311" s="32"/>
      <c r="C311" s="138" t="s">
        <v>805</v>
      </c>
      <c r="D311" s="138" t="s">
        <v>377</v>
      </c>
      <c r="E311" s="139" t="s">
        <v>2279</v>
      </c>
      <c r="F311" s="140" t="s">
        <v>2280</v>
      </c>
      <c r="G311" s="141" t="s">
        <v>2259</v>
      </c>
      <c r="H311" s="142">
        <v>1</v>
      </c>
      <c r="I311" s="143"/>
      <c r="J311" s="144">
        <f>ROUND(I311*H311,2)</f>
        <v>0</v>
      </c>
      <c r="K311" s="140" t="s">
        <v>381</v>
      </c>
      <c r="L311" s="32"/>
      <c r="M311" s="145" t="s">
        <v>1</v>
      </c>
      <c r="N311" s="146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491</v>
      </c>
      <c r="AT311" s="149" t="s">
        <v>377</v>
      </c>
      <c r="AU311" s="149" t="s">
        <v>85</v>
      </c>
      <c r="AY311" s="17" t="s">
        <v>375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491</v>
      </c>
      <c r="BM311" s="149" t="s">
        <v>1257</v>
      </c>
    </row>
    <row r="312" spans="2:65" s="12" customFormat="1" ht="11.25" x14ac:dyDescent="0.2">
      <c r="B312" s="151"/>
      <c r="D312" s="152" t="s">
        <v>384</v>
      </c>
      <c r="E312" s="153" t="s">
        <v>1</v>
      </c>
      <c r="F312" s="154" t="s">
        <v>2281</v>
      </c>
      <c r="H312" s="155">
        <v>1</v>
      </c>
      <c r="I312" s="156"/>
      <c r="L312" s="151"/>
      <c r="M312" s="157"/>
      <c r="T312" s="158"/>
      <c r="AT312" s="153" t="s">
        <v>384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375</v>
      </c>
    </row>
    <row r="313" spans="2:65" s="13" customFormat="1" ht="11.25" x14ac:dyDescent="0.2">
      <c r="B313" s="159"/>
      <c r="D313" s="152" t="s">
        <v>384</v>
      </c>
      <c r="E313" s="160" t="s">
        <v>1</v>
      </c>
      <c r="F313" s="161" t="s">
        <v>387</v>
      </c>
      <c r="H313" s="162">
        <v>1</v>
      </c>
      <c r="I313" s="163"/>
      <c r="L313" s="159"/>
      <c r="M313" s="164"/>
      <c r="T313" s="165"/>
      <c r="AT313" s="160" t="s">
        <v>384</v>
      </c>
      <c r="AU313" s="160" t="s">
        <v>85</v>
      </c>
      <c r="AV313" s="13" t="s">
        <v>382</v>
      </c>
      <c r="AW313" s="13" t="s">
        <v>32</v>
      </c>
      <c r="AX313" s="13" t="s">
        <v>83</v>
      </c>
      <c r="AY313" s="160" t="s">
        <v>375</v>
      </c>
    </row>
    <row r="314" spans="2:65" s="1" customFormat="1" ht="24.2" customHeight="1" x14ac:dyDescent="0.2">
      <c r="B314" s="32"/>
      <c r="C314" s="138" t="s">
        <v>809</v>
      </c>
      <c r="D314" s="138" t="s">
        <v>377</v>
      </c>
      <c r="E314" s="139" t="s">
        <v>2282</v>
      </c>
      <c r="F314" s="140" t="s">
        <v>2283</v>
      </c>
      <c r="G314" s="141" t="s">
        <v>2259</v>
      </c>
      <c r="H314" s="142">
        <v>2</v>
      </c>
      <c r="I314" s="143"/>
      <c r="J314" s="144">
        <f>ROUND(I314*H314,2)</f>
        <v>0</v>
      </c>
      <c r="K314" s="140" t="s">
        <v>381</v>
      </c>
      <c r="L314" s="32"/>
      <c r="M314" s="145" t="s">
        <v>1</v>
      </c>
      <c r="N314" s="146" t="s">
        <v>41</v>
      </c>
      <c r="P314" s="147">
        <f>O314*H314</f>
        <v>0</v>
      </c>
      <c r="Q314" s="147">
        <v>1.6969999999999999E-2</v>
      </c>
      <c r="R314" s="147">
        <f>Q314*H314</f>
        <v>3.3939999999999998E-2</v>
      </c>
      <c r="S314" s="147">
        <v>0</v>
      </c>
      <c r="T314" s="148">
        <f>S314*H314</f>
        <v>0</v>
      </c>
      <c r="AR314" s="149" t="s">
        <v>491</v>
      </c>
      <c r="AT314" s="149" t="s">
        <v>377</v>
      </c>
      <c r="AU314" s="149" t="s">
        <v>85</v>
      </c>
      <c r="AY314" s="17" t="s">
        <v>375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83</v>
      </c>
      <c r="BK314" s="150">
        <f>ROUND(I314*H314,2)</f>
        <v>0</v>
      </c>
      <c r="BL314" s="17" t="s">
        <v>491</v>
      </c>
      <c r="BM314" s="149" t="s">
        <v>1273</v>
      </c>
    </row>
    <row r="315" spans="2:65" s="12" customFormat="1" ht="11.25" x14ac:dyDescent="0.2">
      <c r="B315" s="151"/>
      <c r="D315" s="152" t="s">
        <v>384</v>
      </c>
      <c r="E315" s="153" t="s">
        <v>1</v>
      </c>
      <c r="F315" s="154" t="s">
        <v>2284</v>
      </c>
      <c r="H315" s="155">
        <v>2</v>
      </c>
      <c r="I315" s="156"/>
      <c r="L315" s="151"/>
      <c r="M315" s="157"/>
      <c r="T315" s="158"/>
      <c r="AT315" s="153" t="s">
        <v>384</v>
      </c>
      <c r="AU315" s="153" t="s">
        <v>85</v>
      </c>
      <c r="AV315" s="12" t="s">
        <v>85</v>
      </c>
      <c r="AW315" s="12" t="s">
        <v>32</v>
      </c>
      <c r="AX315" s="12" t="s">
        <v>76</v>
      </c>
      <c r="AY315" s="153" t="s">
        <v>375</v>
      </c>
    </row>
    <row r="316" spans="2:65" s="13" customFormat="1" ht="11.25" x14ac:dyDescent="0.2">
      <c r="B316" s="159"/>
      <c r="D316" s="152" t="s">
        <v>384</v>
      </c>
      <c r="E316" s="160" t="s">
        <v>1</v>
      </c>
      <c r="F316" s="161" t="s">
        <v>387</v>
      </c>
      <c r="H316" s="162">
        <v>2</v>
      </c>
      <c r="I316" s="163"/>
      <c r="L316" s="159"/>
      <c r="M316" s="164"/>
      <c r="T316" s="165"/>
      <c r="AT316" s="160" t="s">
        <v>384</v>
      </c>
      <c r="AU316" s="160" t="s">
        <v>85</v>
      </c>
      <c r="AV316" s="13" t="s">
        <v>382</v>
      </c>
      <c r="AW316" s="13" t="s">
        <v>32</v>
      </c>
      <c r="AX316" s="13" t="s">
        <v>83</v>
      </c>
      <c r="AY316" s="160" t="s">
        <v>375</v>
      </c>
    </row>
    <row r="317" spans="2:65" s="1" customFormat="1" ht="24.2" customHeight="1" x14ac:dyDescent="0.2">
      <c r="B317" s="32"/>
      <c r="C317" s="138" t="s">
        <v>816</v>
      </c>
      <c r="D317" s="138" t="s">
        <v>377</v>
      </c>
      <c r="E317" s="139" t="s">
        <v>2285</v>
      </c>
      <c r="F317" s="140" t="s">
        <v>2286</v>
      </c>
      <c r="G317" s="141" t="s">
        <v>2259</v>
      </c>
      <c r="H317" s="142">
        <v>3</v>
      </c>
      <c r="I317" s="143"/>
      <c r="J317" s="144">
        <f>ROUND(I317*H317,2)</f>
        <v>0</v>
      </c>
      <c r="K317" s="140" t="s">
        <v>381</v>
      </c>
      <c r="L317" s="32"/>
      <c r="M317" s="145" t="s">
        <v>1</v>
      </c>
      <c r="N317" s="146" t="s">
        <v>41</v>
      </c>
      <c r="P317" s="147">
        <f>O317*H317</f>
        <v>0</v>
      </c>
      <c r="Q317" s="147">
        <v>1.8079999999999999E-2</v>
      </c>
      <c r="R317" s="147">
        <f>Q317*H317</f>
        <v>5.4239999999999997E-2</v>
      </c>
      <c r="S317" s="147">
        <v>0</v>
      </c>
      <c r="T317" s="148">
        <f>S317*H317</f>
        <v>0</v>
      </c>
      <c r="AR317" s="149" t="s">
        <v>491</v>
      </c>
      <c r="AT317" s="149" t="s">
        <v>377</v>
      </c>
      <c r="AU317" s="149" t="s">
        <v>85</v>
      </c>
      <c r="AY317" s="17" t="s">
        <v>375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83</v>
      </c>
      <c r="BK317" s="150">
        <f>ROUND(I317*H317,2)</f>
        <v>0</v>
      </c>
      <c r="BL317" s="17" t="s">
        <v>491</v>
      </c>
      <c r="BM317" s="149" t="s">
        <v>1285</v>
      </c>
    </row>
    <row r="318" spans="2:65" s="12" customFormat="1" ht="11.25" x14ac:dyDescent="0.2">
      <c r="B318" s="151"/>
      <c r="D318" s="152" t="s">
        <v>384</v>
      </c>
      <c r="E318" s="153" t="s">
        <v>1</v>
      </c>
      <c r="F318" s="154" t="s">
        <v>2287</v>
      </c>
      <c r="H318" s="155">
        <v>3</v>
      </c>
      <c r="I318" s="156"/>
      <c r="L318" s="151"/>
      <c r="M318" s="157"/>
      <c r="T318" s="158"/>
      <c r="AT318" s="153" t="s">
        <v>384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375</v>
      </c>
    </row>
    <row r="319" spans="2:65" s="13" customFormat="1" ht="11.25" x14ac:dyDescent="0.2">
      <c r="B319" s="159"/>
      <c r="D319" s="152" t="s">
        <v>384</v>
      </c>
      <c r="E319" s="160" t="s">
        <v>1</v>
      </c>
      <c r="F319" s="161" t="s">
        <v>387</v>
      </c>
      <c r="H319" s="162">
        <v>3</v>
      </c>
      <c r="I319" s="163"/>
      <c r="L319" s="159"/>
      <c r="M319" s="164"/>
      <c r="T319" s="165"/>
      <c r="AT319" s="160" t="s">
        <v>384</v>
      </c>
      <c r="AU319" s="160" t="s">
        <v>85</v>
      </c>
      <c r="AV319" s="13" t="s">
        <v>382</v>
      </c>
      <c r="AW319" s="13" t="s">
        <v>32</v>
      </c>
      <c r="AX319" s="13" t="s">
        <v>83</v>
      </c>
      <c r="AY319" s="160" t="s">
        <v>375</v>
      </c>
    </row>
    <row r="320" spans="2:65" s="1" customFormat="1" ht="33" customHeight="1" x14ac:dyDescent="0.2">
      <c r="B320" s="32"/>
      <c r="C320" s="138" t="s">
        <v>822</v>
      </c>
      <c r="D320" s="138" t="s">
        <v>377</v>
      </c>
      <c r="E320" s="139" t="s">
        <v>2288</v>
      </c>
      <c r="F320" s="140" t="s">
        <v>2289</v>
      </c>
      <c r="G320" s="141" t="s">
        <v>2259</v>
      </c>
      <c r="H320" s="142">
        <v>1</v>
      </c>
      <c r="I320" s="143"/>
      <c r="J320" s="144">
        <f>ROUND(I320*H320,2)</f>
        <v>0</v>
      </c>
      <c r="K320" s="140" t="s">
        <v>381</v>
      </c>
      <c r="L320" s="32"/>
      <c r="M320" s="145" t="s">
        <v>1</v>
      </c>
      <c r="N320" s="146" t="s">
        <v>41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491</v>
      </c>
      <c r="AT320" s="149" t="s">
        <v>377</v>
      </c>
      <c r="AU320" s="149" t="s">
        <v>85</v>
      </c>
      <c r="AY320" s="17" t="s">
        <v>375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491</v>
      </c>
      <c r="BM320" s="149" t="s">
        <v>1296</v>
      </c>
    </row>
    <row r="321" spans="2:65" s="12" customFormat="1" ht="11.25" x14ac:dyDescent="0.2">
      <c r="B321" s="151"/>
      <c r="D321" s="152" t="s">
        <v>384</v>
      </c>
      <c r="E321" s="153" t="s">
        <v>1</v>
      </c>
      <c r="F321" s="154" t="s">
        <v>2281</v>
      </c>
      <c r="H321" s="155">
        <v>1</v>
      </c>
      <c r="I321" s="156"/>
      <c r="L321" s="151"/>
      <c r="M321" s="157"/>
      <c r="T321" s="158"/>
      <c r="AT321" s="153" t="s">
        <v>384</v>
      </c>
      <c r="AU321" s="153" t="s">
        <v>85</v>
      </c>
      <c r="AV321" s="12" t="s">
        <v>85</v>
      </c>
      <c r="AW321" s="12" t="s">
        <v>32</v>
      </c>
      <c r="AX321" s="12" t="s">
        <v>76</v>
      </c>
      <c r="AY321" s="153" t="s">
        <v>375</v>
      </c>
    </row>
    <row r="322" spans="2:65" s="13" customFormat="1" ht="11.25" x14ac:dyDescent="0.2">
      <c r="B322" s="159"/>
      <c r="D322" s="152" t="s">
        <v>384</v>
      </c>
      <c r="E322" s="160" t="s">
        <v>1</v>
      </c>
      <c r="F322" s="161" t="s">
        <v>387</v>
      </c>
      <c r="H322" s="162">
        <v>1</v>
      </c>
      <c r="I322" s="163"/>
      <c r="L322" s="159"/>
      <c r="M322" s="164"/>
      <c r="T322" s="165"/>
      <c r="AT322" s="160" t="s">
        <v>384</v>
      </c>
      <c r="AU322" s="160" t="s">
        <v>85</v>
      </c>
      <c r="AV322" s="13" t="s">
        <v>382</v>
      </c>
      <c r="AW322" s="13" t="s">
        <v>32</v>
      </c>
      <c r="AX322" s="13" t="s">
        <v>83</v>
      </c>
      <c r="AY322" s="160" t="s">
        <v>375</v>
      </c>
    </row>
    <row r="323" spans="2:65" s="1" customFormat="1" ht="24.2" customHeight="1" x14ac:dyDescent="0.2">
      <c r="B323" s="32"/>
      <c r="C323" s="138" t="s">
        <v>827</v>
      </c>
      <c r="D323" s="138" t="s">
        <v>377</v>
      </c>
      <c r="E323" s="139" t="s">
        <v>2290</v>
      </c>
      <c r="F323" s="140" t="s">
        <v>2291</v>
      </c>
      <c r="G323" s="141" t="s">
        <v>2259</v>
      </c>
      <c r="H323" s="142">
        <v>14</v>
      </c>
      <c r="I323" s="143"/>
      <c r="J323" s="144">
        <f>ROUND(I323*H323,2)</f>
        <v>0</v>
      </c>
      <c r="K323" s="140" t="s">
        <v>381</v>
      </c>
      <c r="L323" s="32"/>
      <c r="M323" s="145" t="s">
        <v>1</v>
      </c>
      <c r="N323" s="146" t="s">
        <v>41</v>
      </c>
      <c r="P323" s="147">
        <f>O323*H323</f>
        <v>0</v>
      </c>
      <c r="Q323" s="147">
        <v>1.797E-2</v>
      </c>
      <c r="R323" s="147">
        <f>Q323*H323</f>
        <v>0.25158000000000003</v>
      </c>
      <c r="S323" s="147">
        <v>0</v>
      </c>
      <c r="T323" s="148">
        <f>S323*H323</f>
        <v>0</v>
      </c>
      <c r="AR323" s="149" t="s">
        <v>491</v>
      </c>
      <c r="AT323" s="149" t="s">
        <v>377</v>
      </c>
      <c r="AU323" s="149" t="s">
        <v>85</v>
      </c>
      <c r="AY323" s="17" t="s">
        <v>375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491</v>
      </c>
      <c r="BM323" s="149" t="s">
        <v>1305</v>
      </c>
    </row>
    <row r="324" spans="2:65" s="12" customFormat="1" ht="11.25" x14ac:dyDescent="0.2">
      <c r="B324" s="151"/>
      <c r="D324" s="152" t="s">
        <v>384</v>
      </c>
      <c r="E324" s="153" t="s">
        <v>1</v>
      </c>
      <c r="F324" s="154" t="s">
        <v>2292</v>
      </c>
      <c r="H324" s="155">
        <v>14</v>
      </c>
      <c r="I324" s="156"/>
      <c r="L324" s="151"/>
      <c r="M324" s="157"/>
      <c r="T324" s="158"/>
      <c r="AT324" s="153" t="s">
        <v>384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375</v>
      </c>
    </row>
    <row r="325" spans="2:65" s="13" customFormat="1" ht="11.25" x14ac:dyDescent="0.2">
      <c r="B325" s="159"/>
      <c r="D325" s="152" t="s">
        <v>384</v>
      </c>
      <c r="E325" s="160" t="s">
        <v>1</v>
      </c>
      <c r="F325" s="161" t="s">
        <v>387</v>
      </c>
      <c r="H325" s="162">
        <v>14</v>
      </c>
      <c r="I325" s="163"/>
      <c r="L325" s="159"/>
      <c r="M325" s="164"/>
      <c r="T325" s="165"/>
      <c r="AT325" s="160" t="s">
        <v>384</v>
      </c>
      <c r="AU325" s="160" t="s">
        <v>85</v>
      </c>
      <c r="AV325" s="13" t="s">
        <v>382</v>
      </c>
      <c r="AW325" s="13" t="s">
        <v>32</v>
      </c>
      <c r="AX325" s="13" t="s">
        <v>83</v>
      </c>
      <c r="AY325" s="160" t="s">
        <v>375</v>
      </c>
    </row>
    <row r="326" spans="2:65" s="1" customFormat="1" ht="21.75" customHeight="1" x14ac:dyDescent="0.2">
      <c r="B326" s="32"/>
      <c r="C326" s="138" t="s">
        <v>837</v>
      </c>
      <c r="D326" s="138" t="s">
        <v>377</v>
      </c>
      <c r="E326" s="139" t="s">
        <v>2293</v>
      </c>
      <c r="F326" s="140" t="s">
        <v>2294</v>
      </c>
      <c r="G326" s="141" t="s">
        <v>2259</v>
      </c>
      <c r="H326" s="142">
        <v>5</v>
      </c>
      <c r="I326" s="143"/>
      <c r="J326" s="144">
        <f>ROUND(I326*H326,2)</f>
        <v>0</v>
      </c>
      <c r="K326" s="140" t="s">
        <v>381</v>
      </c>
      <c r="L326" s="32"/>
      <c r="M326" s="145" t="s">
        <v>1</v>
      </c>
      <c r="N326" s="146" t="s">
        <v>41</v>
      </c>
      <c r="P326" s="147">
        <f>O326*H326</f>
        <v>0</v>
      </c>
      <c r="Q326" s="147">
        <v>1.452E-2</v>
      </c>
      <c r="R326" s="147">
        <f>Q326*H326</f>
        <v>7.2599999999999998E-2</v>
      </c>
      <c r="S326" s="147">
        <v>0</v>
      </c>
      <c r="T326" s="148">
        <f>S326*H326</f>
        <v>0</v>
      </c>
      <c r="AR326" s="149" t="s">
        <v>491</v>
      </c>
      <c r="AT326" s="149" t="s">
        <v>377</v>
      </c>
      <c r="AU326" s="149" t="s">
        <v>85</v>
      </c>
      <c r="AY326" s="17" t="s">
        <v>375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491</v>
      </c>
      <c r="BM326" s="149" t="s">
        <v>1320</v>
      </c>
    </row>
    <row r="327" spans="2:65" s="12" customFormat="1" ht="11.25" x14ac:dyDescent="0.2">
      <c r="B327" s="151"/>
      <c r="D327" s="152" t="s">
        <v>384</v>
      </c>
      <c r="E327" s="153" t="s">
        <v>1</v>
      </c>
      <c r="F327" s="154" t="s">
        <v>2295</v>
      </c>
      <c r="H327" s="155">
        <v>5</v>
      </c>
      <c r="I327" s="156"/>
      <c r="L327" s="151"/>
      <c r="M327" s="157"/>
      <c r="T327" s="158"/>
      <c r="AT327" s="153" t="s">
        <v>384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375</v>
      </c>
    </row>
    <row r="328" spans="2:65" s="13" customFormat="1" ht="11.25" x14ac:dyDescent="0.2">
      <c r="B328" s="159"/>
      <c r="D328" s="152" t="s">
        <v>384</v>
      </c>
      <c r="E328" s="160" t="s">
        <v>1</v>
      </c>
      <c r="F328" s="161" t="s">
        <v>387</v>
      </c>
      <c r="H328" s="162">
        <v>5</v>
      </c>
      <c r="I328" s="163"/>
      <c r="L328" s="159"/>
      <c r="M328" s="164"/>
      <c r="T328" s="165"/>
      <c r="AT328" s="160" t="s">
        <v>384</v>
      </c>
      <c r="AU328" s="160" t="s">
        <v>85</v>
      </c>
      <c r="AV328" s="13" t="s">
        <v>382</v>
      </c>
      <c r="AW328" s="13" t="s">
        <v>32</v>
      </c>
      <c r="AX328" s="13" t="s">
        <v>83</v>
      </c>
      <c r="AY328" s="160" t="s">
        <v>375</v>
      </c>
    </row>
    <row r="329" spans="2:65" s="1" customFormat="1" ht="33" customHeight="1" x14ac:dyDescent="0.2">
      <c r="B329" s="32"/>
      <c r="C329" s="138" t="s">
        <v>846</v>
      </c>
      <c r="D329" s="138" t="s">
        <v>377</v>
      </c>
      <c r="E329" s="139" t="s">
        <v>2296</v>
      </c>
      <c r="F329" s="140" t="s">
        <v>2297</v>
      </c>
      <c r="G329" s="141" t="s">
        <v>2259</v>
      </c>
      <c r="H329" s="142">
        <v>5</v>
      </c>
      <c r="I329" s="143"/>
      <c r="J329" s="144">
        <f>ROUND(I329*H329,2)</f>
        <v>0</v>
      </c>
      <c r="K329" s="140" t="s">
        <v>381</v>
      </c>
      <c r="L329" s="32"/>
      <c r="M329" s="145" t="s">
        <v>1</v>
      </c>
      <c r="N329" s="146" t="s">
        <v>41</v>
      </c>
      <c r="P329" s="147">
        <f>O329*H329</f>
        <v>0</v>
      </c>
      <c r="Q329" s="147">
        <v>1.9369999999999998E-2</v>
      </c>
      <c r="R329" s="147">
        <f>Q329*H329</f>
        <v>9.6849999999999992E-2</v>
      </c>
      <c r="S329" s="147">
        <v>0</v>
      </c>
      <c r="T329" s="148">
        <f>S329*H329</f>
        <v>0</v>
      </c>
      <c r="AR329" s="149" t="s">
        <v>491</v>
      </c>
      <c r="AT329" s="149" t="s">
        <v>377</v>
      </c>
      <c r="AU329" s="149" t="s">
        <v>85</v>
      </c>
      <c r="AY329" s="17" t="s">
        <v>375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83</v>
      </c>
      <c r="BK329" s="150">
        <f>ROUND(I329*H329,2)</f>
        <v>0</v>
      </c>
      <c r="BL329" s="17" t="s">
        <v>491</v>
      </c>
      <c r="BM329" s="149" t="s">
        <v>1327</v>
      </c>
    </row>
    <row r="330" spans="2:65" s="12" customFormat="1" ht="11.25" x14ac:dyDescent="0.2">
      <c r="B330" s="151"/>
      <c r="D330" s="152" t="s">
        <v>384</v>
      </c>
      <c r="E330" s="153" t="s">
        <v>1</v>
      </c>
      <c r="F330" s="154" t="s">
        <v>2295</v>
      </c>
      <c r="H330" s="155">
        <v>5</v>
      </c>
      <c r="I330" s="156"/>
      <c r="L330" s="151"/>
      <c r="M330" s="157"/>
      <c r="T330" s="158"/>
      <c r="AT330" s="153" t="s">
        <v>384</v>
      </c>
      <c r="AU330" s="153" t="s">
        <v>85</v>
      </c>
      <c r="AV330" s="12" t="s">
        <v>85</v>
      </c>
      <c r="AW330" s="12" t="s">
        <v>32</v>
      </c>
      <c r="AX330" s="12" t="s">
        <v>76</v>
      </c>
      <c r="AY330" s="153" t="s">
        <v>375</v>
      </c>
    </row>
    <row r="331" spans="2:65" s="13" customFormat="1" ht="11.25" x14ac:dyDescent="0.2">
      <c r="B331" s="159"/>
      <c r="D331" s="152" t="s">
        <v>384</v>
      </c>
      <c r="E331" s="160" t="s">
        <v>1</v>
      </c>
      <c r="F331" s="161" t="s">
        <v>387</v>
      </c>
      <c r="H331" s="162">
        <v>5</v>
      </c>
      <c r="I331" s="163"/>
      <c r="L331" s="159"/>
      <c r="M331" s="164"/>
      <c r="T331" s="165"/>
      <c r="AT331" s="160" t="s">
        <v>384</v>
      </c>
      <c r="AU331" s="160" t="s">
        <v>85</v>
      </c>
      <c r="AV331" s="13" t="s">
        <v>382</v>
      </c>
      <c r="AW331" s="13" t="s">
        <v>32</v>
      </c>
      <c r="AX331" s="13" t="s">
        <v>83</v>
      </c>
      <c r="AY331" s="160" t="s">
        <v>375</v>
      </c>
    </row>
    <row r="332" spans="2:65" s="1" customFormat="1" ht="24.2" customHeight="1" x14ac:dyDescent="0.2">
      <c r="B332" s="32"/>
      <c r="C332" s="138" t="s">
        <v>850</v>
      </c>
      <c r="D332" s="138" t="s">
        <v>377</v>
      </c>
      <c r="E332" s="139" t="s">
        <v>2298</v>
      </c>
      <c r="F332" s="140" t="s">
        <v>2299</v>
      </c>
      <c r="G332" s="141" t="s">
        <v>2259</v>
      </c>
      <c r="H332" s="142">
        <v>2</v>
      </c>
      <c r="I332" s="143"/>
      <c r="J332" s="144">
        <f>ROUND(I332*H332,2)</f>
        <v>0</v>
      </c>
      <c r="K332" s="140" t="s">
        <v>381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1.4749999999999999E-2</v>
      </c>
      <c r="R332" s="147">
        <f>Q332*H332</f>
        <v>2.9499999999999998E-2</v>
      </c>
      <c r="S332" s="147">
        <v>0</v>
      </c>
      <c r="T332" s="148">
        <f>S332*H332</f>
        <v>0</v>
      </c>
      <c r="AR332" s="149" t="s">
        <v>491</v>
      </c>
      <c r="AT332" s="149" t="s">
        <v>377</v>
      </c>
      <c r="AU332" s="149" t="s">
        <v>85</v>
      </c>
      <c r="AY332" s="17" t="s">
        <v>375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491</v>
      </c>
      <c r="BM332" s="149" t="s">
        <v>1335</v>
      </c>
    </row>
    <row r="333" spans="2:65" s="12" customFormat="1" ht="11.25" x14ac:dyDescent="0.2">
      <c r="B333" s="151"/>
      <c r="D333" s="152" t="s">
        <v>384</v>
      </c>
      <c r="E333" s="153" t="s">
        <v>1</v>
      </c>
      <c r="F333" s="154" t="s">
        <v>2300</v>
      </c>
      <c r="H333" s="155">
        <v>2</v>
      </c>
      <c r="I333" s="156"/>
      <c r="L333" s="151"/>
      <c r="M333" s="157"/>
      <c r="T333" s="158"/>
      <c r="AT333" s="153" t="s">
        <v>384</v>
      </c>
      <c r="AU333" s="153" t="s">
        <v>85</v>
      </c>
      <c r="AV333" s="12" t="s">
        <v>85</v>
      </c>
      <c r="AW333" s="12" t="s">
        <v>32</v>
      </c>
      <c r="AX333" s="12" t="s">
        <v>76</v>
      </c>
      <c r="AY333" s="153" t="s">
        <v>375</v>
      </c>
    </row>
    <row r="334" spans="2:65" s="13" customFormat="1" ht="11.25" x14ac:dyDescent="0.2">
      <c r="B334" s="159"/>
      <c r="D334" s="152" t="s">
        <v>384</v>
      </c>
      <c r="E334" s="160" t="s">
        <v>1</v>
      </c>
      <c r="F334" s="161" t="s">
        <v>387</v>
      </c>
      <c r="H334" s="162">
        <v>2</v>
      </c>
      <c r="I334" s="163"/>
      <c r="L334" s="159"/>
      <c r="M334" s="164"/>
      <c r="T334" s="165"/>
      <c r="AT334" s="160" t="s">
        <v>384</v>
      </c>
      <c r="AU334" s="160" t="s">
        <v>85</v>
      </c>
      <c r="AV334" s="13" t="s">
        <v>382</v>
      </c>
      <c r="AW334" s="13" t="s">
        <v>32</v>
      </c>
      <c r="AX334" s="13" t="s">
        <v>83</v>
      </c>
      <c r="AY334" s="160" t="s">
        <v>375</v>
      </c>
    </row>
    <row r="335" spans="2:65" s="1" customFormat="1" ht="24.2" customHeight="1" x14ac:dyDescent="0.2">
      <c r="B335" s="32"/>
      <c r="C335" s="138" t="s">
        <v>854</v>
      </c>
      <c r="D335" s="138" t="s">
        <v>377</v>
      </c>
      <c r="E335" s="139" t="s">
        <v>2301</v>
      </c>
      <c r="F335" s="140" t="s">
        <v>2302</v>
      </c>
      <c r="G335" s="141" t="s">
        <v>2259</v>
      </c>
      <c r="H335" s="142">
        <v>2</v>
      </c>
      <c r="I335" s="143"/>
      <c r="J335" s="144">
        <f>ROUND(I335*H335,2)</f>
        <v>0</v>
      </c>
      <c r="K335" s="140" t="s">
        <v>381</v>
      </c>
      <c r="L335" s="32"/>
      <c r="M335" s="145" t="s">
        <v>1</v>
      </c>
      <c r="N335" s="146" t="s">
        <v>41</v>
      </c>
      <c r="P335" s="147">
        <f>O335*H335</f>
        <v>0</v>
      </c>
      <c r="Q335" s="147">
        <v>1.0659999999999999E-2</v>
      </c>
      <c r="R335" s="147">
        <f>Q335*H335</f>
        <v>2.1319999999999999E-2</v>
      </c>
      <c r="S335" s="147">
        <v>0</v>
      </c>
      <c r="T335" s="148">
        <f>S335*H335</f>
        <v>0</v>
      </c>
      <c r="AR335" s="149" t="s">
        <v>491</v>
      </c>
      <c r="AT335" s="149" t="s">
        <v>377</v>
      </c>
      <c r="AU335" s="149" t="s">
        <v>85</v>
      </c>
      <c r="AY335" s="17" t="s">
        <v>375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83</v>
      </c>
      <c r="BK335" s="150">
        <f>ROUND(I335*H335,2)</f>
        <v>0</v>
      </c>
      <c r="BL335" s="17" t="s">
        <v>491</v>
      </c>
      <c r="BM335" s="149" t="s">
        <v>1347</v>
      </c>
    </row>
    <row r="336" spans="2:65" s="12" customFormat="1" ht="11.25" x14ac:dyDescent="0.2">
      <c r="B336" s="151"/>
      <c r="D336" s="152" t="s">
        <v>384</v>
      </c>
      <c r="E336" s="153" t="s">
        <v>1</v>
      </c>
      <c r="F336" s="154" t="s">
        <v>2300</v>
      </c>
      <c r="H336" s="155">
        <v>2</v>
      </c>
      <c r="I336" s="156"/>
      <c r="L336" s="151"/>
      <c r="M336" s="157"/>
      <c r="T336" s="158"/>
      <c r="AT336" s="153" t="s">
        <v>384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375</v>
      </c>
    </row>
    <row r="337" spans="2:65" s="13" customFormat="1" ht="11.25" x14ac:dyDescent="0.2">
      <c r="B337" s="159"/>
      <c r="D337" s="152" t="s">
        <v>384</v>
      </c>
      <c r="E337" s="160" t="s">
        <v>1</v>
      </c>
      <c r="F337" s="161" t="s">
        <v>387</v>
      </c>
      <c r="H337" s="162">
        <v>2</v>
      </c>
      <c r="I337" s="163"/>
      <c r="L337" s="159"/>
      <c r="M337" s="164"/>
      <c r="T337" s="165"/>
      <c r="AT337" s="160" t="s">
        <v>384</v>
      </c>
      <c r="AU337" s="160" t="s">
        <v>85</v>
      </c>
      <c r="AV337" s="13" t="s">
        <v>382</v>
      </c>
      <c r="AW337" s="13" t="s">
        <v>32</v>
      </c>
      <c r="AX337" s="13" t="s">
        <v>83</v>
      </c>
      <c r="AY337" s="160" t="s">
        <v>375</v>
      </c>
    </row>
    <row r="338" spans="2:65" s="1" customFormat="1" ht="24.2" customHeight="1" x14ac:dyDescent="0.2">
      <c r="B338" s="32"/>
      <c r="C338" s="138" t="s">
        <v>862</v>
      </c>
      <c r="D338" s="138" t="s">
        <v>377</v>
      </c>
      <c r="E338" s="139" t="s">
        <v>2303</v>
      </c>
      <c r="F338" s="140" t="s">
        <v>2304</v>
      </c>
      <c r="G338" s="141" t="s">
        <v>2259</v>
      </c>
      <c r="H338" s="142">
        <v>35</v>
      </c>
      <c r="I338" s="143"/>
      <c r="J338" s="144">
        <f>ROUND(I338*H338,2)</f>
        <v>0</v>
      </c>
      <c r="K338" s="140" t="s">
        <v>381</v>
      </c>
      <c r="L338" s="32"/>
      <c r="M338" s="145" t="s">
        <v>1</v>
      </c>
      <c r="N338" s="146" t="s">
        <v>41</v>
      </c>
      <c r="P338" s="147">
        <f>O338*H338</f>
        <v>0</v>
      </c>
      <c r="Q338" s="147">
        <v>2.4000000000000001E-4</v>
      </c>
      <c r="R338" s="147">
        <f>Q338*H338</f>
        <v>8.3999999999999995E-3</v>
      </c>
      <c r="S338" s="147">
        <v>0</v>
      </c>
      <c r="T338" s="148">
        <f>S338*H338</f>
        <v>0</v>
      </c>
      <c r="AR338" s="149" t="s">
        <v>491</v>
      </c>
      <c r="AT338" s="149" t="s">
        <v>377</v>
      </c>
      <c r="AU338" s="149" t="s">
        <v>85</v>
      </c>
      <c r="AY338" s="17" t="s">
        <v>375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491</v>
      </c>
      <c r="BM338" s="149" t="s">
        <v>1361</v>
      </c>
    </row>
    <row r="339" spans="2:65" s="12" customFormat="1" ht="11.25" x14ac:dyDescent="0.2">
      <c r="B339" s="151"/>
      <c r="D339" s="152" t="s">
        <v>384</v>
      </c>
      <c r="E339" s="153" t="s">
        <v>1</v>
      </c>
      <c r="F339" s="154" t="s">
        <v>2305</v>
      </c>
      <c r="H339" s="155">
        <v>35</v>
      </c>
      <c r="I339" s="156"/>
      <c r="L339" s="151"/>
      <c r="M339" s="157"/>
      <c r="T339" s="158"/>
      <c r="AT339" s="153" t="s">
        <v>384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375</v>
      </c>
    </row>
    <row r="340" spans="2:65" s="13" customFormat="1" ht="11.25" x14ac:dyDescent="0.2">
      <c r="B340" s="159"/>
      <c r="D340" s="152" t="s">
        <v>384</v>
      </c>
      <c r="E340" s="160" t="s">
        <v>1</v>
      </c>
      <c r="F340" s="161" t="s">
        <v>387</v>
      </c>
      <c r="H340" s="162">
        <v>35</v>
      </c>
      <c r="I340" s="163"/>
      <c r="L340" s="159"/>
      <c r="M340" s="164"/>
      <c r="T340" s="165"/>
      <c r="AT340" s="160" t="s">
        <v>384</v>
      </c>
      <c r="AU340" s="160" t="s">
        <v>85</v>
      </c>
      <c r="AV340" s="13" t="s">
        <v>382</v>
      </c>
      <c r="AW340" s="13" t="s">
        <v>32</v>
      </c>
      <c r="AX340" s="13" t="s">
        <v>83</v>
      </c>
      <c r="AY340" s="160" t="s">
        <v>375</v>
      </c>
    </row>
    <row r="341" spans="2:65" s="1" customFormat="1" ht="24.2" customHeight="1" x14ac:dyDescent="0.2">
      <c r="B341" s="32"/>
      <c r="C341" s="138" t="s">
        <v>904</v>
      </c>
      <c r="D341" s="138" t="s">
        <v>377</v>
      </c>
      <c r="E341" s="139" t="s">
        <v>2306</v>
      </c>
      <c r="F341" s="140" t="s">
        <v>2307</v>
      </c>
      <c r="G341" s="141" t="s">
        <v>2259</v>
      </c>
      <c r="H341" s="142">
        <v>2</v>
      </c>
      <c r="I341" s="143"/>
      <c r="J341" s="144">
        <f>ROUND(I341*H341,2)</f>
        <v>0</v>
      </c>
      <c r="K341" s="140" t="s">
        <v>381</v>
      </c>
      <c r="L341" s="32"/>
      <c r="M341" s="145" t="s">
        <v>1</v>
      </c>
      <c r="N341" s="146" t="s">
        <v>41</v>
      </c>
      <c r="P341" s="147">
        <f>O341*H341</f>
        <v>0</v>
      </c>
      <c r="Q341" s="147">
        <v>1.72E-3</v>
      </c>
      <c r="R341" s="147">
        <f>Q341*H341</f>
        <v>3.4399999999999999E-3</v>
      </c>
      <c r="S341" s="147">
        <v>0</v>
      </c>
      <c r="T341" s="148">
        <f>S341*H341</f>
        <v>0</v>
      </c>
      <c r="AR341" s="149" t="s">
        <v>491</v>
      </c>
      <c r="AT341" s="149" t="s">
        <v>377</v>
      </c>
      <c r="AU341" s="149" t="s">
        <v>85</v>
      </c>
      <c r="AY341" s="17" t="s">
        <v>375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83</v>
      </c>
      <c r="BK341" s="150">
        <f>ROUND(I341*H341,2)</f>
        <v>0</v>
      </c>
      <c r="BL341" s="17" t="s">
        <v>491</v>
      </c>
      <c r="BM341" s="149" t="s">
        <v>1371</v>
      </c>
    </row>
    <row r="342" spans="2:65" s="12" customFormat="1" ht="11.25" x14ac:dyDescent="0.2">
      <c r="B342" s="151"/>
      <c r="D342" s="152" t="s">
        <v>384</v>
      </c>
      <c r="E342" s="153" t="s">
        <v>1</v>
      </c>
      <c r="F342" s="154" t="s">
        <v>2300</v>
      </c>
      <c r="H342" s="155">
        <v>2</v>
      </c>
      <c r="I342" s="156"/>
      <c r="L342" s="151"/>
      <c r="M342" s="157"/>
      <c r="T342" s="158"/>
      <c r="AT342" s="153" t="s">
        <v>384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375</v>
      </c>
    </row>
    <row r="343" spans="2:65" s="13" customFormat="1" ht="11.25" x14ac:dyDescent="0.2">
      <c r="B343" s="159"/>
      <c r="D343" s="152" t="s">
        <v>384</v>
      </c>
      <c r="E343" s="160" t="s">
        <v>1</v>
      </c>
      <c r="F343" s="161" t="s">
        <v>387</v>
      </c>
      <c r="H343" s="162">
        <v>2</v>
      </c>
      <c r="I343" s="163"/>
      <c r="L343" s="159"/>
      <c r="M343" s="164"/>
      <c r="T343" s="165"/>
      <c r="AT343" s="160" t="s">
        <v>384</v>
      </c>
      <c r="AU343" s="160" t="s">
        <v>85</v>
      </c>
      <c r="AV343" s="13" t="s">
        <v>382</v>
      </c>
      <c r="AW343" s="13" t="s">
        <v>32</v>
      </c>
      <c r="AX343" s="13" t="s">
        <v>83</v>
      </c>
      <c r="AY343" s="160" t="s">
        <v>375</v>
      </c>
    </row>
    <row r="344" spans="2:65" s="1" customFormat="1" ht="24.2" customHeight="1" x14ac:dyDescent="0.2">
      <c r="B344" s="32"/>
      <c r="C344" s="138" t="s">
        <v>911</v>
      </c>
      <c r="D344" s="138" t="s">
        <v>377</v>
      </c>
      <c r="E344" s="139" t="s">
        <v>2308</v>
      </c>
      <c r="F344" s="140" t="s">
        <v>2309</v>
      </c>
      <c r="G344" s="141" t="s">
        <v>2259</v>
      </c>
      <c r="H344" s="142">
        <v>1</v>
      </c>
      <c r="I344" s="143"/>
      <c r="J344" s="144">
        <f>ROUND(I344*H344,2)</f>
        <v>0</v>
      </c>
      <c r="K344" s="140" t="s">
        <v>381</v>
      </c>
      <c r="L344" s="32"/>
      <c r="M344" s="145" t="s">
        <v>1</v>
      </c>
      <c r="N344" s="146" t="s">
        <v>41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491</v>
      </c>
      <c r="AT344" s="149" t="s">
        <v>377</v>
      </c>
      <c r="AU344" s="149" t="s">
        <v>85</v>
      </c>
      <c r="AY344" s="17" t="s">
        <v>375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491</v>
      </c>
      <c r="BM344" s="149" t="s">
        <v>1381</v>
      </c>
    </row>
    <row r="345" spans="2:65" s="12" customFormat="1" ht="11.25" x14ac:dyDescent="0.2">
      <c r="B345" s="151"/>
      <c r="D345" s="152" t="s">
        <v>384</v>
      </c>
      <c r="E345" s="153" t="s">
        <v>1</v>
      </c>
      <c r="F345" s="154" t="s">
        <v>2281</v>
      </c>
      <c r="H345" s="155">
        <v>1</v>
      </c>
      <c r="I345" s="156"/>
      <c r="L345" s="151"/>
      <c r="M345" s="157"/>
      <c r="T345" s="158"/>
      <c r="AT345" s="153" t="s">
        <v>384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375</v>
      </c>
    </row>
    <row r="346" spans="2:65" s="13" customFormat="1" ht="11.25" x14ac:dyDescent="0.2">
      <c r="B346" s="159"/>
      <c r="D346" s="152" t="s">
        <v>384</v>
      </c>
      <c r="E346" s="160" t="s">
        <v>1</v>
      </c>
      <c r="F346" s="161" t="s">
        <v>387</v>
      </c>
      <c r="H346" s="162">
        <v>1</v>
      </c>
      <c r="I346" s="163"/>
      <c r="L346" s="159"/>
      <c r="M346" s="164"/>
      <c r="T346" s="165"/>
      <c r="AT346" s="160" t="s">
        <v>384</v>
      </c>
      <c r="AU346" s="160" t="s">
        <v>85</v>
      </c>
      <c r="AV346" s="13" t="s">
        <v>382</v>
      </c>
      <c r="AW346" s="13" t="s">
        <v>32</v>
      </c>
      <c r="AX346" s="13" t="s">
        <v>83</v>
      </c>
      <c r="AY346" s="160" t="s">
        <v>375</v>
      </c>
    </row>
    <row r="347" spans="2:65" s="1" customFormat="1" ht="21.75" customHeight="1" x14ac:dyDescent="0.2">
      <c r="B347" s="32"/>
      <c r="C347" s="138" t="s">
        <v>916</v>
      </c>
      <c r="D347" s="138" t="s">
        <v>377</v>
      </c>
      <c r="E347" s="139" t="s">
        <v>2310</v>
      </c>
      <c r="F347" s="140" t="s">
        <v>2311</v>
      </c>
      <c r="G347" s="141" t="s">
        <v>2259</v>
      </c>
      <c r="H347" s="142">
        <v>14</v>
      </c>
      <c r="I347" s="143"/>
      <c r="J347" s="144">
        <f>ROUND(I347*H347,2)</f>
        <v>0</v>
      </c>
      <c r="K347" s="140" t="s">
        <v>381</v>
      </c>
      <c r="L347" s="32"/>
      <c r="M347" s="145" t="s">
        <v>1</v>
      </c>
      <c r="N347" s="146" t="s">
        <v>41</v>
      </c>
      <c r="P347" s="147">
        <f>O347*H347</f>
        <v>0</v>
      </c>
      <c r="Q347" s="147">
        <v>1.8E-3</v>
      </c>
      <c r="R347" s="147">
        <f>Q347*H347</f>
        <v>2.52E-2</v>
      </c>
      <c r="S347" s="147">
        <v>0</v>
      </c>
      <c r="T347" s="148">
        <f>S347*H347</f>
        <v>0</v>
      </c>
      <c r="AR347" s="149" t="s">
        <v>491</v>
      </c>
      <c r="AT347" s="149" t="s">
        <v>377</v>
      </c>
      <c r="AU347" s="149" t="s">
        <v>85</v>
      </c>
      <c r="AY347" s="17" t="s">
        <v>375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83</v>
      </c>
      <c r="BK347" s="150">
        <f>ROUND(I347*H347,2)</f>
        <v>0</v>
      </c>
      <c r="BL347" s="17" t="s">
        <v>491</v>
      </c>
      <c r="BM347" s="149" t="s">
        <v>1391</v>
      </c>
    </row>
    <row r="348" spans="2:65" s="12" customFormat="1" ht="11.25" x14ac:dyDescent="0.2">
      <c r="B348" s="151"/>
      <c r="D348" s="152" t="s">
        <v>384</v>
      </c>
      <c r="E348" s="153" t="s">
        <v>1</v>
      </c>
      <c r="F348" s="154" t="s">
        <v>2292</v>
      </c>
      <c r="H348" s="155">
        <v>14</v>
      </c>
      <c r="I348" s="156"/>
      <c r="L348" s="151"/>
      <c r="M348" s="157"/>
      <c r="T348" s="158"/>
      <c r="AT348" s="153" t="s">
        <v>384</v>
      </c>
      <c r="AU348" s="153" t="s">
        <v>85</v>
      </c>
      <c r="AV348" s="12" t="s">
        <v>85</v>
      </c>
      <c r="AW348" s="12" t="s">
        <v>32</v>
      </c>
      <c r="AX348" s="12" t="s">
        <v>76</v>
      </c>
      <c r="AY348" s="153" t="s">
        <v>375</v>
      </c>
    </row>
    <row r="349" spans="2:65" s="13" customFormat="1" ht="11.25" x14ac:dyDescent="0.2">
      <c r="B349" s="159"/>
      <c r="D349" s="152" t="s">
        <v>384</v>
      </c>
      <c r="E349" s="160" t="s">
        <v>1</v>
      </c>
      <c r="F349" s="161" t="s">
        <v>387</v>
      </c>
      <c r="H349" s="162">
        <v>14</v>
      </c>
      <c r="I349" s="163"/>
      <c r="L349" s="159"/>
      <c r="M349" s="164"/>
      <c r="T349" s="165"/>
      <c r="AT349" s="160" t="s">
        <v>384</v>
      </c>
      <c r="AU349" s="160" t="s">
        <v>85</v>
      </c>
      <c r="AV349" s="13" t="s">
        <v>382</v>
      </c>
      <c r="AW349" s="13" t="s">
        <v>32</v>
      </c>
      <c r="AX349" s="13" t="s">
        <v>83</v>
      </c>
      <c r="AY349" s="160" t="s">
        <v>375</v>
      </c>
    </row>
    <row r="350" spans="2:65" s="1" customFormat="1" ht="24.2" customHeight="1" x14ac:dyDescent="0.2">
      <c r="B350" s="32"/>
      <c r="C350" s="138" t="s">
        <v>920</v>
      </c>
      <c r="D350" s="138" t="s">
        <v>377</v>
      </c>
      <c r="E350" s="139" t="s">
        <v>2312</v>
      </c>
      <c r="F350" s="140" t="s">
        <v>2313</v>
      </c>
      <c r="G350" s="141" t="s">
        <v>2259</v>
      </c>
      <c r="H350" s="142">
        <v>5</v>
      </c>
      <c r="I350" s="143"/>
      <c r="J350" s="144">
        <f>ROUND(I350*H350,2)</f>
        <v>0</v>
      </c>
      <c r="K350" s="140" t="s">
        <v>381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491</v>
      </c>
      <c r="AT350" s="149" t="s">
        <v>377</v>
      </c>
      <c r="AU350" s="149" t="s">
        <v>85</v>
      </c>
      <c r="AY350" s="17" t="s">
        <v>375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491</v>
      </c>
      <c r="BM350" s="149" t="s">
        <v>1406</v>
      </c>
    </row>
    <row r="351" spans="2:65" s="12" customFormat="1" ht="11.25" x14ac:dyDescent="0.2">
      <c r="B351" s="151"/>
      <c r="D351" s="152" t="s">
        <v>384</v>
      </c>
      <c r="E351" s="153" t="s">
        <v>1</v>
      </c>
      <c r="F351" s="154" t="s">
        <v>2314</v>
      </c>
      <c r="H351" s="155">
        <v>5</v>
      </c>
      <c r="I351" s="156"/>
      <c r="L351" s="151"/>
      <c r="M351" s="157"/>
      <c r="T351" s="158"/>
      <c r="AT351" s="153" t="s">
        <v>384</v>
      </c>
      <c r="AU351" s="153" t="s">
        <v>85</v>
      </c>
      <c r="AV351" s="12" t="s">
        <v>85</v>
      </c>
      <c r="AW351" s="12" t="s">
        <v>32</v>
      </c>
      <c r="AX351" s="12" t="s">
        <v>76</v>
      </c>
      <c r="AY351" s="153" t="s">
        <v>375</v>
      </c>
    </row>
    <row r="352" spans="2:65" s="13" customFormat="1" ht="11.25" x14ac:dyDescent="0.2">
      <c r="B352" s="159"/>
      <c r="D352" s="152" t="s">
        <v>384</v>
      </c>
      <c r="E352" s="160" t="s">
        <v>1</v>
      </c>
      <c r="F352" s="161" t="s">
        <v>387</v>
      </c>
      <c r="H352" s="162">
        <v>5</v>
      </c>
      <c r="I352" s="163"/>
      <c r="L352" s="159"/>
      <c r="M352" s="164"/>
      <c r="T352" s="165"/>
      <c r="AT352" s="160" t="s">
        <v>384</v>
      </c>
      <c r="AU352" s="160" t="s">
        <v>85</v>
      </c>
      <c r="AV352" s="13" t="s">
        <v>382</v>
      </c>
      <c r="AW352" s="13" t="s">
        <v>32</v>
      </c>
      <c r="AX352" s="13" t="s">
        <v>83</v>
      </c>
      <c r="AY352" s="160" t="s">
        <v>375</v>
      </c>
    </row>
    <row r="353" spans="2:65" s="1" customFormat="1" ht="24.2" customHeight="1" x14ac:dyDescent="0.2">
      <c r="B353" s="32"/>
      <c r="C353" s="138" t="s">
        <v>925</v>
      </c>
      <c r="D353" s="138" t="s">
        <v>377</v>
      </c>
      <c r="E353" s="139" t="s">
        <v>2315</v>
      </c>
      <c r="F353" s="140" t="s">
        <v>2316</v>
      </c>
      <c r="G353" s="141" t="s">
        <v>532</v>
      </c>
      <c r="H353" s="142">
        <v>1</v>
      </c>
      <c r="I353" s="143"/>
      <c r="J353" s="144">
        <f>ROUND(I353*H353,2)</f>
        <v>0</v>
      </c>
      <c r="K353" s="140" t="s">
        <v>381</v>
      </c>
      <c r="L353" s="32"/>
      <c r="M353" s="145" t="s">
        <v>1</v>
      </c>
      <c r="N353" s="146" t="s">
        <v>41</v>
      </c>
      <c r="P353" s="147">
        <f>O353*H353</f>
        <v>0</v>
      </c>
      <c r="Q353" s="147">
        <v>0</v>
      </c>
      <c r="R353" s="147">
        <f>Q353*H353</f>
        <v>0</v>
      </c>
      <c r="S353" s="147">
        <v>0</v>
      </c>
      <c r="T353" s="148">
        <f>S353*H353</f>
        <v>0</v>
      </c>
      <c r="AR353" s="149" t="s">
        <v>491</v>
      </c>
      <c r="AT353" s="149" t="s">
        <v>377</v>
      </c>
      <c r="AU353" s="149" t="s">
        <v>85</v>
      </c>
      <c r="AY353" s="17" t="s">
        <v>375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83</v>
      </c>
      <c r="BK353" s="150">
        <f>ROUND(I353*H353,2)</f>
        <v>0</v>
      </c>
      <c r="BL353" s="17" t="s">
        <v>491</v>
      </c>
      <c r="BM353" s="149" t="s">
        <v>1413</v>
      </c>
    </row>
    <row r="354" spans="2:65" s="12" customFormat="1" ht="11.25" x14ac:dyDescent="0.2">
      <c r="B354" s="151"/>
      <c r="D354" s="152" t="s">
        <v>384</v>
      </c>
      <c r="E354" s="153" t="s">
        <v>1</v>
      </c>
      <c r="F354" s="154" t="s">
        <v>2281</v>
      </c>
      <c r="H354" s="155">
        <v>1</v>
      </c>
      <c r="I354" s="156"/>
      <c r="L354" s="151"/>
      <c r="M354" s="157"/>
      <c r="T354" s="158"/>
      <c r="AT354" s="153" t="s">
        <v>384</v>
      </c>
      <c r="AU354" s="153" t="s">
        <v>85</v>
      </c>
      <c r="AV354" s="12" t="s">
        <v>85</v>
      </c>
      <c r="AW354" s="12" t="s">
        <v>32</v>
      </c>
      <c r="AX354" s="12" t="s">
        <v>76</v>
      </c>
      <c r="AY354" s="153" t="s">
        <v>375</v>
      </c>
    </row>
    <row r="355" spans="2:65" s="13" customFormat="1" ht="11.25" x14ac:dyDescent="0.2">
      <c r="B355" s="159"/>
      <c r="D355" s="152" t="s">
        <v>384</v>
      </c>
      <c r="E355" s="160" t="s">
        <v>1</v>
      </c>
      <c r="F355" s="161" t="s">
        <v>387</v>
      </c>
      <c r="H355" s="162">
        <v>1</v>
      </c>
      <c r="I355" s="163"/>
      <c r="L355" s="159"/>
      <c r="M355" s="164"/>
      <c r="T355" s="165"/>
      <c r="AT355" s="160" t="s">
        <v>384</v>
      </c>
      <c r="AU355" s="160" t="s">
        <v>85</v>
      </c>
      <c r="AV355" s="13" t="s">
        <v>382</v>
      </c>
      <c r="AW355" s="13" t="s">
        <v>32</v>
      </c>
      <c r="AX355" s="13" t="s">
        <v>83</v>
      </c>
      <c r="AY355" s="160" t="s">
        <v>375</v>
      </c>
    </row>
    <row r="356" spans="2:65" s="1" customFormat="1" ht="16.5" customHeight="1" x14ac:dyDescent="0.2">
      <c r="B356" s="32"/>
      <c r="C356" s="138" t="s">
        <v>938</v>
      </c>
      <c r="D356" s="138" t="s">
        <v>377</v>
      </c>
      <c r="E356" s="139" t="s">
        <v>2317</v>
      </c>
      <c r="F356" s="140" t="s">
        <v>2318</v>
      </c>
      <c r="G356" s="141" t="s">
        <v>532</v>
      </c>
      <c r="H356" s="142">
        <v>14</v>
      </c>
      <c r="I356" s="143"/>
      <c r="J356" s="144">
        <f>ROUND(I356*H356,2)</f>
        <v>0</v>
      </c>
      <c r="K356" s="140" t="s">
        <v>381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2.4000000000000001E-4</v>
      </c>
      <c r="R356" s="147">
        <f>Q356*H356</f>
        <v>3.3600000000000001E-3</v>
      </c>
      <c r="S356" s="147">
        <v>0</v>
      </c>
      <c r="T356" s="148">
        <f>S356*H356</f>
        <v>0</v>
      </c>
      <c r="AR356" s="149" t="s">
        <v>491</v>
      </c>
      <c r="AT356" s="149" t="s">
        <v>377</v>
      </c>
      <c r="AU356" s="149" t="s">
        <v>85</v>
      </c>
      <c r="AY356" s="17" t="s">
        <v>375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491</v>
      </c>
      <c r="BM356" s="149" t="s">
        <v>1420</v>
      </c>
    </row>
    <row r="357" spans="2:65" s="12" customFormat="1" ht="11.25" x14ac:dyDescent="0.2">
      <c r="B357" s="151"/>
      <c r="D357" s="152" t="s">
        <v>384</v>
      </c>
      <c r="E357" s="153" t="s">
        <v>1</v>
      </c>
      <c r="F357" s="154" t="s">
        <v>2292</v>
      </c>
      <c r="H357" s="155">
        <v>14</v>
      </c>
      <c r="I357" s="156"/>
      <c r="L357" s="151"/>
      <c r="M357" s="157"/>
      <c r="T357" s="158"/>
      <c r="AT357" s="153" t="s">
        <v>384</v>
      </c>
      <c r="AU357" s="153" t="s">
        <v>85</v>
      </c>
      <c r="AV357" s="12" t="s">
        <v>85</v>
      </c>
      <c r="AW357" s="12" t="s">
        <v>32</v>
      </c>
      <c r="AX357" s="12" t="s">
        <v>76</v>
      </c>
      <c r="AY357" s="153" t="s">
        <v>375</v>
      </c>
    </row>
    <row r="358" spans="2:65" s="13" customFormat="1" ht="11.25" x14ac:dyDescent="0.2">
      <c r="B358" s="159"/>
      <c r="D358" s="152" t="s">
        <v>384</v>
      </c>
      <c r="E358" s="160" t="s">
        <v>1</v>
      </c>
      <c r="F358" s="161" t="s">
        <v>387</v>
      </c>
      <c r="H358" s="162">
        <v>14</v>
      </c>
      <c r="I358" s="163"/>
      <c r="L358" s="159"/>
      <c r="M358" s="164"/>
      <c r="T358" s="165"/>
      <c r="AT358" s="160" t="s">
        <v>384</v>
      </c>
      <c r="AU358" s="160" t="s">
        <v>85</v>
      </c>
      <c r="AV358" s="13" t="s">
        <v>382</v>
      </c>
      <c r="AW358" s="13" t="s">
        <v>32</v>
      </c>
      <c r="AX358" s="13" t="s">
        <v>83</v>
      </c>
      <c r="AY358" s="160" t="s">
        <v>375</v>
      </c>
    </row>
    <row r="359" spans="2:65" s="1" customFormat="1" ht="24.2" customHeight="1" x14ac:dyDescent="0.2">
      <c r="B359" s="32"/>
      <c r="C359" s="138" t="s">
        <v>943</v>
      </c>
      <c r="D359" s="138" t="s">
        <v>377</v>
      </c>
      <c r="E359" s="139" t="s">
        <v>2319</v>
      </c>
      <c r="F359" s="140" t="s">
        <v>2320</v>
      </c>
      <c r="G359" s="141" t="s">
        <v>1308</v>
      </c>
      <c r="H359" s="192"/>
      <c r="I359" s="143"/>
      <c r="J359" s="144">
        <f>ROUND(I359*H359,2)</f>
        <v>0</v>
      </c>
      <c r="K359" s="140" t="s">
        <v>381</v>
      </c>
      <c r="L359" s="32"/>
      <c r="M359" s="145" t="s">
        <v>1</v>
      </c>
      <c r="N359" s="146" t="s">
        <v>41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491</v>
      </c>
      <c r="AT359" s="149" t="s">
        <v>377</v>
      </c>
      <c r="AU359" s="149" t="s">
        <v>85</v>
      </c>
      <c r="AY359" s="17" t="s">
        <v>375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491</v>
      </c>
      <c r="BM359" s="149" t="s">
        <v>1427</v>
      </c>
    </row>
    <row r="360" spans="2:65" s="11" customFormat="1" ht="22.9" customHeight="1" x14ac:dyDescent="0.2">
      <c r="B360" s="126"/>
      <c r="D360" s="127" t="s">
        <v>75</v>
      </c>
      <c r="E360" s="136" t="s">
        <v>2321</v>
      </c>
      <c r="F360" s="136" t="s">
        <v>2322</v>
      </c>
      <c r="I360" s="129"/>
      <c r="J360" s="137">
        <f>BK360</f>
        <v>0</v>
      </c>
      <c r="L360" s="126"/>
      <c r="M360" s="131"/>
      <c r="P360" s="132">
        <f>SUM(P361:P373)</f>
        <v>0</v>
      </c>
      <c r="R360" s="132">
        <f>SUM(R361:R373)</f>
        <v>3.5600000000000007E-2</v>
      </c>
      <c r="T360" s="133">
        <f>SUM(T361:T373)</f>
        <v>0</v>
      </c>
      <c r="AR360" s="127" t="s">
        <v>85</v>
      </c>
      <c r="AT360" s="134" t="s">
        <v>75</v>
      </c>
      <c r="AU360" s="134" t="s">
        <v>83</v>
      </c>
      <c r="AY360" s="127" t="s">
        <v>375</v>
      </c>
      <c r="BK360" s="135">
        <f>SUM(BK361:BK373)</f>
        <v>0</v>
      </c>
    </row>
    <row r="361" spans="2:65" s="1" customFormat="1" ht="33" customHeight="1" x14ac:dyDescent="0.2">
      <c r="B361" s="32"/>
      <c r="C361" s="138" t="s">
        <v>947</v>
      </c>
      <c r="D361" s="138" t="s">
        <v>377</v>
      </c>
      <c r="E361" s="139" t="s">
        <v>2323</v>
      </c>
      <c r="F361" s="140" t="s">
        <v>2324</v>
      </c>
      <c r="G361" s="141" t="s">
        <v>2259</v>
      </c>
      <c r="H361" s="142">
        <v>2</v>
      </c>
      <c r="I361" s="143"/>
      <c r="J361" s="144">
        <f>ROUND(I361*H361,2)</f>
        <v>0</v>
      </c>
      <c r="K361" s="140" t="s">
        <v>381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0</v>
      </c>
      <c r="R361" s="147">
        <f>Q361*H361</f>
        <v>0</v>
      </c>
      <c r="S361" s="147">
        <v>0</v>
      </c>
      <c r="T361" s="148">
        <f>S361*H361</f>
        <v>0</v>
      </c>
      <c r="AR361" s="149" t="s">
        <v>491</v>
      </c>
      <c r="AT361" s="149" t="s">
        <v>377</v>
      </c>
      <c r="AU361" s="149" t="s">
        <v>85</v>
      </c>
      <c r="AY361" s="17" t="s">
        <v>375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491</v>
      </c>
      <c r="BM361" s="149" t="s">
        <v>1439</v>
      </c>
    </row>
    <row r="362" spans="2:65" s="12" customFormat="1" ht="11.25" x14ac:dyDescent="0.2">
      <c r="B362" s="151"/>
      <c r="D362" s="152" t="s">
        <v>384</v>
      </c>
      <c r="E362" s="153" t="s">
        <v>1</v>
      </c>
      <c r="F362" s="154" t="s">
        <v>2300</v>
      </c>
      <c r="H362" s="155">
        <v>2</v>
      </c>
      <c r="I362" s="156"/>
      <c r="L362" s="151"/>
      <c r="M362" s="157"/>
      <c r="T362" s="158"/>
      <c r="AT362" s="153" t="s">
        <v>384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375</v>
      </c>
    </row>
    <row r="363" spans="2:65" s="13" customFormat="1" ht="11.25" x14ac:dyDescent="0.2">
      <c r="B363" s="159"/>
      <c r="D363" s="152" t="s">
        <v>384</v>
      </c>
      <c r="E363" s="160" t="s">
        <v>1</v>
      </c>
      <c r="F363" s="161" t="s">
        <v>387</v>
      </c>
      <c r="H363" s="162">
        <v>2</v>
      </c>
      <c r="I363" s="163"/>
      <c r="L363" s="159"/>
      <c r="M363" s="164"/>
      <c r="T363" s="165"/>
      <c r="AT363" s="160" t="s">
        <v>384</v>
      </c>
      <c r="AU363" s="160" t="s">
        <v>85</v>
      </c>
      <c r="AV363" s="13" t="s">
        <v>382</v>
      </c>
      <c r="AW363" s="13" t="s">
        <v>32</v>
      </c>
      <c r="AX363" s="13" t="s">
        <v>83</v>
      </c>
      <c r="AY363" s="160" t="s">
        <v>375</v>
      </c>
    </row>
    <row r="364" spans="2:65" s="1" customFormat="1" ht="33" customHeight="1" x14ac:dyDescent="0.2">
      <c r="B364" s="32"/>
      <c r="C364" s="138" t="s">
        <v>952</v>
      </c>
      <c r="D364" s="138" t="s">
        <v>377</v>
      </c>
      <c r="E364" s="139" t="s">
        <v>2325</v>
      </c>
      <c r="F364" s="140" t="s">
        <v>2326</v>
      </c>
      <c r="G364" s="141" t="s">
        <v>2259</v>
      </c>
      <c r="H364" s="142">
        <v>2</v>
      </c>
      <c r="I364" s="143"/>
      <c r="J364" s="144">
        <f>ROUND(I364*H364,2)</f>
        <v>0</v>
      </c>
      <c r="K364" s="140" t="s">
        <v>381</v>
      </c>
      <c r="L364" s="32"/>
      <c r="M364" s="145" t="s">
        <v>1</v>
      </c>
      <c r="N364" s="146" t="s">
        <v>41</v>
      </c>
      <c r="P364" s="147">
        <f>O364*H364</f>
        <v>0</v>
      </c>
      <c r="Q364" s="147">
        <v>1.6650000000000002E-2</v>
      </c>
      <c r="R364" s="147">
        <f>Q364*H364</f>
        <v>3.3300000000000003E-2</v>
      </c>
      <c r="S364" s="147">
        <v>0</v>
      </c>
      <c r="T364" s="148">
        <f>S364*H364</f>
        <v>0</v>
      </c>
      <c r="AR364" s="149" t="s">
        <v>491</v>
      </c>
      <c r="AT364" s="149" t="s">
        <v>377</v>
      </c>
      <c r="AU364" s="149" t="s">
        <v>85</v>
      </c>
      <c r="AY364" s="17" t="s">
        <v>375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491</v>
      </c>
      <c r="BM364" s="149" t="s">
        <v>1450</v>
      </c>
    </row>
    <row r="365" spans="2:65" s="12" customFormat="1" ht="11.25" x14ac:dyDescent="0.2">
      <c r="B365" s="151"/>
      <c r="D365" s="152" t="s">
        <v>384</v>
      </c>
      <c r="E365" s="153" t="s">
        <v>1</v>
      </c>
      <c r="F365" s="154" t="s">
        <v>2284</v>
      </c>
      <c r="H365" s="155">
        <v>2</v>
      </c>
      <c r="I365" s="156"/>
      <c r="L365" s="151"/>
      <c r="M365" s="157"/>
      <c r="T365" s="158"/>
      <c r="AT365" s="153" t="s">
        <v>384</v>
      </c>
      <c r="AU365" s="153" t="s">
        <v>85</v>
      </c>
      <c r="AV365" s="12" t="s">
        <v>85</v>
      </c>
      <c r="AW365" s="12" t="s">
        <v>32</v>
      </c>
      <c r="AX365" s="12" t="s">
        <v>76</v>
      </c>
      <c r="AY365" s="153" t="s">
        <v>375</v>
      </c>
    </row>
    <row r="366" spans="2:65" s="13" customFormat="1" ht="11.25" x14ac:dyDescent="0.2">
      <c r="B366" s="159"/>
      <c r="D366" s="152" t="s">
        <v>384</v>
      </c>
      <c r="E366" s="160" t="s">
        <v>1</v>
      </c>
      <c r="F366" s="161" t="s">
        <v>387</v>
      </c>
      <c r="H366" s="162">
        <v>2</v>
      </c>
      <c r="I366" s="163"/>
      <c r="L366" s="159"/>
      <c r="M366" s="164"/>
      <c r="T366" s="165"/>
      <c r="AT366" s="160" t="s">
        <v>384</v>
      </c>
      <c r="AU366" s="160" t="s">
        <v>85</v>
      </c>
      <c r="AV366" s="13" t="s">
        <v>382</v>
      </c>
      <c r="AW366" s="13" t="s">
        <v>32</v>
      </c>
      <c r="AX366" s="13" t="s">
        <v>83</v>
      </c>
      <c r="AY366" s="160" t="s">
        <v>375</v>
      </c>
    </row>
    <row r="367" spans="2:65" s="1" customFormat="1" ht="16.5" customHeight="1" x14ac:dyDescent="0.2">
      <c r="B367" s="32"/>
      <c r="C367" s="138" t="s">
        <v>970</v>
      </c>
      <c r="D367" s="138" t="s">
        <v>377</v>
      </c>
      <c r="E367" s="139" t="s">
        <v>2327</v>
      </c>
      <c r="F367" s="140" t="s">
        <v>2328</v>
      </c>
      <c r="G367" s="141" t="s">
        <v>2259</v>
      </c>
      <c r="H367" s="142">
        <v>2</v>
      </c>
      <c r="I367" s="143"/>
      <c r="J367" s="144">
        <f>ROUND(I367*H367,2)</f>
        <v>0</v>
      </c>
      <c r="K367" s="140" t="s">
        <v>381</v>
      </c>
      <c r="L367" s="32"/>
      <c r="M367" s="145" t="s">
        <v>1</v>
      </c>
      <c r="N367" s="146" t="s">
        <v>41</v>
      </c>
      <c r="P367" s="147">
        <f>O367*H367</f>
        <v>0</v>
      </c>
      <c r="Q367" s="147">
        <v>1.4999999999999999E-4</v>
      </c>
      <c r="R367" s="147">
        <f>Q367*H367</f>
        <v>2.9999999999999997E-4</v>
      </c>
      <c r="S367" s="147">
        <v>0</v>
      </c>
      <c r="T367" s="148">
        <f>S367*H367</f>
        <v>0</v>
      </c>
      <c r="AR367" s="149" t="s">
        <v>491</v>
      </c>
      <c r="AT367" s="149" t="s">
        <v>377</v>
      </c>
      <c r="AU367" s="149" t="s">
        <v>85</v>
      </c>
      <c r="AY367" s="17" t="s">
        <v>375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83</v>
      </c>
      <c r="BK367" s="150">
        <f>ROUND(I367*H367,2)</f>
        <v>0</v>
      </c>
      <c r="BL367" s="17" t="s">
        <v>491</v>
      </c>
      <c r="BM367" s="149" t="s">
        <v>1461</v>
      </c>
    </row>
    <row r="368" spans="2:65" s="12" customFormat="1" ht="11.25" x14ac:dyDescent="0.2">
      <c r="B368" s="151"/>
      <c r="D368" s="152" t="s">
        <v>384</v>
      </c>
      <c r="E368" s="153" t="s">
        <v>1</v>
      </c>
      <c r="F368" s="154" t="s">
        <v>2284</v>
      </c>
      <c r="H368" s="155">
        <v>2</v>
      </c>
      <c r="I368" s="156"/>
      <c r="L368" s="151"/>
      <c r="M368" s="157"/>
      <c r="T368" s="158"/>
      <c r="AT368" s="153" t="s">
        <v>384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375</v>
      </c>
    </row>
    <row r="369" spans="2:65" s="13" customFormat="1" ht="11.25" x14ac:dyDescent="0.2">
      <c r="B369" s="159"/>
      <c r="D369" s="152" t="s">
        <v>384</v>
      </c>
      <c r="E369" s="160" t="s">
        <v>1</v>
      </c>
      <c r="F369" s="161" t="s">
        <v>387</v>
      </c>
      <c r="H369" s="162">
        <v>2</v>
      </c>
      <c r="I369" s="163"/>
      <c r="L369" s="159"/>
      <c r="M369" s="164"/>
      <c r="T369" s="165"/>
      <c r="AT369" s="160" t="s">
        <v>384</v>
      </c>
      <c r="AU369" s="160" t="s">
        <v>85</v>
      </c>
      <c r="AV369" s="13" t="s">
        <v>382</v>
      </c>
      <c r="AW369" s="13" t="s">
        <v>32</v>
      </c>
      <c r="AX369" s="13" t="s">
        <v>83</v>
      </c>
      <c r="AY369" s="160" t="s">
        <v>375</v>
      </c>
    </row>
    <row r="370" spans="2:65" s="1" customFormat="1" ht="16.5" customHeight="1" x14ac:dyDescent="0.2">
      <c r="B370" s="32"/>
      <c r="C370" s="138" t="s">
        <v>976</v>
      </c>
      <c r="D370" s="138" t="s">
        <v>377</v>
      </c>
      <c r="E370" s="139" t="s">
        <v>2329</v>
      </c>
      <c r="F370" s="140" t="s">
        <v>2330</v>
      </c>
      <c r="G370" s="141" t="s">
        <v>2259</v>
      </c>
      <c r="H370" s="142">
        <v>4</v>
      </c>
      <c r="I370" s="143"/>
      <c r="J370" s="144">
        <f>ROUND(I370*H370,2)</f>
        <v>0</v>
      </c>
      <c r="K370" s="140" t="s">
        <v>381</v>
      </c>
      <c r="L370" s="32"/>
      <c r="M370" s="145" t="s">
        <v>1</v>
      </c>
      <c r="N370" s="146" t="s">
        <v>41</v>
      </c>
      <c r="P370" s="147">
        <f>O370*H370</f>
        <v>0</v>
      </c>
      <c r="Q370" s="147">
        <v>5.0000000000000001E-4</v>
      </c>
      <c r="R370" s="147">
        <f>Q370*H370</f>
        <v>2E-3</v>
      </c>
      <c r="S370" s="147">
        <v>0</v>
      </c>
      <c r="T370" s="148">
        <f>S370*H370</f>
        <v>0</v>
      </c>
      <c r="AR370" s="149" t="s">
        <v>491</v>
      </c>
      <c r="AT370" s="149" t="s">
        <v>377</v>
      </c>
      <c r="AU370" s="149" t="s">
        <v>85</v>
      </c>
      <c r="AY370" s="17" t="s">
        <v>375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83</v>
      </c>
      <c r="BK370" s="150">
        <f>ROUND(I370*H370,2)</f>
        <v>0</v>
      </c>
      <c r="BL370" s="17" t="s">
        <v>491</v>
      </c>
      <c r="BM370" s="149" t="s">
        <v>1477</v>
      </c>
    </row>
    <row r="371" spans="2:65" s="12" customFormat="1" ht="11.25" x14ac:dyDescent="0.2">
      <c r="B371" s="151"/>
      <c r="D371" s="152" t="s">
        <v>384</v>
      </c>
      <c r="E371" s="153" t="s">
        <v>1</v>
      </c>
      <c r="F371" s="154" t="s">
        <v>2331</v>
      </c>
      <c r="H371" s="155">
        <v>4</v>
      </c>
      <c r="I371" s="156"/>
      <c r="L371" s="151"/>
      <c r="M371" s="157"/>
      <c r="T371" s="158"/>
      <c r="AT371" s="153" t="s">
        <v>384</v>
      </c>
      <c r="AU371" s="153" t="s">
        <v>85</v>
      </c>
      <c r="AV371" s="12" t="s">
        <v>85</v>
      </c>
      <c r="AW371" s="12" t="s">
        <v>32</v>
      </c>
      <c r="AX371" s="12" t="s">
        <v>76</v>
      </c>
      <c r="AY371" s="153" t="s">
        <v>375</v>
      </c>
    </row>
    <row r="372" spans="2:65" s="13" customFormat="1" ht="11.25" x14ac:dyDescent="0.2">
      <c r="B372" s="159"/>
      <c r="D372" s="152" t="s">
        <v>384</v>
      </c>
      <c r="E372" s="160" t="s">
        <v>1</v>
      </c>
      <c r="F372" s="161" t="s">
        <v>387</v>
      </c>
      <c r="H372" s="162">
        <v>4</v>
      </c>
      <c r="I372" s="163"/>
      <c r="L372" s="159"/>
      <c r="M372" s="164"/>
      <c r="T372" s="165"/>
      <c r="AT372" s="160" t="s">
        <v>384</v>
      </c>
      <c r="AU372" s="160" t="s">
        <v>85</v>
      </c>
      <c r="AV372" s="13" t="s">
        <v>382</v>
      </c>
      <c r="AW372" s="13" t="s">
        <v>32</v>
      </c>
      <c r="AX372" s="13" t="s">
        <v>83</v>
      </c>
      <c r="AY372" s="160" t="s">
        <v>375</v>
      </c>
    </row>
    <row r="373" spans="2:65" s="1" customFormat="1" ht="24.2" customHeight="1" x14ac:dyDescent="0.2">
      <c r="B373" s="32"/>
      <c r="C373" s="138" t="s">
        <v>982</v>
      </c>
      <c r="D373" s="138" t="s">
        <v>377</v>
      </c>
      <c r="E373" s="139" t="s">
        <v>2332</v>
      </c>
      <c r="F373" s="140" t="s">
        <v>2333</v>
      </c>
      <c r="G373" s="141" t="s">
        <v>1308</v>
      </c>
      <c r="H373" s="192"/>
      <c r="I373" s="143"/>
      <c r="J373" s="144">
        <f>ROUND(I373*H373,2)</f>
        <v>0</v>
      </c>
      <c r="K373" s="140" t="s">
        <v>381</v>
      </c>
      <c r="L373" s="32"/>
      <c r="M373" s="145" t="s">
        <v>1</v>
      </c>
      <c r="N373" s="146" t="s">
        <v>41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491</v>
      </c>
      <c r="AT373" s="149" t="s">
        <v>377</v>
      </c>
      <c r="AU373" s="149" t="s">
        <v>85</v>
      </c>
      <c r="AY373" s="17" t="s">
        <v>375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83</v>
      </c>
      <c r="BK373" s="150">
        <f>ROUND(I373*H373,2)</f>
        <v>0</v>
      </c>
      <c r="BL373" s="17" t="s">
        <v>491</v>
      </c>
      <c r="BM373" s="149" t="s">
        <v>1490</v>
      </c>
    </row>
    <row r="374" spans="2:65" s="11" customFormat="1" ht="25.9" customHeight="1" x14ac:dyDescent="0.2">
      <c r="B374" s="126"/>
      <c r="D374" s="127" t="s">
        <v>75</v>
      </c>
      <c r="E374" s="128" t="s">
        <v>2334</v>
      </c>
      <c r="F374" s="128" t="s">
        <v>2335</v>
      </c>
      <c r="I374" s="129"/>
      <c r="J374" s="130">
        <f>BK374</f>
        <v>0</v>
      </c>
      <c r="L374" s="126"/>
      <c r="M374" s="131"/>
      <c r="P374" s="132">
        <f>SUM(P375:P376)</f>
        <v>0</v>
      </c>
      <c r="R374" s="132">
        <f>SUM(R375:R376)</f>
        <v>0</v>
      </c>
      <c r="T374" s="133">
        <f>SUM(T375:T376)</f>
        <v>0</v>
      </c>
      <c r="AR374" s="127" t="s">
        <v>382</v>
      </c>
      <c r="AT374" s="134" t="s">
        <v>75</v>
      </c>
      <c r="AU374" s="134" t="s">
        <v>76</v>
      </c>
      <c r="AY374" s="127" t="s">
        <v>375</v>
      </c>
      <c r="BK374" s="135">
        <f>SUM(BK375:BK376)</f>
        <v>0</v>
      </c>
    </row>
    <row r="375" spans="2:65" s="1" customFormat="1" ht="24.2" customHeight="1" x14ac:dyDescent="0.2">
      <c r="B375" s="32"/>
      <c r="C375" s="138" t="s">
        <v>987</v>
      </c>
      <c r="D375" s="138" t="s">
        <v>377</v>
      </c>
      <c r="E375" s="139" t="s">
        <v>2336</v>
      </c>
      <c r="F375" s="140" t="s">
        <v>2337</v>
      </c>
      <c r="G375" s="141" t="s">
        <v>2338</v>
      </c>
      <c r="H375" s="142">
        <v>5</v>
      </c>
      <c r="I375" s="143"/>
      <c r="J375" s="144">
        <f>ROUND(I375*H375,2)</f>
        <v>0</v>
      </c>
      <c r="K375" s="140" t="s">
        <v>381</v>
      </c>
      <c r="L375" s="32"/>
      <c r="M375" s="145" t="s">
        <v>1</v>
      </c>
      <c r="N375" s="146" t="s">
        <v>41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2339</v>
      </c>
      <c r="AT375" s="149" t="s">
        <v>377</v>
      </c>
      <c r="AU375" s="149" t="s">
        <v>83</v>
      </c>
      <c r="AY375" s="17" t="s">
        <v>375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83</v>
      </c>
      <c r="BK375" s="150">
        <f>ROUND(I375*H375,2)</f>
        <v>0</v>
      </c>
      <c r="BL375" s="17" t="s">
        <v>2339</v>
      </c>
      <c r="BM375" s="149" t="s">
        <v>1501</v>
      </c>
    </row>
    <row r="376" spans="2:65" s="1" customFormat="1" ht="21.75" customHeight="1" x14ac:dyDescent="0.2">
      <c r="B376" s="32"/>
      <c r="C376" s="138" t="s">
        <v>992</v>
      </c>
      <c r="D376" s="138" t="s">
        <v>377</v>
      </c>
      <c r="E376" s="139" t="s">
        <v>2340</v>
      </c>
      <c r="F376" s="140" t="s">
        <v>2341</v>
      </c>
      <c r="G376" s="141" t="s">
        <v>2338</v>
      </c>
      <c r="H376" s="142">
        <v>25</v>
      </c>
      <c r="I376" s="143"/>
      <c r="J376" s="144">
        <f>ROUND(I376*H376,2)</f>
        <v>0</v>
      </c>
      <c r="K376" s="140" t="s">
        <v>381</v>
      </c>
      <c r="L376" s="32"/>
      <c r="M376" s="196" t="s">
        <v>1</v>
      </c>
      <c r="N376" s="197" t="s">
        <v>41</v>
      </c>
      <c r="O376" s="198"/>
      <c r="P376" s="199">
        <f>O376*H376</f>
        <v>0</v>
      </c>
      <c r="Q376" s="199">
        <v>0</v>
      </c>
      <c r="R376" s="199">
        <f>Q376*H376</f>
        <v>0</v>
      </c>
      <c r="S376" s="199">
        <v>0</v>
      </c>
      <c r="T376" s="200">
        <f>S376*H376</f>
        <v>0</v>
      </c>
      <c r="AR376" s="149" t="s">
        <v>2339</v>
      </c>
      <c r="AT376" s="149" t="s">
        <v>377</v>
      </c>
      <c r="AU376" s="149" t="s">
        <v>83</v>
      </c>
      <c r="AY376" s="17" t="s">
        <v>375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83</v>
      </c>
      <c r="BK376" s="150">
        <f>ROUND(I376*H376,2)</f>
        <v>0</v>
      </c>
      <c r="BL376" s="17" t="s">
        <v>2339</v>
      </c>
      <c r="BM376" s="149" t="s">
        <v>1517</v>
      </c>
    </row>
    <row r="377" spans="2:65" s="1" customFormat="1" ht="6.95" customHeight="1" x14ac:dyDescent="0.2">
      <c r="B377" s="44"/>
      <c r="C377" s="45"/>
      <c r="D377" s="45"/>
      <c r="E377" s="45"/>
      <c r="F377" s="45"/>
      <c r="G377" s="45"/>
      <c r="H377" s="45"/>
      <c r="I377" s="45"/>
      <c r="J377" s="45"/>
      <c r="K377" s="45"/>
      <c r="L377" s="32"/>
    </row>
  </sheetData>
  <sheetProtection algorithmName="SHA-512" hashValue="Z63jsRdWypdyvAsAaYmvZBt4UgxBkEX4Sz5EC8Yy5r6PH3bsHUC5g7Dwte8bVE4Di+R7Nbx0/rkbD+pziV34eQ==" saltValue="DQeIdIvCFAjDEWvx6VCmvxl6i9SJkPZIr10b/xl1fwSnNTV1SdOfUsAP/xPc0OjMsjc14CGJY4M7/Kxc4xHvhQ==" spinCount="100000" sheet="1" objects="1" scenarios="1" formatColumns="0" formatRows="0" autoFilter="0"/>
  <autoFilter ref="C130:K376" xr:uid="{00000000-0009-0000-0000-000002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227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2342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ROUND(J128,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ROUND((SUM(BE128:BE171)),  2)</f>
        <v>0</v>
      </c>
      <c r="I37" s="98">
        <v>0.21</v>
      </c>
      <c r="J37" s="85">
        <f>ROUND(((SUM(BE128:BE171))*I37),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ROUND((SUM(BF128:BF171)),  2)</f>
        <v>0</v>
      </c>
      <c r="I38" s="98">
        <v>0.15</v>
      </c>
      <c r="J38" s="85">
        <f>ROUND(((SUM(BF128:BF171))*I38),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ROUND((SUM(BG128:BG171)),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ROUND((SUM(BH128:BH171)),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ROUND((SUM(BI128:BI171)),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227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01.03 - STLAČENÝ VZDUCH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J128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 x14ac:dyDescent="0.2">
      <c r="B102" s="114"/>
      <c r="D102" s="115" t="s">
        <v>2104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 x14ac:dyDescent="0.2">
      <c r="B103" s="114"/>
      <c r="D103" s="115" t="s">
        <v>2343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8" customFormat="1" ht="24.95" customHeight="1" x14ac:dyDescent="0.2">
      <c r="B104" s="110"/>
      <c r="D104" s="111" t="s">
        <v>2108</v>
      </c>
      <c r="E104" s="112"/>
      <c r="F104" s="112"/>
      <c r="G104" s="112"/>
      <c r="H104" s="112"/>
      <c r="I104" s="112"/>
      <c r="J104" s="113">
        <f>J170</f>
        <v>0</v>
      </c>
      <c r="L104" s="110"/>
    </row>
    <row r="105" spans="2:47" s="1" customFormat="1" ht="21.75" customHeight="1" x14ac:dyDescent="0.2">
      <c r="B105" s="32"/>
      <c r="L105" s="32"/>
    </row>
    <row r="106" spans="2:47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 x14ac:dyDescent="0.2">
      <c r="B111" s="32"/>
      <c r="C111" s="21" t="s">
        <v>360</v>
      </c>
      <c r="L111" s="32"/>
    </row>
    <row r="112" spans="2:47" s="1" customFormat="1" ht="6.95" customHeight="1" x14ac:dyDescent="0.2">
      <c r="B112" s="32"/>
      <c r="L112" s="32"/>
    </row>
    <row r="113" spans="2:63" s="1" customFormat="1" ht="12" customHeight="1" x14ac:dyDescent="0.2">
      <c r="B113" s="32"/>
      <c r="C113" s="27" t="s">
        <v>16</v>
      </c>
      <c r="L113" s="32"/>
    </row>
    <row r="114" spans="2:63" s="1" customFormat="1" ht="26.25" customHeight="1" x14ac:dyDescent="0.2">
      <c r="B114" s="32"/>
      <c r="E114" s="258" t="str">
        <f>E7</f>
        <v>PŘÍSTAVBA A STAVEBNÍ ÚPRAVY  DÍLEN HORSKÁ 258, VRCHLABÍ</v>
      </c>
      <c r="F114" s="259"/>
      <c r="G114" s="259"/>
      <c r="H114" s="259"/>
      <c r="L114" s="32"/>
    </row>
    <row r="115" spans="2:63" ht="12" customHeight="1" x14ac:dyDescent="0.2">
      <c r="B115" s="20"/>
      <c r="C115" s="27" t="s">
        <v>216</v>
      </c>
      <c r="L115" s="20"/>
    </row>
    <row r="116" spans="2:63" ht="16.5" customHeight="1" x14ac:dyDescent="0.2">
      <c r="B116" s="20"/>
      <c r="E116" s="258" t="s">
        <v>220</v>
      </c>
      <c r="F116" s="219"/>
      <c r="G116" s="219"/>
      <c r="H116" s="219"/>
      <c r="L116" s="20"/>
    </row>
    <row r="117" spans="2:63" ht="12" customHeight="1" x14ac:dyDescent="0.2">
      <c r="B117" s="20"/>
      <c r="C117" s="27" t="s">
        <v>224</v>
      </c>
      <c r="L117" s="20"/>
    </row>
    <row r="118" spans="2:63" s="1" customFormat="1" ht="16.5" customHeight="1" x14ac:dyDescent="0.2">
      <c r="B118" s="32"/>
      <c r="E118" s="251" t="s">
        <v>227</v>
      </c>
      <c r="F118" s="260"/>
      <c r="G118" s="260"/>
      <c r="H118" s="260"/>
      <c r="L118" s="32"/>
    </row>
    <row r="119" spans="2:63" s="1" customFormat="1" ht="12" customHeight="1" x14ac:dyDescent="0.2">
      <c r="B119" s="32"/>
      <c r="C119" s="27" t="s">
        <v>231</v>
      </c>
      <c r="L119" s="32"/>
    </row>
    <row r="120" spans="2:63" s="1" customFormat="1" ht="16.5" customHeight="1" x14ac:dyDescent="0.2">
      <c r="B120" s="32"/>
      <c r="E120" s="240" t="str">
        <f>E13</f>
        <v>SO 01.03 - STLAČENÝ VZDUCH I.etapa PŘÍSTAVBA</v>
      </c>
      <c r="F120" s="260"/>
      <c r="G120" s="260"/>
      <c r="H120" s="260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F16</f>
        <v>Vrchlabí</v>
      </c>
      <c r="I122" s="27" t="s">
        <v>22</v>
      </c>
      <c r="J122" s="52" t="str">
        <f>IF(J16="","",J16)</f>
        <v>25. 10. 2023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24</v>
      </c>
      <c r="F124" s="25" t="str">
        <f>E19</f>
        <v>Královéhradecký kraj</v>
      </c>
      <c r="I124" s="27" t="s">
        <v>30</v>
      </c>
      <c r="J124" s="30" t="str">
        <f>E25</f>
        <v xml:space="preserve"> </v>
      </c>
      <c r="L124" s="32"/>
    </row>
    <row r="125" spans="2:63" s="1" customFormat="1" ht="15.2" customHeight="1" x14ac:dyDescent="0.2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IRBOS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8"/>
      <c r="C127" s="119" t="s">
        <v>361</v>
      </c>
      <c r="D127" s="120" t="s">
        <v>61</v>
      </c>
      <c r="E127" s="120" t="s">
        <v>57</v>
      </c>
      <c r="F127" s="120" t="s">
        <v>58</v>
      </c>
      <c r="G127" s="120" t="s">
        <v>362</v>
      </c>
      <c r="H127" s="120" t="s">
        <v>363</v>
      </c>
      <c r="I127" s="120" t="s">
        <v>364</v>
      </c>
      <c r="J127" s="120" t="s">
        <v>329</v>
      </c>
      <c r="K127" s="121" t="s">
        <v>365</v>
      </c>
      <c r="L127" s="118"/>
      <c r="M127" s="59" t="s">
        <v>1</v>
      </c>
      <c r="N127" s="60" t="s">
        <v>40</v>
      </c>
      <c r="O127" s="60" t="s">
        <v>366</v>
      </c>
      <c r="P127" s="60" t="s">
        <v>367</v>
      </c>
      <c r="Q127" s="60" t="s">
        <v>368</v>
      </c>
      <c r="R127" s="60" t="s">
        <v>369</v>
      </c>
      <c r="S127" s="60" t="s">
        <v>370</v>
      </c>
      <c r="T127" s="61" t="s">
        <v>371</v>
      </c>
    </row>
    <row r="128" spans="2:63" s="1" customFormat="1" ht="22.9" customHeight="1" x14ac:dyDescent="0.25">
      <c r="B128" s="32"/>
      <c r="C128" s="64" t="s">
        <v>372</v>
      </c>
      <c r="J128" s="122">
        <f>BK128</f>
        <v>0</v>
      </c>
      <c r="L128" s="32"/>
      <c r="M128" s="62"/>
      <c r="N128" s="53"/>
      <c r="O128" s="53"/>
      <c r="P128" s="123">
        <f>P129+P170</f>
        <v>0</v>
      </c>
      <c r="Q128" s="53"/>
      <c r="R128" s="123">
        <f>R129+R170</f>
        <v>7.847999999999998E-2</v>
      </c>
      <c r="S128" s="53"/>
      <c r="T128" s="124">
        <f>T129+T170</f>
        <v>0</v>
      </c>
      <c r="AT128" s="17" t="s">
        <v>75</v>
      </c>
      <c r="AU128" s="17" t="s">
        <v>331</v>
      </c>
      <c r="BK128" s="125">
        <f>BK129+BK170</f>
        <v>0</v>
      </c>
    </row>
    <row r="129" spans="2:65" s="11" customFormat="1" ht="25.9" customHeight="1" x14ac:dyDescent="0.2">
      <c r="B129" s="126"/>
      <c r="D129" s="127" t="s">
        <v>75</v>
      </c>
      <c r="E129" s="128" t="s">
        <v>1253</v>
      </c>
      <c r="F129" s="128" t="s">
        <v>1254</v>
      </c>
      <c r="I129" s="129"/>
      <c r="J129" s="130">
        <f>BK129</f>
        <v>0</v>
      </c>
      <c r="L129" s="126"/>
      <c r="M129" s="131"/>
      <c r="P129" s="132">
        <f>P130+P153</f>
        <v>0</v>
      </c>
      <c r="R129" s="132">
        <f>R130+R153</f>
        <v>7.847999999999998E-2</v>
      </c>
      <c r="T129" s="133">
        <f>T130+T153</f>
        <v>0</v>
      </c>
      <c r="AR129" s="127" t="s">
        <v>85</v>
      </c>
      <c r="AT129" s="134" t="s">
        <v>75</v>
      </c>
      <c r="AU129" s="134" t="s">
        <v>76</v>
      </c>
      <c r="AY129" s="127" t="s">
        <v>375</v>
      </c>
      <c r="BK129" s="135">
        <f>BK130+BK153</f>
        <v>0</v>
      </c>
    </row>
    <row r="130" spans="2:65" s="11" customFormat="1" ht="22.9" customHeight="1" x14ac:dyDescent="0.2">
      <c r="B130" s="126"/>
      <c r="D130" s="127" t="s">
        <v>75</v>
      </c>
      <c r="E130" s="136" t="s">
        <v>2169</v>
      </c>
      <c r="F130" s="136" t="s">
        <v>2170</v>
      </c>
      <c r="I130" s="129"/>
      <c r="J130" s="137">
        <f>BK130</f>
        <v>0</v>
      </c>
      <c r="L130" s="126"/>
      <c r="M130" s="131"/>
      <c r="P130" s="132">
        <f>SUM(P131:P152)</f>
        <v>0</v>
      </c>
      <c r="R130" s="132">
        <f>SUM(R131:R152)</f>
        <v>7.7519999999999978E-2</v>
      </c>
      <c r="T130" s="133">
        <f>SUM(T131:T152)</f>
        <v>0</v>
      </c>
      <c r="AR130" s="127" t="s">
        <v>85</v>
      </c>
      <c r="AT130" s="134" t="s">
        <v>75</v>
      </c>
      <c r="AU130" s="134" t="s">
        <v>83</v>
      </c>
      <c r="AY130" s="127" t="s">
        <v>375</v>
      </c>
      <c r="BK130" s="135">
        <f>SUM(BK131:BK152)</f>
        <v>0</v>
      </c>
    </row>
    <row r="131" spans="2:65" s="1" customFormat="1" ht="24.2" customHeight="1" x14ac:dyDescent="0.2">
      <c r="B131" s="32"/>
      <c r="C131" s="138" t="s">
        <v>83</v>
      </c>
      <c r="D131" s="138" t="s">
        <v>377</v>
      </c>
      <c r="E131" s="139" t="s">
        <v>2344</v>
      </c>
      <c r="F131" s="140" t="s">
        <v>2345</v>
      </c>
      <c r="G131" s="141" t="s">
        <v>641</v>
      </c>
      <c r="H131" s="142">
        <v>10</v>
      </c>
      <c r="I131" s="143"/>
      <c r="J131" s="144">
        <f>ROUND(I131*H131,2)</f>
        <v>0</v>
      </c>
      <c r="K131" s="140" t="s">
        <v>381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1.2600000000000001E-3</v>
      </c>
      <c r="R131" s="147">
        <f>Q131*H131</f>
        <v>1.26E-2</v>
      </c>
      <c r="S131" s="147">
        <v>0</v>
      </c>
      <c r="T131" s="148">
        <f>S131*H131</f>
        <v>0</v>
      </c>
      <c r="AR131" s="149" t="s">
        <v>491</v>
      </c>
      <c r="AT131" s="149" t="s">
        <v>377</v>
      </c>
      <c r="AU131" s="149" t="s">
        <v>85</v>
      </c>
      <c r="AY131" s="17" t="s">
        <v>375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491</v>
      </c>
      <c r="BM131" s="149" t="s">
        <v>85</v>
      </c>
    </row>
    <row r="132" spans="2:65" s="12" customFormat="1" ht="11.25" x14ac:dyDescent="0.2">
      <c r="B132" s="151"/>
      <c r="D132" s="152" t="s">
        <v>384</v>
      </c>
      <c r="E132" s="153" t="s">
        <v>1</v>
      </c>
      <c r="F132" s="154" t="s">
        <v>2346</v>
      </c>
      <c r="H132" s="155">
        <v>10</v>
      </c>
      <c r="I132" s="156"/>
      <c r="L132" s="151"/>
      <c r="M132" s="157"/>
      <c r="T132" s="158"/>
      <c r="AT132" s="153" t="s">
        <v>384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375</v>
      </c>
    </row>
    <row r="133" spans="2:65" s="13" customFormat="1" ht="11.25" x14ac:dyDescent="0.2">
      <c r="B133" s="159"/>
      <c r="D133" s="152" t="s">
        <v>384</v>
      </c>
      <c r="E133" s="160" t="s">
        <v>1</v>
      </c>
      <c r="F133" s="161" t="s">
        <v>387</v>
      </c>
      <c r="H133" s="162">
        <v>10</v>
      </c>
      <c r="I133" s="163"/>
      <c r="L133" s="159"/>
      <c r="M133" s="164"/>
      <c r="T133" s="165"/>
      <c r="AT133" s="160" t="s">
        <v>384</v>
      </c>
      <c r="AU133" s="160" t="s">
        <v>85</v>
      </c>
      <c r="AV133" s="13" t="s">
        <v>382</v>
      </c>
      <c r="AW133" s="13" t="s">
        <v>32</v>
      </c>
      <c r="AX133" s="13" t="s">
        <v>83</v>
      </c>
      <c r="AY133" s="160" t="s">
        <v>375</v>
      </c>
    </row>
    <row r="134" spans="2:65" s="1" customFormat="1" ht="24.2" customHeight="1" x14ac:dyDescent="0.2">
      <c r="B134" s="32"/>
      <c r="C134" s="138" t="s">
        <v>85</v>
      </c>
      <c r="D134" s="138" t="s">
        <v>377</v>
      </c>
      <c r="E134" s="139" t="s">
        <v>2347</v>
      </c>
      <c r="F134" s="140" t="s">
        <v>2348</v>
      </c>
      <c r="G134" s="141" t="s">
        <v>641</v>
      </c>
      <c r="H134" s="142">
        <v>36</v>
      </c>
      <c r="I134" s="143"/>
      <c r="J134" s="144">
        <f>ROUND(I134*H134,2)</f>
        <v>0</v>
      </c>
      <c r="K134" s="140" t="s">
        <v>381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1.5299999999999999E-3</v>
      </c>
      <c r="R134" s="147">
        <f>Q134*H134</f>
        <v>5.5079999999999997E-2</v>
      </c>
      <c r="S134" s="147">
        <v>0</v>
      </c>
      <c r="T134" s="148">
        <f>S134*H134</f>
        <v>0</v>
      </c>
      <c r="AR134" s="149" t="s">
        <v>491</v>
      </c>
      <c r="AT134" s="149" t="s">
        <v>377</v>
      </c>
      <c r="AU134" s="149" t="s">
        <v>85</v>
      </c>
      <c r="AY134" s="17" t="s">
        <v>375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491</v>
      </c>
      <c r="BM134" s="149" t="s">
        <v>382</v>
      </c>
    </row>
    <row r="135" spans="2:65" s="12" customFormat="1" ht="11.25" x14ac:dyDescent="0.2">
      <c r="B135" s="151"/>
      <c r="D135" s="152" t="s">
        <v>384</v>
      </c>
      <c r="E135" s="153" t="s">
        <v>1</v>
      </c>
      <c r="F135" s="154" t="s">
        <v>2349</v>
      </c>
      <c r="H135" s="155">
        <v>36</v>
      </c>
      <c r="I135" s="156"/>
      <c r="L135" s="151"/>
      <c r="M135" s="157"/>
      <c r="T135" s="158"/>
      <c r="AT135" s="153" t="s">
        <v>384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375</v>
      </c>
    </row>
    <row r="136" spans="2:65" s="13" customFormat="1" ht="11.25" x14ac:dyDescent="0.2">
      <c r="B136" s="159"/>
      <c r="D136" s="152" t="s">
        <v>384</v>
      </c>
      <c r="E136" s="160" t="s">
        <v>1</v>
      </c>
      <c r="F136" s="161" t="s">
        <v>387</v>
      </c>
      <c r="H136" s="162">
        <v>36</v>
      </c>
      <c r="I136" s="163"/>
      <c r="L136" s="159"/>
      <c r="M136" s="164"/>
      <c r="T136" s="165"/>
      <c r="AT136" s="160" t="s">
        <v>384</v>
      </c>
      <c r="AU136" s="160" t="s">
        <v>85</v>
      </c>
      <c r="AV136" s="13" t="s">
        <v>382</v>
      </c>
      <c r="AW136" s="13" t="s">
        <v>32</v>
      </c>
      <c r="AX136" s="13" t="s">
        <v>83</v>
      </c>
      <c r="AY136" s="160" t="s">
        <v>375</v>
      </c>
    </row>
    <row r="137" spans="2:65" s="1" customFormat="1" ht="33" customHeight="1" x14ac:dyDescent="0.2">
      <c r="B137" s="32"/>
      <c r="C137" s="138" t="s">
        <v>93</v>
      </c>
      <c r="D137" s="138" t="s">
        <v>377</v>
      </c>
      <c r="E137" s="139" t="s">
        <v>2350</v>
      </c>
      <c r="F137" s="140" t="s">
        <v>2351</v>
      </c>
      <c r="G137" s="141" t="s">
        <v>2352</v>
      </c>
      <c r="H137" s="142">
        <v>24</v>
      </c>
      <c r="I137" s="143"/>
      <c r="J137" s="144">
        <f>ROUND(I137*H137,2)</f>
        <v>0</v>
      </c>
      <c r="K137" s="140" t="s">
        <v>2353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491</v>
      </c>
      <c r="AT137" s="149" t="s">
        <v>377</v>
      </c>
      <c r="AU137" s="149" t="s">
        <v>85</v>
      </c>
      <c r="AY137" s="17" t="s">
        <v>375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491</v>
      </c>
      <c r="BM137" s="149" t="s">
        <v>413</v>
      </c>
    </row>
    <row r="138" spans="2:65" s="12" customFormat="1" ht="11.25" x14ac:dyDescent="0.2">
      <c r="B138" s="151"/>
      <c r="D138" s="152" t="s">
        <v>384</v>
      </c>
      <c r="E138" s="153" t="s">
        <v>1</v>
      </c>
      <c r="F138" s="154" t="s">
        <v>2354</v>
      </c>
      <c r="H138" s="155">
        <v>24</v>
      </c>
      <c r="I138" s="156"/>
      <c r="L138" s="151"/>
      <c r="M138" s="157"/>
      <c r="T138" s="158"/>
      <c r="AT138" s="153" t="s">
        <v>384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375</v>
      </c>
    </row>
    <row r="139" spans="2:65" s="13" customFormat="1" ht="11.25" x14ac:dyDescent="0.2">
      <c r="B139" s="159"/>
      <c r="D139" s="152" t="s">
        <v>384</v>
      </c>
      <c r="E139" s="160" t="s">
        <v>1</v>
      </c>
      <c r="F139" s="161" t="s">
        <v>387</v>
      </c>
      <c r="H139" s="162">
        <v>24</v>
      </c>
      <c r="I139" s="163"/>
      <c r="L139" s="159"/>
      <c r="M139" s="164"/>
      <c r="T139" s="165"/>
      <c r="AT139" s="160" t="s">
        <v>384</v>
      </c>
      <c r="AU139" s="160" t="s">
        <v>85</v>
      </c>
      <c r="AV139" s="13" t="s">
        <v>382</v>
      </c>
      <c r="AW139" s="13" t="s">
        <v>32</v>
      </c>
      <c r="AX139" s="13" t="s">
        <v>83</v>
      </c>
      <c r="AY139" s="160" t="s">
        <v>375</v>
      </c>
    </row>
    <row r="140" spans="2:65" s="1" customFormat="1" ht="16.5" customHeight="1" x14ac:dyDescent="0.2">
      <c r="B140" s="32"/>
      <c r="C140" s="138" t="s">
        <v>382</v>
      </c>
      <c r="D140" s="138" t="s">
        <v>377</v>
      </c>
      <c r="E140" s="139" t="s">
        <v>2215</v>
      </c>
      <c r="F140" s="140" t="s">
        <v>2216</v>
      </c>
      <c r="G140" s="141" t="s">
        <v>641</v>
      </c>
      <c r="H140" s="142">
        <v>35</v>
      </c>
      <c r="I140" s="143"/>
      <c r="J140" s="144">
        <f>ROUND(I140*H140,2)</f>
        <v>0</v>
      </c>
      <c r="K140" s="140" t="s">
        <v>381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2.5999999999999998E-4</v>
      </c>
      <c r="R140" s="147">
        <f>Q140*H140</f>
        <v>9.0999999999999987E-3</v>
      </c>
      <c r="S140" s="147">
        <v>0</v>
      </c>
      <c r="T140" s="148">
        <f>S140*H140</f>
        <v>0</v>
      </c>
      <c r="AR140" s="149" t="s">
        <v>491</v>
      </c>
      <c r="AT140" s="149" t="s">
        <v>377</v>
      </c>
      <c r="AU140" s="149" t="s">
        <v>85</v>
      </c>
      <c r="AY140" s="17" t="s">
        <v>375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491</v>
      </c>
      <c r="BM140" s="149" t="s">
        <v>424</v>
      </c>
    </row>
    <row r="141" spans="2:65" s="12" customFormat="1" ht="11.25" x14ac:dyDescent="0.2">
      <c r="B141" s="151"/>
      <c r="D141" s="152" t="s">
        <v>384</v>
      </c>
      <c r="E141" s="153" t="s">
        <v>1</v>
      </c>
      <c r="F141" s="154" t="s">
        <v>2355</v>
      </c>
      <c r="H141" s="155">
        <v>35</v>
      </c>
      <c r="I141" s="156"/>
      <c r="L141" s="151"/>
      <c r="M141" s="157"/>
      <c r="T141" s="158"/>
      <c r="AT141" s="153" t="s">
        <v>384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375</v>
      </c>
    </row>
    <row r="142" spans="2:65" s="13" customFormat="1" ht="11.25" x14ac:dyDescent="0.2">
      <c r="B142" s="159"/>
      <c r="D142" s="152" t="s">
        <v>384</v>
      </c>
      <c r="E142" s="160" t="s">
        <v>1</v>
      </c>
      <c r="F142" s="161" t="s">
        <v>387</v>
      </c>
      <c r="H142" s="162">
        <v>35</v>
      </c>
      <c r="I142" s="163"/>
      <c r="L142" s="159"/>
      <c r="M142" s="164"/>
      <c r="T142" s="165"/>
      <c r="AT142" s="160" t="s">
        <v>384</v>
      </c>
      <c r="AU142" s="160" t="s">
        <v>85</v>
      </c>
      <c r="AV142" s="13" t="s">
        <v>382</v>
      </c>
      <c r="AW142" s="13" t="s">
        <v>32</v>
      </c>
      <c r="AX142" s="13" t="s">
        <v>83</v>
      </c>
      <c r="AY142" s="160" t="s">
        <v>375</v>
      </c>
    </row>
    <row r="143" spans="2:65" s="1" customFormat="1" ht="16.5" customHeight="1" x14ac:dyDescent="0.2">
      <c r="B143" s="32"/>
      <c r="C143" s="138" t="s">
        <v>404</v>
      </c>
      <c r="D143" s="138" t="s">
        <v>377</v>
      </c>
      <c r="E143" s="139" t="s">
        <v>2221</v>
      </c>
      <c r="F143" s="140" t="s">
        <v>2222</v>
      </c>
      <c r="G143" s="141" t="s">
        <v>532</v>
      </c>
      <c r="H143" s="142">
        <v>4</v>
      </c>
      <c r="I143" s="143"/>
      <c r="J143" s="144">
        <f>ROUND(I143*H143,2)</f>
        <v>0</v>
      </c>
      <c r="K143" s="140" t="s">
        <v>381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491</v>
      </c>
      <c r="AT143" s="149" t="s">
        <v>377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491</v>
      </c>
      <c r="BM143" s="149" t="s">
        <v>435</v>
      </c>
    </row>
    <row r="144" spans="2:65" s="12" customFormat="1" ht="11.25" x14ac:dyDescent="0.2">
      <c r="B144" s="151"/>
      <c r="D144" s="152" t="s">
        <v>384</v>
      </c>
      <c r="E144" s="153" t="s">
        <v>1</v>
      </c>
      <c r="F144" s="154" t="s">
        <v>2356</v>
      </c>
      <c r="H144" s="155">
        <v>4</v>
      </c>
      <c r="I144" s="156"/>
      <c r="L144" s="151"/>
      <c r="M144" s="157"/>
      <c r="T144" s="158"/>
      <c r="AT144" s="153" t="s">
        <v>384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375</v>
      </c>
    </row>
    <row r="145" spans="2:65" s="13" customFormat="1" ht="11.25" x14ac:dyDescent="0.2">
      <c r="B145" s="159"/>
      <c r="D145" s="152" t="s">
        <v>384</v>
      </c>
      <c r="E145" s="160" t="s">
        <v>1</v>
      </c>
      <c r="F145" s="161" t="s">
        <v>387</v>
      </c>
      <c r="H145" s="162">
        <v>4</v>
      </c>
      <c r="I145" s="163"/>
      <c r="L145" s="159"/>
      <c r="M145" s="164"/>
      <c r="T145" s="165"/>
      <c r="AT145" s="160" t="s">
        <v>384</v>
      </c>
      <c r="AU145" s="160" t="s">
        <v>85</v>
      </c>
      <c r="AV145" s="13" t="s">
        <v>382</v>
      </c>
      <c r="AW145" s="13" t="s">
        <v>32</v>
      </c>
      <c r="AX145" s="13" t="s">
        <v>83</v>
      </c>
      <c r="AY145" s="160" t="s">
        <v>375</v>
      </c>
    </row>
    <row r="146" spans="2:65" s="1" customFormat="1" ht="24.2" customHeight="1" x14ac:dyDescent="0.2">
      <c r="B146" s="32"/>
      <c r="C146" s="138" t="s">
        <v>413</v>
      </c>
      <c r="D146" s="138" t="s">
        <v>377</v>
      </c>
      <c r="E146" s="139" t="s">
        <v>2357</v>
      </c>
      <c r="F146" s="140" t="s">
        <v>2358</v>
      </c>
      <c r="G146" s="141" t="s">
        <v>532</v>
      </c>
      <c r="H146" s="142">
        <v>4</v>
      </c>
      <c r="I146" s="143"/>
      <c r="J146" s="144">
        <f>ROUND(I146*H146,2)</f>
        <v>0</v>
      </c>
      <c r="K146" s="140" t="s">
        <v>381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1.1E-4</v>
      </c>
      <c r="R146" s="147">
        <f>Q146*H146</f>
        <v>4.4000000000000002E-4</v>
      </c>
      <c r="S146" s="147">
        <v>0</v>
      </c>
      <c r="T146" s="148">
        <f>S146*H146</f>
        <v>0</v>
      </c>
      <c r="AR146" s="149" t="s">
        <v>491</v>
      </c>
      <c r="AT146" s="149" t="s">
        <v>377</v>
      </c>
      <c r="AU146" s="149" t="s">
        <v>85</v>
      </c>
      <c r="AY146" s="17" t="s">
        <v>375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491</v>
      </c>
      <c r="BM146" s="149" t="s">
        <v>463</v>
      </c>
    </row>
    <row r="147" spans="2:65" s="12" customFormat="1" ht="11.25" x14ac:dyDescent="0.2">
      <c r="B147" s="151"/>
      <c r="D147" s="152" t="s">
        <v>384</v>
      </c>
      <c r="E147" s="153" t="s">
        <v>1</v>
      </c>
      <c r="F147" s="154" t="s">
        <v>2356</v>
      </c>
      <c r="H147" s="155">
        <v>4</v>
      </c>
      <c r="I147" s="156"/>
      <c r="L147" s="151"/>
      <c r="M147" s="157"/>
      <c r="T147" s="158"/>
      <c r="AT147" s="153" t="s">
        <v>384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375</v>
      </c>
    </row>
    <row r="148" spans="2:65" s="13" customFormat="1" ht="11.25" x14ac:dyDescent="0.2">
      <c r="B148" s="159"/>
      <c r="D148" s="152" t="s">
        <v>384</v>
      </c>
      <c r="E148" s="160" t="s">
        <v>1</v>
      </c>
      <c r="F148" s="161" t="s">
        <v>387</v>
      </c>
      <c r="H148" s="162">
        <v>4</v>
      </c>
      <c r="I148" s="163"/>
      <c r="L148" s="159"/>
      <c r="M148" s="164"/>
      <c r="T148" s="165"/>
      <c r="AT148" s="160" t="s">
        <v>384</v>
      </c>
      <c r="AU148" s="160" t="s">
        <v>85</v>
      </c>
      <c r="AV148" s="13" t="s">
        <v>382</v>
      </c>
      <c r="AW148" s="13" t="s">
        <v>32</v>
      </c>
      <c r="AX148" s="13" t="s">
        <v>83</v>
      </c>
      <c r="AY148" s="160" t="s">
        <v>375</v>
      </c>
    </row>
    <row r="149" spans="2:65" s="1" customFormat="1" ht="24.2" customHeight="1" x14ac:dyDescent="0.2">
      <c r="B149" s="32"/>
      <c r="C149" s="138" t="s">
        <v>418</v>
      </c>
      <c r="D149" s="138" t="s">
        <v>377</v>
      </c>
      <c r="E149" s="139" t="s">
        <v>2359</v>
      </c>
      <c r="F149" s="140" t="s">
        <v>2360</v>
      </c>
      <c r="G149" s="141" t="s">
        <v>532</v>
      </c>
      <c r="H149" s="142">
        <v>1</v>
      </c>
      <c r="I149" s="143"/>
      <c r="J149" s="144">
        <f>ROUND(I149*H149,2)</f>
        <v>0</v>
      </c>
      <c r="K149" s="140" t="s">
        <v>381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2.9999999999999997E-4</v>
      </c>
      <c r="R149" s="147">
        <f>Q149*H149</f>
        <v>2.9999999999999997E-4</v>
      </c>
      <c r="S149" s="147">
        <v>0</v>
      </c>
      <c r="T149" s="148">
        <f>S149*H149</f>
        <v>0</v>
      </c>
      <c r="AR149" s="149" t="s">
        <v>491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491</v>
      </c>
      <c r="BM149" s="149" t="s">
        <v>473</v>
      </c>
    </row>
    <row r="150" spans="2:65" s="12" customFormat="1" ht="11.25" x14ac:dyDescent="0.2">
      <c r="B150" s="151"/>
      <c r="D150" s="152" t="s">
        <v>384</v>
      </c>
      <c r="E150" s="153" t="s">
        <v>1</v>
      </c>
      <c r="F150" s="154" t="s">
        <v>2361</v>
      </c>
      <c r="H150" s="155">
        <v>1</v>
      </c>
      <c r="I150" s="156"/>
      <c r="L150" s="151"/>
      <c r="M150" s="157"/>
      <c r="T150" s="158"/>
      <c r="AT150" s="153" t="s">
        <v>384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375</v>
      </c>
    </row>
    <row r="151" spans="2:65" s="13" customFormat="1" ht="11.25" x14ac:dyDescent="0.2">
      <c r="B151" s="159"/>
      <c r="D151" s="152" t="s">
        <v>384</v>
      </c>
      <c r="E151" s="160" t="s">
        <v>1</v>
      </c>
      <c r="F151" s="161" t="s">
        <v>387</v>
      </c>
      <c r="H151" s="162">
        <v>1</v>
      </c>
      <c r="I151" s="163"/>
      <c r="L151" s="159"/>
      <c r="M151" s="164"/>
      <c r="T151" s="165"/>
      <c r="AT151" s="160" t="s">
        <v>384</v>
      </c>
      <c r="AU151" s="160" t="s">
        <v>85</v>
      </c>
      <c r="AV151" s="13" t="s">
        <v>382</v>
      </c>
      <c r="AW151" s="13" t="s">
        <v>32</v>
      </c>
      <c r="AX151" s="13" t="s">
        <v>83</v>
      </c>
      <c r="AY151" s="160" t="s">
        <v>375</v>
      </c>
    </row>
    <row r="152" spans="2:65" s="1" customFormat="1" ht="24.2" customHeight="1" x14ac:dyDescent="0.2">
      <c r="B152" s="32"/>
      <c r="C152" s="138" t="s">
        <v>424</v>
      </c>
      <c r="D152" s="138" t="s">
        <v>377</v>
      </c>
      <c r="E152" s="139" t="s">
        <v>2267</v>
      </c>
      <c r="F152" s="140" t="s">
        <v>2362</v>
      </c>
      <c r="G152" s="141" t="s">
        <v>1308</v>
      </c>
      <c r="H152" s="192"/>
      <c r="I152" s="143"/>
      <c r="J152" s="144">
        <f>ROUND(I152*H152,2)</f>
        <v>0</v>
      </c>
      <c r="K152" s="140" t="s">
        <v>381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491</v>
      </c>
      <c r="AT152" s="149" t="s">
        <v>377</v>
      </c>
      <c r="AU152" s="149" t="s">
        <v>85</v>
      </c>
      <c r="AY152" s="17" t="s">
        <v>375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491</v>
      </c>
      <c r="BM152" s="149" t="s">
        <v>2363</v>
      </c>
    </row>
    <row r="153" spans="2:65" s="11" customFormat="1" ht="22.9" customHeight="1" x14ac:dyDescent="0.2">
      <c r="B153" s="126"/>
      <c r="D153" s="127" t="s">
        <v>75</v>
      </c>
      <c r="E153" s="136" t="s">
        <v>2364</v>
      </c>
      <c r="F153" s="136" t="s">
        <v>2365</v>
      </c>
      <c r="I153" s="129"/>
      <c r="J153" s="137">
        <f>BK153</f>
        <v>0</v>
      </c>
      <c r="L153" s="126"/>
      <c r="M153" s="131"/>
      <c r="P153" s="132">
        <f>SUM(P154:P169)</f>
        <v>0</v>
      </c>
      <c r="R153" s="132">
        <f>SUM(R154:R169)</f>
        <v>9.6000000000000002E-4</v>
      </c>
      <c r="T153" s="133">
        <f>SUM(T154:T169)</f>
        <v>0</v>
      </c>
      <c r="AR153" s="127" t="s">
        <v>85</v>
      </c>
      <c r="AT153" s="134" t="s">
        <v>75</v>
      </c>
      <c r="AU153" s="134" t="s">
        <v>83</v>
      </c>
      <c r="AY153" s="127" t="s">
        <v>375</v>
      </c>
      <c r="BK153" s="135">
        <f>SUM(BK154:BK169)</f>
        <v>0</v>
      </c>
    </row>
    <row r="154" spans="2:65" s="1" customFormat="1" ht="24.2" customHeight="1" x14ac:dyDescent="0.2">
      <c r="B154" s="32"/>
      <c r="C154" s="138" t="s">
        <v>428</v>
      </c>
      <c r="D154" s="138" t="s">
        <v>377</v>
      </c>
      <c r="E154" s="139" t="s">
        <v>2366</v>
      </c>
      <c r="F154" s="140" t="s">
        <v>2367</v>
      </c>
      <c r="G154" s="141" t="s">
        <v>631</v>
      </c>
      <c r="H154" s="142">
        <v>1</v>
      </c>
      <c r="I154" s="143"/>
      <c r="J154" s="144">
        <f>ROUND(I154*H154,2)</f>
        <v>0</v>
      </c>
      <c r="K154" s="140" t="s">
        <v>2353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491</v>
      </c>
      <c r="AT154" s="149" t="s">
        <v>377</v>
      </c>
      <c r="AU154" s="149" t="s">
        <v>85</v>
      </c>
      <c r="AY154" s="17" t="s">
        <v>375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491</v>
      </c>
      <c r="BM154" s="149" t="s">
        <v>491</v>
      </c>
    </row>
    <row r="155" spans="2:65" s="12" customFormat="1" ht="11.25" x14ac:dyDescent="0.2">
      <c r="B155" s="151"/>
      <c r="D155" s="152" t="s">
        <v>384</v>
      </c>
      <c r="E155" s="153" t="s">
        <v>1</v>
      </c>
      <c r="F155" s="154" t="s">
        <v>2368</v>
      </c>
      <c r="H155" s="155">
        <v>1</v>
      </c>
      <c r="I155" s="156"/>
      <c r="L155" s="151"/>
      <c r="M155" s="157"/>
      <c r="T155" s="158"/>
      <c r="AT155" s="153" t="s">
        <v>384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375</v>
      </c>
    </row>
    <row r="156" spans="2:65" s="13" customFormat="1" ht="11.25" x14ac:dyDescent="0.2">
      <c r="B156" s="159"/>
      <c r="D156" s="152" t="s">
        <v>384</v>
      </c>
      <c r="E156" s="160" t="s">
        <v>1</v>
      </c>
      <c r="F156" s="161" t="s">
        <v>387</v>
      </c>
      <c r="H156" s="162">
        <v>1</v>
      </c>
      <c r="I156" s="163"/>
      <c r="L156" s="159"/>
      <c r="M156" s="164"/>
      <c r="T156" s="165"/>
      <c r="AT156" s="160" t="s">
        <v>384</v>
      </c>
      <c r="AU156" s="160" t="s">
        <v>85</v>
      </c>
      <c r="AV156" s="13" t="s">
        <v>382</v>
      </c>
      <c r="AW156" s="13" t="s">
        <v>32</v>
      </c>
      <c r="AX156" s="13" t="s">
        <v>83</v>
      </c>
      <c r="AY156" s="160" t="s">
        <v>375</v>
      </c>
    </row>
    <row r="157" spans="2:65" s="1" customFormat="1" ht="24.2" customHeight="1" x14ac:dyDescent="0.2">
      <c r="B157" s="32"/>
      <c r="C157" s="138" t="s">
        <v>435</v>
      </c>
      <c r="D157" s="138" t="s">
        <v>377</v>
      </c>
      <c r="E157" s="139" t="s">
        <v>2369</v>
      </c>
      <c r="F157" s="140" t="s">
        <v>2370</v>
      </c>
      <c r="G157" s="141" t="s">
        <v>631</v>
      </c>
      <c r="H157" s="142">
        <v>4</v>
      </c>
      <c r="I157" s="143"/>
      <c r="J157" s="144">
        <f>ROUND(I157*H157,2)</f>
        <v>0</v>
      </c>
      <c r="K157" s="140" t="s">
        <v>2353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491</v>
      </c>
      <c r="AT157" s="149" t="s">
        <v>377</v>
      </c>
      <c r="AU157" s="149" t="s">
        <v>85</v>
      </c>
      <c r="AY157" s="17" t="s">
        <v>375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491</v>
      </c>
      <c r="BM157" s="149" t="s">
        <v>503</v>
      </c>
    </row>
    <row r="158" spans="2:65" s="12" customFormat="1" ht="11.25" x14ac:dyDescent="0.2">
      <c r="B158" s="151"/>
      <c r="D158" s="152" t="s">
        <v>384</v>
      </c>
      <c r="E158" s="153" t="s">
        <v>1</v>
      </c>
      <c r="F158" s="154" t="s">
        <v>2356</v>
      </c>
      <c r="H158" s="155">
        <v>4</v>
      </c>
      <c r="I158" s="156"/>
      <c r="L158" s="151"/>
      <c r="M158" s="157"/>
      <c r="T158" s="158"/>
      <c r="AT158" s="153" t="s">
        <v>384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375</v>
      </c>
    </row>
    <row r="159" spans="2:65" s="13" customFormat="1" ht="11.25" x14ac:dyDescent="0.2">
      <c r="B159" s="159"/>
      <c r="D159" s="152" t="s">
        <v>384</v>
      </c>
      <c r="E159" s="160" t="s">
        <v>1</v>
      </c>
      <c r="F159" s="161" t="s">
        <v>387</v>
      </c>
      <c r="H159" s="162">
        <v>4</v>
      </c>
      <c r="I159" s="163"/>
      <c r="L159" s="159"/>
      <c r="M159" s="164"/>
      <c r="T159" s="165"/>
      <c r="AT159" s="160" t="s">
        <v>384</v>
      </c>
      <c r="AU159" s="160" t="s">
        <v>85</v>
      </c>
      <c r="AV159" s="13" t="s">
        <v>382</v>
      </c>
      <c r="AW159" s="13" t="s">
        <v>32</v>
      </c>
      <c r="AX159" s="13" t="s">
        <v>83</v>
      </c>
      <c r="AY159" s="160" t="s">
        <v>375</v>
      </c>
    </row>
    <row r="160" spans="2:65" s="1" customFormat="1" ht="33" customHeight="1" x14ac:dyDescent="0.2">
      <c r="B160" s="32"/>
      <c r="C160" s="138" t="s">
        <v>451</v>
      </c>
      <c r="D160" s="138" t="s">
        <v>377</v>
      </c>
      <c r="E160" s="139" t="s">
        <v>2371</v>
      </c>
      <c r="F160" s="140" t="s">
        <v>2372</v>
      </c>
      <c r="G160" s="141" t="s">
        <v>631</v>
      </c>
      <c r="H160" s="142">
        <v>4</v>
      </c>
      <c r="I160" s="143"/>
      <c r="J160" s="144">
        <f>ROUND(I160*H160,2)</f>
        <v>0</v>
      </c>
      <c r="K160" s="140" t="s">
        <v>2353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491</v>
      </c>
      <c r="AT160" s="149" t="s">
        <v>377</v>
      </c>
      <c r="AU160" s="149" t="s">
        <v>85</v>
      </c>
      <c r="AY160" s="17" t="s">
        <v>375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491</v>
      </c>
      <c r="BM160" s="149" t="s">
        <v>529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2356</v>
      </c>
      <c r="H161" s="155">
        <v>4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3" customFormat="1" ht="11.25" x14ac:dyDescent="0.2">
      <c r="B162" s="159"/>
      <c r="D162" s="152" t="s">
        <v>384</v>
      </c>
      <c r="E162" s="160" t="s">
        <v>1</v>
      </c>
      <c r="F162" s="161" t="s">
        <v>387</v>
      </c>
      <c r="H162" s="162">
        <v>4</v>
      </c>
      <c r="I162" s="163"/>
      <c r="L162" s="159"/>
      <c r="M162" s="164"/>
      <c r="T162" s="165"/>
      <c r="AT162" s="160" t="s">
        <v>384</v>
      </c>
      <c r="AU162" s="160" t="s">
        <v>85</v>
      </c>
      <c r="AV162" s="13" t="s">
        <v>382</v>
      </c>
      <c r="AW162" s="13" t="s">
        <v>32</v>
      </c>
      <c r="AX162" s="13" t="s">
        <v>83</v>
      </c>
      <c r="AY162" s="160" t="s">
        <v>375</v>
      </c>
    </row>
    <row r="163" spans="2:65" s="1" customFormat="1" ht="21.75" customHeight="1" x14ac:dyDescent="0.2">
      <c r="B163" s="32"/>
      <c r="C163" s="138" t="s">
        <v>463</v>
      </c>
      <c r="D163" s="138" t="s">
        <v>377</v>
      </c>
      <c r="E163" s="139" t="s">
        <v>2373</v>
      </c>
      <c r="F163" s="140" t="s">
        <v>2374</v>
      </c>
      <c r="G163" s="141" t="s">
        <v>657</v>
      </c>
      <c r="H163" s="142">
        <v>46</v>
      </c>
      <c r="I163" s="143"/>
      <c r="J163" s="144">
        <f>ROUND(I163*H163,2)</f>
        <v>0</v>
      </c>
      <c r="K163" s="140" t="s">
        <v>1659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491</v>
      </c>
      <c r="AT163" s="149" t="s">
        <v>377</v>
      </c>
      <c r="AU163" s="149" t="s">
        <v>85</v>
      </c>
      <c r="AY163" s="17" t="s">
        <v>375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491</v>
      </c>
      <c r="BM163" s="149" t="s">
        <v>540</v>
      </c>
    </row>
    <row r="164" spans="2:65" s="12" customFormat="1" ht="11.25" x14ac:dyDescent="0.2">
      <c r="B164" s="151"/>
      <c r="D164" s="152" t="s">
        <v>384</v>
      </c>
      <c r="E164" s="153" t="s">
        <v>1</v>
      </c>
      <c r="F164" s="154" t="s">
        <v>2375</v>
      </c>
      <c r="H164" s="155">
        <v>46</v>
      </c>
      <c r="I164" s="156"/>
      <c r="L164" s="151"/>
      <c r="M164" s="157"/>
      <c r="T164" s="158"/>
      <c r="AT164" s="153" t="s">
        <v>384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375</v>
      </c>
    </row>
    <row r="165" spans="2:65" s="13" customFormat="1" ht="11.25" x14ac:dyDescent="0.2">
      <c r="B165" s="159"/>
      <c r="D165" s="152" t="s">
        <v>384</v>
      </c>
      <c r="E165" s="160" t="s">
        <v>1</v>
      </c>
      <c r="F165" s="161" t="s">
        <v>387</v>
      </c>
      <c r="H165" s="162">
        <v>46</v>
      </c>
      <c r="I165" s="163"/>
      <c r="L165" s="159"/>
      <c r="M165" s="164"/>
      <c r="T165" s="165"/>
      <c r="AT165" s="160" t="s">
        <v>384</v>
      </c>
      <c r="AU165" s="160" t="s">
        <v>85</v>
      </c>
      <c r="AV165" s="13" t="s">
        <v>382</v>
      </c>
      <c r="AW165" s="13" t="s">
        <v>32</v>
      </c>
      <c r="AX165" s="13" t="s">
        <v>83</v>
      </c>
      <c r="AY165" s="160" t="s">
        <v>375</v>
      </c>
    </row>
    <row r="166" spans="2:65" s="1" customFormat="1" ht="24.2" customHeight="1" x14ac:dyDescent="0.2">
      <c r="B166" s="32"/>
      <c r="C166" s="138" t="s">
        <v>467</v>
      </c>
      <c r="D166" s="138" t="s">
        <v>377</v>
      </c>
      <c r="E166" s="139" t="s">
        <v>2376</v>
      </c>
      <c r="F166" s="140" t="s">
        <v>2377</v>
      </c>
      <c r="G166" s="141" t="s">
        <v>532</v>
      </c>
      <c r="H166" s="142">
        <v>4</v>
      </c>
      <c r="I166" s="143"/>
      <c r="J166" s="144">
        <f>ROUND(I166*H166,2)</f>
        <v>0</v>
      </c>
      <c r="K166" s="140" t="s">
        <v>381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2.4000000000000001E-4</v>
      </c>
      <c r="R166" s="147">
        <f>Q166*H166</f>
        <v>9.6000000000000002E-4</v>
      </c>
      <c r="S166" s="147">
        <v>0</v>
      </c>
      <c r="T166" s="148">
        <f>S166*H166</f>
        <v>0</v>
      </c>
      <c r="AR166" s="149" t="s">
        <v>491</v>
      </c>
      <c r="AT166" s="149" t="s">
        <v>377</v>
      </c>
      <c r="AU166" s="149" t="s">
        <v>85</v>
      </c>
      <c r="AY166" s="17" t="s">
        <v>375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491</v>
      </c>
      <c r="BM166" s="149" t="s">
        <v>549</v>
      </c>
    </row>
    <row r="167" spans="2:65" s="12" customFormat="1" ht="11.25" x14ac:dyDescent="0.2">
      <c r="B167" s="151"/>
      <c r="D167" s="152" t="s">
        <v>384</v>
      </c>
      <c r="E167" s="153" t="s">
        <v>1</v>
      </c>
      <c r="F167" s="154" t="s">
        <v>2356</v>
      </c>
      <c r="H167" s="155">
        <v>4</v>
      </c>
      <c r="I167" s="156"/>
      <c r="L167" s="151"/>
      <c r="M167" s="157"/>
      <c r="T167" s="158"/>
      <c r="AT167" s="153" t="s">
        <v>384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375</v>
      </c>
    </row>
    <row r="168" spans="2:65" s="13" customFormat="1" ht="11.25" x14ac:dyDescent="0.2">
      <c r="B168" s="159"/>
      <c r="D168" s="152" t="s">
        <v>384</v>
      </c>
      <c r="E168" s="160" t="s">
        <v>1</v>
      </c>
      <c r="F168" s="161" t="s">
        <v>387</v>
      </c>
      <c r="H168" s="162">
        <v>4</v>
      </c>
      <c r="I168" s="163"/>
      <c r="L168" s="159"/>
      <c r="M168" s="164"/>
      <c r="T168" s="165"/>
      <c r="AT168" s="160" t="s">
        <v>384</v>
      </c>
      <c r="AU168" s="160" t="s">
        <v>85</v>
      </c>
      <c r="AV168" s="13" t="s">
        <v>382</v>
      </c>
      <c r="AW168" s="13" t="s">
        <v>32</v>
      </c>
      <c r="AX168" s="13" t="s">
        <v>83</v>
      </c>
      <c r="AY168" s="160" t="s">
        <v>375</v>
      </c>
    </row>
    <row r="169" spans="2:65" s="1" customFormat="1" ht="24.2" customHeight="1" x14ac:dyDescent="0.2">
      <c r="B169" s="32"/>
      <c r="C169" s="138" t="s">
        <v>473</v>
      </c>
      <c r="D169" s="138" t="s">
        <v>377</v>
      </c>
      <c r="E169" s="139" t="s">
        <v>2378</v>
      </c>
      <c r="F169" s="140" t="s">
        <v>2379</v>
      </c>
      <c r="G169" s="141" t="s">
        <v>1308</v>
      </c>
      <c r="H169" s="192"/>
      <c r="I169" s="143"/>
      <c r="J169" s="144">
        <f>ROUND(I169*H169,2)</f>
        <v>0</v>
      </c>
      <c r="K169" s="140" t="s">
        <v>381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491</v>
      </c>
      <c r="AT169" s="149" t="s">
        <v>377</v>
      </c>
      <c r="AU169" s="149" t="s">
        <v>85</v>
      </c>
      <c r="AY169" s="17" t="s">
        <v>375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491</v>
      </c>
      <c r="BM169" s="149" t="s">
        <v>2380</v>
      </c>
    </row>
    <row r="170" spans="2:65" s="11" customFormat="1" ht="25.9" customHeight="1" x14ac:dyDescent="0.2">
      <c r="B170" s="126"/>
      <c r="D170" s="127" t="s">
        <v>75</v>
      </c>
      <c r="E170" s="128" t="s">
        <v>2334</v>
      </c>
      <c r="F170" s="128" t="s">
        <v>2335</v>
      </c>
      <c r="I170" s="129"/>
      <c r="J170" s="130">
        <f>BK170</f>
        <v>0</v>
      </c>
      <c r="L170" s="126"/>
      <c r="M170" s="131"/>
      <c r="P170" s="132">
        <f>P171</f>
        <v>0</v>
      </c>
      <c r="R170" s="132">
        <f>R171</f>
        <v>0</v>
      </c>
      <c r="T170" s="133">
        <f>T171</f>
        <v>0</v>
      </c>
      <c r="AR170" s="127" t="s">
        <v>382</v>
      </c>
      <c r="AT170" s="134" t="s">
        <v>75</v>
      </c>
      <c r="AU170" s="134" t="s">
        <v>76</v>
      </c>
      <c r="AY170" s="127" t="s">
        <v>375</v>
      </c>
      <c r="BK170" s="135">
        <f>BK171</f>
        <v>0</v>
      </c>
    </row>
    <row r="171" spans="2:65" s="1" customFormat="1" ht="21.75" customHeight="1" x14ac:dyDescent="0.2">
      <c r="B171" s="32"/>
      <c r="C171" s="138" t="s">
        <v>8</v>
      </c>
      <c r="D171" s="138" t="s">
        <v>377</v>
      </c>
      <c r="E171" s="139" t="s">
        <v>2340</v>
      </c>
      <c r="F171" s="140" t="s">
        <v>2341</v>
      </c>
      <c r="G171" s="141" t="s">
        <v>2338</v>
      </c>
      <c r="H171" s="142">
        <v>15</v>
      </c>
      <c r="I171" s="143"/>
      <c r="J171" s="144">
        <f>ROUND(I171*H171,2)</f>
        <v>0</v>
      </c>
      <c r="K171" s="140" t="s">
        <v>381</v>
      </c>
      <c r="L171" s="32"/>
      <c r="M171" s="196" t="s">
        <v>1</v>
      </c>
      <c r="N171" s="197" t="s">
        <v>41</v>
      </c>
      <c r="O171" s="198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AR171" s="149" t="s">
        <v>2339</v>
      </c>
      <c r="AT171" s="149" t="s">
        <v>377</v>
      </c>
      <c r="AU171" s="149" t="s">
        <v>83</v>
      </c>
      <c r="AY171" s="17" t="s">
        <v>375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2339</v>
      </c>
      <c r="BM171" s="149" t="s">
        <v>559</v>
      </c>
    </row>
    <row r="172" spans="2:65" s="1" customFormat="1" ht="6.95" customHeight="1" x14ac:dyDescent="0.2"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2"/>
    </row>
  </sheetData>
  <sheetProtection algorithmName="SHA-512" hashValue="Lv+u2Fdy0lZpNAMiIQeSPE4iNxN2twFf6GDVXwoWwl7E4vWMBAa+1uJN3AR2irLTMjUwXqBOSJ1RDqwdTlnwGg==" saltValue="/TA4NyEXpBAMBdLKY80bUNgl1fQi30YVY2wjOErGembYciEg/PzT/I1CkgnZd8onKWgfT3wjyy4QnZZYl2+xJA==" spinCount="100000" sheet="1" objects="1" scenarios="1" formatColumns="0" formatRows="0" autoFilter="0"/>
  <autoFilter ref="C127:K171" xr:uid="{00000000-0009-0000-0000-000003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2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227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2381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ROUND(J133,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ROUND((SUM(BE133:BE423)),  2)</f>
        <v>0</v>
      </c>
      <c r="I37" s="98">
        <v>0.21</v>
      </c>
      <c r="J37" s="85">
        <f>ROUND(((SUM(BE133:BE423))*I37),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ROUND((SUM(BF133:BF423)),  2)</f>
        <v>0</v>
      </c>
      <c r="I38" s="98">
        <v>0.15</v>
      </c>
      <c r="J38" s="85">
        <f>ROUND(((SUM(BF133:BF423))*I38),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ROUND((SUM(BG133:BG423)),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ROUND((SUM(BH133:BH423)),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ROUND((SUM(BI133:BI423)),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227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01.04 - VYTÁPĚNÍ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J133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 x14ac:dyDescent="0.2">
      <c r="B102" s="114"/>
      <c r="D102" s="115" t="s">
        <v>345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 x14ac:dyDescent="0.2">
      <c r="B103" s="114"/>
      <c r="D103" s="115" t="s">
        <v>2343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 x14ac:dyDescent="0.2">
      <c r="B104" s="114"/>
      <c r="D104" s="115" t="s">
        <v>2382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2:47" s="9" customFormat="1" ht="19.899999999999999" customHeight="1" x14ac:dyDescent="0.2">
      <c r="B105" s="114"/>
      <c r="D105" s="115" t="s">
        <v>2383</v>
      </c>
      <c r="E105" s="116"/>
      <c r="F105" s="116"/>
      <c r="G105" s="116"/>
      <c r="H105" s="116"/>
      <c r="I105" s="116"/>
      <c r="J105" s="117">
        <f>J210</f>
        <v>0</v>
      </c>
      <c r="L105" s="114"/>
    </row>
    <row r="106" spans="2:47" s="9" customFormat="1" ht="19.899999999999999" customHeight="1" x14ac:dyDescent="0.2">
      <c r="B106" s="114"/>
      <c r="D106" s="115" t="s">
        <v>2384</v>
      </c>
      <c r="E106" s="116"/>
      <c r="F106" s="116"/>
      <c r="G106" s="116"/>
      <c r="H106" s="116"/>
      <c r="I106" s="116"/>
      <c r="J106" s="117">
        <f>J223</f>
        <v>0</v>
      </c>
      <c r="L106" s="114"/>
    </row>
    <row r="107" spans="2:47" s="9" customFormat="1" ht="19.899999999999999" customHeight="1" x14ac:dyDescent="0.2">
      <c r="B107" s="114"/>
      <c r="D107" s="115" t="s">
        <v>2385</v>
      </c>
      <c r="E107" s="116"/>
      <c r="F107" s="116"/>
      <c r="G107" s="116"/>
      <c r="H107" s="116"/>
      <c r="I107" s="116"/>
      <c r="J107" s="117">
        <f>J268</f>
        <v>0</v>
      </c>
      <c r="L107" s="114"/>
    </row>
    <row r="108" spans="2:47" s="9" customFormat="1" ht="19.899999999999999" customHeight="1" x14ac:dyDescent="0.2">
      <c r="B108" s="114"/>
      <c r="D108" s="115" t="s">
        <v>2386</v>
      </c>
      <c r="E108" s="116"/>
      <c r="F108" s="116"/>
      <c r="G108" s="116"/>
      <c r="H108" s="116"/>
      <c r="I108" s="116"/>
      <c r="J108" s="117">
        <f>J357</f>
        <v>0</v>
      </c>
      <c r="L108" s="114"/>
    </row>
    <row r="109" spans="2:47" s="8" customFormat="1" ht="24.95" customHeight="1" x14ac:dyDescent="0.2">
      <c r="B109" s="110"/>
      <c r="D109" s="111" t="s">
        <v>2108</v>
      </c>
      <c r="E109" s="112"/>
      <c r="F109" s="112"/>
      <c r="G109" s="112"/>
      <c r="H109" s="112"/>
      <c r="I109" s="112"/>
      <c r="J109" s="113">
        <f>J402</f>
        <v>0</v>
      </c>
      <c r="L109" s="110"/>
    </row>
    <row r="110" spans="2:47" s="1" customFormat="1" ht="21.75" customHeight="1" x14ac:dyDescent="0.2">
      <c r="B110" s="32"/>
      <c r="L110" s="32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 x14ac:dyDescent="0.2">
      <c r="B116" s="32"/>
      <c r="C116" s="21" t="s">
        <v>360</v>
      </c>
      <c r="L116" s="32"/>
    </row>
    <row r="117" spans="2:12" s="1" customFormat="1" ht="6.95" customHeight="1" x14ac:dyDescent="0.2">
      <c r="B117" s="32"/>
      <c r="L117" s="32"/>
    </row>
    <row r="118" spans="2:12" s="1" customFormat="1" ht="12" customHeight="1" x14ac:dyDescent="0.2">
      <c r="B118" s="32"/>
      <c r="C118" s="27" t="s">
        <v>16</v>
      </c>
      <c r="L118" s="32"/>
    </row>
    <row r="119" spans="2:12" s="1" customFormat="1" ht="26.25" customHeight="1" x14ac:dyDescent="0.2">
      <c r="B119" s="32"/>
      <c r="E119" s="258" t="str">
        <f>E7</f>
        <v>PŘÍSTAVBA A STAVEBNÍ ÚPRAVY  DÍLEN HORSKÁ 258, VRCHLABÍ</v>
      </c>
      <c r="F119" s="259"/>
      <c r="G119" s="259"/>
      <c r="H119" s="259"/>
      <c r="L119" s="32"/>
    </row>
    <row r="120" spans="2:12" ht="12" customHeight="1" x14ac:dyDescent="0.2">
      <c r="B120" s="20"/>
      <c r="C120" s="27" t="s">
        <v>216</v>
      </c>
      <c r="L120" s="20"/>
    </row>
    <row r="121" spans="2:12" ht="16.5" customHeight="1" x14ac:dyDescent="0.2">
      <c r="B121" s="20"/>
      <c r="E121" s="258" t="s">
        <v>220</v>
      </c>
      <c r="F121" s="219"/>
      <c r="G121" s="219"/>
      <c r="H121" s="219"/>
      <c r="L121" s="20"/>
    </row>
    <row r="122" spans="2:12" ht="12" customHeight="1" x14ac:dyDescent="0.2">
      <c r="B122" s="20"/>
      <c r="C122" s="27" t="s">
        <v>224</v>
      </c>
      <c r="L122" s="20"/>
    </row>
    <row r="123" spans="2:12" s="1" customFormat="1" ht="16.5" customHeight="1" x14ac:dyDescent="0.2">
      <c r="B123" s="32"/>
      <c r="E123" s="251" t="s">
        <v>227</v>
      </c>
      <c r="F123" s="260"/>
      <c r="G123" s="260"/>
      <c r="H123" s="260"/>
      <c r="L123" s="32"/>
    </row>
    <row r="124" spans="2:12" s="1" customFormat="1" ht="12" customHeight="1" x14ac:dyDescent="0.2">
      <c r="B124" s="32"/>
      <c r="C124" s="27" t="s">
        <v>231</v>
      </c>
      <c r="L124" s="32"/>
    </row>
    <row r="125" spans="2:12" s="1" customFormat="1" ht="16.5" customHeight="1" x14ac:dyDescent="0.2">
      <c r="B125" s="32"/>
      <c r="E125" s="240" t="str">
        <f>E13</f>
        <v>SO 01.04 - VYTÁPĚNÍ I.etapa PŘÍSTAVBA</v>
      </c>
      <c r="F125" s="260"/>
      <c r="G125" s="260"/>
      <c r="H125" s="260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F16</f>
        <v>Vrchlabí</v>
      </c>
      <c r="I127" s="27" t="s">
        <v>22</v>
      </c>
      <c r="J127" s="52" t="str">
        <f>IF(J16="","",J16)</f>
        <v>25. 10. 2023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5.2" customHeight="1" x14ac:dyDescent="0.2">
      <c r="B129" s="32"/>
      <c r="C129" s="27" t="s">
        <v>24</v>
      </c>
      <c r="F129" s="25" t="str">
        <f>E19</f>
        <v>Královéhradecký kraj</v>
      </c>
      <c r="I129" s="27" t="s">
        <v>30</v>
      </c>
      <c r="J129" s="30" t="str">
        <f>E25</f>
        <v xml:space="preserve"> </v>
      </c>
      <c r="L129" s="32"/>
    </row>
    <row r="130" spans="2:65" s="1" customFormat="1" ht="15.2" customHeight="1" x14ac:dyDescent="0.2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IRBOS s.r.o.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8"/>
      <c r="C132" s="119" t="s">
        <v>361</v>
      </c>
      <c r="D132" s="120" t="s">
        <v>61</v>
      </c>
      <c r="E132" s="120" t="s">
        <v>57</v>
      </c>
      <c r="F132" s="120" t="s">
        <v>58</v>
      </c>
      <c r="G132" s="120" t="s">
        <v>362</v>
      </c>
      <c r="H132" s="120" t="s">
        <v>363</v>
      </c>
      <c r="I132" s="120" t="s">
        <v>364</v>
      </c>
      <c r="J132" s="120" t="s">
        <v>329</v>
      </c>
      <c r="K132" s="121" t="s">
        <v>365</v>
      </c>
      <c r="L132" s="118"/>
      <c r="M132" s="59" t="s">
        <v>1</v>
      </c>
      <c r="N132" s="60" t="s">
        <v>40</v>
      </c>
      <c r="O132" s="60" t="s">
        <v>366</v>
      </c>
      <c r="P132" s="60" t="s">
        <v>367</v>
      </c>
      <c r="Q132" s="60" t="s">
        <v>368</v>
      </c>
      <c r="R132" s="60" t="s">
        <v>369</v>
      </c>
      <c r="S132" s="60" t="s">
        <v>370</v>
      </c>
      <c r="T132" s="61" t="s">
        <v>371</v>
      </c>
    </row>
    <row r="133" spans="2:65" s="1" customFormat="1" ht="22.9" customHeight="1" x14ac:dyDescent="0.25">
      <c r="B133" s="32"/>
      <c r="C133" s="64" t="s">
        <v>372</v>
      </c>
      <c r="J133" s="122">
        <f>BK133</f>
        <v>0</v>
      </c>
      <c r="L133" s="32"/>
      <c r="M133" s="62"/>
      <c r="N133" s="53"/>
      <c r="O133" s="53"/>
      <c r="P133" s="123">
        <f>P134+P402</f>
        <v>0</v>
      </c>
      <c r="Q133" s="53"/>
      <c r="R133" s="123">
        <f>R134+R402</f>
        <v>4.8338239999999999</v>
      </c>
      <c r="S133" s="53"/>
      <c r="T133" s="124">
        <f>T134+T402</f>
        <v>0</v>
      </c>
      <c r="AT133" s="17" t="s">
        <v>75</v>
      </c>
      <c r="AU133" s="17" t="s">
        <v>331</v>
      </c>
      <c r="BK133" s="125">
        <f>BK134+BK402</f>
        <v>0</v>
      </c>
    </row>
    <row r="134" spans="2:65" s="11" customFormat="1" ht="25.9" customHeight="1" x14ac:dyDescent="0.2">
      <c r="B134" s="126"/>
      <c r="D134" s="127" t="s">
        <v>75</v>
      </c>
      <c r="E134" s="128" t="s">
        <v>1253</v>
      </c>
      <c r="F134" s="128" t="s">
        <v>1254</v>
      </c>
      <c r="I134" s="129"/>
      <c r="J134" s="130">
        <f>BK134</f>
        <v>0</v>
      </c>
      <c r="L134" s="126"/>
      <c r="M134" s="131"/>
      <c r="P134" s="132">
        <f>P135+P164+P193+P210+P223+P268+P357</f>
        <v>0</v>
      </c>
      <c r="R134" s="132">
        <f>R135+R164+R193+R210+R223+R268+R357</f>
        <v>4.8338239999999999</v>
      </c>
      <c r="T134" s="133">
        <f>T135+T164+T193+T210+T223+T268+T357</f>
        <v>0</v>
      </c>
      <c r="AR134" s="127" t="s">
        <v>85</v>
      </c>
      <c r="AT134" s="134" t="s">
        <v>75</v>
      </c>
      <c r="AU134" s="134" t="s">
        <v>76</v>
      </c>
      <c r="AY134" s="127" t="s">
        <v>375</v>
      </c>
      <c r="BK134" s="135">
        <f>BK135+BK164+BK193+BK210+BK223+BK268+BK357</f>
        <v>0</v>
      </c>
    </row>
    <row r="135" spans="2:65" s="11" customFormat="1" ht="22.9" customHeight="1" x14ac:dyDescent="0.2">
      <c r="B135" s="126"/>
      <c r="D135" s="127" t="s">
        <v>75</v>
      </c>
      <c r="E135" s="136" t="s">
        <v>1351</v>
      </c>
      <c r="F135" s="136" t="s">
        <v>1352</v>
      </c>
      <c r="I135" s="129"/>
      <c r="J135" s="137">
        <f>BK135</f>
        <v>0</v>
      </c>
      <c r="L135" s="126"/>
      <c r="M135" s="131"/>
      <c r="P135" s="132">
        <f>SUM(P136:P163)</f>
        <v>0</v>
      </c>
      <c r="R135" s="132">
        <f>SUM(R136:R163)</f>
        <v>0.77812799999999993</v>
      </c>
      <c r="T135" s="133">
        <f>SUM(T136:T163)</f>
        <v>0</v>
      </c>
      <c r="AR135" s="127" t="s">
        <v>85</v>
      </c>
      <c r="AT135" s="134" t="s">
        <v>75</v>
      </c>
      <c r="AU135" s="134" t="s">
        <v>83</v>
      </c>
      <c r="AY135" s="127" t="s">
        <v>375</v>
      </c>
      <c r="BK135" s="135">
        <f>SUM(BK136:BK163)</f>
        <v>0</v>
      </c>
    </row>
    <row r="136" spans="2:65" s="1" customFormat="1" ht="24.2" customHeight="1" x14ac:dyDescent="0.2">
      <c r="B136" s="32"/>
      <c r="C136" s="138" t="s">
        <v>413</v>
      </c>
      <c r="D136" s="138" t="s">
        <v>377</v>
      </c>
      <c r="E136" s="139" t="s">
        <v>2387</v>
      </c>
      <c r="F136" s="140" t="s">
        <v>2388</v>
      </c>
      <c r="G136" s="141" t="s">
        <v>641</v>
      </c>
      <c r="H136" s="142">
        <v>530.4</v>
      </c>
      <c r="I136" s="143"/>
      <c r="J136" s="144">
        <f>ROUND(I136*H136,2)</f>
        <v>0</v>
      </c>
      <c r="K136" s="140" t="s">
        <v>381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2.2000000000000001E-4</v>
      </c>
      <c r="R136" s="147">
        <f>Q136*H136</f>
        <v>0.116688</v>
      </c>
      <c r="S136" s="147">
        <v>0</v>
      </c>
      <c r="T136" s="148">
        <f>S136*H136</f>
        <v>0</v>
      </c>
      <c r="AR136" s="149" t="s">
        <v>491</v>
      </c>
      <c r="AT136" s="149" t="s">
        <v>377</v>
      </c>
      <c r="AU136" s="149" t="s">
        <v>85</v>
      </c>
      <c r="AY136" s="17" t="s">
        <v>375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491</v>
      </c>
      <c r="BM136" s="149" t="s">
        <v>463</v>
      </c>
    </row>
    <row r="137" spans="2:65" s="12" customFormat="1" ht="22.5" x14ac:dyDescent="0.2">
      <c r="B137" s="151"/>
      <c r="D137" s="152" t="s">
        <v>384</v>
      </c>
      <c r="E137" s="153" t="s">
        <v>1</v>
      </c>
      <c r="F137" s="154" t="s">
        <v>2389</v>
      </c>
      <c r="H137" s="155">
        <v>530.4</v>
      </c>
      <c r="I137" s="156"/>
      <c r="L137" s="151"/>
      <c r="M137" s="157"/>
      <c r="T137" s="158"/>
      <c r="AT137" s="153" t="s">
        <v>384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375</v>
      </c>
    </row>
    <row r="138" spans="2:65" s="13" customFormat="1" ht="11.25" x14ac:dyDescent="0.2">
      <c r="B138" s="159"/>
      <c r="D138" s="152" t="s">
        <v>384</v>
      </c>
      <c r="E138" s="160" t="s">
        <v>1</v>
      </c>
      <c r="F138" s="161" t="s">
        <v>387</v>
      </c>
      <c r="H138" s="162">
        <v>530.4</v>
      </c>
      <c r="I138" s="163"/>
      <c r="L138" s="159"/>
      <c r="M138" s="164"/>
      <c r="T138" s="165"/>
      <c r="AT138" s="160" t="s">
        <v>384</v>
      </c>
      <c r="AU138" s="160" t="s">
        <v>85</v>
      </c>
      <c r="AV138" s="13" t="s">
        <v>382</v>
      </c>
      <c r="AW138" s="13" t="s">
        <v>32</v>
      </c>
      <c r="AX138" s="13" t="s">
        <v>83</v>
      </c>
      <c r="AY138" s="160" t="s">
        <v>375</v>
      </c>
    </row>
    <row r="139" spans="2:65" s="1" customFormat="1" ht="24.2" customHeight="1" x14ac:dyDescent="0.2">
      <c r="B139" s="32"/>
      <c r="C139" s="179" t="s">
        <v>418</v>
      </c>
      <c r="D139" s="179" t="s">
        <v>657</v>
      </c>
      <c r="E139" s="180" t="s">
        <v>2390</v>
      </c>
      <c r="F139" s="181" t="s">
        <v>2391</v>
      </c>
      <c r="G139" s="182" t="s">
        <v>641</v>
      </c>
      <c r="H139" s="183">
        <v>15.6</v>
      </c>
      <c r="I139" s="184"/>
      <c r="J139" s="185">
        <f t="shared" ref="J139:J146" si="0">ROUND(I139*H139,2)</f>
        <v>0</v>
      </c>
      <c r="K139" s="181" t="s">
        <v>381</v>
      </c>
      <c r="L139" s="186"/>
      <c r="M139" s="187" t="s">
        <v>1</v>
      </c>
      <c r="N139" s="188" t="s">
        <v>41</v>
      </c>
      <c r="P139" s="147">
        <f t="shared" ref="P139:P146" si="1">O139*H139</f>
        <v>0</v>
      </c>
      <c r="Q139" s="147">
        <v>5.4000000000000001E-4</v>
      </c>
      <c r="R139" s="147">
        <f t="shared" ref="R139:R146" si="2">Q139*H139</f>
        <v>8.4239999999999992E-3</v>
      </c>
      <c r="S139" s="147">
        <v>0</v>
      </c>
      <c r="T139" s="148">
        <f t="shared" ref="T139:T146" si="3">S139*H139</f>
        <v>0</v>
      </c>
      <c r="AR139" s="149" t="s">
        <v>585</v>
      </c>
      <c r="AT139" s="149" t="s">
        <v>657</v>
      </c>
      <c r="AU139" s="149" t="s">
        <v>85</v>
      </c>
      <c r="AY139" s="17" t="s">
        <v>375</v>
      </c>
      <c r="BE139" s="150">
        <f t="shared" ref="BE139:BE146" si="4">IF(N139="základní",J139,0)</f>
        <v>0</v>
      </c>
      <c r="BF139" s="150">
        <f t="shared" ref="BF139:BF146" si="5">IF(N139="snížená",J139,0)</f>
        <v>0</v>
      </c>
      <c r="BG139" s="150">
        <f t="shared" ref="BG139:BG146" si="6">IF(N139="zákl. přenesená",J139,0)</f>
        <v>0</v>
      </c>
      <c r="BH139" s="150">
        <f t="shared" ref="BH139:BH146" si="7">IF(N139="sníž. přenesená",J139,0)</f>
        <v>0</v>
      </c>
      <c r="BI139" s="150">
        <f t="shared" ref="BI139:BI146" si="8">IF(N139="nulová",J139,0)</f>
        <v>0</v>
      </c>
      <c r="BJ139" s="17" t="s">
        <v>83</v>
      </c>
      <c r="BK139" s="150">
        <f t="shared" ref="BK139:BK146" si="9">ROUND(I139*H139,2)</f>
        <v>0</v>
      </c>
      <c r="BL139" s="17" t="s">
        <v>491</v>
      </c>
      <c r="BM139" s="149" t="s">
        <v>473</v>
      </c>
    </row>
    <row r="140" spans="2:65" s="1" customFormat="1" ht="24.2" customHeight="1" x14ac:dyDescent="0.2">
      <c r="B140" s="32"/>
      <c r="C140" s="179" t="s">
        <v>424</v>
      </c>
      <c r="D140" s="179" t="s">
        <v>657</v>
      </c>
      <c r="E140" s="180" t="s">
        <v>2392</v>
      </c>
      <c r="F140" s="181" t="s">
        <v>2393</v>
      </c>
      <c r="G140" s="182" t="s">
        <v>641</v>
      </c>
      <c r="H140" s="183">
        <v>156</v>
      </c>
      <c r="I140" s="184"/>
      <c r="J140" s="185">
        <f t="shared" si="0"/>
        <v>0</v>
      </c>
      <c r="K140" s="181" t="s">
        <v>381</v>
      </c>
      <c r="L140" s="186"/>
      <c r="M140" s="187" t="s">
        <v>1</v>
      </c>
      <c r="N140" s="188" t="s">
        <v>41</v>
      </c>
      <c r="P140" s="147">
        <f t="shared" si="1"/>
        <v>0</v>
      </c>
      <c r="Q140" s="147">
        <v>8.4999999999999995E-4</v>
      </c>
      <c r="R140" s="147">
        <f t="shared" si="2"/>
        <v>0.1326</v>
      </c>
      <c r="S140" s="147">
        <v>0</v>
      </c>
      <c r="T140" s="148">
        <f t="shared" si="3"/>
        <v>0</v>
      </c>
      <c r="AR140" s="149" t="s">
        <v>585</v>
      </c>
      <c r="AT140" s="149" t="s">
        <v>657</v>
      </c>
      <c r="AU140" s="149" t="s">
        <v>85</v>
      </c>
      <c r="AY140" s="17" t="s">
        <v>375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491</v>
      </c>
      <c r="BM140" s="149" t="s">
        <v>491</v>
      </c>
    </row>
    <row r="141" spans="2:65" s="1" customFormat="1" ht="24.2" customHeight="1" x14ac:dyDescent="0.2">
      <c r="B141" s="32"/>
      <c r="C141" s="179" t="s">
        <v>428</v>
      </c>
      <c r="D141" s="179" t="s">
        <v>657</v>
      </c>
      <c r="E141" s="180" t="s">
        <v>2394</v>
      </c>
      <c r="F141" s="181" t="s">
        <v>2395</v>
      </c>
      <c r="G141" s="182" t="s">
        <v>641</v>
      </c>
      <c r="H141" s="183">
        <v>70.2</v>
      </c>
      <c r="I141" s="184"/>
      <c r="J141" s="185">
        <f t="shared" si="0"/>
        <v>0</v>
      </c>
      <c r="K141" s="181" t="s">
        <v>381</v>
      </c>
      <c r="L141" s="186"/>
      <c r="M141" s="187" t="s">
        <v>1</v>
      </c>
      <c r="N141" s="188" t="s">
        <v>41</v>
      </c>
      <c r="P141" s="147">
        <f t="shared" si="1"/>
        <v>0</v>
      </c>
      <c r="Q141" s="147">
        <v>9.2000000000000003E-4</v>
      </c>
      <c r="R141" s="147">
        <f t="shared" si="2"/>
        <v>6.4584000000000003E-2</v>
      </c>
      <c r="S141" s="147">
        <v>0</v>
      </c>
      <c r="T141" s="148">
        <f t="shared" si="3"/>
        <v>0</v>
      </c>
      <c r="AR141" s="149" t="s">
        <v>585</v>
      </c>
      <c r="AT141" s="149" t="s">
        <v>657</v>
      </c>
      <c r="AU141" s="149" t="s">
        <v>85</v>
      </c>
      <c r="AY141" s="17" t="s">
        <v>375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491</v>
      </c>
      <c r="BM141" s="149" t="s">
        <v>503</v>
      </c>
    </row>
    <row r="142" spans="2:65" s="1" customFormat="1" ht="24.2" customHeight="1" x14ac:dyDescent="0.2">
      <c r="B142" s="32"/>
      <c r="C142" s="179" t="s">
        <v>435</v>
      </c>
      <c r="D142" s="179" t="s">
        <v>657</v>
      </c>
      <c r="E142" s="180" t="s">
        <v>2396</v>
      </c>
      <c r="F142" s="181" t="s">
        <v>2397</v>
      </c>
      <c r="G142" s="182" t="s">
        <v>641</v>
      </c>
      <c r="H142" s="183">
        <v>140.4</v>
      </c>
      <c r="I142" s="184"/>
      <c r="J142" s="185">
        <f t="shared" si="0"/>
        <v>0</v>
      </c>
      <c r="K142" s="181" t="s">
        <v>381</v>
      </c>
      <c r="L142" s="186"/>
      <c r="M142" s="187" t="s">
        <v>1</v>
      </c>
      <c r="N142" s="188" t="s">
        <v>41</v>
      </c>
      <c r="P142" s="147">
        <f t="shared" si="1"/>
        <v>0</v>
      </c>
      <c r="Q142" s="147">
        <v>1.01E-3</v>
      </c>
      <c r="R142" s="147">
        <f t="shared" si="2"/>
        <v>0.14180400000000001</v>
      </c>
      <c r="S142" s="147">
        <v>0</v>
      </c>
      <c r="T142" s="148">
        <f t="shared" si="3"/>
        <v>0</v>
      </c>
      <c r="AR142" s="149" t="s">
        <v>585</v>
      </c>
      <c r="AT142" s="149" t="s">
        <v>657</v>
      </c>
      <c r="AU142" s="149" t="s">
        <v>85</v>
      </c>
      <c r="AY142" s="17" t="s">
        <v>375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491</v>
      </c>
      <c r="BM142" s="149" t="s">
        <v>529</v>
      </c>
    </row>
    <row r="143" spans="2:65" s="1" customFormat="1" ht="24.2" customHeight="1" x14ac:dyDescent="0.2">
      <c r="B143" s="32"/>
      <c r="C143" s="179" t="s">
        <v>451</v>
      </c>
      <c r="D143" s="179" t="s">
        <v>657</v>
      </c>
      <c r="E143" s="180" t="s">
        <v>2398</v>
      </c>
      <c r="F143" s="181" t="s">
        <v>2399</v>
      </c>
      <c r="G143" s="182" t="s">
        <v>641</v>
      </c>
      <c r="H143" s="183">
        <v>62.4</v>
      </c>
      <c r="I143" s="184"/>
      <c r="J143" s="185">
        <f t="shared" si="0"/>
        <v>0</v>
      </c>
      <c r="K143" s="181" t="s">
        <v>381</v>
      </c>
      <c r="L143" s="186"/>
      <c r="M143" s="187" t="s">
        <v>1</v>
      </c>
      <c r="N143" s="188" t="s">
        <v>41</v>
      </c>
      <c r="P143" s="147">
        <f t="shared" si="1"/>
        <v>0</v>
      </c>
      <c r="Q143" s="147">
        <v>1.08E-3</v>
      </c>
      <c r="R143" s="147">
        <f t="shared" si="2"/>
        <v>6.7391999999999994E-2</v>
      </c>
      <c r="S143" s="147">
        <v>0</v>
      </c>
      <c r="T143" s="148">
        <f t="shared" si="3"/>
        <v>0</v>
      </c>
      <c r="AR143" s="149" t="s">
        <v>585</v>
      </c>
      <c r="AT143" s="149" t="s">
        <v>657</v>
      </c>
      <c r="AU143" s="149" t="s">
        <v>85</v>
      </c>
      <c r="AY143" s="17" t="s">
        <v>375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491</v>
      </c>
      <c r="BM143" s="149" t="s">
        <v>540</v>
      </c>
    </row>
    <row r="144" spans="2:65" s="1" customFormat="1" ht="24.2" customHeight="1" x14ac:dyDescent="0.2">
      <c r="B144" s="32"/>
      <c r="C144" s="179" t="s">
        <v>463</v>
      </c>
      <c r="D144" s="179" t="s">
        <v>657</v>
      </c>
      <c r="E144" s="180" t="s">
        <v>2400</v>
      </c>
      <c r="F144" s="181" t="s">
        <v>2401</v>
      </c>
      <c r="G144" s="182" t="s">
        <v>641</v>
      </c>
      <c r="H144" s="183">
        <v>70.2</v>
      </c>
      <c r="I144" s="184"/>
      <c r="J144" s="185">
        <f t="shared" si="0"/>
        <v>0</v>
      </c>
      <c r="K144" s="181" t="s">
        <v>381</v>
      </c>
      <c r="L144" s="186"/>
      <c r="M144" s="187" t="s">
        <v>1</v>
      </c>
      <c r="N144" s="188" t="s">
        <v>41</v>
      </c>
      <c r="P144" s="147">
        <f t="shared" si="1"/>
        <v>0</v>
      </c>
      <c r="Q144" s="147">
        <v>1.2099999999999999E-3</v>
      </c>
      <c r="R144" s="147">
        <f t="shared" si="2"/>
        <v>8.4942000000000004E-2</v>
      </c>
      <c r="S144" s="147">
        <v>0</v>
      </c>
      <c r="T144" s="148">
        <f t="shared" si="3"/>
        <v>0</v>
      </c>
      <c r="AR144" s="149" t="s">
        <v>585</v>
      </c>
      <c r="AT144" s="149" t="s">
        <v>657</v>
      </c>
      <c r="AU144" s="149" t="s">
        <v>85</v>
      </c>
      <c r="AY144" s="17" t="s">
        <v>375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491</v>
      </c>
      <c r="BM144" s="149" t="s">
        <v>549</v>
      </c>
    </row>
    <row r="145" spans="2:65" s="1" customFormat="1" ht="24.2" customHeight="1" x14ac:dyDescent="0.2">
      <c r="B145" s="32"/>
      <c r="C145" s="179" t="s">
        <v>467</v>
      </c>
      <c r="D145" s="179" t="s">
        <v>657</v>
      </c>
      <c r="E145" s="180" t="s">
        <v>2402</v>
      </c>
      <c r="F145" s="181" t="s">
        <v>2403</v>
      </c>
      <c r="G145" s="182" t="s">
        <v>641</v>
      </c>
      <c r="H145" s="183">
        <v>15.6</v>
      </c>
      <c r="I145" s="184"/>
      <c r="J145" s="185">
        <f t="shared" si="0"/>
        <v>0</v>
      </c>
      <c r="K145" s="181" t="s">
        <v>381</v>
      </c>
      <c r="L145" s="186"/>
      <c r="M145" s="187" t="s">
        <v>1</v>
      </c>
      <c r="N145" s="188" t="s">
        <v>41</v>
      </c>
      <c r="P145" s="147">
        <f t="shared" si="1"/>
        <v>0</v>
      </c>
      <c r="Q145" s="147">
        <v>1.39E-3</v>
      </c>
      <c r="R145" s="147">
        <f t="shared" si="2"/>
        <v>2.1683999999999998E-2</v>
      </c>
      <c r="S145" s="147">
        <v>0</v>
      </c>
      <c r="T145" s="148">
        <f t="shared" si="3"/>
        <v>0</v>
      </c>
      <c r="AR145" s="149" t="s">
        <v>585</v>
      </c>
      <c r="AT145" s="149" t="s">
        <v>657</v>
      </c>
      <c r="AU145" s="149" t="s">
        <v>85</v>
      </c>
      <c r="AY145" s="17" t="s">
        <v>375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491</v>
      </c>
      <c r="BM145" s="149" t="s">
        <v>559</v>
      </c>
    </row>
    <row r="146" spans="2:65" s="1" customFormat="1" ht="16.5" customHeight="1" x14ac:dyDescent="0.2">
      <c r="B146" s="32"/>
      <c r="C146" s="179" t="s">
        <v>473</v>
      </c>
      <c r="D146" s="179" t="s">
        <v>657</v>
      </c>
      <c r="E146" s="180" t="s">
        <v>2404</v>
      </c>
      <c r="F146" s="181" t="s">
        <v>2405</v>
      </c>
      <c r="G146" s="182" t="s">
        <v>2406</v>
      </c>
      <c r="H146" s="183">
        <v>600</v>
      </c>
      <c r="I146" s="184"/>
      <c r="J146" s="185">
        <f t="shared" si="0"/>
        <v>0</v>
      </c>
      <c r="K146" s="181" t="s">
        <v>381</v>
      </c>
      <c r="L146" s="186"/>
      <c r="M146" s="187" t="s">
        <v>1</v>
      </c>
      <c r="N146" s="188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585</v>
      </c>
      <c r="AT146" s="149" t="s">
        <v>657</v>
      </c>
      <c r="AU146" s="149" t="s">
        <v>85</v>
      </c>
      <c r="AY146" s="17" t="s">
        <v>375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491</v>
      </c>
      <c r="BM146" s="149" t="s">
        <v>568</v>
      </c>
    </row>
    <row r="147" spans="2:65" s="12" customFormat="1" ht="22.5" x14ac:dyDescent="0.2">
      <c r="B147" s="151"/>
      <c r="D147" s="152" t="s">
        <v>384</v>
      </c>
      <c r="E147" s="153" t="s">
        <v>1</v>
      </c>
      <c r="F147" s="154" t="s">
        <v>2407</v>
      </c>
      <c r="H147" s="155">
        <v>600</v>
      </c>
      <c r="I147" s="156"/>
      <c r="L147" s="151"/>
      <c r="M147" s="157"/>
      <c r="T147" s="158"/>
      <c r="AT147" s="153" t="s">
        <v>384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375</v>
      </c>
    </row>
    <row r="148" spans="2:65" s="13" customFormat="1" ht="11.25" x14ac:dyDescent="0.2">
      <c r="B148" s="159"/>
      <c r="D148" s="152" t="s">
        <v>384</v>
      </c>
      <c r="E148" s="160" t="s">
        <v>1</v>
      </c>
      <c r="F148" s="161" t="s">
        <v>387</v>
      </c>
      <c r="H148" s="162">
        <v>600</v>
      </c>
      <c r="I148" s="163"/>
      <c r="L148" s="159"/>
      <c r="M148" s="164"/>
      <c r="T148" s="165"/>
      <c r="AT148" s="160" t="s">
        <v>384</v>
      </c>
      <c r="AU148" s="160" t="s">
        <v>85</v>
      </c>
      <c r="AV148" s="13" t="s">
        <v>382</v>
      </c>
      <c r="AW148" s="13" t="s">
        <v>32</v>
      </c>
      <c r="AX148" s="13" t="s">
        <v>83</v>
      </c>
      <c r="AY148" s="160" t="s">
        <v>375</v>
      </c>
    </row>
    <row r="149" spans="2:65" s="1" customFormat="1" ht="33" customHeight="1" x14ac:dyDescent="0.2">
      <c r="B149" s="32"/>
      <c r="C149" s="138" t="s">
        <v>8</v>
      </c>
      <c r="D149" s="138" t="s">
        <v>377</v>
      </c>
      <c r="E149" s="139" t="s">
        <v>2408</v>
      </c>
      <c r="F149" s="140" t="s">
        <v>2409</v>
      </c>
      <c r="G149" s="141" t="s">
        <v>641</v>
      </c>
      <c r="H149" s="142">
        <v>936</v>
      </c>
      <c r="I149" s="143"/>
      <c r="J149" s="144">
        <f>ROUND(I149*H149,2)</f>
        <v>0</v>
      </c>
      <c r="K149" s="140" t="s">
        <v>381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6.0000000000000002E-5</v>
      </c>
      <c r="R149" s="147">
        <f>Q149*H149</f>
        <v>5.6160000000000002E-2</v>
      </c>
      <c r="S149" s="147">
        <v>0</v>
      </c>
      <c r="T149" s="148">
        <f>S149*H149</f>
        <v>0</v>
      </c>
      <c r="AR149" s="149" t="s">
        <v>491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491</v>
      </c>
      <c r="BM149" s="149" t="s">
        <v>577</v>
      </c>
    </row>
    <row r="150" spans="2:65" s="12" customFormat="1" ht="11.25" x14ac:dyDescent="0.2">
      <c r="B150" s="151"/>
      <c r="D150" s="152" t="s">
        <v>384</v>
      </c>
      <c r="E150" s="153" t="s">
        <v>1</v>
      </c>
      <c r="F150" s="154" t="s">
        <v>2410</v>
      </c>
      <c r="H150" s="155">
        <v>936</v>
      </c>
      <c r="I150" s="156"/>
      <c r="L150" s="151"/>
      <c r="M150" s="157"/>
      <c r="T150" s="158"/>
      <c r="AT150" s="153" t="s">
        <v>384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375</v>
      </c>
    </row>
    <row r="151" spans="2:65" s="13" customFormat="1" ht="11.25" x14ac:dyDescent="0.2">
      <c r="B151" s="159"/>
      <c r="D151" s="152" t="s">
        <v>384</v>
      </c>
      <c r="E151" s="160" t="s">
        <v>1</v>
      </c>
      <c r="F151" s="161" t="s">
        <v>387</v>
      </c>
      <c r="H151" s="162">
        <v>936</v>
      </c>
      <c r="I151" s="163"/>
      <c r="L151" s="159"/>
      <c r="M151" s="164"/>
      <c r="T151" s="165"/>
      <c r="AT151" s="160" t="s">
        <v>384</v>
      </c>
      <c r="AU151" s="160" t="s">
        <v>85</v>
      </c>
      <c r="AV151" s="13" t="s">
        <v>382</v>
      </c>
      <c r="AW151" s="13" t="s">
        <v>32</v>
      </c>
      <c r="AX151" s="13" t="s">
        <v>83</v>
      </c>
      <c r="AY151" s="160" t="s">
        <v>375</v>
      </c>
    </row>
    <row r="152" spans="2:65" s="1" customFormat="1" ht="24.2" customHeight="1" x14ac:dyDescent="0.2">
      <c r="B152" s="32"/>
      <c r="C152" s="179" t="s">
        <v>491</v>
      </c>
      <c r="D152" s="179" t="s">
        <v>657</v>
      </c>
      <c r="E152" s="180" t="s">
        <v>2411</v>
      </c>
      <c r="F152" s="181" t="s">
        <v>2412</v>
      </c>
      <c r="G152" s="182" t="s">
        <v>641</v>
      </c>
      <c r="H152" s="183">
        <v>312</v>
      </c>
      <c r="I152" s="184"/>
      <c r="J152" s="185">
        <f t="shared" ref="J152:J157" si="10">ROUND(I152*H152,2)</f>
        <v>0</v>
      </c>
      <c r="K152" s="181" t="s">
        <v>381</v>
      </c>
      <c r="L152" s="186"/>
      <c r="M152" s="187" t="s">
        <v>1</v>
      </c>
      <c r="N152" s="188" t="s">
        <v>41</v>
      </c>
      <c r="P152" s="147">
        <f t="shared" ref="P152:P157" si="11">O152*H152</f>
        <v>0</v>
      </c>
      <c r="Q152" s="147">
        <v>6.9999999999999994E-5</v>
      </c>
      <c r="R152" s="147">
        <f t="shared" ref="R152:R157" si="12">Q152*H152</f>
        <v>2.1839999999999998E-2</v>
      </c>
      <c r="S152" s="147">
        <v>0</v>
      </c>
      <c r="T152" s="148">
        <f t="shared" ref="T152:T157" si="13">S152*H152</f>
        <v>0</v>
      </c>
      <c r="AR152" s="149" t="s">
        <v>585</v>
      </c>
      <c r="AT152" s="149" t="s">
        <v>657</v>
      </c>
      <c r="AU152" s="149" t="s">
        <v>85</v>
      </c>
      <c r="AY152" s="17" t="s">
        <v>375</v>
      </c>
      <c r="BE152" s="150">
        <f t="shared" ref="BE152:BE157" si="14">IF(N152="základní",J152,0)</f>
        <v>0</v>
      </c>
      <c r="BF152" s="150">
        <f t="shared" ref="BF152:BF157" si="15">IF(N152="snížená",J152,0)</f>
        <v>0</v>
      </c>
      <c r="BG152" s="150">
        <f t="shared" ref="BG152:BG157" si="16">IF(N152="zákl. přenesená",J152,0)</f>
        <v>0</v>
      </c>
      <c r="BH152" s="150">
        <f t="shared" ref="BH152:BH157" si="17">IF(N152="sníž. přenesená",J152,0)</f>
        <v>0</v>
      </c>
      <c r="BI152" s="150">
        <f t="shared" ref="BI152:BI157" si="18">IF(N152="nulová",J152,0)</f>
        <v>0</v>
      </c>
      <c r="BJ152" s="17" t="s">
        <v>83</v>
      </c>
      <c r="BK152" s="150">
        <f t="shared" ref="BK152:BK157" si="19">ROUND(I152*H152,2)</f>
        <v>0</v>
      </c>
      <c r="BL152" s="17" t="s">
        <v>491</v>
      </c>
      <c r="BM152" s="149" t="s">
        <v>585</v>
      </c>
    </row>
    <row r="153" spans="2:65" s="1" customFormat="1" ht="24.2" customHeight="1" x14ac:dyDescent="0.2">
      <c r="B153" s="32"/>
      <c r="C153" s="179" t="s">
        <v>497</v>
      </c>
      <c r="D153" s="179" t="s">
        <v>657</v>
      </c>
      <c r="E153" s="180" t="s">
        <v>2413</v>
      </c>
      <c r="F153" s="181" t="s">
        <v>2414</v>
      </c>
      <c r="G153" s="182" t="s">
        <v>641</v>
      </c>
      <c r="H153" s="183">
        <v>273</v>
      </c>
      <c r="I153" s="184"/>
      <c r="J153" s="185">
        <f t="shared" si="10"/>
        <v>0</v>
      </c>
      <c r="K153" s="181" t="s">
        <v>381</v>
      </c>
      <c r="L153" s="186"/>
      <c r="M153" s="187" t="s">
        <v>1</v>
      </c>
      <c r="N153" s="188" t="s">
        <v>41</v>
      </c>
      <c r="P153" s="147">
        <f t="shared" si="11"/>
        <v>0</v>
      </c>
      <c r="Q153" s="147">
        <v>8.0000000000000007E-5</v>
      </c>
      <c r="R153" s="147">
        <f t="shared" si="12"/>
        <v>2.1840000000000002E-2</v>
      </c>
      <c r="S153" s="147">
        <v>0</v>
      </c>
      <c r="T153" s="148">
        <f t="shared" si="13"/>
        <v>0</v>
      </c>
      <c r="AR153" s="149" t="s">
        <v>585</v>
      </c>
      <c r="AT153" s="149" t="s">
        <v>657</v>
      </c>
      <c r="AU153" s="149" t="s">
        <v>85</v>
      </c>
      <c r="AY153" s="17" t="s">
        <v>375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491</v>
      </c>
      <c r="BM153" s="149" t="s">
        <v>604</v>
      </c>
    </row>
    <row r="154" spans="2:65" s="1" customFormat="1" ht="24.2" customHeight="1" x14ac:dyDescent="0.2">
      <c r="B154" s="32"/>
      <c r="C154" s="179" t="s">
        <v>503</v>
      </c>
      <c r="D154" s="179" t="s">
        <v>657</v>
      </c>
      <c r="E154" s="180" t="s">
        <v>2415</v>
      </c>
      <c r="F154" s="181" t="s">
        <v>2416</v>
      </c>
      <c r="G154" s="182" t="s">
        <v>641</v>
      </c>
      <c r="H154" s="183">
        <v>195</v>
      </c>
      <c r="I154" s="184"/>
      <c r="J154" s="185">
        <f t="shared" si="10"/>
        <v>0</v>
      </c>
      <c r="K154" s="181" t="s">
        <v>381</v>
      </c>
      <c r="L154" s="186"/>
      <c r="M154" s="187" t="s">
        <v>1</v>
      </c>
      <c r="N154" s="188" t="s">
        <v>41</v>
      </c>
      <c r="P154" s="147">
        <f t="shared" si="11"/>
        <v>0</v>
      </c>
      <c r="Q154" s="147">
        <v>9.0000000000000006E-5</v>
      </c>
      <c r="R154" s="147">
        <f t="shared" si="12"/>
        <v>1.755E-2</v>
      </c>
      <c r="S154" s="147">
        <v>0</v>
      </c>
      <c r="T154" s="148">
        <f t="shared" si="13"/>
        <v>0</v>
      </c>
      <c r="AR154" s="149" t="s">
        <v>585</v>
      </c>
      <c r="AT154" s="149" t="s">
        <v>657</v>
      </c>
      <c r="AU154" s="149" t="s">
        <v>85</v>
      </c>
      <c r="AY154" s="17" t="s">
        <v>375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491</v>
      </c>
      <c r="BM154" s="149" t="s">
        <v>628</v>
      </c>
    </row>
    <row r="155" spans="2:65" s="1" customFormat="1" ht="24.2" customHeight="1" x14ac:dyDescent="0.2">
      <c r="B155" s="32"/>
      <c r="C155" s="179" t="s">
        <v>510</v>
      </c>
      <c r="D155" s="179" t="s">
        <v>657</v>
      </c>
      <c r="E155" s="180" t="s">
        <v>2417</v>
      </c>
      <c r="F155" s="181" t="s">
        <v>2418</v>
      </c>
      <c r="G155" s="182" t="s">
        <v>641</v>
      </c>
      <c r="H155" s="183">
        <v>117</v>
      </c>
      <c r="I155" s="184"/>
      <c r="J155" s="185">
        <f t="shared" si="10"/>
        <v>0</v>
      </c>
      <c r="K155" s="181" t="s">
        <v>381</v>
      </c>
      <c r="L155" s="186"/>
      <c r="M155" s="187" t="s">
        <v>1</v>
      </c>
      <c r="N155" s="188" t="s">
        <v>41</v>
      </c>
      <c r="P155" s="147">
        <f t="shared" si="11"/>
        <v>0</v>
      </c>
      <c r="Q155" s="147">
        <v>1.3999999999999999E-4</v>
      </c>
      <c r="R155" s="147">
        <f t="shared" si="12"/>
        <v>1.6379999999999999E-2</v>
      </c>
      <c r="S155" s="147">
        <v>0</v>
      </c>
      <c r="T155" s="148">
        <f t="shared" si="13"/>
        <v>0</v>
      </c>
      <c r="AR155" s="149" t="s">
        <v>585</v>
      </c>
      <c r="AT155" s="149" t="s">
        <v>657</v>
      </c>
      <c r="AU155" s="149" t="s">
        <v>85</v>
      </c>
      <c r="AY155" s="17" t="s">
        <v>375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491</v>
      </c>
      <c r="BM155" s="149" t="s">
        <v>638</v>
      </c>
    </row>
    <row r="156" spans="2:65" s="1" customFormat="1" ht="24.2" customHeight="1" x14ac:dyDescent="0.2">
      <c r="B156" s="32"/>
      <c r="C156" s="179" t="s">
        <v>529</v>
      </c>
      <c r="D156" s="179" t="s">
        <v>657</v>
      </c>
      <c r="E156" s="180" t="s">
        <v>2419</v>
      </c>
      <c r="F156" s="181" t="s">
        <v>2420</v>
      </c>
      <c r="G156" s="182" t="s">
        <v>641</v>
      </c>
      <c r="H156" s="183">
        <v>39</v>
      </c>
      <c r="I156" s="184"/>
      <c r="J156" s="185">
        <f t="shared" si="10"/>
        <v>0</v>
      </c>
      <c r="K156" s="181" t="s">
        <v>381</v>
      </c>
      <c r="L156" s="186"/>
      <c r="M156" s="187" t="s">
        <v>1</v>
      </c>
      <c r="N156" s="188" t="s">
        <v>41</v>
      </c>
      <c r="P156" s="147">
        <f t="shared" si="11"/>
        <v>0</v>
      </c>
      <c r="Q156" s="147">
        <v>1.6000000000000001E-4</v>
      </c>
      <c r="R156" s="147">
        <f t="shared" si="12"/>
        <v>6.2400000000000008E-3</v>
      </c>
      <c r="S156" s="147">
        <v>0</v>
      </c>
      <c r="T156" s="148">
        <f t="shared" si="13"/>
        <v>0</v>
      </c>
      <c r="AR156" s="149" t="s">
        <v>585</v>
      </c>
      <c r="AT156" s="149" t="s">
        <v>657</v>
      </c>
      <c r="AU156" s="149" t="s">
        <v>85</v>
      </c>
      <c r="AY156" s="17" t="s">
        <v>375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491</v>
      </c>
      <c r="BM156" s="149" t="s">
        <v>650</v>
      </c>
    </row>
    <row r="157" spans="2:65" s="1" customFormat="1" ht="16.5" customHeight="1" x14ac:dyDescent="0.2">
      <c r="B157" s="32"/>
      <c r="C157" s="179" t="s">
        <v>7</v>
      </c>
      <c r="D157" s="179" t="s">
        <v>657</v>
      </c>
      <c r="E157" s="180" t="s">
        <v>2421</v>
      </c>
      <c r="F157" s="181" t="s">
        <v>2422</v>
      </c>
      <c r="G157" s="182" t="s">
        <v>532</v>
      </c>
      <c r="H157" s="183">
        <v>100</v>
      </c>
      <c r="I157" s="184"/>
      <c r="J157" s="185">
        <f t="shared" si="10"/>
        <v>0</v>
      </c>
      <c r="K157" s="181" t="s">
        <v>381</v>
      </c>
      <c r="L157" s="186"/>
      <c r="M157" s="187" t="s">
        <v>1</v>
      </c>
      <c r="N157" s="188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585</v>
      </c>
      <c r="AT157" s="149" t="s">
        <v>657</v>
      </c>
      <c r="AU157" s="149" t="s">
        <v>85</v>
      </c>
      <c r="AY157" s="17" t="s">
        <v>375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491</v>
      </c>
      <c r="BM157" s="149" t="s">
        <v>667</v>
      </c>
    </row>
    <row r="158" spans="2:65" s="12" customFormat="1" ht="22.5" x14ac:dyDescent="0.2">
      <c r="B158" s="151"/>
      <c r="D158" s="152" t="s">
        <v>384</v>
      </c>
      <c r="E158" s="153" t="s">
        <v>1</v>
      </c>
      <c r="F158" s="154" t="s">
        <v>2423</v>
      </c>
      <c r="H158" s="155">
        <v>100</v>
      </c>
      <c r="I158" s="156"/>
      <c r="L158" s="151"/>
      <c r="M158" s="157"/>
      <c r="T158" s="158"/>
      <c r="AT158" s="153" t="s">
        <v>384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375</v>
      </c>
    </row>
    <row r="159" spans="2:65" s="13" customFormat="1" ht="11.25" x14ac:dyDescent="0.2">
      <c r="B159" s="159"/>
      <c r="D159" s="152" t="s">
        <v>384</v>
      </c>
      <c r="E159" s="160" t="s">
        <v>1</v>
      </c>
      <c r="F159" s="161" t="s">
        <v>387</v>
      </c>
      <c r="H159" s="162">
        <v>100</v>
      </c>
      <c r="I159" s="163"/>
      <c r="L159" s="159"/>
      <c r="M159" s="164"/>
      <c r="T159" s="165"/>
      <c r="AT159" s="160" t="s">
        <v>384</v>
      </c>
      <c r="AU159" s="160" t="s">
        <v>85</v>
      </c>
      <c r="AV159" s="13" t="s">
        <v>382</v>
      </c>
      <c r="AW159" s="13" t="s">
        <v>32</v>
      </c>
      <c r="AX159" s="13" t="s">
        <v>83</v>
      </c>
      <c r="AY159" s="160" t="s">
        <v>375</v>
      </c>
    </row>
    <row r="160" spans="2:65" s="1" customFormat="1" ht="16.5" customHeight="1" x14ac:dyDescent="0.2">
      <c r="B160" s="32"/>
      <c r="C160" s="179" t="s">
        <v>540</v>
      </c>
      <c r="D160" s="179" t="s">
        <v>657</v>
      </c>
      <c r="E160" s="180" t="s">
        <v>2424</v>
      </c>
      <c r="F160" s="181" t="s">
        <v>2425</v>
      </c>
      <c r="G160" s="182" t="s">
        <v>532</v>
      </c>
      <c r="H160" s="183">
        <v>1000</v>
      </c>
      <c r="I160" s="184"/>
      <c r="J160" s="185">
        <f>ROUND(I160*H160,2)</f>
        <v>0</v>
      </c>
      <c r="K160" s="181" t="s">
        <v>381</v>
      </c>
      <c r="L160" s="186"/>
      <c r="M160" s="187" t="s">
        <v>1</v>
      </c>
      <c r="N160" s="188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585</v>
      </c>
      <c r="AT160" s="149" t="s">
        <v>657</v>
      </c>
      <c r="AU160" s="149" t="s">
        <v>85</v>
      </c>
      <c r="AY160" s="17" t="s">
        <v>375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491</v>
      </c>
      <c r="BM160" s="149" t="s">
        <v>681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2426</v>
      </c>
      <c r="H161" s="155">
        <v>1000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3" customFormat="1" ht="11.25" x14ac:dyDescent="0.2">
      <c r="B162" s="159"/>
      <c r="D162" s="152" t="s">
        <v>384</v>
      </c>
      <c r="E162" s="160" t="s">
        <v>1</v>
      </c>
      <c r="F162" s="161" t="s">
        <v>387</v>
      </c>
      <c r="H162" s="162">
        <v>1000</v>
      </c>
      <c r="I162" s="163"/>
      <c r="L162" s="159"/>
      <c r="M162" s="164"/>
      <c r="T162" s="165"/>
      <c r="AT162" s="160" t="s">
        <v>384</v>
      </c>
      <c r="AU162" s="160" t="s">
        <v>85</v>
      </c>
      <c r="AV162" s="13" t="s">
        <v>382</v>
      </c>
      <c r="AW162" s="13" t="s">
        <v>32</v>
      </c>
      <c r="AX162" s="13" t="s">
        <v>83</v>
      </c>
      <c r="AY162" s="160" t="s">
        <v>375</v>
      </c>
    </row>
    <row r="163" spans="2:65" s="1" customFormat="1" ht="24.2" customHeight="1" x14ac:dyDescent="0.2">
      <c r="B163" s="32"/>
      <c r="C163" s="138" t="s">
        <v>545</v>
      </c>
      <c r="D163" s="138" t="s">
        <v>377</v>
      </c>
      <c r="E163" s="139" t="s">
        <v>1456</v>
      </c>
      <c r="F163" s="140" t="s">
        <v>1457</v>
      </c>
      <c r="G163" s="141" t="s">
        <v>1308</v>
      </c>
      <c r="H163" s="192"/>
      <c r="I163" s="143"/>
      <c r="J163" s="144">
        <f>ROUND(I163*H163,2)</f>
        <v>0</v>
      </c>
      <c r="K163" s="140" t="s">
        <v>381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491</v>
      </c>
      <c r="AT163" s="149" t="s">
        <v>377</v>
      </c>
      <c r="AU163" s="149" t="s">
        <v>85</v>
      </c>
      <c r="AY163" s="17" t="s">
        <v>375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491</v>
      </c>
      <c r="BM163" s="149" t="s">
        <v>2427</v>
      </c>
    </row>
    <row r="164" spans="2:65" s="11" customFormat="1" ht="22.9" customHeight="1" x14ac:dyDescent="0.2">
      <c r="B164" s="126"/>
      <c r="D164" s="127" t="s">
        <v>75</v>
      </c>
      <c r="E164" s="136" t="s">
        <v>2364</v>
      </c>
      <c r="F164" s="136" t="s">
        <v>2365</v>
      </c>
      <c r="I164" s="129"/>
      <c r="J164" s="137">
        <f>BK164</f>
        <v>0</v>
      </c>
      <c r="L164" s="126"/>
      <c r="M164" s="131"/>
      <c r="P164" s="132">
        <f>SUM(P165:P192)</f>
        <v>0</v>
      </c>
      <c r="R164" s="132">
        <f>SUM(R165:R192)</f>
        <v>7.572000000000001E-2</v>
      </c>
      <c r="T164" s="133">
        <f>SUM(T165:T192)</f>
        <v>0</v>
      </c>
      <c r="AR164" s="127" t="s">
        <v>85</v>
      </c>
      <c r="AT164" s="134" t="s">
        <v>75</v>
      </c>
      <c r="AU164" s="134" t="s">
        <v>83</v>
      </c>
      <c r="AY164" s="127" t="s">
        <v>375</v>
      </c>
      <c r="BK164" s="135">
        <f>SUM(BK165:BK192)</f>
        <v>0</v>
      </c>
    </row>
    <row r="165" spans="2:65" s="1" customFormat="1" ht="33" customHeight="1" x14ac:dyDescent="0.2">
      <c r="B165" s="32"/>
      <c r="C165" s="138" t="s">
        <v>549</v>
      </c>
      <c r="D165" s="138" t="s">
        <v>377</v>
      </c>
      <c r="E165" s="139" t="s">
        <v>2428</v>
      </c>
      <c r="F165" s="140" t="s">
        <v>2429</v>
      </c>
      <c r="G165" s="141" t="s">
        <v>641</v>
      </c>
      <c r="H165" s="142">
        <v>4.8</v>
      </c>
      <c r="I165" s="143"/>
      <c r="J165" s="144">
        <f>ROUND(I165*H165,2)</f>
        <v>0</v>
      </c>
      <c r="K165" s="140" t="s">
        <v>381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491</v>
      </c>
      <c r="AT165" s="149" t="s">
        <v>377</v>
      </c>
      <c r="AU165" s="149" t="s">
        <v>85</v>
      </c>
      <c r="AY165" s="17" t="s">
        <v>375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491</v>
      </c>
      <c r="BM165" s="149" t="s">
        <v>692</v>
      </c>
    </row>
    <row r="166" spans="2:65" s="1" customFormat="1" ht="24.2" customHeight="1" x14ac:dyDescent="0.2">
      <c r="B166" s="32"/>
      <c r="C166" s="138" t="s">
        <v>554</v>
      </c>
      <c r="D166" s="138" t="s">
        <v>377</v>
      </c>
      <c r="E166" s="139" t="s">
        <v>2430</v>
      </c>
      <c r="F166" s="140" t="s">
        <v>2431</v>
      </c>
      <c r="G166" s="141" t="s">
        <v>641</v>
      </c>
      <c r="H166" s="142">
        <v>10.8</v>
      </c>
      <c r="I166" s="143"/>
      <c r="J166" s="144">
        <f>ROUND(I166*H166,2)</f>
        <v>0</v>
      </c>
      <c r="K166" s="140" t="s">
        <v>381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6.7999999999999996E-3</v>
      </c>
      <c r="R166" s="147">
        <f>Q166*H166</f>
        <v>7.3440000000000005E-2</v>
      </c>
      <c r="S166" s="147">
        <v>0</v>
      </c>
      <c r="T166" s="148">
        <f>S166*H166</f>
        <v>0</v>
      </c>
      <c r="AR166" s="149" t="s">
        <v>491</v>
      </c>
      <c r="AT166" s="149" t="s">
        <v>377</v>
      </c>
      <c r="AU166" s="149" t="s">
        <v>85</v>
      </c>
      <c r="AY166" s="17" t="s">
        <v>375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491</v>
      </c>
      <c r="BM166" s="149" t="s">
        <v>700</v>
      </c>
    </row>
    <row r="167" spans="2:65" s="1" customFormat="1" ht="16.5" customHeight="1" x14ac:dyDescent="0.2">
      <c r="B167" s="32"/>
      <c r="C167" s="138" t="s">
        <v>559</v>
      </c>
      <c r="D167" s="138" t="s">
        <v>377</v>
      </c>
      <c r="E167" s="139" t="s">
        <v>2432</v>
      </c>
      <c r="F167" s="140" t="s">
        <v>2433</v>
      </c>
      <c r="G167" s="141" t="s">
        <v>532</v>
      </c>
      <c r="H167" s="142">
        <v>2</v>
      </c>
      <c r="I167" s="143"/>
      <c r="J167" s="144">
        <f>ROUND(I167*H167,2)</f>
        <v>0</v>
      </c>
      <c r="K167" s="140" t="s">
        <v>381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491</v>
      </c>
      <c r="AT167" s="149" t="s">
        <v>377</v>
      </c>
      <c r="AU167" s="149" t="s">
        <v>85</v>
      </c>
      <c r="AY167" s="17" t="s">
        <v>375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491</v>
      </c>
      <c r="BM167" s="149" t="s">
        <v>713</v>
      </c>
    </row>
    <row r="168" spans="2:65" s="12" customFormat="1" ht="11.25" x14ac:dyDescent="0.2">
      <c r="B168" s="151"/>
      <c r="D168" s="152" t="s">
        <v>384</v>
      </c>
      <c r="E168" s="153" t="s">
        <v>1</v>
      </c>
      <c r="F168" s="154" t="s">
        <v>2434</v>
      </c>
      <c r="H168" s="155">
        <v>2</v>
      </c>
      <c r="I168" s="156"/>
      <c r="L168" s="151"/>
      <c r="M168" s="157"/>
      <c r="T168" s="158"/>
      <c r="AT168" s="153" t="s">
        <v>384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375</v>
      </c>
    </row>
    <row r="169" spans="2:65" s="13" customFormat="1" ht="11.25" x14ac:dyDescent="0.2">
      <c r="B169" s="159"/>
      <c r="D169" s="152" t="s">
        <v>384</v>
      </c>
      <c r="E169" s="160" t="s">
        <v>1</v>
      </c>
      <c r="F169" s="161" t="s">
        <v>387</v>
      </c>
      <c r="H169" s="162">
        <v>2</v>
      </c>
      <c r="I169" s="163"/>
      <c r="L169" s="159"/>
      <c r="M169" s="164"/>
      <c r="T169" s="165"/>
      <c r="AT169" s="160" t="s">
        <v>384</v>
      </c>
      <c r="AU169" s="160" t="s">
        <v>85</v>
      </c>
      <c r="AV169" s="13" t="s">
        <v>382</v>
      </c>
      <c r="AW169" s="13" t="s">
        <v>32</v>
      </c>
      <c r="AX169" s="13" t="s">
        <v>83</v>
      </c>
      <c r="AY169" s="160" t="s">
        <v>375</v>
      </c>
    </row>
    <row r="170" spans="2:65" s="1" customFormat="1" ht="21.75" customHeight="1" x14ac:dyDescent="0.2">
      <c r="B170" s="32"/>
      <c r="C170" s="138" t="s">
        <v>563</v>
      </c>
      <c r="D170" s="138" t="s">
        <v>377</v>
      </c>
      <c r="E170" s="139" t="s">
        <v>2435</v>
      </c>
      <c r="F170" s="140" t="s">
        <v>2436</v>
      </c>
      <c r="G170" s="141" t="s">
        <v>532</v>
      </c>
      <c r="H170" s="142">
        <v>1</v>
      </c>
      <c r="I170" s="143"/>
      <c r="J170" s="144">
        <f>ROUND(I170*H170,2)</f>
        <v>0</v>
      </c>
      <c r="K170" s="140" t="s">
        <v>381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1.8000000000000001E-4</v>
      </c>
      <c r="R170" s="147">
        <f>Q170*H170</f>
        <v>1.8000000000000001E-4</v>
      </c>
      <c r="S170" s="147">
        <v>0</v>
      </c>
      <c r="T170" s="148">
        <f>S170*H170</f>
        <v>0</v>
      </c>
      <c r="AR170" s="149" t="s">
        <v>491</v>
      </c>
      <c r="AT170" s="149" t="s">
        <v>377</v>
      </c>
      <c r="AU170" s="149" t="s">
        <v>85</v>
      </c>
      <c r="AY170" s="17" t="s">
        <v>375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491</v>
      </c>
      <c r="BM170" s="149" t="s">
        <v>723</v>
      </c>
    </row>
    <row r="171" spans="2:65" s="12" customFormat="1" ht="22.5" x14ac:dyDescent="0.2">
      <c r="B171" s="151"/>
      <c r="D171" s="152" t="s">
        <v>384</v>
      </c>
      <c r="E171" s="153" t="s">
        <v>1</v>
      </c>
      <c r="F171" s="154" t="s">
        <v>2437</v>
      </c>
      <c r="H171" s="155">
        <v>1</v>
      </c>
      <c r="I171" s="156"/>
      <c r="L171" s="151"/>
      <c r="M171" s="157"/>
      <c r="T171" s="158"/>
      <c r="AT171" s="153" t="s">
        <v>384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375</v>
      </c>
    </row>
    <row r="172" spans="2:65" s="13" customFormat="1" ht="11.25" x14ac:dyDescent="0.2">
      <c r="B172" s="159"/>
      <c r="D172" s="152" t="s">
        <v>384</v>
      </c>
      <c r="E172" s="160" t="s">
        <v>1</v>
      </c>
      <c r="F172" s="161" t="s">
        <v>387</v>
      </c>
      <c r="H172" s="162">
        <v>1</v>
      </c>
      <c r="I172" s="163"/>
      <c r="L172" s="159"/>
      <c r="M172" s="164"/>
      <c r="T172" s="165"/>
      <c r="AT172" s="160" t="s">
        <v>384</v>
      </c>
      <c r="AU172" s="160" t="s">
        <v>85</v>
      </c>
      <c r="AV172" s="13" t="s">
        <v>382</v>
      </c>
      <c r="AW172" s="13" t="s">
        <v>32</v>
      </c>
      <c r="AX172" s="13" t="s">
        <v>83</v>
      </c>
      <c r="AY172" s="160" t="s">
        <v>375</v>
      </c>
    </row>
    <row r="173" spans="2:65" s="1" customFormat="1" ht="24.2" customHeight="1" x14ac:dyDescent="0.2">
      <c r="B173" s="32"/>
      <c r="C173" s="138" t="s">
        <v>568</v>
      </c>
      <c r="D173" s="138" t="s">
        <v>377</v>
      </c>
      <c r="E173" s="139" t="s">
        <v>2438</v>
      </c>
      <c r="F173" s="140" t="s">
        <v>2439</v>
      </c>
      <c r="G173" s="141" t="s">
        <v>532</v>
      </c>
      <c r="H173" s="142">
        <v>2</v>
      </c>
      <c r="I173" s="143"/>
      <c r="J173" s="144">
        <f>ROUND(I173*H173,2)</f>
        <v>0</v>
      </c>
      <c r="K173" s="140" t="s">
        <v>381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9.3000000000000005E-4</v>
      </c>
      <c r="R173" s="147">
        <f>Q173*H173</f>
        <v>1.8600000000000001E-3</v>
      </c>
      <c r="S173" s="147">
        <v>0</v>
      </c>
      <c r="T173" s="148">
        <f>S173*H173</f>
        <v>0</v>
      </c>
      <c r="AR173" s="149" t="s">
        <v>491</v>
      </c>
      <c r="AT173" s="149" t="s">
        <v>377</v>
      </c>
      <c r="AU173" s="149" t="s">
        <v>85</v>
      </c>
      <c r="AY173" s="17" t="s">
        <v>375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491</v>
      </c>
      <c r="BM173" s="149" t="s">
        <v>733</v>
      </c>
    </row>
    <row r="174" spans="2:65" s="12" customFormat="1" ht="11.25" x14ac:dyDescent="0.2">
      <c r="B174" s="151"/>
      <c r="D174" s="152" t="s">
        <v>384</v>
      </c>
      <c r="E174" s="153" t="s">
        <v>1</v>
      </c>
      <c r="F174" s="154" t="s">
        <v>2440</v>
      </c>
      <c r="H174" s="155">
        <v>2</v>
      </c>
      <c r="I174" s="156"/>
      <c r="L174" s="151"/>
      <c r="M174" s="157"/>
      <c r="T174" s="158"/>
      <c r="AT174" s="153" t="s">
        <v>384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375</v>
      </c>
    </row>
    <row r="175" spans="2:65" s="13" customFormat="1" ht="11.25" x14ac:dyDescent="0.2">
      <c r="B175" s="159"/>
      <c r="D175" s="152" t="s">
        <v>384</v>
      </c>
      <c r="E175" s="160" t="s">
        <v>1</v>
      </c>
      <c r="F175" s="161" t="s">
        <v>387</v>
      </c>
      <c r="H175" s="162">
        <v>2</v>
      </c>
      <c r="I175" s="163"/>
      <c r="L175" s="159"/>
      <c r="M175" s="164"/>
      <c r="T175" s="165"/>
      <c r="AT175" s="160" t="s">
        <v>384</v>
      </c>
      <c r="AU175" s="160" t="s">
        <v>85</v>
      </c>
      <c r="AV175" s="13" t="s">
        <v>382</v>
      </c>
      <c r="AW175" s="13" t="s">
        <v>32</v>
      </c>
      <c r="AX175" s="13" t="s">
        <v>83</v>
      </c>
      <c r="AY175" s="160" t="s">
        <v>375</v>
      </c>
    </row>
    <row r="176" spans="2:65" s="1" customFormat="1" ht="24.2" customHeight="1" x14ac:dyDescent="0.2">
      <c r="B176" s="32"/>
      <c r="C176" s="138" t="s">
        <v>573</v>
      </c>
      <c r="D176" s="138" t="s">
        <v>377</v>
      </c>
      <c r="E176" s="139" t="s">
        <v>2376</v>
      </c>
      <c r="F176" s="140" t="s">
        <v>2441</v>
      </c>
      <c r="G176" s="141" t="s">
        <v>532</v>
      </c>
      <c r="H176" s="142">
        <v>1</v>
      </c>
      <c r="I176" s="143"/>
      <c r="J176" s="144">
        <f>ROUND(I176*H176,2)</f>
        <v>0</v>
      </c>
      <c r="K176" s="140" t="s">
        <v>381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2.4000000000000001E-4</v>
      </c>
      <c r="R176" s="147">
        <f>Q176*H176</f>
        <v>2.4000000000000001E-4</v>
      </c>
      <c r="S176" s="147">
        <v>0</v>
      </c>
      <c r="T176" s="148">
        <f>S176*H176</f>
        <v>0</v>
      </c>
      <c r="AR176" s="149" t="s">
        <v>491</v>
      </c>
      <c r="AT176" s="149" t="s">
        <v>377</v>
      </c>
      <c r="AU176" s="149" t="s">
        <v>85</v>
      </c>
      <c r="AY176" s="17" t="s">
        <v>375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491</v>
      </c>
      <c r="BM176" s="149" t="s">
        <v>778</v>
      </c>
    </row>
    <row r="177" spans="2:65" s="12" customFormat="1" ht="11.25" x14ac:dyDescent="0.2">
      <c r="B177" s="151"/>
      <c r="D177" s="152" t="s">
        <v>384</v>
      </c>
      <c r="E177" s="153" t="s">
        <v>1</v>
      </c>
      <c r="F177" s="154" t="s">
        <v>2442</v>
      </c>
      <c r="H177" s="155">
        <v>1</v>
      </c>
      <c r="I177" s="156"/>
      <c r="L177" s="151"/>
      <c r="M177" s="157"/>
      <c r="T177" s="158"/>
      <c r="AT177" s="153" t="s">
        <v>384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375</v>
      </c>
    </row>
    <row r="178" spans="2:65" s="13" customFormat="1" ht="11.25" x14ac:dyDescent="0.2">
      <c r="B178" s="159"/>
      <c r="D178" s="152" t="s">
        <v>384</v>
      </c>
      <c r="E178" s="160" t="s">
        <v>1</v>
      </c>
      <c r="F178" s="161" t="s">
        <v>387</v>
      </c>
      <c r="H178" s="162">
        <v>1</v>
      </c>
      <c r="I178" s="163"/>
      <c r="L178" s="159"/>
      <c r="M178" s="164"/>
      <c r="T178" s="165"/>
      <c r="AT178" s="160" t="s">
        <v>384</v>
      </c>
      <c r="AU178" s="160" t="s">
        <v>85</v>
      </c>
      <c r="AV178" s="13" t="s">
        <v>382</v>
      </c>
      <c r="AW178" s="13" t="s">
        <v>32</v>
      </c>
      <c r="AX178" s="13" t="s">
        <v>83</v>
      </c>
      <c r="AY178" s="160" t="s">
        <v>375</v>
      </c>
    </row>
    <row r="179" spans="2:65" s="1" customFormat="1" ht="16.5" customHeight="1" x14ac:dyDescent="0.2">
      <c r="B179" s="32"/>
      <c r="C179" s="138" t="s">
        <v>577</v>
      </c>
      <c r="D179" s="138" t="s">
        <v>377</v>
      </c>
      <c r="E179" s="139" t="s">
        <v>2443</v>
      </c>
      <c r="F179" s="140" t="s">
        <v>2444</v>
      </c>
      <c r="G179" s="141" t="s">
        <v>532</v>
      </c>
      <c r="H179" s="142">
        <v>1</v>
      </c>
      <c r="I179" s="143"/>
      <c r="J179" s="144">
        <f>ROUND(I179*H179,2)</f>
        <v>0</v>
      </c>
      <c r="K179" s="140" t="s">
        <v>381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491</v>
      </c>
      <c r="AT179" s="149" t="s">
        <v>377</v>
      </c>
      <c r="AU179" s="149" t="s">
        <v>85</v>
      </c>
      <c r="AY179" s="17" t="s">
        <v>375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491</v>
      </c>
      <c r="BM179" s="149" t="s">
        <v>788</v>
      </c>
    </row>
    <row r="180" spans="2:65" s="12" customFormat="1" ht="11.25" x14ac:dyDescent="0.2">
      <c r="B180" s="151"/>
      <c r="D180" s="152" t="s">
        <v>384</v>
      </c>
      <c r="E180" s="153" t="s">
        <v>1</v>
      </c>
      <c r="F180" s="154" t="s">
        <v>2445</v>
      </c>
      <c r="H180" s="155">
        <v>1</v>
      </c>
      <c r="I180" s="156"/>
      <c r="L180" s="151"/>
      <c r="M180" s="157"/>
      <c r="T180" s="158"/>
      <c r="AT180" s="153" t="s">
        <v>384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375</v>
      </c>
    </row>
    <row r="181" spans="2:65" s="13" customFormat="1" ht="11.25" x14ac:dyDescent="0.2">
      <c r="B181" s="159"/>
      <c r="D181" s="152" t="s">
        <v>384</v>
      </c>
      <c r="E181" s="160" t="s">
        <v>1</v>
      </c>
      <c r="F181" s="161" t="s">
        <v>387</v>
      </c>
      <c r="H181" s="162">
        <v>1</v>
      </c>
      <c r="I181" s="163"/>
      <c r="L181" s="159"/>
      <c r="M181" s="164"/>
      <c r="T181" s="165"/>
      <c r="AT181" s="160" t="s">
        <v>384</v>
      </c>
      <c r="AU181" s="160" t="s">
        <v>85</v>
      </c>
      <c r="AV181" s="13" t="s">
        <v>382</v>
      </c>
      <c r="AW181" s="13" t="s">
        <v>32</v>
      </c>
      <c r="AX181" s="13" t="s">
        <v>83</v>
      </c>
      <c r="AY181" s="160" t="s">
        <v>375</v>
      </c>
    </row>
    <row r="182" spans="2:65" s="1" customFormat="1" ht="24.2" customHeight="1" x14ac:dyDescent="0.2">
      <c r="B182" s="32"/>
      <c r="C182" s="138" t="s">
        <v>581</v>
      </c>
      <c r="D182" s="138" t="s">
        <v>377</v>
      </c>
      <c r="E182" s="139" t="s">
        <v>2446</v>
      </c>
      <c r="F182" s="140" t="s">
        <v>2447</v>
      </c>
      <c r="G182" s="141" t="s">
        <v>532</v>
      </c>
      <c r="H182" s="142">
        <v>1</v>
      </c>
      <c r="I182" s="143"/>
      <c r="J182" s="144">
        <f>ROUND(I182*H182,2)</f>
        <v>0</v>
      </c>
      <c r="K182" s="140" t="s">
        <v>381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491</v>
      </c>
      <c r="AT182" s="149" t="s">
        <v>377</v>
      </c>
      <c r="AU182" s="149" t="s">
        <v>85</v>
      </c>
      <c r="AY182" s="17" t="s">
        <v>375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491</v>
      </c>
      <c r="BM182" s="149" t="s">
        <v>799</v>
      </c>
    </row>
    <row r="183" spans="2:65" s="12" customFormat="1" ht="11.25" x14ac:dyDescent="0.2">
      <c r="B183" s="151"/>
      <c r="D183" s="152" t="s">
        <v>384</v>
      </c>
      <c r="E183" s="153" t="s">
        <v>1</v>
      </c>
      <c r="F183" s="154" t="s">
        <v>2445</v>
      </c>
      <c r="H183" s="155">
        <v>1</v>
      </c>
      <c r="I183" s="156"/>
      <c r="L183" s="151"/>
      <c r="M183" s="157"/>
      <c r="T183" s="158"/>
      <c r="AT183" s="153" t="s">
        <v>384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375</v>
      </c>
    </row>
    <row r="184" spans="2:65" s="13" customFormat="1" ht="11.25" x14ac:dyDescent="0.2">
      <c r="B184" s="159"/>
      <c r="D184" s="152" t="s">
        <v>384</v>
      </c>
      <c r="E184" s="160" t="s">
        <v>1</v>
      </c>
      <c r="F184" s="161" t="s">
        <v>387</v>
      </c>
      <c r="H184" s="162">
        <v>1</v>
      </c>
      <c r="I184" s="163"/>
      <c r="L184" s="159"/>
      <c r="M184" s="164"/>
      <c r="T184" s="165"/>
      <c r="AT184" s="160" t="s">
        <v>384</v>
      </c>
      <c r="AU184" s="160" t="s">
        <v>85</v>
      </c>
      <c r="AV184" s="13" t="s">
        <v>382</v>
      </c>
      <c r="AW184" s="13" t="s">
        <v>32</v>
      </c>
      <c r="AX184" s="13" t="s">
        <v>83</v>
      </c>
      <c r="AY184" s="160" t="s">
        <v>375</v>
      </c>
    </row>
    <row r="185" spans="2:65" s="1" customFormat="1" ht="16.5" customHeight="1" x14ac:dyDescent="0.2">
      <c r="B185" s="32"/>
      <c r="C185" s="138" t="s">
        <v>585</v>
      </c>
      <c r="D185" s="138" t="s">
        <v>377</v>
      </c>
      <c r="E185" s="139" t="s">
        <v>2448</v>
      </c>
      <c r="F185" s="140" t="s">
        <v>2449</v>
      </c>
      <c r="G185" s="141" t="s">
        <v>2450</v>
      </c>
      <c r="H185" s="142">
        <v>8</v>
      </c>
      <c r="I185" s="143"/>
      <c r="J185" s="144">
        <f>ROUND(I185*H185,2)</f>
        <v>0</v>
      </c>
      <c r="K185" s="140" t="s">
        <v>381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491</v>
      </c>
      <c r="AT185" s="149" t="s">
        <v>377</v>
      </c>
      <c r="AU185" s="149" t="s">
        <v>85</v>
      </c>
      <c r="AY185" s="17" t="s">
        <v>375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491</v>
      </c>
      <c r="BM185" s="149" t="s">
        <v>809</v>
      </c>
    </row>
    <row r="186" spans="2:65" s="1" customFormat="1" ht="24.2" customHeight="1" x14ac:dyDescent="0.2">
      <c r="B186" s="32"/>
      <c r="C186" s="138" t="s">
        <v>598</v>
      </c>
      <c r="D186" s="138" t="s">
        <v>377</v>
      </c>
      <c r="E186" s="139" t="s">
        <v>2451</v>
      </c>
      <c r="F186" s="140" t="s">
        <v>2452</v>
      </c>
      <c r="G186" s="141" t="s">
        <v>532</v>
      </c>
      <c r="H186" s="142">
        <v>1</v>
      </c>
      <c r="I186" s="143"/>
      <c r="J186" s="144">
        <f>ROUND(I186*H186,2)</f>
        <v>0</v>
      </c>
      <c r="K186" s="140" t="s">
        <v>381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491</v>
      </c>
      <c r="AT186" s="149" t="s">
        <v>377</v>
      </c>
      <c r="AU186" s="149" t="s">
        <v>85</v>
      </c>
      <c r="AY186" s="17" t="s">
        <v>375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491</v>
      </c>
      <c r="BM186" s="149" t="s">
        <v>822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2453</v>
      </c>
      <c r="H187" s="155">
        <v>1</v>
      </c>
      <c r="I187" s="156"/>
      <c r="L187" s="151"/>
      <c r="M187" s="157"/>
      <c r="T187" s="158"/>
      <c r="AT187" s="153" t="s">
        <v>384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375</v>
      </c>
    </row>
    <row r="188" spans="2:65" s="13" customFormat="1" ht="11.25" x14ac:dyDescent="0.2">
      <c r="B188" s="159"/>
      <c r="D188" s="152" t="s">
        <v>384</v>
      </c>
      <c r="E188" s="160" t="s">
        <v>1</v>
      </c>
      <c r="F188" s="161" t="s">
        <v>387</v>
      </c>
      <c r="H188" s="162">
        <v>1</v>
      </c>
      <c r="I188" s="163"/>
      <c r="L188" s="159"/>
      <c r="M188" s="164"/>
      <c r="T188" s="165"/>
      <c r="AT188" s="160" t="s">
        <v>384</v>
      </c>
      <c r="AU188" s="160" t="s">
        <v>85</v>
      </c>
      <c r="AV188" s="13" t="s">
        <v>382</v>
      </c>
      <c r="AW188" s="13" t="s">
        <v>32</v>
      </c>
      <c r="AX188" s="13" t="s">
        <v>83</v>
      </c>
      <c r="AY188" s="160" t="s">
        <v>375</v>
      </c>
    </row>
    <row r="189" spans="2:65" s="1" customFormat="1" ht="33" customHeight="1" x14ac:dyDescent="0.2">
      <c r="B189" s="32"/>
      <c r="C189" s="138" t="s">
        <v>604</v>
      </c>
      <c r="D189" s="138" t="s">
        <v>377</v>
      </c>
      <c r="E189" s="139" t="s">
        <v>2454</v>
      </c>
      <c r="F189" s="140" t="s">
        <v>2455</v>
      </c>
      <c r="G189" s="141" t="s">
        <v>532</v>
      </c>
      <c r="H189" s="142">
        <v>1</v>
      </c>
      <c r="I189" s="143"/>
      <c r="J189" s="144">
        <f>ROUND(I189*H189,2)</f>
        <v>0</v>
      </c>
      <c r="K189" s="140" t="s">
        <v>381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491</v>
      </c>
      <c r="AT189" s="149" t="s">
        <v>377</v>
      </c>
      <c r="AU189" s="149" t="s">
        <v>85</v>
      </c>
      <c r="AY189" s="17" t="s">
        <v>375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491</v>
      </c>
      <c r="BM189" s="149" t="s">
        <v>837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2456</v>
      </c>
      <c r="H190" s="155">
        <v>1</v>
      </c>
      <c r="I190" s="156"/>
      <c r="L190" s="151"/>
      <c r="M190" s="157"/>
      <c r="T190" s="158"/>
      <c r="AT190" s="153" t="s">
        <v>384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3" customFormat="1" ht="11.25" x14ac:dyDescent="0.2">
      <c r="B191" s="159"/>
      <c r="D191" s="152" t="s">
        <v>384</v>
      </c>
      <c r="E191" s="160" t="s">
        <v>1</v>
      </c>
      <c r="F191" s="161" t="s">
        <v>387</v>
      </c>
      <c r="H191" s="162">
        <v>1</v>
      </c>
      <c r="I191" s="163"/>
      <c r="L191" s="159"/>
      <c r="M191" s="164"/>
      <c r="T191" s="165"/>
      <c r="AT191" s="160" t="s">
        <v>384</v>
      </c>
      <c r="AU191" s="160" t="s">
        <v>85</v>
      </c>
      <c r="AV191" s="13" t="s">
        <v>382</v>
      </c>
      <c r="AW191" s="13" t="s">
        <v>32</v>
      </c>
      <c r="AX191" s="13" t="s">
        <v>83</v>
      </c>
      <c r="AY191" s="160" t="s">
        <v>375</v>
      </c>
    </row>
    <row r="192" spans="2:65" s="1" customFormat="1" ht="24.2" customHeight="1" x14ac:dyDescent="0.2">
      <c r="B192" s="32"/>
      <c r="C192" s="138" t="s">
        <v>609</v>
      </c>
      <c r="D192" s="138" t="s">
        <v>377</v>
      </c>
      <c r="E192" s="139" t="s">
        <v>2378</v>
      </c>
      <c r="F192" s="140" t="s">
        <v>2379</v>
      </c>
      <c r="G192" s="141" t="s">
        <v>1308</v>
      </c>
      <c r="H192" s="192"/>
      <c r="I192" s="143"/>
      <c r="J192" s="144">
        <f>ROUND(I192*H192,2)</f>
        <v>0</v>
      </c>
      <c r="K192" s="140" t="s">
        <v>381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491</v>
      </c>
      <c r="AT192" s="149" t="s">
        <v>377</v>
      </c>
      <c r="AU192" s="149" t="s">
        <v>85</v>
      </c>
      <c r="AY192" s="17" t="s">
        <v>375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491</v>
      </c>
      <c r="BM192" s="149" t="s">
        <v>2457</v>
      </c>
    </row>
    <row r="193" spans="2:65" s="11" customFormat="1" ht="22.9" customHeight="1" x14ac:dyDescent="0.2">
      <c r="B193" s="126"/>
      <c r="D193" s="127" t="s">
        <v>75</v>
      </c>
      <c r="E193" s="136" t="s">
        <v>2458</v>
      </c>
      <c r="F193" s="136" t="s">
        <v>2459</v>
      </c>
      <c r="I193" s="129"/>
      <c r="J193" s="137">
        <f>BK193</f>
        <v>0</v>
      </c>
      <c r="L193" s="126"/>
      <c r="M193" s="131"/>
      <c r="P193" s="132">
        <f>SUM(P194:P209)</f>
        <v>0</v>
      </c>
      <c r="R193" s="132">
        <f>SUM(R194:R209)</f>
        <v>0</v>
      </c>
      <c r="T193" s="133">
        <f>SUM(T194:T209)</f>
        <v>0</v>
      </c>
      <c r="AR193" s="127" t="s">
        <v>85</v>
      </c>
      <c r="AT193" s="134" t="s">
        <v>75</v>
      </c>
      <c r="AU193" s="134" t="s">
        <v>83</v>
      </c>
      <c r="AY193" s="127" t="s">
        <v>375</v>
      </c>
      <c r="BK193" s="135">
        <f>SUM(BK194:BK209)</f>
        <v>0</v>
      </c>
    </row>
    <row r="194" spans="2:65" s="1" customFormat="1" ht="16.5" customHeight="1" x14ac:dyDescent="0.2">
      <c r="B194" s="32"/>
      <c r="C194" s="179" t="s">
        <v>628</v>
      </c>
      <c r="D194" s="179" t="s">
        <v>657</v>
      </c>
      <c r="E194" s="180" t="s">
        <v>2460</v>
      </c>
      <c r="F194" s="181" t="s">
        <v>2461</v>
      </c>
      <c r="G194" s="182" t="s">
        <v>532</v>
      </c>
      <c r="H194" s="183">
        <v>2</v>
      </c>
      <c r="I194" s="184"/>
      <c r="J194" s="185">
        <f>ROUND(I194*H194,2)</f>
        <v>0</v>
      </c>
      <c r="K194" s="181" t="s">
        <v>381</v>
      </c>
      <c r="L194" s="186"/>
      <c r="M194" s="187" t="s">
        <v>1</v>
      </c>
      <c r="N194" s="188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585</v>
      </c>
      <c r="AT194" s="149" t="s">
        <v>657</v>
      </c>
      <c r="AU194" s="149" t="s">
        <v>85</v>
      </c>
      <c r="AY194" s="17" t="s">
        <v>375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491</v>
      </c>
      <c r="BM194" s="149" t="s">
        <v>850</v>
      </c>
    </row>
    <row r="195" spans="2:65" s="12" customFormat="1" ht="33.75" x14ac:dyDescent="0.2">
      <c r="B195" s="151"/>
      <c r="D195" s="152" t="s">
        <v>384</v>
      </c>
      <c r="E195" s="153" t="s">
        <v>1</v>
      </c>
      <c r="F195" s="154" t="s">
        <v>2462</v>
      </c>
      <c r="H195" s="155">
        <v>2</v>
      </c>
      <c r="I195" s="156"/>
      <c r="L195" s="151"/>
      <c r="M195" s="157"/>
      <c r="T195" s="158"/>
      <c r="AT195" s="153" t="s">
        <v>384</v>
      </c>
      <c r="AU195" s="153" t="s">
        <v>85</v>
      </c>
      <c r="AV195" s="12" t="s">
        <v>85</v>
      </c>
      <c r="AW195" s="12" t="s">
        <v>32</v>
      </c>
      <c r="AX195" s="12" t="s">
        <v>76</v>
      </c>
      <c r="AY195" s="153" t="s">
        <v>375</v>
      </c>
    </row>
    <row r="196" spans="2:65" s="13" customFormat="1" ht="11.25" x14ac:dyDescent="0.2">
      <c r="B196" s="159"/>
      <c r="D196" s="152" t="s">
        <v>384</v>
      </c>
      <c r="E196" s="160" t="s">
        <v>1</v>
      </c>
      <c r="F196" s="161" t="s">
        <v>387</v>
      </c>
      <c r="H196" s="162">
        <v>2</v>
      </c>
      <c r="I196" s="163"/>
      <c r="L196" s="159"/>
      <c r="M196" s="164"/>
      <c r="T196" s="165"/>
      <c r="AT196" s="160" t="s">
        <v>384</v>
      </c>
      <c r="AU196" s="160" t="s">
        <v>85</v>
      </c>
      <c r="AV196" s="13" t="s">
        <v>382</v>
      </c>
      <c r="AW196" s="13" t="s">
        <v>32</v>
      </c>
      <c r="AX196" s="13" t="s">
        <v>83</v>
      </c>
      <c r="AY196" s="160" t="s">
        <v>375</v>
      </c>
    </row>
    <row r="197" spans="2:65" s="1" customFormat="1" ht="44.25" customHeight="1" x14ac:dyDescent="0.2">
      <c r="B197" s="32"/>
      <c r="C197" s="179" t="s">
        <v>634</v>
      </c>
      <c r="D197" s="179" t="s">
        <v>657</v>
      </c>
      <c r="E197" s="180" t="s">
        <v>2463</v>
      </c>
      <c r="F197" s="181" t="s">
        <v>2464</v>
      </c>
      <c r="G197" s="182" t="s">
        <v>532</v>
      </c>
      <c r="H197" s="183">
        <v>1</v>
      </c>
      <c r="I197" s="184"/>
      <c r="J197" s="185">
        <f>ROUND(I197*H197,2)</f>
        <v>0</v>
      </c>
      <c r="K197" s="181" t="s">
        <v>381</v>
      </c>
      <c r="L197" s="186"/>
      <c r="M197" s="187" t="s">
        <v>1</v>
      </c>
      <c r="N197" s="188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585</v>
      </c>
      <c r="AT197" s="149" t="s">
        <v>657</v>
      </c>
      <c r="AU197" s="149" t="s">
        <v>85</v>
      </c>
      <c r="AY197" s="17" t="s">
        <v>375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491</v>
      </c>
      <c r="BM197" s="149" t="s">
        <v>862</v>
      </c>
    </row>
    <row r="198" spans="2:65" s="12" customFormat="1" ht="33.75" x14ac:dyDescent="0.2">
      <c r="B198" s="151"/>
      <c r="D198" s="152" t="s">
        <v>384</v>
      </c>
      <c r="E198" s="153" t="s">
        <v>1</v>
      </c>
      <c r="F198" s="154" t="s">
        <v>2465</v>
      </c>
      <c r="H198" s="155">
        <v>1</v>
      </c>
      <c r="I198" s="156"/>
      <c r="L198" s="151"/>
      <c r="M198" s="157"/>
      <c r="T198" s="158"/>
      <c r="AT198" s="153" t="s">
        <v>384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375</v>
      </c>
    </row>
    <row r="199" spans="2:65" s="13" customFormat="1" ht="11.25" x14ac:dyDescent="0.2">
      <c r="B199" s="159"/>
      <c r="D199" s="152" t="s">
        <v>384</v>
      </c>
      <c r="E199" s="160" t="s">
        <v>1</v>
      </c>
      <c r="F199" s="161" t="s">
        <v>387</v>
      </c>
      <c r="H199" s="162">
        <v>1</v>
      </c>
      <c r="I199" s="163"/>
      <c r="L199" s="159"/>
      <c r="M199" s="164"/>
      <c r="T199" s="165"/>
      <c r="AT199" s="160" t="s">
        <v>384</v>
      </c>
      <c r="AU199" s="160" t="s">
        <v>85</v>
      </c>
      <c r="AV199" s="13" t="s">
        <v>382</v>
      </c>
      <c r="AW199" s="13" t="s">
        <v>32</v>
      </c>
      <c r="AX199" s="13" t="s">
        <v>83</v>
      </c>
      <c r="AY199" s="160" t="s">
        <v>375</v>
      </c>
    </row>
    <row r="200" spans="2:65" s="1" customFormat="1" ht="33" customHeight="1" x14ac:dyDescent="0.2">
      <c r="B200" s="32"/>
      <c r="C200" s="179" t="s">
        <v>638</v>
      </c>
      <c r="D200" s="179" t="s">
        <v>657</v>
      </c>
      <c r="E200" s="180" t="s">
        <v>2466</v>
      </c>
      <c r="F200" s="181" t="s">
        <v>2467</v>
      </c>
      <c r="G200" s="182" t="s">
        <v>532</v>
      </c>
      <c r="H200" s="183">
        <v>1</v>
      </c>
      <c r="I200" s="184"/>
      <c r="J200" s="185">
        <f>ROUND(I200*H200,2)</f>
        <v>0</v>
      </c>
      <c r="K200" s="181" t="s">
        <v>381</v>
      </c>
      <c r="L200" s="186"/>
      <c r="M200" s="187" t="s">
        <v>1</v>
      </c>
      <c r="N200" s="188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585</v>
      </c>
      <c r="AT200" s="149" t="s">
        <v>657</v>
      </c>
      <c r="AU200" s="149" t="s">
        <v>85</v>
      </c>
      <c r="AY200" s="17" t="s">
        <v>375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491</v>
      </c>
      <c r="BM200" s="149" t="s">
        <v>911</v>
      </c>
    </row>
    <row r="201" spans="2:65" s="12" customFormat="1" ht="33.75" x14ac:dyDescent="0.2">
      <c r="B201" s="151"/>
      <c r="D201" s="152" t="s">
        <v>384</v>
      </c>
      <c r="E201" s="153" t="s">
        <v>1</v>
      </c>
      <c r="F201" s="154" t="s">
        <v>2468</v>
      </c>
      <c r="H201" s="155">
        <v>1</v>
      </c>
      <c r="I201" s="156"/>
      <c r="L201" s="151"/>
      <c r="M201" s="157"/>
      <c r="T201" s="158"/>
      <c r="AT201" s="153" t="s">
        <v>384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375</v>
      </c>
    </row>
    <row r="202" spans="2:65" s="13" customFormat="1" ht="11.25" x14ac:dyDescent="0.2">
      <c r="B202" s="159"/>
      <c r="D202" s="152" t="s">
        <v>384</v>
      </c>
      <c r="E202" s="160" t="s">
        <v>1</v>
      </c>
      <c r="F202" s="161" t="s">
        <v>387</v>
      </c>
      <c r="H202" s="162">
        <v>1</v>
      </c>
      <c r="I202" s="163"/>
      <c r="L202" s="159"/>
      <c r="M202" s="164"/>
      <c r="T202" s="165"/>
      <c r="AT202" s="160" t="s">
        <v>384</v>
      </c>
      <c r="AU202" s="160" t="s">
        <v>85</v>
      </c>
      <c r="AV202" s="13" t="s">
        <v>382</v>
      </c>
      <c r="AW202" s="13" t="s">
        <v>32</v>
      </c>
      <c r="AX202" s="13" t="s">
        <v>83</v>
      </c>
      <c r="AY202" s="160" t="s">
        <v>375</v>
      </c>
    </row>
    <row r="203" spans="2:65" s="1" customFormat="1" ht="21.75" customHeight="1" x14ac:dyDescent="0.2">
      <c r="B203" s="32"/>
      <c r="C203" s="179" t="s">
        <v>645</v>
      </c>
      <c r="D203" s="179" t="s">
        <v>657</v>
      </c>
      <c r="E203" s="180" t="s">
        <v>2469</v>
      </c>
      <c r="F203" s="181" t="s">
        <v>2470</v>
      </c>
      <c r="G203" s="182" t="s">
        <v>532</v>
      </c>
      <c r="H203" s="183">
        <v>1</v>
      </c>
      <c r="I203" s="184"/>
      <c r="J203" s="185">
        <f>ROUND(I203*H203,2)</f>
        <v>0</v>
      </c>
      <c r="K203" s="181" t="s">
        <v>381</v>
      </c>
      <c r="L203" s="186"/>
      <c r="M203" s="187" t="s">
        <v>1</v>
      </c>
      <c r="N203" s="188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585</v>
      </c>
      <c r="AT203" s="149" t="s">
        <v>657</v>
      </c>
      <c r="AU203" s="149" t="s">
        <v>85</v>
      </c>
      <c r="AY203" s="17" t="s">
        <v>375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491</v>
      </c>
      <c r="BM203" s="149" t="s">
        <v>920</v>
      </c>
    </row>
    <row r="204" spans="2:65" s="12" customFormat="1" ht="33.75" x14ac:dyDescent="0.2">
      <c r="B204" s="151"/>
      <c r="D204" s="152" t="s">
        <v>384</v>
      </c>
      <c r="E204" s="153" t="s">
        <v>1</v>
      </c>
      <c r="F204" s="154" t="s">
        <v>2471</v>
      </c>
      <c r="H204" s="155">
        <v>1</v>
      </c>
      <c r="I204" s="156"/>
      <c r="L204" s="151"/>
      <c r="M204" s="157"/>
      <c r="T204" s="158"/>
      <c r="AT204" s="153" t="s">
        <v>384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375</v>
      </c>
    </row>
    <row r="205" spans="2:65" s="13" customFormat="1" ht="11.25" x14ac:dyDescent="0.2">
      <c r="B205" s="159"/>
      <c r="D205" s="152" t="s">
        <v>384</v>
      </c>
      <c r="E205" s="160" t="s">
        <v>1</v>
      </c>
      <c r="F205" s="161" t="s">
        <v>387</v>
      </c>
      <c r="H205" s="162">
        <v>1</v>
      </c>
      <c r="I205" s="163"/>
      <c r="L205" s="159"/>
      <c r="M205" s="164"/>
      <c r="T205" s="165"/>
      <c r="AT205" s="160" t="s">
        <v>384</v>
      </c>
      <c r="AU205" s="160" t="s">
        <v>85</v>
      </c>
      <c r="AV205" s="13" t="s">
        <v>382</v>
      </c>
      <c r="AW205" s="13" t="s">
        <v>32</v>
      </c>
      <c r="AX205" s="13" t="s">
        <v>83</v>
      </c>
      <c r="AY205" s="160" t="s">
        <v>375</v>
      </c>
    </row>
    <row r="206" spans="2:65" s="1" customFormat="1" ht="24.2" customHeight="1" x14ac:dyDescent="0.2">
      <c r="B206" s="32"/>
      <c r="C206" s="138" t="s">
        <v>650</v>
      </c>
      <c r="D206" s="138" t="s">
        <v>377</v>
      </c>
      <c r="E206" s="139" t="s">
        <v>2472</v>
      </c>
      <c r="F206" s="140" t="s">
        <v>2473</v>
      </c>
      <c r="G206" s="141" t="s">
        <v>532</v>
      </c>
      <c r="H206" s="142">
        <v>1</v>
      </c>
      <c r="I206" s="143"/>
      <c r="J206" s="144">
        <f>ROUND(I206*H206,2)</f>
        <v>0</v>
      </c>
      <c r="K206" s="140" t="s">
        <v>381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491</v>
      </c>
      <c r="AT206" s="149" t="s">
        <v>377</v>
      </c>
      <c r="AU206" s="149" t="s">
        <v>85</v>
      </c>
      <c r="AY206" s="17" t="s">
        <v>375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491</v>
      </c>
      <c r="BM206" s="149" t="s">
        <v>938</v>
      </c>
    </row>
    <row r="207" spans="2:65" s="1" customFormat="1" ht="21.75" customHeight="1" x14ac:dyDescent="0.2">
      <c r="B207" s="32"/>
      <c r="C207" s="138" t="s">
        <v>656</v>
      </c>
      <c r="D207" s="138" t="s">
        <v>377</v>
      </c>
      <c r="E207" s="139" t="s">
        <v>2474</v>
      </c>
      <c r="F207" s="140" t="s">
        <v>2475</v>
      </c>
      <c r="G207" s="141" t="s">
        <v>532</v>
      </c>
      <c r="H207" s="142">
        <v>2</v>
      </c>
      <c r="I207" s="143"/>
      <c r="J207" s="144">
        <f>ROUND(I207*H207,2)</f>
        <v>0</v>
      </c>
      <c r="K207" s="140" t="s">
        <v>381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491</v>
      </c>
      <c r="AT207" s="149" t="s">
        <v>377</v>
      </c>
      <c r="AU207" s="149" t="s">
        <v>85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491</v>
      </c>
      <c r="BM207" s="149" t="s">
        <v>947</v>
      </c>
    </row>
    <row r="208" spans="2:65" s="1" customFormat="1" ht="24.2" customHeight="1" x14ac:dyDescent="0.2">
      <c r="B208" s="32"/>
      <c r="C208" s="138" t="s">
        <v>667</v>
      </c>
      <c r="D208" s="138" t="s">
        <v>377</v>
      </c>
      <c r="E208" s="139" t="s">
        <v>2476</v>
      </c>
      <c r="F208" s="140" t="s">
        <v>2477</v>
      </c>
      <c r="G208" s="141" t="s">
        <v>532</v>
      </c>
      <c r="H208" s="142">
        <v>1</v>
      </c>
      <c r="I208" s="143"/>
      <c r="J208" s="144">
        <f>ROUND(I208*H208,2)</f>
        <v>0</v>
      </c>
      <c r="K208" s="140" t="s">
        <v>381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491</v>
      </c>
      <c r="AT208" s="149" t="s">
        <v>377</v>
      </c>
      <c r="AU208" s="149" t="s">
        <v>85</v>
      </c>
      <c r="AY208" s="17" t="s">
        <v>375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491</v>
      </c>
      <c r="BM208" s="149" t="s">
        <v>970</v>
      </c>
    </row>
    <row r="209" spans="2:65" s="1" customFormat="1" ht="24.2" customHeight="1" x14ac:dyDescent="0.2">
      <c r="B209" s="32"/>
      <c r="C209" s="138" t="s">
        <v>674</v>
      </c>
      <c r="D209" s="138" t="s">
        <v>377</v>
      </c>
      <c r="E209" s="139" t="s">
        <v>2478</v>
      </c>
      <c r="F209" s="140" t="s">
        <v>2479</v>
      </c>
      <c r="G209" s="141" t="s">
        <v>1308</v>
      </c>
      <c r="H209" s="192"/>
      <c r="I209" s="143"/>
      <c r="J209" s="144">
        <f>ROUND(I209*H209,2)</f>
        <v>0</v>
      </c>
      <c r="K209" s="140" t="s">
        <v>381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491</v>
      </c>
      <c r="AT209" s="149" t="s">
        <v>377</v>
      </c>
      <c r="AU209" s="149" t="s">
        <v>85</v>
      </c>
      <c r="AY209" s="17" t="s">
        <v>375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491</v>
      </c>
      <c r="BM209" s="149" t="s">
        <v>2480</v>
      </c>
    </row>
    <row r="210" spans="2:65" s="11" customFormat="1" ht="22.9" customHeight="1" x14ac:dyDescent="0.2">
      <c r="B210" s="126"/>
      <c r="D210" s="127" t="s">
        <v>75</v>
      </c>
      <c r="E210" s="136" t="s">
        <v>2481</v>
      </c>
      <c r="F210" s="136" t="s">
        <v>2482</v>
      </c>
      <c r="I210" s="129"/>
      <c r="J210" s="137">
        <f>BK210</f>
        <v>0</v>
      </c>
      <c r="L210" s="126"/>
      <c r="M210" s="131"/>
      <c r="P210" s="132">
        <f>SUM(P211:P222)</f>
        <v>0</v>
      </c>
      <c r="R210" s="132">
        <f>SUM(R211:R222)</f>
        <v>0.18667</v>
      </c>
      <c r="T210" s="133">
        <f>SUM(T211:T222)</f>
        <v>0</v>
      </c>
      <c r="AR210" s="127" t="s">
        <v>85</v>
      </c>
      <c r="AT210" s="134" t="s">
        <v>75</v>
      </c>
      <c r="AU210" s="134" t="s">
        <v>83</v>
      </c>
      <c r="AY210" s="127" t="s">
        <v>375</v>
      </c>
      <c r="BK210" s="135">
        <f>SUM(BK211:BK222)</f>
        <v>0</v>
      </c>
    </row>
    <row r="211" spans="2:65" s="1" customFormat="1" ht="16.5" customHeight="1" x14ac:dyDescent="0.2">
      <c r="B211" s="32"/>
      <c r="C211" s="138" t="s">
        <v>681</v>
      </c>
      <c r="D211" s="138" t="s">
        <v>377</v>
      </c>
      <c r="E211" s="139" t="s">
        <v>2483</v>
      </c>
      <c r="F211" s="140" t="s">
        <v>2484</v>
      </c>
      <c r="G211" s="141" t="s">
        <v>532</v>
      </c>
      <c r="H211" s="142">
        <v>30</v>
      </c>
      <c r="I211" s="143"/>
      <c r="J211" s="144">
        <f>ROUND(I211*H211,2)</f>
        <v>0</v>
      </c>
      <c r="K211" s="140" t="s">
        <v>381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1.1199999999999999E-3</v>
      </c>
      <c r="R211" s="147">
        <f>Q211*H211</f>
        <v>3.3599999999999998E-2</v>
      </c>
      <c r="S211" s="147">
        <v>0</v>
      </c>
      <c r="T211" s="148">
        <f>S211*H211</f>
        <v>0</v>
      </c>
      <c r="AR211" s="149" t="s">
        <v>491</v>
      </c>
      <c r="AT211" s="149" t="s">
        <v>377</v>
      </c>
      <c r="AU211" s="149" t="s">
        <v>85</v>
      </c>
      <c r="AY211" s="17" t="s">
        <v>375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491</v>
      </c>
      <c r="BM211" s="149" t="s">
        <v>982</v>
      </c>
    </row>
    <row r="212" spans="2:65" s="12" customFormat="1" ht="22.5" x14ac:dyDescent="0.2">
      <c r="B212" s="151"/>
      <c r="D212" s="152" t="s">
        <v>384</v>
      </c>
      <c r="E212" s="153" t="s">
        <v>1</v>
      </c>
      <c r="F212" s="154" t="s">
        <v>2485</v>
      </c>
      <c r="H212" s="155">
        <v>30</v>
      </c>
      <c r="I212" s="156"/>
      <c r="L212" s="151"/>
      <c r="M212" s="157"/>
      <c r="T212" s="158"/>
      <c r="AT212" s="153" t="s">
        <v>384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375</v>
      </c>
    </row>
    <row r="213" spans="2:65" s="13" customFormat="1" ht="11.25" x14ac:dyDescent="0.2">
      <c r="B213" s="159"/>
      <c r="D213" s="152" t="s">
        <v>384</v>
      </c>
      <c r="E213" s="160" t="s">
        <v>1</v>
      </c>
      <c r="F213" s="161" t="s">
        <v>387</v>
      </c>
      <c r="H213" s="162">
        <v>30</v>
      </c>
      <c r="I213" s="163"/>
      <c r="L213" s="159"/>
      <c r="M213" s="164"/>
      <c r="T213" s="165"/>
      <c r="AT213" s="160" t="s">
        <v>384</v>
      </c>
      <c r="AU213" s="160" t="s">
        <v>85</v>
      </c>
      <c r="AV213" s="13" t="s">
        <v>382</v>
      </c>
      <c r="AW213" s="13" t="s">
        <v>32</v>
      </c>
      <c r="AX213" s="13" t="s">
        <v>83</v>
      </c>
      <c r="AY213" s="160" t="s">
        <v>375</v>
      </c>
    </row>
    <row r="214" spans="2:65" s="1" customFormat="1" ht="33" customHeight="1" x14ac:dyDescent="0.2">
      <c r="B214" s="32"/>
      <c r="C214" s="138" t="s">
        <v>688</v>
      </c>
      <c r="D214" s="138" t="s">
        <v>377</v>
      </c>
      <c r="E214" s="139" t="s">
        <v>2486</v>
      </c>
      <c r="F214" s="140" t="s">
        <v>2487</v>
      </c>
      <c r="G214" s="141" t="s">
        <v>532</v>
      </c>
      <c r="H214" s="142">
        <v>1</v>
      </c>
      <c r="I214" s="143"/>
      <c r="J214" s="144">
        <f t="shared" ref="J214:J222" si="20">ROUND(I214*H214,2)</f>
        <v>0</v>
      </c>
      <c r="K214" s="140" t="s">
        <v>381</v>
      </c>
      <c r="L214" s="32"/>
      <c r="M214" s="145" t="s">
        <v>1</v>
      </c>
      <c r="N214" s="146" t="s">
        <v>41</v>
      </c>
      <c r="P214" s="147">
        <f t="shared" ref="P214:P222" si="21">O214*H214</f>
        <v>0</v>
      </c>
      <c r="Q214" s="147">
        <v>0.15307000000000001</v>
      </c>
      <c r="R214" s="147">
        <f t="shared" ref="R214:R222" si="22">Q214*H214</f>
        <v>0.15307000000000001</v>
      </c>
      <c r="S214" s="147">
        <v>0</v>
      </c>
      <c r="T214" s="148">
        <f t="shared" ref="T214:T222" si="23">S214*H214</f>
        <v>0</v>
      </c>
      <c r="AR214" s="149" t="s">
        <v>491</v>
      </c>
      <c r="AT214" s="149" t="s">
        <v>377</v>
      </c>
      <c r="AU214" s="149" t="s">
        <v>85</v>
      </c>
      <c r="AY214" s="17" t="s">
        <v>375</v>
      </c>
      <c r="BE214" s="150">
        <f t="shared" ref="BE214:BE222" si="24">IF(N214="základní",J214,0)</f>
        <v>0</v>
      </c>
      <c r="BF214" s="150">
        <f t="shared" ref="BF214:BF222" si="25">IF(N214="snížená",J214,0)</f>
        <v>0</v>
      </c>
      <c r="BG214" s="150">
        <f t="shared" ref="BG214:BG222" si="26">IF(N214="zákl. přenesená",J214,0)</f>
        <v>0</v>
      </c>
      <c r="BH214" s="150">
        <f t="shared" ref="BH214:BH222" si="27">IF(N214="sníž. přenesená",J214,0)</f>
        <v>0</v>
      </c>
      <c r="BI214" s="150">
        <f t="shared" ref="BI214:BI222" si="28">IF(N214="nulová",J214,0)</f>
        <v>0</v>
      </c>
      <c r="BJ214" s="17" t="s">
        <v>83</v>
      </c>
      <c r="BK214" s="150">
        <f t="shared" ref="BK214:BK222" si="29">ROUND(I214*H214,2)</f>
        <v>0</v>
      </c>
      <c r="BL214" s="17" t="s">
        <v>491</v>
      </c>
      <c r="BM214" s="149" t="s">
        <v>992</v>
      </c>
    </row>
    <row r="215" spans="2:65" s="1" customFormat="1" ht="49.15" customHeight="1" x14ac:dyDescent="0.2">
      <c r="B215" s="32"/>
      <c r="C215" s="138" t="s">
        <v>692</v>
      </c>
      <c r="D215" s="138" t="s">
        <v>377</v>
      </c>
      <c r="E215" s="139" t="s">
        <v>2488</v>
      </c>
      <c r="F215" s="140" t="s">
        <v>2489</v>
      </c>
      <c r="G215" s="141" t="s">
        <v>532</v>
      </c>
      <c r="H215" s="142">
        <v>1</v>
      </c>
      <c r="I215" s="143"/>
      <c r="J215" s="144">
        <f t="shared" si="20"/>
        <v>0</v>
      </c>
      <c r="K215" s="140" t="s">
        <v>381</v>
      </c>
      <c r="L215" s="32"/>
      <c r="M215" s="145" t="s">
        <v>1</v>
      </c>
      <c r="N215" s="146" t="s">
        <v>41</v>
      </c>
      <c r="P215" s="147">
        <f t="shared" si="21"/>
        <v>0</v>
      </c>
      <c r="Q215" s="147">
        <v>0</v>
      </c>
      <c r="R215" s="147">
        <f t="shared" si="22"/>
        <v>0</v>
      </c>
      <c r="S215" s="147">
        <v>0</v>
      </c>
      <c r="T215" s="148">
        <f t="shared" si="23"/>
        <v>0</v>
      </c>
      <c r="AR215" s="149" t="s">
        <v>491</v>
      </c>
      <c r="AT215" s="149" t="s">
        <v>377</v>
      </c>
      <c r="AU215" s="149" t="s">
        <v>85</v>
      </c>
      <c r="AY215" s="17" t="s">
        <v>375</v>
      </c>
      <c r="BE215" s="150">
        <f t="shared" si="24"/>
        <v>0</v>
      </c>
      <c r="BF215" s="150">
        <f t="shared" si="25"/>
        <v>0</v>
      </c>
      <c r="BG215" s="150">
        <f t="shared" si="26"/>
        <v>0</v>
      </c>
      <c r="BH215" s="150">
        <f t="shared" si="27"/>
        <v>0</v>
      </c>
      <c r="BI215" s="150">
        <f t="shared" si="28"/>
        <v>0</v>
      </c>
      <c r="BJ215" s="17" t="s">
        <v>83</v>
      </c>
      <c r="BK215" s="150">
        <f t="shared" si="29"/>
        <v>0</v>
      </c>
      <c r="BL215" s="17" t="s">
        <v>491</v>
      </c>
      <c r="BM215" s="149" t="s">
        <v>1005</v>
      </c>
    </row>
    <row r="216" spans="2:65" s="1" customFormat="1" ht="33" customHeight="1" x14ac:dyDescent="0.2">
      <c r="B216" s="32"/>
      <c r="C216" s="138" t="s">
        <v>696</v>
      </c>
      <c r="D216" s="138" t="s">
        <v>377</v>
      </c>
      <c r="E216" s="139" t="s">
        <v>2490</v>
      </c>
      <c r="F216" s="140" t="s">
        <v>2491</v>
      </c>
      <c r="G216" s="141" t="s">
        <v>532</v>
      </c>
      <c r="H216" s="142">
        <v>1</v>
      </c>
      <c r="I216" s="143"/>
      <c r="J216" s="144">
        <f t="shared" si="20"/>
        <v>0</v>
      </c>
      <c r="K216" s="140" t="s">
        <v>381</v>
      </c>
      <c r="L216" s="32"/>
      <c r="M216" s="145" t="s">
        <v>1</v>
      </c>
      <c r="N216" s="146" t="s">
        <v>41</v>
      </c>
      <c r="P216" s="147">
        <f t="shared" si="21"/>
        <v>0</v>
      </c>
      <c r="Q216" s="147">
        <v>0</v>
      </c>
      <c r="R216" s="147">
        <f t="shared" si="22"/>
        <v>0</v>
      </c>
      <c r="S216" s="147">
        <v>0</v>
      </c>
      <c r="T216" s="148">
        <f t="shared" si="23"/>
        <v>0</v>
      </c>
      <c r="AR216" s="149" t="s">
        <v>491</v>
      </c>
      <c r="AT216" s="149" t="s">
        <v>377</v>
      </c>
      <c r="AU216" s="149" t="s">
        <v>85</v>
      </c>
      <c r="AY216" s="17" t="s">
        <v>375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83</v>
      </c>
      <c r="BK216" s="150">
        <f t="shared" si="29"/>
        <v>0</v>
      </c>
      <c r="BL216" s="17" t="s">
        <v>491</v>
      </c>
      <c r="BM216" s="149" t="s">
        <v>1025</v>
      </c>
    </row>
    <row r="217" spans="2:65" s="1" customFormat="1" ht="33" customHeight="1" x14ac:dyDescent="0.2">
      <c r="B217" s="32"/>
      <c r="C217" s="138" t="s">
        <v>700</v>
      </c>
      <c r="D217" s="138" t="s">
        <v>377</v>
      </c>
      <c r="E217" s="139" t="s">
        <v>2492</v>
      </c>
      <c r="F217" s="140" t="s">
        <v>2493</v>
      </c>
      <c r="G217" s="141" t="s">
        <v>532</v>
      </c>
      <c r="H217" s="142">
        <v>1</v>
      </c>
      <c r="I217" s="143"/>
      <c r="J217" s="144">
        <f t="shared" si="20"/>
        <v>0</v>
      </c>
      <c r="K217" s="140" t="s">
        <v>381</v>
      </c>
      <c r="L217" s="32"/>
      <c r="M217" s="145" t="s">
        <v>1</v>
      </c>
      <c r="N217" s="146" t="s">
        <v>41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491</v>
      </c>
      <c r="AT217" s="149" t="s">
        <v>377</v>
      </c>
      <c r="AU217" s="149" t="s">
        <v>85</v>
      </c>
      <c r="AY217" s="17" t="s">
        <v>375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83</v>
      </c>
      <c r="BK217" s="150">
        <f t="shared" si="29"/>
        <v>0</v>
      </c>
      <c r="BL217" s="17" t="s">
        <v>491</v>
      </c>
      <c r="BM217" s="149" t="s">
        <v>1038</v>
      </c>
    </row>
    <row r="218" spans="2:65" s="1" customFormat="1" ht="37.9" customHeight="1" x14ac:dyDescent="0.2">
      <c r="B218" s="32"/>
      <c r="C218" s="138" t="s">
        <v>707</v>
      </c>
      <c r="D218" s="138" t="s">
        <v>377</v>
      </c>
      <c r="E218" s="139" t="s">
        <v>2494</v>
      </c>
      <c r="F218" s="140" t="s">
        <v>2495</v>
      </c>
      <c r="G218" s="141" t="s">
        <v>532</v>
      </c>
      <c r="H218" s="142">
        <v>1</v>
      </c>
      <c r="I218" s="143"/>
      <c r="J218" s="144">
        <f t="shared" si="20"/>
        <v>0</v>
      </c>
      <c r="K218" s="140" t="s">
        <v>381</v>
      </c>
      <c r="L218" s="32"/>
      <c r="M218" s="145" t="s">
        <v>1</v>
      </c>
      <c r="N218" s="146" t="s">
        <v>41</v>
      </c>
      <c r="P218" s="147">
        <f t="shared" si="21"/>
        <v>0</v>
      </c>
      <c r="Q218" s="147">
        <v>0</v>
      </c>
      <c r="R218" s="147">
        <f t="shared" si="22"/>
        <v>0</v>
      </c>
      <c r="S218" s="147">
        <v>0</v>
      </c>
      <c r="T218" s="148">
        <f t="shared" si="23"/>
        <v>0</v>
      </c>
      <c r="AR218" s="149" t="s">
        <v>491</v>
      </c>
      <c r="AT218" s="149" t="s">
        <v>377</v>
      </c>
      <c r="AU218" s="149" t="s">
        <v>85</v>
      </c>
      <c r="AY218" s="17" t="s">
        <v>375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83</v>
      </c>
      <c r="BK218" s="150">
        <f t="shared" si="29"/>
        <v>0</v>
      </c>
      <c r="BL218" s="17" t="s">
        <v>491</v>
      </c>
      <c r="BM218" s="149" t="s">
        <v>1072</v>
      </c>
    </row>
    <row r="219" spans="2:65" s="1" customFormat="1" ht="24.2" customHeight="1" x14ac:dyDescent="0.2">
      <c r="B219" s="32"/>
      <c r="C219" s="138" t="s">
        <v>713</v>
      </c>
      <c r="D219" s="138" t="s">
        <v>377</v>
      </c>
      <c r="E219" s="139" t="s">
        <v>2496</v>
      </c>
      <c r="F219" s="140" t="s">
        <v>2497</v>
      </c>
      <c r="G219" s="141" t="s">
        <v>532</v>
      </c>
      <c r="H219" s="142">
        <v>1</v>
      </c>
      <c r="I219" s="143"/>
      <c r="J219" s="144">
        <f t="shared" si="20"/>
        <v>0</v>
      </c>
      <c r="K219" s="140" t="s">
        <v>381</v>
      </c>
      <c r="L219" s="32"/>
      <c r="M219" s="145" t="s">
        <v>1</v>
      </c>
      <c r="N219" s="146" t="s">
        <v>41</v>
      </c>
      <c r="P219" s="147">
        <f t="shared" si="21"/>
        <v>0</v>
      </c>
      <c r="Q219" s="147">
        <v>0</v>
      </c>
      <c r="R219" s="147">
        <f t="shared" si="22"/>
        <v>0</v>
      </c>
      <c r="S219" s="147">
        <v>0</v>
      </c>
      <c r="T219" s="148">
        <f t="shared" si="23"/>
        <v>0</v>
      </c>
      <c r="AR219" s="149" t="s">
        <v>491</v>
      </c>
      <c r="AT219" s="149" t="s">
        <v>377</v>
      </c>
      <c r="AU219" s="149" t="s">
        <v>85</v>
      </c>
      <c r="AY219" s="17" t="s">
        <v>375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491</v>
      </c>
      <c r="BM219" s="149" t="s">
        <v>1093</v>
      </c>
    </row>
    <row r="220" spans="2:65" s="1" customFormat="1" ht="37.9" customHeight="1" x14ac:dyDescent="0.2">
      <c r="B220" s="32"/>
      <c r="C220" s="138" t="s">
        <v>719</v>
      </c>
      <c r="D220" s="138" t="s">
        <v>377</v>
      </c>
      <c r="E220" s="139" t="s">
        <v>2498</v>
      </c>
      <c r="F220" s="140" t="s">
        <v>2499</v>
      </c>
      <c r="G220" s="141" t="s">
        <v>532</v>
      </c>
      <c r="H220" s="142">
        <v>2</v>
      </c>
      <c r="I220" s="143"/>
      <c r="J220" s="144">
        <f t="shared" si="20"/>
        <v>0</v>
      </c>
      <c r="K220" s="140" t="s">
        <v>381</v>
      </c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491</v>
      </c>
      <c r="AT220" s="149" t="s">
        <v>377</v>
      </c>
      <c r="AU220" s="149" t="s">
        <v>85</v>
      </c>
      <c r="AY220" s="17" t="s">
        <v>375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491</v>
      </c>
      <c r="BM220" s="149" t="s">
        <v>1109</v>
      </c>
    </row>
    <row r="221" spans="2:65" s="1" customFormat="1" ht="44.25" customHeight="1" x14ac:dyDescent="0.2">
      <c r="B221" s="32"/>
      <c r="C221" s="138" t="s">
        <v>723</v>
      </c>
      <c r="D221" s="138" t="s">
        <v>377</v>
      </c>
      <c r="E221" s="139" t="s">
        <v>2500</v>
      </c>
      <c r="F221" s="140" t="s">
        <v>2501</v>
      </c>
      <c r="G221" s="141" t="s">
        <v>532</v>
      </c>
      <c r="H221" s="142">
        <v>2</v>
      </c>
      <c r="I221" s="143"/>
      <c r="J221" s="144">
        <f t="shared" si="20"/>
        <v>0</v>
      </c>
      <c r="K221" s="140" t="s">
        <v>381</v>
      </c>
      <c r="L221" s="32"/>
      <c r="M221" s="145" t="s">
        <v>1</v>
      </c>
      <c r="N221" s="146" t="s">
        <v>41</v>
      </c>
      <c r="P221" s="147">
        <f t="shared" si="21"/>
        <v>0</v>
      </c>
      <c r="Q221" s="147">
        <v>0</v>
      </c>
      <c r="R221" s="147">
        <f t="shared" si="22"/>
        <v>0</v>
      </c>
      <c r="S221" s="147">
        <v>0</v>
      </c>
      <c r="T221" s="148">
        <f t="shared" si="23"/>
        <v>0</v>
      </c>
      <c r="AR221" s="149" t="s">
        <v>491</v>
      </c>
      <c r="AT221" s="149" t="s">
        <v>377</v>
      </c>
      <c r="AU221" s="149" t="s">
        <v>85</v>
      </c>
      <c r="AY221" s="17" t="s">
        <v>375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491</v>
      </c>
      <c r="BM221" s="149" t="s">
        <v>1127</v>
      </c>
    </row>
    <row r="222" spans="2:65" s="1" customFormat="1" ht="24.2" customHeight="1" x14ac:dyDescent="0.2">
      <c r="B222" s="32"/>
      <c r="C222" s="138" t="s">
        <v>729</v>
      </c>
      <c r="D222" s="138" t="s">
        <v>377</v>
      </c>
      <c r="E222" s="139" t="s">
        <v>2502</v>
      </c>
      <c r="F222" s="140" t="s">
        <v>2503</v>
      </c>
      <c r="G222" s="141" t="s">
        <v>1308</v>
      </c>
      <c r="H222" s="192"/>
      <c r="I222" s="143"/>
      <c r="J222" s="144">
        <f t="shared" si="20"/>
        <v>0</v>
      </c>
      <c r="K222" s="140" t="s">
        <v>381</v>
      </c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491</v>
      </c>
      <c r="AT222" s="149" t="s">
        <v>377</v>
      </c>
      <c r="AU222" s="149" t="s">
        <v>85</v>
      </c>
      <c r="AY222" s="17" t="s">
        <v>375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491</v>
      </c>
      <c r="BM222" s="149" t="s">
        <v>2504</v>
      </c>
    </row>
    <row r="223" spans="2:65" s="11" customFormat="1" ht="22.9" customHeight="1" x14ac:dyDescent="0.2">
      <c r="B223" s="126"/>
      <c r="D223" s="127" t="s">
        <v>75</v>
      </c>
      <c r="E223" s="136" t="s">
        <v>2505</v>
      </c>
      <c r="F223" s="136" t="s">
        <v>2506</v>
      </c>
      <c r="I223" s="129"/>
      <c r="J223" s="137">
        <f>BK223</f>
        <v>0</v>
      </c>
      <c r="L223" s="126"/>
      <c r="M223" s="131"/>
      <c r="P223" s="132">
        <f>SUM(P224:P267)</f>
        <v>0</v>
      </c>
      <c r="R223" s="132">
        <f>SUM(R224:R267)</f>
        <v>1.8852159999999998</v>
      </c>
      <c r="T223" s="133">
        <f>SUM(T224:T267)</f>
        <v>0</v>
      </c>
      <c r="AR223" s="127" t="s">
        <v>85</v>
      </c>
      <c r="AT223" s="134" t="s">
        <v>75</v>
      </c>
      <c r="AU223" s="134" t="s">
        <v>83</v>
      </c>
      <c r="AY223" s="127" t="s">
        <v>375</v>
      </c>
      <c r="BK223" s="135">
        <f>SUM(BK224:BK267)</f>
        <v>0</v>
      </c>
    </row>
    <row r="224" spans="2:65" s="1" customFormat="1" ht="37.9" customHeight="1" x14ac:dyDescent="0.2">
      <c r="B224" s="32"/>
      <c r="C224" s="138" t="s">
        <v>733</v>
      </c>
      <c r="D224" s="138" t="s">
        <v>377</v>
      </c>
      <c r="E224" s="139" t="s">
        <v>2507</v>
      </c>
      <c r="F224" s="140" t="s">
        <v>2508</v>
      </c>
      <c r="G224" s="141" t="s">
        <v>641</v>
      </c>
      <c r="H224" s="142">
        <v>14.4</v>
      </c>
      <c r="I224" s="143"/>
      <c r="J224" s="144">
        <f t="shared" ref="J224:J231" si="30">ROUND(I224*H224,2)</f>
        <v>0</v>
      </c>
      <c r="K224" s="140" t="s">
        <v>381</v>
      </c>
      <c r="L224" s="32"/>
      <c r="M224" s="145" t="s">
        <v>1</v>
      </c>
      <c r="N224" s="146" t="s">
        <v>41</v>
      </c>
      <c r="P224" s="147">
        <f t="shared" ref="P224:P231" si="31">O224*H224</f>
        <v>0</v>
      </c>
      <c r="Q224" s="147">
        <v>1.58E-3</v>
      </c>
      <c r="R224" s="147">
        <f t="shared" ref="R224:R231" si="32">Q224*H224</f>
        <v>2.2752000000000001E-2</v>
      </c>
      <c r="S224" s="147">
        <v>0</v>
      </c>
      <c r="T224" s="148">
        <f t="shared" ref="T224:T231" si="33">S224*H224</f>
        <v>0</v>
      </c>
      <c r="AR224" s="149" t="s">
        <v>491</v>
      </c>
      <c r="AT224" s="149" t="s">
        <v>377</v>
      </c>
      <c r="AU224" s="149" t="s">
        <v>85</v>
      </c>
      <c r="AY224" s="17" t="s">
        <v>375</v>
      </c>
      <c r="BE224" s="150">
        <f t="shared" ref="BE224:BE231" si="34">IF(N224="základní",J224,0)</f>
        <v>0</v>
      </c>
      <c r="BF224" s="150">
        <f t="shared" ref="BF224:BF231" si="35">IF(N224="snížená",J224,0)</f>
        <v>0</v>
      </c>
      <c r="BG224" s="150">
        <f t="shared" ref="BG224:BG231" si="36">IF(N224="zákl. přenesená",J224,0)</f>
        <v>0</v>
      </c>
      <c r="BH224" s="150">
        <f t="shared" ref="BH224:BH231" si="37">IF(N224="sníž. přenesená",J224,0)</f>
        <v>0</v>
      </c>
      <c r="BI224" s="150">
        <f t="shared" ref="BI224:BI231" si="38">IF(N224="nulová",J224,0)</f>
        <v>0</v>
      </c>
      <c r="BJ224" s="17" t="s">
        <v>83</v>
      </c>
      <c r="BK224" s="150">
        <f t="shared" ref="BK224:BK231" si="39">ROUND(I224*H224,2)</f>
        <v>0</v>
      </c>
      <c r="BL224" s="17" t="s">
        <v>491</v>
      </c>
      <c r="BM224" s="149" t="s">
        <v>1135</v>
      </c>
    </row>
    <row r="225" spans="2:65" s="1" customFormat="1" ht="37.9" customHeight="1" x14ac:dyDescent="0.2">
      <c r="B225" s="32"/>
      <c r="C225" s="138" t="s">
        <v>756</v>
      </c>
      <c r="D225" s="138" t="s">
        <v>377</v>
      </c>
      <c r="E225" s="139" t="s">
        <v>2509</v>
      </c>
      <c r="F225" s="140" t="s">
        <v>2510</v>
      </c>
      <c r="G225" s="141" t="s">
        <v>641</v>
      </c>
      <c r="H225" s="142">
        <v>144</v>
      </c>
      <c r="I225" s="143"/>
      <c r="J225" s="144">
        <f t="shared" si="30"/>
        <v>0</v>
      </c>
      <c r="K225" s="140" t="s">
        <v>381</v>
      </c>
      <c r="L225" s="32"/>
      <c r="M225" s="145" t="s">
        <v>1</v>
      </c>
      <c r="N225" s="146" t="s">
        <v>41</v>
      </c>
      <c r="P225" s="147">
        <f t="shared" si="31"/>
        <v>0</v>
      </c>
      <c r="Q225" s="147">
        <v>1.99E-3</v>
      </c>
      <c r="R225" s="147">
        <f t="shared" si="32"/>
        <v>0.28655999999999998</v>
      </c>
      <c r="S225" s="147">
        <v>0</v>
      </c>
      <c r="T225" s="148">
        <f t="shared" si="33"/>
        <v>0</v>
      </c>
      <c r="AR225" s="149" t="s">
        <v>491</v>
      </c>
      <c r="AT225" s="149" t="s">
        <v>377</v>
      </c>
      <c r="AU225" s="149" t="s">
        <v>85</v>
      </c>
      <c r="AY225" s="17" t="s">
        <v>375</v>
      </c>
      <c r="BE225" s="150">
        <f t="shared" si="34"/>
        <v>0</v>
      </c>
      <c r="BF225" s="150">
        <f t="shared" si="35"/>
        <v>0</v>
      </c>
      <c r="BG225" s="150">
        <f t="shared" si="36"/>
        <v>0</v>
      </c>
      <c r="BH225" s="150">
        <f t="shared" si="37"/>
        <v>0</v>
      </c>
      <c r="BI225" s="150">
        <f t="shared" si="38"/>
        <v>0</v>
      </c>
      <c r="BJ225" s="17" t="s">
        <v>83</v>
      </c>
      <c r="BK225" s="150">
        <f t="shared" si="39"/>
        <v>0</v>
      </c>
      <c r="BL225" s="17" t="s">
        <v>491</v>
      </c>
      <c r="BM225" s="149" t="s">
        <v>1145</v>
      </c>
    </row>
    <row r="226" spans="2:65" s="1" customFormat="1" ht="37.9" customHeight="1" x14ac:dyDescent="0.2">
      <c r="B226" s="32"/>
      <c r="C226" s="138" t="s">
        <v>778</v>
      </c>
      <c r="D226" s="138" t="s">
        <v>377</v>
      </c>
      <c r="E226" s="139" t="s">
        <v>2511</v>
      </c>
      <c r="F226" s="140" t="s">
        <v>2512</v>
      </c>
      <c r="G226" s="141" t="s">
        <v>641</v>
      </c>
      <c r="H226" s="142">
        <v>64.8</v>
      </c>
      <c r="I226" s="143"/>
      <c r="J226" s="144">
        <f t="shared" si="30"/>
        <v>0</v>
      </c>
      <c r="K226" s="140" t="s">
        <v>381</v>
      </c>
      <c r="L226" s="32"/>
      <c r="M226" s="145" t="s">
        <v>1</v>
      </c>
      <c r="N226" s="146" t="s">
        <v>41</v>
      </c>
      <c r="P226" s="147">
        <f t="shared" si="31"/>
        <v>0</v>
      </c>
      <c r="Q226" s="147">
        <v>2.96E-3</v>
      </c>
      <c r="R226" s="147">
        <f t="shared" si="32"/>
        <v>0.19180799999999998</v>
      </c>
      <c r="S226" s="147">
        <v>0</v>
      </c>
      <c r="T226" s="148">
        <f t="shared" si="33"/>
        <v>0</v>
      </c>
      <c r="AR226" s="149" t="s">
        <v>491</v>
      </c>
      <c r="AT226" s="149" t="s">
        <v>377</v>
      </c>
      <c r="AU226" s="149" t="s">
        <v>85</v>
      </c>
      <c r="AY226" s="17" t="s">
        <v>375</v>
      </c>
      <c r="BE226" s="150">
        <f t="shared" si="34"/>
        <v>0</v>
      </c>
      <c r="BF226" s="150">
        <f t="shared" si="35"/>
        <v>0</v>
      </c>
      <c r="BG226" s="150">
        <f t="shared" si="36"/>
        <v>0</v>
      </c>
      <c r="BH226" s="150">
        <f t="shared" si="37"/>
        <v>0</v>
      </c>
      <c r="BI226" s="150">
        <f t="shared" si="38"/>
        <v>0</v>
      </c>
      <c r="BJ226" s="17" t="s">
        <v>83</v>
      </c>
      <c r="BK226" s="150">
        <f t="shared" si="39"/>
        <v>0</v>
      </c>
      <c r="BL226" s="17" t="s">
        <v>491</v>
      </c>
      <c r="BM226" s="149" t="s">
        <v>1155</v>
      </c>
    </row>
    <row r="227" spans="2:65" s="1" customFormat="1" ht="37.9" customHeight="1" x14ac:dyDescent="0.2">
      <c r="B227" s="32"/>
      <c r="C227" s="138" t="s">
        <v>782</v>
      </c>
      <c r="D227" s="138" t="s">
        <v>377</v>
      </c>
      <c r="E227" s="139" t="s">
        <v>2513</v>
      </c>
      <c r="F227" s="140" t="s">
        <v>2514</v>
      </c>
      <c r="G227" s="141" t="s">
        <v>641</v>
      </c>
      <c r="H227" s="142">
        <v>129.6</v>
      </c>
      <c r="I227" s="143"/>
      <c r="J227" s="144">
        <f t="shared" si="30"/>
        <v>0</v>
      </c>
      <c r="K227" s="140" t="s">
        <v>381</v>
      </c>
      <c r="L227" s="32"/>
      <c r="M227" s="145" t="s">
        <v>1</v>
      </c>
      <c r="N227" s="146" t="s">
        <v>41</v>
      </c>
      <c r="P227" s="147">
        <f t="shared" si="31"/>
        <v>0</v>
      </c>
      <c r="Q227" s="147">
        <v>3.7599999999999999E-3</v>
      </c>
      <c r="R227" s="147">
        <f t="shared" si="32"/>
        <v>0.48729599999999995</v>
      </c>
      <c r="S227" s="147">
        <v>0</v>
      </c>
      <c r="T227" s="148">
        <f t="shared" si="33"/>
        <v>0</v>
      </c>
      <c r="AR227" s="149" t="s">
        <v>491</v>
      </c>
      <c r="AT227" s="149" t="s">
        <v>377</v>
      </c>
      <c r="AU227" s="149" t="s">
        <v>85</v>
      </c>
      <c r="AY227" s="17" t="s">
        <v>375</v>
      </c>
      <c r="BE227" s="150">
        <f t="shared" si="34"/>
        <v>0</v>
      </c>
      <c r="BF227" s="150">
        <f t="shared" si="35"/>
        <v>0</v>
      </c>
      <c r="BG227" s="150">
        <f t="shared" si="36"/>
        <v>0</v>
      </c>
      <c r="BH227" s="150">
        <f t="shared" si="37"/>
        <v>0</v>
      </c>
      <c r="BI227" s="150">
        <f t="shared" si="38"/>
        <v>0</v>
      </c>
      <c r="BJ227" s="17" t="s">
        <v>83</v>
      </c>
      <c r="BK227" s="150">
        <f t="shared" si="39"/>
        <v>0</v>
      </c>
      <c r="BL227" s="17" t="s">
        <v>491</v>
      </c>
      <c r="BM227" s="149" t="s">
        <v>1166</v>
      </c>
    </row>
    <row r="228" spans="2:65" s="1" customFormat="1" ht="37.9" customHeight="1" x14ac:dyDescent="0.2">
      <c r="B228" s="32"/>
      <c r="C228" s="138" t="s">
        <v>788</v>
      </c>
      <c r="D228" s="138" t="s">
        <v>377</v>
      </c>
      <c r="E228" s="139" t="s">
        <v>2515</v>
      </c>
      <c r="F228" s="140" t="s">
        <v>2516</v>
      </c>
      <c r="G228" s="141" t="s">
        <v>641</v>
      </c>
      <c r="H228" s="142">
        <v>57.6</v>
      </c>
      <c r="I228" s="143"/>
      <c r="J228" s="144">
        <f t="shared" si="30"/>
        <v>0</v>
      </c>
      <c r="K228" s="140" t="s">
        <v>381</v>
      </c>
      <c r="L228" s="32"/>
      <c r="M228" s="145" t="s">
        <v>1</v>
      </c>
      <c r="N228" s="146" t="s">
        <v>41</v>
      </c>
      <c r="P228" s="147">
        <f t="shared" si="31"/>
        <v>0</v>
      </c>
      <c r="Q228" s="147">
        <v>4.4000000000000003E-3</v>
      </c>
      <c r="R228" s="147">
        <f t="shared" si="32"/>
        <v>0.25344</v>
      </c>
      <c r="S228" s="147">
        <v>0</v>
      </c>
      <c r="T228" s="148">
        <f t="shared" si="33"/>
        <v>0</v>
      </c>
      <c r="AR228" s="149" t="s">
        <v>491</v>
      </c>
      <c r="AT228" s="149" t="s">
        <v>377</v>
      </c>
      <c r="AU228" s="149" t="s">
        <v>85</v>
      </c>
      <c r="AY228" s="17" t="s">
        <v>375</v>
      </c>
      <c r="BE228" s="150">
        <f t="shared" si="34"/>
        <v>0</v>
      </c>
      <c r="BF228" s="150">
        <f t="shared" si="35"/>
        <v>0</v>
      </c>
      <c r="BG228" s="150">
        <f t="shared" si="36"/>
        <v>0</v>
      </c>
      <c r="BH228" s="150">
        <f t="shared" si="37"/>
        <v>0</v>
      </c>
      <c r="BI228" s="150">
        <f t="shared" si="38"/>
        <v>0</v>
      </c>
      <c r="BJ228" s="17" t="s">
        <v>83</v>
      </c>
      <c r="BK228" s="150">
        <f t="shared" si="39"/>
        <v>0</v>
      </c>
      <c r="BL228" s="17" t="s">
        <v>491</v>
      </c>
      <c r="BM228" s="149" t="s">
        <v>1180</v>
      </c>
    </row>
    <row r="229" spans="2:65" s="1" customFormat="1" ht="37.9" customHeight="1" x14ac:dyDescent="0.2">
      <c r="B229" s="32"/>
      <c r="C229" s="138" t="s">
        <v>794</v>
      </c>
      <c r="D229" s="138" t="s">
        <v>377</v>
      </c>
      <c r="E229" s="139" t="s">
        <v>2517</v>
      </c>
      <c r="F229" s="140" t="s">
        <v>2518</v>
      </c>
      <c r="G229" s="141" t="s">
        <v>641</v>
      </c>
      <c r="H229" s="142">
        <v>64.8</v>
      </c>
      <c r="I229" s="143"/>
      <c r="J229" s="144">
        <f t="shared" si="30"/>
        <v>0</v>
      </c>
      <c r="K229" s="140" t="s">
        <v>381</v>
      </c>
      <c r="L229" s="32"/>
      <c r="M229" s="145" t="s">
        <v>1</v>
      </c>
      <c r="N229" s="146" t="s">
        <v>41</v>
      </c>
      <c r="P229" s="147">
        <f t="shared" si="31"/>
        <v>0</v>
      </c>
      <c r="Q229" s="147">
        <v>6.2899999999999996E-3</v>
      </c>
      <c r="R229" s="147">
        <f t="shared" si="32"/>
        <v>0.40759199999999995</v>
      </c>
      <c r="S229" s="147">
        <v>0</v>
      </c>
      <c r="T229" s="148">
        <f t="shared" si="33"/>
        <v>0</v>
      </c>
      <c r="AR229" s="149" t="s">
        <v>491</v>
      </c>
      <c r="AT229" s="149" t="s">
        <v>377</v>
      </c>
      <c r="AU229" s="149" t="s">
        <v>85</v>
      </c>
      <c r="AY229" s="17" t="s">
        <v>375</v>
      </c>
      <c r="BE229" s="150">
        <f t="shared" si="34"/>
        <v>0</v>
      </c>
      <c r="BF229" s="150">
        <f t="shared" si="35"/>
        <v>0</v>
      </c>
      <c r="BG229" s="150">
        <f t="shared" si="36"/>
        <v>0</v>
      </c>
      <c r="BH229" s="150">
        <f t="shared" si="37"/>
        <v>0</v>
      </c>
      <c r="BI229" s="150">
        <f t="shared" si="38"/>
        <v>0</v>
      </c>
      <c r="BJ229" s="17" t="s">
        <v>83</v>
      </c>
      <c r="BK229" s="150">
        <f t="shared" si="39"/>
        <v>0</v>
      </c>
      <c r="BL229" s="17" t="s">
        <v>491</v>
      </c>
      <c r="BM229" s="149" t="s">
        <v>1194</v>
      </c>
    </row>
    <row r="230" spans="2:65" s="1" customFormat="1" ht="37.9" customHeight="1" x14ac:dyDescent="0.2">
      <c r="B230" s="32"/>
      <c r="C230" s="138" t="s">
        <v>799</v>
      </c>
      <c r="D230" s="138" t="s">
        <v>377</v>
      </c>
      <c r="E230" s="139" t="s">
        <v>2519</v>
      </c>
      <c r="F230" s="140" t="s">
        <v>2520</v>
      </c>
      <c r="G230" s="141" t="s">
        <v>641</v>
      </c>
      <c r="H230" s="142">
        <v>14.4</v>
      </c>
      <c r="I230" s="143"/>
      <c r="J230" s="144">
        <f t="shared" si="30"/>
        <v>0</v>
      </c>
      <c r="K230" s="140" t="s">
        <v>381</v>
      </c>
      <c r="L230" s="32"/>
      <c r="M230" s="145" t="s">
        <v>1</v>
      </c>
      <c r="N230" s="146" t="s">
        <v>41</v>
      </c>
      <c r="P230" s="147">
        <f t="shared" si="31"/>
        <v>0</v>
      </c>
      <c r="Q230" s="147">
        <v>7.92E-3</v>
      </c>
      <c r="R230" s="147">
        <f t="shared" si="32"/>
        <v>0.114048</v>
      </c>
      <c r="S230" s="147">
        <v>0</v>
      </c>
      <c r="T230" s="148">
        <f t="shared" si="33"/>
        <v>0</v>
      </c>
      <c r="AR230" s="149" t="s">
        <v>491</v>
      </c>
      <c r="AT230" s="149" t="s">
        <v>377</v>
      </c>
      <c r="AU230" s="149" t="s">
        <v>85</v>
      </c>
      <c r="AY230" s="17" t="s">
        <v>375</v>
      </c>
      <c r="BE230" s="150">
        <f t="shared" si="34"/>
        <v>0</v>
      </c>
      <c r="BF230" s="150">
        <f t="shared" si="35"/>
        <v>0</v>
      </c>
      <c r="BG230" s="150">
        <f t="shared" si="36"/>
        <v>0</v>
      </c>
      <c r="BH230" s="150">
        <f t="shared" si="37"/>
        <v>0</v>
      </c>
      <c r="BI230" s="150">
        <f t="shared" si="38"/>
        <v>0</v>
      </c>
      <c r="BJ230" s="17" t="s">
        <v>83</v>
      </c>
      <c r="BK230" s="150">
        <f t="shared" si="39"/>
        <v>0</v>
      </c>
      <c r="BL230" s="17" t="s">
        <v>491</v>
      </c>
      <c r="BM230" s="149" t="s">
        <v>1202</v>
      </c>
    </row>
    <row r="231" spans="2:65" s="1" customFormat="1" ht="21.75" customHeight="1" x14ac:dyDescent="0.2">
      <c r="B231" s="32"/>
      <c r="C231" s="138" t="s">
        <v>805</v>
      </c>
      <c r="D231" s="138" t="s">
        <v>377</v>
      </c>
      <c r="E231" s="139" t="s">
        <v>2521</v>
      </c>
      <c r="F231" s="140" t="s">
        <v>2522</v>
      </c>
      <c r="G231" s="141" t="s">
        <v>641</v>
      </c>
      <c r="H231" s="142">
        <v>410.4</v>
      </c>
      <c r="I231" s="143"/>
      <c r="J231" s="144">
        <f t="shared" si="30"/>
        <v>0</v>
      </c>
      <c r="K231" s="140" t="s">
        <v>381</v>
      </c>
      <c r="L231" s="32"/>
      <c r="M231" s="145" t="s">
        <v>1</v>
      </c>
      <c r="N231" s="146" t="s">
        <v>41</v>
      </c>
      <c r="P231" s="147">
        <f t="shared" si="31"/>
        <v>0</v>
      </c>
      <c r="Q231" s="147">
        <v>0</v>
      </c>
      <c r="R231" s="147">
        <f t="shared" si="32"/>
        <v>0</v>
      </c>
      <c r="S231" s="147">
        <v>0</v>
      </c>
      <c r="T231" s="148">
        <f t="shared" si="33"/>
        <v>0</v>
      </c>
      <c r="AR231" s="149" t="s">
        <v>491</v>
      </c>
      <c r="AT231" s="149" t="s">
        <v>377</v>
      </c>
      <c r="AU231" s="149" t="s">
        <v>85</v>
      </c>
      <c r="AY231" s="17" t="s">
        <v>375</v>
      </c>
      <c r="BE231" s="150">
        <f t="shared" si="34"/>
        <v>0</v>
      </c>
      <c r="BF231" s="150">
        <f t="shared" si="35"/>
        <v>0</v>
      </c>
      <c r="BG231" s="150">
        <f t="shared" si="36"/>
        <v>0</v>
      </c>
      <c r="BH231" s="150">
        <f t="shared" si="37"/>
        <v>0</v>
      </c>
      <c r="BI231" s="150">
        <f t="shared" si="38"/>
        <v>0</v>
      </c>
      <c r="BJ231" s="17" t="s">
        <v>83</v>
      </c>
      <c r="BK231" s="150">
        <f t="shared" si="39"/>
        <v>0</v>
      </c>
      <c r="BL231" s="17" t="s">
        <v>491</v>
      </c>
      <c r="BM231" s="149" t="s">
        <v>1213</v>
      </c>
    </row>
    <row r="232" spans="2:65" s="12" customFormat="1" ht="11.25" x14ac:dyDescent="0.2">
      <c r="B232" s="151"/>
      <c r="D232" s="152" t="s">
        <v>384</v>
      </c>
      <c r="E232" s="153" t="s">
        <v>1</v>
      </c>
      <c r="F232" s="154" t="s">
        <v>2523</v>
      </c>
      <c r="H232" s="155">
        <v>410.4</v>
      </c>
      <c r="I232" s="156"/>
      <c r="L232" s="151"/>
      <c r="M232" s="157"/>
      <c r="T232" s="158"/>
      <c r="AT232" s="153" t="s">
        <v>384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375</v>
      </c>
    </row>
    <row r="233" spans="2:65" s="13" customFormat="1" ht="11.25" x14ac:dyDescent="0.2">
      <c r="B233" s="159"/>
      <c r="D233" s="152" t="s">
        <v>384</v>
      </c>
      <c r="E233" s="160" t="s">
        <v>1</v>
      </c>
      <c r="F233" s="161" t="s">
        <v>387</v>
      </c>
      <c r="H233" s="162">
        <v>410.4</v>
      </c>
      <c r="I233" s="163"/>
      <c r="L233" s="159"/>
      <c r="M233" s="164"/>
      <c r="T233" s="165"/>
      <c r="AT233" s="160" t="s">
        <v>384</v>
      </c>
      <c r="AU233" s="160" t="s">
        <v>85</v>
      </c>
      <c r="AV233" s="13" t="s">
        <v>382</v>
      </c>
      <c r="AW233" s="13" t="s">
        <v>32</v>
      </c>
      <c r="AX233" s="13" t="s">
        <v>83</v>
      </c>
      <c r="AY233" s="160" t="s">
        <v>375</v>
      </c>
    </row>
    <row r="234" spans="2:65" s="1" customFormat="1" ht="21.75" customHeight="1" x14ac:dyDescent="0.2">
      <c r="B234" s="32"/>
      <c r="C234" s="138" t="s">
        <v>809</v>
      </c>
      <c r="D234" s="138" t="s">
        <v>377</v>
      </c>
      <c r="E234" s="139" t="s">
        <v>2524</v>
      </c>
      <c r="F234" s="140" t="s">
        <v>2525</v>
      </c>
      <c r="G234" s="141" t="s">
        <v>641</v>
      </c>
      <c r="H234" s="142">
        <v>64.8</v>
      </c>
      <c r="I234" s="143"/>
      <c r="J234" s="144">
        <f>ROUND(I234*H234,2)</f>
        <v>0</v>
      </c>
      <c r="K234" s="140" t="s">
        <v>381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491</v>
      </c>
      <c r="AT234" s="149" t="s">
        <v>377</v>
      </c>
      <c r="AU234" s="149" t="s">
        <v>85</v>
      </c>
      <c r="AY234" s="17" t="s">
        <v>375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491</v>
      </c>
      <c r="BM234" s="149" t="s">
        <v>1222</v>
      </c>
    </row>
    <row r="235" spans="2:65" s="12" customFormat="1" ht="11.25" x14ac:dyDescent="0.2">
      <c r="B235" s="151"/>
      <c r="D235" s="152" t="s">
        <v>384</v>
      </c>
      <c r="E235" s="153" t="s">
        <v>1</v>
      </c>
      <c r="F235" s="154" t="s">
        <v>2526</v>
      </c>
      <c r="H235" s="155">
        <v>64.8</v>
      </c>
      <c r="I235" s="156"/>
      <c r="L235" s="151"/>
      <c r="M235" s="157"/>
      <c r="T235" s="158"/>
      <c r="AT235" s="153" t="s">
        <v>384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375</v>
      </c>
    </row>
    <row r="236" spans="2:65" s="13" customFormat="1" ht="11.25" x14ac:dyDescent="0.2">
      <c r="B236" s="159"/>
      <c r="D236" s="152" t="s">
        <v>384</v>
      </c>
      <c r="E236" s="160" t="s">
        <v>1</v>
      </c>
      <c r="F236" s="161" t="s">
        <v>387</v>
      </c>
      <c r="H236" s="162">
        <v>64.8</v>
      </c>
      <c r="I236" s="163"/>
      <c r="L236" s="159"/>
      <c r="M236" s="164"/>
      <c r="T236" s="165"/>
      <c r="AT236" s="160" t="s">
        <v>384</v>
      </c>
      <c r="AU236" s="160" t="s">
        <v>85</v>
      </c>
      <c r="AV236" s="13" t="s">
        <v>382</v>
      </c>
      <c r="AW236" s="13" t="s">
        <v>32</v>
      </c>
      <c r="AX236" s="13" t="s">
        <v>83</v>
      </c>
      <c r="AY236" s="160" t="s">
        <v>375</v>
      </c>
    </row>
    <row r="237" spans="2:65" s="1" customFormat="1" ht="24.2" customHeight="1" x14ac:dyDescent="0.2">
      <c r="B237" s="32"/>
      <c r="C237" s="138" t="s">
        <v>816</v>
      </c>
      <c r="D237" s="138" t="s">
        <v>377</v>
      </c>
      <c r="E237" s="139" t="s">
        <v>2527</v>
      </c>
      <c r="F237" s="140" t="s">
        <v>2528</v>
      </c>
      <c r="G237" s="141" t="s">
        <v>641</v>
      </c>
      <c r="H237" s="142">
        <v>14.4</v>
      </c>
      <c r="I237" s="143"/>
      <c r="J237" s="144">
        <f>ROUND(I237*H237,2)</f>
        <v>0</v>
      </c>
      <c r="K237" s="140" t="s">
        <v>381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491</v>
      </c>
      <c r="AT237" s="149" t="s">
        <v>377</v>
      </c>
      <c r="AU237" s="149" t="s">
        <v>85</v>
      </c>
      <c r="AY237" s="17" t="s">
        <v>375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491</v>
      </c>
      <c r="BM237" s="149" t="s">
        <v>1234</v>
      </c>
    </row>
    <row r="238" spans="2:65" s="12" customFormat="1" ht="11.25" x14ac:dyDescent="0.2">
      <c r="B238" s="151"/>
      <c r="D238" s="152" t="s">
        <v>384</v>
      </c>
      <c r="E238" s="153" t="s">
        <v>1</v>
      </c>
      <c r="F238" s="154" t="s">
        <v>2529</v>
      </c>
      <c r="H238" s="155">
        <v>14.4</v>
      </c>
      <c r="I238" s="156"/>
      <c r="L238" s="151"/>
      <c r="M238" s="157"/>
      <c r="T238" s="158"/>
      <c r="AT238" s="153" t="s">
        <v>384</v>
      </c>
      <c r="AU238" s="153" t="s">
        <v>85</v>
      </c>
      <c r="AV238" s="12" t="s">
        <v>85</v>
      </c>
      <c r="AW238" s="12" t="s">
        <v>32</v>
      </c>
      <c r="AX238" s="12" t="s">
        <v>76</v>
      </c>
      <c r="AY238" s="153" t="s">
        <v>375</v>
      </c>
    </row>
    <row r="239" spans="2:65" s="13" customFormat="1" ht="11.25" x14ac:dyDescent="0.2">
      <c r="B239" s="159"/>
      <c r="D239" s="152" t="s">
        <v>384</v>
      </c>
      <c r="E239" s="160" t="s">
        <v>1</v>
      </c>
      <c r="F239" s="161" t="s">
        <v>387</v>
      </c>
      <c r="H239" s="162">
        <v>14.4</v>
      </c>
      <c r="I239" s="163"/>
      <c r="L239" s="159"/>
      <c r="M239" s="164"/>
      <c r="T239" s="165"/>
      <c r="AT239" s="160" t="s">
        <v>384</v>
      </c>
      <c r="AU239" s="160" t="s">
        <v>85</v>
      </c>
      <c r="AV239" s="13" t="s">
        <v>382</v>
      </c>
      <c r="AW239" s="13" t="s">
        <v>32</v>
      </c>
      <c r="AX239" s="13" t="s">
        <v>83</v>
      </c>
      <c r="AY239" s="160" t="s">
        <v>375</v>
      </c>
    </row>
    <row r="240" spans="2:65" s="1" customFormat="1" ht="21.75" customHeight="1" x14ac:dyDescent="0.2">
      <c r="B240" s="32"/>
      <c r="C240" s="138" t="s">
        <v>822</v>
      </c>
      <c r="D240" s="138" t="s">
        <v>377</v>
      </c>
      <c r="E240" s="139" t="s">
        <v>2530</v>
      </c>
      <c r="F240" s="140" t="s">
        <v>2531</v>
      </c>
      <c r="G240" s="141" t="s">
        <v>641</v>
      </c>
      <c r="H240" s="142">
        <v>36</v>
      </c>
      <c r="I240" s="143"/>
      <c r="J240" s="144">
        <f>ROUND(I240*H240,2)</f>
        <v>0</v>
      </c>
      <c r="K240" s="140" t="s">
        <v>381</v>
      </c>
      <c r="L240" s="32"/>
      <c r="M240" s="145" t="s">
        <v>1</v>
      </c>
      <c r="N240" s="146" t="s">
        <v>41</v>
      </c>
      <c r="P240" s="147">
        <f>O240*H240</f>
        <v>0</v>
      </c>
      <c r="Q240" s="147">
        <v>1.25E-3</v>
      </c>
      <c r="R240" s="147">
        <f>Q240*H240</f>
        <v>4.4999999999999998E-2</v>
      </c>
      <c r="S240" s="147">
        <v>0</v>
      </c>
      <c r="T240" s="148">
        <f>S240*H240</f>
        <v>0</v>
      </c>
      <c r="AR240" s="149" t="s">
        <v>491</v>
      </c>
      <c r="AT240" s="149" t="s">
        <v>377</v>
      </c>
      <c r="AU240" s="149" t="s">
        <v>85</v>
      </c>
      <c r="AY240" s="17" t="s">
        <v>375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491</v>
      </c>
      <c r="BM240" s="149" t="s">
        <v>1243</v>
      </c>
    </row>
    <row r="241" spans="2:65" s="1" customFormat="1" ht="21.75" customHeight="1" x14ac:dyDescent="0.2">
      <c r="B241" s="32"/>
      <c r="C241" s="138" t="s">
        <v>827</v>
      </c>
      <c r="D241" s="138" t="s">
        <v>377</v>
      </c>
      <c r="E241" s="139" t="s">
        <v>2532</v>
      </c>
      <c r="F241" s="140" t="s">
        <v>2533</v>
      </c>
      <c r="G241" s="141" t="s">
        <v>641</v>
      </c>
      <c r="H241" s="142">
        <v>36</v>
      </c>
      <c r="I241" s="143"/>
      <c r="J241" s="144">
        <f>ROUND(I241*H241,2)</f>
        <v>0</v>
      </c>
      <c r="K241" s="140" t="s">
        <v>381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1.97E-3</v>
      </c>
      <c r="R241" s="147">
        <f>Q241*H241</f>
        <v>7.0919999999999997E-2</v>
      </c>
      <c r="S241" s="147">
        <v>0</v>
      </c>
      <c r="T241" s="148">
        <f>S241*H241</f>
        <v>0</v>
      </c>
      <c r="AR241" s="149" t="s">
        <v>491</v>
      </c>
      <c r="AT241" s="149" t="s">
        <v>377</v>
      </c>
      <c r="AU241" s="149" t="s">
        <v>85</v>
      </c>
      <c r="AY241" s="17" t="s">
        <v>375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491</v>
      </c>
      <c r="BM241" s="149" t="s">
        <v>1257</v>
      </c>
    </row>
    <row r="242" spans="2:65" s="1" customFormat="1" ht="24.2" customHeight="1" x14ac:dyDescent="0.2">
      <c r="B242" s="32"/>
      <c r="C242" s="138" t="s">
        <v>837</v>
      </c>
      <c r="D242" s="138" t="s">
        <v>377</v>
      </c>
      <c r="E242" s="139" t="s">
        <v>2534</v>
      </c>
      <c r="F242" s="140" t="s">
        <v>2535</v>
      </c>
      <c r="G242" s="141" t="s">
        <v>532</v>
      </c>
      <c r="H242" s="142">
        <v>80</v>
      </c>
      <c r="I242" s="143"/>
      <c r="J242" s="144">
        <f>ROUND(I242*H242,2)</f>
        <v>0</v>
      </c>
      <c r="K242" s="140" t="s">
        <v>381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1.0000000000000001E-5</v>
      </c>
      <c r="R242" s="147">
        <f>Q242*H242</f>
        <v>8.0000000000000004E-4</v>
      </c>
      <c r="S242" s="147">
        <v>0</v>
      </c>
      <c r="T242" s="148">
        <f>S242*H242</f>
        <v>0</v>
      </c>
      <c r="AR242" s="149" t="s">
        <v>491</v>
      </c>
      <c r="AT242" s="149" t="s">
        <v>377</v>
      </c>
      <c r="AU242" s="149" t="s">
        <v>85</v>
      </c>
      <c r="AY242" s="17" t="s">
        <v>375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491</v>
      </c>
      <c r="BM242" s="149" t="s">
        <v>1273</v>
      </c>
    </row>
    <row r="243" spans="2:65" s="12" customFormat="1" ht="11.25" x14ac:dyDescent="0.2">
      <c r="B243" s="151"/>
      <c r="D243" s="152" t="s">
        <v>384</v>
      </c>
      <c r="E243" s="153" t="s">
        <v>1</v>
      </c>
      <c r="F243" s="154" t="s">
        <v>2536</v>
      </c>
      <c r="H243" s="155">
        <v>80</v>
      </c>
      <c r="I243" s="156"/>
      <c r="L243" s="151"/>
      <c r="M243" s="157"/>
      <c r="T243" s="158"/>
      <c r="AT243" s="153" t="s">
        <v>384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375</v>
      </c>
    </row>
    <row r="244" spans="2:65" s="13" customFormat="1" ht="11.25" x14ac:dyDescent="0.2">
      <c r="B244" s="159"/>
      <c r="D244" s="152" t="s">
        <v>384</v>
      </c>
      <c r="E244" s="160" t="s">
        <v>1</v>
      </c>
      <c r="F244" s="161" t="s">
        <v>387</v>
      </c>
      <c r="H244" s="162">
        <v>80</v>
      </c>
      <c r="I244" s="163"/>
      <c r="L244" s="159"/>
      <c r="M244" s="164"/>
      <c r="T244" s="165"/>
      <c r="AT244" s="160" t="s">
        <v>384</v>
      </c>
      <c r="AU244" s="160" t="s">
        <v>85</v>
      </c>
      <c r="AV244" s="13" t="s">
        <v>382</v>
      </c>
      <c r="AW244" s="13" t="s">
        <v>32</v>
      </c>
      <c r="AX244" s="13" t="s">
        <v>83</v>
      </c>
      <c r="AY244" s="160" t="s">
        <v>375</v>
      </c>
    </row>
    <row r="245" spans="2:65" s="1" customFormat="1" ht="24.2" customHeight="1" x14ac:dyDescent="0.2">
      <c r="B245" s="32"/>
      <c r="C245" s="138" t="s">
        <v>846</v>
      </c>
      <c r="D245" s="138" t="s">
        <v>377</v>
      </c>
      <c r="E245" s="139" t="s">
        <v>2537</v>
      </c>
      <c r="F245" s="140" t="s">
        <v>2538</v>
      </c>
      <c r="G245" s="141" t="s">
        <v>532</v>
      </c>
      <c r="H245" s="142">
        <v>50</v>
      </c>
      <c r="I245" s="143"/>
      <c r="J245" s="144">
        <f>ROUND(I245*H245,2)</f>
        <v>0</v>
      </c>
      <c r="K245" s="140" t="s">
        <v>381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3.0000000000000001E-5</v>
      </c>
      <c r="R245" s="147">
        <f>Q245*H245</f>
        <v>1.5E-3</v>
      </c>
      <c r="S245" s="147">
        <v>0</v>
      </c>
      <c r="T245" s="148">
        <f>S245*H245</f>
        <v>0</v>
      </c>
      <c r="AR245" s="149" t="s">
        <v>491</v>
      </c>
      <c r="AT245" s="149" t="s">
        <v>377</v>
      </c>
      <c r="AU245" s="149" t="s">
        <v>85</v>
      </c>
      <c r="AY245" s="17" t="s">
        <v>375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491</v>
      </c>
      <c r="BM245" s="149" t="s">
        <v>1285</v>
      </c>
    </row>
    <row r="246" spans="2:65" s="12" customFormat="1" ht="11.25" x14ac:dyDescent="0.2">
      <c r="B246" s="151"/>
      <c r="D246" s="152" t="s">
        <v>384</v>
      </c>
      <c r="E246" s="153" t="s">
        <v>1</v>
      </c>
      <c r="F246" s="154" t="s">
        <v>2539</v>
      </c>
      <c r="H246" s="155">
        <v>50</v>
      </c>
      <c r="I246" s="156"/>
      <c r="L246" s="151"/>
      <c r="M246" s="157"/>
      <c r="T246" s="158"/>
      <c r="AT246" s="153" t="s">
        <v>384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375</v>
      </c>
    </row>
    <row r="247" spans="2:65" s="13" customFormat="1" ht="11.25" x14ac:dyDescent="0.2">
      <c r="B247" s="159"/>
      <c r="D247" s="152" t="s">
        <v>384</v>
      </c>
      <c r="E247" s="160" t="s">
        <v>1</v>
      </c>
      <c r="F247" s="161" t="s">
        <v>387</v>
      </c>
      <c r="H247" s="162">
        <v>50</v>
      </c>
      <c r="I247" s="163"/>
      <c r="L247" s="159"/>
      <c r="M247" s="164"/>
      <c r="T247" s="165"/>
      <c r="AT247" s="160" t="s">
        <v>384</v>
      </c>
      <c r="AU247" s="160" t="s">
        <v>85</v>
      </c>
      <c r="AV247" s="13" t="s">
        <v>382</v>
      </c>
      <c r="AW247" s="13" t="s">
        <v>32</v>
      </c>
      <c r="AX247" s="13" t="s">
        <v>83</v>
      </c>
      <c r="AY247" s="160" t="s">
        <v>375</v>
      </c>
    </row>
    <row r="248" spans="2:65" s="1" customFormat="1" ht="24.2" customHeight="1" x14ac:dyDescent="0.2">
      <c r="B248" s="32"/>
      <c r="C248" s="138" t="s">
        <v>850</v>
      </c>
      <c r="D248" s="138" t="s">
        <v>377</v>
      </c>
      <c r="E248" s="139" t="s">
        <v>2540</v>
      </c>
      <c r="F248" s="140" t="s">
        <v>2541</v>
      </c>
      <c r="G248" s="141" t="s">
        <v>532</v>
      </c>
      <c r="H248" s="142">
        <v>70</v>
      </c>
      <c r="I248" s="143"/>
      <c r="J248" s="144">
        <f>ROUND(I248*H248,2)</f>
        <v>0</v>
      </c>
      <c r="K248" s="140" t="s">
        <v>381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5.0000000000000002E-5</v>
      </c>
      <c r="R248" s="147">
        <f>Q248*H248</f>
        <v>3.5000000000000001E-3</v>
      </c>
      <c r="S248" s="147">
        <v>0</v>
      </c>
      <c r="T248" s="148">
        <f>S248*H248</f>
        <v>0</v>
      </c>
      <c r="AR248" s="149" t="s">
        <v>491</v>
      </c>
      <c r="AT248" s="149" t="s">
        <v>377</v>
      </c>
      <c r="AU248" s="149" t="s">
        <v>85</v>
      </c>
      <c r="AY248" s="17" t="s">
        <v>375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491</v>
      </c>
      <c r="BM248" s="149" t="s">
        <v>1296</v>
      </c>
    </row>
    <row r="249" spans="2:65" s="12" customFormat="1" ht="11.25" x14ac:dyDescent="0.2">
      <c r="B249" s="151"/>
      <c r="D249" s="152" t="s">
        <v>384</v>
      </c>
      <c r="E249" s="153" t="s">
        <v>1</v>
      </c>
      <c r="F249" s="154" t="s">
        <v>2542</v>
      </c>
      <c r="H249" s="155">
        <v>70</v>
      </c>
      <c r="I249" s="156"/>
      <c r="L249" s="151"/>
      <c r="M249" s="157"/>
      <c r="T249" s="158"/>
      <c r="AT249" s="153" t="s">
        <v>384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375</v>
      </c>
    </row>
    <row r="250" spans="2:65" s="13" customFormat="1" ht="11.25" x14ac:dyDescent="0.2">
      <c r="B250" s="159"/>
      <c r="D250" s="152" t="s">
        <v>384</v>
      </c>
      <c r="E250" s="160" t="s">
        <v>1</v>
      </c>
      <c r="F250" s="161" t="s">
        <v>387</v>
      </c>
      <c r="H250" s="162">
        <v>70</v>
      </c>
      <c r="I250" s="163"/>
      <c r="L250" s="159"/>
      <c r="M250" s="164"/>
      <c r="T250" s="165"/>
      <c r="AT250" s="160" t="s">
        <v>384</v>
      </c>
      <c r="AU250" s="160" t="s">
        <v>85</v>
      </c>
      <c r="AV250" s="13" t="s">
        <v>382</v>
      </c>
      <c r="AW250" s="13" t="s">
        <v>32</v>
      </c>
      <c r="AX250" s="13" t="s">
        <v>83</v>
      </c>
      <c r="AY250" s="160" t="s">
        <v>375</v>
      </c>
    </row>
    <row r="251" spans="2:65" s="1" customFormat="1" ht="16.5" customHeight="1" x14ac:dyDescent="0.2">
      <c r="B251" s="32"/>
      <c r="C251" s="138" t="s">
        <v>854</v>
      </c>
      <c r="D251" s="138" t="s">
        <v>377</v>
      </c>
      <c r="E251" s="139" t="s">
        <v>2543</v>
      </c>
      <c r="F251" s="140" t="s">
        <v>2544</v>
      </c>
      <c r="G251" s="141" t="s">
        <v>641</v>
      </c>
      <c r="H251" s="142">
        <v>36</v>
      </c>
      <c r="I251" s="143"/>
      <c r="J251" s="144">
        <f>ROUND(I251*H251,2)</f>
        <v>0</v>
      </c>
      <c r="K251" s="140" t="s">
        <v>381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491</v>
      </c>
      <c r="AT251" s="149" t="s">
        <v>377</v>
      </c>
      <c r="AU251" s="149" t="s">
        <v>85</v>
      </c>
      <c r="AY251" s="17" t="s">
        <v>375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491</v>
      </c>
      <c r="BM251" s="149" t="s">
        <v>1305</v>
      </c>
    </row>
    <row r="252" spans="2:65" s="12" customFormat="1" ht="11.25" x14ac:dyDescent="0.2">
      <c r="B252" s="151"/>
      <c r="D252" s="152" t="s">
        <v>384</v>
      </c>
      <c r="E252" s="153" t="s">
        <v>1</v>
      </c>
      <c r="F252" s="154" t="s">
        <v>2545</v>
      </c>
      <c r="H252" s="155">
        <v>36</v>
      </c>
      <c r="I252" s="156"/>
      <c r="L252" s="151"/>
      <c r="M252" s="157"/>
      <c r="T252" s="158"/>
      <c r="AT252" s="153" t="s">
        <v>384</v>
      </c>
      <c r="AU252" s="153" t="s">
        <v>85</v>
      </c>
      <c r="AV252" s="12" t="s">
        <v>85</v>
      </c>
      <c r="AW252" s="12" t="s">
        <v>32</v>
      </c>
      <c r="AX252" s="12" t="s">
        <v>76</v>
      </c>
      <c r="AY252" s="153" t="s">
        <v>375</v>
      </c>
    </row>
    <row r="253" spans="2:65" s="13" customFormat="1" ht="11.25" x14ac:dyDescent="0.2">
      <c r="B253" s="159"/>
      <c r="D253" s="152" t="s">
        <v>384</v>
      </c>
      <c r="E253" s="160" t="s">
        <v>1</v>
      </c>
      <c r="F253" s="161" t="s">
        <v>387</v>
      </c>
      <c r="H253" s="162">
        <v>36</v>
      </c>
      <c r="I253" s="163"/>
      <c r="L253" s="159"/>
      <c r="M253" s="164"/>
      <c r="T253" s="165"/>
      <c r="AT253" s="160" t="s">
        <v>384</v>
      </c>
      <c r="AU253" s="160" t="s">
        <v>85</v>
      </c>
      <c r="AV253" s="13" t="s">
        <v>382</v>
      </c>
      <c r="AW253" s="13" t="s">
        <v>32</v>
      </c>
      <c r="AX253" s="13" t="s">
        <v>83</v>
      </c>
      <c r="AY253" s="160" t="s">
        <v>375</v>
      </c>
    </row>
    <row r="254" spans="2:65" s="1" customFormat="1" ht="16.5" customHeight="1" x14ac:dyDescent="0.2">
      <c r="B254" s="32"/>
      <c r="C254" s="138" t="s">
        <v>862</v>
      </c>
      <c r="D254" s="138" t="s">
        <v>377</v>
      </c>
      <c r="E254" s="139" t="s">
        <v>2546</v>
      </c>
      <c r="F254" s="140" t="s">
        <v>2547</v>
      </c>
      <c r="G254" s="141" t="s">
        <v>641</v>
      </c>
      <c r="H254" s="142">
        <v>36</v>
      </c>
      <c r="I254" s="143"/>
      <c r="J254" s="144">
        <f>ROUND(I254*H254,2)</f>
        <v>0</v>
      </c>
      <c r="K254" s="140" t="s">
        <v>381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491</v>
      </c>
      <c r="AT254" s="149" t="s">
        <v>377</v>
      </c>
      <c r="AU254" s="149" t="s">
        <v>85</v>
      </c>
      <c r="AY254" s="17" t="s">
        <v>375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491</v>
      </c>
      <c r="BM254" s="149" t="s">
        <v>1320</v>
      </c>
    </row>
    <row r="255" spans="2:65" s="12" customFormat="1" ht="11.25" x14ac:dyDescent="0.2">
      <c r="B255" s="151"/>
      <c r="D255" s="152" t="s">
        <v>384</v>
      </c>
      <c r="E255" s="153" t="s">
        <v>1</v>
      </c>
      <c r="F255" s="154" t="s">
        <v>2548</v>
      </c>
      <c r="H255" s="155">
        <v>36</v>
      </c>
      <c r="I255" s="156"/>
      <c r="L255" s="151"/>
      <c r="M255" s="157"/>
      <c r="T255" s="158"/>
      <c r="AT255" s="153" t="s">
        <v>384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375</v>
      </c>
    </row>
    <row r="256" spans="2:65" s="13" customFormat="1" ht="11.25" x14ac:dyDescent="0.2">
      <c r="B256" s="159"/>
      <c r="D256" s="152" t="s">
        <v>384</v>
      </c>
      <c r="E256" s="160" t="s">
        <v>1</v>
      </c>
      <c r="F256" s="161" t="s">
        <v>387</v>
      </c>
      <c r="H256" s="162">
        <v>36</v>
      </c>
      <c r="I256" s="163"/>
      <c r="L256" s="159"/>
      <c r="M256" s="164"/>
      <c r="T256" s="165"/>
      <c r="AT256" s="160" t="s">
        <v>384</v>
      </c>
      <c r="AU256" s="160" t="s">
        <v>85</v>
      </c>
      <c r="AV256" s="13" t="s">
        <v>382</v>
      </c>
      <c r="AW256" s="13" t="s">
        <v>32</v>
      </c>
      <c r="AX256" s="13" t="s">
        <v>83</v>
      </c>
      <c r="AY256" s="160" t="s">
        <v>375</v>
      </c>
    </row>
    <row r="257" spans="2:65" s="1" customFormat="1" ht="24.2" customHeight="1" x14ac:dyDescent="0.2">
      <c r="B257" s="32"/>
      <c r="C257" s="138" t="s">
        <v>904</v>
      </c>
      <c r="D257" s="138" t="s">
        <v>377</v>
      </c>
      <c r="E257" s="139" t="s">
        <v>2549</v>
      </c>
      <c r="F257" s="140" t="s">
        <v>2550</v>
      </c>
      <c r="G257" s="141" t="s">
        <v>641</v>
      </c>
      <c r="H257" s="142">
        <v>288</v>
      </c>
      <c r="I257" s="143"/>
      <c r="J257" s="144">
        <f>ROUND(I257*H257,2)</f>
        <v>0</v>
      </c>
      <c r="K257" s="140" t="s">
        <v>381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491</v>
      </c>
      <c r="AT257" s="149" t="s">
        <v>377</v>
      </c>
      <c r="AU257" s="149" t="s">
        <v>85</v>
      </c>
      <c r="AY257" s="17" t="s">
        <v>375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491</v>
      </c>
      <c r="BM257" s="149" t="s">
        <v>1327</v>
      </c>
    </row>
    <row r="258" spans="2:65" s="1" customFormat="1" ht="24.2" customHeight="1" x14ac:dyDescent="0.2">
      <c r="B258" s="32"/>
      <c r="C258" s="138" t="s">
        <v>911</v>
      </c>
      <c r="D258" s="138" t="s">
        <v>377</v>
      </c>
      <c r="E258" s="139" t="s">
        <v>2551</v>
      </c>
      <c r="F258" s="140" t="s">
        <v>2552</v>
      </c>
      <c r="G258" s="141" t="s">
        <v>641</v>
      </c>
      <c r="H258" s="142">
        <v>252</v>
      </c>
      <c r="I258" s="143"/>
      <c r="J258" s="144">
        <f>ROUND(I258*H258,2)</f>
        <v>0</v>
      </c>
      <c r="K258" s="140" t="s">
        <v>381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491</v>
      </c>
      <c r="AT258" s="149" t="s">
        <v>377</v>
      </c>
      <c r="AU258" s="149" t="s">
        <v>85</v>
      </c>
      <c r="AY258" s="17" t="s">
        <v>375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491</v>
      </c>
      <c r="BM258" s="149" t="s">
        <v>1335</v>
      </c>
    </row>
    <row r="259" spans="2:65" s="1" customFormat="1" ht="24.2" customHeight="1" x14ac:dyDescent="0.2">
      <c r="B259" s="32"/>
      <c r="C259" s="138" t="s">
        <v>916</v>
      </c>
      <c r="D259" s="138" t="s">
        <v>377</v>
      </c>
      <c r="E259" s="139" t="s">
        <v>2553</v>
      </c>
      <c r="F259" s="140" t="s">
        <v>2554</v>
      </c>
      <c r="G259" s="141" t="s">
        <v>641</v>
      </c>
      <c r="H259" s="142">
        <v>144</v>
      </c>
      <c r="I259" s="143"/>
      <c r="J259" s="144">
        <f>ROUND(I259*H259,2)</f>
        <v>0</v>
      </c>
      <c r="K259" s="140" t="s">
        <v>381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491</v>
      </c>
      <c r="AT259" s="149" t="s">
        <v>377</v>
      </c>
      <c r="AU259" s="149" t="s">
        <v>85</v>
      </c>
      <c r="AY259" s="17" t="s">
        <v>375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491</v>
      </c>
      <c r="BM259" s="149" t="s">
        <v>1347</v>
      </c>
    </row>
    <row r="260" spans="2:65" s="1" customFormat="1" ht="24.2" customHeight="1" x14ac:dyDescent="0.2">
      <c r="B260" s="32"/>
      <c r="C260" s="138" t="s">
        <v>920</v>
      </c>
      <c r="D260" s="138" t="s">
        <v>377</v>
      </c>
      <c r="E260" s="139" t="s">
        <v>2555</v>
      </c>
      <c r="F260" s="140" t="s">
        <v>2556</v>
      </c>
      <c r="G260" s="141" t="s">
        <v>641</v>
      </c>
      <c r="H260" s="142">
        <v>108</v>
      </c>
      <c r="I260" s="143"/>
      <c r="J260" s="144">
        <f>ROUND(I260*H260,2)</f>
        <v>0</v>
      </c>
      <c r="K260" s="140" t="s">
        <v>381</v>
      </c>
      <c r="L260" s="32"/>
      <c r="M260" s="145" t="s">
        <v>1</v>
      </c>
      <c r="N260" s="146" t="s">
        <v>41</v>
      </c>
      <c r="P260" s="147">
        <f>O260*H260</f>
        <v>0</v>
      </c>
      <c r="Q260" s="147">
        <v>0</v>
      </c>
      <c r="R260" s="147">
        <f>Q260*H260</f>
        <v>0</v>
      </c>
      <c r="S260" s="147">
        <v>0</v>
      </c>
      <c r="T260" s="148">
        <f>S260*H260</f>
        <v>0</v>
      </c>
      <c r="AR260" s="149" t="s">
        <v>491</v>
      </c>
      <c r="AT260" s="149" t="s">
        <v>377</v>
      </c>
      <c r="AU260" s="149" t="s">
        <v>85</v>
      </c>
      <c r="AY260" s="17" t="s">
        <v>375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83</v>
      </c>
      <c r="BK260" s="150">
        <f>ROUND(I260*H260,2)</f>
        <v>0</v>
      </c>
      <c r="BL260" s="17" t="s">
        <v>491</v>
      </c>
      <c r="BM260" s="149" t="s">
        <v>1361</v>
      </c>
    </row>
    <row r="261" spans="2:65" s="1" customFormat="1" ht="16.5" customHeight="1" x14ac:dyDescent="0.2">
      <c r="B261" s="32"/>
      <c r="C261" s="138" t="s">
        <v>925</v>
      </c>
      <c r="D261" s="138" t="s">
        <v>377</v>
      </c>
      <c r="E261" s="139" t="s">
        <v>2557</v>
      </c>
      <c r="F261" s="140" t="s">
        <v>2558</v>
      </c>
      <c r="G261" s="141" t="s">
        <v>641</v>
      </c>
      <c r="H261" s="142">
        <v>792</v>
      </c>
      <c r="I261" s="143"/>
      <c r="J261" s="144">
        <f>ROUND(I261*H261,2)</f>
        <v>0</v>
      </c>
      <c r="K261" s="140" t="s">
        <v>381</v>
      </c>
      <c r="L261" s="32"/>
      <c r="M261" s="145" t="s">
        <v>1</v>
      </c>
      <c r="N261" s="146" t="s">
        <v>41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491</v>
      </c>
      <c r="AT261" s="149" t="s">
        <v>377</v>
      </c>
      <c r="AU261" s="149" t="s">
        <v>85</v>
      </c>
      <c r="AY261" s="17" t="s">
        <v>375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491</v>
      </c>
      <c r="BM261" s="149" t="s">
        <v>1371</v>
      </c>
    </row>
    <row r="262" spans="2:65" s="12" customFormat="1" ht="11.25" x14ac:dyDescent="0.2">
      <c r="B262" s="151"/>
      <c r="D262" s="152" t="s">
        <v>384</v>
      </c>
      <c r="E262" s="153" t="s">
        <v>1</v>
      </c>
      <c r="F262" s="154" t="s">
        <v>2559</v>
      </c>
      <c r="H262" s="155">
        <v>792</v>
      </c>
      <c r="I262" s="156"/>
      <c r="L262" s="151"/>
      <c r="M262" s="157"/>
      <c r="T262" s="158"/>
      <c r="AT262" s="153" t="s">
        <v>384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375</v>
      </c>
    </row>
    <row r="263" spans="2:65" s="13" customFormat="1" ht="11.25" x14ac:dyDescent="0.2">
      <c r="B263" s="159"/>
      <c r="D263" s="152" t="s">
        <v>384</v>
      </c>
      <c r="E263" s="160" t="s">
        <v>1</v>
      </c>
      <c r="F263" s="161" t="s">
        <v>387</v>
      </c>
      <c r="H263" s="162">
        <v>792</v>
      </c>
      <c r="I263" s="163"/>
      <c r="L263" s="159"/>
      <c r="M263" s="164"/>
      <c r="T263" s="165"/>
      <c r="AT263" s="160" t="s">
        <v>384</v>
      </c>
      <c r="AU263" s="160" t="s">
        <v>85</v>
      </c>
      <c r="AV263" s="13" t="s">
        <v>382</v>
      </c>
      <c r="AW263" s="13" t="s">
        <v>32</v>
      </c>
      <c r="AX263" s="13" t="s">
        <v>83</v>
      </c>
      <c r="AY263" s="160" t="s">
        <v>375</v>
      </c>
    </row>
    <row r="264" spans="2:65" s="1" customFormat="1" ht="24.2" customHeight="1" x14ac:dyDescent="0.2">
      <c r="B264" s="32"/>
      <c r="C264" s="138" t="s">
        <v>938</v>
      </c>
      <c r="D264" s="138" t="s">
        <v>377</v>
      </c>
      <c r="E264" s="139" t="s">
        <v>2560</v>
      </c>
      <c r="F264" s="140" t="s">
        <v>2561</v>
      </c>
      <c r="G264" s="141" t="s">
        <v>532</v>
      </c>
      <c r="H264" s="142">
        <v>50</v>
      </c>
      <c r="I264" s="143"/>
      <c r="J264" s="144">
        <f>ROUND(I264*H264,2)</f>
        <v>0</v>
      </c>
      <c r="K264" s="140" t="s">
        <v>381</v>
      </c>
      <c r="L264" s="32"/>
      <c r="M264" s="145" t="s">
        <v>1</v>
      </c>
      <c r="N264" s="146" t="s">
        <v>41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491</v>
      </c>
      <c r="AT264" s="149" t="s">
        <v>377</v>
      </c>
      <c r="AU264" s="149" t="s">
        <v>85</v>
      </c>
      <c r="AY264" s="17" t="s">
        <v>375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491</v>
      </c>
      <c r="BM264" s="149" t="s">
        <v>1381</v>
      </c>
    </row>
    <row r="265" spans="2:65" s="12" customFormat="1" ht="11.25" x14ac:dyDescent="0.2">
      <c r="B265" s="151"/>
      <c r="D265" s="152" t="s">
        <v>384</v>
      </c>
      <c r="E265" s="153" t="s">
        <v>1</v>
      </c>
      <c r="F265" s="154" t="s">
        <v>2539</v>
      </c>
      <c r="H265" s="155">
        <v>50</v>
      </c>
      <c r="I265" s="156"/>
      <c r="L265" s="151"/>
      <c r="M265" s="157"/>
      <c r="T265" s="158"/>
      <c r="AT265" s="153" t="s">
        <v>384</v>
      </c>
      <c r="AU265" s="153" t="s">
        <v>85</v>
      </c>
      <c r="AV265" s="12" t="s">
        <v>85</v>
      </c>
      <c r="AW265" s="12" t="s">
        <v>32</v>
      </c>
      <c r="AX265" s="12" t="s">
        <v>76</v>
      </c>
      <c r="AY265" s="153" t="s">
        <v>375</v>
      </c>
    </row>
    <row r="266" spans="2:65" s="13" customFormat="1" ht="11.25" x14ac:dyDescent="0.2">
      <c r="B266" s="159"/>
      <c r="D266" s="152" t="s">
        <v>384</v>
      </c>
      <c r="E266" s="160" t="s">
        <v>1</v>
      </c>
      <c r="F266" s="161" t="s">
        <v>387</v>
      </c>
      <c r="H266" s="162">
        <v>50</v>
      </c>
      <c r="I266" s="163"/>
      <c r="L266" s="159"/>
      <c r="M266" s="164"/>
      <c r="T266" s="165"/>
      <c r="AT266" s="160" t="s">
        <v>384</v>
      </c>
      <c r="AU266" s="160" t="s">
        <v>85</v>
      </c>
      <c r="AV266" s="13" t="s">
        <v>382</v>
      </c>
      <c r="AW266" s="13" t="s">
        <v>32</v>
      </c>
      <c r="AX266" s="13" t="s">
        <v>83</v>
      </c>
      <c r="AY266" s="160" t="s">
        <v>375</v>
      </c>
    </row>
    <row r="267" spans="2:65" s="1" customFormat="1" ht="24.2" customHeight="1" x14ac:dyDescent="0.2">
      <c r="B267" s="32"/>
      <c r="C267" s="138" t="s">
        <v>943</v>
      </c>
      <c r="D267" s="138" t="s">
        <v>377</v>
      </c>
      <c r="E267" s="139" t="s">
        <v>2562</v>
      </c>
      <c r="F267" s="140" t="s">
        <v>2563</v>
      </c>
      <c r="G267" s="141" t="s">
        <v>1308</v>
      </c>
      <c r="H267" s="192"/>
      <c r="I267" s="143"/>
      <c r="J267" s="144">
        <f>ROUND(I267*H267,2)</f>
        <v>0</v>
      </c>
      <c r="K267" s="140" t="s">
        <v>381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491</v>
      </c>
      <c r="AT267" s="149" t="s">
        <v>377</v>
      </c>
      <c r="AU267" s="149" t="s">
        <v>85</v>
      </c>
      <c r="AY267" s="17" t="s">
        <v>375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491</v>
      </c>
      <c r="BM267" s="149" t="s">
        <v>2564</v>
      </c>
    </row>
    <row r="268" spans="2:65" s="11" customFormat="1" ht="22.9" customHeight="1" x14ac:dyDescent="0.2">
      <c r="B268" s="126"/>
      <c r="D268" s="127" t="s">
        <v>75</v>
      </c>
      <c r="E268" s="136" t="s">
        <v>2565</v>
      </c>
      <c r="F268" s="136" t="s">
        <v>2566</v>
      </c>
      <c r="I268" s="129"/>
      <c r="J268" s="137">
        <f>BK268</f>
        <v>0</v>
      </c>
      <c r="L268" s="126"/>
      <c r="M268" s="131"/>
      <c r="P268" s="132">
        <f>SUM(P269:P356)</f>
        <v>0</v>
      </c>
      <c r="R268" s="132">
        <f>SUM(R269:R356)</f>
        <v>9.1670000000000001E-2</v>
      </c>
      <c r="T268" s="133">
        <f>SUM(T269:T356)</f>
        <v>0</v>
      </c>
      <c r="AR268" s="127" t="s">
        <v>85</v>
      </c>
      <c r="AT268" s="134" t="s">
        <v>75</v>
      </c>
      <c r="AU268" s="134" t="s">
        <v>83</v>
      </c>
      <c r="AY268" s="127" t="s">
        <v>375</v>
      </c>
      <c r="BK268" s="135">
        <f>SUM(BK269:BK356)</f>
        <v>0</v>
      </c>
    </row>
    <row r="269" spans="2:65" s="1" customFormat="1" ht="16.5" customHeight="1" x14ac:dyDescent="0.2">
      <c r="B269" s="32"/>
      <c r="C269" s="138" t="s">
        <v>947</v>
      </c>
      <c r="D269" s="138" t="s">
        <v>377</v>
      </c>
      <c r="E269" s="139" t="s">
        <v>2567</v>
      </c>
      <c r="F269" s="140" t="s">
        <v>2568</v>
      </c>
      <c r="G269" s="141" t="s">
        <v>532</v>
      </c>
      <c r="H269" s="142">
        <v>4</v>
      </c>
      <c r="I269" s="143"/>
      <c r="J269" s="144">
        <f>ROUND(I269*H269,2)</f>
        <v>0</v>
      </c>
      <c r="K269" s="140" t="s">
        <v>381</v>
      </c>
      <c r="L269" s="32"/>
      <c r="M269" s="145" t="s">
        <v>1</v>
      </c>
      <c r="N269" s="146" t="s">
        <v>41</v>
      </c>
      <c r="P269" s="147">
        <f>O269*H269</f>
        <v>0</v>
      </c>
      <c r="Q269" s="147">
        <v>4.2700000000000004E-3</v>
      </c>
      <c r="R269" s="147">
        <f>Q269*H269</f>
        <v>1.7080000000000001E-2</v>
      </c>
      <c r="S269" s="147">
        <v>0</v>
      </c>
      <c r="T269" s="148">
        <f>S269*H269</f>
        <v>0</v>
      </c>
      <c r="AR269" s="149" t="s">
        <v>491</v>
      </c>
      <c r="AT269" s="149" t="s">
        <v>377</v>
      </c>
      <c r="AU269" s="149" t="s">
        <v>85</v>
      </c>
      <c r="AY269" s="17" t="s">
        <v>375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491</v>
      </c>
      <c r="BM269" s="149" t="s">
        <v>1391</v>
      </c>
    </row>
    <row r="270" spans="2:65" s="12" customFormat="1" ht="11.25" x14ac:dyDescent="0.2">
      <c r="B270" s="151"/>
      <c r="D270" s="152" t="s">
        <v>384</v>
      </c>
      <c r="E270" s="153" t="s">
        <v>1</v>
      </c>
      <c r="F270" s="154" t="s">
        <v>2569</v>
      </c>
      <c r="H270" s="155">
        <v>4</v>
      </c>
      <c r="I270" s="156"/>
      <c r="L270" s="151"/>
      <c r="M270" s="157"/>
      <c r="T270" s="158"/>
      <c r="AT270" s="153" t="s">
        <v>384</v>
      </c>
      <c r="AU270" s="153" t="s">
        <v>85</v>
      </c>
      <c r="AV270" s="12" t="s">
        <v>85</v>
      </c>
      <c r="AW270" s="12" t="s">
        <v>32</v>
      </c>
      <c r="AX270" s="12" t="s">
        <v>76</v>
      </c>
      <c r="AY270" s="153" t="s">
        <v>375</v>
      </c>
    </row>
    <row r="271" spans="2:65" s="13" customFormat="1" ht="11.25" x14ac:dyDescent="0.2">
      <c r="B271" s="159"/>
      <c r="D271" s="152" t="s">
        <v>384</v>
      </c>
      <c r="E271" s="160" t="s">
        <v>1</v>
      </c>
      <c r="F271" s="161" t="s">
        <v>387</v>
      </c>
      <c r="H271" s="162">
        <v>4</v>
      </c>
      <c r="I271" s="163"/>
      <c r="L271" s="159"/>
      <c r="M271" s="164"/>
      <c r="T271" s="165"/>
      <c r="AT271" s="160" t="s">
        <v>384</v>
      </c>
      <c r="AU271" s="160" t="s">
        <v>85</v>
      </c>
      <c r="AV271" s="13" t="s">
        <v>382</v>
      </c>
      <c r="AW271" s="13" t="s">
        <v>32</v>
      </c>
      <c r="AX271" s="13" t="s">
        <v>83</v>
      </c>
      <c r="AY271" s="160" t="s">
        <v>375</v>
      </c>
    </row>
    <row r="272" spans="2:65" s="1" customFormat="1" ht="24.2" customHeight="1" x14ac:dyDescent="0.2">
      <c r="B272" s="32"/>
      <c r="C272" s="138" t="s">
        <v>952</v>
      </c>
      <c r="D272" s="138" t="s">
        <v>377</v>
      </c>
      <c r="E272" s="139" t="s">
        <v>2570</v>
      </c>
      <c r="F272" s="140" t="s">
        <v>2571</v>
      </c>
      <c r="G272" s="141" t="s">
        <v>532</v>
      </c>
      <c r="H272" s="142">
        <v>30</v>
      </c>
      <c r="I272" s="143"/>
      <c r="J272" s="144">
        <f>ROUND(I272*H272,2)</f>
        <v>0</v>
      </c>
      <c r="K272" s="140" t="s">
        <v>381</v>
      </c>
      <c r="L272" s="32"/>
      <c r="M272" s="145" t="s">
        <v>1</v>
      </c>
      <c r="N272" s="146" t="s">
        <v>41</v>
      </c>
      <c r="P272" s="147">
        <f>O272*H272</f>
        <v>0</v>
      </c>
      <c r="Q272" s="147">
        <v>2.4000000000000001E-4</v>
      </c>
      <c r="R272" s="147">
        <f>Q272*H272</f>
        <v>7.1999999999999998E-3</v>
      </c>
      <c r="S272" s="147">
        <v>0</v>
      </c>
      <c r="T272" s="148">
        <f>S272*H272</f>
        <v>0</v>
      </c>
      <c r="AR272" s="149" t="s">
        <v>491</v>
      </c>
      <c r="AT272" s="149" t="s">
        <v>377</v>
      </c>
      <c r="AU272" s="149" t="s">
        <v>85</v>
      </c>
      <c r="AY272" s="17" t="s">
        <v>375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491</v>
      </c>
      <c r="BM272" s="149" t="s">
        <v>1406</v>
      </c>
    </row>
    <row r="273" spans="2:65" s="12" customFormat="1" ht="11.25" x14ac:dyDescent="0.2">
      <c r="B273" s="151"/>
      <c r="D273" s="152" t="s">
        <v>384</v>
      </c>
      <c r="E273" s="153" t="s">
        <v>1</v>
      </c>
      <c r="F273" s="154" t="s">
        <v>2572</v>
      </c>
      <c r="H273" s="155">
        <v>30</v>
      </c>
      <c r="I273" s="156"/>
      <c r="L273" s="151"/>
      <c r="M273" s="157"/>
      <c r="T273" s="158"/>
      <c r="AT273" s="153" t="s">
        <v>384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375</v>
      </c>
    </row>
    <row r="274" spans="2:65" s="13" customFormat="1" ht="11.25" x14ac:dyDescent="0.2">
      <c r="B274" s="159"/>
      <c r="D274" s="152" t="s">
        <v>384</v>
      </c>
      <c r="E274" s="160" t="s">
        <v>1</v>
      </c>
      <c r="F274" s="161" t="s">
        <v>387</v>
      </c>
      <c r="H274" s="162">
        <v>30</v>
      </c>
      <c r="I274" s="163"/>
      <c r="L274" s="159"/>
      <c r="M274" s="164"/>
      <c r="T274" s="165"/>
      <c r="AT274" s="160" t="s">
        <v>384</v>
      </c>
      <c r="AU274" s="160" t="s">
        <v>85</v>
      </c>
      <c r="AV274" s="13" t="s">
        <v>382</v>
      </c>
      <c r="AW274" s="13" t="s">
        <v>32</v>
      </c>
      <c r="AX274" s="13" t="s">
        <v>83</v>
      </c>
      <c r="AY274" s="160" t="s">
        <v>375</v>
      </c>
    </row>
    <row r="275" spans="2:65" s="1" customFormat="1" ht="21.75" customHeight="1" x14ac:dyDescent="0.2">
      <c r="B275" s="32"/>
      <c r="C275" s="138" t="s">
        <v>970</v>
      </c>
      <c r="D275" s="138" t="s">
        <v>377</v>
      </c>
      <c r="E275" s="139" t="s">
        <v>2573</v>
      </c>
      <c r="F275" s="140" t="s">
        <v>2574</v>
      </c>
      <c r="G275" s="141" t="s">
        <v>532</v>
      </c>
      <c r="H275" s="142">
        <v>4</v>
      </c>
      <c r="I275" s="143"/>
      <c r="J275" s="144">
        <f>ROUND(I275*H275,2)</f>
        <v>0</v>
      </c>
      <c r="K275" s="140" t="s">
        <v>381</v>
      </c>
      <c r="L275" s="32"/>
      <c r="M275" s="145" t="s">
        <v>1</v>
      </c>
      <c r="N275" s="146" t="s">
        <v>41</v>
      </c>
      <c r="P275" s="147">
        <f>O275*H275</f>
        <v>0</v>
      </c>
      <c r="Q275" s="147">
        <v>5.2999999999999998E-4</v>
      </c>
      <c r="R275" s="147">
        <f>Q275*H275</f>
        <v>2.1199999999999999E-3</v>
      </c>
      <c r="S275" s="147">
        <v>0</v>
      </c>
      <c r="T275" s="148">
        <f>S275*H275</f>
        <v>0</v>
      </c>
      <c r="AR275" s="149" t="s">
        <v>491</v>
      </c>
      <c r="AT275" s="149" t="s">
        <v>377</v>
      </c>
      <c r="AU275" s="149" t="s">
        <v>85</v>
      </c>
      <c r="AY275" s="17" t="s">
        <v>375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491</v>
      </c>
      <c r="BM275" s="149" t="s">
        <v>1413</v>
      </c>
    </row>
    <row r="276" spans="2:65" s="12" customFormat="1" ht="11.25" x14ac:dyDescent="0.2">
      <c r="B276" s="151"/>
      <c r="D276" s="152" t="s">
        <v>384</v>
      </c>
      <c r="E276" s="153" t="s">
        <v>1</v>
      </c>
      <c r="F276" s="154" t="s">
        <v>2575</v>
      </c>
      <c r="H276" s="155">
        <v>4</v>
      </c>
      <c r="I276" s="156"/>
      <c r="L276" s="151"/>
      <c r="M276" s="157"/>
      <c r="T276" s="158"/>
      <c r="AT276" s="153" t="s">
        <v>384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375</v>
      </c>
    </row>
    <row r="277" spans="2:65" s="13" customFormat="1" ht="11.25" x14ac:dyDescent="0.2">
      <c r="B277" s="159"/>
      <c r="D277" s="152" t="s">
        <v>384</v>
      </c>
      <c r="E277" s="160" t="s">
        <v>1</v>
      </c>
      <c r="F277" s="161" t="s">
        <v>387</v>
      </c>
      <c r="H277" s="162">
        <v>4</v>
      </c>
      <c r="I277" s="163"/>
      <c r="L277" s="159"/>
      <c r="M277" s="164"/>
      <c r="T277" s="165"/>
      <c r="AT277" s="160" t="s">
        <v>384</v>
      </c>
      <c r="AU277" s="160" t="s">
        <v>85</v>
      </c>
      <c r="AV277" s="13" t="s">
        <v>382</v>
      </c>
      <c r="AW277" s="13" t="s">
        <v>32</v>
      </c>
      <c r="AX277" s="13" t="s">
        <v>83</v>
      </c>
      <c r="AY277" s="160" t="s">
        <v>375</v>
      </c>
    </row>
    <row r="278" spans="2:65" s="1" customFormat="1" ht="21.75" customHeight="1" x14ac:dyDescent="0.2">
      <c r="B278" s="32"/>
      <c r="C278" s="138" t="s">
        <v>976</v>
      </c>
      <c r="D278" s="138" t="s">
        <v>377</v>
      </c>
      <c r="E278" s="139" t="s">
        <v>2576</v>
      </c>
      <c r="F278" s="140" t="s">
        <v>2577</v>
      </c>
      <c r="G278" s="141" t="s">
        <v>532</v>
      </c>
      <c r="H278" s="142">
        <v>2</v>
      </c>
      <c r="I278" s="143"/>
      <c r="J278" s="144">
        <f>ROUND(I278*H278,2)</f>
        <v>0</v>
      </c>
      <c r="K278" s="140" t="s">
        <v>381</v>
      </c>
      <c r="L278" s="32"/>
      <c r="M278" s="145" t="s">
        <v>1</v>
      </c>
      <c r="N278" s="146" t="s">
        <v>41</v>
      </c>
      <c r="P278" s="147">
        <f>O278*H278</f>
        <v>0</v>
      </c>
      <c r="Q278" s="147">
        <v>8.4000000000000003E-4</v>
      </c>
      <c r="R278" s="147">
        <f>Q278*H278</f>
        <v>1.6800000000000001E-3</v>
      </c>
      <c r="S278" s="147">
        <v>0</v>
      </c>
      <c r="T278" s="148">
        <f>S278*H278</f>
        <v>0</v>
      </c>
      <c r="AR278" s="149" t="s">
        <v>491</v>
      </c>
      <c r="AT278" s="149" t="s">
        <v>377</v>
      </c>
      <c r="AU278" s="149" t="s">
        <v>85</v>
      </c>
      <c r="AY278" s="17" t="s">
        <v>375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491</v>
      </c>
      <c r="BM278" s="149" t="s">
        <v>1420</v>
      </c>
    </row>
    <row r="279" spans="2:65" s="12" customFormat="1" ht="11.25" x14ac:dyDescent="0.2">
      <c r="B279" s="151"/>
      <c r="D279" s="152" t="s">
        <v>384</v>
      </c>
      <c r="E279" s="153" t="s">
        <v>1</v>
      </c>
      <c r="F279" s="154" t="s">
        <v>2578</v>
      </c>
      <c r="H279" s="155">
        <v>2</v>
      </c>
      <c r="I279" s="156"/>
      <c r="L279" s="151"/>
      <c r="M279" s="157"/>
      <c r="T279" s="158"/>
      <c r="AT279" s="153" t="s">
        <v>384</v>
      </c>
      <c r="AU279" s="153" t="s">
        <v>85</v>
      </c>
      <c r="AV279" s="12" t="s">
        <v>85</v>
      </c>
      <c r="AW279" s="12" t="s">
        <v>32</v>
      </c>
      <c r="AX279" s="12" t="s">
        <v>76</v>
      </c>
      <c r="AY279" s="153" t="s">
        <v>375</v>
      </c>
    </row>
    <row r="280" spans="2:65" s="13" customFormat="1" ht="11.25" x14ac:dyDescent="0.2">
      <c r="B280" s="159"/>
      <c r="D280" s="152" t="s">
        <v>384</v>
      </c>
      <c r="E280" s="160" t="s">
        <v>1</v>
      </c>
      <c r="F280" s="161" t="s">
        <v>387</v>
      </c>
      <c r="H280" s="162">
        <v>2</v>
      </c>
      <c r="I280" s="163"/>
      <c r="L280" s="159"/>
      <c r="M280" s="164"/>
      <c r="T280" s="165"/>
      <c r="AT280" s="160" t="s">
        <v>384</v>
      </c>
      <c r="AU280" s="160" t="s">
        <v>85</v>
      </c>
      <c r="AV280" s="13" t="s">
        <v>382</v>
      </c>
      <c r="AW280" s="13" t="s">
        <v>32</v>
      </c>
      <c r="AX280" s="13" t="s">
        <v>83</v>
      </c>
      <c r="AY280" s="160" t="s">
        <v>375</v>
      </c>
    </row>
    <row r="281" spans="2:65" s="1" customFormat="1" ht="21.75" customHeight="1" x14ac:dyDescent="0.2">
      <c r="B281" s="32"/>
      <c r="C281" s="138" t="s">
        <v>982</v>
      </c>
      <c r="D281" s="138" t="s">
        <v>377</v>
      </c>
      <c r="E281" s="139" t="s">
        <v>2579</v>
      </c>
      <c r="F281" s="140" t="s">
        <v>2580</v>
      </c>
      <c r="G281" s="141" t="s">
        <v>532</v>
      </c>
      <c r="H281" s="142">
        <v>2</v>
      </c>
      <c r="I281" s="143"/>
      <c r="J281" s="144">
        <f>ROUND(I281*H281,2)</f>
        <v>0</v>
      </c>
      <c r="K281" s="140" t="s">
        <v>381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7.7999999999999999E-4</v>
      </c>
      <c r="R281" s="147">
        <f>Q281*H281</f>
        <v>1.56E-3</v>
      </c>
      <c r="S281" s="147">
        <v>0</v>
      </c>
      <c r="T281" s="148">
        <f>S281*H281</f>
        <v>0</v>
      </c>
      <c r="AR281" s="149" t="s">
        <v>491</v>
      </c>
      <c r="AT281" s="149" t="s">
        <v>377</v>
      </c>
      <c r="AU281" s="149" t="s">
        <v>85</v>
      </c>
      <c r="AY281" s="17" t="s">
        <v>375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491</v>
      </c>
      <c r="BM281" s="149" t="s">
        <v>1427</v>
      </c>
    </row>
    <row r="282" spans="2:65" s="12" customFormat="1" ht="11.25" x14ac:dyDescent="0.2">
      <c r="B282" s="151"/>
      <c r="D282" s="152" t="s">
        <v>384</v>
      </c>
      <c r="E282" s="153" t="s">
        <v>1</v>
      </c>
      <c r="F282" s="154" t="s">
        <v>2578</v>
      </c>
      <c r="H282" s="155">
        <v>2</v>
      </c>
      <c r="I282" s="156"/>
      <c r="L282" s="151"/>
      <c r="M282" s="157"/>
      <c r="T282" s="158"/>
      <c r="AT282" s="153" t="s">
        <v>384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375</v>
      </c>
    </row>
    <row r="283" spans="2:65" s="13" customFormat="1" ht="11.25" x14ac:dyDescent="0.2">
      <c r="B283" s="159"/>
      <c r="D283" s="152" t="s">
        <v>384</v>
      </c>
      <c r="E283" s="160" t="s">
        <v>1</v>
      </c>
      <c r="F283" s="161" t="s">
        <v>387</v>
      </c>
      <c r="H283" s="162">
        <v>2</v>
      </c>
      <c r="I283" s="163"/>
      <c r="L283" s="159"/>
      <c r="M283" s="164"/>
      <c r="T283" s="165"/>
      <c r="AT283" s="160" t="s">
        <v>384</v>
      </c>
      <c r="AU283" s="160" t="s">
        <v>85</v>
      </c>
      <c r="AV283" s="13" t="s">
        <v>382</v>
      </c>
      <c r="AW283" s="13" t="s">
        <v>32</v>
      </c>
      <c r="AX283" s="13" t="s">
        <v>83</v>
      </c>
      <c r="AY283" s="160" t="s">
        <v>375</v>
      </c>
    </row>
    <row r="284" spans="2:65" s="1" customFormat="1" ht="24.2" customHeight="1" x14ac:dyDescent="0.2">
      <c r="B284" s="32"/>
      <c r="C284" s="138" t="s">
        <v>987</v>
      </c>
      <c r="D284" s="138" t="s">
        <v>377</v>
      </c>
      <c r="E284" s="139" t="s">
        <v>2581</v>
      </c>
      <c r="F284" s="140" t="s">
        <v>2582</v>
      </c>
      <c r="G284" s="141" t="s">
        <v>532</v>
      </c>
      <c r="H284" s="142">
        <v>50</v>
      </c>
      <c r="I284" s="143"/>
      <c r="J284" s="144">
        <f>ROUND(I284*H284,2)</f>
        <v>0</v>
      </c>
      <c r="K284" s="140" t="s">
        <v>381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2.2000000000000001E-4</v>
      </c>
      <c r="R284" s="147">
        <f>Q284*H284</f>
        <v>1.1000000000000001E-2</v>
      </c>
      <c r="S284" s="147">
        <v>0</v>
      </c>
      <c r="T284" s="148">
        <f>S284*H284</f>
        <v>0</v>
      </c>
      <c r="AR284" s="149" t="s">
        <v>491</v>
      </c>
      <c r="AT284" s="149" t="s">
        <v>377</v>
      </c>
      <c r="AU284" s="149" t="s">
        <v>85</v>
      </c>
      <c r="AY284" s="17" t="s">
        <v>375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491</v>
      </c>
      <c r="BM284" s="149" t="s">
        <v>1439</v>
      </c>
    </row>
    <row r="285" spans="2:65" s="12" customFormat="1" ht="11.25" x14ac:dyDescent="0.2">
      <c r="B285" s="151"/>
      <c r="D285" s="152" t="s">
        <v>384</v>
      </c>
      <c r="E285" s="153" t="s">
        <v>1</v>
      </c>
      <c r="F285" s="154" t="s">
        <v>2539</v>
      </c>
      <c r="H285" s="155">
        <v>50</v>
      </c>
      <c r="I285" s="156"/>
      <c r="L285" s="151"/>
      <c r="M285" s="157"/>
      <c r="T285" s="158"/>
      <c r="AT285" s="153" t="s">
        <v>384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375</v>
      </c>
    </row>
    <row r="286" spans="2:65" s="13" customFormat="1" ht="11.25" x14ac:dyDescent="0.2">
      <c r="B286" s="159"/>
      <c r="D286" s="152" t="s">
        <v>384</v>
      </c>
      <c r="E286" s="160" t="s">
        <v>1</v>
      </c>
      <c r="F286" s="161" t="s">
        <v>387</v>
      </c>
      <c r="H286" s="162">
        <v>50</v>
      </c>
      <c r="I286" s="163"/>
      <c r="L286" s="159"/>
      <c r="M286" s="164"/>
      <c r="T286" s="165"/>
      <c r="AT286" s="160" t="s">
        <v>384</v>
      </c>
      <c r="AU286" s="160" t="s">
        <v>85</v>
      </c>
      <c r="AV286" s="13" t="s">
        <v>382</v>
      </c>
      <c r="AW286" s="13" t="s">
        <v>32</v>
      </c>
      <c r="AX286" s="13" t="s">
        <v>83</v>
      </c>
      <c r="AY286" s="160" t="s">
        <v>375</v>
      </c>
    </row>
    <row r="287" spans="2:65" s="1" customFormat="1" ht="21.75" customHeight="1" x14ac:dyDescent="0.2">
      <c r="B287" s="32"/>
      <c r="C287" s="138" t="s">
        <v>992</v>
      </c>
      <c r="D287" s="138" t="s">
        <v>377</v>
      </c>
      <c r="E287" s="139" t="s">
        <v>2583</v>
      </c>
      <c r="F287" s="140" t="s">
        <v>2584</v>
      </c>
      <c r="G287" s="141" t="s">
        <v>532</v>
      </c>
      <c r="H287" s="142">
        <v>2</v>
      </c>
      <c r="I287" s="143"/>
      <c r="J287" s="144">
        <f>ROUND(I287*H287,2)</f>
        <v>0</v>
      </c>
      <c r="K287" s="140" t="s">
        <v>381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5.6999999999999998E-4</v>
      </c>
      <c r="R287" s="147">
        <f>Q287*H287</f>
        <v>1.14E-3</v>
      </c>
      <c r="S287" s="147">
        <v>0</v>
      </c>
      <c r="T287" s="148">
        <f>S287*H287</f>
        <v>0</v>
      </c>
      <c r="AR287" s="149" t="s">
        <v>491</v>
      </c>
      <c r="AT287" s="149" t="s">
        <v>377</v>
      </c>
      <c r="AU287" s="149" t="s">
        <v>85</v>
      </c>
      <c r="AY287" s="17" t="s">
        <v>375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491</v>
      </c>
      <c r="BM287" s="149" t="s">
        <v>1450</v>
      </c>
    </row>
    <row r="288" spans="2:65" s="12" customFormat="1" ht="11.25" x14ac:dyDescent="0.2">
      <c r="B288" s="151"/>
      <c r="D288" s="152" t="s">
        <v>384</v>
      </c>
      <c r="E288" s="153" t="s">
        <v>1</v>
      </c>
      <c r="F288" s="154" t="s">
        <v>2578</v>
      </c>
      <c r="H288" s="155">
        <v>2</v>
      </c>
      <c r="I288" s="156"/>
      <c r="L288" s="151"/>
      <c r="M288" s="157"/>
      <c r="T288" s="158"/>
      <c r="AT288" s="153" t="s">
        <v>384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375</v>
      </c>
    </row>
    <row r="289" spans="2:65" s="13" customFormat="1" ht="11.25" x14ac:dyDescent="0.2">
      <c r="B289" s="159"/>
      <c r="D289" s="152" t="s">
        <v>384</v>
      </c>
      <c r="E289" s="160" t="s">
        <v>1</v>
      </c>
      <c r="F289" s="161" t="s">
        <v>387</v>
      </c>
      <c r="H289" s="162">
        <v>2</v>
      </c>
      <c r="I289" s="163"/>
      <c r="L289" s="159"/>
      <c r="M289" s="164"/>
      <c r="T289" s="165"/>
      <c r="AT289" s="160" t="s">
        <v>384</v>
      </c>
      <c r="AU289" s="160" t="s">
        <v>85</v>
      </c>
      <c r="AV289" s="13" t="s">
        <v>382</v>
      </c>
      <c r="AW289" s="13" t="s">
        <v>32</v>
      </c>
      <c r="AX289" s="13" t="s">
        <v>83</v>
      </c>
      <c r="AY289" s="160" t="s">
        <v>375</v>
      </c>
    </row>
    <row r="290" spans="2:65" s="1" customFormat="1" ht="24.2" customHeight="1" x14ac:dyDescent="0.2">
      <c r="B290" s="32"/>
      <c r="C290" s="138" t="s">
        <v>997</v>
      </c>
      <c r="D290" s="138" t="s">
        <v>377</v>
      </c>
      <c r="E290" s="139" t="s">
        <v>2585</v>
      </c>
      <c r="F290" s="140" t="s">
        <v>2586</v>
      </c>
      <c r="G290" s="141" t="s">
        <v>532</v>
      </c>
      <c r="H290" s="142">
        <v>2</v>
      </c>
      <c r="I290" s="143"/>
      <c r="J290" s="144">
        <f>ROUND(I290*H290,2)</f>
        <v>0</v>
      </c>
      <c r="K290" s="140" t="s">
        <v>381</v>
      </c>
      <c r="L290" s="32"/>
      <c r="M290" s="145" t="s">
        <v>1</v>
      </c>
      <c r="N290" s="146" t="s">
        <v>41</v>
      </c>
      <c r="P290" s="147">
        <f>O290*H290</f>
        <v>0</v>
      </c>
      <c r="Q290" s="147">
        <v>0</v>
      </c>
      <c r="R290" s="147">
        <f>Q290*H290</f>
        <v>0</v>
      </c>
      <c r="S290" s="147">
        <v>0</v>
      </c>
      <c r="T290" s="148">
        <f>S290*H290</f>
        <v>0</v>
      </c>
      <c r="AR290" s="149" t="s">
        <v>491</v>
      </c>
      <c r="AT290" s="149" t="s">
        <v>377</v>
      </c>
      <c r="AU290" s="149" t="s">
        <v>85</v>
      </c>
      <c r="AY290" s="17" t="s">
        <v>375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7" t="s">
        <v>83</v>
      </c>
      <c r="BK290" s="150">
        <f>ROUND(I290*H290,2)</f>
        <v>0</v>
      </c>
      <c r="BL290" s="17" t="s">
        <v>491</v>
      </c>
      <c r="BM290" s="149" t="s">
        <v>1461</v>
      </c>
    </row>
    <row r="291" spans="2:65" s="12" customFormat="1" ht="11.25" x14ac:dyDescent="0.2">
      <c r="B291" s="151"/>
      <c r="D291" s="152" t="s">
        <v>384</v>
      </c>
      <c r="E291" s="153" t="s">
        <v>1</v>
      </c>
      <c r="F291" s="154" t="s">
        <v>2578</v>
      </c>
      <c r="H291" s="155">
        <v>2</v>
      </c>
      <c r="I291" s="156"/>
      <c r="L291" s="151"/>
      <c r="M291" s="157"/>
      <c r="T291" s="158"/>
      <c r="AT291" s="153" t="s">
        <v>384</v>
      </c>
      <c r="AU291" s="153" t="s">
        <v>85</v>
      </c>
      <c r="AV291" s="12" t="s">
        <v>85</v>
      </c>
      <c r="AW291" s="12" t="s">
        <v>32</v>
      </c>
      <c r="AX291" s="12" t="s">
        <v>76</v>
      </c>
      <c r="AY291" s="153" t="s">
        <v>375</v>
      </c>
    </row>
    <row r="292" spans="2:65" s="13" customFormat="1" ht="11.25" x14ac:dyDescent="0.2">
      <c r="B292" s="159"/>
      <c r="D292" s="152" t="s">
        <v>384</v>
      </c>
      <c r="E292" s="160" t="s">
        <v>1</v>
      </c>
      <c r="F292" s="161" t="s">
        <v>387</v>
      </c>
      <c r="H292" s="162">
        <v>2</v>
      </c>
      <c r="I292" s="163"/>
      <c r="L292" s="159"/>
      <c r="M292" s="164"/>
      <c r="T292" s="165"/>
      <c r="AT292" s="160" t="s">
        <v>384</v>
      </c>
      <c r="AU292" s="160" t="s">
        <v>85</v>
      </c>
      <c r="AV292" s="13" t="s">
        <v>382</v>
      </c>
      <c r="AW292" s="13" t="s">
        <v>32</v>
      </c>
      <c r="AX292" s="13" t="s">
        <v>83</v>
      </c>
      <c r="AY292" s="160" t="s">
        <v>375</v>
      </c>
    </row>
    <row r="293" spans="2:65" s="1" customFormat="1" ht="21.75" customHeight="1" x14ac:dyDescent="0.2">
      <c r="B293" s="32"/>
      <c r="C293" s="138" t="s">
        <v>1005</v>
      </c>
      <c r="D293" s="138" t="s">
        <v>377</v>
      </c>
      <c r="E293" s="139" t="s">
        <v>2587</v>
      </c>
      <c r="F293" s="140" t="s">
        <v>2588</v>
      </c>
      <c r="G293" s="141" t="s">
        <v>532</v>
      </c>
      <c r="H293" s="142">
        <v>2</v>
      </c>
      <c r="I293" s="143"/>
      <c r="J293" s="144">
        <f>ROUND(I293*H293,2)</f>
        <v>0</v>
      </c>
      <c r="K293" s="140" t="s">
        <v>381</v>
      </c>
      <c r="L293" s="32"/>
      <c r="M293" s="145" t="s">
        <v>1</v>
      </c>
      <c r="N293" s="146" t="s">
        <v>41</v>
      </c>
      <c r="P293" s="147">
        <f>O293*H293</f>
        <v>0</v>
      </c>
      <c r="Q293" s="147">
        <v>1.73E-3</v>
      </c>
      <c r="R293" s="147">
        <f>Q293*H293</f>
        <v>3.46E-3</v>
      </c>
      <c r="S293" s="147">
        <v>0</v>
      </c>
      <c r="T293" s="148">
        <f>S293*H293</f>
        <v>0</v>
      </c>
      <c r="AR293" s="149" t="s">
        <v>491</v>
      </c>
      <c r="AT293" s="149" t="s">
        <v>377</v>
      </c>
      <c r="AU293" s="149" t="s">
        <v>85</v>
      </c>
      <c r="AY293" s="17" t="s">
        <v>375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491</v>
      </c>
      <c r="BM293" s="149" t="s">
        <v>1477</v>
      </c>
    </row>
    <row r="294" spans="2:65" s="12" customFormat="1" ht="11.25" x14ac:dyDescent="0.2">
      <c r="B294" s="151"/>
      <c r="D294" s="152" t="s">
        <v>384</v>
      </c>
      <c r="E294" s="153" t="s">
        <v>1</v>
      </c>
      <c r="F294" s="154" t="s">
        <v>2578</v>
      </c>
      <c r="H294" s="155">
        <v>2</v>
      </c>
      <c r="I294" s="156"/>
      <c r="L294" s="151"/>
      <c r="M294" s="157"/>
      <c r="T294" s="158"/>
      <c r="AT294" s="153" t="s">
        <v>384</v>
      </c>
      <c r="AU294" s="153" t="s">
        <v>85</v>
      </c>
      <c r="AV294" s="12" t="s">
        <v>85</v>
      </c>
      <c r="AW294" s="12" t="s">
        <v>32</v>
      </c>
      <c r="AX294" s="12" t="s">
        <v>76</v>
      </c>
      <c r="AY294" s="153" t="s">
        <v>375</v>
      </c>
    </row>
    <row r="295" spans="2:65" s="13" customFormat="1" ht="11.25" x14ac:dyDescent="0.2">
      <c r="B295" s="159"/>
      <c r="D295" s="152" t="s">
        <v>384</v>
      </c>
      <c r="E295" s="160" t="s">
        <v>1</v>
      </c>
      <c r="F295" s="161" t="s">
        <v>387</v>
      </c>
      <c r="H295" s="162">
        <v>2</v>
      </c>
      <c r="I295" s="163"/>
      <c r="L295" s="159"/>
      <c r="M295" s="164"/>
      <c r="T295" s="165"/>
      <c r="AT295" s="160" t="s">
        <v>384</v>
      </c>
      <c r="AU295" s="160" t="s">
        <v>85</v>
      </c>
      <c r="AV295" s="13" t="s">
        <v>382</v>
      </c>
      <c r="AW295" s="13" t="s">
        <v>32</v>
      </c>
      <c r="AX295" s="13" t="s">
        <v>83</v>
      </c>
      <c r="AY295" s="160" t="s">
        <v>375</v>
      </c>
    </row>
    <row r="296" spans="2:65" s="1" customFormat="1" ht="24.2" customHeight="1" x14ac:dyDescent="0.2">
      <c r="B296" s="32"/>
      <c r="C296" s="138" t="s">
        <v>1012</v>
      </c>
      <c r="D296" s="138" t="s">
        <v>377</v>
      </c>
      <c r="E296" s="139" t="s">
        <v>2589</v>
      </c>
      <c r="F296" s="140" t="s">
        <v>2590</v>
      </c>
      <c r="G296" s="141" t="s">
        <v>532</v>
      </c>
      <c r="H296" s="142">
        <v>6</v>
      </c>
      <c r="I296" s="143"/>
      <c r="J296" s="144">
        <f>ROUND(I296*H296,2)</f>
        <v>0</v>
      </c>
      <c r="K296" s="140" t="s">
        <v>381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2.3000000000000001E-4</v>
      </c>
      <c r="R296" s="147">
        <f>Q296*H296</f>
        <v>1.3800000000000002E-3</v>
      </c>
      <c r="S296" s="147">
        <v>0</v>
      </c>
      <c r="T296" s="148">
        <f>S296*H296</f>
        <v>0</v>
      </c>
      <c r="AR296" s="149" t="s">
        <v>491</v>
      </c>
      <c r="AT296" s="149" t="s">
        <v>377</v>
      </c>
      <c r="AU296" s="149" t="s">
        <v>85</v>
      </c>
      <c r="AY296" s="17" t="s">
        <v>375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491</v>
      </c>
      <c r="BM296" s="149" t="s">
        <v>1490</v>
      </c>
    </row>
    <row r="297" spans="2:65" s="12" customFormat="1" ht="11.25" x14ac:dyDescent="0.2">
      <c r="B297" s="151"/>
      <c r="D297" s="152" t="s">
        <v>384</v>
      </c>
      <c r="E297" s="153" t="s">
        <v>1</v>
      </c>
      <c r="F297" s="154" t="s">
        <v>2591</v>
      </c>
      <c r="H297" s="155">
        <v>6</v>
      </c>
      <c r="I297" s="156"/>
      <c r="L297" s="151"/>
      <c r="M297" s="157"/>
      <c r="T297" s="158"/>
      <c r="AT297" s="153" t="s">
        <v>384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375</v>
      </c>
    </row>
    <row r="298" spans="2:65" s="13" customFormat="1" ht="11.25" x14ac:dyDescent="0.2">
      <c r="B298" s="159"/>
      <c r="D298" s="152" t="s">
        <v>384</v>
      </c>
      <c r="E298" s="160" t="s">
        <v>1</v>
      </c>
      <c r="F298" s="161" t="s">
        <v>387</v>
      </c>
      <c r="H298" s="162">
        <v>6</v>
      </c>
      <c r="I298" s="163"/>
      <c r="L298" s="159"/>
      <c r="M298" s="164"/>
      <c r="T298" s="165"/>
      <c r="AT298" s="160" t="s">
        <v>384</v>
      </c>
      <c r="AU298" s="160" t="s">
        <v>85</v>
      </c>
      <c r="AV298" s="13" t="s">
        <v>382</v>
      </c>
      <c r="AW298" s="13" t="s">
        <v>32</v>
      </c>
      <c r="AX298" s="13" t="s">
        <v>83</v>
      </c>
      <c r="AY298" s="160" t="s">
        <v>375</v>
      </c>
    </row>
    <row r="299" spans="2:65" s="1" customFormat="1" ht="24.2" customHeight="1" x14ac:dyDescent="0.2">
      <c r="B299" s="32"/>
      <c r="C299" s="138" t="s">
        <v>1025</v>
      </c>
      <c r="D299" s="138" t="s">
        <v>377</v>
      </c>
      <c r="E299" s="139" t="s">
        <v>2592</v>
      </c>
      <c r="F299" s="140" t="s">
        <v>2593</v>
      </c>
      <c r="G299" s="141" t="s">
        <v>532</v>
      </c>
      <c r="H299" s="142">
        <v>20</v>
      </c>
      <c r="I299" s="143"/>
      <c r="J299" s="144">
        <f>ROUND(I299*H299,2)</f>
        <v>0</v>
      </c>
      <c r="K299" s="140" t="s">
        <v>381</v>
      </c>
      <c r="L299" s="32"/>
      <c r="M299" s="145" t="s">
        <v>1</v>
      </c>
      <c r="N299" s="146" t="s">
        <v>41</v>
      </c>
      <c r="P299" s="147">
        <f>O299*H299</f>
        <v>0</v>
      </c>
      <c r="Q299" s="147">
        <v>3.5E-4</v>
      </c>
      <c r="R299" s="147">
        <f>Q299*H299</f>
        <v>7.0000000000000001E-3</v>
      </c>
      <c r="S299" s="147">
        <v>0</v>
      </c>
      <c r="T299" s="148">
        <f>S299*H299</f>
        <v>0</v>
      </c>
      <c r="AR299" s="149" t="s">
        <v>491</v>
      </c>
      <c r="AT299" s="149" t="s">
        <v>377</v>
      </c>
      <c r="AU299" s="149" t="s">
        <v>85</v>
      </c>
      <c r="AY299" s="17" t="s">
        <v>375</v>
      </c>
      <c r="BE299" s="150">
        <f>IF(N299="základní",J299,0)</f>
        <v>0</v>
      </c>
      <c r="BF299" s="150">
        <f>IF(N299="snížená",J299,0)</f>
        <v>0</v>
      </c>
      <c r="BG299" s="150">
        <f>IF(N299="zákl. přenesená",J299,0)</f>
        <v>0</v>
      </c>
      <c r="BH299" s="150">
        <f>IF(N299="sníž. přenesená",J299,0)</f>
        <v>0</v>
      </c>
      <c r="BI299" s="150">
        <f>IF(N299="nulová",J299,0)</f>
        <v>0</v>
      </c>
      <c r="BJ299" s="17" t="s">
        <v>83</v>
      </c>
      <c r="BK299" s="150">
        <f>ROUND(I299*H299,2)</f>
        <v>0</v>
      </c>
      <c r="BL299" s="17" t="s">
        <v>491</v>
      </c>
      <c r="BM299" s="149" t="s">
        <v>1501</v>
      </c>
    </row>
    <row r="300" spans="2:65" s="12" customFormat="1" ht="11.25" x14ac:dyDescent="0.2">
      <c r="B300" s="151"/>
      <c r="D300" s="152" t="s">
        <v>384</v>
      </c>
      <c r="E300" s="153" t="s">
        <v>1</v>
      </c>
      <c r="F300" s="154" t="s">
        <v>2594</v>
      </c>
      <c r="H300" s="155">
        <v>20</v>
      </c>
      <c r="I300" s="156"/>
      <c r="L300" s="151"/>
      <c r="M300" s="157"/>
      <c r="T300" s="158"/>
      <c r="AT300" s="153" t="s">
        <v>384</v>
      </c>
      <c r="AU300" s="153" t="s">
        <v>85</v>
      </c>
      <c r="AV300" s="12" t="s">
        <v>85</v>
      </c>
      <c r="AW300" s="12" t="s">
        <v>32</v>
      </c>
      <c r="AX300" s="12" t="s">
        <v>76</v>
      </c>
      <c r="AY300" s="153" t="s">
        <v>375</v>
      </c>
    </row>
    <row r="301" spans="2:65" s="13" customFormat="1" ht="11.25" x14ac:dyDescent="0.2">
      <c r="B301" s="159"/>
      <c r="D301" s="152" t="s">
        <v>384</v>
      </c>
      <c r="E301" s="160" t="s">
        <v>1</v>
      </c>
      <c r="F301" s="161" t="s">
        <v>387</v>
      </c>
      <c r="H301" s="162">
        <v>20</v>
      </c>
      <c r="I301" s="163"/>
      <c r="L301" s="159"/>
      <c r="M301" s="164"/>
      <c r="T301" s="165"/>
      <c r="AT301" s="160" t="s">
        <v>384</v>
      </c>
      <c r="AU301" s="160" t="s">
        <v>85</v>
      </c>
      <c r="AV301" s="13" t="s">
        <v>382</v>
      </c>
      <c r="AW301" s="13" t="s">
        <v>32</v>
      </c>
      <c r="AX301" s="13" t="s">
        <v>83</v>
      </c>
      <c r="AY301" s="160" t="s">
        <v>375</v>
      </c>
    </row>
    <row r="302" spans="2:65" s="1" customFormat="1" ht="24.2" customHeight="1" x14ac:dyDescent="0.2">
      <c r="B302" s="32"/>
      <c r="C302" s="138" t="s">
        <v>1033</v>
      </c>
      <c r="D302" s="138" t="s">
        <v>377</v>
      </c>
      <c r="E302" s="139" t="s">
        <v>2595</v>
      </c>
      <c r="F302" s="140" t="s">
        <v>2596</v>
      </c>
      <c r="G302" s="141" t="s">
        <v>532</v>
      </c>
      <c r="H302" s="142">
        <v>8</v>
      </c>
      <c r="I302" s="143"/>
      <c r="J302" s="144">
        <f>ROUND(I302*H302,2)</f>
        <v>0</v>
      </c>
      <c r="K302" s="140" t="s">
        <v>381</v>
      </c>
      <c r="L302" s="32"/>
      <c r="M302" s="145" t="s">
        <v>1</v>
      </c>
      <c r="N302" s="146" t="s">
        <v>41</v>
      </c>
      <c r="P302" s="147">
        <f>O302*H302</f>
        <v>0</v>
      </c>
      <c r="Q302" s="147">
        <v>5.5000000000000003E-4</v>
      </c>
      <c r="R302" s="147">
        <f>Q302*H302</f>
        <v>4.4000000000000003E-3</v>
      </c>
      <c r="S302" s="147">
        <v>0</v>
      </c>
      <c r="T302" s="148">
        <f>S302*H302</f>
        <v>0</v>
      </c>
      <c r="AR302" s="149" t="s">
        <v>491</v>
      </c>
      <c r="AT302" s="149" t="s">
        <v>377</v>
      </c>
      <c r="AU302" s="149" t="s">
        <v>85</v>
      </c>
      <c r="AY302" s="17" t="s">
        <v>375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491</v>
      </c>
      <c r="BM302" s="149" t="s">
        <v>1517</v>
      </c>
    </row>
    <row r="303" spans="2:65" s="12" customFormat="1" ht="11.25" x14ac:dyDescent="0.2">
      <c r="B303" s="151"/>
      <c r="D303" s="152" t="s">
        <v>384</v>
      </c>
      <c r="E303" s="153" t="s">
        <v>1</v>
      </c>
      <c r="F303" s="154" t="s">
        <v>2597</v>
      </c>
      <c r="H303" s="155">
        <v>8</v>
      </c>
      <c r="I303" s="156"/>
      <c r="L303" s="151"/>
      <c r="M303" s="157"/>
      <c r="T303" s="158"/>
      <c r="AT303" s="153" t="s">
        <v>384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375</v>
      </c>
    </row>
    <row r="304" spans="2:65" s="13" customFormat="1" ht="11.25" x14ac:dyDescent="0.2">
      <c r="B304" s="159"/>
      <c r="D304" s="152" t="s">
        <v>384</v>
      </c>
      <c r="E304" s="160" t="s">
        <v>1</v>
      </c>
      <c r="F304" s="161" t="s">
        <v>387</v>
      </c>
      <c r="H304" s="162">
        <v>8</v>
      </c>
      <c r="I304" s="163"/>
      <c r="L304" s="159"/>
      <c r="M304" s="164"/>
      <c r="T304" s="165"/>
      <c r="AT304" s="160" t="s">
        <v>384</v>
      </c>
      <c r="AU304" s="160" t="s">
        <v>85</v>
      </c>
      <c r="AV304" s="13" t="s">
        <v>382</v>
      </c>
      <c r="AW304" s="13" t="s">
        <v>32</v>
      </c>
      <c r="AX304" s="13" t="s">
        <v>83</v>
      </c>
      <c r="AY304" s="160" t="s">
        <v>375</v>
      </c>
    </row>
    <row r="305" spans="2:65" s="1" customFormat="1" ht="24.2" customHeight="1" x14ac:dyDescent="0.2">
      <c r="B305" s="32"/>
      <c r="C305" s="138" t="s">
        <v>1038</v>
      </c>
      <c r="D305" s="138" t="s">
        <v>377</v>
      </c>
      <c r="E305" s="139" t="s">
        <v>2598</v>
      </c>
      <c r="F305" s="140" t="s">
        <v>2599</v>
      </c>
      <c r="G305" s="141" t="s">
        <v>532</v>
      </c>
      <c r="H305" s="142">
        <v>6</v>
      </c>
      <c r="I305" s="143"/>
      <c r="J305" s="144">
        <f>ROUND(I305*H305,2)</f>
        <v>0</v>
      </c>
      <c r="K305" s="140" t="s">
        <v>381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7.6000000000000004E-4</v>
      </c>
      <c r="R305" s="147">
        <f>Q305*H305</f>
        <v>4.5599999999999998E-3</v>
      </c>
      <c r="S305" s="147">
        <v>0</v>
      </c>
      <c r="T305" s="148">
        <f>S305*H305</f>
        <v>0</v>
      </c>
      <c r="AR305" s="149" t="s">
        <v>491</v>
      </c>
      <c r="AT305" s="149" t="s">
        <v>377</v>
      </c>
      <c r="AU305" s="149" t="s">
        <v>85</v>
      </c>
      <c r="AY305" s="17" t="s">
        <v>375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491</v>
      </c>
      <c r="BM305" s="149" t="s">
        <v>1539</v>
      </c>
    </row>
    <row r="306" spans="2:65" s="12" customFormat="1" ht="11.25" x14ac:dyDescent="0.2">
      <c r="B306" s="151"/>
      <c r="D306" s="152" t="s">
        <v>384</v>
      </c>
      <c r="E306" s="153" t="s">
        <v>1</v>
      </c>
      <c r="F306" s="154" t="s">
        <v>2591</v>
      </c>
      <c r="H306" s="155">
        <v>6</v>
      </c>
      <c r="I306" s="156"/>
      <c r="L306" s="151"/>
      <c r="M306" s="157"/>
      <c r="T306" s="158"/>
      <c r="AT306" s="153" t="s">
        <v>384</v>
      </c>
      <c r="AU306" s="153" t="s">
        <v>85</v>
      </c>
      <c r="AV306" s="12" t="s">
        <v>85</v>
      </c>
      <c r="AW306" s="12" t="s">
        <v>32</v>
      </c>
      <c r="AX306" s="12" t="s">
        <v>76</v>
      </c>
      <c r="AY306" s="153" t="s">
        <v>375</v>
      </c>
    </row>
    <row r="307" spans="2:65" s="13" customFormat="1" ht="11.25" x14ac:dyDescent="0.2">
      <c r="B307" s="159"/>
      <c r="D307" s="152" t="s">
        <v>384</v>
      </c>
      <c r="E307" s="160" t="s">
        <v>1</v>
      </c>
      <c r="F307" s="161" t="s">
        <v>387</v>
      </c>
      <c r="H307" s="162">
        <v>6</v>
      </c>
      <c r="I307" s="163"/>
      <c r="L307" s="159"/>
      <c r="M307" s="164"/>
      <c r="T307" s="165"/>
      <c r="AT307" s="160" t="s">
        <v>384</v>
      </c>
      <c r="AU307" s="160" t="s">
        <v>85</v>
      </c>
      <c r="AV307" s="13" t="s">
        <v>382</v>
      </c>
      <c r="AW307" s="13" t="s">
        <v>32</v>
      </c>
      <c r="AX307" s="13" t="s">
        <v>83</v>
      </c>
      <c r="AY307" s="160" t="s">
        <v>375</v>
      </c>
    </row>
    <row r="308" spans="2:65" s="1" customFormat="1" ht="24.2" customHeight="1" x14ac:dyDescent="0.2">
      <c r="B308" s="32"/>
      <c r="C308" s="138" t="s">
        <v>1043</v>
      </c>
      <c r="D308" s="138" t="s">
        <v>377</v>
      </c>
      <c r="E308" s="139" t="s">
        <v>2600</v>
      </c>
      <c r="F308" s="140" t="s">
        <v>2601</v>
      </c>
      <c r="G308" s="141" t="s">
        <v>532</v>
      </c>
      <c r="H308" s="142">
        <v>10</v>
      </c>
      <c r="I308" s="143"/>
      <c r="J308" s="144">
        <f>ROUND(I308*H308,2)</f>
        <v>0</v>
      </c>
      <c r="K308" s="140" t="s">
        <v>381</v>
      </c>
      <c r="L308" s="32"/>
      <c r="M308" s="145" t="s">
        <v>1</v>
      </c>
      <c r="N308" s="146" t="s">
        <v>41</v>
      </c>
      <c r="P308" s="147">
        <f>O308*H308</f>
        <v>0</v>
      </c>
      <c r="Q308" s="147">
        <v>1.8600000000000001E-3</v>
      </c>
      <c r="R308" s="147">
        <f>Q308*H308</f>
        <v>1.8600000000000002E-2</v>
      </c>
      <c r="S308" s="147">
        <v>0</v>
      </c>
      <c r="T308" s="148">
        <f>S308*H308</f>
        <v>0</v>
      </c>
      <c r="AR308" s="149" t="s">
        <v>491</v>
      </c>
      <c r="AT308" s="149" t="s">
        <v>377</v>
      </c>
      <c r="AU308" s="149" t="s">
        <v>85</v>
      </c>
      <c r="AY308" s="17" t="s">
        <v>375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491</v>
      </c>
      <c r="BM308" s="149" t="s">
        <v>1554</v>
      </c>
    </row>
    <row r="309" spans="2:65" s="12" customFormat="1" ht="11.25" x14ac:dyDescent="0.2">
      <c r="B309" s="151"/>
      <c r="D309" s="152" t="s">
        <v>384</v>
      </c>
      <c r="E309" s="153" t="s">
        <v>1</v>
      </c>
      <c r="F309" s="154" t="s">
        <v>2602</v>
      </c>
      <c r="H309" s="155">
        <v>10</v>
      </c>
      <c r="I309" s="156"/>
      <c r="L309" s="151"/>
      <c r="M309" s="157"/>
      <c r="T309" s="158"/>
      <c r="AT309" s="153" t="s">
        <v>384</v>
      </c>
      <c r="AU309" s="153" t="s">
        <v>85</v>
      </c>
      <c r="AV309" s="12" t="s">
        <v>85</v>
      </c>
      <c r="AW309" s="12" t="s">
        <v>32</v>
      </c>
      <c r="AX309" s="12" t="s">
        <v>76</v>
      </c>
      <c r="AY309" s="153" t="s">
        <v>375</v>
      </c>
    </row>
    <row r="310" spans="2:65" s="13" customFormat="1" ht="11.25" x14ac:dyDescent="0.2">
      <c r="B310" s="159"/>
      <c r="D310" s="152" t="s">
        <v>384</v>
      </c>
      <c r="E310" s="160" t="s">
        <v>1</v>
      </c>
      <c r="F310" s="161" t="s">
        <v>387</v>
      </c>
      <c r="H310" s="162">
        <v>10</v>
      </c>
      <c r="I310" s="163"/>
      <c r="L310" s="159"/>
      <c r="M310" s="164"/>
      <c r="T310" s="165"/>
      <c r="AT310" s="160" t="s">
        <v>384</v>
      </c>
      <c r="AU310" s="160" t="s">
        <v>85</v>
      </c>
      <c r="AV310" s="13" t="s">
        <v>382</v>
      </c>
      <c r="AW310" s="13" t="s">
        <v>32</v>
      </c>
      <c r="AX310" s="13" t="s">
        <v>83</v>
      </c>
      <c r="AY310" s="160" t="s">
        <v>375</v>
      </c>
    </row>
    <row r="311" spans="2:65" s="1" customFormat="1" ht="44.25" customHeight="1" x14ac:dyDescent="0.2">
      <c r="B311" s="32"/>
      <c r="C311" s="179" t="s">
        <v>1072</v>
      </c>
      <c r="D311" s="179" t="s">
        <v>657</v>
      </c>
      <c r="E311" s="180" t="s">
        <v>2603</v>
      </c>
      <c r="F311" s="181" t="s">
        <v>2604</v>
      </c>
      <c r="G311" s="182" t="s">
        <v>532</v>
      </c>
      <c r="H311" s="183">
        <v>1</v>
      </c>
      <c r="I311" s="184"/>
      <c r="J311" s="185">
        <f>ROUND(I311*H311,2)</f>
        <v>0</v>
      </c>
      <c r="K311" s="181" t="s">
        <v>381</v>
      </c>
      <c r="L311" s="186"/>
      <c r="M311" s="187" t="s">
        <v>1</v>
      </c>
      <c r="N311" s="188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585</v>
      </c>
      <c r="AT311" s="149" t="s">
        <v>657</v>
      </c>
      <c r="AU311" s="149" t="s">
        <v>85</v>
      </c>
      <c r="AY311" s="17" t="s">
        <v>375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491</v>
      </c>
      <c r="BM311" s="149" t="s">
        <v>1565</v>
      </c>
    </row>
    <row r="312" spans="2:65" s="12" customFormat="1" ht="11.25" x14ac:dyDescent="0.2">
      <c r="B312" s="151"/>
      <c r="D312" s="152" t="s">
        <v>384</v>
      </c>
      <c r="E312" s="153" t="s">
        <v>1</v>
      </c>
      <c r="F312" s="154" t="s">
        <v>2605</v>
      </c>
      <c r="H312" s="155">
        <v>1</v>
      </c>
      <c r="I312" s="156"/>
      <c r="L312" s="151"/>
      <c r="M312" s="157"/>
      <c r="T312" s="158"/>
      <c r="AT312" s="153" t="s">
        <v>384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375</v>
      </c>
    </row>
    <row r="313" spans="2:65" s="13" customFormat="1" ht="11.25" x14ac:dyDescent="0.2">
      <c r="B313" s="159"/>
      <c r="D313" s="152" t="s">
        <v>384</v>
      </c>
      <c r="E313" s="160" t="s">
        <v>1</v>
      </c>
      <c r="F313" s="161" t="s">
        <v>387</v>
      </c>
      <c r="H313" s="162">
        <v>1</v>
      </c>
      <c r="I313" s="163"/>
      <c r="L313" s="159"/>
      <c r="M313" s="164"/>
      <c r="T313" s="165"/>
      <c r="AT313" s="160" t="s">
        <v>384</v>
      </c>
      <c r="AU313" s="160" t="s">
        <v>85</v>
      </c>
      <c r="AV313" s="13" t="s">
        <v>382</v>
      </c>
      <c r="AW313" s="13" t="s">
        <v>32</v>
      </c>
      <c r="AX313" s="13" t="s">
        <v>83</v>
      </c>
      <c r="AY313" s="160" t="s">
        <v>375</v>
      </c>
    </row>
    <row r="314" spans="2:65" s="1" customFormat="1" ht="44.25" customHeight="1" x14ac:dyDescent="0.2">
      <c r="B314" s="32"/>
      <c r="C314" s="179" t="s">
        <v>1080</v>
      </c>
      <c r="D314" s="179" t="s">
        <v>657</v>
      </c>
      <c r="E314" s="180" t="s">
        <v>2606</v>
      </c>
      <c r="F314" s="181" t="s">
        <v>2607</v>
      </c>
      <c r="G314" s="182" t="s">
        <v>532</v>
      </c>
      <c r="H314" s="183">
        <v>1</v>
      </c>
      <c r="I314" s="184"/>
      <c r="J314" s="185">
        <f>ROUND(I314*H314,2)</f>
        <v>0</v>
      </c>
      <c r="K314" s="181" t="s">
        <v>381</v>
      </c>
      <c r="L314" s="186"/>
      <c r="M314" s="187" t="s">
        <v>1</v>
      </c>
      <c r="N314" s="188" t="s">
        <v>41</v>
      </c>
      <c r="P314" s="147">
        <f>O314*H314</f>
        <v>0</v>
      </c>
      <c r="Q314" s="147">
        <v>0</v>
      </c>
      <c r="R314" s="147">
        <f>Q314*H314</f>
        <v>0</v>
      </c>
      <c r="S314" s="147">
        <v>0</v>
      </c>
      <c r="T314" s="148">
        <f>S314*H314</f>
        <v>0</v>
      </c>
      <c r="AR314" s="149" t="s">
        <v>585</v>
      </c>
      <c r="AT314" s="149" t="s">
        <v>657</v>
      </c>
      <c r="AU314" s="149" t="s">
        <v>85</v>
      </c>
      <c r="AY314" s="17" t="s">
        <v>375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83</v>
      </c>
      <c r="BK314" s="150">
        <f>ROUND(I314*H314,2)</f>
        <v>0</v>
      </c>
      <c r="BL314" s="17" t="s">
        <v>491</v>
      </c>
      <c r="BM314" s="149" t="s">
        <v>1579</v>
      </c>
    </row>
    <row r="315" spans="2:65" s="12" customFormat="1" ht="11.25" x14ac:dyDescent="0.2">
      <c r="B315" s="151"/>
      <c r="D315" s="152" t="s">
        <v>384</v>
      </c>
      <c r="E315" s="153" t="s">
        <v>1</v>
      </c>
      <c r="F315" s="154" t="s">
        <v>2605</v>
      </c>
      <c r="H315" s="155">
        <v>1</v>
      </c>
      <c r="I315" s="156"/>
      <c r="L315" s="151"/>
      <c r="M315" s="157"/>
      <c r="T315" s="158"/>
      <c r="AT315" s="153" t="s">
        <v>384</v>
      </c>
      <c r="AU315" s="153" t="s">
        <v>85</v>
      </c>
      <c r="AV315" s="12" t="s">
        <v>85</v>
      </c>
      <c r="AW315" s="12" t="s">
        <v>32</v>
      </c>
      <c r="AX315" s="12" t="s">
        <v>76</v>
      </c>
      <c r="AY315" s="153" t="s">
        <v>375</v>
      </c>
    </row>
    <row r="316" spans="2:65" s="13" customFormat="1" ht="11.25" x14ac:dyDescent="0.2">
      <c r="B316" s="159"/>
      <c r="D316" s="152" t="s">
        <v>384</v>
      </c>
      <c r="E316" s="160" t="s">
        <v>1</v>
      </c>
      <c r="F316" s="161" t="s">
        <v>387</v>
      </c>
      <c r="H316" s="162">
        <v>1</v>
      </c>
      <c r="I316" s="163"/>
      <c r="L316" s="159"/>
      <c r="M316" s="164"/>
      <c r="T316" s="165"/>
      <c r="AT316" s="160" t="s">
        <v>384</v>
      </c>
      <c r="AU316" s="160" t="s">
        <v>85</v>
      </c>
      <c r="AV316" s="13" t="s">
        <v>382</v>
      </c>
      <c r="AW316" s="13" t="s">
        <v>32</v>
      </c>
      <c r="AX316" s="13" t="s">
        <v>83</v>
      </c>
      <c r="AY316" s="160" t="s">
        <v>375</v>
      </c>
    </row>
    <row r="317" spans="2:65" s="1" customFormat="1" ht="44.25" customHeight="1" x14ac:dyDescent="0.2">
      <c r="B317" s="32"/>
      <c r="C317" s="179" t="s">
        <v>1093</v>
      </c>
      <c r="D317" s="179" t="s">
        <v>657</v>
      </c>
      <c r="E317" s="180" t="s">
        <v>2608</v>
      </c>
      <c r="F317" s="181" t="s">
        <v>2609</v>
      </c>
      <c r="G317" s="182" t="s">
        <v>532</v>
      </c>
      <c r="H317" s="183">
        <v>2</v>
      </c>
      <c r="I317" s="184"/>
      <c r="J317" s="185">
        <f>ROUND(I317*H317,2)</f>
        <v>0</v>
      </c>
      <c r="K317" s="181" t="s">
        <v>381</v>
      </c>
      <c r="L317" s="186"/>
      <c r="M317" s="187" t="s">
        <v>1</v>
      </c>
      <c r="N317" s="188" t="s">
        <v>41</v>
      </c>
      <c r="P317" s="147">
        <f>O317*H317</f>
        <v>0</v>
      </c>
      <c r="Q317" s="147">
        <v>0</v>
      </c>
      <c r="R317" s="147">
        <f>Q317*H317</f>
        <v>0</v>
      </c>
      <c r="S317" s="147">
        <v>0</v>
      </c>
      <c r="T317" s="148">
        <f>S317*H317</f>
        <v>0</v>
      </c>
      <c r="AR317" s="149" t="s">
        <v>585</v>
      </c>
      <c r="AT317" s="149" t="s">
        <v>657</v>
      </c>
      <c r="AU317" s="149" t="s">
        <v>85</v>
      </c>
      <c r="AY317" s="17" t="s">
        <v>375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83</v>
      </c>
      <c r="BK317" s="150">
        <f>ROUND(I317*H317,2)</f>
        <v>0</v>
      </c>
      <c r="BL317" s="17" t="s">
        <v>491</v>
      </c>
      <c r="BM317" s="149" t="s">
        <v>1589</v>
      </c>
    </row>
    <row r="318" spans="2:65" s="12" customFormat="1" ht="11.25" x14ac:dyDescent="0.2">
      <c r="B318" s="151"/>
      <c r="D318" s="152" t="s">
        <v>384</v>
      </c>
      <c r="E318" s="153" t="s">
        <v>1</v>
      </c>
      <c r="F318" s="154" t="s">
        <v>2578</v>
      </c>
      <c r="H318" s="155">
        <v>2</v>
      </c>
      <c r="I318" s="156"/>
      <c r="L318" s="151"/>
      <c r="M318" s="157"/>
      <c r="T318" s="158"/>
      <c r="AT318" s="153" t="s">
        <v>384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375</v>
      </c>
    </row>
    <row r="319" spans="2:65" s="13" customFormat="1" ht="11.25" x14ac:dyDescent="0.2">
      <c r="B319" s="159"/>
      <c r="D319" s="152" t="s">
        <v>384</v>
      </c>
      <c r="E319" s="160" t="s">
        <v>1</v>
      </c>
      <c r="F319" s="161" t="s">
        <v>387</v>
      </c>
      <c r="H319" s="162">
        <v>2</v>
      </c>
      <c r="I319" s="163"/>
      <c r="L319" s="159"/>
      <c r="M319" s="164"/>
      <c r="T319" s="165"/>
      <c r="AT319" s="160" t="s">
        <v>384</v>
      </c>
      <c r="AU319" s="160" t="s">
        <v>85</v>
      </c>
      <c r="AV319" s="13" t="s">
        <v>382</v>
      </c>
      <c r="AW319" s="13" t="s">
        <v>32</v>
      </c>
      <c r="AX319" s="13" t="s">
        <v>83</v>
      </c>
      <c r="AY319" s="160" t="s">
        <v>375</v>
      </c>
    </row>
    <row r="320" spans="2:65" s="1" customFormat="1" ht="44.25" customHeight="1" x14ac:dyDescent="0.2">
      <c r="B320" s="32"/>
      <c r="C320" s="179" t="s">
        <v>1097</v>
      </c>
      <c r="D320" s="179" t="s">
        <v>657</v>
      </c>
      <c r="E320" s="180" t="s">
        <v>2610</v>
      </c>
      <c r="F320" s="181" t="s">
        <v>2611</v>
      </c>
      <c r="G320" s="182" t="s">
        <v>532</v>
      </c>
      <c r="H320" s="183">
        <v>31</v>
      </c>
      <c r="I320" s="184"/>
      <c r="J320" s="185">
        <f>ROUND(I320*H320,2)</f>
        <v>0</v>
      </c>
      <c r="K320" s="181" t="s">
        <v>381</v>
      </c>
      <c r="L320" s="186"/>
      <c r="M320" s="187" t="s">
        <v>1</v>
      </c>
      <c r="N320" s="188" t="s">
        <v>41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585</v>
      </c>
      <c r="AT320" s="149" t="s">
        <v>657</v>
      </c>
      <c r="AU320" s="149" t="s">
        <v>85</v>
      </c>
      <c r="AY320" s="17" t="s">
        <v>375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491</v>
      </c>
      <c r="BM320" s="149" t="s">
        <v>1607</v>
      </c>
    </row>
    <row r="321" spans="2:65" s="12" customFormat="1" ht="11.25" x14ac:dyDescent="0.2">
      <c r="B321" s="151"/>
      <c r="D321" s="152" t="s">
        <v>384</v>
      </c>
      <c r="E321" s="153" t="s">
        <v>1</v>
      </c>
      <c r="F321" s="154" t="s">
        <v>2612</v>
      </c>
      <c r="H321" s="155">
        <v>31</v>
      </c>
      <c r="I321" s="156"/>
      <c r="L321" s="151"/>
      <c r="M321" s="157"/>
      <c r="T321" s="158"/>
      <c r="AT321" s="153" t="s">
        <v>384</v>
      </c>
      <c r="AU321" s="153" t="s">
        <v>85</v>
      </c>
      <c r="AV321" s="12" t="s">
        <v>85</v>
      </c>
      <c r="AW321" s="12" t="s">
        <v>32</v>
      </c>
      <c r="AX321" s="12" t="s">
        <v>76</v>
      </c>
      <c r="AY321" s="153" t="s">
        <v>375</v>
      </c>
    </row>
    <row r="322" spans="2:65" s="13" customFormat="1" ht="11.25" x14ac:dyDescent="0.2">
      <c r="B322" s="159"/>
      <c r="D322" s="152" t="s">
        <v>384</v>
      </c>
      <c r="E322" s="160" t="s">
        <v>1</v>
      </c>
      <c r="F322" s="161" t="s">
        <v>387</v>
      </c>
      <c r="H322" s="162">
        <v>31</v>
      </c>
      <c r="I322" s="163"/>
      <c r="L322" s="159"/>
      <c r="M322" s="164"/>
      <c r="T322" s="165"/>
      <c r="AT322" s="160" t="s">
        <v>384</v>
      </c>
      <c r="AU322" s="160" t="s">
        <v>85</v>
      </c>
      <c r="AV322" s="13" t="s">
        <v>382</v>
      </c>
      <c r="AW322" s="13" t="s">
        <v>32</v>
      </c>
      <c r="AX322" s="13" t="s">
        <v>83</v>
      </c>
      <c r="AY322" s="160" t="s">
        <v>375</v>
      </c>
    </row>
    <row r="323" spans="2:65" s="1" customFormat="1" ht="49.15" customHeight="1" x14ac:dyDescent="0.2">
      <c r="B323" s="32"/>
      <c r="C323" s="179" t="s">
        <v>1109</v>
      </c>
      <c r="D323" s="179" t="s">
        <v>657</v>
      </c>
      <c r="E323" s="180" t="s">
        <v>2613</v>
      </c>
      <c r="F323" s="181" t="s">
        <v>2614</v>
      </c>
      <c r="G323" s="182" t="s">
        <v>532</v>
      </c>
      <c r="H323" s="183">
        <v>29</v>
      </c>
      <c r="I323" s="184"/>
      <c r="J323" s="185">
        <f>ROUND(I323*H323,2)</f>
        <v>0</v>
      </c>
      <c r="K323" s="181" t="s">
        <v>381</v>
      </c>
      <c r="L323" s="186"/>
      <c r="M323" s="187" t="s">
        <v>1</v>
      </c>
      <c r="N323" s="188" t="s">
        <v>41</v>
      </c>
      <c r="P323" s="147">
        <f>O323*H323</f>
        <v>0</v>
      </c>
      <c r="Q323" s="147">
        <v>0</v>
      </c>
      <c r="R323" s="147">
        <f>Q323*H323</f>
        <v>0</v>
      </c>
      <c r="S323" s="147">
        <v>0</v>
      </c>
      <c r="T323" s="148">
        <f>S323*H323</f>
        <v>0</v>
      </c>
      <c r="AR323" s="149" t="s">
        <v>585</v>
      </c>
      <c r="AT323" s="149" t="s">
        <v>657</v>
      </c>
      <c r="AU323" s="149" t="s">
        <v>85</v>
      </c>
      <c r="AY323" s="17" t="s">
        <v>375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491</v>
      </c>
      <c r="BM323" s="149" t="s">
        <v>1616</v>
      </c>
    </row>
    <row r="324" spans="2:65" s="12" customFormat="1" ht="11.25" x14ac:dyDescent="0.2">
      <c r="B324" s="151"/>
      <c r="D324" s="152" t="s">
        <v>384</v>
      </c>
      <c r="E324" s="153" t="s">
        <v>1</v>
      </c>
      <c r="F324" s="154" t="s">
        <v>2615</v>
      </c>
      <c r="H324" s="155">
        <v>29</v>
      </c>
      <c r="I324" s="156"/>
      <c r="L324" s="151"/>
      <c r="M324" s="157"/>
      <c r="T324" s="158"/>
      <c r="AT324" s="153" t="s">
        <v>384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375</v>
      </c>
    </row>
    <row r="325" spans="2:65" s="13" customFormat="1" ht="11.25" x14ac:dyDescent="0.2">
      <c r="B325" s="159"/>
      <c r="D325" s="152" t="s">
        <v>384</v>
      </c>
      <c r="E325" s="160" t="s">
        <v>1</v>
      </c>
      <c r="F325" s="161" t="s">
        <v>387</v>
      </c>
      <c r="H325" s="162">
        <v>29</v>
      </c>
      <c r="I325" s="163"/>
      <c r="L325" s="159"/>
      <c r="M325" s="164"/>
      <c r="T325" s="165"/>
      <c r="AT325" s="160" t="s">
        <v>384</v>
      </c>
      <c r="AU325" s="160" t="s">
        <v>85</v>
      </c>
      <c r="AV325" s="13" t="s">
        <v>382</v>
      </c>
      <c r="AW325" s="13" t="s">
        <v>32</v>
      </c>
      <c r="AX325" s="13" t="s">
        <v>83</v>
      </c>
      <c r="AY325" s="160" t="s">
        <v>375</v>
      </c>
    </row>
    <row r="326" spans="2:65" s="1" customFormat="1" ht="49.15" customHeight="1" x14ac:dyDescent="0.2">
      <c r="B326" s="32"/>
      <c r="C326" s="179" t="s">
        <v>1121</v>
      </c>
      <c r="D326" s="179" t="s">
        <v>657</v>
      </c>
      <c r="E326" s="180" t="s">
        <v>2616</v>
      </c>
      <c r="F326" s="181" t="s">
        <v>2617</v>
      </c>
      <c r="G326" s="182" t="s">
        <v>532</v>
      </c>
      <c r="H326" s="183">
        <v>2</v>
      </c>
      <c r="I326" s="184"/>
      <c r="J326" s="185">
        <f>ROUND(I326*H326,2)</f>
        <v>0</v>
      </c>
      <c r="K326" s="181" t="s">
        <v>381</v>
      </c>
      <c r="L326" s="186"/>
      <c r="M326" s="187" t="s">
        <v>1</v>
      </c>
      <c r="N326" s="188" t="s">
        <v>41</v>
      </c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AR326" s="149" t="s">
        <v>585</v>
      </c>
      <c r="AT326" s="149" t="s">
        <v>657</v>
      </c>
      <c r="AU326" s="149" t="s">
        <v>85</v>
      </c>
      <c r="AY326" s="17" t="s">
        <v>375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491</v>
      </c>
      <c r="BM326" s="149" t="s">
        <v>1624</v>
      </c>
    </row>
    <row r="327" spans="2:65" s="12" customFormat="1" ht="11.25" x14ac:dyDescent="0.2">
      <c r="B327" s="151"/>
      <c r="D327" s="152" t="s">
        <v>384</v>
      </c>
      <c r="E327" s="153" t="s">
        <v>1</v>
      </c>
      <c r="F327" s="154" t="s">
        <v>2618</v>
      </c>
      <c r="H327" s="155">
        <v>2</v>
      </c>
      <c r="I327" s="156"/>
      <c r="L327" s="151"/>
      <c r="M327" s="157"/>
      <c r="T327" s="158"/>
      <c r="AT327" s="153" t="s">
        <v>384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375</v>
      </c>
    </row>
    <row r="328" spans="2:65" s="13" customFormat="1" ht="11.25" x14ac:dyDescent="0.2">
      <c r="B328" s="159"/>
      <c r="D328" s="152" t="s">
        <v>384</v>
      </c>
      <c r="E328" s="160" t="s">
        <v>1</v>
      </c>
      <c r="F328" s="161" t="s">
        <v>387</v>
      </c>
      <c r="H328" s="162">
        <v>2</v>
      </c>
      <c r="I328" s="163"/>
      <c r="L328" s="159"/>
      <c r="M328" s="164"/>
      <c r="T328" s="165"/>
      <c r="AT328" s="160" t="s">
        <v>384</v>
      </c>
      <c r="AU328" s="160" t="s">
        <v>85</v>
      </c>
      <c r="AV328" s="13" t="s">
        <v>382</v>
      </c>
      <c r="AW328" s="13" t="s">
        <v>32</v>
      </c>
      <c r="AX328" s="13" t="s">
        <v>83</v>
      </c>
      <c r="AY328" s="160" t="s">
        <v>375</v>
      </c>
    </row>
    <row r="329" spans="2:65" s="1" customFormat="1" ht="16.5" customHeight="1" x14ac:dyDescent="0.2">
      <c r="B329" s="32"/>
      <c r="C329" s="179" t="s">
        <v>1127</v>
      </c>
      <c r="D329" s="179" t="s">
        <v>657</v>
      </c>
      <c r="E329" s="180" t="s">
        <v>2619</v>
      </c>
      <c r="F329" s="181" t="s">
        <v>2620</v>
      </c>
      <c r="G329" s="182" t="s">
        <v>532</v>
      </c>
      <c r="H329" s="183">
        <v>62</v>
      </c>
      <c r="I329" s="184"/>
      <c r="J329" s="185">
        <f>ROUND(I329*H329,2)</f>
        <v>0</v>
      </c>
      <c r="K329" s="181" t="s">
        <v>381</v>
      </c>
      <c r="L329" s="186"/>
      <c r="M329" s="187" t="s">
        <v>1</v>
      </c>
      <c r="N329" s="188" t="s">
        <v>41</v>
      </c>
      <c r="P329" s="147">
        <f>O329*H329</f>
        <v>0</v>
      </c>
      <c r="Q329" s="147">
        <v>0</v>
      </c>
      <c r="R329" s="147">
        <f>Q329*H329</f>
        <v>0</v>
      </c>
      <c r="S329" s="147">
        <v>0</v>
      </c>
      <c r="T329" s="148">
        <f>S329*H329</f>
        <v>0</v>
      </c>
      <c r="AR329" s="149" t="s">
        <v>585</v>
      </c>
      <c r="AT329" s="149" t="s">
        <v>657</v>
      </c>
      <c r="AU329" s="149" t="s">
        <v>85</v>
      </c>
      <c r="AY329" s="17" t="s">
        <v>375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83</v>
      </c>
      <c r="BK329" s="150">
        <f>ROUND(I329*H329,2)</f>
        <v>0</v>
      </c>
      <c r="BL329" s="17" t="s">
        <v>491</v>
      </c>
      <c r="BM329" s="149" t="s">
        <v>1632</v>
      </c>
    </row>
    <row r="330" spans="2:65" s="12" customFormat="1" ht="11.25" x14ac:dyDescent="0.2">
      <c r="B330" s="151"/>
      <c r="D330" s="152" t="s">
        <v>384</v>
      </c>
      <c r="E330" s="153" t="s">
        <v>1</v>
      </c>
      <c r="F330" s="154" t="s">
        <v>2621</v>
      </c>
      <c r="H330" s="155">
        <v>62</v>
      </c>
      <c r="I330" s="156"/>
      <c r="L330" s="151"/>
      <c r="M330" s="157"/>
      <c r="T330" s="158"/>
      <c r="AT330" s="153" t="s">
        <v>384</v>
      </c>
      <c r="AU330" s="153" t="s">
        <v>85</v>
      </c>
      <c r="AV330" s="12" t="s">
        <v>85</v>
      </c>
      <c r="AW330" s="12" t="s">
        <v>32</v>
      </c>
      <c r="AX330" s="12" t="s">
        <v>76</v>
      </c>
      <c r="AY330" s="153" t="s">
        <v>375</v>
      </c>
    </row>
    <row r="331" spans="2:65" s="13" customFormat="1" ht="11.25" x14ac:dyDescent="0.2">
      <c r="B331" s="159"/>
      <c r="D331" s="152" t="s">
        <v>384</v>
      </c>
      <c r="E331" s="160" t="s">
        <v>1</v>
      </c>
      <c r="F331" s="161" t="s">
        <v>387</v>
      </c>
      <c r="H331" s="162">
        <v>62</v>
      </c>
      <c r="I331" s="163"/>
      <c r="L331" s="159"/>
      <c r="M331" s="164"/>
      <c r="T331" s="165"/>
      <c r="AT331" s="160" t="s">
        <v>384</v>
      </c>
      <c r="AU331" s="160" t="s">
        <v>85</v>
      </c>
      <c r="AV331" s="13" t="s">
        <v>382</v>
      </c>
      <c r="AW331" s="13" t="s">
        <v>32</v>
      </c>
      <c r="AX331" s="13" t="s">
        <v>83</v>
      </c>
      <c r="AY331" s="160" t="s">
        <v>375</v>
      </c>
    </row>
    <row r="332" spans="2:65" s="1" customFormat="1" ht="24.2" customHeight="1" x14ac:dyDescent="0.2">
      <c r="B332" s="32"/>
      <c r="C332" s="138" t="s">
        <v>1131</v>
      </c>
      <c r="D332" s="138" t="s">
        <v>377</v>
      </c>
      <c r="E332" s="139" t="s">
        <v>2622</v>
      </c>
      <c r="F332" s="140" t="s">
        <v>2623</v>
      </c>
      <c r="G332" s="141" t="s">
        <v>532</v>
      </c>
      <c r="H332" s="142">
        <v>1</v>
      </c>
      <c r="I332" s="143"/>
      <c r="J332" s="144">
        <f>ROUND(I332*H332,2)</f>
        <v>0</v>
      </c>
      <c r="K332" s="140" t="s">
        <v>381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1.4499999999999999E-3</v>
      </c>
      <c r="R332" s="147">
        <f>Q332*H332</f>
        <v>1.4499999999999999E-3</v>
      </c>
      <c r="S332" s="147">
        <v>0</v>
      </c>
      <c r="T332" s="148">
        <f>S332*H332</f>
        <v>0</v>
      </c>
      <c r="AR332" s="149" t="s">
        <v>491</v>
      </c>
      <c r="AT332" s="149" t="s">
        <v>377</v>
      </c>
      <c r="AU332" s="149" t="s">
        <v>85</v>
      </c>
      <c r="AY332" s="17" t="s">
        <v>375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491</v>
      </c>
      <c r="BM332" s="149" t="s">
        <v>1640</v>
      </c>
    </row>
    <row r="333" spans="2:65" s="12" customFormat="1" ht="11.25" x14ac:dyDescent="0.2">
      <c r="B333" s="151"/>
      <c r="D333" s="152" t="s">
        <v>384</v>
      </c>
      <c r="E333" s="153" t="s">
        <v>1</v>
      </c>
      <c r="F333" s="154" t="s">
        <v>2605</v>
      </c>
      <c r="H333" s="155">
        <v>1</v>
      </c>
      <c r="I333" s="156"/>
      <c r="L333" s="151"/>
      <c r="M333" s="157"/>
      <c r="T333" s="158"/>
      <c r="AT333" s="153" t="s">
        <v>384</v>
      </c>
      <c r="AU333" s="153" t="s">
        <v>85</v>
      </c>
      <c r="AV333" s="12" t="s">
        <v>85</v>
      </c>
      <c r="AW333" s="12" t="s">
        <v>32</v>
      </c>
      <c r="AX333" s="12" t="s">
        <v>76</v>
      </c>
      <c r="AY333" s="153" t="s">
        <v>375</v>
      </c>
    </row>
    <row r="334" spans="2:65" s="13" customFormat="1" ht="11.25" x14ac:dyDescent="0.2">
      <c r="B334" s="159"/>
      <c r="D334" s="152" t="s">
        <v>384</v>
      </c>
      <c r="E334" s="160" t="s">
        <v>1</v>
      </c>
      <c r="F334" s="161" t="s">
        <v>387</v>
      </c>
      <c r="H334" s="162">
        <v>1</v>
      </c>
      <c r="I334" s="163"/>
      <c r="L334" s="159"/>
      <c r="M334" s="164"/>
      <c r="T334" s="165"/>
      <c r="AT334" s="160" t="s">
        <v>384</v>
      </c>
      <c r="AU334" s="160" t="s">
        <v>85</v>
      </c>
      <c r="AV334" s="13" t="s">
        <v>382</v>
      </c>
      <c r="AW334" s="13" t="s">
        <v>32</v>
      </c>
      <c r="AX334" s="13" t="s">
        <v>83</v>
      </c>
      <c r="AY334" s="160" t="s">
        <v>375</v>
      </c>
    </row>
    <row r="335" spans="2:65" s="1" customFormat="1" ht="24.2" customHeight="1" x14ac:dyDescent="0.2">
      <c r="B335" s="32"/>
      <c r="C335" s="138" t="s">
        <v>1135</v>
      </c>
      <c r="D335" s="138" t="s">
        <v>377</v>
      </c>
      <c r="E335" s="139" t="s">
        <v>2624</v>
      </c>
      <c r="F335" s="140" t="s">
        <v>2625</v>
      </c>
      <c r="G335" s="141" t="s">
        <v>532</v>
      </c>
      <c r="H335" s="142">
        <v>2</v>
      </c>
      <c r="I335" s="143"/>
      <c r="J335" s="144">
        <f>ROUND(I335*H335,2)</f>
        <v>0</v>
      </c>
      <c r="K335" s="140" t="s">
        <v>381</v>
      </c>
      <c r="L335" s="32"/>
      <c r="M335" s="145" t="s">
        <v>1</v>
      </c>
      <c r="N335" s="146" t="s">
        <v>41</v>
      </c>
      <c r="P335" s="147">
        <f>O335*H335</f>
        <v>0</v>
      </c>
      <c r="Q335" s="147">
        <v>1.72E-3</v>
      </c>
      <c r="R335" s="147">
        <f>Q335*H335</f>
        <v>3.4399999999999999E-3</v>
      </c>
      <c r="S335" s="147">
        <v>0</v>
      </c>
      <c r="T335" s="148">
        <f>S335*H335</f>
        <v>0</v>
      </c>
      <c r="AR335" s="149" t="s">
        <v>491</v>
      </c>
      <c r="AT335" s="149" t="s">
        <v>377</v>
      </c>
      <c r="AU335" s="149" t="s">
        <v>85</v>
      </c>
      <c r="AY335" s="17" t="s">
        <v>375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83</v>
      </c>
      <c r="BK335" s="150">
        <f>ROUND(I335*H335,2)</f>
        <v>0</v>
      </c>
      <c r="BL335" s="17" t="s">
        <v>491</v>
      </c>
      <c r="BM335" s="149" t="s">
        <v>1648</v>
      </c>
    </row>
    <row r="336" spans="2:65" s="12" customFormat="1" ht="11.25" x14ac:dyDescent="0.2">
      <c r="B336" s="151"/>
      <c r="D336" s="152" t="s">
        <v>384</v>
      </c>
      <c r="E336" s="153" t="s">
        <v>1</v>
      </c>
      <c r="F336" s="154" t="s">
        <v>2578</v>
      </c>
      <c r="H336" s="155">
        <v>2</v>
      </c>
      <c r="I336" s="156"/>
      <c r="L336" s="151"/>
      <c r="M336" s="157"/>
      <c r="T336" s="158"/>
      <c r="AT336" s="153" t="s">
        <v>384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375</v>
      </c>
    </row>
    <row r="337" spans="2:65" s="13" customFormat="1" ht="11.25" x14ac:dyDescent="0.2">
      <c r="B337" s="159"/>
      <c r="D337" s="152" t="s">
        <v>384</v>
      </c>
      <c r="E337" s="160" t="s">
        <v>1</v>
      </c>
      <c r="F337" s="161" t="s">
        <v>387</v>
      </c>
      <c r="H337" s="162">
        <v>2</v>
      </c>
      <c r="I337" s="163"/>
      <c r="L337" s="159"/>
      <c r="M337" s="164"/>
      <c r="T337" s="165"/>
      <c r="AT337" s="160" t="s">
        <v>384</v>
      </c>
      <c r="AU337" s="160" t="s">
        <v>85</v>
      </c>
      <c r="AV337" s="13" t="s">
        <v>382</v>
      </c>
      <c r="AW337" s="13" t="s">
        <v>32</v>
      </c>
      <c r="AX337" s="13" t="s">
        <v>83</v>
      </c>
      <c r="AY337" s="160" t="s">
        <v>375</v>
      </c>
    </row>
    <row r="338" spans="2:65" s="1" customFormat="1" ht="33" customHeight="1" x14ac:dyDescent="0.2">
      <c r="B338" s="32"/>
      <c r="C338" s="138" t="s">
        <v>1141</v>
      </c>
      <c r="D338" s="138" t="s">
        <v>377</v>
      </c>
      <c r="E338" s="139" t="s">
        <v>2626</v>
      </c>
      <c r="F338" s="140" t="s">
        <v>2627</v>
      </c>
      <c r="G338" s="141" t="s">
        <v>532</v>
      </c>
      <c r="H338" s="142">
        <v>10</v>
      </c>
      <c r="I338" s="143"/>
      <c r="J338" s="144">
        <f>ROUND(I338*H338,2)</f>
        <v>0</v>
      </c>
      <c r="K338" s="140" t="s">
        <v>381</v>
      </c>
      <c r="L338" s="32"/>
      <c r="M338" s="145" t="s">
        <v>1</v>
      </c>
      <c r="N338" s="146" t="s">
        <v>41</v>
      </c>
      <c r="P338" s="147">
        <f>O338*H338</f>
        <v>0</v>
      </c>
      <c r="Q338" s="147">
        <v>5.5999999999999995E-4</v>
      </c>
      <c r="R338" s="147">
        <f>Q338*H338</f>
        <v>5.5999999999999991E-3</v>
      </c>
      <c r="S338" s="147">
        <v>0</v>
      </c>
      <c r="T338" s="148">
        <f>S338*H338</f>
        <v>0</v>
      </c>
      <c r="AR338" s="149" t="s">
        <v>491</v>
      </c>
      <c r="AT338" s="149" t="s">
        <v>377</v>
      </c>
      <c r="AU338" s="149" t="s">
        <v>85</v>
      </c>
      <c r="AY338" s="17" t="s">
        <v>375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491</v>
      </c>
      <c r="BM338" s="149" t="s">
        <v>1656</v>
      </c>
    </row>
    <row r="339" spans="2:65" s="12" customFormat="1" ht="11.25" x14ac:dyDescent="0.2">
      <c r="B339" s="151"/>
      <c r="D339" s="152" t="s">
        <v>384</v>
      </c>
      <c r="E339" s="153" t="s">
        <v>1</v>
      </c>
      <c r="F339" s="154" t="s">
        <v>2602</v>
      </c>
      <c r="H339" s="155">
        <v>10</v>
      </c>
      <c r="I339" s="156"/>
      <c r="L339" s="151"/>
      <c r="M339" s="157"/>
      <c r="T339" s="158"/>
      <c r="AT339" s="153" t="s">
        <v>384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375</v>
      </c>
    </row>
    <row r="340" spans="2:65" s="13" customFormat="1" ht="11.25" x14ac:dyDescent="0.2">
      <c r="B340" s="159"/>
      <c r="D340" s="152" t="s">
        <v>384</v>
      </c>
      <c r="E340" s="160" t="s">
        <v>1</v>
      </c>
      <c r="F340" s="161" t="s">
        <v>387</v>
      </c>
      <c r="H340" s="162">
        <v>10</v>
      </c>
      <c r="I340" s="163"/>
      <c r="L340" s="159"/>
      <c r="M340" s="164"/>
      <c r="T340" s="165"/>
      <c r="AT340" s="160" t="s">
        <v>384</v>
      </c>
      <c r="AU340" s="160" t="s">
        <v>85</v>
      </c>
      <c r="AV340" s="13" t="s">
        <v>382</v>
      </c>
      <c r="AW340" s="13" t="s">
        <v>32</v>
      </c>
      <c r="AX340" s="13" t="s">
        <v>83</v>
      </c>
      <c r="AY340" s="160" t="s">
        <v>375</v>
      </c>
    </row>
    <row r="341" spans="2:65" s="1" customFormat="1" ht="37.9" customHeight="1" x14ac:dyDescent="0.2">
      <c r="B341" s="32"/>
      <c r="C341" s="138" t="s">
        <v>1145</v>
      </c>
      <c r="D341" s="138" t="s">
        <v>377</v>
      </c>
      <c r="E341" s="139" t="s">
        <v>2628</v>
      </c>
      <c r="F341" s="140" t="s">
        <v>2629</v>
      </c>
      <c r="G341" s="141" t="s">
        <v>532</v>
      </c>
      <c r="H341" s="142">
        <v>1</v>
      </c>
      <c r="I341" s="143"/>
      <c r="J341" s="144">
        <f>ROUND(I341*H341,2)</f>
        <v>0</v>
      </c>
      <c r="K341" s="140" t="s">
        <v>381</v>
      </c>
      <c r="L341" s="32"/>
      <c r="M341" s="145" t="s">
        <v>1</v>
      </c>
      <c r="N341" s="146" t="s">
        <v>41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491</v>
      </c>
      <c r="AT341" s="149" t="s">
        <v>377</v>
      </c>
      <c r="AU341" s="149" t="s">
        <v>85</v>
      </c>
      <c r="AY341" s="17" t="s">
        <v>375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83</v>
      </c>
      <c r="BK341" s="150">
        <f>ROUND(I341*H341,2)</f>
        <v>0</v>
      </c>
      <c r="BL341" s="17" t="s">
        <v>491</v>
      </c>
      <c r="BM341" s="149" t="s">
        <v>1670</v>
      </c>
    </row>
    <row r="342" spans="2:65" s="12" customFormat="1" ht="11.25" x14ac:dyDescent="0.2">
      <c r="B342" s="151"/>
      <c r="D342" s="152" t="s">
        <v>384</v>
      </c>
      <c r="E342" s="153" t="s">
        <v>1</v>
      </c>
      <c r="F342" s="154" t="s">
        <v>2605</v>
      </c>
      <c r="H342" s="155">
        <v>1</v>
      </c>
      <c r="I342" s="156"/>
      <c r="L342" s="151"/>
      <c r="M342" s="157"/>
      <c r="T342" s="158"/>
      <c r="AT342" s="153" t="s">
        <v>384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375</v>
      </c>
    </row>
    <row r="343" spans="2:65" s="13" customFormat="1" ht="11.25" x14ac:dyDescent="0.2">
      <c r="B343" s="159"/>
      <c r="D343" s="152" t="s">
        <v>384</v>
      </c>
      <c r="E343" s="160" t="s">
        <v>1</v>
      </c>
      <c r="F343" s="161" t="s">
        <v>387</v>
      </c>
      <c r="H343" s="162">
        <v>1</v>
      </c>
      <c r="I343" s="163"/>
      <c r="L343" s="159"/>
      <c r="M343" s="164"/>
      <c r="T343" s="165"/>
      <c r="AT343" s="160" t="s">
        <v>384</v>
      </c>
      <c r="AU343" s="160" t="s">
        <v>85</v>
      </c>
      <c r="AV343" s="13" t="s">
        <v>382</v>
      </c>
      <c r="AW343" s="13" t="s">
        <v>32</v>
      </c>
      <c r="AX343" s="13" t="s">
        <v>83</v>
      </c>
      <c r="AY343" s="160" t="s">
        <v>375</v>
      </c>
    </row>
    <row r="344" spans="2:65" s="1" customFormat="1" ht="24.2" customHeight="1" x14ac:dyDescent="0.2">
      <c r="B344" s="32"/>
      <c r="C344" s="138" t="s">
        <v>1151</v>
      </c>
      <c r="D344" s="138" t="s">
        <v>377</v>
      </c>
      <c r="E344" s="139" t="s">
        <v>2630</v>
      </c>
      <c r="F344" s="140" t="s">
        <v>2631</v>
      </c>
      <c r="G344" s="141" t="s">
        <v>532</v>
      </c>
      <c r="H344" s="142">
        <v>2</v>
      </c>
      <c r="I344" s="143"/>
      <c r="J344" s="144">
        <f>ROUND(I344*H344,2)</f>
        <v>0</v>
      </c>
      <c r="K344" s="140" t="s">
        <v>381</v>
      </c>
      <c r="L344" s="32"/>
      <c r="M344" s="145" t="s">
        <v>1</v>
      </c>
      <c r="N344" s="146" t="s">
        <v>41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491</v>
      </c>
      <c r="AT344" s="149" t="s">
        <v>377</v>
      </c>
      <c r="AU344" s="149" t="s">
        <v>85</v>
      </c>
      <c r="AY344" s="17" t="s">
        <v>375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491</v>
      </c>
      <c r="BM344" s="149" t="s">
        <v>1685</v>
      </c>
    </row>
    <row r="345" spans="2:65" s="12" customFormat="1" ht="11.25" x14ac:dyDescent="0.2">
      <c r="B345" s="151"/>
      <c r="D345" s="152" t="s">
        <v>384</v>
      </c>
      <c r="E345" s="153" t="s">
        <v>1</v>
      </c>
      <c r="F345" s="154" t="s">
        <v>2578</v>
      </c>
      <c r="H345" s="155">
        <v>2</v>
      </c>
      <c r="I345" s="156"/>
      <c r="L345" s="151"/>
      <c r="M345" s="157"/>
      <c r="T345" s="158"/>
      <c r="AT345" s="153" t="s">
        <v>384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375</v>
      </c>
    </row>
    <row r="346" spans="2:65" s="13" customFormat="1" ht="11.25" x14ac:dyDescent="0.2">
      <c r="B346" s="159"/>
      <c r="D346" s="152" t="s">
        <v>384</v>
      </c>
      <c r="E346" s="160" t="s">
        <v>1</v>
      </c>
      <c r="F346" s="161" t="s">
        <v>387</v>
      </c>
      <c r="H346" s="162">
        <v>2</v>
      </c>
      <c r="I346" s="163"/>
      <c r="L346" s="159"/>
      <c r="M346" s="164"/>
      <c r="T346" s="165"/>
      <c r="AT346" s="160" t="s">
        <v>384</v>
      </c>
      <c r="AU346" s="160" t="s">
        <v>85</v>
      </c>
      <c r="AV346" s="13" t="s">
        <v>382</v>
      </c>
      <c r="AW346" s="13" t="s">
        <v>32</v>
      </c>
      <c r="AX346" s="13" t="s">
        <v>83</v>
      </c>
      <c r="AY346" s="160" t="s">
        <v>375</v>
      </c>
    </row>
    <row r="347" spans="2:65" s="1" customFormat="1" ht="44.25" customHeight="1" x14ac:dyDescent="0.2">
      <c r="B347" s="32"/>
      <c r="C347" s="138" t="s">
        <v>1155</v>
      </c>
      <c r="D347" s="138" t="s">
        <v>377</v>
      </c>
      <c r="E347" s="139" t="s">
        <v>2632</v>
      </c>
      <c r="F347" s="140" t="s">
        <v>2633</v>
      </c>
      <c r="G347" s="141" t="s">
        <v>532</v>
      </c>
      <c r="H347" s="142">
        <v>1</v>
      </c>
      <c r="I347" s="143"/>
      <c r="J347" s="144">
        <f>ROUND(I347*H347,2)</f>
        <v>0</v>
      </c>
      <c r="K347" s="140" t="s">
        <v>381</v>
      </c>
      <c r="L347" s="32"/>
      <c r="M347" s="145" t="s">
        <v>1</v>
      </c>
      <c r="N347" s="146" t="s">
        <v>41</v>
      </c>
      <c r="P347" s="147">
        <f>O347*H347</f>
        <v>0</v>
      </c>
      <c r="Q347" s="147">
        <v>0</v>
      </c>
      <c r="R347" s="147">
        <f>Q347*H347</f>
        <v>0</v>
      </c>
      <c r="S347" s="147">
        <v>0</v>
      </c>
      <c r="T347" s="148">
        <f>S347*H347</f>
        <v>0</v>
      </c>
      <c r="AR347" s="149" t="s">
        <v>491</v>
      </c>
      <c r="AT347" s="149" t="s">
        <v>377</v>
      </c>
      <c r="AU347" s="149" t="s">
        <v>85</v>
      </c>
      <c r="AY347" s="17" t="s">
        <v>375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83</v>
      </c>
      <c r="BK347" s="150">
        <f>ROUND(I347*H347,2)</f>
        <v>0</v>
      </c>
      <c r="BL347" s="17" t="s">
        <v>491</v>
      </c>
      <c r="BM347" s="149" t="s">
        <v>1693</v>
      </c>
    </row>
    <row r="348" spans="2:65" s="12" customFormat="1" ht="11.25" x14ac:dyDescent="0.2">
      <c r="B348" s="151"/>
      <c r="D348" s="152" t="s">
        <v>384</v>
      </c>
      <c r="E348" s="153" t="s">
        <v>1</v>
      </c>
      <c r="F348" s="154" t="s">
        <v>2605</v>
      </c>
      <c r="H348" s="155">
        <v>1</v>
      </c>
      <c r="I348" s="156"/>
      <c r="L348" s="151"/>
      <c r="M348" s="157"/>
      <c r="T348" s="158"/>
      <c r="AT348" s="153" t="s">
        <v>384</v>
      </c>
      <c r="AU348" s="153" t="s">
        <v>85</v>
      </c>
      <c r="AV348" s="12" t="s">
        <v>85</v>
      </c>
      <c r="AW348" s="12" t="s">
        <v>32</v>
      </c>
      <c r="AX348" s="12" t="s">
        <v>76</v>
      </c>
      <c r="AY348" s="153" t="s">
        <v>375</v>
      </c>
    </row>
    <row r="349" spans="2:65" s="13" customFormat="1" ht="11.25" x14ac:dyDescent="0.2">
      <c r="B349" s="159"/>
      <c r="D349" s="152" t="s">
        <v>384</v>
      </c>
      <c r="E349" s="160" t="s">
        <v>1</v>
      </c>
      <c r="F349" s="161" t="s">
        <v>387</v>
      </c>
      <c r="H349" s="162">
        <v>1</v>
      </c>
      <c r="I349" s="163"/>
      <c r="L349" s="159"/>
      <c r="M349" s="164"/>
      <c r="T349" s="165"/>
      <c r="AT349" s="160" t="s">
        <v>384</v>
      </c>
      <c r="AU349" s="160" t="s">
        <v>85</v>
      </c>
      <c r="AV349" s="13" t="s">
        <v>382</v>
      </c>
      <c r="AW349" s="13" t="s">
        <v>32</v>
      </c>
      <c r="AX349" s="13" t="s">
        <v>83</v>
      </c>
      <c r="AY349" s="160" t="s">
        <v>375</v>
      </c>
    </row>
    <row r="350" spans="2:65" s="1" customFormat="1" ht="24.2" customHeight="1" x14ac:dyDescent="0.2">
      <c r="B350" s="32"/>
      <c r="C350" s="138" t="s">
        <v>1160</v>
      </c>
      <c r="D350" s="138" t="s">
        <v>377</v>
      </c>
      <c r="E350" s="139" t="s">
        <v>2634</v>
      </c>
      <c r="F350" s="140" t="s">
        <v>2635</v>
      </c>
      <c r="G350" s="141" t="s">
        <v>532</v>
      </c>
      <c r="H350" s="142">
        <v>1</v>
      </c>
      <c r="I350" s="143"/>
      <c r="J350" s="144">
        <f>ROUND(I350*H350,2)</f>
        <v>0</v>
      </c>
      <c r="K350" s="140" t="s">
        <v>381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491</v>
      </c>
      <c r="AT350" s="149" t="s">
        <v>377</v>
      </c>
      <c r="AU350" s="149" t="s">
        <v>85</v>
      </c>
      <c r="AY350" s="17" t="s">
        <v>375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491</v>
      </c>
      <c r="BM350" s="149" t="s">
        <v>1704</v>
      </c>
    </row>
    <row r="351" spans="2:65" s="12" customFormat="1" ht="11.25" x14ac:dyDescent="0.2">
      <c r="B351" s="151"/>
      <c r="D351" s="152" t="s">
        <v>384</v>
      </c>
      <c r="E351" s="153" t="s">
        <v>1</v>
      </c>
      <c r="F351" s="154" t="s">
        <v>2605</v>
      </c>
      <c r="H351" s="155">
        <v>1</v>
      </c>
      <c r="I351" s="156"/>
      <c r="L351" s="151"/>
      <c r="M351" s="157"/>
      <c r="T351" s="158"/>
      <c r="AT351" s="153" t="s">
        <v>384</v>
      </c>
      <c r="AU351" s="153" t="s">
        <v>85</v>
      </c>
      <c r="AV351" s="12" t="s">
        <v>85</v>
      </c>
      <c r="AW351" s="12" t="s">
        <v>32</v>
      </c>
      <c r="AX351" s="12" t="s">
        <v>76</v>
      </c>
      <c r="AY351" s="153" t="s">
        <v>375</v>
      </c>
    </row>
    <row r="352" spans="2:65" s="13" customFormat="1" ht="11.25" x14ac:dyDescent="0.2">
      <c r="B352" s="159"/>
      <c r="D352" s="152" t="s">
        <v>384</v>
      </c>
      <c r="E352" s="160" t="s">
        <v>1</v>
      </c>
      <c r="F352" s="161" t="s">
        <v>387</v>
      </c>
      <c r="H352" s="162">
        <v>1</v>
      </c>
      <c r="I352" s="163"/>
      <c r="L352" s="159"/>
      <c r="M352" s="164"/>
      <c r="T352" s="165"/>
      <c r="AT352" s="160" t="s">
        <v>384</v>
      </c>
      <c r="AU352" s="160" t="s">
        <v>85</v>
      </c>
      <c r="AV352" s="13" t="s">
        <v>382</v>
      </c>
      <c r="AW352" s="13" t="s">
        <v>32</v>
      </c>
      <c r="AX352" s="13" t="s">
        <v>83</v>
      </c>
      <c r="AY352" s="160" t="s">
        <v>375</v>
      </c>
    </row>
    <row r="353" spans="2:65" s="1" customFormat="1" ht="21.75" customHeight="1" x14ac:dyDescent="0.2">
      <c r="B353" s="32"/>
      <c r="C353" s="179" t="s">
        <v>1166</v>
      </c>
      <c r="D353" s="179" t="s">
        <v>657</v>
      </c>
      <c r="E353" s="180" t="s">
        <v>2636</v>
      </c>
      <c r="F353" s="181" t="s">
        <v>2637</v>
      </c>
      <c r="G353" s="182" t="s">
        <v>532</v>
      </c>
      <c r="H353" s="183">
        <v>1</v>
      </c>
      <c r="I353" s="184"/>
      <c r="J353" s="185">
        <f>ROUND(I353*H353,2)</f>
        <v>0</v>
      </c>
      <c r="K353" s="181" t="s">
        <v>381</v>
      </c>
      <c r="L353" s="186"/>
      <c r="M353" s="187" t="s">
        <v>1</v>
      </c>
      <c r="N353" s="188" t="s">
        <v>41</v>
      </c>
      <c r="P353" s="147">
        <f>O353*H353</f>
        <v>0</v>
      </c>
      <c r="Q353" s="147">
        <v>0</v>
      </c>
      <c r="R353" s="147">
        <f>Q353*H353</f>
        <v>0</v>
      </c>
      <c r="S353" s="147">
        <v>0</v>
      </c>
      <c r="T353" s="148">
        <f>S353*H353</f>
        <v>0</v>
      </c>
      <c r="AR353" s="149" t="s">
        <v>585</v>
      </c>
      <c r="AT353" s="149" t="s">
        <v>657</v>
      </c>
      <c r="AU353" s="149" t="s">
        <v>85</v>
      </c>
      <c r="AY353" s="17" t="s">
        <v>375</v>
      </c>
      <c r="BE353" s="150">
        <f>IF(N353="základní",J353,0)</f>
        <v>0</v>
      </c>
      <c r="BF353" s="150">
        <f>IF(N353="snížená",J353,0)</f>
        <v>0</v>
      </c>
      <c r="BG353" s="150">
        <f>IF(N353="zákl. přenesená",J353,0)</f>
        <v>0</v>
      </c>
      <c r="BH353" s="150">
        <f>IF(N353="sníž. přenesená",J353,0)</f>
        <v>0</v>
      </c>
      <c r="BI353" s="150">
        <f>IF(N353="nulová",J353,0)</f>
        <v>0</v>
      </c>
      <c r="BJ353" s="17" t="s">
        <v>83</v>
      </c>
      <c r="BK353" s="150">
        <f>ROUND(I353*H353,2)</f>
        <v>0</v>
      </c>
      <c r="BL353" s="17" t="s">
        <v>491</v>
      </c>
      <c r="BM353" s="149" t="s">
        <v>1712</v>
      </c>
    </row>
    <row r="354" spans="2:65" s="12" customFormat="1" ht="11.25" x14ac:dyDescent="0.2">
      <c r="B354" s="151"/>
      <c r="D354" s="152" t="s">
        <v>384</v>
      </c>
      <c r="E354" s="153" t="s">
        <v>1</v>
      </c>
      <c r="F354" s="154" t="s">
        <v>2638</v>
      </c>
      <c r="H354" s="155">
        <v>1</v>
      </c>
      <c r="I354" s="156"/>
      <c r="L354" s="151"/>
      <c r="M354" s="157"/>
      <c r="T354" s="158"/>
      <c r="AT354" s="153" t="s">
        <v>384</v>
      </c>
      <c r="AU354" s="153" t="s">
        <v>85</v>
      </c>
      <c r="AV354" s="12" t="s">
        <v>85</v>
      </c>
      <c r="AW354" s="12" t="s">
        <v>32</v>
      </c>
      <c r="AX354" s="12" t="s">
        <v>76</v>
      </c>
      <c r="AY354" s="153" t="s">
        <v>375</v>
      </c>
    </row>
    <row r="355" spans="2:65" s="13" customFormat="1" ht="11.25" x14ac:dyDescent="0.2">
      <c r="B355" s="159"/>
      <c r="D355" s="152" t="s">
        <v>384</v>
      </c>
      <c r="E355" s="160" t="s">
        <v>1</v>
      </c>
      <c r="F355" s="161" t="s">
        <v>387</v>
      </c>
      <c r="H355" s="162">
        <v>1</v>
      </c>
      <c r="I355" s="163"/>
      <c r="L355" s="159"/>
      <c r="M355" s="164"/>
      <c r="T355" s="165"/>
      <c r="AT355" s="160" t="s">
        <v>384</v>
      </c>
      <c r="AU355" s="160" t="s">
        <v>85</v>
      </c>
      <c r="AV355" s="13" t="s">
        <v>382</v>
      </c>
      <c r="AW355" s="13" t="s">
        <v>32</v>
      </c>
      <c r="AX355" s="13" t="s">
        <v>83</v>
      </c>
      <c r="AY355" s="160" t="s">
        <v>375</v>
      </c>
    </row>
    <row r="356" spans="2:65" s="1" customFormat="1" ht="24.2" customHeight="1" x14ac:dyDescent="0.2">
      <c r="B356" s="32"/>
      <c r="C356" s="138" t="s">
        <v>1172</v>
      </c>
      <c r="D356" s="138" t="s">
        <v>377</v>
      </c>
      <c r="E356" s="139" t="s">
        <v>2639</v>
      </c>
      <c r="F356" s="140" t="s">
        <v>2640</v>
      </c>
      <c r="G356" s="141" t="s">
        <v>1308</v>
      </c>
      <c r="H356" s="192"/>
      <c r="I356" s="143"/>
      <c r="J356" s="144">
        <f>ROUND(I356*H356,2)</f>
        <v>0</v>
      </c>
      <c r="K356" s="140" t="s">
        <v>381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491</v>
      </c>
      <c r="AT356" s="149" t="s">
        <v>377</v>
      </c>
      <c r="AU356" s="149" t="s">
        <v>85</v>
      </c>
      <c r="AY356" s="17" t="s">
        <v>375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491</v>
      </c>
      <c r="BM356" s="149" t="s">
        <v>2641</v>
      </c>
    </row>
    <row r="357" spans="2:65" s="11" customFormat="1" ht="22.9" customHeight="1" x14ac:dyDescent="0.2">
      <c r="B357" s="126"/>
      <c r="D357" s="127" t="s">
        <v>75</v>
      </c>
      <c r="E357" s="136" t="s">
        <v>2642</v>
      </c>
      <c r="F357" s="136" t="s">
        <v>2643</v>
      </c>
      <c r="I357" s="129"/>
      <c r="J357" s="137">
        <f>BK357</f>
        <v>0</v>
      </c>
      <c r="L357" s="126"/>
      <c r="M357" s="131"/>
      <c r="P357" s="132">
        <f>SUM(P358:P401)</f>
        <v>0</v>
      </c>
      <c r="R357" s="132">
        <f>SUM(R358:R401)</f>
        <v>1.8164200000000001</v>
      </c>
      <c r="T357" s="133">
        <f>SUM(T358:T401)</f>
        <v>0</v>
      </c>
      <c r="AR357" s="127" t="s">
        <v>85</v>
      </c>
      <c r="AT357" s="134" t="s">
        <v>75</v>
      </c>
      <c r="AU357" s="134" t="s">
        <v>83</v>
      </c>
      <c r="AY357" s="127" t="s">
        <v>375</v>
      </c>
      <c r="BK357" s="135">
        <f>SUM(BK358:BK401)</f>
        <v>0</v>
      </c>
    </row>
    <row r="358" spans="2:65" s="1" customFormat="1" ht="24.2" customHeight="1" x14ac:dyDescent="0.2">
      <c r="B358" s="32"/>
      <c r="C358" s="138" t="s">
        <v>1180</v>
      </c>
      <c r="D358" s="138" t="s">
        <v>377</v>
      </c>
      <c r="E358" s="139" t="s">
        <v>2644</v>
      </c>
      <c r="F358" s="140" t="s">
        <v>2645</v>
      </c>
      <c r="G358" s="141" t="s">
        <v>532</v>
      </c>
      <c r="H358" s="142">
        <v>31</v>
      </c>
      <c r="I358" s="143"/>
      <c r="J358" s="144">
        <f>ROUND(I358*H358,2)</f>
        <v>0</v>
      </c>
      <c r="K358" s="140" t="s">
        <v>381</v>
      </c>
      <c r="L358" s="32"/>
      <c r="M358" s="145" t="s">
        <v>1</v>
      </c>
      <c r="N358" s="146" t="s">
        <v>41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491</v>
      </c>
      <c r="AT358" s="149" t="s">
        <v>377</v>
      </c>
      <c r="AU358" s="149" t="s">
        <v>85</v>
      </c>
      <c r="AY358" s="17" t="s">
        <v>375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83</v>
      </c>
      <c r="BK358" s="150">
        <f>ROUND(I358*H358,2)</f>
        <v>0</v>
      </c>
      <c r="BL358" s="17" t="s">
        <v>491</v>
      </c>
      <c r="BM358" s="149" t="s">
        <v>1720</v>
      </c>
    </row>
    <row r="359" spans="2:65" s="12" customFormat="1" ht="22.5" x14ac:dyDescent="0.2">
      <c r="B359" s="151"/>
      <c r="D359" s="152" t="s">
        <v>384</v>
      </c>
      <c r="E359" s="153" t="s">
        <v>1</v>
      </c>
      <c r="F359" s="154" t="s">
        <v>2646</v>
      </c>
      <c r="H359" s="155">
        <v>31</v>
      </c>
      <c r="I359" s="156"/>
      <c r="L359" s="151"/>
      <c r="M359" s="157"/>
      <c r="T359" s="158"/>
      <c r="AT359" s="153" t="s">
        <v>384</v>
      </c>
      <c r="AU359" s="153" t="s">
        <v>85</v>
      </c>
      <c r="AV359" s="12" t="s">
        <v>85</v>
      </c>
      <c r="AW359" s="12" t="s">
        <v>32</v>
      </c>
      <c r="AX359" s="12" t="s">
        <v>76</v>
      </c>
      <c r="AY359" s="153" t="s">
        <v>375</v>
      </c>
    </row>
    <row r="360" spans="2:65" s="13" customFormat="1" ht="11.25" x14ac:dyDescent="0.2">
      <c r="B360" s="159"/>
      <c r="D360" s="152" t="s">
        <v>384</v>
      </c>
      <c r="E360" s="160" t="s">
        <v>1</v>
      </c>
      <c r="F360" s="161" t="s">
        <v>387</v>
      </c>
      <c r="H360" s="162">
        <v>31</v>
      </c>
      <c r="I360" s="163"/>
      <c r="L360" s="159"/>
      <c r="M360" s="164"/>
      <c r="T360" s="165"/>
      <c r="AT360" s="160" t="s">
        <v>384</v>
      </c>
      <c r="AU360" s="160" t="s">
        <v>85</v>
      </c>
      <c r="AV360" s="13" t="s">
        <v>382</v>
      </c>
      <c r="AW360" s="13" t="s">
        <v>32</v>
      </c>
      <c r="AX360" s="13" t="s">
        <v>83</v>
      </c>
      <c r="AY360" s="160" t="s">
        <v>375</v>
      </c>
    </row>
    <row r="361" spans="2:65" s="1" customFormat="1" ht="37.9" customHeight="1" x14ac:dyDescent="0.2">
      <c r="B361" s="32"/>
      <c r="C361" s="138" t="s">
        <v>1189</v>
      </c>
      <c r="D361" s="138" t="s">
        <v>377</v>
      </c>
      <c r="E361" s="139" t="s">
        <v>2647</v>
      </c>
      <c r="F361" s="140" t="s">
        <v>2648</v>
      </c>
      <c r="G361" s="141" t="s">
        <v>532</v>
      </c>
      <c r="H361" s="142">
        <v>2</v>
      </c>
      <c r="I361" s="143"/>
      <c r="J361" s="144">
        <f>ROUND(I361*H361,2)</f>
        <v>0</v>
      </c>
      <c r="K361" s="140" t="s">
        <v>381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1.34E-2</v>
      </c>
      <c r="R361" s="147">
        <f>Q361*H361</f>
        <v>2.6800000000000001E-2</v>
      </c>
      <c r="S361" s="147">
        <v>0</v>
      </c>
      <c r="T361" s="148">
        <f>S361*H361</f>
        <v>0</v>
      </c>
      <c r="AR361" s="149" t="s">
        <v>491</v>
      </c>
      <c r="AT361" s="149" t="s">
        <v>377</v>
      </c>
      <c r="AU361" s="149" t="s">
        <v>85</v>
      </c>
      <c r="AY361" s="17" t="s">
        <v>375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491</v>
      </c>
      <c r="BM361" s="149" t="s">
        <v>1728</v>
      </c>
    </row>
    <row r="362" spans="2:65" s="12" customFormat="1" ht="11.25" x14ac:dyDescent="0.2">
      <c r="B362" s="151"/>
      <c r="D362" s="152" t="s">
        <v>384</v>
      </c>
      <c r="E362" s="153" t="s">
        <v>1</v>
      </c>
      <c r="F362" s="154" t="s">
        <v>2618</v>
      </c>
      <c r="H362" s="155">
        <v>2</v>
      </c>
      <c r="I362" s="156"/>
      <c r="L362" s="151"/>
      <c r="M362" s="157"/>
      <c r="T362" s="158"/>
      <c r="AT362" s="153" t="s">
        <v>384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375</v>
      </c>
    </row>
    <row r="363" spans="2:65" s="13" customFormat="1" ht="11.25" x14ac:dyDescent="0.2">
      <c r="B363" s="159"/>
      <c r="D363" s="152" t="s">
        <v>384</v>
      </c>
      <c r="E363" s="160" t="s">
        <v>1</v>
      </c>
      <c r="F363" s="161" t="s">
        <v>387</v>
      </c>
      <c r="H363" s="162">
        <v>2</v>
      </c>
      <c r="I363" s="163"/>
      <c r="L363" s="159"/>
      <c r="M363" s="164"/>
      <c r="T363" s="165"/>
      <c r="AT363" s="160" t="s">
        <v>384</v>
      </c>
      <c r="AU363" s="160" t="s">
        <v>85</v>
      </c>
      <c r="AV363" s="13" t="s">
        <v>382</v>
      </c>
      <c r="AW363" s="13" t="s">
        <v>32</v>
      </c>
      <c r="AX363" s="13" t="s">
        <v>83</v>
      </c>
      <c r="AY363" s="160" t="s">
        <v>375</v>
      </c>
    </row>
    <row r="364" spans="2:65" s="1" customFormat="1" ht="37.9" customHeight="1" x14ac:dyDescent="0.2">
      <c r="B364" s="32"/>
      <c r="C364" s="138" t="s">
        <v>1194</v>
      </c>
      <c r="D364" s="138" t="s">
        <v>377</v>
      </c>
      <c r="E364" s="139" t="s">
        <v>2649</v>
      </c>
      <c r="F364" s="140" t="s">
        <v>2650</v>
      </c>
      <c r="G364" s="141" t="s">
        <v>532</v>
      </c>
      <c r="H364" s="142">
        <v>1</v>
      </c>
      <c r="I364" s="143"/>
      <c r="J364" s="144">
        <f>ROUND(I364*H364,2)</f>
        <v>0</v>
      </c>
      <c r="K364" s="140" t="s">
        <v>381</v>
      </c>
      <c r="L364" s="32"/>
      <c r="M364" s="145" t="s">
        <v>1</v>
      </c>
      <c r="N364" s="146" t="s">
        <v>41</v>
      </c>
      <c r="P364" s="147">
        <f>O364*H364</f>
        <v>0</v>
      </c>
      <c r="Q364" s="147">
        <v>1.942E-2</v>
      </c>
      <c r="R364" s="147">
        <f>Q364*H364</f>
        <v>1.942E-2</v>
      </c>
      <c r="S364" s="147">
        <v>0</v>
      </c>
      <c r="T364" s="148">
        <f>S364*H364</f>
        <v>0</v>
      </c>
      <c r="AR364" s="149" t="s">
        <v>491</v>
      </c>
      <c r="AT364" s="149" t="s">
        <v>377</v>
      </c>
      <c r="AU364" s="149" t="s">
        <v>85</v>
      </c>
      <c r="AY364" s="17" t="s">
        <v>375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491</v>
      </c>
      <c r="BM364" s="149" t="s">
        <v>1740</v>
      </c>
    </row>
    <row r="365" spans="2:65" s="12" customFormat="1" ht="11.25" x14ac:dyDescent="0.2">
      <c r="B365" s="151"/>
      <c r="D365" s="152" t="s">
        <v>384</v>
      </c>
      <c r="E365" s="153" t="s">
        <v>1</v>
      </c>
      <c r="F365" s="154" t="s">
        <v>2638</v>
      </c>
      <c r="H365" s="155">
        <v>1</v>
      </c>
      <c r="I365" s="156"/>
      <c r="L365" s="151"/>
      <c r="M365" s="157"/>
      <c r="T365" s="158"/>
      <c r="AT365" s="153" t="s">
        <v>384</v>
      </c>
      <c r="AU365" s="153" t="s">
        <v>85</v>
      </c>
      <c r="AV365" s="12" t="s">
        <v>85</v>
      </c>
      <c r="AW365" s="12" t="s">
        <v>32</v>
      </c>
      <c r="AX365" s="12" t="s">
        <v>76</v>
      </c>
      <c r="AY365" s="153" t="s">
        <v>375</v>
      </c>
    </row>
    <row r="366" spans="2:65" s="13" customFormat="1" ht="11.25" x14ac:dyDescent="0.2">
      <c r="B366" s="159"/>
      <c r="D366" s="152" t="s">
        <v>384</v>
      </c>
      <c r="E366" s="160" t="s">
        <v>1</v>
      </c>
      <c r="F366" s="161" t="s">
        <v>387</v>
      </c>
      <c r="H366" s="162">
        <v>1</v>
      </c>
      <c r="I366" s="163"/>
      <c r="L366" s="159"/>
      <c r="M366" s="164"/>
      <c r="T366" s="165"/>
      <c r="AT366" s="160" t="s">
        <v>384</v>
      </c>
      <c r="AU366" s="160" t="s">
        <v>85</v>
      </c>
      <c r="AV366" s="13" t="s">
        <v>382</v>
      </c>
      <c r="AW366" s="13" t="s">
        <v>32</v>
      </c>
      <c r="AX366" s="13" t="s">
        <v>83</v>
      </c>
      <c r="AY366" s="160" t="s">
        <v>375</v>
      </c>
    </row>
    <row r="367" spans="2:65" s="1" customFormat="1" ht="37.9" customHeight="1" x14ac:dyDescent="0.2">
      <c r="B367" s="32"/>
      <c r="C367" s="138" t="s">
        <v>1198</v>
      </c>
      <c r="D367" s="138" t="s">
        <v>377</v>
      </c>
      <c r="E367" s="139" t="s">
        <v>2651</v>
      </c>
      <c r="F367" s="140" t="s">
        <v>2652</v>
      </c>
      <c r="G367" s="141" t="s">
        <v>532</v>
      </c>
      <c r="H367" s="142">
        <v>1</v>
      </c>
      <c r="I367" s="143"/>
      <c r="J367" s="144">
        <f>ROUND(I367*H367,2)</f>
        <v>0</v>
      </c>
      <c r="K367" s="140" t="s">
        <v>381</v>
      </c>
      <c r="L367" s="32"/>
      <c r="M367" s="145" t="s">
        <v>1</v>
      </c>
      <c r="N367" s="146" t="s">
        <v>41</v>
      </c>
      <c r="P367" s="147">
        <f>O367*H367</f>
        <v>0</v>
      </c>
      <c r="Q367" s="147">
        <v>2.828E-2</v>
      </c>
      <c r="R367" s="147">
        <f>Q367*H367</f>
        <v>2.828E-2</v>
      </c>
      <c r="S367" s="147">
        <v>0</v>
      </c>
      <c r="T367" s="148">
        <f>S367*H367</f>
        <v>0</v>
      </c>
      <c r="AR367" s="149" t="s">
        <v>491</v>
      </c>
      <c r="AT367" s="149" t="s">
        <v>377</v>
      </c>
      <c r="AU367" s="149" t="s">
        <v>85</v>
      </c>
      <c r="AY367" s="17" t="s">
        <v>375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17" t="s">
        <v>83</v>
      </c>
      <c r="BK367" s="150">
        <f>ROUND(I367*H367,2)</f>
        <v>0</v>
      </c>
      <c r="BL367" s="17" t="s">
        <v>491</v>
      </c>
      <c r="BM367" s="149" t="s">
        <v>1748</v>
      </c>
    </row>
    <row r="368" spans="2:65" s="12" customFormat="1" ht="11.25" x14ac:dyDescent="0.2">
      <c r="B368" s="151"/>
      <c r="D368" s="152" t="s">
        <v>384</v>
      </c>
      <c r="E368" s="153" t="s">
        <v>1</v>
      </c>
      <c r="F368" s="154" t="s">
        <v>2638</v>
      </c>
      <c r="H368" s="155">
        <v>1</v>
      </c>
      <c r="I368" s="156"/>
      <c r="L368" s="151"/>
      <c r="M368" s="157"/>
      <c r="T368" s="158"/>
      <c r="AT368" s="153" t="s">
        <v>384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375</v>
      </c>
    </row>
    <row r="369" spans="2:65" s="13" customFormat="1" ht="11.25" x14ac:dyDescent="0.2">
      <c r="B369" s="159"/>
      <c r="D369" s="152" t="s">
        <v>384</v>
      </c>
      <c r="E369" s="160" t="s">
        <v>1</v>
      </c>
      <c r="F369" s="161" t="s">
        <v>387</v>
      </c>
      <c r="H369" s="162">
        <v>1</v>
      </c>
      <c r="I369" s="163"/>
      <c r="L369" s="159"/>
      <c r="M369" s="164"/>
      <c r="T369" s="165"/>
      <c r="AT369" s="160" t="s">
        <v>384</v>
      </c>
      <c r="AU369" s="160" t="s">
        <v>85</v>
      </c>
      <c r="AV369" s="13" t="s">
        <v>382</v>
      </c>
      <c r="AW369" s="13" t="s">
        <v>32</v>
      </c>
      <c r="AX369" s="13" t="s">
        <v>83</v>
      </c>
      <c r="AY369" s="160" t="s">
        <v>375</v>
      </c>
    </row>
    <row r="370" spans="2:65" s="1" customFormat="1" ht="37.9" customHeight="1" x14ac:dyDescent="0.2">
      <c r="B370" s="32"/>
      <c r="C370" s="138" t="s">
        <v>1202</v>
      </c>
      <c r="D370" s="138" t="s">
        <v>377</v>
      </c>
      <c r="E370" s="139" t="s">
        <v>2653</v>
      </c>
      <c r="F370" s="140" t="s">
        <v>2654</v>
      </c>
      <c r="G370" s="141" t="s">
        <v>532</v>
      </c>
      <c r="H370" s="142">
        <v>1</v>
      </c>
      <c r="I370" s="143"/>
      <c r="J370" s="144">
        <f>ROUND(I370*H370,2)</f>
        <v>0</v>
      </c>
      <c r="K370" s="140" t="s">
        <v>381</v>
      </c>
      <c r="L370" s="32"/>
      <c r="M370" s="145" t="s">
        <v>1</v>
      </c>
      <c r="N370" s="146" t="s">
        <v>41</v>
      </c>
      <c r="P370" s="147">
        <f>O370*H370</f>
        <v>0</v>
      </c>
      <c r="Q370" s="147">
        <v>3.1539999999999999E-2</v>
      </c>
      <c r="R370" s="147">
        <f>Q370*H370</f>
        <v>3.1539999999999999E-2</v>
      </c>
      <c r="S370" s="147">
        <v>0</v>
      </c>
      <c r="T370" s="148">
        <f>S370*H370</f>
        <v>0</v>
      </c>
      <c r="AR370" s="149" t="s">
        <v>491</v>
      </c>
      <c r="AT370" s="149" t="s">
        <v>377</v>
      </c>
      <c r="AU370" s="149" t="s">
        <v>85</v>
      </c>
      <c r="AY370" s="17" t="s">
        <v>375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17" t="s">
        <v>83</v>
      </c>
      <c r="BK370" s="150">
        <f>ROUND(I370*H370,2)</f>
        <v>0</v>
      </c>
      <c r="BL370" s="17" t="s">
        <v>491</v>
      </c>
      <c r="BM370" s="149" t="s">
        <v>1756</v>
      </c>
    </row>
    <row r="371" spans="2:65" s="12" customFormat="1" ht="11.25" x14ac:dyDescent="0.2">
      <c r="B371" s="151"/>
      <c r="D371" s="152" t="s">
        <v>384</v>
      </c>
      <c r="E371" s="153" t="s">
        <v>1</v>
      </c>
      <c r="F371" s="154" t="s">
        <v>2638</v>
      </c>
      <c r="H371" s="155">
        <v>1</v>
      </c>
      <c r="I371" s="156"/>
      <c r="L371" s="151"/>
      <c r="M371" s="157"/>
      <c r="T371" s="158"/>
      <c r="AT371" s="153" t="s">
        <v>384</v>
      </c>
      <c r="AU371" s="153" t="s">
        <v>85</v>
      </c>
      <c r="AV371" s="12" t="s">
        <v>85</v>
      </c>
      <c r="AW371" s="12" t="s">
        <v>32</v>
      </c>
      <c r="AX371" s="12" t="s">
        <v>76</v>
      </c>
      <c r="AY371" s="153" t="s">
        <v>375</v>
      </c>
    </row>
    <row r="372" spans="2:65" s="13" customFormat="1" ht="11.25" x14ac:dyDescent="0.2">
      <c r="B372" s="159"/>
      <c r="D372" s="152" t="s">
        <v>384</v>
      </c>
      <c r="E372" s="160" t="s">
        <v>1</v>
      </c>
      <c r="F372" s="161" t="s">
        <v>387</v>
      </c>
      <c r="H372" s="162">
        <v>1</v>
      </c>
      <c r="I372" s="163"/>
      <c r="L372" s="159"/>
      <c r="M372" s="164"/>
      <c r="T372" s="165"/>
      <c r="AT372" s="160" t="s">
        <v>384</v>
      </c>
      <c r="AU372" s="160" t="s">
        <v>85</v>
      </c>
      <c r="AV372" s="13" t="s">
        <v>382</v>
      </c>
      <c r="AW372" s="13" t="s">
        <v>32</v>
      </c>
      <c r="AX372" s="13" t="s">
        <v>83</v>
      </c>
      <c r="AY372" s="160" t="s">
        <v>375</v>
      </c>
    </row>
    <row r="373" spans="2:65" s="1" customFormat="1" ht="37.9" customHeight="1" x14ac:dyDescent="0.2">
      <c r="B373" s="32"/>
      <c r="C373" s="138" t="s">
        <v>1206</v>
      </c>
      <c r="D373" s="138" t="s">
        <v>377</v>
      </c>
      <c r="E373" s="139" t="s">
        <v>2655</v>
      </c>
      <c r="F373" s="140" t="s">
        <v>2656</v>
      </c>
      <c r="G373" s="141" t="s">
        <v>532</v>
      </c>
      <c r="H373" s="142">
        <v>2</v>
      </c>
      <c r="I373" s="143"/>
      <c r="J373" s="144">
        <f>ROUND(I373*H373,2)</f>
        <v>0</v>
      </c>
      <c r="K373" s="140" t="s">
        <v>381</v>
      </c>
      <c r="L373" s="32"/>
      <c r="M373" s="145" t="s">
        <v>1</v>
      </c>
      <c r="N373" s="146" t="s">
        <v>41</v>
      </c>
      <c r="P373" s="147">
        <f>O373*H373</f>
        <v>0</v>
      </c>
      <c r="Q373" s="147">
        <v>3.4799999999999998E-2</v>
      </c>
      <c r="R373" s="147">
        <f>Q373*H373</f>
        <v>6.9599999999999995E-2</v>
      </c>
      <c r="S373" s="147">
        <v>0</v>
      </c>
      <c r="T373" s="148">
        <f>S373*H373</f>
        <v>0</v>
      </c>
      <c r="AR373" s="149" t="s">
        <v>491</v>
      </c>
      <c r="AT373" s="149" t="s">
        <v>377</v>
      </c>
      <c r="AU373" s="149" t="s">
        <v>85</v>
      </c>
      <c r="AY373" s="17" t="s">
        <v>375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83</v>
      </c>
      <c r="BK373" s="150">
        <f>ROUND(I373*H373,2)</f>
        <v>0</v>
      </c>
      <c r="BL373" s="17" t="s">
        <v>491</v>
      </c>
      <c r="BM373" s="149" t="s">
        <v>1765</v>
      </c>
    </row>
    <row r="374" spans="2:65" s="12" customFormat="1" ht="11.25" x14ac:dyDescent="0.2">
      <c r="B374" s="151"/>
      <c r="D374" s="152" t="s">
        <v>384</v>
      </c>
      <c r="E374" s="153" t="s">
        <v>1</v>
      </c>
      <c r="F374" s="154" t="s">
        <v>2618</v>
      </c>
      <c r="H374" s="155">
        <v>2</v>
      </c>
      <c r="I374" s="156"/>
      <c r="L374" s="151"/>
      <c r="M374" s="157"/>
      <c r="T374" s="158"/>
      <c r="AT374" s="153" t="s">
        <v>384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375</v>
      </c>
    </row>
    <row r="375" spans="2:65" s="13" customFormat="1" ht="11.25" x14ac:dyDescent="0.2">
      <c r="B375" s="159"/>
      <c r="D375" s="152" t="s">
        <v>384</v>
      </c>
      <c r="E375" s="160" t="s">
        <v>1</v>
      </c>
      <c r="F375" s="161" t="s">
        <v>387</v>
      </c>
      <c r="H375" s="162">
        <v>2</v>
      </c>
      <c r="I375" s="163"/>
      <c r="L375" s="159"/>
      <c r="M375" s="164"/>
      <c r="T375" s="165"/>
      <c r="AT375" s="160" t="s">
        <v>384</v>
      </c>
      <c r="AU375" s="160" t="s">
        <v>85</v>
      </c>
      <c r="AV375" s="13" t="s">
        <v>382</v>
      </c>
      <c r="AW375" s="13" t="s">
        <v>32</v>
      </c>
      <c r="AX375" s="13" t="s">
        <v>83</v>
      </c>
      <c r="AY375" s="160" t="s">
        <v>375</v>
      </c>
    </row>
    <row r="376" spans="2:65" s="1" customFormat="1" ht="37.9" customHeight="1" x14ac:dyDescent="0.2">
      <c r="B376" s="32"/>
      <c r="C376" s="138" t="s">
        <v>1213</v>
      </c>
      <c r="D376" s="138" t="s">
        <v>377</v>
      </c>
      <c r="E376" s="139" t="s">
        <v>2657</v>
      </c>
      <c r="F376" s="140" t="s">
        <v>2658</v>
      </c>
      <c r="G376" s="141" t="s">
        <v>532</v>
      </c>
      <c r="H376" s="142">
        <v>2</v>
      </c>
      <c r="I376" s="143"/>
      <c r="J376" s="144">
        <f>ROUND(I376*H376,2)</f>
        <v>0</v>
      </c>
      <c r="K376" s="140" t="s">
        <v>381</v>
      </c>
      <c r="L376" s="32"/>
      <c r="M376" s="145" t="s">
        <v>1</v>
      </c>
      <c r="N376" s="146" t="s">
        <v>41</v>
      </c>
      <c r="P376" s="147">
        <f>O376*H376</f>
        <v>0</v>
      </c>
      <c r="Q376" s="147">
        <v>4.1320000000000003E-2</v>
      </c>
      <c r="R376" s="147">
        <f>Q376*H376</f>
        <v>8.2640000000000005E-2</v>
      </c>
      <c r="S376" s="147">
        <v>0</v>
      </c>
      <c r="T376" s="148">
        <f>S376*H376</f>
        <v>0</v>
      </c>
      <c r="AR376" s="149" t="s">
        <v>491</v>
      </c>
      <c r="AT376" s="149" t="s">
        <v>377</v>
      </c>
      <c r="AU376" s="149" t="s">
        <v>85</v>
      </c>
      <c r="AY376" s="17" t="s">
        <v>375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83</v>
      </c>
      <c r="BK376" s="150">
        <f>ROUND(I376*H376,2)</f>
        <v>0</v>
      </c>
      <c r="BL376" s="17" t="s">
        <v>491</v>
      </c>
      <c r="BM376" s="149" t="s">
        <v>1773</v>
      </c>
    </row>
    <row r="377" spans="2:65" s="12" customFormat="1" ht="11.25" x14ac:dyDescent="0.2">
      <c r="B377" s="151"/>
      <c r="D377" s="152" t="s">
        <v>384</v>
      </c>
      <c r="E377" s="153" t="s">
        <v>1</v>
      </c>
      <c r="F377" s="154" t="s">
        <v>2618</v>
      </c>
      <c r="H377" s="155">
        <v>2</v>
      </c>
      <c r="I377" s="156"/>
      <c r="L377" s="151"/>
      <c r="M377" s="157"/>
      <c r="T377" s="158"/>
      <c r="AT377" s="153" t="s">
        <v>384</v>
      </c>
      <c r="AU377" s="153" t="s">
        <v>85</v>
      </c>
      <c r="AV377" s="12" t="s">
        <v>85</v>
      </c>
      <c r="AW377" s="12" t="s">
        <v>32</v>
      </c>
      <c r="AX377" s="12" t="s">
        <v>76</v>
      </c>
      <c r="AY377" s="153" t="s">
        <v>375</v>
      </c>
    </row>
    <row r="378" spans="2:65" s="13" customFormat="1" ht="11.25" x14ac:dyDescent="0.2">
      <c r="B378" s="159"/>
      <c r="D378" s="152" t="s">
        <v>384</v>
      </c>
      <c r="E378" s="160" t="s">
        <v>1</v>
      </c>
      <c r="F378" s="161" t="s">
        <v>387</v>
      </c>
      <c r="H378" s="162">
        <v>2</v>
      </c>
      <c r="I378" s="163"/>
      <c r="L378" s="159"/>
      <c r="M378" s="164"/>
      <c r="T378" s="165"/>
      <c r="AT378" s="160" t="s">
        <v>384</v>
      </c>
      <c r="AU378" s="160" t="s">
        <v>85</v>
      </c>
      <c r="AV378" s="13" t="s">
        <v>382</v>
      </c>
      <c r="AW378" s="13" t="s">
        <v>32</v>
      </c>
      <c r="AX378" s="13" t="s">
        <v>83</v>
      </c>
      <c r="AY378" s="160" t="s">
        <v>375</v>
      </c>
    </row>
    <row r="379" spans="2:65" s="1" customFormat="1" ht="37.9" customHeight="1" x14ac:dyDescent="0.2">
      <c r="B379" s="32"/>
      <c r="C379" s="138" t="s">
        <v>1218</v>
      </c>
      <c r="D379" s="138" t="s">
        <v>377</v>
      </c>
      <c r="E379" s="139" t="s">
        <v>2659</v>
      </c>
      <c r="F379" s="140" t="s">
        <v>2660</v>
      </c>
      <c r="G379" s="141" t="s">
        <v>532</v>
      </c>
      <c r="H379" s="142">
        <v>11</v>
      </c>
      <c r="I379" s="143"/>
      <c r="J379" s="144">
        <f>ROUND(I379*H379,2)</f>
        <v>0</v>
      </c>
      <c r="K379" s="140" t="s">
        <v>381</v>
      </c>
      <c r="L379" s="32"/>
      <c r="M379" s="145" t="s">
        <v>1</v>
      </c>
      <c r="N379" s="146" t="s">
        <v>41</v>
      </c>
      <c r="P379" s="147">
        <f>O379*H379</f>
        <v>0</v>
      </c>
      <c r="Q379" s="147">
        <v>6.198E-2</v>
      </c>
      <c r="R379" s="147">
        <f>Q379*H379</f>
        <v>0.68178000000000005</v>
      </c>
      <c r="S379" s="147">
        <v>0</v>
      </c>
      <c r="T379" s="148">
        <f>S379*H379</f>
        <v>0</v>
      </c>
      <c r="AR379" s="149" t="s">
        <v>491</v>
      </c>
      <c r="AT379" s="149" t="s">
        <v>377</v>
      </c>
      <c r="AU379" s="149" t="s">
        <v>85</v>
      </c>
      <c r="AY379" s="17" t="s">
        <v>375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491</v>
      </c>
      <c r="BM379" s="149" t="s">
        <v>1781</v>
      </c>
    </row>
    <row r="380" spans="2:65" s="12" customFormat="1" ht="11.25" x14ac:dyDescent="0.2">
      <c r="B380" s="151"/>
      <c r="D380" s="152" t="s">
        <v>384</v>
      </c>
      <c r="E380" s="153" t="s">
        <v>1</v>
      </c>
      <c r="F380" s="154" t="s">
        <v>2661</v>
      </c>
      <c r="H380" s="155">
        <v>11</v>
      </c>
      <c r="I380" s="156"/>
      <c r="L380" s="151"/>
      <c r="M380" s="157"/>
      <c r="T380" s="158"/>
      <c r="AT380" s="153" t="s">
        <v>384</v>
      </c>
      <c r="AU380" s="153" t="s">
        <v>85</v>
      </c>
      <c r="AV380" s="12" t="s">
        <v>85</v>
      </c>
      <c r="AW380" s="12" t="s">
        <v>32</v>
      </c>
      <c r="AX380" s="12" t="s">
        <v>76</v>
      </c>
      <c r="AY380" s="153" t="s">
        <v>375</v>
      </c>
    </row>
    <row r="381" spans="2:65" s="13" customFormat="1" ht="11.25" x14ac:dyDescent="0.2">
      <c r="B381" s="159"/>
      <c r="D381" s="152" t="s">
        <v>384</v>
      </c>
      <c r="E381" s="160" t="s">
        <v>1</v>
      </c>
      <c r="F381" s="161" t="s">
        <v>387</v>
      </c>
      <c r="H381" s="162">
        <v>11</v>
      </c>
      <c r="I381" s="163"/>
      <c r="L381" s="159"/>
      <c r="M381" s="164"/>
      <c r="T381" s="165"/>
      <c r="AT381" s="160" t="s">
        <v>384</v>
      </c>
      <c r="AU381" s="160" t="s">
        <v>85</v>
      </c>
      <c r="AV381" s="13" t="s">
        <v>382</v>
      </c>
      <c r="AW381" s="13" t="s">
        <v>32</v>
      </c>
      <c r="AX381" s="13" t="s">
        <v>83</v>
      </c>
      <c r="AY381" s="160" t="s">
        <v>375</v>
      </c>
    </row>
    <row r="382" spans="2:65" s="1" customFormat="1" ht="37.9" customHeight="1" x14ac:dyDescent="0.2">
      <c r="B382" s="32"/>
      <c r="C382" s="138" t="s">
        <v>1222</v>
      </c>
      <c r="D382" s="138" t="s">
        <v>377</v>
      </c>
      <c r="E382" s="139" t="s">
        <v>2662</v>
      </c>
      <c r="F382" s="140" t="s">
        <v>2663</v>
      </c>
      <c r="G382" s="141" t="s">
        <v>532</v>
      </c>
      <c r="H382" s="142">
        <v>1</v>
      </c>
      <c r="I382" s="143"/>
      <c r="J382" s="144">
        <f>ROUND(I382*H382,2)</f>
        <v>0</v>
      </c>
      <c r="K382" s="140" t="s">
        <v>381</v>
      </c>
      <c r="L382" s="32"/>
      <c r="M382" s="145" t="s">
        <v>1</v>
      </c>
      <c r="N382" s="146" t="s">
        <v>41</v>
      </c>
      <c r="P382" s="147">
        <f>O382*H382</f>
        <v>0</v>
      </c>
      <c r="Q382" s="147">
        <v>4.5319999999999999E-2</v>
      </c>
      <c r="R382" s="147">
        <f>Q382*H382</f>
        <v>4.5319999999999999E-2</v>
      </c>
      <c r="S382" s="147">
        <v>0</v>
      </c>
      <c r="T382" s="148">
        <f>S382*H382</f>
        <v>0</v>
      </c>
      <c r="AR382" s="149" t="s">
        <v>491</v>
      </c>
      <c r="AT382" s="149" t="s">
        <v>377</v>
      </c>
      <c r="AU382" s="149" t="s">
        <v>85</v>
      </c>
      <c r="AY382" s="17" t="s">
        <v>375</v>
      </c>
      <c r="BE382" s="150">
        <f>IF(N382="základní",J382,0)</f>
        <v>0</v>
      </c>
      <c r="BF382" s="150">
        <f>IF(N382="snížená",J382,0)</f>
        <v>0</v>
      </c>
      <c r="BG382" s="150">
        <f>IF(N382="zákl. přenesená",J382,0)</f>
        <v>0</v>
      </c>
      <c r="BH382" s="150">
        <f>IF(N382="sníž. přenesená",J382,0)</f>
        <v>0</v>
      </c>
      <c r="BI382" s="150">
        <f>IF(N382="nulová",J382,0)</f>
        <v>0</v>
      </c>
      <c r="BJ382" s="17" t="s">
        <v>83</v>
      </c>
      <c r="BK382" s="150">
        <f>ROUND(I382*H382,2)</f>
        <v>0</v>
      </c>
      <c r="BL382" s="17" t="s">
        <v>491</v>
      </c>
      <c r="BM382" s="149" t="s">
        <v>1792</v>
      </c>
    </row>
    <row r="383" spans="2:65" s="12" customFormat="1" ht="11.25" x14ac:dyDescent="0.2">
      <c r="B383" s="151"/>
      <c r="D383" s="152" t="s">
        <v>384</v>
      </c>
      <c r="E383" s="153" t="s">
        <v>1</v>
      </c>
      <c r="F383" s="154" t="s">
        <v>2638</v>
      </c>
      <c r="H383" s="155">
        <v>1</v>
      </c>
      <c r="I383" s="156"/>
      <c r="L383" s="151"/>
      <c r="M383" s="157"/>
      <c r="T383" s="158"/>
      <c r="AT383" s="153" t="s">
        <v>384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375</v>
      </c>
    </row>
    <row r="384" spans="2:65" s="13" customFormat="1" ht="11.25" x14ac:dyDescent="0.2">
      <c r="B384" s="159"/>
      <c r="D384" s="152" t="s">
        <v>384</v>
      </c>
      <c r="E384" s="160" t="s">
        <v>1</v>
      </c>
      <c r="F384" s="161" t="s">
        <v>387</v>
      </c>
      <c r="H384" s="162">
        <v>1</v>
      </c>
      <c r="I384" s="163"/>
      <c r="L384" s="159"/>
      <c r="M384" s="164"/>
      <c r="T384" s="165"/>
      <c r="AT384" s="160" t="s">
        <v>384</v>
      </c>
      <c r="AU384" s="160" t="s">
        <v>85</v>
      </c>
      <c r="AV384" s="13" t="s">
        <v>382</v>
      </c>
      <c r="AW384" s="13" t="s">
        <v>32</v>
      </c>
      <c r="AX384" s="13" t="s">
        <v>83</v>
      </c>
      <c r="AY384" s="160" t="s">
        <v>375</v>
      </c>
    </row>
    <row r="385" spans="2:65" s="1" customFormat="1" ht="37.9" customHeight="1" x14ac:dyDescent="0.2">
      <c r="B385" s="32"/>
      <c r="C385" s="138" t="s">
        <v>1230</v>
      </c>
      <c r="D385" s="138" t="s">
        <v>377</v>
      </c>
      <c r="E385" s="139" t="s">
        <v>2664</v>
      </c>
      <c r="F385" s="140" t="s">
        <v>2665</v>
      </c>
      <c r="G385" s="141" t="s">
        <v>532</v>
      </c>
      <c r="H385" s="142">
        <v>2</v>
      </c>
      <c r="I385" s="143"/>
      <c r="J385" s="144">
        <f>ROUND(I385*H385,2)</f>
        <v>0</v>
      </c>
      <c r="K385" s="140" t="s">
        <v>381</v>
      </c>
      <c r="L385" s="32"/>
      <c r="M385" s="145" t="s">
        <v>1</v>
      </c>
      <c r="N385" s="146" t="s">
        <v>41</v>
      </c>
      <c r="P385" s="147">
        <f>O385*H385</f>
        <v>0</v>
      </c>
      <c r="Q385" s="147">
        <v>4.684E-2</v>
      </c>
      <c r="R385" s="147">
        <f>Q385*H385</f>
        <v>9.3679999999999999E-2</v>
      </c>
      <c r="S385" s="147">
        <v>0</v>
      </c>
      <c r="T385" s="148">
        <f>S385*H385</f>
        <v>0</v>
      </c>
      <c r="AR385" s="149" t="s">
        <v>491</v>
      </c>
      <c r="AT385" s="149" t="s">
        <v>377</v>
      </c>
      <c r="AU385" s="149" t="s">
        <v>85</v>
      </c>
      <c r="AY385" s="17" t="s">
        <v>375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83</v>
      </c>
      <c r="BK385" s="150">
        <f>ROUND(I385*H385,2)</f>
        <v>0</v>
      </c>
      <c r="BL385" s="17" t="s">
        <v>491</v>
      </c>
      <c r="BM385" s="149" t="s">
        <v>1802</v>
      </c>
    </row>
    <row r="386" spans="2:65" s="12" customFormat="1" ht="11.25" x14ac:dyDescent="0.2">
      <c r="B386" s="151"/>
      <c r="D386" s="152" t="s">
        <v>384</v>
      </c>
      <c r="E386" s="153" t="s">
        <v>1</v>
      </c>
      <c r="F386" s="154" t="s">
        <v>2618</v>
      </c>
      <c r="H386" s="155">
        <v>2</v>
      </c>
      <c r="I386" s="156"/>
      <c r="L386" s="151"/>
      <c r="M386" s="157"/>
      <c r="T386" s="158"/>
      <c r="AT386" s="153" t="s">
        <v>384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375</v>
      </c>
    </row>
    <row r="387" spans="2:65" s="13" customFormat="1" ht="11.25" x14ac:dyDescent="0.2">
      <c r="B387" s="159"/>
      <c r="D387" s="152" t="s">
        <v>384</v>
      </c>
      <c r="E387" s="160" t="s">
        <v>1</v>
      </c>
      <c r="F387" s="161" t="s">
        <v>387</v>
      </c>
      <c r="H387" s="162">
        <v>2</v>
      </c>
      <c r="I387" s="163"/>
      <c r="L387" s="159"/>
      <c r="M387" s="164"/>
      <c r="T387" s="165"/>
      <c r="AT387" s="160" t="s">
        <v>384</v>
      </c>
      <c r="AU387" s="160" t="s">
        <v>85</v>
      </c>
      <c r="AV387" s="13" t="s">
        <v>382</v>
      </c>
      <c r="AW387" s="13" t="s">
        <v>32</v>
      </c>
      <c r="AX387" s="13" t="s">
        <v>83</v>
      </c>
      <c r="AY387" s="160" t="s">
        <v>375</v>
      </c>
    </row>
    <row r="388" spans="2:65" s="1" customFormat="1" ht="37.9" customHeight="1" x14ac:dyDescent="0.2">
      <c r="B388" s="32"/>
      <c r="C388" s="138" t="s">
        <v>1234</v>
      </c>
      <c r="D388" s="138" t="s">
        <v>377</v>
      </c>
      <c r="E388" s="139" t="s">
        <v>2666</v>
      </c>
      <c r="F388" s="140" t="s">
        <v>2667</v>
      </c>
      <c r="G388" s="141" t="s">
        <v>532</v>
      </c>
      <c r="H388" s="142">
        <v>2</v>
      </c>
      <c r="I388" s="143"/>
      <c r="J388" s="144">
        <f>ROUND(I388*H388,2)</f>
        <v>0</v>
      </c>
      <c r="K388" s="140" t="s">
        <v>381</v>
      </c>
      <c r="L388" s="32"/>
      <c r="M388" s="145" t="s">
        <v>1</v>
      </c>
      <c r="N388" s="146" t="s">
        <v>41</v>
      </c>
      <c r="P388" s="147">
        <f>O388*H388</f>
        <v>0</v>
      </c>
      <c r="Q388" s="147">
        <v>9.1480000000000006E-2</v>
      </c>
      <c r="R388" s="147">
        <f>Q388*H388</f>
        <v>0.18296000000000001</v>
      </c>
      <c r="S388" s="147">
        <v>0</v>
      </c>
      <c r="T388" s="148">
        <f>S388*H388</f>
        <v>0</v>
      </c>
      <c r="AR388" s="149" t="s">
        <v>491</v>
      </c>
      <c r="AT388" s="149" t="s">
        <v>377</v>
      </c>
      <c r="AU388" s="149" t="s">
        <v>85</v>
      </c>
      <c r="AY388" s="17" t="s">
        <v>375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83</v>
      </c>
      <c r="BK388" s="150">
        <f>ROUND(I388*H388,2)</f>
        <v>0</v>
      </c>
      <c r="BL388" s="17" t="s">
        <v>491</v>
      </c>
      <c r="BM388" s="149" t="s">
        <v>1812</v>
      </c>
    </row>
    <row r="389" spans="2:65" s="12" customFormat="1" ht="11.25" x14ac:dyDescent="0.2">
      <c r="B389" s="151"/>
      <c r="D389" s="152" t="s">
        <v>384</v>
      </c>
      <c r="E389" s="153" t="s">
        <v>1</v>
      </c>
      <c r="F389" s="154" t="s">
        <v>2618</v>
      </c>
      <c r="H389" s="155">
        <v>2</v>
      </c>
      <c r="I389" s="156"/>
      <c r="L389" s="151"/>
      <c r="M389" s="157"/>
      <c r="T389" s="158"/>
      <c r="AT389" s="153" t="s">
        <v>384</v>
      </c>
      <c r="AU389" s="153" t="s">
        <v>85</v>
      </c>
      <c r="AV389" s="12" t="s">
        <v>85</v>
      </c>
      <c r="AW389" s="12" t="s">
        <v>32</v>
      </c>
      <c r="AX389" s="12" t="s">
        <v>76</v>
      </c>
      <c r="AY389" s="153" t="s">
        <v>375</v>
      </c>
    </row>
    <row r="390" spans="2:65" s="13" customFormat="1" ht="11.25" x14ac:dyDescent="0.2">
      <c r="B390" s="159"/>
      <c r="D390" s="152" t="s">
        <v>384</v>
      </c>
      <c r="E390" s="160" t="s">
        <v>1</v>
      </c>
      <c r="F390" s="161" t="s">
        <v>387</v>
      </c>
      <c r="H390" s="162">
        <v>2</v>
      </c>
      <c r="I390" s="163"/>
      <c r="L390" s="159"/>
      <c r="M390" s="164"/>
      <c r="T390" s="165"/>
      <c r="AT390" s="160" t="s">
        <v>384</v>
      </c>
      <c r="AU390" s="160" t="s">
        <v>85</v>
      </c>
      <c r="AV390" s="13" t="s">
        <v>382</v>
      </c>
      <c r="AW390" s="13" t="s">
        <v>32</v>
      </c>
      <c r="AX390" s="13" t="s">
        <v>83</v>
      </c>
      <c r="AY390" s="160" t="s">
        <v>375</v>
      </c>
    </row>
    <row r="391" spans="2:65" s="1" customFormat="1" ht="37.9" customHeight="1" x14ac:dyDescent="0.2">
      <c r="B391" s="32"/>
      <c r="C391" s="138" t="s">
        <v>1238</v>
      </c>
      <c r="D391" s="138" t="s">
        <v>377</v>
      </c>
      <c r="E391" s="139" t="s">
        <v>2668</v>
      </c>
      <c r="F391" s="140" t="s">
        <v>2669</v>
      </c>
      <c r="G391" s="141" t="s">
        <v>532</v>
      </c>
      <c r="H391" s="142">
        <v>4</v>
      </c>
      <c r="I391" s="143"/>
      <c r="J391" s="144">
        <f>ROUND(I391*H391,2)</f>
        <v>0</v>
      </c>
      <c r="K391" s="140" t="s">
        <v>381</v>
      </c>
      <c r="L391" s="32"/>
      <c r="M391" s="145" t="s">
        <v>1</v>
      </c>
      <c r="N391" s="146" t="s">
        <v>41</v>
      </c>
      <c r="P391" s="147">
        <f>O391*H391</f>
        <v>0</v>
      </c>
      <c r="Q391" s="147">
        <v>0.1149</v>
      </c>
      <c r="R391" s="147">
        <f>Q391*H391</f>
        <v>0.45960000000000001</v>
      </c>
      <c r="S391" s="147">
        <v>0</v>
      </c>
      <c r="T391" s="148">
        <f>S391*H391</f>
        <v>0</v>
      </c>
      <c r="AR391" s="149" t="s">
        <v>491</v>
      </c>
      <c r="AT391" s="149" t="s">
        <v>377</v>
      </c>
      <c r="AU391" s="149" t="s">
        <v>85</v>
      </c>
      <c r="AY391" s="17" t="s">
        <v>375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491</v>
      </c>
      <c r="BM391" s="149" t="s">
        <v>1822</v>
      </c>
    </row>
    <row r="392" spans="2:65" s="12" customFormat="1" ht="11.25" x14ac:dyDescent="0.2">
      <c r="B392" s="151"/>
      <c r="D392" s="152" t="s">
        <v>384</v>
      </c>
      <c r="E392" s="153" t="s">
        <v>1</v>
      </c>
      <c r="F392" s="154" t="s">
        <v>2569</v>
      </c>
      <c r="H392" s="155">
        <v>4</v>
      </c>
      <c r="I392" s="156"/>
      <c r="L392" s="151"/>
      <c r="M392" s="157"/>
      <c r="T392" s="158"/>
      <c r="AT392" s="153" t="s">
        <v>384</v>
      </c>
      <c r="AU392" s="153" t="s">
        <v>85</v>
      </c>
      <c r="AV392" s="12" t="s">
        <v>85</v>
      </c>
      <c r="AW392" s="12" t="s">
        <v>32</v>
      </c>
      <c r="AX392" s="12" t="s">
        <v>76</v>
      </c>
      <c r="AY392" s="153" t="s">
        <v>375</v>
      </c>
    </row>
    <row r="393" spans="2:65" s="13" customFormat="1" ht="11.25" x14ac:dyDescent="0.2">
      <c r="B393" s="159"/>
      <c r="D393" s="152" t="s">
        <v>384</v>
      </c>
      <c r="E393" s="160" t="s">
        <v>1</v>
      </c>
      <c r="F393" s="161" t="s">
        <v>387</v>
      </c>
      <c r="H393" s="162">
        <v>4</v>
      </c>
      <c r="I393" s="163"/>
      <c r="L393" s="159"/>
      <c r="M393" s="164"/>
      <c r="T393" s="165"/>
      <c r="AT393" s="160" t="s">
        <v>384</v>
      </c>
      <c r="AU393" s="160" t="s">
        <v>85</v>
      </c>
      <c r="AV393" s="13" t="s">
        <v>382</v>
      </c>
      <c r="AW393" s="13" t="s">
        <v>32</v>
      </c>
      <c r="AX393" s="13" t="s">
        <v>83</v>
      </c>
      <c r="AY393" s="160" t="s">
        <v>375</v>
      </c>
    </row>
    <row r="394" spans="2:65" s="1" customFormat="1" ht="49.15" customHeight="1" x14ac:dyDescent="0.2">
      <c r="B394" s="32"/>
      <c r="C394" s="138" t="s">
        <v>1243</v>
      </c>
      <c r="D394" s="138" t="s">
        <v>377</v>
      </c>
      <c r="E394" s="139" t="s">
        <v>2670</v>
      </c>
      <c r="F394" s="140" t="s">
        <v>2671</v>
      </c>
      <c r="G394" s="141" t="s">
        <v>532</v>
      </c>
      <c r="H394" s="142">
        <v>2</v>
      </c>
      <c r="I394" s="143"/>
      <c r="J394" s="144">
        <f>ROUND(I394*H394,2)</f>
        <v>0</v>
      </c>
      <c r="K394" s="140" t="s">
        <v>381</v>
      </c>
      <c r="L394" s="32"/>
      <c r="M394" s="145" t="s">
        <v>1</v>
      </c>
      <c r="N394" s="146" t="s">
        <v>41</v>
      </c>
      <c r="P394" s="147">
        <f>O394*H394</f>
        <v>0</v>
      </c>
      <c r="Q394" s="147">
        <v>4.7399999999999998E-2</v>
      </c>
      <c r="R394" s="147">
        <f>Q394*H394</f>
        <v>9.4799999999999995E-2</v>
      </c>
      <c r="S394" s="147">
        <v>0</v>
      </c>
      <c r="T394" s="148">
        <f>S394*H394</f>
        <v>0</v>
      </c>
      <c r="AR394" s="149" t="s">
        <v>491</v>
      </c>
      <c r="AT394" s="149" t="s">
        <v>377</v>
      </c>
      <c r="AU394" s="149" t="s">
        <v>85</v>
      </c>
      <c r="AY394" s="17" t="s">
        <v>375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83</v>
      </c>
      <c r="BK394" s="150">
        <f>ROUND(I394*H394,2)</f>
        <v>0</v>
      </c>
      <c r="BL394" s="17" t="s">
        <v>491</v>
      </c>
      <c r="BM394" s="149" t="s">
        <v>1832</v>
      </c>
    </row>
    <row r="395" spans="2:65" s="12" customFormat="1" ht="11.25" x14ac:dyDescent="0.2">
      <c r="B395" s="151"/>
      <c r="D395" s="152" t="s">
        <v>384</v>
      </c>
      <c r="E395" s="153" t="s">
        <v>1</v>
      </c>
      <c r="F395" s="154" t="s">
        <v>2618</v>
      </c>
      <c r="H395" s="155">
        <v>2</v>
      </c>
      <c r="I395" s="156"/>
      <c r="L395" s="151"/>
      <c r="M395" s="157"/>
      <c r="T395" s="158"/>
      <c r="AT395" s="153" t="s">
        <v>384</v>
      </c>
      <c r="AU395" s="153" t="s">
        <v>85</v>
      </c>
      <c r="AV395" s="12" t="s">
        <v>85</v>
      </c>
      <c r="AW395" s="12" t="s">
        <v>32</v>
      </c>
      <c r="AX395" s="12" t="s">
        <v>76</v>
      </c>
      <c r="AY395" s="153" t="s">
        <v>375</v>
      </c>
    </row>
    <row r="396" spans="2:65" s="13" customFormat="1" ht="11.25" x14ac:dyDescent="0.2">
      <c r="B396" s="159"/>
      <c r="D396" s="152" t="s">
        <v>384</v>
      </c>
      <c r="E396" s="160" t="s">
        <v>1</v>
      </c>
      <c r="F396" s="161" t="s">
        <v>387</v>
      </c>
      <c r="H396" s="162">
        <v>2</v>
      </c>
      <c r="I396" s="163"/>
      <c r="L396" s="159"/>
      <c r="M396" s="164"/>
      <c r="T396" s="165"/>
      <c r="AT396" s="160" t="s">
        <v>384</v>
      </c>
      <c r="AU396" s="160" t="s">
        <v>85</v>
      </c>
      <c r="AV396" s="13" t="s">
        <v>382</v>
      </c>
      <c r="AW396" s="13" t="s">
        <v>32</v>
      </c>
      <c r="AX396" s="13" t="s">
        <v>83</v>
      </c>
      <c r="AY396" s="160" t="s">
        <v>375</v>
      </c>
    </row>
    <row r="397" spans="2:65" s="1" customFormat="1" ht="16.5" customHeight="1" x14ac:dyDescent="0.2">
      <c r="B397" s="32"/>
      <c r="C397" s="138" t="s">
        <v>1249</v>
      </c>
      <c r="D397" s="138" t="s">
        <v>377</v>
      </c>
      <c r="E397" s="139" t="s">
        <v>2672</v>
      </c>
      <c r="F397" s="140" t="s">
        <v>2673</v>
      </c>
      <c r="G397" s="141" t="s">
        <v>532</v>
      </c>
      <c r="H397" s="142">
        <v>31</v>
      </c>
      <c r="I397" s="143"/>
      <c r="J397" s="144">
        <f>ROUND(I397*H397,2)</f>
        <v>0</v>
      </c>
      <c r="K397" s="140" t="s">
        <v>381</v>
      </c>
      <c r="L397" s="32"/>
      <c r="M397" s="145" t="s">
        <v>1</v>
      </c>
      <c r="N397" s="146" t="s">
        <v>41</v>
      </c>
      <c r="P397" s="147">
        <f>O397*H397</f>
        <v>0</v>
      </c>
      <c r="Q397" s="147">
        <v>0</v>
      </c>
      <c r="R397" s="147">
        <f>Q397*H397</f>
        <v>0</v>
      </c>
      <c r="S397" s="147">
        <v>0</v>
      </c>
      <c r="T397" s="148">
        <f>S397*H397</f>
        <v>0</v>
      </c>
      <c r="AR397" s="149" t="s">
        <v>491</v>
      </c>
      <c r="AT397" s="149" t="s">
        <v>377</v>
      </c>
      <c r="AU397" s="149" t="s">
        <v>85</v>
      </c>
      <c r="AY397" s="17" t="s">
        <v>375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83</v>
      </c>
      <c r="BK397" s="150">
        <f>ROUND(I397*H397,2)</f>
        <v>0</v>
      </c>
      <c r="BL397" s="17" t="s">
        <v>491</v>
      </c>
      <c r="BM397" s="149" t="s">
        <v>1843</v>
      </c>
    </row>
    <row r="398" spans="2:65" s="12" customFormat="1" ht="11.25" x14ac:dyDescent="0.2">
      <c r="B398" s="151"/>
      <c r="D398" s="152" t="s">
        <v>384</v>
      </c>
      <c r="E398" s="153" t="s">
        <v>1</v>
      </c>
      <c r="F398" s="154" t="s">
        <v>2674</v>
      </c>
      <c r="H398" s="155">
        <v>31</v>
      </c>
      <c r="I398" s="156"/>
      <c r="L398" s="151"/>
      <c r="M398" s="157"/>
      <c r="T398" s="158"/>
      <c r="AT398" s="153" t="s">
        <v>384</v>
      </c>
      <c r="AU398" s="153" t="s">
        <v>85</v>
      </c>
      <c r="AV398" s="12" t="s">
        <v>85</v>
      </c>
      <c r="AW398" s="12" t="s">
        <v>32</v>
      </c>
      <c r="AX398" s="12" t="s">
        <v>76</v>
      </c>
      <c r="AY398" s="153" t="s">
        <v>375</v>
      </c>
    </row>
    <row r="399" spans="2:65" s="13" customFormat="1" ht="11.25" x14ac:dyDescent="0.2">
      <c r="B399" s="159"/>
      <c r="D399" s="152" t="s">
        <v>384</v>
      </c>
      <c r="E399" s="160" t="s">
        <v>1</v>
      </c>
      <c r="F399" s="161" t="s">
        <v>387</v>
      </c>
      <c r="H399" s="162">
        <v>31</v>
      </c>
      <c r="I399" s="163"/>
      <c r="L399" s="159"/>
      <c r="M399" s="164"/>
      <c r="T399" s="165"/>
      <c r="AT399" s="160" t="s">
        <v>384</v>
      </c>
      <c r="AU399" s="160" t="s">
        <v>85</v>
      </c>
      <c r="AV399" s="13" t="s">
        <v>382</v>
      </c>
      <c r="AW399" s="13" t="s">
        <v>32</v>
      </c>
      <c r="AX399" s="13" t="s">
        <v>83</v>
      </c>
      <c r="AY399" s="160" t="s">
        <v>375</v>
      </c>
    </row>
    <row r="400" spans="2:65" s="1" customFormat="1" ht="16.5" customHeight="1" x14ac:dyDescent="0.2">
      <c r="B400" s="32"/>
      <c r="C400" s="138" t="s">
        <v>1257</v>
      </c>
      <c r="D400" s="138" t="s">
        <v>377</v>
      </c>
      <c r="E400" s="139" t="s">
        <v>2675</v>
      </c>
      <c r="F400" s="140" t="s">
        <v>2676</v>
      </c>
      <c r="G400" s="141" t="s">
        <v>380</v>
      </c>
      <c r="H400" s="142">
        <v>1000</v>
      </c>
      <c r="I400" s="143"/>
      <c r="J400" s="144">
        <f>ROUND(I400*H400,2)</f>
        <v>0</v>
      </c>
      <c r="K400" s="140" t="s">
        <v>381</v>
      </c>
      <c r="L400" s="32"/>
      <c r="M400" s="145" t="s">
        <v>1</v>
      </c>
      <c r="N400" s="146" t="s">
        <v>41</v>
      </c>
      <c r="P400" s="147">
        <f>O400*H400</f>
        <v>0</v>
      </c>
      <c r="Q400" s="147">
        <v>0</v>
      </c>
      <c r="R400" s="147">
        <f>Q400*H400</f>
        <v>0</v>
      </c>
      <c r="S400" s="147">
        <v>0</v>
      </c>
      <c r="T400" s="148">
        <f>S400*H400</f>
        <v>0</v>
      </c>
      <c r="AR400" s="149" t="s">
        <v>491</v>
      </c>
      <c r="AT400" s="149" t="s">
        <v>377</v>
      </c>
      <c r="AU400" s="149" t="s">
        <v>85</v>
      </c>
      <c r="AY400" s="17" t="s">
        <v>375</v>
      </c>
      <c r="BE400" s="150">
        <f>IF(N400="základní",J400,0)</f>
        <v>0</v>
      </c>
      <c r="BF400" s="150">
        <f>IF(N400="snížená",J400,0)</f>
        <v>0</v>
      </c>
      <c r="BG400" s="150">
        <f>IF(N400="zákl. přenesená",J400,0)</f>
        <v>0</v>
      </c>
      <c r="BH400" s="150">
        <f>IF(N400="sníž. přenesená",J400,0)</f>
        <v>0</v>
      </c>
      <c r="BI400" s="150">
        <f>IF(N400="nulová",J400,0)</f>
        <v>0</v>
      </c>
      <c r="BJ400" s="17" t="s">
        <v>83</v>
      </c>
      <c r="BK400" s="150">
        <f>ROUND(I400*H400,2)</f>
        <v>0</v>
      </c>
      <c r="BL400" s="17" t="s">
        <v>491</v>
      </c>
      <c r="BM400" s="149" t="s">
        <v>1853</v>
      </c>
    </row>
    <row r="401" spans="2:65" s="1" customFormat="1" ht="24.2" customHeight="1" x14ac:dyDescent="0.2">
      <c r="B401" s="32"/>
      <c r="C401" s="138" t="s">
        <v>1262</v>
      </c>
      <c r="D401" s="138" t="s">
        <v>377</v>
      </c>
      <c r="E401" s="139" t="s">
        <v>2677</v>
      </c>
      <c r="F401" s="140" t="s">
        <v>2678</v>
      </c>
      <c r="G401" s="141" t="s">
        <v>1308</v>
      </c>
      <c r="H401" s="192"/>
      <c r="I401" s="143"/>
      <c r="J401" s="144">
        <f>ROUND(I401*H401,2)</f>
        <v>0</v>
      </c>
      <c r="K401" s="140" t="s">
        <v>381</v>
      </c>
      <c r="L401" s="32"/>
      <c r="M401" s="145" t="s">
        <v>1</v>
      </c>
      <c r="N401" s="146" t="s">
        <v>41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491</v>
      </c>
      <c r="AT401" s="149" t="s">
        <v>377</v>
      </c>
      <c r="AU401" s="149" t="s">
        <v>85</v>
      </c>
      <c r="AY401" s="17" t="s">
        <v>375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83</v>
      </c>
      <c r="BK401" s="150">
        <f>ROUND(I401*H401,2)</f>
        <v>0</v>
      </c>
      <c r="BL401" s="17" t="s">
        <v>491</v>
      </c>
      <c r="BM401" s="149" t="s">
        <v>2679</v>
      </c>
    </row>
    <row r="402" spans="2:65" s="11" customFormat="1" ht="25.9" customHeight="1" x14ac:dyDescent="0.2">
      <c r="B402" s="126"/>
      <c r="D402" s="127" t="s">
        <v>75</v>
      </c>
      <c r="E402" s="128" t="s">
        <v>2334</v>
      </c>
      <c r="F402" s="128" t="s">
        <v>2335</v>
      </c>
      <c r="I402" s="129"/>
      <c r="J402" s="130">
        <f>BK402</f>
        <v>0</v>
      </c>
      <c r="L402" s="126"/>
      <c r="M402" s="131"/>
      <c r="P402" s="132">
        <f>SUM(P403:P423)</f>
        <v>0</v>
      </c>
      <c r="R402" s="132">
        <f>SUM(R403:R423)</f>
        <v>0</v>
      </c>
      <c r="T402" s="133">
        <f>SUM(T403:T423)</f>
        <v>0</v>
      </c>
      <c r="AR402" s="127" t="s">
        <v>382</v>
      </c>
      <c r="AT402" s="134" t="s">
        <v>75</v>
      </c>
      <c r="AU402" s="134" t="s">
        <v>76</v>
      </c>
      <c r="AY402" s="127" t="s">
        <v>375</v>
      </c>
      <c r="BK402" s="135">
        <f>SUM(BK403:BK423)</f>
        <v>0</v>
      </c>
    </row>
    <row r="403" spans="2:65" s="1" customFormat="1" ht="16.5" customHeight="1" x14ac:dyDescent="0.2">
      <c r="B403" s="32"/>
      <c r="C403" s="138" t="s">
        <v>1273</v>
      </c>
      <c r="D403" s="138" t="s">
        <v>377</v>
      </c>
      <c r="E403" s="139" t="s">
        <v>2680</v>
      </c>
      <c r="F403" s="140" t="s">
        <v>2681</v>
      </c>
      <c r="G403" s="141" t="s">
        <v>2338</v>
      </c>
      <c r="H403" s="142">
        <v>32</v>
      </c>
      <c r="I403" s="143"/>
      <c r="J403" s="144">
        <f>ROUND(I403*H403,2)</f>
        <v>0</v>
      </c>
      <c r="K403" s="140" t="s">
        <v>381</v>
      </c>
      <c r="L403" s="32"/>
      <c r="M403" s="145" t="s">
        <v>1</v>
      </c>
      <c r="N403" s="146" t="s">
        <v>41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2339</v>
      </c>
      <c r="AT403" s="149" t="s">
        <v>377</v>
      </c>
      <c r="AU403" s="149" t="s">
        <v>83</v>
      </c>
      <c r="AY403" s="17" t="s">
        <v>375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83</v>
      </c>
      <c r="BK403" s="150">
        <f>ROUND(I403*H403,2)</f>
        <v>0</v>
      </c>
      <c r="BL403" s="17" t="s">
        <v>2339</v>
      </c>
      <c r="BM403" s="149" t="s">
        <v>1862</v>
      </c>
    </row>
    <row r="404" spans="2:65" s="12" customFormat="1" ht="11.25" x14ac:dyDescent="0.2">
      <c r="B404" s="151"/>
      <c r="D404" s="152" t="s">
        <v>384</v>
      </c>
      <c r="E404" s="153" t="s">
        <v>1</v>
      </c>
      <c r="F404" s="154" t="s">
        <v>2682</v>
      </c>
      <c r="H404" s="155">
        <v>32</v>
      </c>
      <c r="I404" s="156"/>
      <c r="L404" s="151"/>
      <c r="M404" s="157"/>
      <c r="T404" s="158"/>
      <c r="AT404" s="153" t="s">
        <v>384</v>
      </c>
      <c r="AU404" s="153" t="s">
        <v>83</v>
      </c>
      <c r="AV404" s="12" t="s">
        <v>85</v>
      </c>
      <c r="AW404" s="12" t="s">
        <v>32</v>
      </c>
      <c r="AX404" s="12" t="s">
        <v>76</v>
      </c>
      <c r="AY404" s="153" t="s">
        <v>375</v>
      </c>
    </row>
    <row r="405" spans="2:65" s="13" customFormat="1" ht="11.25" x14ac:dyDescent="0.2">
      <c r="B405" s="159"/>
      <c r="D405" s="152" t="s">
        <v>384</v>
      </c>
      <c r="E405" s="160" t="s">
        <v>1</v>
      </c>
      <c r="F405" s="161" t="s">
        <v>387</v>
      </c>
      <c r="H405" s="162">
        <v>32</v>
      </c>
      <c r="I405" s="163"/>
      <c r="L405" s="159"/>
      <c r="M405" s="164"/>
      <c r="T405" s="165"/>
      <c r="AT405" s="160" t="s">
        <v>384</v>
      </c>
      <c r="AU405" s="160" t="s">
        <v>83</v>
      </c>
      <c r="AV405" s="13" t="s">
        <v>382</v>
      </c>
      <c r="AW405" s="13" t="s">
        <v>32</v>
      </c>
      <c r="AX405" s="13" t="s">
        <v>83</v>
      </c>
      <c r="AY405" s="160" t="s">
        <v>375</v>
      </c>
    </row>
    <row r="406" spans="2:65" s="1" customFormat="1" ht="16.5" customHeight="1" x14ac:dyDescent="0.2">
      <c r="B406" s="32"/>
      <c r="C406" s="138" t="s">
        <v>1280</v>
      </c>
      <c r="D406" s="138" t="s">
        <v>377</v>
      </c>
      <c r="E406" s="139" t="s">
        <v>2683</v>
      </c>
      <c r="F406" s="140" t="s">
        <v>2684</v>
      </c>
      <c r="G406" s="141" t="s">
        <v>2338</v>
      </c>
      <c r="H406" s="142">
        <v>16</v>
      </c>
      <c r="I406" s="143"/>
      <c r="J406" s="144">
        <f>ROUND(I406*H406,2)</f>
        <v>0</v>
      </c>
      <c r="K406" s="140" t="s">
        <v>381</v>
      </c>
      <c r="L406" s="32"/>
      <c r="M406" s="145" t="s">
        <v>1</v>
      </c>
      <c r="N406" s="146" t="s">
        <v>41</v>
      </c>
      <c r="P406" s="147">
        <f>O406*H406</f>
        <v>0</v>
      </c>
      <c r="Q406" s="147">
        <v>0</v>
      </c>
      <c r="R406" s="147">
        <f>Q406*H406</f>
        <v>0</v>
      </c>
      <c r="S406" s="147">
        <v>0</v>
      </c>
      <c r="T406" s="148">
        <f>S406*H406</f>
        <v>0</v>
      </c>
      <c r="AR406" s="149" t="s">
        <v>2339</v>
      </c>
      <c r="AT406" s="149" t="s">
        <v>377</v>
      </c>
      <c r="AU406" s="149" t="s">
        <v>83</v>
      </c>
      <c r="AY406" s="17" t="s">
        <v>375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83</v>
      </c>
      <c r="BK406" s="150">
        <f>ROUND(I406*H406,2)</f>
        <v>0</v>
      </c>
      <c r="BL406" s="17" t="s">
        <v>2339</v>
      </c>
      <c r="BM406" s="149" t="s">
        <v>1872</v>
      </c>
    </row>
    <row r="407" spans="2:65" s="12" customFormat="1" ht="11.25" x14ac:dyDescent="0.2">
      <c r="B407" s="151"/>
      <c r="D407" s="152" t="s">
        <v>384</v>
      </c>
      <c r="E407" s="153" t="s">
        <v>1</v>
      </c>
      <c r="F407" s="154" t="s">
        <v>2685</v>
      </c>
      <c r="H407" s="155">
        <v>16</v>
      </c>
      <c r="I407" s="156"/>
      <c r="L407" s="151"/>
      <c r="M407" s="157"/>
      <c r="T407" s="158"/>
      <c r="AT407" s="153" t="s">
        <v>384</v>
      </c>
      <c r="AU407" s="153" t="s">
        <v>83</v>
      </c>
      <c r="AV407" s="12" t="s">
        <v>85</v>
      </c>
      <c r="AW407" s="12" t="s">
        <v>32</v>
      </c>
      <c r="AX407" s="12" t="s">
        <v>76</v>
      </c>
      <c r="AY407" s="153" t="s">
        <v>375</v>
      </c>
    </row>
    <row r="408" spans="2:65" s="13" customFormat="1" ht="11.25" x14ac:dyDescent="0.2">
      <c r="B408" s="159"/>
      <c r="D408" s="152" t="s">
        <v>384</v>
      </c>
      <c r="E408" s="160" t="s">
        <v>1</v>
      </c>
      <c r="F408" s="161" t="s">
        <v>387</v>
      </c>
      <c r="H408" s="162">
        <v>16</v>
      </c>
      <c r="I408" s="163"/>
      <c r="L408" s="159"/>
      <c r="M408" s="164"/>
      <c r="T408" s="165"/>
      <c r="AT408" s="160" t="s">
        <v>384</v>
      </c>
      <c r="AU408" s="160" t="s">
        <v>83</v>
      </c>
      <c r="AV408" s="13" t="s">
        <v>382</v>
      </c>
      <c r="AW408" s="13" t="s">
        <v>32</v>
      </c>
      <c r="AX408" s="13" t="s">
        <v>83</v>
      </c>
      <c r="AY408" s="160" t="s">
        <v>375</v>
      </c>
    </row>
    <row r="409" spans="2:65" s="1" customFormat="1" ht="16.5" customHeight="1" x14ac:dyDescent="0.2">
      <c r="B409" s="32"/>
      <c r="C409" s="138" t="s">
        <v>1285</v>
      </c>
      <c r="D409" s="138" t="s">
        <v>377</v>
      </c>
      <c r="E409" s="139" t="s">
        <v>2686</v>
      </c>
      <c r="F409" s="140" t="s">
        <v>2687</v>
      </c>
      <c r="G409" s="141" t="s">
        <v>2338</v>
      </c>
      <c r="H409" s="142">
        <v>24</v>
      </c>
      <c r="I409" s="143"/>
      <c r="J409" s="144">
        <f>ROUND(I409*H409,2)</f>
        <v>0</v>
      </c>
      <c r="K409" s="140" t="s">
        <v>381</v>
      </c>
      <c r="L409" s="32"/>
      <c r="M409" s="145" t="s">
        <v>1</v>
      </c>
      <c r="N409" s="146" t="s">
        <v>41</v>
      </c>
      <c r="P409" s="147">
        <f>O409*H409</f>
        <v>0</v>
      </c>
      <c r="Q409" s="147">
        <v>0</v>
      </c>
      <c r="R409" s="147">
        <f>Q409*H409</f>
        <v>0</v>
      </c>
      <c r="S409" s="147">
        <v>0</v>
      </c>
      <c r="T409" s="148">
        <f>S409*H409</f>
        <v>0</v>
      </c>
      <c r="AR409" s="149" t="s">
        <v>2339</v>
      </c>
      <c r="AT409" s="149" t="s">
        <v>377</v>
      </c>
      <c r="AU409" s="149" t="s">
        <v>83</v>
      </c>
      <c r="AY409" s="17" t="s">
        <v>375</v>
      </c>
      <c r="BE409" s="150">
        <f>IF(N409="základní",J409,0)</f>
        <v>0</v>
      </c>
      <c r="BF409" s="150">
        <f>IF(N409="snížená",J409,0)</f>
        <v>0</v>
      </c>
      <c r="BG409" s="150">
        <f>IF(N409="zákl. přenesená",J409,0)</f>
        <v>0</v>
      </c>
      <c r="BH409" s="150">
        <f>IF(N409="sníž. přenesená",J409,0)</f>
        <v>0</v>
      </c>
      <c r="BI409" s="150">
        <f>IF(N409="nulová",J409,0)</f>
        <v>0</v>
      </c>
      <c r="BJ409" s="17" t="s">
        <v>83</v>
      </c>
      <c r="BK409" s="150">
        <f>ROUND(I409*H409,2)</f>
        <v>0</v>
      </c>
      <c r="BL409" s="17" t="s">
        <v>2339</v>
      </c>
      <c r="BM409" s="149" t="s">
        <v>1889</v>
      </c>
    </row>
    <row r="410" spans="2:65" s="12" customFormat="1" ht="11.25" x14ac:dyDescent="0.2">
      <c r="B410" s="151"/>
      <c r="D410" s="152" t="s">
        <v>384</v>
      </c>
      <c r="E410" s="153" t="s">
        <v>1</v>
      </c>
      <c r="F410" s="154" t="s">
        <v>2688</v>
      </c>
      <c r="H410" s="155">
        <v>24</v>
      </c>
      <c r="I410" s="156"/>
      <c r="L410" s="151"/>
      <c r="M410" s="157"/>
      <c r="T410" s="158"/>
      <c r="AT410" s="153" t="s">
        <v>384</v>
      </c>
      <c r="AU410" s="153" t="s">
        <v>83</v>
      </c>
      <c r="AV410" s="12" t="s">
        <v>85</v>
      </c>
      <c r="AW410" s="12" t="s">
        <v>32</v>
      </c>
      <c r="AX410" s="12" t="s">
        <v>76</v>
      </c>
      <c r="AY410" s="153" t="s">
        <v>375</v>
      </c>
    </row>
    <row r="411" spans="2:65" s="13" customFormat="1" ht="11.25" x14ac:dyDescent="0.2">
      <c r="B411" s="159"/>
      <c r="D411" s="152" t="s">
        <v>384</v>
      </c>
      <c r="E411" s="160" t="s">
        <v>1</v>
      </c>
      <c r="F411" s="161" t="s">
        <v>387</v>
      </c>
      <c r="H411" s="162">
        <v>24</v>
      </c>
      <c r="I411" s="163"/>
      <c r="L411" s="159"/>
      <c r="M411" s="164"/>
      <c r="T411" s="165"/>
      <c r="AT411" s="160" t="s">
        <v>384</v>
      </c>
      <c r="AU411" s="160" t="s">
        <v>83</v>
      </c>
      <c r="AV411" s="13" t="s">
        <v>382</v>
      </c>
      <c r="AW411" s="13" t="s">
        <v>32</v>
      </c>
      <c r="AX411" s="13" t="s">
        <v>83</v>
      </c>
      <c r="AY411" s="160" t="s">
        <v>375</v>
      </c>
    </row>
    <row r="412" spans="2:65" s="1" customFormat="1" ht="16.5" customHeight="1" x14ac:dyDescent="0.2">
      <c r="B412" s="32"/>
      <c r="C412" s="138" t="s">
        <v>1290</v>
      </c>
      <c r="D412" s="138" t="s">
        <v>377</v>
      </c>
      <c r="E412" s="139" t="s">
        <v>2689</v>
      </c>
      <c r="F412" s="140" t="s">
        <v>2690</v>
      </c>
      <c r="G412" s="141" t="s">
        <v>2338</v>
      </c>
      <c r="H412" s="142">
        <v>12</v>
      </c>
      <c r="I412" s="143"/>
      <c r="J412" s="144">
        <f>ROUND(I412*H412,2)</f>
        <v>0</v>
      </c>
      <c r="K412" s="140" t="s">
        <v>381</v>
      </c>
      <c r="L412" s="32"/>
      <c r="M412" s="145" t="s">
        <v>1</v>
      </c>
      <c r="N412" s="146" t="s">
        <v>41</v>
      </c>
      <c r="P412" s="147">
        <f>O412*H412</f>
        <v>0</v>
      </c>
      <c r="Q412" s="147">
        <v>0</v>
      </c>
      <c r="R412" s="147">
        <f>Q412*H412</f>
        <v>0</v>
      </c>
      <c r="S412" s="147">
        <v>0</v>
      </c>
      <c r="T412" s="148">
        <f>S412*H412</f>
        <v>0</v>
      </c>
      <c r="AR412" s="149" t="s">
        <v>2339</v>
      </c>
      <c r="AT412" s="149" t="s">
        <v>377</v>
      </c>
      <c r="AU412" s="149" t="s">
        <v>83</v>
      </c>
      <c r="AY412" s="17" t="s">
        <v>375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83</v>
      </c>
      <c r="BK412" s="150">
        <f>ROUND(I412*H412,2)</f>
        <v>0</v>
      </c>
      <c r="BL412" s="17" t="s">
        <v>2339</v>
      </c>
      <c r="BM412" s="149" t="s">
        <v>1900</v>
      </c>
    </row>
    <row r="413" spans="2:65" s="12" customFormat="1" ht="11.25" x14ac:dyDescent="0.2">
      <c r="B413" s="151"/>
      <c r="D413" s="152" t="s">
        <v>384</v>
      </c>
      <c r="E413" s="153" t="s">
        <v>1</v>
      </c>
      <c r="F413" s="154" t="s">
        <v>2691</v>
      </c>
      <c r="H413" s="155">
        <v>12</v>
      </c>
      <c r="I413" s="156"/>
      <c r="L413" s="151"/>
      <c r="M413" s="157"/>
      <c r="T413" s="158"/>
      <c r="AT413" s="153" t="s">
        <v>384</v>
      </c>
      <c r="AU413" s="153" t="s">
        <v>83</v>
      </c>
      <c r="AV413" s="12" t="s">
        <v>85</v>
      </c>
      <c r="AW413" s="12" t="s">
        <v>32</v>
      </c>
      <c r="AX413" s="12" t="s">
        <v>76</v>
      </c>
      <c r="AY413" s="153" t="s">
        <v>375</v>
      </c>
    </row>
    <row r="414" spans="2:65" s="13" customFormat="1" ht="11.25" x14ac:dyDescent="0.2">
      <c r="B414" s="159"/>
      <c r="D414" s="152" t="s">
        <v>384</v>
      </c>
      <c r="E414" s="160" t="s">
        <v>1</v>
      </c>
      <c r="F414" s="161" t="s">
        <v>387</v>
      </c>
      <c r="H414" s="162">
        <v>12</v>
      </c>
      <c r="I414" s="163"/>
      <c r="L414" s="159"/>
      <c r="M414" s="164"/>
      <c r="T414" s="165"/>
      <c r="AT414" s="160" t="s">
        <v>384</v>
      </c>
      <c r="AU414" s="160" t="s">
        <v>83</v>
      </c>
      <c r="AV414" s="13" t="s">
        <v>382</v>
      </c>
      <c r="AW414" s="13" t="s">
        <v>32</v>
      </c>
      <c r="AX414" s="13" t="s">
        <v>83</v>
      </c>
      <c r="AY414" s="160" t="s">
        <v>375</v>
      </c>
    </row>
    <row r="415" spans="2:65" s="1" customFormat="1" ht="16.5" customHeight="1" x14ac:dyDescent="0.2">
      <c r="B415" s="32"/>
      <c r="C415" s="138" t="s">
        <v>1296</v>
      </c>
      <c r="D415" s="138" t="s">
        <v>377</v>
      </c>
      <c r="E415" s="139" t="s">
        <v>2692</v>
      </c>
      <c r="F415" s="140" t="s">
        <v>2693</v>
      </c>
      <c r="G415" s="141" t="s">
        <v>2338</v>
      </c>
      <c r="H415" s="142">
        <v>48</v>
      </c>
      <c r="I415" s="143"/>
      <c r="J415" s="144">
        <f>ROUND(I415*H415,2)</f>
        <v>0</v>
      </c>
      <c r="K415" s="140" t="s">
        <v>381</v>
      </c>
      <c r="L415" s="32"/>
      <c r="M415" s="145" t="s">
        <v>1</v>
      </c>
      <c r="N415" s="146" t="s">
        <v>41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2339</v>
      </c>
      <c r="AT415" s="149" t="s">
        <v>377</v>
      </c>
      <c r="AU415" s="149" t="s">
        <v>83</v>
      </c>
      <c r="AY415" s="17" t="s">
        <v>375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83</v>
      </c>
      <c r="BK415" s="150">
        <f>ROUND(I415*H415,2)</f>
        <v>0</v>
      </c>
      <c r="BL415" s="17" t="s">
        <v>2339</v>
      </c>
      <c r="BM415" s="149" t="s">
        <v>1908</v>
      </c>
    </row>
    <row r="416" spans="2:65" s="12" customFormat="1" ht="11.25" x14ac:dyDescent="0.2">
      <c r="B416" s="151"/>
      <c r="D416" s="152" t="s">
        <v>384</v>
      </c>
      <c r="E416" s="153" t="s">
        <v>1</v>
      </c>
      <c r="F416" s="154" t="s">
        <v>2694</v>
      </c>
      <c r="H416" s="155">
        <v>48</v>
      </c>
      <c r="I416" s="156"/>
      <c r="L416" s="151"/>
      <c r="M416" s="157"/>
      <c r="T416" s="158"/>
      <c r="AT416" s="153" t="s">
        <v>384</v>
      </c>
      <c r="AU416" s="153" t="s">
        <v>83</v>
      </c>
      <c r="AV416" s="12" t="s">
        <v>85</v>
      </c>
      <c r="AW416" s="12" t="s">
        <v>32</v>
      </c>
      <c r="AX416" s="12" t="s">
        <v>76</v>
      </c>
      <c r="AY416" s="153" t="s">
        <v>375</v>
      </c>
    </row>
    <row r="417" spans="2:65" s="13" customFormat="1" ht="11.25" x14ac:dyDescent="0.2">
      <c r="B417" s="159"/>
      <c r="D417" s="152" t="s">
        <v>384</v>
      </c>
      <c r="E417" s="160" t="s">
        <v>1</v>
      </c>
      <c r="F417" s="161" t="s">
        <v>387</v>
      </c>
      <c r="H417" s="162">
        <v>48</v>
      </c>
      <c r="I417" s="163"/>
      <c r="L417" s="159"/>
      <c r="M417" s="164"/>
      <c r="T417" s="165"/>
      <c r="AT417" s="160" t="s">
        <v>384</v>
      </c>
      <c r="AU417" s="160" t="s">
        <v>83</v>
      </c>
      <c r="AV417" s="13" t="s">
        <v>382</v>
      </c>
      <c r="AW417" s="13" t="s">
        <v>32</v>
      </c>
      <c r="AX417" s="13" t="s">
        <v>83</v>
      </c>
      <c r="AY417" s="160" t="s">
        <v>375</v>
      </c>
    </row>
    <row r="418" spans="2:65" s="1" customFormat="1" ht="24.2" customHeight="1" x14ac:dyDescent="0.2">
      <c r="B418" s="32"/>
      <c r="C418" s="138" t="s">
        <v>1300</v>
      </c>
      <c r="D418" s="138" t="s">
        <v>377</v>
      </c>
      <c r="E418" s="139" t="s">
        <v>2695</v>
      </c>
      <c r="F418" s="140" t="s">
        <v>2696</v>
      </c>
      <c r="G418" s="141" t="s">
        <v>2338</v>
      </c>
      <c r="H418" s="142">
        <v>8</v>
      </c>
      <c r="I418" s="143"/>
      <c r="J418" s="144">
        <f>ROUND(I418*H418,2)</f>
        <v>0</v>
      </c>
      <c r="K418" s="140" t="s">
        <v>381</v>
      </c>
      <c r="L418" s="32"/>
      <c r="M418" s="145" t="s">
        <v>1</v>
      </c>
      <c r="N418" s="146" t="s">
        <v>41</v>
      </c>
      <c r="P418" s="147">
        <f>O418*H418</f>
        <v>0</v>
      </c>
      <c r="Q418" s="147">
        <v>0</v>
      </c>
      <c r="R418" s="147">
        <f>Q418*H418</f>
        <v>0</v>
      </c>
      <c r="S418" s="147">
        <v>0</v>
      </c>
      <c r="T418" s="148">
        <f>S418*H418</f>
        <v>0</v>
      </c>
      <c r="AR418" s="149" t="s">
        <v>2339</v>
      </c>
      <c r="AT418" s="149" t="s">
        <v>377</v>
      </c>
      <c r="AU418" s="149" t="s">
        <v>83</v>
      </c>
      <c r="AY418" s="17" t="s">
        <v>375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7" t="s">
        <v>83</v>
      </c>
      <c r="BK418" s="150">
        <f>ROUND(I418*H418,2)</f>
        <v>0</v>
      </c>
      <c r="BL418" s="17" t="s">
        <v>2339</v>
      </c>
      <c r="BM418" s="149" t="s">
        <v>1917</v>
      </c>
    </row>
    <row r="419" spans="2:65" s="12" customFormat="1" ht="11.25" x14ac:dyDescent="0.2">
      <c r="B419" s="151"/>
      <c r="D419" s="152" t="s">
        <v>384</v>
      </c>
      <c r="E419" s="153" t="s">
        <v>1</v>
      </c>
      <c r="F419" s="154" t="s">
        <v>2697</v>
      </c>
      <c r="H419" s="155">
        <v>8</v>
      </c>
      <c r="I419" s="156"/>
      <c r="L419" s="151"/>
      <c r="M419" s="157"/>
      <c r="T419" s="158"/>
      <c r="AT419" s="153" t="s">
        <v>384</v>
      </c>
      <c r="AU419" s="153" t="s">
        <v>83</v>
      </c>
      <c r="AV419" s="12" t="s">
        <v>85</v>
      </c>
      <c r="AW419" s="12" t="s">
        <v>32</v>
      </c>
      <c r="AX419" s="12" t="s">
        <v>76</v>
      </c>
      <c r="AY419" s="153" t="s">
        <v>375</v>
      </c>
    </row>
    <row r="420" spans="2:65" s="13" customFormat="1" ht="11.25" x14ac:dyDescent="0.2">
      <c r="B420" s="159"/>
      <c r="D420" s="152" t="s">
        <v>384</v>
      </c>
      <c r="E420" s="160" t="s">
        <v>1</v>
      </c>
      <c r="F420" s="161" t="s">
        <v>387</v>
      </c>
      <c r="H420" s="162">
        <v>8</v>
      </c>
      <c r="I420" s="163"/>
      <c r="L420" s="159"/>
      <c r="M420" s="164"/>
      <c r="T420" s="165"/>
      <c r="AT420" s="160" t="s">
        <v>384</v>
      </c>
      <c r="AU420" s="160" t="s">
        <v>83</v>
      </c>
      <c r="AV420" s="13" t="s">
        <v>382</v>
      </c>
      <c r="AW420" s="13" t="s">
        <v>32</v>
      </c>
      <c r="AX420" s="13" t="s">
        <v>83</v>
      </c>
      <c r="AY420" s="160" t="s">
        <v>375</v>
      </c>
    </row>
    <row r="421" spans="2:65" s="1" customFormat="1" ht="16.5" customHeight="1" x14ac:dyDescent="0.2">
      <c r="B421" s="32"/>
      <c r="C421" s="138" t="s">
        <v>1305</v>
      </c>
      <c r="D421" s="138" t="s">
        <v>377</v>
      </c>
      <c r="E421" s="139" t="s">
        <v>2698</v>
      </c>
      <c r="F421" s="140" t="s">
        <v>2699</v>
      </c>
      <c r="G421" s="141" t="s">
        <v>2338</v>
      </c>
      <c r="H421" s="142">
        <v>4</v>
      </c>
      <c r="I421" s="143"/>
      <c r="J421" s="144">
        <f>ROUND(I421*H421,2)</f>
        <v>0</v>
      </c>
      <c r="K421" s="140" t="s">
        <v>381</v>
      </c>
      <c r="L421" s="32"/>
      <c r="M421" s="145" t="s">
        <v>1</v>
      </c>
      <c r="N421" s="146" t="s">
        <v>41</v>
      </c>
      <c r="P421" s="147">
        <f>O421*H421</f>
        <v>0</v>
      </c>
      <c r="Q421" s="147">
        <v>0</v>
      </c>
      <c r="R421" s="147">
        <f>Q421*H421</f>
        <v>0</v>
      </c>
      <c r="S421" s="147">
        <v>0</v>
      </c>
      <c r="T421" s="148">
        <f>S421*H421</f>
        <v>0</v>
      </c>
      <c r="AR421" s="149" t="s">
        <v>2339</v>
      </c>
      <c r="AT421" s="149" t="s">
        <v>377</v>
      </c>
      <c r="AU421" s="149" t="s">
        <v>83</v>
      </c>
      <c r="AY421" s="17" t="s">
        <v>375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83</v>
      </c>
      <c r="BK421" s="150">
        <f>ROUND(I421*H421,2)</f>
        <v>0</v>
      </c>
      <c r="BL421" s="17" t="s">
        <v>2339</v>
      </c>
      <c r="BM421" s="149" t="s">
        <v>1927</v>
      </c>
    </row>
    <row r="422" spans="2:65" s="12" customFormat="1" ht="11.25" x14ac:dyDescent="0.2">
      <c r="B422" s="151"/>
      <c r="D422" s="152" t="s">
        <v>384</v>
      </c>
      <c r="E422" s="153" t="s">
        <v>1</v>
      </c>
      <c r="F422" s="154" t="s">
        <v>2700</v>
      </c>
      <c r="H422" s="155">
        <v>4</v>
      </c>
      <c r="I422" s="156"/>
      <c r="L422" s="151"/>
      <c r="M422" s="157"/>
      <c r="T422" s="158"/>
      <c r="AT422" s="153" t="s">
        <v>384</v>
      </c>
      <c r="AU422" s="153" t="s">
        <v>83</v>
      </c>
      <c r="AV422" s="12" t="s">
        <v>85</v>
      </c>
      <c r="AW422" s="12" t="s">
        <v>32</v>
      </c>
      <c r="AX422" s="12" t="s">
        <v>76</v>
      </c>
      <c r="AY422" s="153" t="s">
        <v>375</v>
      </c>
    </row>
    <row r="423" spans="2:65" s="13" customFormat="1" ht="11.25" x14ac:dyDescent="0.2">
      <c r="B423" s="159"/>
      <c r="D423" s="152" t="s">
        <v>384</v>
      </c>
      <c r="E423" s="160" t="s">
        <v>1</v>
      </c>
      <c r="F423" s="161" t="s">
        <v>387</v>
      </c>
      <c r="H423" s="162">
        <v>4</v>
      </c>
      <c r="I423" s="163"/>
      <c r="L423" s="159"/>
      <c r="M423" s="201"/>
      <c r="N423" s="202"/>
      <c r="O423" s="202"/>
      <c r="P423" s="202"/>
      <c r="Q423" s="202"/>
      <c r="R423" s="202"/>
      <c r="S423" s="202"/>
      <c r="T423" s="203"/>
      <c r="AT423" s="160" t="s">
        <v>384</v>
      </c>
      <c r="AU423" s="160" t="s">
        <v>83</v>
      </c>
      <c r="AV423" s="13" t="s">
        <v>382</v>
      </c>
      <c r="AW423" s="13" t="s">
        <v>32</v>
      </c>
      <c r="AX423" s="13" t="s">
        <v>83</v>
      </c>
      <c r="AY423" s="160" t="s">
        <v>375</v>
      </c>
    </row>
    <row r="424" spans="2:65" s="1" customFormat="1" ht="6.95" customHeight="1" x14ac:dyDescent="0.2">
      <c r="B424" s="44"/>
      <c r="C424" s="45"/>
      <c r="D424" s="45"/>
      <c r="E424" s="45"/>
      <c r="F424" s="45"/>
      <c r="G424" s="45"/>
      <c r="H424" s="45"/>
      <c r="I424" s="45"/>
      <c r="J424" s="45"/>
      <c r="K424" s="45"/>
      <c r="L424" s="32"/>
    </row>
  </sheetData>
  <sheetProtection algorithmName="SHA-512" hashValue="YtBWDTeMfwvOxKtldajRcHZ+/WWQDxyalV81ra+GnTP8meCkgljh1m7+u5FJiFDsip3Hh4e7sT4TVPzWp7ECUA==" saltValue="amctifUk19xleAUUotQeOAqdwn9JaxxwQh/X7T1Gjr6L5oBewRRg9568nuTRSu6a9D3kNTszT7qW5pMBa9VV7g==" spinCount="100000" sheet="1" objects="1" scenarios="1" formatColumns="0" formatRows="0" autoFilter="0"/>
  <autoFilter ref="C132:K423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227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2701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ROUND(J127,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ROUND((SUM(BE127:BE224)),  2)</f>
        <v>0</v>
      </c>
      <c r="I37" s="98">
        <v>0.21</v>
      </c>
      <c r="J37" s="85">
        <f>ROUND(((SUM(BE127:BE224))*I37),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ROUND((SUM(BF127:BF224)),  2)</f>
        <v>0</v>
      </c>
      <c r="I38" s="98">
        <v>0.15</v>
      </c>
      <c r="J38" s="85">
        <f>ROUND(((SUM(BF127:BF224))*I38),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ROUND((SUM(BG127:BG224)),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ROUND((SUM(BH127:BH224)),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ROUND((SUM(BI127:BI224)),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227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01.05 - VZDUCHOTECHNIKA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J127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 x14ac:dyDescent="0.2">
      <c r="B102" s="114"/>
      <c r="D102" s="115" t="s">
        <v>2702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9" customFormat="1" ht="19.899999999999999" customHeight="1" x14ac:dyDescent="0.2">
      <c r="B103" s="114"/>
      <c r="D103" s="115" t="s">
        <v>2703</v>
      </c>
      <c r="E103" s="116"/>
      <c r="F103" s="116"/>
      <c r="G103" s="116"/>
      <c r="H103" s="116"/>
      <c r="I103" s="116"/>
      <c r="J103" s="117">
        <f>J182</f>
        <v>0</v>
      </c>
      <c r="L103" s="114"/>
    </row>
    <row r="104" spans="2:47" s="1" customFormat="1" ht="21.75" customHeight="1" x14ac:dyDescent="0.2">
      <c r="B104" s="32"/>
      <c r="L104" s="32"/>
    </row>
    <row r="105" spans="2:47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 x14ac:dyDescent="0.2">
      <c r="B110" s="32"/>
      <c r="C110" s="21" t="s">
        <v>360</v>
      </c>
      <c r="L110" s="32"/>
    </row>
    <row r="111" spans="2:47" s="1" customFormat="1" ht="6.95" customHeight="1" x14ac:dyDescent="0.2">
      <c r="B111" s="32"/>
      <c r="L111" s="32"/>
    </row>
    <row r="112" spans="2:47" s="1" customFormat="1" ht="12" customHeight="1" x14ac:dyDescent="0.2">
      <c r="B112" s="32"/>
      <c r="C112" s="27" t="s">
        <v>16</v>
      </c>
      <c r="L112" s="32"/>
    </row>
    <row r="113" spans="2:63" s="1" customFormat="1" ht="26.25" customHeight="1" x14ac:dyDescent="0.2">
      <c r="B113" s="32"/>
      <c r="E113" s="258" t="str">
        <f>E7</f>
        <v>PŘÍSTAVBA A STAVEBNÍ ÚPRAVY  DÍLEN HORSKÁ 258, VRCHLABÍ</v>
      </c>
      <c r="F113" s="259"/>
      <c r="G113" s="259"/>
      <c r="H113" s="259"/>
      <c r="L113" s="32"/>
    </row>
    <row r="114" spans="2:63" ht="12" customHeight="1" x14ac:dyDescent="0.2">
      <c r="B114" s="20"/>
      <c r="C114" s="27" t="s">
        <v>216</v>
      </c>
      <c r="L114" s="20"/>
    </row>
    <row r="115" spans="2:63" ht="16.5" customHeight="1" x14ac:dyDescent="0.2">
      <c r="B115" s="20"/>
      <c r="E115" s="258" t="s">
        <v>220</v>
      </c>
      <c r="F115" s="219"/>
      <c r="G115" s="219"/>
      <c r="H115" s="219"/>
      <c r="L115" s="20"/>
    </row>
    <row r="116" spans="2:63" ht="12" customHeight="1" x14ac:dyDescent="0.2">
      <c r="B116" s="20"/>
      <c r="C116" s="27" t="s">
        <v>224</v>
      </c>
      <c r="L116" s="20"/>
    </row>
    <row r="117" spans="2:63" s="1" customFormat="1" ht="16.5" customHeight="1" x14ac:dyDescent="0.2">
      <c r="B117" s="32"/>
      <c r="E117" s="251" t="s">
        <v>227</v>
      </c>
      <c r="F117" s="260"/>
      <c r="G117" s="260"/>
      <c r="H117" s="260"/>
      <c r="L117" s="32"/>
    </row>
    <row r="118" spans="2:63" s="1" customFormat="1" ht="12" customHeight="1" x14ac:dyDescent="0.2">
      <c r="B118" s="32"/>
      <c r="C118" s="27" t="s">
        <v>231</v>
      </c>
      <c r="L118" s="32"/>
    </row>
    <row r="119" spans="2:63" s="1" customFormat="1" ht="16.5" customHeight="1" x14ac:dyDescent="0.2">
      <c r="B119" s="32"/>
      <c r="E119" s="240" t="str">
        <f>E13</f>
        <v>SO 01.05 - VZDUCHOTECHNIKA I.etapa PŘÍSTAVBA</v>
      </c>
      <c r="F119" s="260"/>
      <c r="G119" s="260"/>
      <c r="H119" s="260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F16</f>
        <v>Vrchlabí</v>
      </c>
      <c r="I121" s="27" t="s">
        <v>22</v>
      </c>
      <c r="J121" s="52" t="str">
        <f>IF(J16="","",J16)</f>
        <v>25. 10. 2023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24</v>
      </c>
      <c r="F123" s="25" t="str">
        <f>E19</f>
        <v>Královéhradecký kraj</v>
      </c>
      <c r="I123" s="27" t="s">
        <v>30</v>
      </c>
      <c r="J123" s="30" t="str">
        <f>E25</f>
        <v xml:space="preserve"> </v>
      </c>
      <c r="L123" s="32"/>
    </row>
    <row r="124" spans="2:63" s="1" customFormat="1" ht="15.2" customHeight="1" x14ac:dyDescent="0.2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>IRBOS s.r.o.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8"/>
      <c r="C126" s="119" t="s">
        <v>361</v>
      </c>
      <c r="D126" s="120" t="s">
        <v>61</v>
      </c>
      <c r="E126" s="120" t="s">
        <v>57</v>
      </c>
      <c r="F126" s="120" t="s">
        <v>58</v>
      </c>
      <c r="G126" s="120" t="s">
        <v>362</v>
      </c>
      <c r="H126" s="120" t="s">
        <v>363</v>
      </c>
      <c r="I126" s="120" t="s">
        <v>364</v>
      </c>
      <c r="J126" s="120" t="s">
        <v>329</v>
      </c>
      <c r="K126" s="121" t="s">
        <v>365</v>
      </c>
      <c r="L126" s="118"/>
      <c r="M126" s="59" t="s">
        <v>1</v>
      </c>
      <c r="N126" s="60" t="s">
        <v>40</v>
      </c>
      <c r="O126" s="60" t="s">
        <v>366</v>
      </c>
      <c r="P126" s="60" t="s">
        <v>367</v>
      </c>
      <c r="Q126" s="60" t="s">
        <v>368</v>
      </c>
      <c r="R126" s="60" t="s">
        <v>369</v>
      </c>
      <c r="S126" s="60" t="s">
        <v>370</v>
      </c>
      <c r="T126" s="61" t="s">
        <v>371</v>
      </c>
    </row>
    <row r="127" spans="2:63" s="1" customFormat="1" ht="22.9" customHeight="1" x14ac:dyDescent="0.25">
      <c r="B127" s="32"/>
      <c r="C127" s="64" t="s">
        <v>372</v>
      </c>
      <c r="J127" s="122">
        <f>BK127</f>
        <v>0</v>
      </c>
      <c r="L127" s="32"/>
      <c r="M127" s="62"/>
      <c r="N127" s="53"/>
      <c r="O127" s="53"/>
      <c r="P127" s="123">
        <f>P128</f>
        <v>0</v>
      </c>
      <c r="Q127" s="53"/>
      <c r="R127" s="123">
        <f>R128</f>
        <v>0.34510000000000002</v>
      </c>
      <c r="S127" s="53"/>
      <c r="T127" s="124">
        <f>T128</f>
        <v>0</v>
      </c>
      <c r="AT127" s="17" t="s">
        <v>75</v>
      </c>
      <c r="AU127" s="17" t="s">
        <v>331</v>
      </c>
      <c r="BK127" s="125">
        <f>BK128</f>
        <v>0</v>
      </c>
    </row>
    <row r="128" spans="2:63" s="11" customFormat="1" ht="25.9" customHeight="1" x14ac:dyDescent="0.2">
      <c r="B128" s="126"/>
      <c r="D128" s="127" t="s">
        <v>75</v>
      </c>
      <c r="E128" s="128" t="s">
        <v>1253</v>
      </c>
      <c r="F128" s="128" t="s">
        <v>1254</v>
      </c>
      <c r="I128" s="129"/>
      <c r="J128" s="130">
        <f>BK128</f>
        <v>0</v>
      </c>
      <c r="L128" s="126"/>
      <c r="M128" s="131"/>
      <c r="P128" s="132">
        <f>P129+P182</f>
        <v>0</v>
      </c>
      <c r="R128" s="132">
        <f>R129+R182</f>
        <v>0.34510000000000002</v>
      </c>
      <c r="T128" s="133">
        <f>T129+T182</f>
        <v>0</v>
      </c>
      <c r="AR128" s="127" t="s">
        <v>85</v>
      </c>
      <c r="AT128" s="134" t="s">
        <v>75</v>
      </c>
      <c r="AU128" s="134" t="s">
        <v>76</v>
      </c>
      <c r="AY128" s="127" t="s">
        <v>375</v>
      </c>
      <c r="BK128" s="135">
        <f>BK129+BK182</f>
        <v>0</v>
      </c>
    </row>
    <row r="129" spans="2:65" s="11" customFormat="1" ht="22.9" customHeight="1" x14ac:dyDescent="0.2">
      <c r="B129" s="126"/>
      <c r="D129" s="127" t="s">
        <v>75</v>
      </c>
      <c r="E129" s="136" t="s">
        <v>2704</v>
      </c>
      <c r="F129" s="136" t="s">
        <v>2705</v>
      </c>
      <c r="I129" s="129"/>
      <c r="J129" s="137">
        <f>BK129</f>
        <v>0</v>
      </c>
      <c r="L129" s="126"/>
      <c r="M129" s="131"/>
      <c r="P129" s="132">
        <f>SUM(P130:P181)</f>
        <v>0</v>
      </c>
      <c r="R129" s="132">
        <f>SUM(R130:R181)</f>
        <v>0.22020000000000003</v>
      </c>
      <c r="T129" s="133">
        <f>SUM(T130:T181)</f>
        <v>0</v>
      </c>
      <c r="AR129" s="127" t="s">
        <v>83</v>
      </c>
      <c r="AT129" s="134" t="s">
        <v>75</v>
      </c>
      <c r="AU129" s="134" t="s">
        <v>83</v>
      </c>
      <c r="AY129" s="127" t="s">
        <v>375</v>
      </c>
      <c r="BK129" s="135">
        <f>SUM(BK130:BK181)</f>
        <v>0</v>
      </c>
    </row>
    <row r="130" spans="2:65" s="1" customFormat="1" ht="24.2" customHeight="1" x14ac:dyDescent="0.2">
      <c r="B130" s="32"/>
      <c r="C130" s="138" t="s">
        <v>83</v>
      </c>
      <c r="D130" s="138" t="s">
        <v>377</v>
      </c>
      <c r="E130" s="139" t="s">
        <v>2706</v>
      </c>
      <c r="F130" s="140" t="s">
        <v>2707</v>
      </c>
      <c r="G130" s="141" t="s">
        <v>532</v>
      </c>
      <c r="H130" s="142">
        <v>3</v>
      </c>
      <c r="I130" s="143"/>
      <c r="J130" s="144">
        <f>ROUND(I130*H130,2)</f>
        <v>0</v>
      </c>
      <c r="K130" s="140" t="s">
        <v>381</v>
      </c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382</v>
      </c>
      <c r="AT130" s="149" t="s">
        <v>377</v>
      </c>
      <c r="AU130" s="149" t="s">
        <v>85</v>
      </c>
      <c r="AY130" s="17" t="s">
        <v>375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382</v>
      </c>
      <c r="BM130" s="149" t="s">
        <v>85</v>
      </c>
    </row>
    <row r="131" spans="2:65" s="12" customFormat="1" ht="11.25" x14ac:dyDescent="0.2">
      <c r="B131" s="151"/>
      <c r="D131" s="152" t="s">
        <v>384</v>
      </c>
      <c r="E131" s="153" t="s">
        <v>1</v>
      </c>
      <c r="F131" s="154" t="s">
        <v>2708</v>
      </c>
      <c r="H131" s="155">
        <v>2</v>
      </c>
      <c r="I131" s="156"/>
      <c r="L131" s="151"/>
      <c r="M131" s="157"/>
      <c r="T131" s="158"/>
      <c r="AT131" s="153" t="s">
        <v>384</v>
      </c>
      <c r="AU131" s="153" t="s">
        <v>85</v>
      </c>
      <c r="AV131" s="12" t="s">
        <v>85</v>
      </c>
      <c r="AW131" s="12" t="s">
        <v>32</v>
      </c>
      <c r="AX131" s="12" t="s">
        <v>76</v>
      </c>
      <c r="AY131" s="153" t="s">
        <v>375</v>
      </c>
    </row>
    <row r="132" spans="2:65" s="12" customFormat="1" ht="11.25" x14ac:dyDescent="0.2">
      <c r="B132" s="151"/>
      <c r="D132" s="152" t="s">
        <v>384</v>
      </c>
      <c r="E132" s="153" t="s">
        <v>1</v>
      </c>
      <c r="F132" s="154" t="s">
        <v>2709</v>
      </c>
      <c r="H132" s="155">
        <v>1</v>
      </c>
      <c r="I132" s="156"/>
      <c r="L132" s="151"/>
      <c r="M132" s="157"/>
      <c r="T132" s="158"/>
      <c r="AT132" s="153" t="s">
        <v>384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375</v>
      </c>
    </row>
    <row r="133" spans="2:65" s="13" customFormat="1" ht="11.25" x14ac:dyDescent="0.2">
      <c r="B133" s="159"/>
      <c r="D133" s="152" t="s">
        <v>384</v>
      </c>
      <c r="E133" s="160" t="s">
        <v>1</v>
      </c>
      <c r="F133" s="161" t="s">
        <v>387</v>
      </c>
      <c r="H133" s="162">
        <v>3</v>
      </c>
      <c r="I133" s="163"/>
      <c r="L133" s="159"/>
      <c r="M133" s="164"/>
      <c r="T133" s="165"/>
      <c r="AT133" s="160" t="s">
        <v>384</v>
      </c>
      <c r="AU133" s="160" t="s">
        <v>85</v>
      </c>
      <c r="AV133" s="13" t="s">
        <v>382</v>
      </c>
      <c r="AW133" s="13" t="s">
        <v>32</v>
      </c>
      <c r="AX133" s="13" t="s">
        <v>83</v>
      </c>
      <c r="AY133" s="160" t="s">
        <v>375</v>
      </c>
    </row>
    <row r="134" spans="2:65" s="1" customFormat="1" ht="37.9" customHeight="1" x14ac:dyDescent="0.2">
      <c r="B134" s="32"/>
      <c r="C134" s="179" t="s">
        <v>85</v>
      </c>
      <c r="D134" s="179" t="s">
        <v>657</v>
      </c>
      <c r="E134" s="180" t="s">
        <v>2710</v>
      </c>
      <c r="F134" s="181" t="s">
        <v>2711</v>
      </c>
      <c r="G134" s="182" t="s">
        <v>532</v>
      </c>
      <c r="H134" s="183">
        <v>1</v>
      </c>
      <c r="I134" s="184"/>
      <c r="J134" s="185">
        <f>ROUND(I134*H134,2)</f>
        <v>0</v>
      </c>
      <c r="K134" s="181" t="s">
        <v>381</v>
      </c>
      <c r="L134" s="186"/>
      <c r="M134" s="187" t="s">
        <v>1</v>
      </c>
      <c r="N134" s="188" t="s">
        <v>41</v>
      </c>
      <c r="P134" s="147">
        <f>O134*H134</f>
        <v>0</v>
      </c>
      <c r="Q134" s="147">
        <v>1.6000000000000001E-3</v>
      </c>
      <c r="R134" s="147">
        <f>Q134*H134</f>
        <v>1.6000000000000001E-3</v>
      </c>
      <c r="S134" s="147">
        <v>0</v>
      </c>
      <c r="T134" s="148">
        <f>S134*H134</f>
        <v>0</v>
      </c>
      <c r="AR134" s="149" t="s">
        <v>424</v>
      </c>
      <c r="AT134" s="149" t="s">
        <v>657</v>
      </c>
      <c r="AU134" s="149" t="s">
        <v>85</v>
      </c>
      <c r="AY134" s="17" t="s">
        <v>375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382</v>
      </c>
      <c r="BM134" s="149" t="s">
        <v>382</v>
      </c>
    </row>
    <row r="135" spans="2:65" s="1" customFormat="1" ht="37.9" customHeight="1" x14ac:dyDescent="0.2">
      <c r="B135" s="32"/>
      <c r="C135" s="179" t="s">
        <v>93</v>
      </c>
      <c r="D135" s="179" t="s">
        <v>657</v>
      </c>
      <c r="E135" s="180" t="s">
        <v>2712</v>
      </c>
      <c r="F135" s="181" t="s">
        <v>2713</v>
      </c>
      <c r="G135" s="182" t="s">
        <v>532</v>
      </c>
      <c r="H135" s="183">
        <v>2</v>
      </c>
      <c r="I135" s="184"/>
      <c r="J135" s="185">
        <f>ROUND(I135*H135,2)</f>
        <v>0</v>
      </c>
      <c r="K135" s="181" t="s">
        <v>2714</v>
      </c>
      <c r="L135" s="186"/>
      <c r="M135" s="187" t="s">
        <v>1</v>
      </c>
      <c r="N135" s="188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424</v>
      </c>
      <c r="AT135" s="149" t="s">
        <v>657</v>
      </c>
      <c r="AU135" s="149" t="s">
        <v>85</v>
      </c>
      <c r="AY135" s="17" t="s">
        <v>375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382</v>
      </c>
      <c r="BM135" s="149" t="s">
        <v>413</v>
      </c>
    </row>
    <row r="136" spans="2:65" s="1" customFormat="1" ht="24.2" customHeight="1" x14ac:dyDescent="0.2">
      <c r="B136" s="32"/>
      <c r="C136" s="138" t="s">
        <v>382</v>
      </c>
      <c r="D136" s="138" t="s">
        <v>377</v>
      </c>
      <c r="E136" s="139" t="s">
        <v>2715</v>
      </c>
      <c r="F136" s="140" t="s">
        <v>2716</v>
      </c>
      <c r="G136" s="141" t="s">
        <v>532</v>
      </c>
      <c r="H136" s="142">
        <v>1</v>
      </c>
      <c r="I136" s="143"/>
      <c r="J136" s="144">
        <f>ROUND(I136*H136,2)</f>
        <v>0</v>
      </c>
      <c r="K136" s="140" t="s">
        <v>381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382</v>
      </c>
      <c r="AT136" s="149" t="s">
        <v>377</v>
      </c>
      <c r="AU136" s="149" t="s">
        <v>85</v>
      </c>
      <c r="AY136" s="17" t="s">
        <v>375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382</v>
      </c>
      <c r="BM136" s="149" t="s">
        <v>424</v>
      </c>
    </row>
    <row r="137" spans="2:65" s="12" customFormat="1" ht="11.25" x14ac:dyDescent="0.2">
      <c r="B137" s="151"/>
      <c r="D137" s="152" t="s">
        <v>384</v>
      </c>
      <c r="E137" s="153" t="s">
        <v>1</v>
      </c>
      <c r="F137" s="154" t="s">
        <v>2717</v>
      </c>
      <c r="H137" s="155">
        <v>1</v>
      </c>
      <c r="I137" s="156"/>
      <c r="L137" s="151"/>
      <c r="M137" s="157"/>
      <c r="T137" s="158"/>
      <c r="AT137" s="153" t="s">
        <v>384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375</v>
      </c>
    </row>
    <row r="138" spans="2:65" s="13" customFormat="1" ht="11.25" x14ac:dyDescent="0.2">
      <c r="B138" s="159"/>
      <c r="D138" s="152" t="s">
        <v>384</v>
      </c>
      <c r="E138" s="160" t="s">
        <v>1</v>
      </c>
      <c r="F138" s="161" t="s">
        <v>387</v>
      </c>
      <c r="H138" s="162">
        <v>1</v>
      </c>
      <c r="I138" s="163"/>
      <c r="L138" s="159"/>
      <c r="M138" s="164"/>
      <c r="T138" s="165"/>
      <c r="AT138" s="160" t="s">
        <v>384</v>
      </c>
      <c r="AU138" s="160" t="s">
        <v>85</v>
      </c>
      <c r="AV138" s="13" t="s">
        <v>382</v>
      </c>
      <c r="AW138" s="13" t="s">
        <v>32</v>
      </c>
      <c r="AX138" s="13" t="s">
        <v>83</v>
      </c>
      <c r="AY138" s="160" t="s">
        <v>375</v>
      </c>
    </row>
    <row r="139" spans="2:65" s="1" customFormat="1" ht="37.9" customHeight="1" x14ac:dyDescent="0.2">
      <c r="B139" s="32"/>
      <c r="C139" s="179" t="s">
        <v>404</v>
      </c>
      <c r="D139" s="179" t="s">
        <v>657</v>
      </c>
      <c r="E139" s="180" t="s">
        <v>2718</v>
      </c>
      <c r="F139" s="181" t="s">
        <v>2719</v>
      </c>
      <c r="G139" s="182" t="s">
        <v>532</v>
      </c>
      <c r="H139" s="183">
        <v>1</v>
      </c>
      <c r="I139" s="184"/>
      <c r="J139" s="185">
        <f>ROUND(I139*H139,2)</f>
        <v>0</v>
      </c>
      <c r="K139" s="181" t="s">
        <v>2714</v>
      </c>
      <c r="L139" s="186"/>
      <c r="M139" s="187" t="s">
        <v>1</v>
      </c>
      <c r="N139" s="188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424</v>
      </c>
      <c r="AT139" s="149" t="s">
        <v>657</v>
      </c>
      <c r="AU139" s="149" t="s">
        <v>85</v>
      </c>
      <c r="AY139" s="17" t="s">
        <v>375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382</v>
      </c>
      <c r="BM139" s="149" t="s">
        <v>435</v>
      </c>
    </row>
    <row r="140" spans="2:65" s="1" customFormat="1" ht="16.5" customHeight="1" x14ac:dyDescent="0.2">
      <c r="B140" s="32"/>
      <c r="C140" s="138" t="s">
        <v>413</v>
      </c>
      <c r="D140" s="138" t="s">
        <v>377</v>
      </c>
      <c r="E140" s="139" t="s">
        <v>2720</v>
      </c>
      <c r="F140" s="140" t="s">
        <v>2721</v>
      </c>
      <c r="G140" s="141" t="s">
        <v>532</v>
      </c>
      <c r="H140" s="142">
        <v>3</v>
      </c>
      <c r="I140" s="143"/>
      <c r="J140" s="144">
        <f>ROUND(I140*H140,2)</f>
        <v>0</v>
      </c>
      <c r="K140" s="140" t="s">
        <v>381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382</v>
      </c>
      <c r="AT140" s="149" t="s">
        <v>377</v>
      </c>
      <c r="AU140" s="149" t="s">
        <v>85</v>
      </c>
      <c r="AY140" s="17" t="s">
        <v>375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382</v>
      </c>
      <c r="BM140" s="149" t="s">
        <v>463</v>
      </c>
    </row>
    <row r="141" spans="2:65" s="12" customFormat="1" ht="11.25" x14ac:dyDescent="0.2">
      <c r="B141" s="151"/>
      <c r="D141" s="152" t="s">
        <v>384</v>
      </c>
      <c r="E141" s="153" t="s">
        <v>1</v>
      </c>
      <c r="F141" s="154" t="s">
        <v>2722</v>
      </c>
      <c r="H141" s="155">
        <v>3</v>
      </c>
      <c r="I141" s="156"/>
      <c r="L141" s="151"/>
      <c r="M141" s="157"/>
      <c r="T141" s="158"/>
      <c r="AT141" s="153" t="s">
        <v>384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375</v>
      </c>
    </row>
    <row r="142" spans="2:65" s="13" customFormat="1" ht="11.25" x14ac:dyDescent="0.2">
      <c r="B142" s="159"/>
      <c r="D142" s="152" t="s">
        <v>384</v>
      </c>
      <c r="E142" s="160" t="s">
        <v>1</v>
      </c>
      <c r="F142" s="161" t="s">
        <v>387</v>
      </c>
      <c r="H142" s="162">
        <v>3</v>
      </c>
      <c r="I142" s="163"/>
      <c r="L142" s="159"/>
      <c r="M142" s="164"/>
      <c r="T142" s="165"/>
      <c r="AT142" s="160" t="s">
        <v>384</v>
      </c>
      <c r="AU142" s="160" t="s">
        <v>85</v>
      </c>
      <c r="AV142" s="13" t="s">
        <v>382</v>
      </c>
      <c r="AW142" s="13" t="s">
        <v>32</v>
      </c>
      <c r="AX142" s="13" t="s">
        <v>83</v>
      </c>
      <c r="AY142" s="160" t="s">
        <v>375</v>
      </c>
    </row>
    <row r="143" spans="2:65" s="1" customFormat="1" ht="37.9" customHeight="1" x14ac:dyDescent="0.2">
      <c r="B143" s="32"/>
      <c r="C143" s="179" t="s">
        <v>418</v>
      </c>
      <c r="D143" s="179" t="s">
        <v>657</v>
      </c>
      <c r="E143" s="180" t="s">
        <v>2723</v>
      </c>
      <c r="F143" s="181" t="s">
        <v>2724</v>
      </c>
      <c r="G143" s="182" t="s">
        <v>532</v>
      </c>
      <c r="H143" s="183">
        <v>3</v>
      </c>
      <c r="I143" s="184"/>
      <c r="J143" s="185">
        <f>ROUND(I143*H143,2)</f>
        <v>0</v>
      </c>
      <c r="K143" s="181" t="s">
        <v>2725</v>
      </c>
      <c r="L143" s="186"/>
      <c r="M143" s="187" t="s">
        <v>1</v>
      </c>
      <c r="N143" s="188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424</v>
      </c>
      <c r="AT143" s="149" t="s">
        <v>657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382</v>
      </c>
      <c r="BM143" s="149" t="s">
        <v>473</v>
      </c>
    </row>
    <row r="144" spans="2:65" s="1" customFormat="1" ht="37.9" customHeight="1" x14ac:dyDescent="0.2">
      <c r="B144" s="32"/>
      <c r="C144" s="138" t="s">
        <v>424</v>
      </c>
      <c r="D144" s="138" t="s">
        <v>377</v>
      </c>
      <c r="E144" s="139" t="s">
        <v>2726</v>
      </c>
      <c r="F144" s="140" t="s">
        <v>2727</v>
      </c>
      <c r="G144" s="141" t="s">
        <v>532</v>
      </c>
      <c r="H144" s="142">
        <v>6</v>
      </c>
      <c r="I144" s="143"/>
      <c r="J144" s="144">
        <f>ROUND(I144*H144,2)</f>
        <v>0</v>
      </c>
      <c r="K144" s="140" t="s">
        <v>2725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382</v>
      </c>
      <c r="AT144" s="149" t="s">
        <v>377</v>
      </c>
      <c r="AU144" s="149" t="s">
        <v>85</v>
      </c>
      <c r="AY144" s="17" t="s">
        <v>375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382</v>
      </c>
      <c r="BM144" s="149" t="s">
        <v>491</v>
      </c>
    </row>
    <row r="145" spans="2:65" s="12" customFormat="1" ht="11.25" x14ac:dyDescent="0.2">
      <c r="B145" s="151"/>
      <c r="D145" s="152" t="s">
        <v>384</v>
      </c>
      <c r="E145" s="153" t="s">
        <v>1</v>
      </c>
      <c r="F145" s="154" t="s">
        <v>2728</v>
      </c>
      <c r="H145" s="155">
        <v>6</v>
      </c>
      <c r="I145" s="156"/>
      <c r="L145" s="151"/>
      <c r="M145" s="157"/>
      <c r="T145" s="158"/>
      <c r="AT145" s="153" t="s">
        <v>384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375</v>
      </c>
    </row>
    <row r="146" spans="2:65" s="13" customFormat="1" ht="11.25" x14ac:dyDescent="0.2">
      <c r="B146" s="159"/>
      <c r="D146" s="152" t="s">
        <v>384</v>
      </c>
      <c r="E146" s="160" t="s">
        <v>1</v>
      </c>
      <c r="F146" s="161" t="s">
        <v>387</v>
      </c>
      <c r="H146" s="162">
        <v>6</v>
      </c>
      <c r="I146" s="163"/>
      <c r="L146" s="159"/>
      <c r="M146" s="164"/>
      <c r="T146" s="165"/>
      <c r="AT146" s="160" t="s">
        <v>384</v>
      </c>
      <c r="AU146" s="160" t="s">
        <v>85</v>
      </c>
      <c r="AV146" s="13" t="s">
        <v>382</v>
      </c>
      <c r="AW146" s="13" t="s">
        <v>32</v>
      </c>
      <c r="AX146" s="13" t="s">
        <v>83</v>
      </c>
      <c r="AY146" s="160" t="s">
        <v>375</v>
      </c>
    </row>
    <row r="147" spans="2:65" s="1" customFormat="1" ht="16.5" customHeight="1" x14ac:dyDescent="0.2">
      <c r="B147" s="32"/>
      <c r="C147" s="138" t="s">
        <v>428</v>
      </c>
      <c r="D147" s="138" t="s">
        <v>377</v>
      </c>
      <c r="E147" s="139" t="s">
        <v>2729</v>
      </c>
      <c r="F147" s="140" t="s">
        <v>2730</v>
      </c>
      <c r="G147" s="141" t="s">
        <v>532</v>
      </c>
      <c r="H147" s="142">
        <v>7</v>
      </c>
      <c r="I147" s="143"/>
      <c r="J147" s="144">
        <f>ROUND(I147*H147,2)</f>
        <v>0</v>
      </c>
      <c r="K147" s="140" t="s">
        <v>381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382</v>
      </c>
      <c r="AT147" s="149" t="s">
        <v>377</v>
      </c>
      <c r="AU147" s="149" t="s">
        <v>85</v>
      </c>
      <c r="AY147" s="17" t="s">
        <v>375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382</v>
      </c>
      <c r="BM147" s="149" t="s">
        <v>503</v>
      </c>
    </row>
    <row r="148" spans="2:65" s="1" customFormat="1" ht="21.75" customHeight="1" x14ac:dyDescent="0.2">
      <c r="B148" s="32"/>
      <c r="C148" s="179" t="s">
        <v>435</v>
      </c>
      <c r="D148" s="179" t="s">
        <v>657</v>
      </c>
      <c r="E148" s="180" t="s">
        <v>2731</v>
      </c>
      <c r="F148" s="181" t="s">
        <v>2732</v>
      </c>
      <c r="G148" s="182" t="s">
        <v>532</v>
      </c>
      <c r="H148" s="183">
        <v>7</v>
      </c>
      <c r="I148" s="184"/>
      <c r="J148" s="185">
        <f>ROUND(I148*H148,2)</f>
        <v>0</v>
      </c>
      <c r="K148" s="181" t="s">
        <v>381</v>
      </c>
      <c r="L148" s="186"/>
      <c r="M148" s="187" t="s">
        <v>1</v>
      </c>
      <c r="N148" s="188" t="s">
        <v>41</v>
      </c>
      <c r="P148" s="147">
        <f>O148*H148</f>
        <v>0</v>
      </c>
      <c r="Q148" s="147">
        <v>4.0000000000000002E-4</v>
      </c>
      <c r="R148" s="147">
        <f>Q148*H148</f>
        <v>2.8E-3</v>
      </c>
      <c r="S148" s="147">
        <v>0</v>
      </c>
      <c r="T148" s="148">
        <f>S148*H148</f>
        <v>0</v>
      </c>
      <c r="AR148" s="149" t="s">
        <v>424</v>
      </c>
      <c r="AT148" s="149" t="s">
        <v>657</v>
      </c>
      <c r="AU148" s="149" t="s">
        <v>85</v>
      </c>
      <c r="AY148" s="17" t="s">
        <v>375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382</v>
      </c>
      <c r="BM148" s="149" t="s">
        <v>529</v>
      </c>
    </row>
    <row r="149" spans="2:65" s="1" customFormat="1" ht="21.75" customHeight="1" x14ac:dyDescent="0.2">
      <c r="B149" s="32"/>
      <c r="C149" s="138" t="s">
        <v>451</v>
      </c>
      <c r="D149" s="138" t="s">
        <v>377</v>
      </c>
      <c r="E149" s="139" t="s">
        <v>2733</v>
      </c>
      <c r="F149" s="140" t="s">
        <v>2734</v>
      </c>
      <c r="G149" s="141" t="s">
        <v>532</v>
      </c>
      <c r="H149" s="142">
        <v>6</v>
      </c>
      <c r="I149" s="143"/>
      <c r="J149" s="144">
        <f>ROUND(I149*H149,2)</f>
        <v>0</v>
      </c>
      <c r="K149" s="140" t="s">
        <v>381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382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382</v>
      </c>
      <c r="BM149" s="149" t="s">
        <v>540</v>
      </c>
    </row>
    <row r="150" spans="2:65" s="12" customFormat="1" ht="11.25" x14ac:dyDescent="0.2">
      <c r="B150" s="151"/>
      <c r="D150" s="152" t="s">
        <v>384</v>
      </c>
      <c r="E150" s="153" t="s">
        <v>1</v>
      </c>
      <c r="F150" s="154" t="s">
        <v>2735</v>
      </c>
      <c r="H150" s="155">
        <v>6</v>
      </c>
      <c r="I150" s="156"/>
      <c r="L150" s="151"/>
      <c r="M150" s="157"/>
      <c r="T150" s="158"/>
      <c r="AT150" s="153" t="s">
        <v>384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375</v>
      </c>
    </row>
    <row r="151" spans="2:65" s="13" customFormat="1" ht="11.25" x14ac:dyDescent="0.2">
      <c r="B151" s="159"/>
      <c r="D151" s="152" t="s">
        <v>384</v>
      </c>
      <c r="E151" s="160" t="s">
        <v>1</v>
      </c>
      <c r="F151" s="161" t="s">
        <v>387</v>
      </c>
      <c r="H151" s="162">
        <v>6</v>
      </c>
      <c r="I151" s="163"/>
      <c r="L151" s="159"/>
      <c r="M151" s="164"/>
      <c r="T151" s="165"/>
      <c r="AT151" s="160" t="s">
        <v>384</v>
      </c>
      <c r="AU151" s="160" t="s">
        <v>85</v>
      </c>
      <c r="AV151" s="13" t="s">
        <v>382</v>
      </c>
      <c r="AW151" s="13" t="s">
        <v>32</v>
      </c>
      <c r="AX151" s="13" t="s">
        <v>83</v>
      </c>
      <c r="AY151" s="160" t="s">
        <v>375</v>
      </c>
    </row>
    <row r="152" spans="2:65" s="1" customFormat="1" ht="21.75" customHeight="1" x14ac:dyDescent="0.2">
      <c r="B152" s="32"/>
      <c r="C152" s="179" t="s">
        <v>463</v>
      </c>
      <c r="D152" s="179" t="s">
        <v>657</v>
      </c>
      <c r="E152" s="180" t="s">
        <v>2736</v>
      </c>
      <c r="F152" s="181" t="s">
        <v>2737</v>
      </c>
      <c r="G152" s="182" t="s">
        <v>532</v>
      </c>
      <c r="H152" s="183">
        <v>2</v>
      </c>
      <c r="I152" s="184"/>
      <c r="J152" s="185">
        <f>ROUND(I152*H152,2)</f>
        <v>0</v>
      </c>
      <c r="K152" s="181" t="s">
        <v>381</v>
      </c>
      <c r="L152" s="186"/>
      <c r="M152" s="187" t="s">
        <v>1</v>
      </c>
      <c r="N152" s="188" t="s">
        <v>41</v>
      </c>
      <c r="P152" s="147">
        <f>O152*H152</f>
        <v>0</v>
      </c>
      <c r="Q152" s="147">
        <v>5.0000000000000001E-4</v>
      </c>
      <c r="R152" s="147">
        <f>Q152*H152</f>
        <v>1E-3</v>
      </c>
      <c r="S152" s="147">
        <v>0</v>
      </c>
      <c r="T152" s="148">
        <f>S152*H152</f>
        <v>0</v>
      </c>
      <c r="AR152" s="149" t="s">
        <v>424</v>
      </c>
      <c r="AT152" s="149" t="s">
        <v>657</v>
      </c>
      <c r="AU152" s="149" t="s">
        <v>85</v>
      </c>
      <c r="AY152" s="17" t="s">
        <v>375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382</v>
      </c>
      <c r="BM152" s="149" t="s">
        <v>549</v>
      </c>
    </row>
    <row r="153" spans="2:65" s="1" customFormat="1" ht="21.75" customHeight="1" x14ac:dyDescent="0.2">
      <c r="B153" s="32"/>
      <c r="C153" s="179" t="s">
        <v>467</v>
      </c>
      <c r="D153" s="179" t="s">
        <v>657</v>
      </c>
      <c r="E153" s="180" t="s">
        <v>2738</v>
      </c>
      <c r="F153" s="181" t="s">
        <v>2739</v>
      </c>
      <c r="G153" s="182" t="s">
        <v>532</v>
      </c>
      <c r="H153" s="183">
        <v>4</v>
      </c>
      <c r="I153" s="184"/>
      <c r="J153" s="185">
        <f>ROUND(I153*H153,2)</f>
        <v>0</v>
      </c>
      <c r="K153" s="181" t="s">
        <v>381</v>
      </c>
      <c r="L153" s="186"/>
      <c r="M153" s="187" t="s">
        <v>1</v>
      </c>
      <c r="N153" s="188" t="s">
        <v>41</v>
      </c>
      <c r="P153" s="147">
        <f>O153*H153</f>
        <v>0</v>
      </c>
      <c r="Q153" s="147">
        <v>8.0000000000000004E-4</v>
      </c>
      <c r="R153" s="147">
        <f>Q153*H153</f>
        <v>3.2000000000000002E-3</v>
      </c>
      <c r="S153" s="147">
        <v>0</v>
      </c>
      <c r="T153" s="148">
        <f>S153*H153</f>
        <v>0</v>
      </c>
      <c r="AR153" s="149" t="s">
        <v>424</v>
      </c>
      <c r="AT153" s="149" t="s">
        <v>657</v>
      </c>
      <c r="AU153" s="149" t="s">
        <v>85</v>
      </c>
      <c r="AY153" s="17" t="s">
        <v>375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382</v>
      </c>
      <c r="BM153" s="149" t="s">
        <v>559</v>
      </c>
    </row>
    <row r="154" spans="2:65" s="1" customFormat="1" ht="33" customHeight="1" x14ac:dyDescent="0.2">
      <c r="B154" s="32"/>
      <c r="C154" s="138" t="s">
        <v>473</v>
      </c>
      <c r="D154" s="138" t="s">
        <v>377</v>
      </c>
      <c r="E154" s="139" t="s">
        <v>2740</v>
      </c>
      <c r="F154" s="140" t="s">
        <v>2741</v>
      </c>
      <c r="G154" s="141" t="s">
        <v>641</v>
      </c>
      <c r="H154" s="142">
        <v>18</v>
      </c>
      <c r="I154" s="143"/>
      <c r="J154" s="144">
        <f>ROUND(I154*H154,2)</f>
        <v>0</v>
      </c>
      <c r="K154" s="140" t="s">
        <v>381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382</v>
      </c>
      <c r="AT154" s="149" t="s">
        <v>377</v>
      </c>
      <c r="AU154" s="149" t="s">
        <v>85</v>
      </c>
      <c r="AY154" s="17" t="s">
        <v>375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382</v>
      </c>
      <c r="BM154" s="149" t="s">
        <v>568</v>
      </c>
    </row>
    <row r="155" spans="2:65" s="1" customFormat="1" ht="16.5" customHeight="1" x14ac:dyDescent="0.2">
      <c r="B155" s="32"/>
      <c r="C155" s="179" t="s">
        <v>8</v>
      </c>
      <c r="D155" s="179" t="s">
        <v>657</v>
      </c>
      <c r="E155" s="180" t="s">
        <v>2742</v>
      </c>
      <c r="F155" s="181" t="s">
        <v>2743</v>
      </c>
      <c r="G155" s="182" t="s">
        <v>641</v>
      </c>
      <c r="H155" s="183">
        <v>21.6</v>
      </c>
      <c r="I155" s="184"/>
      <c r="J155" s="185">
        <f>ROUND(I155*H155,2)</f>
        <v>0</v>
      </c>
      <c r="K155" s="181" t="s">
        <v>381</v>
      </c>
      <c r="L155" s="186"/>
      <c r="M155" s="187" t="s">
        <v>1</v>
      </c>
      <c r="N155" s="188" t="s">
        <v>41</v>
      </c>
      <c r="P155" s="147">
        <f>O155*H155</f>
        <v>0</v>
      </c>
      <c r="Q155" s="147">
        <v>1.5E-3</v>
      </c>
      <c r="R155" s="147">
        <f>Q155*H155</f>
        <v>3.2400000000000005E-2</v>
      </c>
      <c r="S155" s="147">
        <v>0</v>
      </c>
      <c r="T155" s="148">
        <f>S155*H155</f>
        <v>0</v>
      </c>
      <c r="AR155" s="149" t="s">
        <v>424</v>
      </c>
      <c r="AT155" s="149" t="s">
        <v>657</v>
      </c>
      <c r="AU155" s="149" t="s">
        <v>85</v>
      </c>
      <c r="AY155" s="17" t="s">
        <v>375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382</v>
      </c>
      <c r="BM155" s="149" t="s">
        <v>577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2744</v>
      </c>
      <c r="H156" s="155">
        <v>21.6</v>
      </c>
      <c r="I156" s="156"/>
      <c r="L156" s="151"/>
      <c r="M156" s="157"/>
      <c r="T156" s="158"/>
      <c r="AT156" s="153" t="s">
        <v>384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3" customFormat="1" ht="11.25" x14ac:dyDescent="0.2">
      <c r="B157" s="159"/>
      <c r="D157" s="152" t="s">
        <v>384</v>
      </c>
      <c r="E157" s="160" t="s">
        <v>1</v>
      </c>
      <c r="F157" s="161" t="s">
        <v>387</v>
      </c>
      <c r="H157" s="162">
        <v>21.6</v>
      </c>
      <c r="I157" s="163"/>
      <c r="L157" s="159"/>
      <c r="M157" s="164"/>
      <c r="T157" s="165"/>
      <c r="AT157" s="160" t="s">
        <v>384</v>
      </c>
      <c r="AU157" s="160" t="s">
        <v>85</v>
      </c>
      <c r="AV157" s="13" t="s">
        <v>382</v>
      </c>
      <c r="AW157" s="13" t="s">
        <v>32</v>
      </c>
      <c r="AX157" s="13" t="s">
        <v>83</v>
      </c>
      <c r="AY157" s="160" t="s">
        <v>375</v>
      </c>
    </row>
    <row r="158" spans="2:65" s="1" customFormat="1" ht="37.9" customHeight="1" x14ac:dyDescent="0.2">
      <c r="B158" s="32"/>
      <c r="C158" s="138" t="s">
        <v>491</v>
      </c>
      <c r="D158" s="138" t="s">
        <v>377</v>
      </c>
      <c r="E158" s="139" t="s">
        <v>2745</v>
      </c>
      <c r="F158" s="140" t="s">
        <v>2746</v>
      </c>
      <c r="G158" s="141" t="s">
        <v>641</v>
      </c>
      <c r="H158" s="142">
        <v>70</v>
      </c>
      <c r="I158" s="143"/>
      <c r="J158" s="144">
        <f>ROUND(I158*H158,2)</f>
        <v>0</v>
      </c>
      <c r="K158" s="140" t="s">
        <v>381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382</v>
      </c>
      <c r="AT158" s="149" t="s">
        <v>377</v>
      </c>
      <c r="AU158" s="149" t="s">
        <v>85</v>
      </c>
      <c r="AY158" s="17" t="s">
        <v>375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382</v>
      </c>
      <c r="BM158" s="149" t="s">
        <v>585</v>
      </c>
    </row>
    <row r="159" spans="2:65" s="1" customFormat="1" ht="16.5" customHeight="1" x14ac:dyDescent="0.2">
      <c r="B159" s="32"/>
      <c r="C159" s="179" t="s">
        <v>497</v>
      </c>
      <c r="D159" s="179" t="s">
        <v>657</v>
      </c>
      <c r="E159" s="180" t="s">
        <v>2747</v>
      </c>
      <c r="F159" s="181" t="s">
        <v>2748</v>
      </c>
      <c r="G159" s="182" t="s">
        <v>641</v>
      </c>
      <c r="H159" s="183">
        <v>30</v>
      </c>
      <c r="I159" s="184"/>
      <c r="J159" s="185">
        <f>ROUND(I159*H159,2)</f>
        <v>0</v>
      </c>
      <c r="K159" s="181" t="s">
        <v>381</v>
      </c>
      <c r="L159" s="186"/>
      <c r="M159" s="187" t="s">
        <v>1</v>
      </c>
      <c r="N159" s="188" t="s">
        <v>41</v>
      </c>
      <c r="P159" s="147">
        <f>O159*H159</f>
        <v>0</v>
      </c>
      <c r="Q159" s="147">
        <v>2.0999999999999999E-3</v>
      </c>
      <c r="R159" s="147">
        <f>Q159*H159</f>
        <v>6.3E-2</v>
      </c>
      <c r="S159" s="147">
        <v>0</v>
      </c>
      <c r="T159" s="148">
        <f>S159*H159</f>
        <v>0</v>
      </c>
      <c r="AR159" s="149" t="s">
        <v>424</v>
      </c>
      <c r="AT159" s="149" t="s">
        <v>657</v>
      </c>
      <c r="AU159" s="149" t="s">
        <v>85</v>
      </c>
      <c r="AY159" s="17" t="s">
        <v>375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382</v>
      </c>
      <c r="BM159" s="149" t="s">
        <v>604</v>
      </c>
    </row>
    <row r="160" spans="2:65" s="1" customFormat="1" ht="16.5" customHeight="1" x14ac:dyDescent="0.2">
      <c r="B160" s="32"/>
      <c r="C160" s="179" t="s">
        <v>503</v>
      </c>
      <c r="D160" s="179" t="s">
        <v>657</v>
      </c>
      <c r="E160" s="180" t="s">
        <v>2749</v>
      </c>
      <c r="F160" s="181" t="s">
        <v>2750</v>
      </c>
      <c r="G160" s="182" t="s">
        <v>641</v>
      </c>
      <c r="H160" s="183">
        <v>40</v>
      </c>
      <c r="I160" s="184"/>
      <c r="J160" s="185">
        <f>ROUND(I160*H160,2)</f>
        <v>0</v>
      </c>
      <c r="K160" s="181" t="s">
        <v>381</v>
      </c>
      <c r="L160" s="186"/>
      <c r="M160" s="187" t="s">
        <v>1</v>
      </c>
      <c r="N160" s="188" t="s">
        <v>41</v>
      </c>
      <c r="P160" s="147">
        <f>O160*H160</f>
        <v>0</v>
      </c>
      <c r="Q160" s="147">
        <v>2.8E-3</v>
      </c>
      <c r="R160" s="147">
        <f>Q160*H160</f>
        <v>0.112</v>
      </c>
      <c r="S160" s="147">
        <v>0</v>
      </c>
      <c r="T160" s="148">
        <f>S160*H160</f>
        <v>0</v>
      </c>
      <c r="AR160" s="149" t="s">
        <v>424</v>
      </c>
      <c r="AT160" s="149" t="s">
        <v>657</v>
      </c>
      <c r="AU160" s="149" t="s">
        <v>85</v>
      </c>
      <c r="AY160" s="17" t="s">
        <v>375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382</v>
      </c>
      <c r="BM160" s="149" t="s">
        <v>628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2751</v>
      </c>
      <c r="H161" s="155">
        <v>40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3" customFormat="1" ht="11.25" x14ac:dyDescent="0.2">
      <c r="B162" s="159"/>
      <c r="D162" s="152" t="s">
        <v>384</v>
      </c>
      <c r="E162" s="160" t="s">
        <v>1</v>
      </c>
      <c r="F162" s="161" t="s">
        <v>387</v>
      </c>
      <c r="H162" s="162">
        <v>40</v>
      </c>
      <c r="I162" s="163"/>
      <c r="L162" s="159"/>
      <c r="M162" s="164"/>
      <c r="T162" s="165"/>
      <c r="AT162" s="160" t="s">
        <v>384</v>
      </c>
      <c r="AU162" s="160" t="s">
        <v>85</v>
      </c>
      <c r="AV162" s="13" t="s">
        <v>382</v>
      </c>
      <c r="AW162" s="13" t="s">
        <v>32</v>
      </c>
      <c r="AX162" s="13" t="s">
        <v>83</v>
      </c>
      <c r="AY162" s="160" t="s">
        <v>375</v>
      </c>
    </row>
    <row r="163" spans="2:65" s="1" customFormat="1" ht="33" customHeight="1" x14ac:dyDescent="0.2">
      <c r="B163" s="32"/>
      <c r="C163" s="138" t="s">
        <v>510</v>
      </c>
      <c r="D163" s="138" t="s">
        <v>377</v>
      </c>
      <c r="E163" s="139" t="s">
        <v>2752</v>
      </c>
      <c r="F163" s="140" t="s">
        <v>2753</v>
      </c>
      <c r="G163" s="141" t="s">
        <v>532</v>
      </c>
      <c r="H163" s="142">
        <v>3</v>
      </c>
      <c r="I163" s="143"/>
      <c r="J163" s="144">
        <f>ROUND(I163*H163,2)</f>
        <v>0</v>
      </c>
      <c r="K163" s="140" t="s">
        <v>381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382</v>
      </c>
      <c r="AT163" s="149" t="s">
        <v>377</v>
      </c>
      <c r="AU163" s="149" t="s">
        <v>85</v>
      </c>
      <c r="AY163" s="17" t="s">
        <v>375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382</v>
      </c>
      <c r="BM163" s="149" t="s">
        <v>638</v>
      </c>
    </row>
    <row r="164" spans="2:65" s="1" customFormat="1" ht="16.5" customHeight="1" x14ac:dyDescent="0.2">
      <c r="B164" s="32"/>
      <c r="C164" s="179" t="s">
        <v>529</v>
      </c>
      <c r="D164" s="179" t="s">
        <v>657</v>
      </c>
      <c r="E164" s="180" t="s">
        <v>2754</v>
      </c>
      <c r="F164" s="181" t="s">
        <v>2755</v>
      </c>
      <c r="G164" s="182" t="s">
        <v>532</v>
      </c>
      <c r="H164" s="183">
        <v>3</v>
      </c>
      <c r="I164" s="184"/>
      <c r="J164" s="185">
        <f>ROUND(I164*H164,2)</f>
        <v>0</v>
      </c>
      <c r="K164" s="181" t="s">
        <v>381</v>
      </c>
      <c r="L164" s="186"/>
      <c r="M164" s="187" t="s">
        <v>1</v>
      </c>
      <c r="N164" s="188" t="s">
        <v>41</v>
      </c>
      <c r="P164" s="147">
        <f>O164*H164</f>
        <v>0</v>
      </c>
      <c r="Q164" s="147">
        <v>1.1000000000000001E-3</v>
      </c>
      <c r="R164" s="147">
        <f>Q164*H164</f>
        <v>3.3E-3</v>
      </c>
      <c r="S164" s="147">
        <v>0</v>
      </c>
      <c r="T164" s="148">
        <f>S164*H164</f>
        <v>0</v>
      </c>
      <c r="AR164" s="149" t="s">
        <v>424</v>
      </c>
      <c r="AT164" s="149" t="s">
        <v>657</v>
      </c>
      <c r="AU164" s="149" t="s">
        <v>85</v>
      </c>
      <c r="AY164" s="17" t="s">
        <v>375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382</v>
      </c>
      <c r="BM164" s="149" t="s">
        <v>650</v>
      </c>
    </row>
    <row r="165" spans="2:65" s="1" customFormat="1" ht="37.9" customHeight="1" x14ac:dyDescent="0.2">
      <c r="B165" s="32"/>
      <c r="C165" s="138" t="s">
        <v>7</v>
      </c>
      <c r="D165" s="138" t="s">
        <v>377</v>
      </c>
      <c r="E165" s="139" t="s">
        <v>2756</v>
      </c>
      <c r="F165" s="140" t="s">
        <v>2757</v>
      </c>
      <c r="G165" s="141" t="s">
        <v>380</v>
      </c>
      <c r="H165" s="142">
        <v>10</v>
      </c>
      <c r="I165" s="143"/>
      <c r="J165" s="144">
        <f>ROUND(I165*H165,2)</f>
        <v>0</v>
      </c>
      <c r="K165" s="140" t="s">
        <v>2758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382</v>
      </c>
      <c r="AT165" s="149" t="s">
        <v>377</v>
      </c>
      <c r="AU165" s="149" t="s">
        <v>85</v>
      </c>
      <c r="AY165" s="17" t="s">
        <v>375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382</v>
      </c>
      <c r="BM165" s="149" t="s">
        <v>667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2759</v>
      </c>
      <c r="H166" s="155">
        <v>10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3" customFormat="1" ht="11.25" x14ac:dyDescent="0.2">
      <c r="B167" s="159"/>
      <c r="D167" s="152" t="s">
        <v>384</v>
      </c>
      <c r="E167" s="160" t="s">
        <v>1</v>
      </c>
      <c r="F167" s="161" t="s">
        <v>387</v>
      </c>
      <c r="H167" s="162">
        <v>10</v>
      </c>
      <c r="I167" s="163"/>
      <c r="L167" s="159"/>
      <c r="M167" s="164"/>
      <c r="T167" s="165"/>
      <c r="AT167" s="160" t="s">
        <v>384</v>
      </c>
      <c r="AU167" s="160" t="s">
        <v>85</v>
      </c>
      <c r="AV167" s="13" t="s">
        <v>382</v>
      </c>
      <c r="AW167" s="13" t="s">
        <v>32</v>
      </c>
      <c r="AX167" s="13" t="s">
        <v>83</v>
      </c>
      <c r="AY167" s="160" t="s">
        <v>375</v>
      </c>
    </row>
    <row r="168" spans="2:65" s="1" customFormat="1" ht="37.9" customHeight="1" x14ac:dyDescent="0.2">
      <c r="B168" s="32"/>
      <c r="C168" s="138" t="s">
        <v>540</v>
      </c>
      <c r="D168" s="138" t="s">
        <v>377</v>
      </c>
      <c r="E168" s="139" t="s">
        <v>2760</v>
      </c>
      <c r="F168" s="140" t="s">
        <v>2761</v>
      </c>
      <c r="G168" s="141" t="s">
        <v>641</v>
      </c>
      <c r="H168" s="142">
        <v>11</v>
      </c>
      <c r="I168" s="143"/>
      <c r="J168" s="144">
        <f>ROUND(I168*H168,2)</f>
        <v>0</v>
      </c>
      <c r="K168" s="140" t="s">
        <v>2762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382</v>
      </c>
      <c r="AT168" s="149" t="s">
        <v>377</v>
      </c>
      <c r="AU168" s="149" t="s">
        <v>85</v>
      </c>
      <c r="AY168" s="17" t="s">
        <v>375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382</v>
      </c>
      <c r="BM168" s="149" t="s">
        <v>681</v>
      </c>
    </row>
    <row r="169" spans="2:65" s="12" customFormat="1" ht="11.25" x14ac:dyDescent="0.2">
      <c r="B169" s="151"/>
      <c r="D169" s="152" t="s">
        <v>384</v>
      </c>
      <c r="E169" s="153" t="s">
        <v>1</v>
      </c>
      <c r="F169" s="154" t="s">
        <v>2763</v>
      </c>
      <c r="H169" s="155">
        <v>11</v>
      </c>
      <c r="I169" s="156"/>
      <c r="L169" s="151"/>
      <c r="M169" s="157"/>
      <c r="T169" s="158"/>
      <c r="AT169" s="153" t="s">
        <v>384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375</v>
      </c>
    </row>
    <row r="170" spans="2:65" s="13" customFormat="1" ht="11.25" x14ac:dyDescent="0.2">
      <c r="B170" s="159"/>
      <c r="D170" s="152" t="s">
        <v>384</v>
      </c>
      <c r="E170" s="160" t="s">
        <v>1</v>
      </c>
      <c r="F170" s="161" t="s">
        <v>387</v>
      </c>
      <c r="H170" s="162">
        <v>11</v>
      </c>
      <c r="I170" s="163"/>
      <c r="L170" s="159"/>
      <c r="M170" s="164"/>
      <c r="T170" s="165"/>
      <c r="AT170" s="160" t="s">
        <v>384</v>
      </c>
      <c r="AU170" s="160" t="s">
        <v>85</v>
      </c>
      <c r="AV170" s="13" t="s">
        <v>382</v>
      </c>
      <c r="AW170" s="13" t="s">
        <v>32</v>
      </c>
      <c r="AX170" s="13" t="s">
        <v>83</v>
      </c>
      <c r="AY170" s="160" t="s">
        <v>375</v>
      </c>
    </row>
    <row r="171" spans="2:65" s="1" customFormat="1" ht="37.9" customHeight="1" x14ac:dyDescent="0.2">
      <c r="B171" s="32"/>
      <c r="C171" s="138" t="s">
        <v>545</v>
      </c>
      <c r="D171" s="138" t="s">
        <v>377</v>
      </c>
      <c r="E171" s="139" t="s">
        <v>2764</v>
      </c>
      <c r="F171" s="140" t="s">
        <v>2765</v>
      </c>
      <c r="G171" s="141" t="s">
        <v>641</v>
      </c>
      <c r="H171" s="142">
        <v>2</v>
      </c>
      <c r="I171" s="143"/>
      <c r="J171" s="144">
        <f>ROUND(I171*H171,2)</f>
        <v>0</v>
      </c>
      <c r="K171" s="140" t="s">
        <v>2762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382</v>
      </c>
      <c r="AT171" s="149" t="s">
        <v>377</v>
      </c>
      <c r="AU171" s="149" t="s">
        <v>85</v>
      </c>
      <c r="AY171" s="17" t="s">
        <v>375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382</v>
      </c>
      <c r="BM171" s="149" t="s">
        <v>692</v>
      </c>
    </row>
    <row r="172" spans="2:65" s="12" customFormat="1" ht="11.25" x14ac:dyDescent="0.2">
      <c r="B172" s="151"/>
      <c r="D172" s="152" t="s">
        <v>384</v>
      </c>
      <c r="E172" s="153" t="s">
        <v>1</v>
      </c>
      <c r="F172" s="154" t="s">
        <v>2766</v>
      </c>
      <c r="H172" s="155">
        <v>2</v>
      </c>
      <c r="I172" s="156"/>
      <c r="L172" s="151"/>
      <c r="M172" s="157"/>
      <c r="T172" s="158"/>
      <c r="AT172" s="153" t="s">
        <v>384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375</v>
      </c>
    </row>
    <row r="173" spans="2:65" s="13" customFormat="1" ht="11.25" x14ac:dyDescent="0.2">
      <c r="B173" s="159"/>
      <c r="D173" s="152" t="s">
        <v>384</v>
      </c>
      <c r="E173" s="160" t="s">
        <v>1</v>
      </c>
      <c r="F173" s="161" t="s">
        <v>387</v>
      </c>
      <c r="H173" s="162">
        <v>2</v>
      </c>
      <c r="I173" s="163"/>
      <c r="L173" s="159"/>
      <c r="M173" s="164"/>
      <c r="T173" s="165"/>
      <c r="AT173" s="160" t="s">
        <v>384</v>
      </c>
      <c r="AU173" s="160" t="s">
        <v>85</v>
      </c>
      <c r="AV173" s="13" t="s">
        <v>382</v>
      </c>
      <c r="AW173" s="13" t="s">
        <v>32</v>
      </c>
      <c r="AX173" s="13" t="s">
        <v>83</v>
      </c>
      <c r="AY173" s="160" t="s">
        <v>375</v>
      </c>
    </row>
    <row r="174" spans="2:65" s="1" customFormat="1" ht="37.9" customHeight="1" x14ac:dyDescent="0.2">
      <c r="B174" s="32"/>
      <c r="C174" s="138" t="s">
        <v>549</v>
      </c>
      <c r="D174" s="138" t="s">
        <v>377</v>
      </c>
      <c r="E174" s="139" t="s">
        <v>2767</v>
      </c>
      <c r="F174" s="140" t="s">
        <v>2768</v>
      </c>
      <c r="G174" s="141" t="s">
        <v>641</v>
      </c>
      <c r="H174" s="142">
        <v>4</v>
      </c>
      <c r="I174" s="143"/>
      <c r="J174" s="144">
        <f>ROUND(I174*H174,2)</f>
        <v>0</v>
      </c>
      <c r="K174" s="140" t="s">
        <v>2762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382</v>
      </c>
      <c r="AT174" s="149" t="s">
        <v>377</v>
      </c>
      <c r="AU174" s="149" t="s">
        <v>85</v>
      </c>
      <c r="AY174" s="17" t="s">
        <v>375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382</v>
      </c>
      <c r="BM174" s="149" t="s">
        <v>700</v>
      </c>
    </row>
    <row r="175" spans="2:65" s="12" customFormat="1" ht="11.25" x14ac:dyDescent="0.2">
      <c r="B175" s="151"/>
      <c r="D175" s="152" t="s">
        <v>384</v>
      </c>
      <c r="E175" s="153" t="s">
        <v>1</v>
      </c>
      <c r="F175" s="154" t="s">
        <v>2769</v>
      </c>
      <c r="H175" s="155">
        <v>4</v>
      </c>
      <c r="I175" s="156"/>
      <c r="L175" s="151"/>
      <c r="M175" s="157"/>
      <c r="T175" s="158"/>
      <c r="AT175" s="153" t="s">
        <v>384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375</v>
      </c>
    </row>
    <row r="176" spans="2:65" s="13" customFormat="1" ht="11.25" x14ac:dyDescent="0.2">
      <c r="B176" s="159"/>
      <c r="D176" s="152" t="s">
        <v>384</v>
      </c>
      <c r="E176" s="160" t="s">
        <v>1</v>
      </c>
      <c r="F176" s="161" t="s">
        <v>387</v>
      </c>
      <c r="H176" s="162">
        <v>4</v>
      </c>
      <c r="I176" s="163"/>
      <c r="L176" s="159"/>
      <c r="M176" s="164"/>
      <c r="T176" s="165"/>
      <c r="AT176" s="160" t="s">
        <v>384</v>
      </c>
      <c r="AU176" s="160" t="s">
        <v>85</v>
      </c>
      <c r="AV176" s="13" t="s">
        <v>382</v>
      </c>
      <c r="AW176" s="13" t="s">
        <v>32</v>
      </c>
      <c r="AX176" s="13" t="s">
        <v>83</v>
      </c>
      <c r="AY176" s="160" t="s">
        <v>375</v>
      </c>
    </row>
    <row r="177" spans="2:65" s="1" customFormat="1" ht="33" customHeight="1" x14ac:dyDescent="0.2">
      <c r="B177" s="32"/>
      <c r="C177" s="138" t="s">
        <v>554</v>
      </c>
      <c r="D177" s="138" t="s">
        <v>377</v>
      </c>
      <c r="E177" s="139" t="s">
        <v>2770</v>
      </c>
      <c r="F177" s="140" t="s">
        <v>2771</v>
      </c>
      <c r="G177" s="141" t="s">
        <v>532</v>
      </c>
      <c r="H177" s="142">
        <v>2</v>
      </c>
      <c r="I177" s="143"/>
      <c r="J177" s="144">
        <f>ROUND(I177*H177,2)</f>
        <v>0</v>
      </c>
      <c r="K177" s="140" t="s">
        <v>1659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382</v>
      </c>
      <c r="AT177" s="149" t="s">
        <v>377</v>
      </c>
      <c r="AU177" s="149" t="s">
        <v>85</v>
      </c>
      <c r="AY177" s="17" t="s">
        <v>375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382</v>
      </c>
      <c r="BM177" s="149" t="s">
        <v>713</v>
      </c>
    </row>
    <row r="178" spans="2:65" s="1" customFormat="1" ht="16.5" customHeight="1" x14ac:dyDescent="0.2">
      <c r="B178" s="32"/>
      <c r="C178" s="138" t="s">
        <v>559</v>
      </c>
      <c r="D178" s="138" t="s">
        <v>377</v>
      </c>
      <c r="E178" s="139" t="s">
        <v>2772</v>
      </c>
      <c r="F178" s="140" t="s">
        <v>2773</v>
      </c>
      <c r="G178" s="141" t="s">
        <v>532</v>
      </c>
      <c r="H178" s="142">
        <v>1</v>
      </c>
      <c r="I178" s="143"/>
      <c r="J178" s="144">
        <f>ROUND(I178*H178,2)</f>
        <v>0</v>
      </c>
      <c r="K178" s="140" t="s">
        <v>1659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382</v>
      </c>
      <c r="AT178" s="149" t="s">
        <v>377</v>
      </c>
      <c r="AU178" s="149" t="s">
        <v>85</v>
      </c>
      <c r="AY178" s="17" t="s">
        <v>375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382</v>
      </c>
      <c r="BM178" s="149" t="s">
        <v>723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2774</v>
      </c>
      <c r="H179" s="155">
        <v>1</v>
      </c>
      <c r="I179" s="156"/>
      <c r="L179" s="151"/>
      <c r="M179" s="157"/>
      <c r="T179" s="158"/>
      <c r="AT179" s="153" t="s">
        <v>384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3" customFormat="1" ht="11.25" x14ac:dyDescent="0.2">
      <c r="B180" s="159"/>
      <c r="D180" s="152" t="s">
        <v>384</v>
      </c>
      <c r="E180" s="160" t="s">
        <v>1</v>
      </c>
      <c r="F180" s="161" t="s">
        <v>387</v>
      </c>
      <c r="H180" s="162">
        <v>1</v>
      </c>
      <c r="I180" s="163"/>
      <c r="L180" s="159"/>
      <c r="M180" s="164"/>
      <c r="T180" s="165"/>
      <c r="AT180" s="160" t="s">
        <v>384</v>
      </c>
      <c r="AU180" s="160" t="s">
        <v>85</v>
      </c>
      <c r="AV180" s="13" t="s">
        <v>382</v>
      </c>
      <c r="AW180" s="13" t="s">
        <v>32</v>
      </c>
      <c r="AX180" s="13" t="s">
        <v>83</v>
      </c>
      <c r="AY180" s="160" t="s">
        <v>375</v>
      </c>
    </row>
    <row r="181" spans="2:65" s="1" customFormat="1" ht="16.5" customHeight="1" x14ac:dyDescent="0.2">
      <c r="B181" s="32"/>
      <c r="C181" s="179" t="s">
        <v>563</v>
      </c>
      <c r="D181" s="179" t="s">
        <v>657</v>
      </c>
      <c r="E181" s="180" t="s">
        <v>2775</v>
      </c>
      <c r="F181" s="181" t="s">
        <v>2776</v>
      </c>
      <c r="G181" s="182" t="s">
        <v>532</v>
      </c>
      <c r="H181" s="183">
        <v>1</v>
      </c>
      <c r="I181" s="184"/>
      <c r="J181" s="185">
        <f>ROUND(I181*H181,2)</f>
        <v>0</v>
      </c>
      <c r="K181" s="181" t="s">
        <v>381</v>
      </c>
      <c r="L181" s="186"/>
      <c r="M181" s="187" t="s">
        <v>1</v>
      </c>
      <c r="N181" s="188" t="s">
        <v>41</v>
      </c>
      <c r="P181" s="147">
        <f>O181*H181</f>
        <v>0</v>
      </c>
      <c r="Q181" s="147">
        <v>8.9999999999999998E-4</v>
      </c>
      <c r="R181" s="147">
        <f>Q181*H181</f>
        <v>8.9999999999999998E-4</v>
      </c>
      <c r="S181" s="147">
        <v>0</v>
      </c>
      <c r="T181" s="148">
        <f>S181*H181</f>
        <v>0</v>
      </c>
      <c r="AR181" s="149" t="s">
        <v>424</v>
      </c>
      <c r="AT181" s="149" t="s">
        <v>657</v>
      </c>
      <c r="AU181" s="149" t="s">
        <v>85</v>
      </c>
      <c r="AY181" s="17" t="s">
        <v>375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382</v>
      </c>
      <c r="BM181" s="149" t="s">
        <v>733</v>
      </c>
    </row>
    <row r="182" spans="2:65" s="11" customFormat="1" ht="22.9" customHeight="1" x14ac:dyDescent="0.2">
      <c r="B182" s="126"/>
      <c r="D182" s="127" t="s">
        <v>75</v>
      </c>
      <c r="E182" s="136" t="s">
        <v>2777</v>
      </c>
      <c r="F182" s="136" t="s">
        <v>2778</v>
      </c>
      <c r="I182" s="129"/>
      <c r="J182" s="137">
        <f>BK182</f>
        <v>0</v>
      </c>
      <c r="L182" s="126"/>
      <c r="M182" s="131"/>
      <c r="P182" s="132">
        <f>SUM(P183:P224)</f>
        <v>0</v>
      </c>
      <c r="R182" s="132">
        <f>SUM(R183:R224)</f>
        <v>0.1249</v>
      </c>
      <c r="T182" s="133">
        <f>SUM(T183:T224)</f>
        <v>0</v>
      </c>
      <c r="AR182" s="127" t="s">
        <v>83</v>
      </c>
      <c r="AT182" s="134" t="s">
        <v>75</v>
      </c>
      <c r="AU182" s="134" t="s">
        <v>83</v>
      </c>
      <c r="AY182" s="127" t="s">
        <v>375</v>
      </c>
      <c r="BK182" s="135">
        <f>SUM(BK183:BK224)</f>
        <v>0</v>
      </c>
    </row>
    <row r="183" spans="2:65" s="1" customFormat="1" ht="16.5" customHeight="1" x14ac:dyDescent="0.2">
      <c r="B183" s="32"/>
      <c r="C183" s="138" t="s">
        <v>568</v>
      </c>
      <c r="D183" s="138" t="s">
        <v>377</v>
      </c>
      <c r="E183" s="139" t="s">
        <v>2720</v>
      </c>
      <c r="F183" s="140" t="s">
        <v>2721</v>
      </c>
      <c r="G183" s="141" t="s">
        <v>532</v>
      </c>
      <c r="H183" s="142">
        <v>2</v>
      </c>
      <c r="I183" s="143"/>
      <c r="J183" s="144">
        <f>ROUND(I183*H183,2)</f>
        <v>0</v>
      </c>
      <c r="K183" s="140" t="s">
        <v>381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382</v>
      </c>
      <c r="AT183" s="149" t="s">
        <v>377</v>
      </c>
      <c r="AU183" s="149" t="s">
        <v>85</v>
      </c>
      <c r="AY183" s="17" t="s">
        <v>375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382</v>
      </c>
      <c r="BM183" s="149" t="s">
        <v>778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2779</v>
      </c>
      <c r="H184" s="155">
        <v>2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375</v>
      </c>
    </row>
    <row r="185" spans="2:65" s="13" customFormat="1" ht="11.25" x14ac:dyDescent="0.2">
      <c r="B185" s="159"/>
      <c r="D185" s="152" t="s">
        <v>384</v>
      </c>
      <c r="E185" s="160" t="s">
        <v>1</v>
      </c>
      <c r="F185" s="161" t="s">
        <v>387</v>
      </c>
      <c r="H185" s="162">
        <v>2</v>
      </c>
      <c r="I185" s="163"/>
      <c r="L185" s="159"/>
      <c r="M185" s="164"/>
      <c r="T185" s="165"/>
      <c r="AT185" s="160" t="s">
        <v>384</v>
      </c>
      <c r="AU185" s="160" t="s">
        <v>85</v>
      </c>
      <c r="AV185" s="13" t="s">
        <v>382</v>
      </c>
      <c r="AW185" s="13" t="s">
        <v>32</v>
      </c>
      <c r="AX185" s="13" t="s">
        <v>83</v>
      </c>
      <c r="AY185" s="160" t="s">
        <v>375</v>
      </c>
    </row>
    <row r="186" spans="2:65" s="1" customFormat="1" ht="44.25" customHeight="1" x14ac:dyDescent="0.2">
      <c r="B186" s="32"/>
      <c r="C186" s="179" t="s">
        <v>573</v>
      </c>
      <c r="D186" s="179" t="s">
        <v>657</v>
      </c>
      <c r="E186" s="180" t="s">
        <v>2780</v>
      </c>
      <c r="F186" s="181" t="s">
        <v>2781</v>
      </c>
      <c r="G186" s="182" t="s">
        <v>532</v>
      </c>
      <c r="H186" s="183">
        <v>2</v>
      </c>
      <c r="I186" s="184"/>
      <c r="J186" s="185">
        <f>ROUND(I186*H186,2)</f>
        <v>0</v>
      </c>
      <c r="K186" s="181" t="s">
        <v>2725</v>
      </c>
      <c r="L186" s="186"/>
      <c r="M186" s="187" t="s">
        <v>1</v>
      </c>
      <c r="N186" s="188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424</v>
      </c>
      <c r="AT186" s="149" t="s">
        <v>657</v>
      </c>
      <c r="AU186" s="149" t="s">
        <v>85</v>
      </c>
      <c r="AY186" s="17" t="s">
        <v>375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382</v>
      </c>
      <c r="BM186" s="149" t="s">
        <v>788</v>
      </c>
    </row>
    <row r="187" spans="2:65" s="1" customFormat="1" ht="37.9" customHeight="1" x14ac:dyDescent="0.2">
      <c r="B187" s="32"/>
      <c r="C187" s="138" t="s">
        <v>577</v>
      </c>
      <c r="D187" s="138" t="s">
        <v>377</v>
      </c>
      <c r="E187" s="139" t="s">
        <v>2782</v>
      </c>
      <c r="F187" s="140" t="s">
        <v>2783</v>
      </c>
      <c r="G187" s="141" t="s">
        <v>532</v>
      </c>
      <c r="H187" s="142">
        <v>4</v>
      </c>
      <c r="I187" s="143"/>
      <c r="J187" s="144">
        <f>ROUND(I187*H187,2)</f>
        <v>0</v>
      </c>
      <c r="K187" s="140" t="s">
        <v>2725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382</v>
      </c>
      <c r="AT187" s="149" t="s">
        <v>377</v>
      </c>
      <c r="AU187" s="149" t="s">
        <v>85</v>
      </c>
      <c r="AY187" s="17" t="s">
        <v>375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382</v>
      </c>
      <c r="BM187" s="149" t="s">
        <v>799</v>
      </c>
    </row>
    <row r="188" spans="2:65" s="12" customFormat="1" ht="11.25" x14ac:dyDescent="0.2">
      <c r="B188" s="151"/>
      <c r="D188" s="152" t="s">
        <v>384</v>
      </c>
      <c r="E188" s="153" t="s">
        <v>1</v>
      </c>
      <c r="F188" s="154" t="s">
        <v>2769</v>
      </c>
      <c r="H188" s="155">
        <v>4</v>
      </c>
      <c r="I188" s="156"/>
      <c r="L188" s="151"/>
      <c r="M188" s="157"/>
      <c r="T188" s="158"/>
      <c r="AT188" s="153" t="s">
        <v>384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375</v>
      </c>
    </row>
    <row r="189" spans="2:65" s="13" customFormat="1" ht="11.25" x14ac:dyDescent="0.2">
      <c r="B189" s="159"/>
      <c r="D189" s="152" t="s">
        <v>384</v>
      </c>
      <c r="E189" s="160" t="s">
        <v>1</v>
      </c>
      <c r="F189" s="161" t="s">
        <v>387</v>
      </c>
      <c r="H189" s="162">
        <v>4</v>
      </c>
      <c r="I189" s="163"/>
      <c r="L189" s="159"/>
      <c r="M189" s="164"/>
      <c r="T189" s="165"/>
      <c r="AT189" s="160" t="s">
        <v>384</v>
      </c>
      <c r="AU189" s="160" t="s">
        <v>85</v>
      </c>
      <c r="AV189" s="13" t="s">
        <v>382</v>
      </c>
      <c r="AW189" s="13" t="s">
        <v>32</v>
      </c>
      <c r="AX189" s="13" t="s">
        <v>83</v>
      </c>
      <c r="AY189" s="160" t="s">
        <v>375</v>
      </c>
    </row>
    <row r="190" spans="2:65" s="1" customFormat="1" ht="33" customHeight="1" x14ac:dyDescent="0.2">
      <c r="B190" s="32"/>
      <c r="C190" s="138" t="s">
        <v>581</v>
      </c>
      <c r="D190" s="138" t="s">
        <v>377</v>
      </c>
      <c r="E190" s="139" t="s">
        <v>2752</v>
      </c>
      <c r="F190" s="140" t="s">
        <v>2753</v>
      </c>
      <c r="G190" s="141" t="s">
        <v>532</v>
      </c>
      <c r="H190" s="142">
        <v>2</v>
      </c>
      <c r="I190" s="143"/>
      <c r="J190" s="144">
        <f>ROUND(I190*H190,2)</f>
        <v>0</v>
      </c>
      <c r="K190" s="140" t="s">
        <v>381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382</v>
      </c>
      <c r="AT190" s="149" t="s">
        <v>377</v>
      </c>
      <c r="AU190" s="149" t="s">
        <v>85</v>
      </c>
      <c r="AY190" s="17" t="s">
        <v>375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382</v>
      </c>
      <c r="BM190" s="149" t="s">
        <v>809</v>
      </c>
    </row>
    <row r="191" spans="2:65" s="1" customFormat="1" ht="16.5" customHeight="1" x14ac:dyDescent="0.2">
      <c r="B191" s="32"/>
      <c r="C191" s="179" t="s">
        <v>585</v>
      </c>
      <c r="D191" s="179" t="s">
        <v>657</v>
      </c>
      <c r="E191" s="180" t="s">
        <v>2784</v>
      </c>
      <c r="F191" s="181" t="s">
        <v>2785</v>
      </c>
      <c r="G191" s="182" t="s">
        <v>532</v>
      </c>
      <c r="H191" s="183">
        <v>2</v>
      </c>
      <c r="I191" s="184"/>
      <c r="J191" s="185">
        <f>ROUND(I191*H191,2)</f>
        <v>0</v>
      </c>
      <c r="K191" s="181" t="s">
        <v>381</v>
      </c>
      <c r="L191" s="186"/>
      <c r="M191" s="187" t="s">
        <v>1</v>
      </c>
      <c r="N191" s="188" t="s">
        <v>41</v>
      </c>
      <c r="P191" s="147">
        <f>O191*H191</f>
        <v>0</v>
      </c>
      <c r="Q191" s="147">
        <v>1.5E-3</v>
      </c>
      <c r="R191" s="147">
        <f>Q191*H191</f>
        <v>3.0000000000000001E-3</v>
      </c>
      <c r="S191" s="147">
        <v>0</v>
      </c>
      <c r="T191" s="148">
        <f>S191*H191</f>
        <v>0</v>
      </c>
      <c r="AR191" s="149" t="s">
        <v>424</v>
      </c>
      <c r="AT191" s="149" t="s">
        <v>657</v>
      </c>
      <c r="AU191" s="149" t="s">
        <v>85</v>
      </c>
      <c r="AY191" s="17" t="s">
        <v>375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382</v>
      </c>
      <c r="BM191" s="149" t="s">
        <v>822</v>
      </c>
    </row>
    <row r="192" spans="2:65" s="1" customFormat="1" ht="24.2" customHeight="1" x14ac:dyDescent="0.2">
      <c r="B192" s="32"/>
      <c r="C192" s="138" t="s">
        <v>598</v>
      </c>
      <c r="D192" s="138" t="s">
        <v>377</v>
      </c>
      <c r="E192" s="139" t="s">
        <v>2786</v>
      </c>
      <c r="F192" s="140" t="s">
        <v>2787</v>
      </c>
      <c r="G192" s="141" t="s">
        <v>532</v>
      </c>
      <c r="H192" s="142">
        <v>3</v>
      </c>
      <c r="I192" s="143"/>
      <c r="J192" s="144">
        <f>ROUND(I192*H192,2)</f>
        <v>0</v>
      </c>
      <c r="K192" s="140" t="s">
        <v>381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382</v>
      </c>
      <c r="AT192" s="149" t="s">
        <v>377</v>
      </c>
      <c r="AU192" s="149" t="s">
        <v>85</v>
      </c>
      <c r="AY192" s="17" t="s">
        <v>375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382</v>
      </c>
      <c r="BM192" s="149" t="s">
        <v>837</v>
      </c>
    </row>
    <row r="193" spans="2:65" s="12" customFormat="1" ht="11.25" x14ac:dyDescent="0.2">
      <c r="B193" s="151"/>
      <c r="D193" s="152" t="s">
        <v>384</v>
      </c>
      <c r="E193" s="153" t="s">
        <v>1</v>
      </c>
      <c r="F193" s="154" t="s">
        <v>2788</v>
      </c>
      <c r="H193" s="155">
        <v>3</v>
      </c>
      <c r="I193" s="156"/>
      <c r="L193" s="151"/>
      <c r="M193" s="157"/>
      <c r="T193" s="158"/>
      <c r="AT193" s="153" t="s">
        <v>384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375</v>
      </c>
    </row>
    <row r="194" spans="2:65" s="13" customFormat="1" ht="11.25" x14ac:dyDescent="0.2">
      <c r="B194" s="159"/>
      <c r="D194" s="152" t="s">
        <v>384</v>
      </c>
      <c r="E194" s="160" t="s">
        <v>1</v>
      </c>
      <c r="F194" s="161" t="s">
        <v>387</v>
      </c>
      <c r="H194" s="162">
        <v>3</v>
      </c>
      <c r="I194" s="163"/>
      <c r="L194" s="159"/>
      <c r="M194" s="164"/>
      <c r="T194" s="165"/>
      <c r="AT194" s="160" t="s">
        <v>384</v>
      </c>
      <c r="AU194" s="160" t="s">
        <v>85</v>
      </c>
      <c r="AV194" s="13" t="s">
        <v>382</v>
      </c>
      <c r="AW194" s="13" t="s">
        <v>32</v>
      </c>
      <c r="AX194" s="13" t="s">
        <v>83</v>
      </c>
      <c r="AY194" s="160" t="s">
        <v>375</v>
      </c>
    </row>
    <row r="195" spans="2:65" s="1" customFormat="1" ht="16.5" customHeight="1" x14ac:dyDescent="0.2">
      <c r="B195" s="32"/>
      <c r="C195" s="179" t="s">
        <v>604</v>
      </c>
      <c r="D195" s="179" t="s">
        <v>657</v>
      </c>
      <c r="E195" s="180" t="s">
        <v>2789</v>
      </c>
      <c r="F195" s="181" t="s">
        <v>2790</v>
      </c>
      <c r="G195" s="182" t="s">
        <v>532</v>
      </c>
      <c r="H195" s="183">
        <v>3</v>
      </c>
      <c r="I195" s="184"/>
      <c r="J195" s="185">
        <f>ROUND(I195*H195,2)</f>
        <v>0</v>
      </c>
      <c r="K195" s="181" t="s">
        <v>381</v>
      </c>
      <c r="L195" s="186"/>
      <c r="M195" s="187" t="s">
        <v>1</v>
      </c>
      <c r="N195" s="188" t="s">
        <v>41</v>
      </c>
      <c r="P195" s="147">
        <f>O195*H195</f>
        <v>0</v>
      </c>
      <c r="Q195" s="147">
        <v>3.8999999999999998E-3</v>
      </c>
      <c r="R195" s="147">
        <f>Q195*H195</f>
        <v>1.1699999999999999E-2</v>
      </c>
      <c r="S195" s="147">
        <v>0</v>
      </c>
      <c r="T195" s="148">
        <f>S195*H195</f>
        <v>0</v>
      </c>
      <c r="AR195" s="149" t="s">
        <v>424</v>
      </c>
      <c r="AT195" s="149" t="s">
        <v>657</v>
      </c>
      <c r="AU195" s="149" t="s">
        <v>85</v>
      </c>
      <c r="AY195" s="17" t="s">
        <v>375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382</v>
      </c>
      <c r="BM195" s="149" t="s">
        <v>850</v>
      </c>
    </row>
    <row r="196" spans="2:65" s="1" customFormat="1" ht="24.2" customHeight="1" x14ac:dyDescent="0.2">
      <c r="B196" s="32"/>
      <c r="C196" s="138" t="s">
        <v>609</v>
      </c>
      <c r="D196" s="138" t="s">
        <v>377</v>
      </c>
      <c r="E196" s="139" t="s">
        <v>2791</v>
      </c>
      <c r="F196" s="140" t="s">
        <v>2792</v>
      </c>
      <c r="G196" s="141" t="s">
        <v>532</v>
      </c>
      <c r="H196" s="142">
        <v>2</v>
      </c>
      <c r="I196" s="143"/>
      <c r="J196" s="144">
        <f>ROUND(I196*H196,2)</f>
        <v>0</v>
      </c>
      <c r="K196" s="140" t="s">
        <v>381</v>
      </c>
      <c r="L196" s="32"/>
      <c r="M196" s="145" t="s">
        <v>1</v>
      </c>
      <c r="N196" s="146" t="s">
        <v>41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382</v>
      </c>
      <c r="AT196" s="149" t="s">
        <v>377</v>
      </c>
      <c r="AU196" s="149" t="s">
        <v>85</v>
      </c>
      <c r="AY196" s="17" t="s">
        <v>375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382</v>
      </c>
      <c r="BM196" s="149" t="s">
        <v>862</v>
      </c>
    </row>
    <row r="197" spans="2:65" s="12" customFormat="1" ht="11.25" x14ac:dyDescent="0.2">
      <c r="B197" s="151"/>
      <c r="D197" s="152" t="s">
        <v>384</v>
      </c>
      <c r="E197" s="153" t="s">
        <v>1</v>
      </c>
      <c r="F197" s="154" t="s">
        <v>2766</v>
      </c>
      <c r="H197" s="155">
        <v>2</v>
      </c>
      <c r="I197" s="156"/>
      <c r="L197" s="151"/>
      <c r="M197" s="157"/>
      <c r="T197" s="158"/>
      <c r="AT197" s="153" t="s">
        <v>384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375</v>
      </c>
    </row>
    <row r="198" spans="2:65" s="13" customFormat="1" ht="11.25" x14ac:dyDescent="0.2">
      <c r="B198" s="159"/>
      <c r="D198" s="152" t="s">
        <v>384</v>
      </c>
      <c r="E198" s="160" t="s">
        <v>1</v>
      </c>
      <c r="F198" s="161" t="s">
        <v>387</v>
      </c>
      <c r="H198" s="162">
        <v>2</v>
      </c>
      <c r="I198" s="163"/>
      <c r="L198" s="159"/>
      <c r="M198" s="164"/>
      <c r="T198" s="165"/>
      <c r="AT198" s="160" t="s">
        <v>384</v>
      </c>
      <c r="AU198" s="160" t="s">
        <v>85</v>
      </c>
      <c r="AV198" s="13" t="s">
        <v>382</v>
      </c>
      <c r="AW198" s="13" t="s">
        <v>32</v>
      </c>
      <c r="AX198" s="13" t="s">
        <v>83</v>
      </c>
      <c r="AY198" s="160" t="s">
        <v>375</v>
      </c>
    </row>
    <row r="199" spans="2:65" s="1" customFormat="1" ht="16.5" customHeight="1" x14ac:dyDescent="0.2">
      <c r="B199" s="32"/>
      <c r="C199" s="179" t="s">
        <v>628</v>
      </c>
      <c r="D199" s="179" t="s">
        <v>657</v>
      </c>
      <c r="E199" s="180" t="s">
        <v>2793</v>
      </c>
      <c r="F199" s="181" t="s">
        <v>2794</v>
      </c>
      <c r="G199" s="182" t="s">
        <v>532</v>
      </c>
      <c r="H199" s="183">
        <v>2</v>
      </c>
      <c r="I199" s="184"/>
      <c r="J199" s="185">
        <f>ROUND(I199*H199,2)</f>
        <v>0</v>
      </c>
      <c r="K199" s="181" t="s">
        <v>381</v>
      </c>
      <c r="L199" s="186"/>
      <c r="M199" s="187" t="s">
        <v>1</v>
      </c>
      <c r="N199" s="188" t="s">
        <v>41</v>
      </c>
      <c r="P199" s="147">
        <f>O199*H199</f>
        <v>0</v>
      </c>
      <c r="Q199" s="147">
        <v>2.5000000000000001E-3</v>
      </c>
      <c r="R199" s="147">
        <f>Q199*H199</f>
        <v>5.0000000000000001E-3</v>
      </c>
      <c r="S199" s="147">
        <v>0</v>
      </c>
      <c r="T199" s="148">
        <f>S199*H199</f>
        <v>0</v>
      </c>
      <c r="AR199" s="149" t="s">
        <v>424</v>
      </c>
      <c r="AT199" s="149" t="s">
        <v>657</v>
      </c>
      <c r="AU199" s="149" t="s">
        <v>85</v>
      </c>
      <c r="AY199" s="17" t="s">
        <v>375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382</v>
      </c>
      <c r="BM199" s="149" t="s">
        <v>911</v>
      </c>
    </row>
    <row r="200" spans="2:65" s="1" customFormat="1" ht="24.2" customHeight="1" x14ac:dyDescent="0.2">
      <c r="B200" s="32"/>
      <c r="C200" s="138" t="s">
        <v>634</v>
      </c>
      <c r="D200" s="138" t="s">
        <v>377</v>
      </c>
      <c r="E200" s="139" t="s">
        <v>2795</v>
      </c>
      <c r="F200" s="140" t="s">
        <v>2796</v>
      </c>
      <c r="G200" s="141" t="s">
        <v>532</v>
      </c>
      <c r="H200" s="142">
        <v>1</v>
      </c>
      <c r="I200" s="143"/>
      <c r="J200" s="144">
        <f>ROUND(I200*H200,2)</f>
        <v>0</v>
      </c>
      <c r="K200" s="140" t="s">
        <v>381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382</v>
      </c>
      <c r="AT200" s="149" t="s">
        <v>377</v>
      </c>
      <c r="AU200" s="149" t="s">
        <v>85</v>
      </c>
      <c r="AY200" s="17" t="s">
        <v>375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382</v>
      </c>
      <c r="BM200" s="149" t="s">
        <v>920</v>
      </c>
    </row>
    <row r="201" spans="2:65" s="12" customFormat="1" ht="11.25" x14ac:dyDescent="0.2">
      <c r="B201" s="151"/>
      <c r="D201" s="152" t="s">
        <v>384</v>
      </c>
      <c r="E201" s="153" t="s">
        <v>1</v>
      </c>
      <c r="F201" s="154" t="s">
        <v>2774</v>
      </c>
      <c r="H201" s="155">
        <v>1</v>
      </c>
      <c r="I201" s="156"/>
      <c r="L201" s="151"/>
      <c r="M201" s="157"/>
      <c r="T201" s="158"/>
      <c r="AT201" s="153" t="s">
        <v>384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375</v>
      </c>
    </row>
    <row r="202" spans="2:65" s="13" customFormat="1" ht="11.25" x14ac:dyDescent="0.2">
      <c r="B202" s="159"/>
      <c r="D202" s="152" t="s">
        <v>384</v>
      </c>
      <c r="E202" s="160" t="s">
        <v>1</v>
      </c>
      <c r="F202" s="161" t="s">
        <v>387</v>
      </c>
      <c r="H202" s="162">
        <v>1</v>
      </c>
      <c r="I202" s="163"/>
      <c r="L202" s="159"/>
      <c r="M202" s="164"/>
      <c r="T202" s="165"/>
      <c r="AT202" s="160" t="s">
        <v>384</v>
      </c>
      <c r="AU202" s="160" t="s">
        <v>85</v>
      </c>
      <c r="AV202" s="13" t="s">
        <v>382</v>
      </c>
      <c r="AW202" s="13" t="s">
        <v>32</v>
      </c>
      <c r="AX202" s="13" t="s">
        <v>83</v>
      </c>
      <c r="AY202" s="160" t="s">
        <v>375</v>
      </c>
    </row>
    <row r="203" spans="2:65" s="1" customFormat="1" ht="24.2" customHeight="1" x14ac:dyDescent="0.2">
      <c r="B203" s="32"/>
      <c r="C203" s="179" t="s">
        <v>638</v>
      </c>
      <c r="D203" s="179" t="s">
        <v>657</v>
      </c>
      <c r="E203" s="180" t="s">
        <v>2797</v>
      </c>
      <c r="F203" s="181" t="s">
        <v>2798</v>
      </c>
      <c r="G203" s="182" t="s">
        <v>532</v>
      </c>
      <c r="H203" s="183">
        <v>1</v>
      </c>
      <c r="I203" s="184"/>
      <c r="J203" s="185">
        <f>ROUND(I203*H203,2)</f>
        <v>0</v>
      </c>
      <c r="K203" s="181" t="s">
        <v>2799</v>
      </c>
      <c r="L203" s="186"/>
      <c r="M203" s="187" t="s">
        <v>1</v>
      </c>
      <c r="N203" s="188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424</v>
      </c>
      <c r="AT203" s="149" t="s">
        <v>657</v>
      </c>
      <c r="AU203" s="149" t="s">
        <v>85</v>
      </c>
      <c r="AY203" s="17" t="s">
        <v>375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382</v>
      </c>
      <c r="BM203" s="149" t="s">
        <v>938</v>
      </c>
    </row>
    <row r="204" spans="2:65" s="1" customFormat="1" ht="24.2" customHeight="1" x14ac:dyDescent="0.2">
      <c r="B204" s="32"/>
      <c r="C204" s="138" t="s">
        <v>645</v>
      </c>
      <c r="D204" s="138" t="s">
        <v>377</v>
      </c>
      <c r="E204" s="139" t="s">
        <v>2800</v>
      </c>
      <c r="F204" s="140" t="s">
        <v>2801</v>
      </c>
      <c r="G204" s="141" t="s">
        <v>532</v>
      </c>
      <c r="H204" s="142">
        <v>1</v>
      </c>
      <c r="I204" s="143"/>
      <c r="J204" s="144">
        <f>ROUND(I204*H204,2)</f>
        <v>0</v>
      </c>
      <c r="K204" s="140" t="s">
        <v>381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382</v>
      </c>
      <c r="AT204" s="149" t="s">
        <v>377</v>
      </c>
      <c r="AU204" s="149" t="s">
        <v>85</v>
      </c>
      <c r="AY204" s="17" t="s">
        <v>375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382</v>
      </c>
      <c r="BM204" s="149" t="s">
        <v>947</v>
      </c>
    </row>
    <row r="205" spans="2:65" s="12" customFormat="1" ht="11.25" x14ac:dyDescent="0.2">
      <c r="B205" s="151"/>
      <c r="D205" s="152" t="s">
        <v>384</v>
      </c>
      <c r="E205" s="153" t="s">
        <v>1</v>
      </c>
      <c r="F205" s="154" t="s">
        <v>2774</v>
      </c>
      <c r="H205" s="155">
        <v>1</v>
      </c>
      <c r="I205" s="156"/>
      <c r="L205" s="151"/>
      <c r="M205" s="157"/>
      <c r="T205" s="158"/>
      <c r="AT205" s="153" t="s">
        <v>384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375</v>
      </c>
    </row>
    <row r="206" spans="2:65" s="13" customFormat="1" ht="11.25" x14ac:dyDescent="0.2">
      <c r="B206" s="159"/>
      <c r="D206" s="152" t="s">
        <v>384</v>
      </c>
      <c r="E206" s="160" t="s">
        <v>1</v>
      </c>
      <c r="F206" s="161" t="s">
        <v>387</v>
      </c>
      <c r="H206" s="162">
        <v>1</v>
      </c>
      <c r="I206" s="163"/>
      <c r="L206" s="159"/>
      <c r="M206" s="164"/>
      <c r="T206" s="165"/>
      <c r="AT206" s="160" t="s">
        <v>384</v>
      </c>
      <c r="AU206" s="160" t="s">
        <v>85</v>
      </c>
      <c r="AV206" s="13" t="s">
        <v>382</v>
      </c>
      <c r="AW206" s="13" t="s">
        <v>32</v>
      </c>
      <c r="AX206" s="13" t="s">
        <v>83</v>
      </c>
      <c r="AY206" s="160" t="s">
        <v>375</v>
      </c>
    </row>
    <row r="207" spans="2:65" s="1" customFormat="1" ht="24.2" customHeight="1" x14ac:dyDescent="0.2">
      <c r="B207" s="32"/>
      <c r="C207" s="179" t="s">
        <v>650</v>
      </c>
      <c r="D207" s="179" t="s">
        <v>657</v>
      </c>
      <c r="E207" s="180" t="s">
        <v>2802</v>
      </c>
      <c r="F207" s="181" t="s">
        <v>2803</v>
      </c>
      <c r="G207" s="182" t="s">
        <v>532</v>
      </c>
      <c r="H207" s="183">
        <v>1</v>
      </c>
      <c r="I207" s="184"/>
      <c r="J207" s="185">
        <f>ROUND(I207*H207,2)</f>
        <v>0</v>
      </c>
      <c r="K207" s="181" t="s">
        <v>2799</v>
      </c>
      <c r="L207" s="186"/>
      <c r="M207" s="187" t="s">
        <v>1</v>
      </c>
      <c r="N207" s="188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424</v>
      </c>
      <c r="AT207" s="149" t="s">
        <v>657</v>
      </c>
      <c r="AU207" s="149" t="s">
        <v>85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382</v>
      </c>
      <c r="BM207" s="149" t="s">
        <v>970</v>
      </c>
    </row>
    <row r="208" spans="2:65" s="1" customFormat="1" ht="24.2" customHeight="1" x14ac:dyDescent="0.2">
      <c r="B208" s="32"/>
      <c r="C208" s="138" t="s">
        <v>656</v>
      </c>
      <c r="D208" s="138" t="s">
        <v>377</v>
      </c>
      <c r="E208" s="139" t="s">
        <v>2804</v>
      </c>
      <c r="F208" s="140" t="s">
        <v>2805</v>
      </c>
      <c r="G208" s="141" t="s">
        <v>532</v>
      </c>
      <c r="H208" s="142">
        <v>4</v>
      </c>
      <c r="I208" s="143"/>
      <c r="J208" s="144">
        <f>ROUND(I208*H208,2)</f>
        <v>0</v>
      </c>
      <c r="K208" s="140" t="s">
        <v>381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382</v>
      </c>
      <c r="AT208" s="149" t="s">
        <v>377</v>
      </c>
      <c r="AU208" s="149" t="s">
        <v>85</v>
      </c>
      <c r="AY208" s="17" t="s">
        <v>375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382</v>
      </c>
      <c r="BM208" s="149" t="s">
        <v>982</v>
      </c>
    </row>
    <row r="209" spans="2:65" s="12" customFormat="1" ht="11.25" x14ac:dyDescent="0.2">
      <c r="B209" s="151"/>
      <c r="D209" s="152" t="s">
        <v>384</v>
      </c>
      <c r="E209" s="153" t="s">
        <v>1</v>
      </c>
      <c r="F209" s="154" t="s">
        <v>2769</v>
      </c>
      <c r="H209" s="155">
        <v>4</v>
      </c>
      <c r="I209" s="156"/>
      <c r="L209" s="151"/>
      <c r="M209" s="157"/>
      <c r="T209" s="158"/>
      <c r="AT209" s="153" t="s">
        <v>384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375</v>
      </c>
    </row>
    <row r="210" spans="2:65" s="13" customFormat="1" ht="11.25" x14ac:dyDescent="0.2">
      <c r="B210" s="159"/>
      <c r="D210" s="152" t="s">
        <v>384</v>
      </c>
      <c r="E210" s="160" t="s">
        <v>1</v>
      </c>
      <c r="F210" s="161" t="s">
        <v>387</v>
      </c>
      <c r="H210" s="162">
        <v>4</v>
      </c>
      <c r="I210" s="163"/>
      <c r="L210" s="159"/>
      <c r="M210" s="164"/>
      <c r="T210" s="165"/>
      <c r="AT210" s="160" t="s">
        <v>384</v>
      </c>
      <c r="AU210" s="160" t="s">
        <v>85</v>
      </c>
      <c r="AV210" s="13" t="s">
        <v>382</v>
      </c>
      <c r="AW210" s="13" t="s">
        <v>32</v>
      </c>
      <c r="AX210" s="13" t="s">
        <v>83</v>
      </c>
      <c r="AY210" s="160" t="s">
        <v>375</v>
      </c>
    </row>
    <row r="211" spans="2:65" s="1" customFormat="1" ht="24.2" customHeight="1" x14ac:dyDescent="0.2">
      <c r="B211" s="32"/>
      <c r="C211" s="179" t="s">
        <v>667</v>
      </c>
      <c r="D211" s="179" t="s">
        <v>657</v>
      </c>
      <c r="E211" s="180" t="s">
        <v>2806</v>
      </c>
      <c r="F211" s="181" t="s">
        <v>2807</v>
      </c>
      <c r="G211" s="182" t="s">
        <v>532</v>
      </c>
      <c r="H211" s="183">
        <v>4</v>
      </c>
      <c r="I211" s="184"/>
      <c r="J211" s="185">
        <f>ROUND(I211*H211,2)</f>
        <v>0</v>
      </c>
      <c r="K211" s="181" t="s">
        <v>381</v>
      </c>
      <c r="L211" s="186"/>
      <c r="M211" s="187" t="s">
        <v>1</v>
      </c>
      <c r="N211" s="188" t="s">
        <v>41</v>
      </c>
      <c r="P211" s="147">
        <f>O211*H211</f>
        <v>0</v>
      </c>
      <c r="Q211" s="147">
        <v>1.1000000000000001E-3</v>
      </c>
      <c r="R211" s="147">
        <f>Q211*H211</f>
        <v>4.4000000000000003E-3</v>
      </c>
      <c r="S211" s="147">
        <v>0</v>
      </c>
      <c r="T211" s="148">
        <f>S211*H211</f>
        <v>0</v>
      </c>
      <c r="AR211" s="149" t="s">
        <v>424</v>
      </c>
      <c r="AT211" s="149" t="s">
        <v>657</v>
      </c>
      <c r="AU211" s="149" t="s">
        <v>85</v>
      </c>
      <c r="AY211" s="17" t="s">
        <v>375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382</v>
      </c>
      <c r="BM211" s="149" t="s">
        <v>992</v>
      </c>
    </row>
    <row r="212" spans="2:65" s="1" customFormat="1" ht="24.2" customHeight="1" x14ac:dyDescent="0.2">
      <c r="B212" s="32"/>
      <c r="C212" s="138" t="s">
        <v>674</v>
      </c>
      <c r="D212" s="138" t="s">
        <v>377</v>
      </c>
      <c r="E212" s="139" t="s">
        <v>2808</v>
      </c>
      <c r="F212" s="140" t="s">
        <v>2809</v>
      </c>
      <c r="G212" s="141" t="s">
        <v>532</v>
      </c>
      <c r="H212" s="142">
        <v>4</v>
      </c>
      <c r="I212" s="143"/>
      <c r="J212" s="144">
        <f>ROUND(I212*H212,2)</f>
        <v>0</v>
      </c>
      <c r="K212" s="140" t="s">
        <v>381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382</v>
      </c>
      <c r="AT212" s="149" t="s">
        <v>377</v>
      </c>
      <c r="AU212" s="149" t="s">
        <v>85</v>
      </c>
      <c r="AY212" s="17" t="s">
        <v>375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382</v>
      </c>
      <c r="BM212" s="149" t="s">
        <v>1005</v>
      </c>
    </row>
    <row r="213" spans="2:65" s="12" customFormat="1" ht="11.25" x14ac:dyDescent="0.2">
      <c r="B213" s="151"/>
      <c r="D213" s="152" t="s">
        <v>384</v>
      </c>
      <c r="E213" s="153" t="s">
        <v>1</v>
      </c>
      <c r="F213" s="154" t="s">
        <v>2769</v>
      </c>
      <c r="H213" s="155">
        <v>4</v>
      </c>
      <c r="I213" s="156"/>
      <c r="L213" s="151"/>
      <c r="M213" s="157"/>
      <c r="T213" s="158"/>
      <c r="AT213" s="153" t="s">
        <v>384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375</v>
      </c>
    </row>
    <row r="214" spans="2:65" s="13" customFormat="1" ht="11.25" x14ac:dyDescent="0.2">
      <c r="B214" s="159"/>
      <c r="D214" s="152" t="s">
        <v>384</v>
      </c>
      <c r="E214" s="160" t="s">
        <v>1</v>
      </c>
      <c r="F214" s="161" t="s">
        <v>387</v>
      </c>
      <c r="H214" s="162">
        <v>4</v>
      </c>
      <c r="I214" s="163"/>
      <c r="L214" s="159"/>
      <c r="M214" s="164"/>
      <c r="T214" s="165"/>
      <c r="AT214" s="160" t="s">
        <v>384</v>
      </c>
      <c r="AU214" s="160" t="s">
        <v>85</v>
      </c>
      <c r="AV214" s="13" t="s">
        <v>382</v>
      </c>
      <c r="AW214" s="13" t="s">
        <v>32</v>
      </c>
      <c r="AX214" s="13" t="s">
        <v>83</v>
      </c>
      <c r="AY214" s="160" t="s">
        <v>375</v>
      </c>
    </row>
    <row r="215" spans="2:65" s="1" customFormat="1" ht="24.2" customHeight="1" x14ac:dyDescent="0.2">
      <c r="B215" s="32"/>
      <c r="C215" s="179" t="s">
        <v>681</v>
      </c>
      <c r="D215" s="179" t="s">
        <v>657</v>
      </c>
      <c r="E215" s="180" t="s">
        <v>2810</v>
      </c>
      <c r="F215" s="181" t="s">
        <v>2811</v>
      </c>
      <c r="G215" s="182" t="s">
        <v>532</v>
      </c>
      <c r="H215" s="183">
        <v>4</v>
      </c>
      <c r="I215" s="184"/>
      <c r="J215" s="185">
        <f>ROUND(I215*H215,2)</f>
        <v>0</v>
      </c>
      <c r="K215" s="181" t="s">
        <v>1659</v>
      </c>
      <c r="L215" s="186"/>
      <c r="M215" s="187" t="s">
        <v>1</v>
      </c>
      <c r="N215" s="188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424</v>
      </c>
      <c r="AT215" s="149" t="s">
        <v>657</v>
      </c>
      <c r="AU215" s="149" t="s">
        <v>85</v>
      </c>
      <c r="AY215" s="17" t="s">
        <v>375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382</v>
      </c>
      <c r="BM215" s="149" t="s">
        <v>1025</v>
      </c>
    </row>
    <row r="216" spans="2:65" s="1" customFormat="1" ht="37.9" customHeight="1" x14ac:dyDescent="0.2">
      <c r="B216" s="32"/>
      <c r="C216" s="138" t="s">
        <v>688</v>
      </c>
      <c r="D216" s="138" t="s">
        <v>377</v>
      </c>
      <c r="E216" s="139" t="s">
        <v>2812</v>
      </c>
      <c r="F216" s="140" t="s">
        <v>2813</v>
      </c>
      <c r="G216" s="141" t="s">
        <v>641</v>
      </c>
      <c r="H216" s="142">
        <v>30</v>
      </c>
      <c r="I216" s="143"/>
      <c r="J216" s="144">
        <f>ROUND(I216*H216,2)</f>
        <v>0</v>
      </c>
      <c r="K216" s="140" t="s">
        <v>381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382</v>
      </c>
      <c r="AT216" s="149" t="s">
        <v>377</v>
      </c>
      <c r="AU216" s="149" t="s">
        <v>85</v>
      </c>
      <c r="AY216" s="17" t="s">
        <v>375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382</v>
      </c>
      <c r="BM216" s="149" t="s">
        <v>1038</v>
      </c>
    </row>
    <row r="217" spans="2:65" s="1" customFormat="1" ht="16.5" customHeight="1" x14ac:dyDescent="0.2">
      <c r="B217" s="32"/>
      <c r="C217" s="179" t="s">
        <v>692</v>
      </c>
      <c r="D217" s="179" t="s">
        <v>657</v>
      </c>
      <c r="E217" s="180" t="s">
        <v>2749</v>
      </c>
      <c r="F217" s="181" t="s">
        <v>2750</v>
      </c>
      <c r="G217" s="182" t="s">
        <v>641</v>
      </c>
      <c r="H217" s="183">
        <v>36</v>
      </c>
      <c r="I217" s="184"/>
      <c r="J217" s="185">
        <f>ROUND(I217*H217,2)</f>
        <v>0</v>
      </c>
      <c r="K217" s="181" t="s">
        <v>381</v>
      </c>
      <c r="L217" s="186"/>
      <c r="M217" s="187" t="s">
        <v>1</v>
      </c>
      <c r="N217" s="188" t="s">
        <v>41</v>
      </c>
      <c r="P217" s="147">
        <f>O217*H217</f>
        <v>0</v>
      </c>
      <c r="Q217" s="147">
        <v>2.8E-3</v>
      </c>
      <c r="R217" s="147">
        <f>Q217*H217</f>
        <v>0.1008</v>
      </c>
      <c r="S217" s="147">
        <v>0</v>
      </c>
      <c r="T217" s="148">
        <f>S217*H217</f>
        <v>0</v>
      </c>
      <c r="AR217" s="149" t="s">
        <v>424</v>
      </c>
      <c r="AT217" s="149" t="s">
        <v>657</v>
      </c>
      <c r="AU217" s="149" t="s">
        <v>85</v>
      </c>
      <c r="AY217" s="17" t="s">
        <v>375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382</v>
      </c>
      <c r="BM217" s="149" t="s">
        <v>1072</v>
      </c>
    </row>
    <row r="218" spans="2:65" s="12" customFormat="1" ht="11.25" x14ac:dyDescent="0.2">
      <c r="B218" s="151"/>
      <c r="D218" s="152" t="s">
        <v>384</v>
      </c>
      <c r="E218" s="153" t="s">
        <v>1</v>
      </c>
      <c r="F218" s="154" t="s">
        <v>2814</v>
      </c>
      <c r="H218" s="155">
        <v>36</v>
      </c>
      <c r="I218" s="156"/>
      <c r="L218" s="151"/>
      <c r="M218" s="157"/>
      <c r="T218" s="158"/>
      <c r="AT218" s="153" t="s">
        <v>384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375</v>
      </c>
    </row>
    <row r="219" spans="2:65" s="13" customFormat="1" ht="11.25" x14ac:dyDescent="0.2">
      <c r="B219" s="159"/>
      <c r="D219" s="152" t="s">
        <v>384</v>
      </c>
      <c r="E219" s="160" t="s">
        <v>1</v>
      </c>
      <c r="F219" s="161" t="s">
        <v>387</v>
      </c>
      <c r="H219" s="162">
        <v>36</v>
      </c>
      <c r="I219" s="163"/>
      <c r="L219" s="159"/>
      <c r="M219" s="164"/>
      <c r="T219" s="165"/>
      <c r="AT219" s="160" t="s">
        <v>384</v>
      </c>
      <c r="AU219" s="160" t="s">
        <v>85</v>
      </c>
      <c r="AV219" s="13" t="s">
        <v>382</v>
      </c>
      <c r="AW219" s="13" t="s">
        <v>32</v>
      </c>
      <c r="AX219" s="13" t="s">
        <v>83</v>
      </c>
      <c r="AY219" s="160" t="s">
        <v>375</v>
      </c>
    </row>
    <row r="220" spans="2:65" s="1" customFormat="1" ht="21.75" customHeight="1" x14ac:dyDescent="0.2">
      <c r="B220" s="32"/>
      <c r="C220" s="138" t="s">
        <v>696</v>
      </c>
      <c r="D220" s="138" t="s">
        <v>377</v>
      </c>
      <c r="E220" s="139" t="s">
        <v>2815</v>
      </c>
      <c r="F220" s="140" t="s">
        <v>2816</v>
      </c>
      <c r="G220" s="141" t="s">
        <v>532</v>
      </c>
      <c r="H220" s="142">
        <v>2</v>
      </c>
      <c r="I220" s="143"/>
      <c r="J220" s="144">
        <f>ROUND(I220*H220,2)</f>
        <v>0</v>
      </c>
      <c r="K220" s="140" t="s">
        <v>1659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382</v>
      </c>
      <c r="AT220" s="149" t="s">
        <v>377</v>
      </c>
      <c r="AU220" s="149" t="s">
        <v>85</v>
      </c>
      <c r="AY220" s="17" t="s">
        <v>375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382</v>
      </c>
      <c r="BM220" s="149" t="s">
        <v>1093</v>
      </c>
    </row>
    <row r="221" spans="2:65" s="12" customFormat="1" ht="11.25" x14ac:dyDescent="0.2">
      <c r="B221" s="151"/>
      <c r="D221" s="152" t="s">
        <v>384</v>
      </c>
      <c r="E221" s="153" t="s">
        <v>1</v>
      </c>
      <c r="F221" s="154" t="s">
        <v>2766</v>
      </c>
      <c r="H221" s="155">
        <v>2</v>
      </c>
      <c r="I221" s="156"/>
      <c r="L221" s="151"/>
      <c r="M221" s="157"/>
      <c r="T221" s="158"/>
      <c r="AT221" s="153" t="s">
        <v>384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375</v>
      </c>
    </row>
    <row r="222" spans="2:65" s="13" customFormat="1" ht="11.25" x14ac:dyDescent="0.2">
      <c r="B222" s="159"/>
      <c r="D222" s="152" t="s">
        <v>384</v>
      </c>
      <c r="E222" s="160" t="s">
        <v>1</v>
      </c>
      <c r="F222" s="161" t="s">
        <v>387</v>
      </c>
      <c r="H222" s="162">
        <v>2</v>
      </c>
      <c r="I222" s="163"/>
      <c r="L222" s="159"/>
      <c r="M222" s="164"/>
      <c r="T222" s="165"/>
      <c r="AT222" s="160" t="s">
        <v>384</v>
      </c>
      <c r="AU222" s="160" t="s">
        <v>85</v>
      </c>
      <c r="AV222" s="13" t="s">
        <v>382</v>
      </c>
      <c r="AW222" s="13" t="s">
        <v>32</v>
      </c>
      <c r="AX222" s="13" t="s">
        <v>83</v>
      </c>
      <c r="AY222" s="160" t="s">
        <v>375</v>
      </c>
    </row>
    <row r="223" spans="2:65" s="1" customFormat="1" ht="37.9" customHeight="1" x14ac:dyDescent="0.2">
      <c r="B223" s="32"/>
      <c r="C223" s="138" t="s">
        <v>700</v>
      </c>
      <c r="D223" s="138" t="s">
        <v>377</v>
      </c>
      <c r="E223" s="139" t="s">
        <v>2817</v>
      </c>
      <c r="F223" s="140" t="s">
        <v>2818</v>
      </c>
      <c r="G223" s="141" t="s">
        <v>532</v>
      </c>
      <c r="H223" s="142">
        <v>1</v>
      </c>
      <c r="I223" s="143"/>
      <c r="J223" s="144">
        <f>ROUND(I223*H223,2)</f>
        <v>0</v>
      </c>
      <c r="K223" s="140" t="s">
        <v>2819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382</v>
      </c>
      <c r="AT223" s="149" t="s">
        <v>377</v>
      </c>
      <c r="AU223" s="149" t="s">
        <v>85</v>
      </c>
      <c r="AY223" s="17" t="s">
        <v>375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382</v>
      </c>
      <c r="BM223" s="149" t="s">
        <v>1109</v>
      </c>
    </row>
    <row r="224" spans="2:65" s="1" customFormat="1" ht="62.65" customHeight="1" x14ac:dyDescent="0.2">
      <c r="B224" s="32"/>
      <c r="C224" s="138" t="s">
        <v>707</v>
      </c>
      <c r="D224" s="138" t="s">
        <v>377</v>
      </c>
      <c r="E224" s="139" t="s">
        <v>2820</v>
      </c>
      <c r="F224" s="140" t="s">
        <v>2821</v>
      </c>
      <c r="G224" s="141" t="s">
        <v>532</v>
      </c>
      <c r="H224" s="142">
        <v>1</v>
      </c>
      <c r="I224" s="143"/>
      <c r="J224" s="144">
        <f>ROUND(I224*H224,2)</f>
        <v>0</v>
      </c>
      <c r="K224" s="140" t="s">
        <v>2822</v>
      </c>
      <c r="L224" s="32"/>
      <c r="M224" s="196" t="s">
        <v>1</v>
      </c>
      <c r="N224" s="197" t="s">
        <v>41</v>
      </c>
      <c r="O224" s="198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AR224" s="149" t="s">
        <v>382</v>
      </c>
      <c r="AT224" s="149" t="s">
        <v>377</v>
      </c>
      <c r="AU224" s="149" t="s">
        <v>85</v>
      </c>
      <c r="AY224" s="17" t="s">
        <v>375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382</v>
      </c>
      <c r="BM224" s="149" t="s">
        <v>1127</v>
      </c>
    </row>
    <row r="225" spans="2:12" s="1" customFormat="1" ht="6.95" customHeight="1" x14ac:dyDescent="0.2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2"/>
    </row>
  </sheetData>
  <sheetProtection algorithmName="SHA-512" hashValue="SvY6dnow4PQ8HD3UsFCcdcKygY5ZNfSc+/2SRwh49o4+4AAZw/BtKgmdEbkxvJJtp2KdRusl2RwKfJMa+makYA==" saltValue="uXacLBfbkvQOI2f/Mq6rtFYFHzudmuUHIV+GS6k9jNqAN33oGJFwN7CVUcCJ2xbuWeD/+1buzLYlovPgBiIeyQ==" spinCount="100000" sheet="1" objects="1" scenarios="1" formatColumns="0" formatRows="0" autoFilter="0"/>
  <autoFilter ref="C126:K224" xr:uid="{00000000-0009-0000-0000-00000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3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109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227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2823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 x14ac:dyDescent="0.2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ROUND((SUM(BE136:BE2230)),  2)</f>
        <v>0</v>
      </c>
      <c r="I37" s="98">
        <v>0.21</v>
      </c>
      <c r="J37" s="85">
        <f>ROUND(((SUM(BE136:BE2230))*I37),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ROUND((SUM(BF136:BF2230)),  2)</f>
        <v>0</v>
      </c>
      <c r="I38" s="98">
        <v>0.15</v>
      </c>
      <c r="J38" s="85">
        <f>ROUND(((SUM(BF136:BF2230))*I38),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ROUND((SUM(BG136:BG2230)),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ROUND((SUM(BH136:BH2230)),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ROUND((SUM(BI136:BI2230)),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227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01.06 - ELEKTROINSTALACE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2824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8" customFormat="1" ht="24.95" customHeight="1" x14ac:dyDescent="0.2">
      <c r="B102" s="110"/>
      <c r="D102" s="111" t="s">
        <v>2825</v>
      </c>
      <c r="E102" s="112"/>
      <c r="F102" s="112"/>
      <c r="G102" s="112"/>
      <c r="H102" s="112"/>
      <c r="I102" s="112"/>
      <c r="J102" s="113">
        <f>J879</f>
        <v>0</v>
      </c>
      <c r="L102" s="110"/>
    </row>
    <row r="103" spans="2:47" s="8" customFormat="1" ht="24.95" customHeight="1" x14ac:dyDescent="0.2">
      <c r="B103" s="110"/>
      <c r="D103" s="111" t="s">
        <v>2826</v>
      </c>
      <c r="E103" s="112"/>
      <c r="F103" s="112"/>
      <c r="G103" s="112"/>
      <c r="H103" s="112"/>
      <c r="I103" s="112"/>
      <c r="J103" s="113">
        <f>J1094</f>
        <v>0</v>
      </c>
      <c r="L103" s="110"/>
    </row>
    <row r="104" spans="2:47" s="8" customFormat="1" ht="24.95" customHeight="1" x14ac:dyDescent="0.2">
      <c r="B104" s="110"/>
      <c r="D104" s="111" t="s">
        <v>2827</v>
      </c>
      <c r="E104" s="112"/>
      <c r="F104" s="112"/>
      <c r="G104" s="112"/>
      <c r="H104" s="112"/>
      <c r="I104" s="112"/>
      <c r="J104" s="113">
        <f>J1123</f>
        <v>0</v>
      </c>
      <c r="L104" s="110"/>
    </row>
    <row r="105" spans="2:47" s="8" customFormat="1" ht="24.95" customHeight="1" x14ac:dyDescent="0.2">
      <c r="B105" s="110"/>
      <c r="D105" s="111" t="s">
        <v>2828</v>
      </c>
      <c r="E105" s="112"/>
      <c r="F105" s="112"/>
      <c r="G105" s="112"/>
      <c r="H105" s="112"/>
      <c r="I105" s="112"/>
      <c r="J105" s="113">
        <f>J1180</f>
        <v>0</v>
      </c>
      <c r="L105" s="110"/>
    </row>
    <row r="106" spans="2:47" s="8" customFormat="1" ht="24.95" customHeight="1" x14ac:dyDescent="0.2">
      <c r="B106" s="110"/>
      <c r="D106" s="111" t="s">
        <v>2829</v>
      </c>
      <c r="E106" s="112"/>
      <c r="F106" s="112"/>
      <c r="G106" s="112"/>
      <c r="H106" s="112"/>
      <c r="I106" s="112"/>
      <c r="J106" s="113">
        <f>J1184</f>
        <v>0</v>
      </c>
      <c r="L106" s="110"/>
    </row>
    <row r="107" spans="2:47" s="8" customFormat="1" ht="24.95" customHeight="1" x14ac:dyDescent="0.2">
      <c r="B107" s="110"/>
      <c r="D107" s="111" t="s">
        <v>2830</v>
      </c>
      <c r="E107" s="112"/>
      <c r="F107" s="112"/>
      <c r="G107" s="112"/>
      <c r="H107" s="112"/>
      <c r="I107" s="112"/>
      <c r="J107" s="113">
        <f>J1188</f>
        <v>0</v>
      </c>
      <c r="L107" s="110"/>
    </row>
    <row r="108" spans="2:47" s="8" customFormat="1" ht="24.95" customHeight="1" x14ac:dyDescent="0.2">
      <c r="B108" s="110"/>
      <c r="D108" s="111" t="s">
        <v>2831</v>
      </c>
      <c r="E108" s="112"/>
      <c r="F108" s="112"/>
      <c r="G108" s="112"/>
      <c r="H108" s="112"/>
      <c r="I108" s="112"/>
      <c r="J108" s="113">
        <f>J2161</f>
        <v>0</v>
      </c>
      <c r="L108" s="110"/>
    </row>
    <row r="109" spans="2:47" s="8" customFormat="1" ht="24.95" customHeight="1" x14ac:dyDescent="0.2">
      <c r="B109" s="110"/>
      <c r="D109" s="111" t="s">
        <v>342</v>
      </c>
      <c r="E109" s="112"/>
      <c r="F109" s="112"/>
      <c r="G109" s="112"/>
      <c r="H109" s="112"/>
      <c r="I109" s="112"/>
      <c r="J109" s="113">
        <f>J2202</f>
        <v>0</v>
      </c>
      <c r="L109" s="110"/>
    </row>
    <row r="110" spans="2:47" s="9" customFormat="1" ht="19.899999999999999" customHeight="1" x14ac:dyDescent="0.2">
      <c r="B110" s="114"/>
      <c r="D110" s="115" t="s">
        <v>2832</v>
      </c>
      <c r="E110" s="116"/>
      <c r="F110" s="116"/>
      <c r="G110" s="116"/>
      <c r="H110" s="116"/>
      <c r="I110" s="116"/>
      <c r="J110" s="117">
        <f>J2203</f>
        <v>0</v>
      </c>
      <c r="L110" s="114"/>
    </row>
    <row r="111" spans="2:47" s="8" customFormat="1" ht="24.95" customHeight="1" x14ac:dyDescent="0.2">
      <c r="B111" s="110"/>
      <c r="D111" s="111" t="s">
        <v>2833</v>
      </c>
      <c r="E111" s="112"/>
      <c r="F111" s="112"/>
      <c r="G111" s="112"/>
      <c r="H111" s="112"/>
      <c r="I111" s="112"/>
      <c r="J111" s="113">
        <f>J2205</f>
        <v>0</v>
      </c>
      <c r="L111" s="110"/>
    </row>
    <row r="112" spans="2:47" s="8" customFormat="1" ht="24.95" customHeight="1" x14ac:dyDescent="0.2">
      <c r="B112" s="110"/>
      <c r="D112" s="111" t="s">
        <v>2834</v>
      </c>
      <c r="E112" s="112"/>
      <c r="F112" s="112"/>
      <c r="G112" s="112"/>
      <c r="H112" s="112"/>
      <c r="I112" s="112"/>
      <c r="J112" s="113">
        <f>J2224</f>
        <v>0</v>
      </c>
      <c r="L112" s="110"/>
    </row>
    <row r="113" spans="2:12" s="1" customFormat="1" ht="21.75" customHeight="1" x14ac:dyDescent="0.2">
      <c r="B113" s="32"/>
      <c r="L113" s="32"/>
    </row>
    <row r="114" spans="2:12" s="1" customFormat="1" ht="6.95" customHeight="1" x14ac:dyDescent="0.2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 x14ac:dyDescent="0.2">
      <c r="B119" s="32"/>
      <c r="C119" s="21" t="s">
        <v>360</v>
      </c>
      <c r="L119" s="32"/>
    </row>
    <row r="120" spans="2:12" s="1" customFormat="1" ht="6.95" customHeight="1" x14ac:dyDescent="0.2">
      <c r="B120" s="32"/>
      <c r="L120" s="32"/>
    </row>
    <row r="121" spans="2:12" s="1" customFormat="1" ht="12" customHeight="1" x14ac:dyDescent="0.2">
      <c r="B121" s="32"/>
      <c r="C121" s="27" t="s">
        <v>16</v>
      </c>
      <c r="L121" s="32"/>
    </row>
    <row r="122" spans="2:12" s="1" customFormat="1" ht="26.25" customHeight="1" x14ac:dyDescent="0.2">
      <c r="B122" s="32"/>
      <c r="E122" s="258" t="str">
        <f>E7</f>
        <v>PŘÍSTAVBA A STAVEBNÍ ÚPRAVY  DÍLEN HORSKÁ 258, VRCHLABÍ</v>
      </c>
      <c r="F122" s="259"/>
      <c r="G122" s="259"/>
      <c r="H122" s="259"/>
      <c r="L122" s="32"/>
    </row>
    <row r="123" spans="2:12" ht="12" customHeight="1" x14ac:dyDescent="0.2">
      <c r="B123" s="20"/>
      <c r="C123" s="27" t="s">
        <v>216</v>
      </c>
      <c r="L123" s="20"/>
    </row>
    <row r="124" spans="2:12" ht="16.5" customHeight="1" x14ac:dyDescent="0.2">
      <c r="B124" s="20"/>
      <c r="E124" s="258" t="s">
        <v>220</v>
      </c>
      <c r="F124" s="219"/>
      <c r="G124" s="219"/>
      <c r="H124" s="219"/>
      <c r="L124" s="20"/>
    </row>
    <row r="125" spans="2:12" ht="12" customHeight="1" x14ac:dyDescent="0.2">
      <c r="B125" s="20"/>
      <c r="C125" s="27" t="s">
        <v>224</v>
      </c>
      <c r="L125" s="20"/>
    </row>
    <row r="126" spans="2:12" s="1" customFormat="1" ht="16.5" customHeight="1" x14ac:dyDescent="0.2">
      <c r="B126" s="32"/>
      <c r="E126" s="251" t="s">
        <v>227</v>
      </c>
      <c r="F126" s="260"/>
      <c r="G126" s="260"/>
      <c r="H126" s="260"/>
      <c r="L126" s="32"/>
    </row>
    <row r="127" spans="2:12" s="1" customFormat="1" ht="12" customHeight="1" x14ac:dyDescent="0.2">
      <c r="B127" s="32"/>
      <c r="C127" s="27" t="s">
        <v>231</v>
      </c>
      <c r="L127" s="32"/>
    </row>
    <row r="128" spans="2:12" s="1" customFormat="1" ht="16.5" customHeight="1" x14ac:dyDescent="0.2">
      <c r="B128" s="32"/>
      <c r="E128" s="240" t="str">
        <f>E13</f>
        <v>SO 01.06 - ELEKTROINSTALACE I.etapa PŘÍSTAVBA</v>
      </c>
      <c r="F128" s="260"/>
      <c r="G128" s="260"/>
      <c r="H128" s="260"/>
      <c r="L128" s="32"/>
    </row>
    <row r="129" spans="2:65" s="1" customFormat="1" ht="6.95" customHeight="1" x14ac:dyDescent="0.2">
      <c r="B129" s="32"/>
      <c r="L129" s="32"/>
    </row>
    <row r="130" spans="2:65" s="1" customFormat="1" ht="12" customHeight="1" x14ac:dyDescent="0.2">
      <c r="B130" s="32"/>
      <c r="C130" s="27" t="s">
        <v>20</v>
      </c>
      <c r="F130" s="25" t="str">
        <f>F16</f>
        <v>Vrchlabí</v>
      </c>
      <c r="I130" s="27" t="s">
        <v>22</v>
      </c>
      <c r="J130" s="52" t="str">
        <f>IF(J16="","",J16)</f>
        <v>25. 10. 2023</v>
      </c>
      <c r="L130" s="32"/>
    </row>
    <row r="131" spans="2:65" s="1" customFormat="1" ht="6.95" customHeight="1" x14ac:dyDescent="0.2">
      <c r="B131" s="32"/>
      <c r="L131" s="32"/>
    </row>
    <row r="132" spans="2:65" s="1" customFormat="1" ht="15.2" customHeight="1" x14ac:dyDescent="0.2">
      <c r="B132" s="32"/>
      <c r="C132" s="27" t="s">
        <v>24</v>
      </c>
      <c r="F132" s="25" t="str">
        <f>E19</f>
        <v>Královéhradecký kraj</v>
      </c>
      <c r="I132" s="27" t="s">
        <v>30</v>
      </c>
      <c r="J132" s="30" t="str">
        <f>E25</f>
        <v xml:space="preserve"> </v>
      </c>
      <c r="L132" s="32"/>
    </row>
    <row r="133" spans="2:65" s="1" customFormat="1" ht="15.2" customHeight="1" x14ac:dyDescent="0.2">
      <c r="B133" s="32"/>
      <c r="C133" s="27" t="s">
        <v>28</v>
      </c>
      <c r="F133" s="25" t="str">
        <f>IF(E22="","",E22)</f>
        <v>Vyplň údaj</v>
      </c>
      <c r="I133" s="27" t="s">
        <v>33</v>
      </c>
      <c r="J133" s="30" t="str">
        <f>E28</f>
        <v>IRBOS s.r.o.</v>
      </c>
      <c r="L133" s="32"/>
    </row>
    <row r="134" spans="2:65" s="1" customFormat="1" ht="10.35" customHeight="1" x14ac:dyDescent="0.2">
      <c r="B134" s="32"/>
      <c r="L134" s="32"/>
    </row>
    <row r="135" spans="2:65" s="10" customFormat="1" ht="29.25" customHeight="1" x14ac:dyDescent="0.2">
      <c r="B135" s="118"/>
      <c r="C135" s="119" t="s">
        <v>361</v>
      </c>
      <c r="D135" s="120" t="s">
        <v>61</v>
      </c>
      <c r="E135" s="120" t="s">
        <v>57</v>
      </c>
      <c r="F135" s="120" t="s">
        <v>58</v>
      </c>
      <c r="G135" s="120" t="s">
        <v>362</v>
      </c>
      <c r="H135" s="120" t="s">
        <v>363</v>
      </c>
      <c r="I135" s="120" t="s">
        <v>364</v>
      </c>
      <c r="J135" s="120" t="s">
        <v>329</v>
      </c>
      <c r="K135" s="121" t="s">
        <v>365</v>
      </c>
      <c r="L135" s="118"/>
      <c r="M135" s="59" t="s">
        <v>1</v>
      </c>
      <c r="N135" s="60" t="s">
        <v>40</v>
      </c>
      <c r="O135" s="60" t="s">
        <v>366</v>
      </c>
      <c r="P135" s="60" t="s">
        <v>367</v>
      </c>
      <c r="Q135" s="60" t="s">
        <v>368</v>
      </c>
      <c r="R135" s="60" t="s">
        <v>369</v>
      </c>
      <c r="S135" s="60" t="s">
        <v>370</v>
      </c>
      <c r="T135" s="61" t="s">
        <v>371</v>
      </c>
    </row>
    <row r="136" spans="2:65" s="1" customFormat="1" ht="22.9" customHeight="1" x14ac:dyDescent="0.25">
      <c r="B136" s="32"/>
      <c r="C136" s="64" t="s">
        <v>372</v>
      </c>
      <c r="J136" s="122">
        <f>BK136</f>
        <v>0</v>
      </c>
      <c r="L136" s="32"/>
      <c r="M136" s="62"/>
      <c r="N136" s="53"/>
      <c r="O136" s="53"/>
      <c r="P136" s="123">
        <f>P137+P879+P1094+P1123+P1180+P1184+P1188+P2161+P2202+P2205+P2224</f>
        <v>0</v>
      </c>
      <c r="Q136" s="53"/>
      <c r="R136" s="123">
        <f>R137+R879+R1094+R1123+R1180+R1184+R1188+R2161+R2202+R2205+R2224</f>
        <v>0</v>
      </c>
      <c r="S136" s="53"/>
      <c r="T136" s="124">
        <f>T137+T879+T1094+T1123+T1180+T1184+T1188+T2161+T2202+T2205+T2224</f>
        <v>0</v>
      </c>
      <c r="AT136" s="17" t="s">
        <v>75</v>
      </c>
      <c r="AU136" s="17" t="s">
        <v>331</v>
      </c>
      <c r="BK136" s="125">
        <f>BK137+BK879+BK1094+BK1123+BK1180+BK1184+BK1188+BK2161+BK2202+BK2205+BK2224</f>
        <v>0</v>
      </c>
    </row>
    <row r="137" spans="2:65" s="11" customFormat="1" ht="25.9" customHeight="1" x14ac:dyDescent="0.2">
      <c r="B137" s="126"/>
      <c r="D137" s="127" t="s">
        <v>75</v>
      </c>
      <c r="E137" s="128" t="s">
        <v>2835</v>
      </c>
      <c r="F137" s="128" t="s">
        <v>2836</v>
      </c>
      <c r="I137" s="129"/>
      <c r="J137" s="130">
        <f>BK137</f>
        <v>0</v>
      </c>
      <c r="L137" s="126"/>
      <c r="M137" s="131"/>
      <c r="P137" s="132">
        <f>SUM(P138:P878)</f>
        <v>0</v>
      </c>
      <c r="R137" s="132">
        <f>SUM(R138:R878)</f>
        <v>0</v>
      </c>
      <c r="T137" s="133">
        <f>SUM(T138:T878)</f>
        <v>0</v>
      </c>
      <c r="AR137" s="127" t="s">
        <v>83</v>
      </c>
      <c r="AT137" s="134" t="s">
        <v>75</v>
      </c>
      <c r="AU137" s="134" t="s">
        <v>76</v>
      </c>
      <c r="AY137" s="127" t="s">
        <v>375</v>
      </c>
      <c r="BK137" s="135">
        <f>SUM(BK138:BK878)</f>
        <v>0</v>
      </c>
    </row>
    <row r="138" spans="2:65" s="1" customFormat="1" ht="16.5" customHeight="1" x14ac:dyDescent="0.2">
      <c r="B138" s="32"/>
      <c r="C138" s="138" t="s">
        <v>83</v>
      </c>
      <c r="D138" s="138" t="s">
        <v>377</v>
      </c>
      <c r="E138" s="139" t="s">
        <v>2837</v>
      </c>
      <c r="F138" s="140" t="s">
        <v>2838</v>
      </c>
      <c r="G138" s="141" t="s">
        <v>631</v>
      </c>
      <c r="H138" s="142">
        <v>1</v>
      </c>
      <c r="I138" s="143"/>
      <c r="J138" s="144">
        <f>ROUND(I138*H138,2)</f>
        <v>0</v>
      </c>
      <c r="K138" s="140" t="s">
        <v>381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382</v>
      </c>
      <c r="AT138" s="149" t="s">
        <v>377</v>
      </c>
      <c r="AU138" s="149" t="s">
        <v>83</v>
      </c>
      <c r="AY138" s="17" t="s">
        <v>375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382</v>
      </c>
      <c r="BM138" s="149" t="s">
        <v>2839</v>
      </c>
    </row>
    <row r="139" spans="2:65" s="12" customFormat="1" ht="11.25" x14ac:dyDescent="0.2">
      <c r="B139" s="151"/>
      <c r="D139" s="152" t="s">
        <v>384</v>
      </c>
      <c r="E139" s="153" t="s">
        <v>1</v>
      </c>
      <c r="F139" s="154" t="s">
        <v>83</v>
      </c>
      <c r="H139" s="155">
        <v>1</v>
      </c>
      <c r="I139" s="156"/>
      <c r="L139" s="151"/>
      <c r="M139" s="157"/>
      <c r="T139" s="158"/>
      <c r="AT139" s="153" t="s">
        <v>384</v>
      </c>
      <c r="AU139" s="153" t="s">
        <v>83</v>
      </c>
      <c r="AV139" s="12" t="s">
        <v>85</v>
      </c>
      <c r="AW139" s="12" t="s">
        <v>32</v>
      </c>
      <c r="AX139" s="12" t="s">
        <v>83</v>
      </c>
      <c r="AY139" s="153" t="s">
        <v>375</v>
      </c>
    </row>
    <row r="140" spans="2:65" s="14" customFormat="1" ht="11.25" x14ac:dyDescent="0.2">
      <c r="B140" s="166"/>
      <c r="D140" s="152" t="s">
        <v>384</v>
      </c>
      <c r="E140" s="167" t="s">
        <v>1</v>
      </c>
      <c r="F140" s="168" t="s">
        <v>2840</v>
      </c>
      <c r="H140" s="167" t="s">
        <v>1</v>
      </c>
      <c r="I140" s="169"/>
      <c r="L140" s="166"/>
      <c r="M140" s="170"/>
      <c r="T140" s="171"/>
      <c r="AT140" s="167" t="s">
        <v>384</v>
      </c>
      <c r="AU140" s="167" t="s">
        <v>83</v>
      </c>
      <c r="AV140" s="14" t="s">
        <v>83</v>
      </c>
      <c r="AW140" s="14" t="s">
        <v>32</v>
      </c>
      <c r="AX140" s="14" t="s">
        <v>76</v>
      </c>
      <c r="AY140" s="167" t="s">
        <v>375</v>
      </c>
    </row>
    <row r="141" spans="2:65" s="1" customFormat="1" ht="44.25" customHeight="1" x14ac:dyDescent="0.2">
      <c r="B141" s="32"/>
      <c r="C141" s="138" t="s">
        <v>85</v>
      </c>
      <c r="D141" s="138" t="s">
        <v>377</v>
      </c>
      <c r="E141" s="139" t="s">
        <v>2841</v>
      </c>
      <c r="F141" s="140" t="s">
        <v>2842</v>
      </c>
      <c r="G141" s="141" t="s">
        <v>631</v>
      </c>
      <c r="H141" s="142">
        <v>4</v>
      </c>
      <c r="I141" s="143"/>
      <c r="J141" s="144">
        <f>ROUND(I141*H141,2)</f>
        <v>0</v>
      </c>
      <c r="K141" s="140" t="s">
        <v>381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382</v>
      </c>
      <c r="AT141" s="149" t="s">
        <v>377</v>
      </c>
      <c r="AU141" s="149" t="s">
        <v>83</v>
      </c>
      <c r="AY141" s="17" t="s">
        <v>375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382</v>
      </c>
      <c r="BM141" s="149" t="s">
        <v>2843</v>
      </c>
    </row>
    <row r="142" spans="2:65" s="12" customFormat="1" ht="11.25" x14ac:dyDescent="0.2">
      <c r="B142" s="151"/>
      <c r="D142" s="152" t="s">
        <v>384</v>
      </c>
      <c r="E142" s="153" t="s">
        <v>1</v>
      </c>
      <c r="F142" s="154" t="s">
        <v>83</v>
      </c>
      <c r="H142" s="155">
        <v>1</v>
      </c>
      <c r="I142" s="156"/>
      <c r="L142" s="151"/>
      <c r="M142" s="157"/>
      <c r="T142" s="158"/>
      <c r="AT142" s="153" t="s">
        <v>384</v>
      </c>
      <c r="AU142" s="153" t="s">
        <v>83</v>
      </c>
      <c r="AV142" s="12" t="s">
        <v>85</v>
      </c>
      <c r="AW142" s="12" t="s">
        <v>32</v>
      </c>
      <c r="AX142" s="12" t="s">
        <v>76</v>
      </c>
      <c r="AY142" s="153" t="s">
        <v>375</v>
      </c>
    </row>
    <row r="143" spans="2:65" s="12" customFormat="1" ht="11.25" x14ac:dyDescent="0.2">
      <c r="B143" s="151"/>
      <c r="D143" s="152" t="s">
        <v>384</v>
      </c>
      <c r="E143" s="153" t="s">
        <v>1</v>
      </c>
      <c r="F143" s="154" t="s">
        <v>83</v>
      </c>
      <c r="H143" s="155">
        <v>1</v>
      </c>
      <c r="I143" s="156"/>
      <c r="L143" s="151"/>
      <c r="M143" s="157"/>
      <c r="T143" s="158"/>
      <c r="AT143" s="153" t="s">
        <v>384</v>
      </c>
      <c r="AU143" s="153" t="s">
        <v>83</v>
      </c>
      <c r="AV143" s="12" t="s">
        <v>85</v>
      </c>
      <c r="AW143" s="12" t="s">
        <v>32</v>
      </c>
      <c r="AX143" s="12" t="s">
        <v>76</v>
      </c>
      <c r="AY143" s="153" t="s">
        <v>375</v>
      </c>
    </row>
    <row r="144" spans="2:65" s="12" customFormat="1" ht="11.25" x14ac:dyDescent="0.2">
      <c r="B144" s="151"/>
      <c r="D144" s="152" t="s">
        <v>384</v>
      </c>
      <c r="E144" s="153" t="s">
        <v>1</v>
      </c>
      <c r="F144" s="154" t="s">
        <v>83</v>
      </c>
      <c r="H144" s="155">
        <v>1</v>
      </c>
      <c r="I144" s="156"/>
      <c r="L144" s="151"/>
      <c r="M144" s="157"/>
      <c r="T144" s="158"/>
      <c r="AT144" s="153" t="s">
        <v>384</v>
      </c>
      <c r="AU144" s="153" t="s">
        <v>83</v>
      </c>
      <c r="AV144" s="12" t="s">
        <v>85</v>
      </c>
      <c r="AW144" s="12" t="s">
        <v>32</v>
      </c>
      <c r="AX144" s="12" t="s">
        <v>76</v>
      </c>
      <c r="AY144" s="153" t="s">
        <v>375</v>
      </c>
    </row>
    <row r="145" spans="2:65" s="12" customFormat="1" ht="11.25" x14ac:dyDescent="0.2">
      <c r="B145" s="151"/>
      <c r="D145" s="152" t="s">
        <v>384</v>
      </c>
      <c r="E145" s="153" t="s">
        <v>1</v>
      </c>
      <c r="F145" s="154" t="s">
        <v>83</v>
      </c>
      <c r="H145" s="155">
        <v>1</v>
      </c>
      <c r="I145" s="156"/>
      <c r="L145" s="151"/>
      <c r="M145" s="157"/>
      <c r="T145" s="158"/>
      <c r="AT145" s="153" t="s">
        <v>384</v>
      </c>
      <c r="AU145" s="153" t="s">
        <v>83</v>
      </c>
      <c r="AV145" s="12" t="s">
        <v>85</v>
      </c>
      <c r="AW145" s="12" t="s">
        <v>32</v>
      </c>
      <c r="AX145" s="12" t="s">
        <v>76</v>
      </c>
      <c r="AY145" s="153" t="s">
        <v>375</v>
      </c>
    </row>
    <row r="146" spans="2:65" s="13" customFormat="1" ht="11.25" x14ac:dyDescent="0.2">
      <c r="B146" s="159"/>
      <c r="D146" s="152" t="s">
        <v>384</v>
      </c>
      <c r="E146" s="160" t="s">
        <v>1</v>
      </c>
      <c r="F146" s="161" t="s">
        <v>387</v>
      </c>
      <c r="H146" s="162">
        <v>4</v>
      </c>
      <c r="I146" s="163"/>
      <c r="L146" s="159"/>
      <c r="M146" s="164"/>
      <c r="T146" s="165"/>
      <c r="AT146" s="160" t="s">
        <v>384</v>
      </c>
      <c r="AU146" s="160" t="s">
        <v>83</v>
      </c>
      <c r="AV146" s="13" t="s">
        <v>382</v>
      </c>
      <c r="AW146" s="13" t="s">
        <v>32</v>
      </c>
      <c r="AX146" s="13" t="s">
        <v>83</v>
      </c>
      <c r="AY146" s="160" t="s">
        <v>375</v>
      </c>
    </row>
    <row r="147" spans="2:65" s="14" customFormat="1" ht="11.25" x14ac:dyDescent="0.2">
      <c r="B147" s="166"/>
      <c r="D147" s="152" t="s">
        <v>384</v>
      </c>
      <c r="E147" s="167" t="s">
        <v>1</v>
      </c>
      <c r="F147" s="168" t="s">
        <v>2840</v>
      </c>
      <c r="H147" s="167" t="s">
        <v>1</v>
      </c>
      <c r="I147" s="169"/>
      <c r="L147" s="166"/>
      <c r="M147" s="170"/>
      <c r="T147" s="171"/>
      <c r="AT147" s="167" t="s">
        <v>384</v>
      </c>
      <c r="AU147" s="167" t="s">
        <v>83</v>
      </c>
      <c r="AV147" s="14" t="s">
        <v>83</v>
      </c>
      <c r="AW147" s="14" t="s">
        <v>32</v>
      </c>
      <c r="AX147" s="14" t="s">
        <v>76</v>
      </c>
      <c r="AY147" s="167" t="s">
        <v>375</v>
      </c>
    </row>
    <row r="148" spans="2:65" s="1" customFormat="1" ht="24.2" customHeight="1" x14ac:dyDescent="0.2">
      <c r="B148" s="32"/>
      <c r="C148" s="138" t="s">
        <v>93</v>
      </c>
      <c r="D148" s="138" t="s">
        <v>377</v>
      </c>
      <c r="E148" s="139" t="s">
        <v>2844</v>
      </c>
      <c r="F148" s="140" t="s">
        <v>2845</v>
      </c>
      <c r="G148" s="141" t="s">
        <v>631</v>
      </c>
      <c r="H148" s="142">
        <v>52</v>
      </c>
      <c r="I148" s="143"/>
      <c r="J148" s="144">
        <f>ROUND(I148*H148,2)</f>
        <v>0</v>
      </c>
      <c r="K148" s="140" t="s">
        <v>381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382</v>
      </c>
      <c r="AT148" s="149" t="s">
        <v>377</v>
      </c>
      <c r="AU148" s="149" t="s">
        <v>83</v>
      </c>
      <c r="AY148" s="17" t="s">
        <v>375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382</v>
      </c>
      <c r="BM148" s="149" t="s">
        <v>2846</v>
      </c>
    </row>
    <row r="149" spans="2:65" s="12" customFormat="1" ht="11.25" x14ac:dyDescent="0.2">
      <c r="B149" s="151"/>
      <c r="D149" s="152" t="s">
        <v>384</v>
      </c>
      <c r="E149" s="153" t="s">
        <v>1</v>
      </c>
      <c r="F149" s="154" t="s">
        <v>93</v>
      </c>
      <c r="H149" s="155">
        <v>3</v>
      </c>
      <c r="I149" s="156"/>
      <c r="L149" s="151"/>
      <c r="M149" s="157"/>
      <c r="T149" s="158"/>
      <c r="AT149" s="153" t="s">
        <v>384</v>
      </c>
      <c r="AU149" s="153" t="s">
        <v>83</v>
      </c>
      <c r="AV149" s="12" t="s">
        <v>85</v>
      </c>
      <c r="AW149" s="12" t="s">
        <v>32</v>
      </c>
      <c r="AX149" s="12" t="s">
        <v>76</v>
      </c>
      <c r="AY149" s="153" t="s">
        <v>375</v>
      </c>
    </row>
    <row r="150" spans="2:65" s="12" customFormat="1" ht="11.25" x14ac:dyDescent="0.2">
      <c r="B150" s="151"/>
      <c r="D150" s="152" t="s">
        <v>384</v>
      </c>
      <c r="E150" s="153" t="s">
        <v>1</v>
      </c>
      <c r="F150" s="154" t="s">
        <v>404</v>
      </c>
      <c r="H150" s="155">
        <v>5</v>
      </c>
      <c r="I150" s="156"/>
      <c r="L150" s="151"/>
      <c r="M150" s="157"/>
      <c r="T150" s="158"/>
      <c r="AT150" s="153" t="s">
        <v>384</v>
      </c>
      <c r="AU150" s="153" t="s">
        <v>83</v>
      </c>
      <c r="AV150" s="12" t="s">
        <v>85</v>
      </c>
      <c r="AW150" s="12" t="s">
        <v>32</v>
      </c>
      <c r="AX150" s="12" t="s">
        <v>76</v>
      </c>
      <c r="AY150" s="153" t="s">
        <v>375</v>
      </c>
    </row>
    <row r="151" spans="2:65" s="12" customFormat="1" ht="11.25" x14ac:dyDescent="0.2">
      <c r="B151" s="151"/>
      <c r="D151" s="152" t="s">
        <v>384</v>
      </c>
      <c r="E151" s="153" t="s">
        <v>1</v>
      </c>
      <c r="F151" s="154" t="s">
        <v>382</v>
      </c>
      <c r="H151" s="155">
        <v>4</v>
      </c>
      <c r="I151" s="156"/>
      <c r="L151" s="151"/>
      <c r="M151" s="157"/>
      <c r="T151" s="158"/>
      <c r="AT151" s="153" t="s">
        <v>384</v>
      </c>
      <c r="AU151" s="153" t="s">
        <v>83</v>
      </c>
      <c r="AV151" s="12" t="s">
        <v>85</v>
      </c>
      <c r="AW151" s="12" t="s">
        <v>32</v>
      </c>
      <c r="AX151" s="12" t="s">
        <v>76</v>
      </c>
      <c r="AY151" s="153" t="s">
        <v>375</v>
      </c>
    </row>
    <row r="152" spans="2:65" s="12" customFormat="1" ht="11.25" x14ac:dyDescent="0.2">
      <c r="B152" s="151"/>
      <c r="D152" s="152" t="s">
        <v>384</v>
      </c>
      <c r="E152" s="153" t="s">
        <v>1</v>
      </c>
      <c r="F152" s="154" t="s">
        <v>424</v>
      </c>
      <c r="H152" s="155">
        <v>8</v>
      </c>
      <c r="I152" s="156"/>
      <c r="L152" s="151"/>
      <c r="M152" s="157"/>
      <c r="T152" s="158"/>
      <c r="AT152" s="153" t="s">
        <v>384</v>
      </c>
      <c r="AU152" s="153" t="s">
        <v>83</v>
      </c>
      <c r="AV152" s="12" t="s">
        <v>85</v>
      </c>
      <c r="AW152" s="12" t="s">
        <v>32</v>
      </c>
      <c r="AX152" s="12" t="s">
        <v>76</v>
      </c>
      <c r="AY152" s="153" t="s">
        <v>375</v>
      </c>
    </row>
    <row r="153" spans="2:65" s="12" customFormat="1" ht="11.25" x14ac:dyDescent="0.2">
      <c r="B153" s="151"/>
      <c r="D153" s="152" t="s">
        <v>384</v>
      </c>
      <c r="E153" s="153" t="s">
        <v>1</v>
      </c>
      <c r="F153" s="154" t="s">
        <v>413</v>
      </c>
      <c r="H153" s="155">
        <v>6</v>
      </c>
      <c r="I153" s="156"/>
      <c r="L153" s="151"/>
      <c r="M153" s="157"/>
      <c r="T153" s="158"/>
      <c r="AT153" s="153" t="s">
        <v>384</v>
      </c>
      <c r="AU153" s="153" t="s">
        <v>83</v>
      </c>
      <c r="AV153" s="12" t="s">
        <v>85</v>
      </c>
      <c r="AW153" s="12" t="s">
        <v>32</v>
      </c>
      <c r="AX153" s="12" t="s">
        <v>76</v>
      </c>
      <c r="AY153" s="153" t="s">
        <v>375</v>
      </c>
    </row>
    <row r="154" spans="2:65" s="12" customFormat="1" ht="11.25" x14ac:dyDescent="0.2">
      <c r="B154" s="151"/>
      <c r="D154" s="152" t="s">
        <v>384</v>
      </c>
      <c r="E154" s="153" t="s">
        <v>1</v>
      </c>
      <c r="F154" s="154" t="s">
        <v>413</v>
      </c>
      <c r="H154" s="155">
        <v>6</v>
      </c>
      <c r="I154" s="156"/>
      <c r="L154" s="151"/>
      <c r="M154" s="157"/>
      <c r="T154" s="158"/>
      <c r="AT154" s="153" t="s">
        <v>384</v>
      </c>
      <c r="AU154" s="153" t="s">
        <v>83</v>
      </c>
      <c r="AV154" s="12" t="s">
        <v>85</v>
      </c>
      <c r="AW154" s="12" t="s">
        <v>32</v>
      </c>
      <c r="AX154" s="12" t="s">
        <v>76</v>
      </c>
      <c r="AY154" s="153" t="s">
        <v>375</v>
      </c>
    </row>
    <row r="155" spans="2:65" s="12" customFormat="1" ht="11.25" x14ac:dyDescent="0.2">
      <c r="B155" s="151"/>
      <c r="D155" s="152" t="s">
        <v>384</v>
      </c>
      <c r="E155" s="153" t="s">
        <v>1</v>
      </c>
      <c r="F155" s="154" t="s">
        <v>424</v>
      </c>
      <c r="H155" s="155">
        <v>8</v>
      </c>
      <c r="I155" s="156"/>
      <c r="L155" s="151"/>
      <c r="M155" s="157"/>
      <c r="T155" s="158"/>
      <c r="AT155" s="153" t="s">
        <v>384</v>
      </c>
      <c r="AU155" s="153" t="s">
        <v>83</v>
      </c>
      <c r="AV155" s="12" t="s">
        <v>85</v>
      </c>
      <c r="AW155" s="12" t="s">
        <v>32</v>
      </c>
      <c r="AX155" s="12" t="s">
        <v>76</v>
      </c>
      <c r="AY155" s="153" t="s">
        <v>375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413</v>
      </c>
      <c r="H156" s="155">
        <v>6</v>
      </c>
      <c r="I156" s="156"/>
      <c r="L156" s="151"/>
      <c r="M156" s="157"/>
      <c r="T156" s="158"/>
      <c r="AT156" s="153" t="s">
        <v>384</v>
      </c>
      <c r="AU156" s="153" t="s">
        <v>83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2" customFormat="1" ht="11.25" x14ac:dyDescent="0.2">
      <c r="B157" s="151"/>
      <c r="D157" s="152" t="s">
        <v>384</v>
      </c>
      <c r="E157" s="153" t="s">
        <v>1</v>
      </c>
      <c r="F157" s="154" t="s">
        <v>413</v>
      </c>
      <c r="H157" s="155">
        <v>6</v>
      </c>
      <c r="I157" s="156"/>
      <c r="L157" s="151"/>
      <c r="M157" s="157"/>
      <c r="T157" s="158"/>
      <c r="AT157" s="153" t="s">
        <v>384</v>
      </c>
      <c r="AU157" s="153" t="s">
        <v>83</v>
      </c>
      <c r="AV157" s="12" t="s">
        <v>85</v>
      </c>
      <c r="AW157" s="12" t="s">
        <v>32</v>
      </c>
      <c r="AX157" s="12" t="s">
        <v>76</v>
      </c>
      <c r="AY157" s="153" t="s">
        <v>375</v>
      </c>
    </row>
    <row r="158" spans="2:65" s="13" customFormat="1" ht="11.25" x14ac:dyDescent="0.2">
      <c r="B158" s="159"/>
      <c r="D158" s="152" t="s">
        <v>384</v>
      </c>
      <c r="E158" s="160" t="s">
        <v>1</v>
      </c>
      <c r="F158" s="161" t="s">
        <v>387</v>
      </c>
      <c r="H158" s="162">
        <v>52</v>
      </c>
      <c r="I158" s="163"/>
      <c r="L158" s="159"/>
      <c r="M158" s="164"/>
      <c r="T158" s="165"/>
      <c r="AT158" s="160" t="s">
        <v>384</v>
      </c>
      <c r="AU158" s="160" t="s">
        <v>83</v>
      </c>
      <c r="AV158" s="13" t="s">
        <v>382</v>
      </c>
      <c r="AW158" s="13" t="s">
        <v>32</v>
      </c>
      <c r="AX158" s="13" t="s">
        <v>83</v>
      </c>
      <c r="AY158" s="160" t="s">
        <v>375</v>
      </c>
    </row>
    <row r="159" spans="2:65" s="14" customFormat="1" ht="11.25" x14ac:dyDescent="0.2">
      <c r="B159" s="166"/>
      <c r="D159" s="152" t="s">
        <v>384</v>
      </c>
      <c r="E159" s="167" t="s">
        <v>1</v>
      </c>
      <c r="F159" s="168" t="s">
        <v>2840</v>
      </c>
      <c r="H159" s="167" t="s">
        <v>1</v>
      </c>
      <c r="I159" s="169"/>
      <c r="L159" s="166"/>
      <c r="M159" s="170"/>
      <c r="T159" s="171"/>
      <c r="AT159" s="167" t="s">
        <v>384</v>
      </c>
      <c r="AU159" s="167" t="s">
        <v>83</v>
      </c>
      <c r="AV159" s="14" t="s">
        <v>83</v>
      </c>
      <c r="AW159" s="14" t="s">
        <v>32</v>
      </c>
      <c r="AX159" s="14" t="s">
        <v>76</v>
      </c>
      <c r="AY159" s="167" t="s">
        <v>375</v>
      </c>
    </row>
    <row r="160" spans="2:65" s="1" customFormat="1" ht="16.5" customHeight="1" x14ac:dyDescent="0.2">
      <c r="B160" s="32"/>
      <c r="C160" s="138" t="s">
        <v>382</v>
      </c>
      <c r="D160" s="138" t="s">
        <v>377</v>
      </c>
      <c r="E160" s="139" t="s">
        <v>2847</v>
      </c>
      <c r="F160" s="140" t="s">
        <v>2848</v>
      </c>
      <c r="G160" s="141" t="s">
        <v>631</v>
      </c>
      <c r="H160" s="142">
        <v>2</v>
      </c>
      <c r="I160" s="143"/>
      <c r="J160" s="144">
        <f>ROUND(I160*H160,2)</f>
        <v>0</v>
      </c>
      <c r="K160" s="140" t="s">
        <v>381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382</v>
      </c>
      <c r="AT160" s="149" t="s">
        <v>377</v>
      </c>
      <c r="AU160" s="149" t="s">
        <v>83</v>
      </c>
      <c r="AY160" s="17" t="s">
        <v>375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382</v>
      </c>
      <c r="BM160" s="149" t="s">
        <v>2849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85</v>
      </c>
      <c r="H161" s="155">
        <v>2</v>
      </c>
      <c r="I161" s="156"/>
      <c r="L161" s="151"/>
      <c r="M161" s="157"/>
      <c r="T161" s="158"/>
      <c r="AT161" s="153" t="s">
        <v>384</v>
      </c>
      <c r="AU161" s="153" t="s">
        <v>83</v>
      </c>
      <c r="AV161" s="12" t="s">
        <v>85</v>
      </c>
      <c r="AW161" s="12" t="s">
        <v>32</v>
      </c>
      <c r="AX161" s="12" t="s">
        <v>83</v>
      </c>
      <c r="AY161" s="153" t="s">
        <v>375</v>
      </c>
    </row>
    <row r="162" spans="2:65" s="14" customFormat="1" ht="11.25" x14ac:dyDescent="0.2">
      <c r="B162" s="166"/>
      <c r="D162" s="152" t="s">
        <v>384</v>
      </c>
      <c r="E162" s="167" t="s">
        <v>1</v>
      </c>
      <c r="F162" s="168" t="s">
        <v>2840</v>
      </c>
      <c r="H162" s="167" t="s">
        <v>1</v>
      </c>
      <c r="I162" s="169"/>
      <c r="L162" s="166"/>
      <c r="M162" s="170"/>
      <c r="T162" s="171"/>
      <c r="AT162" s="167" t="s">
        <v>384</v>
      </c>
      <c r="AU162" s="167" t="s">
        <v>83</v>
      </c>
      <c r="AV162" s="14" t="s">
        <v>83</v>
      </c>
      <c r="AW162" s="14" t="s">
        <v>32</v>
      </c>
      <c r="AX162" s="14" t="s">
        <v>76</v>
      </c>
      <c r="AY162" s="167" t="s">
        <v>375</v>
      </c>
    </row>
    <row r="163" spans="2:65" s="1" customFormat="1" ht="37.9" customHeight="1" x14ac:dyDescent="0.2">
      <c r="B163" s="32"/>
      <c r="C163" s="138" t="s">
        <v>404</v>
      </c>
      <c r="D163" s="138" t="s">
        <v>377</v>
      </c>
      <c r="E163" s="139" t="s">
        <v>2850</v>
      </c>
      <c r="F163" s="140" t="s">
        <v>2851</v>
      </c>
      <c r="G163" s="141" t="s">
        <v>631</v>
      </c>
      <c r="H163" s="142">
        <v>3</v>
      </c>
      <c r="I163" s="143"/>
      <c r="J163" s="144">
        <f>ROUND(I163*H163,2)</f>
        <v>0</v>
      </c>
      <c r="K163" s="140" t="s">
        <v>381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382</v>
      </c>
      <c r="AT163" s="149" t="s">
        <v>377</v>
      </c>
      <c r="AU163" s="149" t="s">
        <v>83</v>
      </c>
      <c r="AY163" s="17" t="s">
        <v>375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382</v>
      </c>
      <c r="BM163" s="149" t="s">
        <v>2852</v>
      </c>
    </row>
    <row r="164" spans="2:65" s="12" customFormat="1" ht="11.25" x14ac:dyDescent="0.2">
      <c r="B164" s="151"/>
      <c r="D164" s="152" t="s">
        <v>384</v>
      </c>
      <c r="E164" s="153" t="s">
        <v>1</v>
      </c>
      <c r="F164" s="154" t="s">
        <v>83</v>
      </c>
      <c r="H164" s="155">
        <v>1</v>
      </c>
      <c r="I164" s="156"/>
      <c r="L164" s="151"/>
      <c r="M164" s="157"/>
      <c r="T164" s="158"/>
      <c r="AT164" s="153" t="s">
        <v>384</v>
      </c>
      <c r="AU164" s="153" t="s">
        <v>83</v>
      </c>
      <c r="AV164" s="12" t="s">
        <v>85</v>
      </c>
      <c r="AW164" s="12" t="s">
        <v>32</v>
      </c>
      <c r="AX164" s="12" t="s">
        <v>76</v>
      </c>
      <c r="AY164" s="153" t="s">
        <v>375</v>
      </c>
    </row>
    <row r="165" spans="2:65" s="12" customFormat="1" ht="11.25" x14ac:dyDescent="0.2">
      <c r="B165" s="151"/>
      <c r="D165" s="152" t="s">
        <v>384</v>
      </c>
      <c r="E165" s="153" t="s">
        <v>1</v>
      </c>
      <c r="F165" s="154" t="s">
        <v>83</v>
      </c>
      <c r="H165" s="155">
        <v>1</v>
      </c>
      <c r="I165" s="156"/>
      <c r="L165" s="151"/>
      <c r="M165" s="157"/>
      <c r="T165" s="158"/>
      <c r="AT165" s="153" t="s">
        <v>384</v>
      </c>
      <c r="AU165" s="153" t="s">
        <v>83</v>
      </c>
      <c r="AV165" s="12" t="s">
        <v>85</v>
      </c>
      <c r="AW165" s="12" t="s">
        <v>32</v>
      </c>
      <c r="AX165" s="12" t="s">
        <v>76</v>
      </c>
      <c r="AY165" s="153" t="s">
        <v>375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83</v>
      </c>
      <c r="H166" s="155">
        <v>1</v>
      </c>
      <c r="I166" s="156"/>
      <c r="L166" s="151"/>
      <c r="M166" s="157"/>
      <c r="T166" s="158"/>
      <c r="AT166" s="153" t="s">
        <v>384</v>
      </c>
      <c r="AU166" s="153" t="s">
        <v>83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3" customFormat="1" ht="11.25" x14ac:dyDescent="0.2">
      <c r="B167" s="159"/>
      <c r="D167" s="152" t="s">
        <v>384</v>
      </c>
      <c r="E167" s="160" t="s">
        <v>1</v>
      </c>
      <c r="F167" s="161" t="s">
        <v>387</v>
      </c>
      <c r="H167" s="162">
        <v>3</v>
      </c>
      <c r="I167" s="163"/>
      <c r="L167" s="159"/>
      <c r="M167" s="164"/>
      <c r="T167" s="165"/>
      <c r="AT167" s="160" t="s">
        <v>384</v>
      </c>
      <c r="AU167" s="160" t="s">
        <v>83</v>
      </c>
      <c r="AV167" s="13" t="s">
        <v>382</v>
      </c>
      <c r="AW167" s="13" t="s">
        <v>32</v>
      </c>
      <c r="AX167" s="13" t="s">
        <v>83</v>
      </c>
      <c r="AY167" s="160" t="s">
        <v>375</v>
      </c>
    </row>
    <row r="168" spans="2:65" s="14" customFormat="1" ht="11.25" x14ac:dyDescent="0.2">
      <c r="B168" s="166"/>
      <c r="D168" s="152" t="s">
        <v>384</v>
      </c>
      <c r="E168" s="167" t="s">
        <v>1</v>
      </c>
      <c r="F168" s="168" t="s">
        <v>2840</v>
      </c>
      <c r="H168" s="167" t="s">
        <v>1</v>
      </c>
      <c r="I168" s="169"/>
      <c r="L168" s="166"/>
      <c r="M168" s="170"/>
      <c r="T168" s="171"/>
      <c r="AT168" s="167" t="s">
        <v>384</v>
      </c>
      <c r="AU168" s="167" t="s">
        <v>83</v>
      </c>
      <c r="AV168" s="14" t="s">
        <v>83</v>
      </c>
      <c r="AW168" s="14" t="s">
        <v>32</v>
      </c>
      <c r="AX168" s="14" t="s">
        <v>76</v>
      </c>
      <c r="AY168" s="167" t="s">
        <v>375</v>
      </c>
    </row>
    <row r="169" spans="2:65" s="1" customFormat="1" ht="37.9" customHeight="1" x14ac:dyDescent="0.2">
      <c r="B169" s="32"/>
      <c r="C169" s="138" t="s">
        <v>413</v>
      </c>
      <c r="D169" s="138" t="s">
        <v>377</v>
      </c>
      <c r="E169" s="139" t="s">
        <v>2853</v>
      </c>
      <c r="F169" s="140" t="s">
        <v>2854</v>
      </c>
      <c r="G169" s="141" t="s">
        <v>631</v>
      </c>
      <c r="H169" s="142">
        <v>3</v>
      </c>
      <c r="I169" s="143"/>
      <c r="J169" s="144">
        <f>ROUND(I169*H169,2)</f>
        <v>0</v>
      </c>
      <c r="K169" s="140" t="s">
        <v>381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382</v>
      </c>
      <c r="AT169" s="149" t="s">
        <v>377</v>
      </c>
      <c r="AU169" s="149" t="s">
        <v>83</v>
      </c>
      <c r="AY169" s="17" t="s">
        <v>375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382</v>
      </c>
      <c r="BM169" s="149" t="s">
        <v>2855</v>
      </c>
    </row>
    <row r="170" spans="2:65" s="12" customFormat="1" ht="11.25" x14ac:dyDescent="0.2">
      <c r="B170" s="151"/>
      <c r="D170" s="152" t="s">
        <v>384</v>
      </c>
      <c r="E170" s="153" t="s">
        <v>1</v>
      </c>
      <c r="F170" s="154" t="s">
        <v>83</v>
      </c>
      <c r="H170" s="155">
        <v>1</v>
      </c>
      <c r="I170" s="156"/>
      <c r="L170" s="151"/>
      <c r="M170" s="157"/>
      <c r="T170" s="158"/>
      <c r="AT170" s="153" t="s">
        <v>384</v>
      </c>
      <c r="AU170" s="153" t="s">
        <v>83</v>
      </c>
      <c r="AV170" s="12" t="s">
        <v>85</v>
      </c>
      <c r="AW170" s="12" t="s">
        <v>32</v>
      </c>
      <c r="AX170" s="12" t="s">
        <v>76</v>
      </c>
      <c r="AY170" s="153" t="s">
        <v>375</v>
      </c>
    </row>
    <row r="171" spans="2:65" s="12" customFormat="1" ht="11.25" x14ac:dyDescent="0.2">
      <c r="B171" s="151"/>
      <c r="D171" s="152" t="s">
        <v>384</v>
      </c>
      <c r="E171" s="153" t="s">
        <v>1</v>
      </c>
      <c r="F171" s="154" t="s">
        <v>83</v>
      </c>
      <c r="H171" s="155">
        <v>1</v>
      </c>
      <c r="I171" s="156"/>
      <c r="L171" s="151"/>
      <c r="M171" s="157"/>
      <c r="T171" s="158"/>
      <c r="AT171" s="153" t="s">
        <v>384</v>
      </c>
      <c r="AU171" s="153" t="s">
        <v>83</v>
      </c>
      <c r="AV171" s="12" t="s">
        <v>85</v>
      </c>
      <c r="AW171" s="12" t="s">
        <v>32</v>
      </c>
      <c r="AX171" s="12" t="s">
        <v>76</v>
      </c>
      <c r="AY171" s="153" t="s">
        <v>375</v>
      </c>
    </row>
    <row r="172" spans="2:65" s="12" customFormat="1" ht="11.25" x14ac:dyDescent="0.2">
      <c r="B172" s="151"/>
      <c r="D172" s="152" t="s">
        <v>384</v>
      </c>
      <c r="E172" s="153" t="s">
        <v>1</v>
      </c>
      <c r="F172" s="154" t="s">
        <v>83</v>
      </c>
      <c r="H172" s="155">
        <v>1</v>
      </c>
      <c r="I172" s="156"/>
      <c r="L172" s="151"/>
      <c r="M172" s="157"/>
      <c r="T172" s="158"/>
      <c r="AT172" s="153" t="s">
        <v>384</v>
      </c>
      <c r="AU172" s="153" t="s">
        <v>83</v>
      </c>
      <c r="AV172" s="12" t="s">
        <v>85</v>
      </c>
      <c r="AW172" s="12" t="s">
        <v>32</v>
      </c>
      <c r="AX172" s="12" t="s">
        <v>76</v>
      </c>
      <c r="AY172" s="153" t="s">
        <v>375</v>
      </c>
    </row>
    <row r="173" spans="2:65" s="13" customFormat="1" ht="11.25" x14ac:dyDescent="0.2">
      <c r="B173" s="159"/>
      <c r="D173" s="152" t="s">
        <v>384</v>
      </c>
      <c r="E173" s="160" t="s">
        <v>1</v>
      </c>
      <c r="F173" s="161" t="s">
        <v>387</v>
      </c>
      <c r="H173" s="162">
        <v>3</v>
      </c>
      <c r="I173" s="163"/>
      <c r="L173" s="159"/>
      <c r="M173" s="164"/>
      <c r="T173" s="165"/>
      <c r="AT173" s="160" t="s">
        <v>384</v>
      </c>
      <c r="AU173" s="160" t="s">
        <v>83</v>
      </c>
      <c r="AV173" s="13" t="s">
        <v>382</v>
      </c>
      <c r="AW173" s="13" t="s">
        <v>32</v>
      </c>
      <c r="AX173" s="13" t="s">
        <v>83</v>
      </c>
      <c r="AY173" s="160" t="s">
        <v>375</v>
      </c>
    </row>
    <row r="174" spans="2:65" s="14" customFormat="1" ht="11.25" x14ac:dyDescent="0.2">
      <c r="B174" s="166"/>
      <c r="D174" s="152" t="s">
        <v>384</v>
      </c>
      <c r="E174" s="167" t="s">
        <v>1</v>
      </c>
      <c r="F174" s="168" t="s">
        <v>2840</v>
      </c>
      <c r="H174" s="167" t="s">
        <v>1</v>
      </c>
      <c r="I174" s="169"/>
      <c r="L174" s="166"/>
      <c r="M174" s="170"/>
      <c r="T174" s="171"/>
      <c r="AT174" s="167" t="s">
        <v>384</v>
      </c>
      <c r="AU174" s="167" t="s">
        <v>83</v>
      </c>
      <c r="AV174" s="14" t="s">
        <v>83</v>
      </c>
      <c r="AW174" s="14" t="s">
        <v>32</v>
      </c>
      <c r="AX174" s="14" t="s">
        <v>76</v>
      </c>
      <c r="AY174" s="167" t="s">
        <v>375</v>
      </c>
    </row>
    <row r="175" spans="2:65" s="1" customFormat="1" ht="24.2" customHeight="1" x14ac:dyDescent="0.2">
      <c r="B175" s="32"/>
      <c r="C175" s="138" t="s">
        <v>418</v>
      </c>
      <c r="D175" s="138" t="s">
        <v>377</v>
      </c>
      <c r="E175" s="139" t="s">
        <v>2856</v>
      </c>
      <c r="F175" s="140" t="s">
        <v>2845</v>
      </c>
      <c r="G175" s="141" t="s">
        <v>631</v>
      </c>
      <c r="H175" s="142">
        <v>18</v>
      </c>
      <c r="I175" s="143"/>
      <c r="J175" s="144">
        <f>ROUND(I175*H175,2)</f>
        <v>0</v>
      </c>
      <c r="K175" s="140" t="s">
        <v>381</v>
      </c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382</v>
      </c>
      <c r="AT175" s="149" t="s">
        <v>377</v>
      </c>
      <c r="AU175" s="149" t="s">
        <v>83</v>
      </c>
      <c r="AY175" s="17" t="s">
        <v>375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382</v>
      </c>
      <c r="BM175" s="149" t="s">
        <v>2857</v>
      </c>
    </row>
    <row r="176" spans="2:65" s="12" customFormat="1" ht="11.25" x14ac:dyDescent="0.2">
      <c r="B176" s="151"/>
      <c r="D176" s="152" t="s">
        <v>384</v>
      </c>
      <c r="E176" s="153" t="s">
        <v>1</v>
      </c>
      <c r="F176" s="154" t="s">
        <v>93</v>
      </c>
      <c r="H176" s="155">
        <v>3</v>
      </c>
      <c r="I176" s="156"/>
      <c r="L176" s="151"/>
      <c r="M176" s="157"/>
      <c r="T176" s="158"/>
      <c r="AT176" s="153" t="s">
        <v>384</v>
      </c>
      <c r="AU176" s="153" t="s">
        <v>83</v>
      </c>
      <c r="AV176" s="12" t="s">
        <v>85</v>
      </c>
      <c r="AW176" s="12" t="s">
        <v>32</v>
      </c>
      <c r="AX176" s="12" t="s">
        <v>76</v>
      </c>
      <c r="AY176" s="153" t="s">
        <v>375</v>
      </c>
    </row>
    <row r="177" spans="2:65" s="12" customFormat="1" ht="11.25" x14ac:dyDescent="0.2">
      <c r="B177" s="151"/>
      <c r="D177" s="152" t="s">
        <v>384</v>
      </c>
      <c r="E177" s="153" t="s">
        <v>1</v>
      </c>
      <c r="F177" s="154" t="s">
        <v>93</v>
      </c>
      <c r="H177" s="155">
        <v>3</v>
      </c>
      <c r="I177" s="156"/>
      <c r="L177" s="151"/>
      <c r="M177" s="157"/>
      <c r="T177" s="158"/>
      <c r="AT177" s="153" t="s">
        <v>384</v>
      </c>
      <c r="AU177" s="153" t="s">
        <v>83</v>
      </c>
      <c r="AV177" s="12" t="s">
        <v>85</v>
      </c>
      <c r="AW177" s="12" t="s">
        <v>32</v>
      </c>
      <c r="AX177" s="12" t="s">
        <v>76</v>
      </c>
      <c r="AY177" s="153" t="s">
        <v>375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413</v>
      </c>
      <c r="H178" s="155">
        <v>6</v>
      </c>
      <c r="I178" s="156"/>
      <c r="L178" s="151"/>
      <c r="M178" s="157"/>
      <c r="T178" s="158"/>
      <c r="AT178" s="153" t="s">
        <v>384</v>
      </c>
      <c r="AU178" s="153" t="s">
        <v>83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413</v>
      </c>
      <c r="H179" s="155">
        <v>6</v>
      </c>
      <c r="I179" s="156"/>
      <c r="L179" s="151"/>
      <c r="M179" s="157"/>
      <c r="T179" s="158"/>
      <c r="AT179" s="153" t="s">
        <v>384</v>
      </c>
      <c r="AU179" s="153" t="s">
        <v>83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3" customFormat="1" ht="11.25" x14ac:dyDescent="0.2">
      <c r="B180" s="159"/>
      <c r="D180" s="152" t="s">
        <v>384</v>
      </c>
      <c r="E180" s="160" t="s">
        <v>1</v>
      </c>
      <c r="F180" s="161" t="s">
        <v>387</v>
      </c>
      <c r="H180" s="162">
        <v>18</v>
      </c>
      <c r="I180" s="163"/>
      <c r="L180" s="159"/>
      <c r="M180" s="164"/>
      <c r="T180" s="165"/>
      <c r="AT180" s="160" t="s">
        <v>384</v>
      </c>
      <c r="AU180" s="160" t="s">
        <v>83</v>
      </c>
      <c r="AV180" s="13" t="s">
        <v>382</v>
      </c>
      <c r="AW180" s="13" t="s">
        <v>32</v>
      </c>
      <c r="AX180" s="13" t="s">
        <v>83</v>
      </c>
      <c r="AY180" s="160" t="s">
        <v>375</v>
      </c>
    </row>
    <row r="181" spans="2:65" s="14" customFormat="1" ht="11.25" x14ac:dyDescent="0.2">
      <c r="B181" s="166"/>
      <c r="D181" s="152" t="s">
        <v>384</v>
      </c>
      <c r="E181" s="167" t="s">
        <v>1</v>
      </c>
      <c r="F181" s="168" t="s">
        <v>2840</v>
      </c>
      <c r="H181" s="167" t="s">
        <v>1</v>
      </c>
      <c r="I181" s="169"/>
      <c r="L181" s="166"/>
      <c r="M181" s="170"/>
      <c r="T181" s="171"/>
      <c r="AT181" s="167" t="s">
        <v>384</v>
      </c>
      <c r="AU181" s="167" t="s">
        <v>83</v>
      </c>
      <c r="AV181" s="14" t="s">
        <v>83</v>
      </c>
      <c r="AW181" s="14" t="s">
        <v>32</v>
      </c>
      <c r="AX181" s="14" t="s">
        <v>76</v>
      </c>
      <c r="AY181" s="167" t="s">
        <v>375</v>
      </c>
    </row>
    <row r="182" spans="2:65" s="1" customFormat="1" ht="24.2" customHeight="1" x14ac:dyDescent="0.2">
      <c r="B182" s="32"/>
      <c r="C182" s="138" t="s">
        <v>424</v>
      </c>
      <c r="D182" s="138" t="s">
        <v>377</v>
      </c>
      <c r="E182" s="139" t="s">
        <v>2858</v>
      </c>
      <c r="F182" s="140" t="s">
        <v>2859</v>
      </c>
      <c r="G182" s="141" t="s">
        <v>631</v>
      </c>
      <c r="H182" s="142">
        <v>14</v>
      </c>
      <c r="I182" s="143"/>
      <c r="J182" s="144">
        <f>ROUND(I182*H182,2)</f>
        <v>0</v>
      </c>
      <c r="K182" s="140" t="s">
        <v>381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382</v>
      </c>
      <c r="AT182" s="149" t="s">
        <v>377</v>
      </c>
      <c r="AU182" s="149" t="s">
        <v>83</v>
      </c>
      <c r="AY182" s="17" t="s">
        <v>375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382</v>
      </c>
      <c r="BM182" s="149" t="s">
        <v>2860</v>
      </c>
    </row>
    <row r="183" spans="2:65" s="12" customFormat="1" ht="11.25" x14ac:dyDescent="0.2">
      <c r="B183" s="151"/>
      <c r="D183" s="152" t="s">
        <v>384</v>
      </c>
      <c r="E183" s="153" t="s">
        <v>1</v>
      </c>
      <c r="F183" s="154" t="s">
        <v>413</v>
      </c>
      <c r="H183" s="155">
        <v>6</v>
      </c>
      <c r="I183" s="156"/>
      <c r="L183" s="151"/>
      <c r="M183" s="157"/>
      <c r="T183" s="158"/>
      <c r="AT183" s="153" t="s">
        <v>384</v>
      </c>
      <c r="AU183" s="153" t="s">
        <v>83</v>
      </c>
      <c r="AV183" s="12" t="s">
        <v>85</v>
      </c>
      <c r="AW183" s="12" t="s">
        <v>32</v>
      </c>
      <c r="AX183" s="12" t="s">
        <v>76</v>
      </c>
      <c r="AY183" s="153" t="s">
        <v>375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413</v>
      </c>
      <c r="H184" s="155">
        <v>6</v>
      </c>
      <c r="I184" s="156"/>
      <c r="L184" s="151"/>
      <c r="M184" s="157"/>
      <c r="T184" s="158"/>
      <c r="AT184" s="153" t="s">
        <v>384</v>
      </c>
      <c r="AU184" s="153" t="s">
        <v>83</v>
      </c>
      <c r="AV184" s="12" t="s">
        <v>85</v>
      </c>
      <c r="AW184" s="12" t="s">
        <v>32</v>
      </c>
      <c r="AX184" s="12" t="s">
        <v>76</v>
      </c>
      <c r="AY184" s="153" t="s">
        <v>375</v>
      </c>
    </row>
    <row r="185" spans="2:65" s="12" customFormat="1" ht="11.25" x14ac:dyDescent="0.2">
      <c r="B185" s="151"/>
      <c r="D185" s="152" t="s">
        <v>384</v>
      </c>
      <c r="E185" s="153" t="s">
        <v>1</v>
      </c>
      <c r="F185" s="154" t="s">
        <v>85</v>
      </c>
      <c r="H185" s="155">
        <v>2</v>
      </c>
      <c r="I185" s="156"/>
      <c r="L185" s="151"/>
      <c r="M185" s="157"/>
      <c r="T185" s="158"/>
      <c r="AT185" s="153" t="s">
        <v>384</v>
      </c>
      <c r="AU185" s="153" t="s">
        <v>83</v>
      </c>
      <c r="AV185" s="12" t="s">
        <v>85</v>
      </c>
      <c r="AW185" s="12" t="s">
        <v>32</v>
      </c>
      <c r="AX185" s="12" t="s">
        <v>76</v>
      </c>
      <c r="AY185" s="153" t="s">
        <v>375</v>
      </c>
    </row>
    <row r="186" spans="2:65" s="13" customFormat="1" ht="11.25" x14ac:dyDescent="0.2">
      <c r="B186" s="159"/>
      <c r="D186" s="152" t="s">
        <v>384</v>
      </c>
      <c r="E186" s="160" t="s">
        <v>1</v>
      </c>
      <c r="F186" s="161" t="s">
        <v>387</v>
      </c>
      <c r="H186" s="162">
        <v>14</v>
      </c>
      <c r="I186" s="163"/>
      <c r="L186" s="159"/>
      <c r="M186" s="164"/>
      <c r="T186" s="165"/>
      <c r="AT186" s="160" t="s">
        <v>384</v>
      </c>
      <c r="AU186" s="160" t="s">
        <v>83</v>
      </c>
      <c r="AV186" s="13" t="s">
        <v>382</v>
      </c>
      <c r="AW186" s="13" t="s">
        <v>32</v>
      </c>
      <c r="AX186" s="13" t="s">
        <v>83</v>
      </c>
      <c r="AY186" s="160" t="s">
        <v>375</v>
      </c>
    </row>
    <row r="187" spans="2:65" s="14" customFormat="1" ht="11.25" x14ac:dyDescent="0.2">
      <c r="B187" s="166"/>
      <c r="D187" s="152" t="s">
        <v>384</v>
      </c>
      <c r="E187" s="167" t="s">
        <v>1</v>
      </c>
      <c r="F187" s="168" t="s">
        <v>2840</v>
      </c>
      <c r="H187" s="167" t="s">
        <v>1</v>
      </c>
      <c r="I187" s="169"/>
      <c r="L187" s="166"/>
      <c r="M187" s="170"/>
      <c r="T187" s="171"/>
      <c r="AT187" s="167" t="s">
        <v>384</v>
      </c>
      <c r="AU187" s="167" t="s">
        <v>83</v>
      </c>
      <c r="AV187" s="14" t="s">
        <v>83</v>
      </c>
      <c r="AW187" s="14" t="s">
        <v>32</v>
      </c>
      <c r="AX187" s="14" t="s">
        <v>76</v>
      </c>
      <c r="AY187" s="167" t="s">
        <v>375</v>
      </c>
    </row>
    <row r="188" spans="2:65" s="1" customFormat="1" ht="16.5" customHeight="1" x14ac:dyDescent="0.2">
      <c r="B188" s="32"/>
      <c r="C188" s="138" t="s">
        <v>428</v>
      </c>
      <c r="D188" s="138" t="s">
        <v>377</v>
      </c>
      <c r="E188" s="139" t="s">
        <v>2861</v>
      </c>
      <c r="F188" s="140" t="s">
        <v>2862</v>
      </c>
      <c r="G188" s="141" t="s">
        <v>641</v>
      </c>
      <c r="H188" s="142">
        <v>3</v>
      </c>
      <c r="I188" s="143"/>
      <c r="J188" s="144">
        <f>ROUND(I188*H188,2)</f>
        <v>0</v>
      </c>
      <c r="K188" s="140" t="s">
        <v>381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382</v>
      </c>
      <c r="AT188" s="149" t="s">
        <v>377</v>
      </c>
      <c r="AU188" s="149" t="s">
        <v>83</v>
      </c>
      <c r="AY188" s="17" t="s">
        <v>375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382</v>
      </c>
      <c r="BM188" s="149" t="s">
        <v>2863</v>
      </c>
    </row>
    <row r="189" spans="2:65" s="12" customFormat="1" ht="11.25" x14ac:dyDescent="0.2">
      <c r="B189" s="151"/>
      <c r="D189" s="152" t="s">
        <v>384</v>
      </c>
      <c r="E189" s="153" t="s">
        <v>1</v>
      </c>
      <c r="F189" s="154" t="s">
        <v>93</v>
      </c>
      <c r="H189" s="155">
        <v>3</v>
      </c>
      <c r="I189" s="156"/>
      <c r="L189" s="151"/>
      <c r="M189" s="157"/>
      <c r="T189" s="158"/>
      <c r="AT189" s="153" t="s">
        <v>384</v>
      </c>
      <c r="AU189" s="153" t="s">
        <v>83</v>
      </c>
      <c r="AV189" s="12" t="s">
        <v>85</v>
      </c>
      <c r="AW189" s="12" t="s">
        <v>32</v>
      </c>
      <c r="AX189" s="12" t="s">
        <v>83</v>
      </c>
      <c r="AY189" s="153" t="s">
        <v>375</v>
      </c>
    </row>
    <row r="190" spans="2:65" s="14" customFormat="1" ht="11.25" x14ac:dyDescent="0.2">
      <c r="B190" s="166"/>
      <c r="D190" s="152" t="s">
        <v>384</v>
      </c>
      <c r="E190" s="167" t="s">
        <v>1</v>
      </c>
      <c r="F190" s="168" t="s">
        <v>2840</v>
      </c>
      <c r="H190" s="167" t="s">
        <v>1</v>
      </c>
      <c r="I190" s="169"/>
      <c r="L190" s="166"/>
      <c r="M190" s="170"/>
      <c r="T190" s="171"/>
      <c r="AT190" s="167" t="s">
        <v>384</v>
      </c>
      <c r="AU190" s="167" t="s">
        <v>83</v>
      </c>
      <c r="AV190" s="14" t="s">
        <v>83</v>
      </c>
      <c r="AW190" s="14" t="s">
        <v>32</v>
      </c>
      <c r="AX190" s="14" t="s">
        <v>76</v>
      </c>
      <c r="AY190" s="167" t="s">
        <v>375</v>
      </c>
    </row>
    <row r="191" spans="2:65" s="1" customFormat="1" ht="16.5" customHeight="1" x14ac:dyDescent="0.2">
      <c r="B191" s="32"/>
      <c r="C191" s="138" t="s">
        <v>435</v>
      </c>
      <c r="D191" s="138" t="s">
        <v>377</v>
      </c>
      <c r="E191" s="139" t="s">
        <v>2864</v>
      </c>
      <c r="F191" s="140" t="s">
        <v>2865</v>
      </c>
      <c r="G191" s="141" t="s">
        <v>641</v>
      </c>
      <c r="H191" s="142">
        <v>39</v>
      </c>
      <c r="I191" s="143"/>
      <c r="J191" s="144">
        <f>ROUND(I191*H191,2)</f>
        <v>0</v>
      </c>
      <c r="K191" s="140" t="s">
        <v>381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382</v>
      </c>
      <c r="AT191" s="149" t="s">
        <v>377</v>
      </c>
      <c r="AU191" s="149" t="s">
        <v>83</v>
      </c>
      <c r="AY191" s="17" t="s">
        <v>375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382</v>
      </c>
      <c r="BM191" s="149" t="s">
        <v>2866</v>
      </c>
    </row>
    <row r="192" spans="2:65" s="12" customFormat="1" ht="11.25" x14ac:dyDescent="0.2">
      <c r="B192" s="151"/>
      <c r="D192" s="152" t="s">
        <v>384</v>
      </c>
      <c r="E192" s="153" t="s">
        <v>1</v>
      </c>
      <c r="F192" s="154" t="s">
        <v>8</v>
      </c>
      <c r="H192" s="155">
        <v>15</v>
      </c>
      <c r="I192" s="156"/>
      <c r="L192" s="151"/>
      <c r="M192" s="157"/>
      <c r="T192" s="158"/>
      <c r="AT192" s="153" t="s">
        <v>384</v>
      </c>
      <c r="AU192" s="153" t="s">
        <v>83</v>
      </c>
      <c r="AV192" s="12" t="s">
        <v>85</v>
      </c>
      <c r="AW192" s="12" t="s">
        <v>32</v>
      </c>
      <c r="AX192" s="12" t="s">
        <v>76</v>
      </c>
      <c r="AY192" s="153" t="s">
        <v>375</v>
      </c>
    </row>
    <row r="193" spans="2:65" s="12" customFormat="1" ht="11.25" x14ac:dyDescent="0.2">
      <c r="B193" s="151"/>
      <c r="D193" s="152" t="s">
        <v>384</v>
      </c>
      <c r="E193" s="153" t="s">
        <v>1</v>
      </c>
      <c r="F193" s="154" t="s">
        <v>8</v>
      </c>
      <c r="H193" s="155">
        <v>15</v>
      </c>
      <c r="I193" s="156"/>
      <c r="L193" s="151"/>
      <c r="M193" s="157"/>
      <c r="T193" s="158"/>
      <c r="AT193" s="153" t="s">
        <v>384</v>
      </c>
      <c r="AU193" s="153" t="s">
        <v>83</v>
      </c>
      <c r="AV193" s="12" t="s">
        <v>85</v>
      </c>
      <c r="AW193" s="12" t="s">
        <v>32</v>
      </c>
      <c r="AX193" s="12" t="s">
        <v>76</v>
      </c>
      <c r="AY193" s="153" t="s">
        <v>375</v>
      </c>
    </row>
    <row r="194" spans="2:65" s="12" customFormat="1" ht="11.25" x14ac:dyDescent="0.2">
      <c r="B194" s="151"/>
      <c r="D194" s="152" t="s">
        <v>384</v>
      </c>
      <c r="E194" s="153" t="s">
        <v>1</v>
      </c>
      <c r="F194" s="154" t="s">
        <v>428</v>
      </c>
      <c r="H194" s="155">
        <v>9</v>
      </c>
      <c r="I194" s="156"/>
      <c r="L194" s="151"/>
      <c r="M194" s="157"/>
      <c r="T194" s="158"/>
      <c r="AT194" s="153" t="s">
        <v>384</v>
      </c>
      <c r="AU194" s="153" t="s">
        <v>83</v>
      </c>
      <c r="AV194" s="12" t="s">
        <v>85</v>
      </c>
      <c r="AW194" s="12" t="s">
        <v>32</v>
      </c>
      <c r="AX194" s="12" t="s">
        <v>76</v>
      </c>
      <c r="AY194" s="153" t="s">
        <v>375</v>
      </c>
    </row>
    <row r="195" spans="2:65" s="13" customFormat="1" ht="11.25" x14ac:dyDescent="0.2">
      <c r="B195" s="159"/>
      <c r="D195" s="152" t="s">
        <v>384</v>
      </c>
      <c r="E195" s="160" t="s">
        <v>1</v>
      </c>
      <c r="F195" s="161" t="s">
        <v>387</v>
      </c>
      <c r="H195" s="162">
        <v>39</v>
      </c>
      <c r="I195" s="163"/>
      <c r="L195" s="159"/>
      <c r="M195" s="164"/>
      <c r="T195" s="165"/>
      <c r="AT195" s="160" t="s">
        <v>384</v>
      </c>
      <c r="AU195" s="160" t="s">
        <v>83</v>
      </c>
      <c r="AV195" s="13" t="s">
        <v>382</v>
      </c>
      <c r="AW195" s="13" t="s">
        <v>32</v>
      </c>
      <c r="AX195" s="13" t="s">
        <v>83</v>
      </c>
      <c r="AY195" s="160" t="s">
        <v>375</v>
      </c>
    </row>
    <row r="196" spans="2:65" s="14" customFormat="1" ht="11.25" x14ac:dyDescent="0.2">
      <c r="B196" s="166"/>
      <c r="D196" s="152" t="s">
        <v>384</v>
      </c>
      <c r="E196" s="167" t="s">
        <v>1</v>
      </c>
      <c r="F196" s="168" t="s">
        <v>2840</v>
      </c>
      <c r="H196" s="167" t="s">
        <v>1</v>
      </c>
      <c r="I196" s="169"/>
      <c r="L196" s="166"/>
      <c r="M196" s="170"/>
      <c r="T196" s="171"/>
      <c r="AT196" s="167" t="s">
        <v>384</v>
      </c>
      <c r="AU196" s="167" t="s">
        <v>83</v>
      </c>
      <c r="AV196" s="14" t="s">
        <v>83</v>
      </c>
      <c r="AW196" s="14" t="s">
        <v>32</v>
      </c>
      <c r="AX196" s="14" t="s">
        <v>76</v>
      </c>
      <c r="AY196" s="167" t="s">
        <v>375</v>
      </c>
    </row>
    <row r="197" spans="2:65" s="1" customFormat="1" ht="16.5" customHeight="1" x14ac:dyDescent="0.2">
      <c r="B197" s="32"/>
      <c r="C197" s="138" t="s">
        <v>451</v>
      </c>
      <c r="D197" s="138" t="s">
        <v>377</v>
      </c>
      <c r="E197" s="139" t="s">
        <v>2867</v>
      </c>
      <c r="F197" s="140" t="s">
        <v>2868</v>
      </c>
      <c r="G197" s="141" t="s">
        <v>641</v>
      </c>
      <c r="H197" s="142">
        <v>270</v>
      </c>
      <c r="I197" s="143"/>
      <c r="J197" s="144">
        <f>ROUND(I197*H197,2)</f>
        <v>0</v>
      </c>
      <c r="K197" s="140" t="s">
        <v>381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382</v>
      </c>
      <c r="AT197" s="149" t="s">
        <v>377</v>
      </c>
      <c r="AU197" s="149" t="s">
        <v>83</v>
      </c>
      <c r="AY197" s="17" t="s">
        <v>375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382</v>
      </c>
      <c r="BM197" s="149" t="s">
        <v>2869</v>
      </c>
    </row>
    <row r="198" spans="2:65" s="12" customFormat="1" ht="11.25" x14ac:dyDescent="0.2">
      <c r="B198" s="151"/>
      <c r="D198" s="152" t="s">
        <v>384</v>
      </c>
      <c r="E198" s="153" t="s">
        <v>1</v>
      </c>
      <c r="F198" s="154" t="s">
        <v>577</v>
      </c>
      <c r="H198" s="155">
        <v>30</v>
      </c>
      <c r="I198" s="156"/>
      <c r="L198" s="151"/>
      <c r="M198" s="157"/>
      <c r="T198" s="158"/>
      <c r="AT198" s="153" t="s">
        <v>384</v>
      </c>
      <c r="AU198" s="153" t="s">
        <v>83</v>
      </c>
      <c r="AV198" s="12" t="s">
        <v>85</v>
      </c>
      <c r="AW198" s="12" t="s">
        <v>32</v>
      </c>
      <c r="AX198" s="12" t="s">
        <v>76</v>
      </c>
      <c r="AY198" s="153" t="s">
        <v>375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577</v>
      </c>
      <c r="H199" s="155">
        <v>30</v>
      </c>
      <c r="I199" s="156"/>
      <c r="L199" s="151"/>
      <c r="M199" s="157"/>
      <c r="T199" s="158"/>
      <c r="AT199" s="153" t="s">
        <v>384</v>
      </c>
      <c r="AU199" s="153" t="s">
        <v>83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2" customFormat="1" ht="11.25" x14ac:dyDescent="0.2">
      <c r="B200" s="151"/>
      <c r="D200" s="152" t="s">
        <v>384</v>
      </c>
      <c r="E200" s="153" t="s">
        <v>1</v>
      </c>
      <c r="F200" s="154" t="s">
        <v>435</v>
      </c>
      <c r="H200" s="155">
        <v>10</v>
      </c>
      <c r="I200" s="156"/>
      <c r="L200" s="151"/>
      <c r="M200" s="157"/>
      <c r="T200" s="158"/>
      <c r="AT200" s="153" t="s">
        <v>384</v>
      </c>
      <c r="AU200" s="153" t="s">
        <v>83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2" customFormat="1" ht="11.25" x14ac:dyDescent="0.2">
      <c r="B201" s="151"/>
      <c r="D201" s="152" t="s">
        <v>384</v>
      </c>
      <c r="E201" s="153" t="s">
        <v>1</v>
      </c>
      <c r="F201" s="154" t="s">
        <v>713</v>
      </c>
      <c r="H201" s="155">
        <v>50</v>
      </c>
      <c r="I201" s="156"/>
      <c r="L201" s="151"/>
      <c r="M201" s="157"/>
      <c r="T201" s="158"/>
      <c r="AT201" s="153" t="s">
        <v>384</v>
      </c>
      <c r="AU201" s="153" t="s">
        <v>83</v>
      </c>
      <c r="AV201" s="12" t="s">
        <v>85</v>
      </c>
      <c r="AW201" s="12" t="s">
        <v>32</v>
      </c>
      <c r="AX201" s="12" t="s">
        <v>76</v>
      </c>
      <c r="AY201" s="153" t="s">
        <v>375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799</v>
      </c>
      <c r="H202" s="155">
        <v>60</v>
      </c>
      <c r="I202" s="156"/>
      <c r="L202" s="151"/>
      <c r="M202" s="157"/>
      <c r="T202" s="158"/>
      <c r="AT202" s="153" t="s">
        <v>384</v>
      </c>
      <c r="AU202" s="153" t="s">
        <v>83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2" customFormat="1" ht="11.25" x14ac:dyDescent="0.2">
      <c r="B203" s="151"/>
      <c r="D203" s="152" t="s">
        <v>384</v>
      </c>
      <c r="E203" s="153" t="s">
        <v>1</v>
      </c>
      <c r="F203" s="154" t="s">
        <v>862</v>
      </c>
      <c r="H203" s="155">
        <v>70</v>
      </c>
      <c r="I203" s="156"/>
      <c r="L203" s="151"/>
      <c r="M203" s="157"/>
      <c r="T203" s="158"/>
      <c r="AT203" s="153" t="s">
        <v>384</v>
      </c>
      <c r="AU203" s="153" t="s">
        <v>83</v>
      </c>
      <c r="AV203" s="12" t="s">
        <v>85</v>
      </c>
      <c r="AW203" s="12" t="s">
        <v>32</v>
      </c>
      <c r="AX203" s="12" t="s">
        <v>76</v>
      </c>
      <c r="AY203" s="153" t="s">
        <v>375</v>
      </c>
    </row>
    <row r="204" spans="2:65" s="12" customFormat="1" ht="11.25" x14ac:dyDescent="0.2">
      <c r="B204" s="151"/>
      <c r="D204" s="152" t="s">
        <v>384</v>
      </c>
      <c r="E204" s="153" t="s">
        <v>1</v>
      </c>
      <c r="F204" s="154" t="s">
        <v>529</v>
      </c>
      <c r="H204" s="155">
        <v>20</v>
      </c>
      <c r="I204" s="156"/>
      <c r="L204" s="151"/>
      <c r="M204" s="157"/>
      <c r="T204" s="158"/>
      <c r="AT204" s="153" t="s">
        <v>384</v>
      </c>
      <c r="AU204" s="153" t="s">
        <v>83</v>
      </c>
      <c r="AV204" s="12" t="s">
        <v>85</v>
      </c>
      <c r="AW204" s="12" t="s">
        <v>32</v>
      </c>
      <c r="AX204" s="12" t="s">
        <v>76</v>
      </c>
      <c r="AY204" s="153" t="s">
        <v>375</v>
      </c>
    </row>
    <row r="205" spans="2:65" s="13" customFormat="1" ht="11.25" x14ac:dyDescent="0.2">
      <c r="B205" s="159"/>
      <c r="D205" s="152" t="s">
        <v>384</v>
      </c>
      <c r="E205" s="160" t="s">
        <v>1</v>
      </c>
      <c r="F205" s="161" t="s">
        <v>387</v>
      </c>
      <c r="H205" s="162">
        <v>270</v>
      </c>
      <c r="I205" s="163"/>
      <c r="L205" s="159"/>
      <c r="M205" s="164"/>
      <c r="T205" s="165"/>
      <c r="AT205" s="160" t="s">
        <v>384</v>
      </c>
      <c r="AU205" s="160" t="s">
        <v>83</v>
      </c>
      <c r="AV205" s="13" t="s">
        <v>382</v>
      </c>
      <c r="AW205" s="13" t="s">
        <v>32</v>
      </c>
      <c r="AX205" s="13" t="s">
        <v>83</v>
      </c>
      <c r="AY205" s="160" t="s">
        <v>375</v>
      </c>
    </row>
    <row r="206" spans="2:65" s="14" customFormat="1" ht="11.25" x14ac:dyDescent="0.2">
      <c r="B206" s="166"/>
      <c r="D206" s="152" t="s">
        <v>384</v>
      </c>
      <c r="E206" s="167" t="s">
        <v>1</v>
      </c>
      <c r="F206" s="168" t="s">
        <v>2840</v>
      </c>
      <c r="H206" s="167" t="s">
        <v>1</v>
      </c>
      <c r="I206" s="169"/>
      <c r="L206" s="166"/>
      <c r="M206" s="170"/>
      <c r="T206" s="171"/>
      <c r="AT206" s="167" t="s">
        <v>384</v>
      </c>
      <c r="AU206" s="167" t="s">
        <v>83</v>
      </c>
      <c r="AV206" s="14" t="s">
        <v>83</v>
      </c>
      <c r="AW206" s="14" t="s">
        <v>32</v>
      </c>
      <c r="AX206" s="14" t="s">
        <v>76</v>
      </c>
      <c r="AY206" s="167" t="s">
        <v>375</v>
      </c>
    </row>
    <row r="207" spans="2:65" s="1" customFormat="1" ht="16.5" customHeight="1" x14ac:dyDescent="0.2">
      <c r="B207" s="32"/>
      <c r="C207" s="138" t="s">
        <v>463</v>
      </c>
      <c r="D207" s="138" t="s">
        <v>377</v>
      </c>
      <c r="E207" s="139" t="s">
        <v>2870</v>
      </c>
      <c r="F207" s="140" t="s">
        <v>2871</v>
      </c>
      <c r="G207" s="141" t="s">
        <v>641</v>
      </c>
      <c r="H207" s="142">
        <v>325</v>
      </c>
      <c r="I207" s="143"/>
      <c r="J207" s="144">
        <f>ROUND(I207*H207,2)</f>
        <v>0</v>
      </c>
      <c r="K207" s="140" t="s">
        <v>381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382</v>
      </c>
      <c r="AT207" s="149" t="s">
        <v>377</v>
      </c>
      <c r="AU207" s="149" t="s">
        <v>83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382</v>
      </c>
      <c r="BM207" s="149" t="s">
        <v>2872</v>
      </c>
    </row>
    <row r="208" spans="2:65" s="12" customFormat="1" ht="11.25" x14ac:dyDescent="0.2">
      <c r="B208" s="151"/>
      <c r="D208" s="152" t="s">
        <v>384</v>
      </c>
      <c r="E208" s="153" t="s">
        <v>1</v>
      </c>
      <c r="F208" s="154" t="s">
        <v>554</v>
      </c>
      <c r="H208" s="155">
        <v>25</v>
      </c>
      <c r="I208" s="156"/>
      <c r="L208" s="151"/>
      <c r="M208" s="157"/>
      <c r="T208" s="158"/>
      <c r="AT208" s="153" t="s">
        <v>384</v>
      </c>
      <c r="AU208" s="153" t="s">
        <v>83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2" customFormat="1" ht="11.25" x14ac:dyDescent="0.2">
      <c r="B209" s="151"/>
      <c r="D209" s="152" t="s">
        <v>384</v>
      </c>
      <c r="E209" s="153" t="s">
        <v>1</v>
      </c>
      <c r="F209" s="154" t="s">
        <v>577</v>
      </c>
      <c r="H209" s="155">
        <v>30</v>
      </c>
      <c r="I209" s="156"/>
      <c r="L209" s="151"/>
      <c r="M209" s="157"/>
      <c r="T209" s="158"/>
      <c r="AT209" s="153" t="s">
        <v>384</v>
      </c>
      <c r="AU209" s="153" t="s">
        <v>83</v>
      </c>
      <c r="AV209" s="12" t="s">
        <v>85</v>
      </c>
      <c r="AW209" s="12" t="s">
        <v>32</v>
      </c>
      <c r="AX209" s="12" t="s">
        <v>76</v>
      </c>
      <c r="AY209" s="153" t="s">
        <v>375</v>
      </c>
    </row>
    <row r="210" spans="2:65" s="12" customFormat="1" ht="11.25" x14ac:dyDescent="0.2">
      <c r="B210" s="151"/>
      <c r="D210" s="152" t="s">
        <v>384</v>
      </c>
      <c r="E210" s="153" t="s">
        <v>1</v>
      </c>
      <c r="F210" s="154" t="s">
        <v>688</v>
      </c>
      <c r="H210" s="155">
        <v>45</v>
      </c>
      <c r="I210" s="156"/>
      <c r="L210" s="151"/>
      <c r="M210" s="157"/>
      <c r="T210" s="158"/>
      <c r="AT210" s="153" t="s">
        <v>384</v>
      </c>
      <c r="AU210" s="153" t="s">
        <v>83</v>
      </c>
      <c r="AV210" s="12" t="s">
        <v>85</v>
      </c>
      <c r="AW210" s="12" t="s">
        <v>32</v>
      </c>
      <c r="AX210" s="12" t="s">
        <v>76</v>
      </c>
      <c r="AY210" s="153" t="s">
        <v>375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1127</v>
      </c>
      <c r="H211" s="155">
        <v>98</v>
      </c>
      <c r="I211" s="156"/>
      <c r="L211" s="151"/>
      <c r="M211" s="157"/>
      <c r="T211" s="158"/>
      <c r="AT211" s="153" t="s">
        <v>384</v>
      </c>
      <c r="AU211" s="153" t="s">
        <v>83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2" customFormat="1" ht="11.25" x14ac:dyDescent="0.2">
      <c r="B212" s="151"/>
      <c r="D212" s="152" t="s">
        <v>384</v>
      </c>
      <c r="E212" s="153" t="s">
        <v>1</v>
      </c>
      <c r="F212" s="154" t="s">
        <v>822</v>
      </c>
      <c r="H212" s="155">
        <v>64</v>
      </c>
      <c r="I212" s="156"/>
      <c r="L212" s="151"/>
      <c r="M212" s="157"/>
      <c r="T212" s="158"/>
      <c r="AT212" s="153" t="s">
        <v>384</v>
      </c>
      <c r="AU212" s="153" t="s">
        <v>83</v>
      </c>
      <c r="AV212" s="12" t="s">
        <v>85</v>
      </c>
      <c r="AW212" s="12" t="s">
        <v>32</v>
      </c>
      <c r="AX212" s="12" t="s">
        <v>76</v>
      </c>
      <c r="AY212" s="153" t="s">
        <v>375</v>
      </c>
    </row>
    <row r="213" spans="2:65" s="12" customFormat="1" ht="11.25" x14ac:dyDescent="0.2">
      <c r="B213" s="151"/>
      <c r="D213" s="152" t="s">
        <v>384</v>
      </c>
      <c r="E213" s="153" t="s">
        <v>1</v>
      </c>
      <c r="F213" s="154" t="s">
        <v>549</v>
      </c>
      <c r="H213" s="155">
        <v>24</v>
      </c>
      <c r="I213" s="156"/>
      <c r="L213" s="151"/>
      <c r="M213" s="157"/>
      <c r="T213" s="158"/>
      <c r="AT213" s="153" t="s">
        <v>384</v>
      </c>
      <c r="AU213" s="153" t="s">
        <v>83</v>
      </c>
      <c r="AV213" s="12" t="s">
        <v>85</v>
      </c>
      <c r="AW213" s="12" t="s">
        <v>32</v>
      </c>
      <c r="AX213" s="12" t="s">
        <v>76</v>
      </c>
      <c r="AY213" s="153" t="s">
        <v>375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529</v>
      </c>
      <c r="H214" s="155">
        <v>20</v>
      </c>
      <c r="I214" s="156"/>
      <c r="L214" s="151"/>
      <c r="M214" s="157"/>
      <c r="T214" s="158"/>
      <c r="AT214" s="153" t="s">
        <v>384</v>
      </c>
      <c r="AU214" s="153" t="s">
        <v>83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2" customFormat="1" ht="11.25" x14ac:dyDescent="0.2">
      <c r="B215" s="151"/>
      <c r="D215" s="152" t="s">
        <v>384</v>
      </c>
      <c r="E215" s="153" t="s">
        <v>1</v>
      </c>
      <c r="F215" s="154" t="s">
        <v>382</v>
      </c>
      <c r="H215" s="155">
        <v>4</v>
      </c>
      <c r="I215" s="156"/>
      <c r="L215" s="151"/>
      <c r="M215" s="157"/>
      <c r="T215" s="158"/>
      <c r="AT215" s="153" t="s">
        <v>384</v>
      </c>
      <c r="AU215" s="153" t="s">
        <v>83</v>
      </c>
      <c r="AV215" s="12" t="s">
        <v>85</v>
      </c>
      <c r="AW215" s="12" t="s">
        <v>32</v>
      </c>
      <c r="AX215" s="12" t="s">
        <v>76</v>
      </c>
      <c r="AY215" s="153" t="s">
        <v>375</v>
      </c>
    </row>
    <row r="216" spans="2:65" s="12" customFormat="1" ht="11.25" x14ac:dyDescent="0.2">
      <c r="B216" s="151"/>
      <c r="D216" s="152" t="s">
        <v>384</v>
      </c>
      <c r="E216" s="153" t="s">
        <v>1</v>
      </c>
      <c r="F216" s="154" t="s">
        <v>8</v>
      </c>
      <c r="H216" s="155">
        <v>15</v>
      </c>
      <c r="I216" s="156"/>
      <c r="L216" s="151"/>
      <c r="M216" s="157"/>
      <c r="T216" s="158"/>
      <c r="AT216" s="153" t="s">
        <v>384</v>
      </c>
      <c r="AU216" s="153" t="s">
        <v>83</v>
      </c>
      <c r="AV216" s="12" t="s">
        <v>85</v>
      </c>
      <c r="AW216" s="12" t="s">
        <v>32</v>
      </c>
      <c r="AX216" s="12" t="s">
        <v>76</v>
      </c>
      <c r="AY216" s="153" t="s">
        <v>375</v>
      </c>
    </row>
    <row r="217" spans="2:65" s="13" customFormat="1" ht="11.25" x14ac:dyDescent="0.2">
      <c r="B217" s="159"/>
      <c r="D217" s="152" t="s">
        <v>384</v>
      </c>
      <c r="E217" s="160" t="s">
        <v>1</v>
      </c>
      <c r="F217" s="161" t="s">
        <v>387</v>
      </c>
      <c r="H217" s="162">
        <v>325</v>
      </c>
      <c r="I217" s="163"/>
      <c r="L217" s="159"/>
      <c r="M217" s="164"/>
      <c r="T217" s="165"/>
      <c r="AT217" s="160" t="s">
        <v>384</v>
      </c>
      <c r="AU217" s="160" t="s">
        <v>83</v>
      </c>
      <c r="AV217" s="13" t="s">
        <v>382</v>
      </c>
      <c r="AW217" s="13" t="s">
        <v>32</v>
      </c>
      <c r="AX217" s="13" t="s">
        <v>83</v>
      </c>
      <c r="AY217" s="160" t="s">
        <v>375</v>
      </c>
    </row>
    <row r="218" spans="2:65" s="14" customFormat="1" ht="11.25" x14ac:dyDescent="0.2">
      <c r="B218" s="166"/>
      <c r="D218" s="152" t="s">
        <v>384</v>
      </c>
      <c r="E218" s="167" t="s">
        <v>1</v>
      </c>
      <c r="F218" s="168" t="s">
        <v>2840</v>
      </c>
      <c r="H218" s="167" t="s">
        <v>1</v>
      </c>
      <c r="I218" s="169"/>
      <c r="L218" s="166"/>
      <c r="M218" s="170"/>
      <c r="T218" s="171"/>
      <c r="AT218" s="167" t="s">
        <v>384</v>
      </c>
      <c r="AU218" s="167" t="s">
        <v>83</v>
      </c>
      <c r="AV218" s="14" t="s">
        <v>83</v>
      </c>
      <c r="AW218" s="14" t="s">
        <v>32</v>
      </c>
      <c r="AX218" s="14" t="s">
        <v>76</v>
      </c>
      <c r="AY218" s="167" t="s">
        <v>375</v>
      </c>
    </row>
    <row r="219" spans="2:65" s="1" customFormat="1" ht="16.5" customHeight="1" x14ac:dyDescent="0.2">
      <c r="B219" s="32"/>
      <c r="C219" s="138" t="s">
        <v>467</v>
      </c>
      <c r="D219" s="138" t="s">
        <v>377</v>
      </c>
      <c r="E219" s="139" t="s">
        <v>2873</v>
      </c>
      <c r="F219" s="140" t="s">
        <v>2874</v>
      </c>
      <c r="G219" s="141" t="s">
        <v>641</v>
      </c>
      <c r="H219" s="142">
        <v>451</v>
      </c>
      <c r="I219" s="143"/>
      <c r="J219" s="144">
        <f>ROUND(I219*H219,2)</f>
        <v>0</v>
      </c>
      <c r="K219" s="140" t="s">
        <v>381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382</v>
      </c>
      <c r="AT219" s="149" t="s">
        <v>377</v>
      </c>
      <c r="AU219" s="149" t="s">
        <v>83</v>
      </c>
      <c r="AY219" s="17" t="s">
        <v>375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382</v>
      </c>
      <c r="BM219" s="149" t="s">
        <v>2875</v>
      </c>
    </row>
    <row r="220" spans="2:65" s="12" customFormat="1" ht="11.25" x14ac:dyDescent="0.2">
      <c r="B220" s="151"/>
      <c r="D220" s="152" t="s">
        <v>384</v>
      </c>
      <c r="E220" s="153" t="s">
        <v>1</v>
      </c>
      <c r="F220" s="154" t="s">
        <v>650</v>
      </c>
      <c r="H220" s="155">
        <v>40</v>
      </c>
      <c r="I220" s="156"/>
      <c r="L220" s="151"/>
      <c r="M220" s="157"/>
      <c r="T220" s="158"/>
      <c r="AT220" s="153" t="s">
        <v>384</v>
      </c>
      <c r="AU220" s="153" t="s">
        <v>83</v>
      </c>
      <c r="AV220" s="12" t="s">
        <v>85</v>
      </c>
      <c r="AW220" s="12" t="s">
        <v>32</v>
      </c>
      <c r="AX220" s="12" t="s">
        <v>76</v>
      </c>
      <c r="AY220" s="153" t="s">
        <v>375</v>
      </c>
    </row>
    <row r="221" spans="2:65" s="12" customFormat="1" ht="11.25" x14ac:dyDescent="0.2">
      <c r="B221" s="151"/>
      <c r="D221" s="152" t="s">
        <v>384</v>
      </c>
      <c r="E221" s="153" t="s">
        <v>1</v>
      </c>
      <c r="F221" s="154" t="s">
        <v>7</v>
      </c>
      <c r="H221" s="155">
        <v>21</v>
      </c>
      <c r="I221" s="156"/>
      <c r="L221" s="151"/>
      <c r="M221" s="157"/>
      <c r="T221" s="158"/>
      <c r="AT221" s="153" t="s">
        <v>384</v>
      </c>
      <c r="AU221" s="153" t="s">
        <v>83</v>
      </c>
      <c r="AV221" s="12" t="s">
        <v>85</v>
      </c>
      <c r="AW221" s="12" t="s">
        <v>32</v>
      </c>
      <c r="AX221" s="12" t="s">
        <v>76</v>
      </c>
      <c r="AY221" s="153" t="s">
        <v>375</v>
      </c>
    </row>
    <row r="222" spans="2:65" s="12" customFormat="1" ht="11.25" x14ac:dyDescent="0.2">
      <c r="B222" s="151"/>
      <c r="D222" s="152" t="s">
        <v>384</v>
      </c>
      <c r="E222" s="153" t="s">
        <v>1</v>
      </c>
      <c r="F222" s="154" t="s">
        <v>778</v>
      </c>
      <c r="H222" s="155">
        <v>56</v>
      </c>
      <c r="I222" s="156"/>
      <c r="L222" s="151"/>
      <c r="M222" s="157"/>
      <c r="T222" s="158"/>
      <c r="AT222" s="153" t="s">
        <v>384</v>
      </c>
      <c r="AU222" s="153" t="s">
        <v>83</v>
      </c>
      <c r="AV222" s="12" t="s">
        <v>85</v>
      </c>
      <c r="AW222" s="12" t="s">
        <v>32</v>
      </c>
      <c r="AX222" s="12" t="s">
        <v>76</v>
      </c>
      <c r="AY222" s="153" t="s">
        <v>375</v>
      </c>
    </row>
    <row r="223" spans="2:65" s="12" customFormat="1" ht="11.25" x14ac:dyDescent="0.2">
      <c r="B223" s="151"/>
      <c r="D223" s="152" t="s">
        <v>384</v>
      </c>
      <c r="E223" s="153" t="s">
        <v>1</v>
      </c>
      <c r="F223" s="154" t="s">
        <v>473</v>
      </c>
      <c r="H223" s="155">
        <v>14</v>
      </c>
      <c r="I223" s="156"/>
      <c r="L223" s="151"/>
      <c r="M223" s="157"/>
      <c r="T223" s="158"/>
      <c r="AT223" s="153" t="s">
        <v>384</v>
      </c>
      <c r="AU223" s="153" t="s">
        <v>83</v>
      </c>
      <c r="AV223" s="12" t="s">
        <v>85</v>
      </c>
      <c r="AW223" s="12" t="s">
        <v>32</v>
      </c>
      <c r="AX223" s="12" t="s">
        <v>76</v>
      </c>
      <c r="AY223" s="153" t="s">
        <v>375</v>
      </c>
    </row>
    <row r="224" spans="2:65" s="12" customFormat="1" ht="11.25" x14ac:dyDescent="0.2">
      <c r="B224" s="151"/>
      <c r="D224" s="152" t="s">
        <v>384</v>
      </c>
      <c r="E224" s="153" t="s">
        <v>1</v>
      </c>
      <c r="F224" s="154" t="s">
        <v>827</v>
      </c>
      <c r="H224" s="155">
        <v>65</v>
      </c>
      <c r="I224" s="156"/>
      <c r="L224" s="151"/>
      <c r="M224" s="157"/>
      <c r="T224" s="158"/>
      <c r="AT224" s="153" t="s">
        <v>384</v>
      </c>
      <c r="AU224" s="153" t="s">
        <v>83</v>
      </c>
      <c r="AV224" s="12" t="s">
        <v>85</v>
      </c>
      <c r="AW224" s="12" t="s">
        <v>32</v>
      </c>
      <c r="AX224" s="12" t="s">
        <v>76</v>
      </c>
      <c r="AY224" s="153" t="s">
        <v>375</v>
      </c>
    </row>
    <row r="225" spans="2:65" s="12" customFormat="1" ht="11.25" x14ac:dyDescent="0.2">
      <c r="B225" s="151"/>
      <c r="D225" s="152" t="s">
        <v>384</v>
      </c>
      <c r="E225" s="153" t="s">
        <v>1</v>
      </c>
      <c r="F225" s="154" t="s">
        <v>692</v>
      </c>
      <c r="H225" s="155">
        <v>46</v>
      </c>
      <c r="I225" s="156"/>
      <c r="L225" s="151"/>
      <c r="M225" s="157"/>
      <c r="T225" s="158"/>
      <c r="AT225" s="153" t="s">
        <v>384</v>
      </c>
      <c r="AU225" s="153" t="s">
        <v>83</v>
      </c>
      <c r="AV225" s="12" t="s">
        <v>85</v>
      </c>
      <c r="AW225" s="12" t="s">
        <v>32</v>
      </c>
      <c r="AX225" s="12" t="s">
        <v>76</v>
      </c>
      <c r="AY225" s="153" t="s">
        <v>375</v>
      </c>
    </row>
    <row r="226" spans="2:65" s="12" customFormat="1" ht="11.25" x14ac:dyDescent="0.2">
      <c r="B226" s="151"/>
      <c r="D226" s="152" t="s">
        <v>384</v>
      </c>
      <c r="E226" s="153" t="s">
        <v>1</v>
      </c>
      <c r="F226" s="154" t="s">
        <v>554</v>
      </c>
      <c r="H226" s="155">
        <v>25</v>
      </c>
      <c r="I226" s="156"/>
      <c r="L226" s="151"/>
      <c r="M226" s="157"/>
      <c r="T226" s="158"/>
      <c r="AT226" s="153" t="s">
        <v>384</v>
      </c>
      <c r="AU226" s="153" t="s">
        <v>83</v>
      </c>
      <c r="AV226" s="12" t="s">
        <v>85</v>
      </c>
      <c r="AW226" s="12" t="s">
        <v>32</v>
      </c>
      <c r="AX226" s="12" t="s">
        <v>76</v>
      </c>
      <c r="AY226" s="153" t="s">
        <v>375</v>
      </c>
    </row>
    <row r="227" spans="2:65" s="12" customFormat="1" ht="11.25" x14ac:dyDescent="0.2">
      <c r="B227" s="151"/>
      <c r="D227" s="152" t="s">
        <v>384</v>
      </c>
      <c r="E227" s="153" t="s">
        <v>1</v>
      </c>
      <c r="F227" s="154" t="s">
        <v>688</v>
      </c>
      <c r="H227" s="155">
        <v>45</v>
      </c>
      <c r="I227" s="156"/>
      <c r="L227" s="151"/>
      <c r="M227" s="157"/>
      <c r="T227" s="158"/>
      <c r="AT227" s="153" t="s">
        <v>384</v>
      </c>
      <c r="AU227" s="153" t="s">
        <v>83</v>
      </c>
      <c r="AV227" s="12" t="s">
        <v>85</v>
      </c>
      <c r="AW227" s="12" t="s">
        <v>32</v>
      </c>
      <c r="AX227" s="12" t="s">
        <v>76</v>
      </c>
      <c r="AY227" s="153" t="s">
        <v>375</v>
      </c>
    </row>
    <row r="228" spans="2:65" s="12" customFormat="1" ht="11.25" x14ac:dyDescent="0.2">
      <c r="B228" s="151"/>
      <c r="D228" s="152" t="s">
        <v>384</v>
      </c>
      <c r="E228" s="153" t="s">
        <v>1</v>
      </c>
      <c r="F228" s="154" t="s">
        <v>827</v>
      </c>
      <c r="H228" s="155">
        <v>65</v>
      </c>
      <c r="I228" s="156"/>
      <c r="L228" s="151"/>
      <c r="M228" s="157"/>
      <c r="T228" s="158"/>
      <c r="AT228" s="153" t="s">
        <v>384</v>
      </c>
      <c r="AU228" s="153" t="s">
        <v>83</v>
      </c>
      <c r="AV228" s="12" t="s">
        <v>85</v>
      </c>
      <c r="AW228" s="12" t="s">
        <v>32</v>
      </c>
      <c r="AX228" s="12" t="s">
        <v>76</v>
      </c>
      <c r="AY228" s="153" t="s">
        <v>375</v>
      </c>
    </row>
    <row r="229" spans="2:65" s="12" customFormat="1" ht="11.25" x14ac:dyDescent="0.2">
      <c r="B229" s="151"/>
      <c r="D229" s="152" t="s">
        <v>384</v>
      </c>
      <c r="E229" s="153" t="s">
        <v>1</v>
      </c>
      <c r="F229" s="154" t="s">
        <v>920</v>
      </c>
      <c r="H229" s="155">
        <v>74</v>
      </c>
      <c r="I229" s="156"/>
      <c r="L229" s="151"/>
      <c r="M229" s="157"/>
      <c r="T229" s="158"/>
      <c r="AT229" s="153" t="s">
        <v>384</v>
      </c>
      <c r="AU229" s="153" t="s">
        <v>83</v>
      </c>
      <c r="AV229" s="12" t="s">
        <v>85</v>
      </c>
      <c r="AW229" s="12" t="s">
        <v>32</v>
      </c>
      <c r="AX229" s="12" t="s">
        <v>76</v>
      </c>
      <c r="AY229" s="153" t="s">
        <v>375</v>
      </c>
    </row>
    <row r="230" spans="2:65" s="13" customFormat="1" ht="11.25" x14ac:dyDescent="0.2">
      <c r="B230" s="159"/>
      <c r="D230" s="152" t="s">
        <v>384</v>
      </c>
      <c r="E230" s="160" t="s">
        <v>1</v>
      </c>
      <c r="F230" s="161" t="s">
        <v>387</v>
      </c>
      <c r="H230" s="162">
        <v>451</v>
      </c>
      <c r="I230" s="163"/>
      <c r="L230" s="159"/>
      <c r="M230" s="164"/>
      <c r="T230" s="165"/>
      <c r="AT230" s="160" t="s">
        <v>384</v>
      </c>
      <c r="AU230" s="160" t="s">
        <v>83</v>
      </c>
      <c r="AV230" s="13" t="s">
        <v>382</v>
      </c>
      <c r="AW230" s="13" t="s">
        <v>32</v>
      </c>
      <c r="AX230" s="13" t="s">
        <v>83</v>
      </c>
      <c r="AY230" s="160" t="s">
        <v>375</v>
      </c>
    </row>
    <row r="231" spans="2:65" s="14" customFormat="1" ht="11.25" x14ac:dyDescent="0.2">
      <c r="B231" s="166"/>
      <c r="D231" s="152" t="s">
        <v>384</v>
      </c>
      <c r="E231" s="167" t="s">
        <v>1</v>
      </c>
      <c r="F231" s="168" t="s">
        <v>2840</v>
      </c>
      <c r="H231" s="167" t="s">
        <v>1</v>
      </c>
      <c r="I231" s="169"/>
      <c r="L231" s="166"/>
      <c r="M231" s="170"/>
      <c r="T231" s="171"/>
      <c r="AT231" s="167" t="s">
        <v>384</v>
      </c>
      <c r="AU231" s="167" t="s">
        <v>83</v>
      </c>
      <c r="AV231" s="14" t="s">
        <v>83</v>
      </c>
      <c r="AW231" s="14" t="s">
        <v>32</v>
      </c>
      <c r="AX231" s="14" t="s">
        <v>76</v>
      </c>
      <c r="AY231" s="167" t="s">
        <v>375</v>
      </c>
    </row>
    <row r="232" spans="2:65" s="1" customFormat="1" ht="16.5" customHeight="1" x14ac:dyDescent="0.2">
      <c r="B232" s="32"/>
      <c r="C232" s="138" t="s">
        <v>473</v>
      </c>
      <c r="D232" s="138" t="s">
        <v>377</v>
      </c>
      <c r="E232" s="139" t="s">
        <v>2876</v>
      </c>
      <c r="F232" s="140" t="s">
        <v>2877</v>
      </c>
      <c r="G232" s="141" t="s">
        <v>641</v>
      </c>
      <c r="H232" s="142">
        <v>1515</v>
      </c>
      <c r="I232" s="143"/>
      <c r="J232" s="144">
        <f>ROUND(I232*H232,2)</f>
        <v>0</v>
      </c>
      <c r="K232" s="140" t="s">
        <v>381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382</v>
      </c>
      <c r="AT232" s="149" t="s">
        <v>377</v>
      </c>
      <c r="AU232" s="149" t="s">
        <v>83</v>
      </c>
      <c r="AY232" s="17" t="s">
        <v>375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382</v>
      </c>
      <c r="BM232" s="149" t="s">
        <v>2878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1273</v>
      </c>
      <c r="H233" s="155">
        <v>124</v>
      </c>
      <c r="I233" s="156"/>
      <c r="L233" s="151"/>
      <c r="M233" s="157"/>
      <c r="T233" s="158"/>
      <c r="AT233" s="153" t="s">
        <v>384</v>
      </c>
      <c r="AU233" s="153" t="s">
        <v>83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2" customFormat="1" ht="11.25" x14ac:dyDescent="0.2">
      <c r="B234" s="151"/>
      <c r="D234" s="152" t="s">
        <v>384</v>
      </c>
      <c r="E234" s="153" t="s">
        <v>1</v>
      </c>
      <c r="F234" s="154" t="s">
        <v>549</v>
      </c>
      <c r="H234" s="155">
        <v>24</v>
      </c>
      <c r="I234" s="156"/>
      <c r="L234" s="151"/>
      <c r="M234" s="157"/>
      <c r="T234" s="158"/>
      <c r="AT234" s="153" t="s">
        <v>384</v>
      </c>
      <c r="AU234" s="153" t="s">
        <v>83</v>
      </c>
      <c r="AV234" s="12" t="s">
        <v>85</v>
      </c>
      <c r="AW234" s="12" t="s">
        <v>32</v>
      </c>
      <c r="AX234" s="12" t="s">
        <v>76</v>
      </c>
      <c r="AY234" s="153" t="s">
        <v>375</v>
      </c>
    </row>
    <row r="235" spans="2:65" s="12" customFormat="1" ht="11.25" x14ac:dyDescent="0.2">
      <c r="B235" s="151"/>
      <c r="D235" s="152" t="s">
        <v>384</v>
      </c>
      <c r="E235" s="153" t="s">
        <v>1</v>
      </c>
      <c r="F235" s="154" t="s">
        <v>778</v>
      </c>
      <c r="H235" s="155">
        <v>56</v>
      </c>
      <c r="I235" s="156"/>
      <c r="L235" s="151"/>
      <c r="M235" s="157"/>
      <c r="T235" s="158"/>
      <c r="AT235" s="153" t="s">
        <v>384</v>
      </c>
      <c r="AU235" s="153" t="s">
        <v>83</v>
      </c>
      <c r="AV235" s="12" t="s">
        <v>85</v>
      </c>
      <c r="AW235" s="12" t="s">
        <v>32</v>
      </c>
      <c r="AX235" s="12" t="s">
        <v>76</v>
      </c>
      <c r="AY235" s="153" t="s">
        <v>375</v>
      </c>
    </row>
    <row r="236" spans="2:65" s="12" customFormat="1" ht="11.25" x14ac:dyDescent="0.2">
      <c r="B236" s="151"/>
      <c r="D236" s="152" t="s">
        <v>384</v>
      </c>
      <c r="E236" s="153" t="s">
        <v>1</v>
      </c>
      <c r="F236" s="154" t="s">
        <v>563</v>
      </c>
      <c r="H236" s="155">
        <v>27</v>
      </c>
      <c r="I236" s="156"/>
      <c r="L236" s="151"/>
      <c r="M236" s="157"/>
      <c r="T236" s="158"/>
      <c r="AT236" s="153" t="s">
        <v>384</v>
      </c>
      <c r="AU236" s="153" t="s">
        <v>83</v>
      </c>
      <c r="AV236" s="12" t="s">
        <v>85</v>
      </c>
      <c r="AW236" s="12" t="s">
        <v>32</v>
      </c>
      <c r="AX236" s="12" t="s">
        <v>76</v>
      </c>
      <c r="AY236" s="153" t="s">
        <v>375</v>
      </c>
    </row>
    <row r="237" spans="2:65" s="12" customFormat="1" ht="11.25" x14ac:dyDescent="0.2">
      <c r="B237" s="151"/>
      <c r="D237" s="152" t="s">
        <v>384</v>
      </c>
      <c r="E237" s="153" t="s">
        <v>1</v>
      </c>
      <c r="F237" s="154" t="s">
        <v>1033</v>
      </c>
      <c r="H237" s="155">
        <v>89</v>
      </c>
      <c r="I237" s="156"/>
      <c r="L237" s="151"/>
      <c r="M237" s="157"/>
      <c r="T237" s="158"/>
      <c r="AT237" s="153" t="s">
        <v>384</v>
      </c>
      <c r="AU237" s="153" t="s">
        <v>83</v>
      </c>
      <c r="AV237" s="12" t="s">
        <v>85</v>
      </c>
      <c r="AW237" s="12" t="s">
        <v>32</v>
      </c>
      <c r="AX237" s="12" t="s">
        <v>76</v>
      </c>
      <c r="AY237" s="153" t="s">
        <v>375</v>
      </c>
    </row>
    <row r="238" spans="2:65" s="12" customFormat="1" ht="11.25" x14ac:dyDescent="0.2">
      <c r="B238" s="151"/>
      <c r="D238" s="152" t="s">
        <v>384</v>
      </c>
      <c r="E238" s="153" t="s">
        <v>1</v>
      </c>
      <c r="F238" s="154" t="s">
        <v>549</v>
      </c>
      <c r="H238" s="155">
        <v>24</v>
      </c>
      <c r="I238" s="156"/>
      <c r="L238" s="151"/>
      <c r="M238" s="157"/>
      <c r="T238" s="158"/>
      <c r="AT238" s="153" t="s">
        <v>384</v>
      </c>
      <c r="AU238" s="153" t="s">
        <v>83</v>
      </c>
      <c r="AV238" s="12" t="s">
        <v>85</v>
      </c>
      <c r="AW238" s="12" t="s">
        <v>32</v>
      </c>
      <c r="AX238" s="12" t="s">
        <v>76</v>
      </c>
      <c r="AY238" s="153" t="s">
        <v>375</v>
      </c>
    </row>
    <row r="239" spans="2:65" s="12" customFormat="1" ht="11.25" x14ac:dyDescent="0.2">
      <c r="B239" s="151"/>
      <c r="D239" s="152" t="s">
        <v>384</v>
      </c>
      <c r="E239" s="153" t="s">
        <v>1</v>
      </c>
      <c r="F239" s="154" t="s">
        <v>545</v>
      </c>
      <c r="H239" s="155">
        <v>23</v>
      </c>
      <c r="I239" s="156"/>
      <c r="L239" s="151"/>
      <c r="M239" s="157"/>
      <c r="T239" s="158"/>
      <c r="AT239" s="153" t="s">
        <v>384</v>
      </c>
      <c r="AU239" s="153" t="s">
        <v>83</v>
      </c>
      <c r="AV239" s="12" t="s">
        <v>85</v>
      </c>
      <c r="AW239" s="12" t="s">
        <v>32</v>
      </c>
      <c r="AX239" s="12" t="s">
        <v>76</v>
      </c>
      <c r="AY239" s="153" t="s">
        <v>375</v>
      </c>
    </row>
    <row r="240" spans="2:65" s="12" customFormat="1" ht="11.25" x14ac:dyDescent="0.2">
      <c r="B240" s="151"/>
      <c r="D240" s="152" t="s">
        <v>384</v>
      </c>
      <c r="E240" s="153" t="s">
        <v>1</v>
      </c>
      <c r="F240" s="154" t="s">
        <v>992</v>
      </c>
      <c r="H240" s="155">
        <v>84</v>
      </c>
      <c r="I240" s="156"/>
      <c r="L240" s="151"/>
      <c r="M240" s="157"/>
      <c r="T240" s="158"/>
      <c r="AT240" s="153" t="s">
        <v>384</v>
      </c>
      <c r="AU240" s="153" t="s">
        <v>83</v>
      </c>
      <c r="AV240" s="12" t="s">
        <v>85</v>
      </c>
      <c r="AW240" s="12" t="s">
        <v>32</v>
      </c>
      <c r="AX240" s="12" t="s">
        <v>76</v>
      </c>
      <c r="AY240" s="153" t="s">
        <v>375</v>
      </c>
    </row>
    <row r="241" spans="2:51" s="12" customFormat="1" ht="11.25" x14ac:dyDescent="0.2">
      <c r="B241" s="151"/>
      <c r="D241" s="152" t="s">
        <v>384</v>
      </c>
      <c r="E241" s="153" t="s">
        <v>1</v>
      </c>
      <c r="F241" s="154" t="s">
        <v>1033</v>
      </c>
      <c r="H241" s="155">
        <v>89</v>
      </c>
      <c r="I241" s="156"/>
      <c r="L241" s="151"/>
      <c r="M241" s="157"/>
      <c r="T241" s="158"/>
      <c r="AT241" s="153" t="s">
        <v>384</v>
      </c>
      <c r="AU241" s="153" t="s">
        <v>83</v>
      </c>
      <c r="AV241" s="12" t="s">
        <v>85</v>
      </c>
      <c r="AW241" s="12" t="s">
        <v>32</v>
      </c>
      <c r="AX241" s="12" t="s">
        <v>76</v>
      </c>
      <c r="AY241" s="153" t="s">
        <v>375</v>
      </c>
    </row>
    <row r="242" spans="2:51" s="12" customFormat="1" ht="11.25" x14ac:dyDescent="0.2">
      <c r="B242" s="151"/>
      <c r="D242" s="152" t="s">
        <v>384</v>
      </c>
      <c r="E242" s="153" t="s">
        <v>1</v>
      </c>
      <c r="F242" s="154" t="s">
        <v>733</v>
      </c>
      <c r="H242" s="155">
        <v>54</v>
      </c>
      <c r="I242" s="156"/>
      <c r="L242" s="151"/>
      <c r="M242" s="157"/>
      <c r="T242" s="158"/>
      <c r="AT242" s="153" t="s">
        <v>384</v>
      </c>
      <c r="AU242" s="153" t="s">
        <v>83</v>
      </c>
      <c r="AV242" s="12" t="s">
        <v>85</v>
      </c>
      <c r="AW242" s="12" t="s">
        <v>32</v>
      </c>
      <c r="AX242" s="12" t="s">
        <v>76</v>
      </c>
      <c r="AY242" s="153" t="s">
        <v>375</v>
      </c>
    </row>
    <row r="243" spans="2:51" s="12" customFormat="1" ht="11.25" x14ac:dyDescent="0.2">
      <c r="B243" s="151"/>
      <c r="D243" s="152" t="s">
        <v>384</v>
      </c>
      <c r="E243" s="153" t="s">
        <v>1</v>
      </c>
      <c r="F243" s="154" t="s">
        <v>822</v>
      </c>
      <c r="H243" s="155">
        <v>64</v>
      </c>
      <c r="I243" s="156"/>
      <c r="L243" s="151"/>
      <c r="M243" s="157"/>
      <c r="T243" s="158"/>
      <c r="AT243" s="153" t="s">
        <v>384</v>
      </c>
      <c r="AU243" s="153" t="s">
        <v>83</v>
      </c>
      <c r="AV243" s="12" t="s">
        <v>85</v>
      </c>
      <c r="AW243" s="12" t="s">
        <v>32</v>
      </c>
      <c r="AX243" s="12" t="s">
        <v>76</v>
      </c>
      <c r="AY243" s="153" t="s">
        <v>375</v>
      </c>
    </row>
    <row r="244" spans="2:51" s="12" customFormat="1" ht="11.25" x14ac:dyDescent="0.2">
      <c r="B244" s="151"/>
      <c r="D244" s="152" t="s">
        <v>384</v>
      </c>
      <c r="E244" s="153" t="s">
        <v>1</v>
      </c>
      <c r="F244" s="154" t="s">
        <v>992</v>
      </c>
      <c r="H244" s="155">
        <v>84</v>
      </c>
      <c r="I244" s="156"/>
      <c r="L244" s="151"/>
      <c r="M244" s="157"/>
      <c r="T244" s="158"/>
      <c r="AT244" s="153" t="s">
        <v>384</v>
      </c>
      <c r="AU244" s="153" t="s">
        <v>83</v>
      </c>
      <c r="AV244" s="12" t="s">
        <v>85</v>
      </c>
      <c r="AW244" s="12" t="s">
        <v>32</v>
      </c>
      <c r="AX244" s="12" t="s">
        <v>76</v>
      </c>
      <c r="AY244" s="153" t="s">
        <v>375</v>
      </c>
    </row>
    <row r="245" spans="2:51" s="12" customFormat="1" ht="11.25" x14ac:dyDescent="0.2">
      <c r="B245" s="151"/>
      <c r="D245" s="152" t="s">
        <v>384</v>
      </c>
      <c r="E245" s="153" t="s">
        <v>1</v>
      </c>
      <c r="F245" s="154" t="s">
        <v>925</v>
      </c>
      <c r="H245" s="155">
        <v>75</v>
      </c>
      <c r="I245" s="156"/>
      <c r="L245" s="151"/>
      <c r="M245" s="157"/>
      <c r="T245" s="158"/>
      <c r="AT245" s="153" t="s">
        <v>384</v>
      </c>
      <c r="AU245" s="153" t="s">
        <v>83</v>
      </c>
      <c r="AV245" s="12" t="s">
        <v>85</v>
      </c>
      <c r="AW245" s="12" t="s">
        <v>32</v>
      </c>
      <c r="AX245" s="12" t="s">
        <v>76</v>
      </c>
      <c r="AY245" s="153" t="s">
        <v>375</v>
      </c>
    </row>
    <row r="246" spans="2:51" s="12" customFormat="1" ht="11.25" x14ac:dyDescent="0.2">
      <c r="B246" s="151"/>
      <c r="D246" s="152" t="s">
        <v>384</v>
      </c>
      <c r="E246" s="153" t="s">
        <v>1</v>
      </c>
      <c r="F246" s="154" t="s">
        <v>822</v>
      </c>
      <c r="H246" s="155">
        <v>64</v>
      </c>
      <c r="I246" s="156"/>
      <c r="L246" s="151"/>
      <c r="M246" s="157"/>
      <c r="T246" s="158"/>
      <c r="AT246" s="153" t="s">
        <v>384</v>
      </c>
      <c r="AU246" s="153" t="s">
        <v>83</v>
      </c>
      <c r="AV246" s="12" t="s">
        <v>85</v>
      </c>
      <c r="AW246" s="12" t="s">
        <v>32</v>
      </c>
      <c r="AX246" s="12" t="s">
        <v>76</v>
      </c>
      <c r="AY246" s="153" t="s">
        <v>375</v>
      </c>
    </row>
    <row r="247" spans="2:51" s="12" customFormat="1" ht="11.25" x14ac:dyDescent="0.2">
      <c r="B247" s="151"/>
      <c r="D247" s="152" t="s">
        <v>384</v>
      </c>
      <c r="E247" s="153" t="s">
        <v>1</v>
      </c>
      <c r="F247" s="154" t="s">
        <v>992</v>
      </c>
      <c r="H247" s="155">
        <v>84</v>
      </c>
      <c r="I247" s="156"/>
      <c r="L247" s="151"/>
      <c r="M247" s="157"/>
      <c r="T247" s="158"/>
      <c r="AT247" s="153" t="s">
        <v>384</v>
      </c>
      <c r="AU247" s="153" t="s">
        <v>83</v>
      </c>
      <c r="AV247" s="12" t="s">
        <v>85</v>
      </c>
      <c r="AW247" s="12" t="s">
        <v>32</v>
      </c>
      <c r="AX247" s="12" t="s">
        <v>76</v>
      </c>
      <c r="AY247" s="153" t="s">
        <v>375</v>
      </c>
    </row>
    <row r="248" spans="2:51" s="12" customFormat="1" ht="11.25" x14ac:dyDescent="0.2">
      <c r="B248" s="151"/>
      <c r="D248" s="152" t="s">
        <v>384</v>
      </c>
      <c r="E248" s="153" t="s">
        <v>1</v>
      </c>
      <c r="F248" s="154" t="s">
        <v>1097</v>
      </c>
      <c r="H248" s="155">
        <v>95</v>
      </c>
      <c r="I248" s="156"/>
      <c r="L248" s="151"/>
      <c r="M248" s="157"/>
      <c r="T248" s="158"/>
      <c r="AT248" s="153" t="s">
        <v>384</v>
      </c>
      <c r="AU248" s="153" t="s">
        <v>83</v>
      </c>
      <c r="AV248" s="12" t="s">
        <v>85</v>
      </c>
      <c r="AW248" s="12" t="s">
        <v>32</v>
      </c>
      <c r="AX248" s="12" t="s">
        <v>76</v>
      </c>
      <c r="AY248" s="153" t="s">
        <v>375</v>
      </c>
    </row>
    <row r="249" spans="2:51" s="12" customFormat="1" ht="11.25" x14ac:dyDescent="0.2">
      <c r="B249" s="151"/>
      <c r="D249" s="152" t="s">
        <v>384</v>
      </c>
      <c r="E249" s="153" t="s">
        <v>1</v>
      </c>
      <c r="F249" s="154" t="s">
        <v>822</v>
      </c>
      <c r="H249" s="155">
        <v>64</v>
      </c>
      <c r="I249" s="156"/>
      <c r="L249" s="151"/>
      <c r="M249" s="157"/>
      <c r="T249" s="158"/>
      <c r="AT249" s="153" t="s">
        <v>384</v>
      </c>
      <c r="AU249" s="153" t="s">
        <v>83</v>
      </c>
      <c r="AV249" s="12" t="s">
        <v>85</v>
      </c>
      <c r="AW249" s="12" t="s">
        <v>32</v>
      </c>
      <c r="AX249" s="12" t="s">
        <v>76</v>
      </c>
      <c r="AY249" s="153" t="s">
        <v>375</v>
      </c>
    </row>
    <row r="250" spans="2:51" s="12" customFormat="1" ht="11.25" x14ac:dyDescent="0.2">
      <c r="B250" s="151"/>
      <c r="D250" s="152" t="s">
        <v>384</v>
      </c>
      <c r="E250" s="153" t="s">
        <v>1</v>
      </c>
      <c r="F250" s="154" t="s">
        <v>947</v>
      </c>
      <c r="H250" s="155">
        <v>78</v>
      </c>
      <c r="I250" s="156"/>
      <c r="L250" s="151"/>
      <c r="M250" s="157"/>
      <c r="T250" s="158"/>
      <c r="AT250" s="153" t="s">
        <v>384</v>
      </c>
      <c r="AU250" s="153" t="s">
        <v>83</v>
      </c>
      <c r="AV250" s="12" t="s">
        <v>85</v>
      </c>
      <c r="AW250" s="12" t="s">
        <v>32</v>
      </c>
      <c r="AX250" s="12" t="s">
        <v>76</v>
      </c>
      <c r="AY250" s="153" t="s">
        <v>375</v>
      </c>
    </row>
    <row r="251" spans="2:51" s="12" customFormat="1" ht="11.25" x14ac:dyDescent="0.2">
      <c r="B251" s="151"/>
      <c r="D251" s="152" t="s">
        <v>384</v>
      </c>
      <c r="E251" s="153" t="s">
        <v>1</v>
      </c>
      <c r="F251" s="154" t="s">
        <v>1386</v>
      </c>
      <c r="H251" s="155">
        <v>145</v>
      </c>
      <c r="I251" s="156"/>
      <c r="L251" s="151"/>
      <c r="M251" s="157"/>
      <c r="T251" s="158"/>
      <c r="AT251" s="153" t="s">
        <v>384</v>
      </c>
      <c r="AU251" s="153" t="s">
        <v>83</v>
      </c>
      <c r="AV251" s="12" t="s">
        <v>85</v>
      </c>
      <c r="AW251" s="12" t="s">
        <v>32</v>
      </c>
      <c r="AX251" s="12" t="s">
        <v>76</v>
      </c>
      <c r="AY251" s="153" t="s">
        <v>375</v>
      </c>
    </row>
    <row r="252" spans="2:51" s="12" customFormat="1" ht="11.25" x14ac:dyDescent="0.2">
      <c r="B252" s="151"/>
      <c r="D252" s="152" t="s">
        <v>384</v>
      </c>
      <c r="E252" s="153" t="s">
        <v>1</v>
      </c>
      <c r="F252" s="154" t="s">
        <v>581</v>
      </c>
      <c r="H252" s="155">
        <v>31</v>
      </c>
      <c r="I252" s="156"/>
      <c r="L252" s="151"/>
      <c r="M252" s="157"/>
      <c r="T252" s="158"/>
      <c r="AT252" s="153" t="s">
        <v>384</v>
      </c>
      <c r="AU252" s="153" t="s">
        <v>83</v>
      </c>
      <c r="AV252" s="12" t="s">
        <v>85</v>
      </c>
      <c r="AW252" s="12" t="s">
        <v>32</v>
      </c>
      <c r="AX252" s="12" t="s">
        <v>76</v>
      </c>
      <c r="AY252" s="153" t="s">
        <v>375</v>
      </c>
    </row>
    <row r="253" spans="2:51" s="12" customFormat="1" ht="11.25" x14ac:dyDescent="0.2">
      <c r="B253" s="151"/>
      <c r="D253" s="152" t="s">
        <v>384</v>
      </c>
      <c r="E253" s="153" t="s">
        <v>1</v>
      </c>
      <c r="F253" s="154" t="s">
        <v>992</v>
      </c>
      <c r="H253" s="155">
        <v>84</v>
      </c>
      <c r="I253" s="156"/>
      <c r="L253" s="151"/>
      <c r="M253" s="157"/>
      <c r="T253" s="158"/>
      <c r="AT253" s="153" t="s">
        <v>384</v>
      </c>
      <c r="AU253" s="153" t="s">
        <v>83</v>
      </c>
      <c r="AV253" s="12" t="s">
        <v>85</v>
      </c>
      <c r="AW253" s="12" t="s">
        <v>32</v>
      </c>
      <c r="AX253" s="12" t="s">
        <v>76</v>
      </c>
      <c r="AY253" s="153" t="s">
        <v>375</v>
      </c>
    </row>
    <row r="254" spans="2:51" s="12" customFormat="1" ht="11.25" x14ac:dyDescent="0.2">
      <c r="B254" s="151"/>
      <c r="D254" s="152" t="s">
        <v>384</v>
      </c>
      <c r="E254" s="153" t="s">
        <v>1</v>
      </c>
      <c r="F254" s="154" t="s">
        <v>729</v>
      </c>
      <c r="H254" s="155">
        <v>53</v>
      </c>
      <c r="I254" s="156"/>
      <c r="L254" s="151"/>
      <c r="M254" s="157"/>
      <c r="T254" s="158"/>
      <c r="AT254" s="153" t="s">
        <v>384</v>
      </c>
      <c r="AU254" s="153" t="s">
        <v>83</v>
      </c>
      <c r="AV254" s="12" t="s">
        <v>85</v>
      </c>
      <c r="AW254" s="12" t="s">
        <v>32</v>
      </c>
      <c r="AX254" s="12" t="s">
        <v>76</v>
      </c>
      <c r="AY254" s="153" t="s">
        <v>375</v>
      </c>
    </row>
    <row r="255" spans="2:51" s="13" customFormat="1" ht="11.25" x14ac:dyDescent="0.2">
      <c r="B255" s="159"/>
      <c r="D255" s="152" t="s">
        <v>384</v>
      </c>
      <c r="E255" s="160" t="s">
        <v>1</v>
      </c>
      <c r="F255" s="161" t="s">
        <v>387</v>
      </c>
      <c r="H255" s="162">
        <v>1515</v>
      </c>
      <c r="I255" s="163"/>
      <c r="L255" s="159"/>
      <c r="M255" s="164"/>
      <c r="T255" s="165"/>
      <c r="AT255" s="160" t="s">
        <v>384</v>
      </c>
      <c r="AU255" s="160" t="s">
        <v>83</v>
      </c>
      <c r="AV255" s="13" t="s">
        <v>382</v>
      </c>
      <c r="AW255" s="13" t="s">
        <v>32</v>
      </c>
      <c r="AX255" s="13" t="s">
        <v>83</v>
      </c>
      <c r="AY255" s="160" t="s">
        <v>375</v>
      </c>
    </row>
    <row r="256" spans="2:51" s="14" customFormat="1" ht="11.25" x14ac:dyDescent="0.2">
      <c r="B256" s="166"/>
      <c r="D256" s="152" t="s">
        <v>384</v>
      </c>
      <c r="E256" s="167" t="s">
        <v>1</v>
      </c>
      <c r="F256" s="168" t="s">
        <v>2840</v>
      </c>
      <c r="H256" s="167" t="s">
        <v>1</v>
      </c>
      <c r="I256" s="169"/>
      <c r="L256" s="166"/>
      <c r="M256" s="170"/>
      <c r="T256" s="171"/>
      <c r="AT256" s="167" t="s">
        <v>384</v>
      </c>
      <c r="AU256" s="167" t="s">
        <v>83</v>
      </c>
      <c r="AV256" s="14" t="s">
        <v>83</v>
      </c>
      <c r="AW256" s="14" t="s">
        <v>32</v>
      </c>
      <c r="AX256" s="14" t="s">
        <v>76</v>
      </c>
      <c r="AY256" s="167" t="s">
        <v>375</v>
      </c>
    </row>
    <row r="257" spans="2:65" s="1" customFormat="1" ht="16.5" customHeight="1" x14ac:dyDescent="0.2">
      <c r="B257" s="32"/>
      <c r="C257" s="138" t="s">
        <v>8</v>
      </c>
      <c r="D257" s="138" t="s">
        <v>377</v>
      </c>
      <c r="E257" s="139" t="s">
        <v>2879</v>
      </c>
      <c r="F257" s="140" t="s">
        <v>2880</v>
      </c>
      <c r="G257" s="141" t="s">
        <v>641</v>
      </c>
      <c r="H257" s="142">
        <v>879</v>
      </c>
      <c r="I257" s="143"/>
      <c r="J257" s="144">
        <f>ROUND(I257*H257,2)</f>
        <v>0</v>
      </c>
      <c r="K257" s="140" t="s">
        <v>381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382</v>
      </c>
      <c r="AT257" s="149" t="s">
        <v>377</v>
      </c>
      <c r="AU257" s="149" t="s">
        <v>83</v>
      </c>
      <c r="AY257" s="17" t="s">
        <v>375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382</v>
      </c>
      <c r="BM257" s="149" t="s">
        <v>2881</v>
      </c>
    </row>
    <row r="258" spans="2:65" s="12" customFormat="1" ht="11.25" x14ac:dyDescent="0.2">
      <c r="B258" s="151"/>
      <c r="D258" s="152" t="s">
        <v>384</v>
      </c>
      <c r="E258" s="153" t="s">
        <v>1</v>
      </c>
      <c r="F258" s="154" t="s">
        <v>688</v>
      </c>
      <c r="H258" s="155">
        <v>45</v>
      </c>
      <c r="I258" s="156"/>
      <c r="L258" s="151"/>
      <c r="M258" s="157"/>
      <c r="T258" s="158"/>
      <c r="AT258" s="153" t="s">
        <v>384</v>
      </c>
      <c r="AU258" s="153" t="s">
        <v>83</v>
      </c>
      <c r="AV258" s="12" t="s">
        <v>85</v>
      </c>
      <c r="AW258" s="12" t="s">
        <v>32</v>
      </c>
      <c r="AX258" s="12" t="s">
        <v>76</v>
      </c>
      <c r="AY258" s="153" t="s">
        <v>375</v>
      </c>
    </row>
    <row r="259" spans="2:65" s="12" customFormat="1" ht="11.25" x14ac:dyDescent="0.2">
      <c r="B259" s="151"/>
      <c r="D259" s="152" t="s">
        <v>384</v>
      </c>
      <c r="E259" s="153" t="s">
        <v>1</v>
      </c>
      <c r="F259" s="154" t="s">
        <v>733</v>
      </c>
      <c r="H259" s="155">
        <v>54</v>
      </c>
      <c r="I259" s="156"/>
      <c r="L259" s="151"/>
      <c r="M259" s="157"/>
      <c r="T259" s="158"/>
      <c r="AT259" s="153" t="s">
        <v>384</v>
      </c>
      <c r="AU259" s="153" t="s">
        <v>83</v>
      </c>
      <c r="AV259" s="12" t="s">
        <v>85</v>
      </c>
      <c r="AW259" s="12" t="s">
        <v>32</v>
      </c>
      <c r="AX259" s="12" t="s">
        <v>76</v>
      </c>
      <c r="AY259" s="153" t="s">
        <v>375</v>
      </c>
    </row>
    <row r="260" spans="2:65" s="12" customFormat="1" ht="11.25" x14ac:dyDescent="0.2">
      <c r="B260" s="151"/>
      <c r="D260" s="152" t="s">
        <v>384</v>
      </c>
      <c r="E260" s="153" t="s">
        <v>1</v>
      </c>
      <c r="F260" s="154" t="s">
        <v>827</v>
      </c>
      <c r="H260" s="155">
        <v>65</v>
      </c>
      <c r="I260" s="156"/>
      <c r="L260" s="151"/>
      <c r="M260" s="157"/>
      <c r="T260" s="158"/>
      <c r="AT260" s="153" t="s">
        <v>384</v>
      </c>
      <c r="AU260" s="153" t="s">
        <v>83</v>
      </c>
      <c r="AV260" s="12" t="s">
        <v>85</v>
      </c>
      <c r="AW260" s="12" t="s">
        <v>32</v>
      </c>
      <c r="AX260" s="12" t="s">
        <v>76</v>
      </c>
      <c r="AY260" s="153" t="s">
        <v>375</v>
      </c>
    </row>
    <row r="261" spans="2:65" s="12" customFormat="1" ht="11.25" x14ac:dyDescent="0.2">
      <c r="B261" s="151"/>
      <c r="D261" s="152" t="s">
        <v>384</v>
      </c>
      <c r="E261" s="153" t="s">
        <v>1</v>
      </c>
      <c r="F261" s="154" t="s">
        <v>696</v>
      </c>
      <c r="H261" s="155">
        <v>47</v>
      </c>
      <c r="I261" s="156"/>
      <c r="L261" s="151"/>
      <c r="M261" s="157"/>
      <c r="T261" s="158"/>
      <c r="AT261" s="153" t="s">
        <v>384</v>
      </c>
      <c r="AU261" s="153" t="s">
        <v>83</v>
      </c>
      <c r="AV261" s="12" t="s">
        <v>85</v>
      </c>
      <c r="AW261" s="12" t="s">
        <v>32</v>
      </c>
      <c r="AX261" s="12" t="s">
        <v>76</v>
      </c>
      <c r="AY261" s="153" t="s">
        <v>375</v>
      </c>
    </row>
    <row r="262" spans="2:65" s="12" customFormat="1" ht="11.25" x14ac:dyDescent="0.2">
      <c r="B262" s="151"/>
      <c r="D262" s="152" t="s">
        <v>384</v>
      </c>
      <c r="E262" s="153" t="s">
        <v>1</v>
      </c>
      <c r="F262" s="154" t="s">
        <v>1005</v>
      </c>
      <c r="H262" s="155">
        <v>86</v>
      </c>
      <c r="I262" s="156"/>
      <c r="L262" s="151"/>
      <c r="M262" s="157"/>
      <c r="T262" s="158"/>
      <c r="AT262" s="153" t="s">
        <v>384</v>
      </c>
      <c r="AU262" s="153" t="s">
        <v>83</v>
      </c>
      <c r="AV262" s="12" t="s">
        <v>85</v>
      </c>
      <c r="AW262" s="12" t="s">
        <v>32</v>
      </c>
      <c r="AX262" s="12" t="s">
        <v>76</v>
      </c>
      <c r="AY262" s="153" t="s">
        <v>375</v>
      </c>
    </row>
    <row r="263" spans="2:65" s="12" customFormat="1" ht="11.25" x14ac:dyDescent="0.2">
      <c r="B263" s="151"/>
      <c r="D263" s="152" t="s">
        <v>384</v>
      </c>
      <c r="E263" s="153" t="s">
        <v>1</v>
      </c>
      <c r="F263" s="154" t="s">
        <v>688</v>
      </c>
      <c r="H263" s="155">
        <v>45</v>
      </c>
      <c r="I263" s="156"/>
      <c r="L263" s="151"/>
      <c r="M263" s="157"/>
      <c r="T263" s="158"/>
      <c r="AT263" s="153" t="s">
        <v>384</v>
      </c>
      <c r="AU263" s="153" t="s">
        <v>83</v>
      </c>
      <c r="AV263" s="12" t="s">
        <v>85</v>
      </c>
      <c r="AW263" s="12" t="s">
        <v>32</v>
      </c>
      <c r="AX263" s="12" t="s">
        <v>76</v>
      </c>
      <c r="AY263" s="153" t="s">
        <v>375</v>
      </c>
    </row>
    <row r="264" spans="2:65" s="12" customFormat="1" ht="11.25" x14ac:dyDescent="0.2">
      <c r="B264" s="151"/>
      <c r="D264" s="152" t="s">
        <v>384</v>
      </c>
      <c r="E264" s="153" t="s">
        <v>1</v>
      </c>
      <c r="F264" s="154" t="s">
        <v>809</v>
      </c>
      <c r="H264" s="155">
        <v>62</v>
      </c>
      <c r="I264" s="156"/>
      <c r="L264" s="151"/>
      <c r="M264" s="157"/>
      <c r="T264" s="158"/>
      <c r="AT264" s="153" t="s">
        <v>384</v>
      </c>
      <c r="AU264" s="153" t="s">
        <v>83</v>
      </c>
      <c r="AV264" s="12" t="s">
        <v>85</v>
      </c>
      <c r="AW264" s="12" t="s">
        <v>32</v>
      </c>
      <c r="AX264" s="12" t="s">
        <v>76</v>
      </c>
      <c r="AY264" s="153" t="s">
        <v>375</v>
      </c>
    </row>
    <row r="265" spans="2:65" s="12" customFormat="1" ht="11.25" x14ac:dyDescent="0.2">
      <c r="B265" s="151"/>
      <c r="D265" s="152" t="s">
        <v>384</v>
      </c>
      <c r="E265" s="153" t="s">
        <v>1</v>
      </c>
      <c r="F265" s="154" t="s">
        <v>846</v>
      </c>
      <c r="H265" s="155">
        <v>67</v>
      </c>
      <c r="I265" s="156"/>
      <c r="L265" s="151"/>
      <c r="M265" s="157"/>
      <c r="T265" s="158"/>
      <c r="AT265" s="153" t="s">
        <v>384</v>
      </c>
      <c r="AU265" s="153" t="s">
        <v>83</v>
      </c>
      <c r="AV265" s="12" t="s">
        <v>85</v>
      </c>
      <c r="AW265" s="12" t="s">
        <v>32</v>
      </c>
      <c r="AX265" s="12" t="s">
        <v>76</v>
      </c>
      <c r="AY265" s="153" t="s">
        <v>375</v>
      </c>
    </row>
    <row r="266" spans="2:65" s="12" customFormat="1" ht="11.25" x14ac:dyDescent="0.2">
      <c r="B266" s="151"/>
      <c r="D266" s="152" t="s">
        <v>384</v>
      </c>
      <c r="E266" s="153" t="s">
        <v>1</v>
      </c>
      <c r="F266" s="154" t="s">
        <v>7</v>
      </c>
      <c r="H266" s="155">
        <v>21</v>
      </c>
      <c r="I266" s="156"/>
      <c r="L266" s="151"/>
      <c r="M266" s="157"/>
      <c r="T266" s="158"/>
      <c r="AT266" s="153" t="s">
        <v>384</v>
      </c>
      <c r="AU266" s="153" t="s">
        <v>83</v>
      </c>
      <c r="AV266" s="12" t="s">
        <v>85</v>
      </c>
      <c r="AW266" s="12" t="s">
        <v>32</v>
      </c>
      <c r="AX266" s="12" t="s">
        <v>76</v>
      </c>
      <c r="AY266" s="153" t="s">
        <v>375</v>
      </c>
    </row>
    <row r="267" spans="2:65" s="12" customFormat="1" ht="11.25" x14ac:dyDescent="0.2">
      <c r="B267" s="151"/>
      <c r="D267" s="152" t="s">
        <v>384</v>
      </c>
      <c r="E267" s="153" t="s">
        <v>1</v>
      </c>
      <c r="F267" s="154" t="s">
        <v>581</v>
      </c>
      <c r="H267" s="155">
        <v>31</v>
      </c>
      <c r="I267" s="156"/>
      <c r="L267" s="151"/>
      <c r="M267" s="157"/>
      <c r="T267" s="158"/>
      <c r="AT267" s="153" t="s">
        <v>384</v>
      </c>
      <c r="AU267" s="153" t="s">
        <v>83</v>
      </c>
      <c r="AV267" s="12" t="s">
        <v>85</v>
      </c>
      <c r="AW267" s="12" t="s">
        <v>32</v>
      </c>
      <c r="AX267" s="12" t="s">
        <v>76</v>
      </c>
      <c r="AY267" s="153" t="s">
        <v>375</v>
      </c>
    </row>
    <row r="268" spans="2:65" s="12" customFormat="1" ht="11.25" x14ac:dyDescent="0.2">
      <c r="B268" s="151"/>
      <c r="D268" s="152" t="s">
        <v>384</v>
      </c>
      <c r="E268" s="153" t="s">
        <v>1</v>
      </c>
      <c r="F268" s="154" t="s">
        <v>545</v>
      </c>
      <c r="H268" s="155">
        <v>23</v>
      </c>
      <c r="I268" s="156"/>
      <c r="L268" s="151"/>
      <c r="M268" s="157"/>
      <c r="T268" s="158"/>
      <c r="AT268" s="153" t="s">
        <v>384</v>
      </c>
      <c r="AU268" s="153" t="s">
        <v>83</v>
      </c>
      <c r="AV268" s="12" t="s">
        <v>85</v>
      </c>
      <c r="AW268" s="12" t="s">
        <v>32</v>
      </c>
      <c r="AX268" s="12" t="s">
        <v>76</v>
      </c>
      <c r="AY268" s="153" t="s">
        <v>375</v>
      </c>
    </row>
    <row r="269" spans="2:65" s="12" customFormat="1" ht="11.25" x14ac:dyDescent="0.2">
      <c r="B269" s="151"/>
      <c r="D269" s="152" t="s">
        <v>384</v>
      </c>
      <c r="E269" s="153" t="s">
        <v>1</v>
      </c>
      <c r="F269" s="154" t="s">
        <v>549</v>
      </c>
      <c r="H269" s="155">
        <v>24</v>
      </c>
      <c r="I269" s="156"/>
      <c r="L269" s="151"/>
      <c r="M269" s="157"/>
      <c r="T269" s="158"/>
      <c r="AT269" s="153" t="s">
        <v>384</v>
      </c>
      <c r="AU269" s="153" t="s">
        <v>83</v>
      </c>
      <c r="AV269" s="12" t="s">
        <v>85</v>
      </c>
      <c r="AW269" s="12" t="s">
        <v>32</v>
      </c>
      <c r="AX269" s="12" t="s">
        <v>76</v>
      </c>
      <c r="AY269" s="153" t="s">
        <v>375</v>
      </c>
    </row>
    <row r="270" spans="2:65" s="12" customFormat="1" ht="11.25" x14ac:dyDescent="0.2">
      <c r="B270" s="151"/>
      <c r="D270" s="152" t="s">
        <v>384</v>
      </c>
      <c r="E270" s="153" t="s">
        <v>1</v>
      </c>
      <c r="F270" s="154" t="s">
        <v>850</v>
      </c>
      <c r="H270" s="155">
        <v>68</v>
      </c>
      <c r="I270" s="156"/>
      <c r="L270" s="151"/>
      <c r="M270" s="157"/>
      <c r="T270" s="158"/>
      <c r="AT270" s="153" t="s">
        <v>384</v>
      </c>
      <c r="AU270" s="153" t="s">
        <v>83</v>
      </c>
      <c r="AV270" s="12" t="s">
        <v>85</v>
      </c>
      <c r="AW270" s="12" t="s">
        <v>32</v>
      </c>
      <c r="AX270" s="12" t="s">
        <v>76</v>
      </c>
      <c r="AY270" s="153" t="s">
        <v>375</v>
      </c>
    </row>
    <row r="271" spans="2:65" s="12" customFormat="1" ht="11.25" x14ac:dyDescent="0.2">
      <c r="B271" s="151"/>
      <c r="D271" s="152" t="s">
        <v>384</v>
      </c>
      <c r="E271" s="153" t="s">
        <v>1</v>
      </c>
      <c r="F271" s="154" t="s">
        <v>827</v>
      </c>
      <c r="H271" s="155">
        <v>65</v>
      </c>
      <c r="I271" s="156"/>
      <c r="L271" s="151"/>
      <c r="M271" s="157"/>
      <c r="T271" s="158"/>
      <c r="AT271" s="153" t="s">
        <v>384</v>
      </c>
      <c r="AU271" s="153" t="s">
        <v>83</v>
      </c>
      <c r="AV271" s="12" t="s">
        <v>85</v>
      </c>
      <c r="AW271" s="12" t="s">
        <v>32</v>
      </c>
      <c r="AX271" s="12" t="s">
        <v>76</v>
      </c>
      <c r="AY271" s="153" t="s">
        <v>375</v>
      </c>
    </row>
    <row r="272" spans="2:65" s="12" customFormat="1" ht="11.25" x14ac:dyDescent="0.2">
      <c r="B272" s="151"/>
      <c r="D272" s="152" t="s">
        <v>384</v>
      </c>
      <c r="E272" s="153" t="s">
        <v>1</v>
      </c>
      <c r="F272" s="154" t="s">
        <v>688</v>
      </c>
      <c r="H272" s="155">
        <v>45</v>
      </c>
      <c r="I272" s="156"/>
      <c r="L272" s="151"/>
      <c r="M272" s="157"/>
      <c r="T272" s="158"/>
      <c r="AT272" s="153" t="s">
        <v>384</v>
      </c>
      <c r="AU272" s="153" t="s">
        <v>83</v>
      </c>
      <c r="AV272" s="12" t="s">
        <v>85</v>
      </c>
      <c r="AW272" s="12" t="s">
        <v>32</v>
      </c>
      <c r="AX272" s="12" t="s">
        <v>76</v>
      </c>
      <c r="AY272" s="153" t="s">
        <v>375</v>
      </c>
    </row>
    <row r="273" spans="2:65" s="12" customFormat="1" ht="11.25" x14ac:dyDescent="0.2">
      <c r="B273" s="151"/>
      <c r="D273" s="152" t="s">
        <v>384</v>
      </c>
      <c r="E273" s="153" t="s">
        <v>1</v>
      </c>
      <c r="F273" s="154" t="s">
        <v>837</v>
      </c>
      <c r="H273" s="155">
        <v>66</v>
      </c>
      <c r="I273" s="156"/>
      <c r="L273" s="151"/>
      <c r="M273" s="157"/>
      <c r="T273" s="158"/>
      <c r="AT273" s="153" t="s">
        <v>384</v>
      </c>
      <c r="AU273" s="153" t="s">
        <v>83</v>
      </c>
      <c r="AV273" s="12" t="s">
        <v>85</v>
      </c>
      <c r="AW273" s="12" t="s">
        <v>32</v>
      </c>
      <c r="AX273" s="12" t="s">
        <v>76</v>
      </c>
      <c r="AY273" s="153" t="s">
        <v>375</v>
      </c>
    </row>
    <row r="274" spans="2:65" s="12" customFormat="1" ht="11.25" x14ac:dyDescent="0.2">
      <c r="B274" s="151"/>
      <c r="D274" s="152" t="s">
        <v>384</v>
      </c>
      <c r="E274" s="153" t="s">
        <v>1</v>
      </c>
      <c r="F274" s="154" t="s">
        <v>827</v>
      </c>
      <c r="H274" s="155">
        <v>65</v>
      </c>
      <c r="I274" s="156"/>
      <c r="L274" s="151"/>
      <c r="M274" s="157"/>
      <c r="T274" s="158"/>
      <c r="AT274" s="153" t="s">
        <v>384</v>
      </c>
      <c r="AU274" s="153" t="s">
        <v>83</v>
      </c>
      <c r="AV274" s="12" t="s">
        <v>85</v>
      </c>
      <c r="AW274" s="12" t="s">
        <v>32</v>
      </c>
      <c r="AX274" s="12" t="s">
        <v>76</v>
      </c>
      <c r="AY274" s="153" t="s">
        <v>375</v>
      </c>
    </row>
    <row r="275" spans="2:65" s="13" customFormat="1" ht="11.25" x14ac:dyDescent="0.2">
      <c r="B275" s="159"/>
      <c r="D275" s="152" t="s">
        <v>384</v>
      </c>
      <c r="E275" s="160" t="s">
        <v>1</v>
      </c>
      <c r="F275" s="161" t="s">
        <v>387</v>
      </c>
      <c r="H275" s="162">
        <v>879</v>
      </c>
      <c r="I275" s="163"/>
      <c r="L275" s="159"/>
      <c r="M275" s="164"/>
      <c r="T275" s="165"/>
      <c r="AT275" s="160" t="s">
        <v>384</v>
      </c>
      <c r="AU275" s="160" t="s">
        <v>83</v>
      </c>
      <c r="AV275" s="13" t="s">
        <v>382</v>
      </c>
      <c r="AW275" s="13" t="s">
        <v>32</v>
      </c>
      <c r="AX275" s="13" t="s">
        <v>83</v>
      </c>
      <c r="AY275" s="160" t="s">
        <v>375</v>
      </c>
    </row>
    <row r="276" spans="2:65" s="14" customFormat="1" ht="11.25" x14ac:dyDescent="0.2">
      <c r="B276" s="166"/>
      <c r="D276" s="152" t="s">
        <v>384</v>
      </c>
      <c r="E276" s="167" t="s">
        <v>1</v>
      </c>
      <c r="F276" s="168" t="s">
        <v>2840</v>
      </c>
      <c r="H276" s="167" t="s">
        <v>1</v>
      </c>
      <c r="I276" s="169"/>
      <c r="L276" s="166"/>
      <c r="M276" s="170"/>
      <c r="T276" s="171"/>
      <c r="AT276" s="167" t="s">
        <v>384</v>
      </c>
      <c r="AU276" s="167" t="s">
        <v>83</v>
      </c>
      <c r="AV276" s="14" t="s">
        <v>83</v>
      </c>
      <c r="AW276" s="14" t="s">
        <v>32</v>
      </c>
      <c r="AX276" s="14" t="s">
        <v>76</v>
      </c>
      <c r="AY276" s="167" t="s">
        <v>375</v>
      </c>
    </row>
    <row r="277" spans="2:65" s="1" customFormat="1" ht="16.5" customHeight="1" x14ac:dyDescent="0.2">
      <c r="B277" s="32"/>
      <c r="C277" s="138" t="s">
        <v>491</v>
      </c>
      <c r="D277" s="138" t="s">
        <v>377</v>
      </c>
      <c r="E277" s="139" t="s">
        <v>2882</v>
      </c>
      <c r="F277" s="140" t="s">
        <v>2883</v>
      </c>
      <c r="G277" s="141" t="s">
        <v>641</v>
      </c>
      <c r="H277" s="142">
        <v>100</v>
      </c>
      <c r="I277" s="143"/>
      <c r="J277" s="144">
        <f>ROUND(I277*H277,2)</f>
        <v>0</v>
      </c>
      <c r="K277" s="140" t="s">
        <v>381</v>
      </c>
      <c r="L277" s="32"/>
      <c r="M277" s="145" t="s">
        <v>1</v>
      </c>
      <c r="N277" s="146" t="s">
        <v>41</v>
      </c>
      <c r="P277" s="147">
        <f>O277*H277</f>
        <v>0</v>
      </c>
      <c r="Q277" s="147">
        <v>0</v>
      </c>
      <c r="R277" s="147">
        <f>Q277*H277</f>
        <v>0</v>
      </c>
      <c r="S277" s="147">
        <v>0</v>
      </c>
      <c r="T277" s="148">
        <f>S277*H277</f>
        <v>0</v>
      </c>
      <c r="AR277" s="149" t="s">
        <v>382</v>
      </c>
      <c r="AT277" s="149" t="s">
        <v>377</v>
      </c>
      <c r="AU277" s="149" t="s">
        <v>83</v>
      </c>
      <c r="AY277" s="17" t="s">
        <v>375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83</v>
      </c>
      <c r="BK277" s="150">
        <f>ROUND(I277*H277,2)</f>
        <v>0</v>
      </c>
      <c r="BL277" s="17" t="s">
        <v>382</v>
      </c>
      <c r="BM277" s="149" t="s">
        <v>2884</v>
      </c>
    </row>
    <row r="278" spans="2:65" s="12" customFormat="1" ht="11.25" x14ac:dyDescent="0.2">
      <c r="B278" s="151"/>
      <c r="D278" s="152" t="s">
        <v>384</v>
      </c>
      <c r="E278" s="153" t="s">
        <v>1</v>
      </c>
      <c r="F278" s="154" t="s">
        <v>7</v>
      </c>
      <c r="H278" s="155">
        <v>21</v>
      </c>
      <c r="I278" s="156"/>
      <c r="L278" s="151"/>
      <c r="M278" s="157"/>
      <c r="T278" s="158"/>
      <c r="AT278" s="153" t="s">
        <v>384</v>
      </c>
      <c r="AU278" s="153" t="s">
        <v>83</v>
      </c>
      <c r="AV278" s="12" t="s">
        <v>85</v>
      </c>
      <c r="AW278" s="12" t="s">
        <v>32</v>
      </c>
      <c r="AX278" s="12" t="s">
        <v>76</v>
      </c>
      <c r="AY278" s="153" t="s">
        <v>375</v>
      </c>
    </row>
    <row r="279" spans="2:65" s="12" customFormat="1" ht="11.25" x14ac:dyDescent="0.2">
      <c r="B279" s="151"/>
      <c r="D279" s="152" t="s">
        <v>384</v>
      </c>
      <c r="E279" s="153" t="s">
        <v>1</v>
      </c>
      <c r="F279" s="154" t="s">
        <v>609</v>
      </c>
      <c r="H279" s="155">
        <v>35</v>
      </c>
      <c r="I279" s="156"/>
      <c r="L279" s="151"/>
      <c r="M279" s="157"/>
      <c r="T279" s="158"/>
      <c r="AT279" s="153" t="s">
        <v>384</v>
      </c>
      <c r="AU279" s="153" t="s">
        <v>83</v>
      </c>
      <c r="AV279" s="12" t="s">
        <v>85</v>
      </c>
      <c r="AW279" s="12" t="s">
        <v>32</v>
      </c>
      <c r="AX279" s="12" t="s">
        <v>76</v>
      </c>
      <c r="AY279" s="153" t="s">
        <v>375</v>
      </c>
    </row>
    <row r="280" spans="2:65" s="12" customFormat="1" ht="11.25" x14ac:dyDescent="0.2">
      <c r="B280" s="151"/>
      <c r="D280" s="152" t="s">
        <v>384</v>
      </c>
      <c r="E280" s="153" t="s">
        <v>1</v>
      </c>
      <c r="F280" s="154" t="s">
        <v>549</v>
      </c>
      <c r="H280" s="155">
        <v>24</v>
      </c>
      <c r="I280" s="156"/>
      <c r="L280" s="151"/>
      <c r="M280" s="157"/>
      <c r="T280" s="158"/>
      <c r="AT280" s="153" t="s">
        <v>384</v>
      </c>
      <c r="AU280" s="153" t="s">
        <v>83</v>
      </c>
      <c r="AV280" s="12" t="s">
        <v>85</v>
      </c>
      <c r="AW280" s="12" t="s">
        <v>32</v>
      </c>
      <c r="AX280" s="12" t="s">
        <v>76</v>
      </c>
      <c r="AY280" s="153" t="s">
        <v>375</v>
      </c>
    </row>
    <row r="281" spans="2:65" s="12" customFormat="1" ht="11.25" x14ac:dyDescent="0.2">
      <c r="B281" s="151"/>
      <c r="D281" s="152" t="s">
        <v>384</v>
      </c>
      <c r="E281" s="153" t="s">
        <v>1</v>
      </c>
      <c r="F281" s="154" t="s">
        <v>529</v>
      </c>
      <c r="H281" s="155">
        <v>20</v>
      </c>
      <c r="I281" s="156"/>
      <c r="L281" s="151"/>
      <c r="M281" s="157"/>
      <c r="T281" s="158"/>
      <c r="AT281" s="153" t="s">
        <v>384</v>
      </c>
      <c r="AU281" s="153" t="s">
        <v>83</v>
      </c>
      <c r="AV281" s="12" t="s">
        <v>85</v>
      </c>
      <c r="AW281" s="12" t="s">
        <v>32</v>
      </c>
      <c r="AX281" s="12" t="s">
        <v>76</v>
      </c>
      <c r="AY281" s="153" t="s">
        <v>375</v>
      </c>
    </row>
    <row r="282" spans="2:65" s="13" customFormat="1" ht="11.25" x14ac:dyDescent="0.2">
      <c r="B282" s="159"/>
      <c r="D282" s="152" t="s">
        <v>384</v>
      </c>
      <c r="E282" s="160" t="s">
        <v>1</v>
      </c>
      <c r="F282" s="161" t="s">
        <v>387</v>
      </c>
      <c r="H282" s="162">
        <v>100</v>
      </c>
      <c r="I282" s="163"/>
      <c r="L282" s="159"/>
      <c r="M282" s="164"/>
      <c r="T282" s="165"/>
      <c r="AT282" s="160" t="s">
        <v>384</v>
      </c>
      <c r="AU282" s="160" t="s">
        <v>83</v>
      </c>
      <c r="AV282" s="13" t="s">
        <v>382</v>
      </c>
      <c r="AW282" s="13" t="s">
        <v>32</v>
      </c>
      <c r="AX282" s="13" t="s">
        <v>83</v>
      </c>
      <c r="AY282" s="160" t="s">
        <v>375</v>
      </c>
    </row>
    <row r="283" spans="2:65" s="14" customFormat="1" ht="11.25" x14ac:dyDescent="0.2">
      <c r="B283" s="166"/>
      <c r="D283" s="152" t="s">
        <v>384</v>
      </c>
      <c r="E283" s="167" t="s">
        <v>1</v>
      </c>
      <c r="F283" s="168" t="s">
        <v>2840</v>
      </c>
      <c r="H283" s="167" t="s">
        <v>1</v>
      </c>
      <c r="I283" s="169"/>
      <c r="L283" s="166"/>
      <c r="M283" s="170"/>
      <c r="T283" s="171"/>
      <c r="AT283" s="167" t="s">
        <v>384</v>
      </c>
      <c r="AU283" s="167" t="s">
        <v>83</v>
      </c>
      <c r="AV283" s="14" t="s">
        <v>83</v>
      </c>
      <c r="AW283" s="14" t="s">
        <v>32</v>
      </c>
      <c r="AX283" s="14" t="s">
        <v>76</v>
      </c>
      <c r="AY283" s="167" t="s">
        <v>375</v>
      </c>
    </row>
    <row r="284" spans="2:65" s="1" customFormat="1" ht="16.5" customHeight="1" x14ac:dyDescent="0.2">
      <c r="B284" s="32"/>
      <c r="C284" s="138" t="s">
        <v>497</v>
      </c>
      <c r="D284" s="138" t="s">
        <v>377</v>
      </c>
      <c r="E284" s="139" t="s">
        <v>2885</v>
      </c>
      <c r="F284" s="140" t="s">
        <v>2886</v>
      </c>
      <c r="G284" s="141" t="s">
        <v>641</v>
      </c>
      <c r="H284" s="142">
        <v>364</v>
      </c>
      <c r="I284" s="143"/>
      <c r="J284" s="144">
        <f>ROUND(I284*H284,2)</f>
        <v>0</v>
      </c>
      <c r="K284" s="140" t="s">
        <v>381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382</v>
      </c>
      <c r="AT284" s="149" t="s">
        <v>377</v>
      </c>
      <c r="AU284" s="149" t="s">
        <v>83</v>
      </c>
      <c r="AY284" s="17" t="s">
        <v>375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382</v>
      </c>
      <c r="BM284" s="149" t="s">
        <v>2887</v>
      </c>
    </row>
    <row r="285" spans="2:65" s="12" customFormat="1" ht="11.25" x14ac:dyDescent="0.2">
      <c r="B285" s="151"/>
      <c r="D285" s="152" t="s">
        <v>384</v>
      </c>
      <c r="E285" s="153" t="s">
        <v>1</v>
      </c>
      <c r="F285" s="154" t="s">
        <v>545</v>
      </c>
      <c r="H285" s="155">
        <v>23</v>
      </c>
      <c r="I285" s="156"/>
      <c r="L285" s="151"/>
      <c r="M285" s="157"/>
      <c r="T285" s="158"/>
      <c r="AT285" s="153" t="s">
        <v>384</v>
      </c>
      <c r="AU285" s="153" t="s">
        <v>83</v>
      </c>
      <c r="AV285" s="12" t="s">
        <v>85</v>
      </c>
      <c r="AW285" s="12" t="s">
        <v>32</v>
      </c>
      <c r="AX285" s="12" t="s">
        <v>76</v>
      </c>
      <c r="AY285" s="153" t="s">
        <v>375</v>
      </c>
    </row>
    <row r="286" spans="2:65" s="12" customFormat="1" ht="11.25" x14ac:dyDescent="0.2">
      <c r="B286" s="151"/>
      <c r="D286" s="152" t="s">
        <v>384</v>
      </c>
      <c r="E286" s="153" t="s">
        <v>1</v>
      </c>
      <c r="F286" s="154" t="s">
        <v>733</v>
      </c>
      <c r="H286" s="155">
        <v>54</v>
      </c>
      <c r="I286" s="156"/>
      <c r="L286" s="151"/>
      <c r="M286" s="157"/>
      <c r="T286" s="158"/>
      <c r="AT286" s="153" t="s">
        <v>384</v>
      </c>
      <c r="AU286" s="153" t="s">
        <v>83</v>
      </c>
      <c r="AV286" s="12" t="s">
        <v>85</v>
      </c>
      <c r="AW286" s="12" t="s">
        <v>32</v>
      </c>
      <c r="AX286" s="12" t="s">
        <v>76</v>
      </c>
      <c r="AY286" s="153" t="s">
        <v>375</v>
      </c>
    </row>
    <row r="287" spans="2:65" s="12" customFormat="1" ht="11.25" x14ac:dyDescent="0.2">
      <c r="B287" s="151"/>
      <c r="D287" s="152" t="s">
        <v>384</v>
      </c>
      <c r="E287" s="153" t="s">
        <v>1</v>
      </c>
      <c r="F287" s="154" t="s">
        <v>778</v>
      </c>
      <c r="H287" s="155">
        <v>56</v>
      </c>
      <c r="I287" s="156"/>
      <c r="L287" s="151"/>
      <c r="M287" s="157"/>
      <c r="T287" s="158"/>
      <c r="AT287" s="153" t="s">
        <v>384</v>
      </c>
      <c r="AU287" s="153" t="s">
        <v>83</v>
      </c>
      <c r="AV287" s="12" t="s">
        <v>85</v>
      </c>
      <c r="AW287" s="12" t="s">
        <v>32</v>
      </c>
      <c r="AX287" s="12" t="s">
        <v>76</v>
      </c>
      <c r="AY287" s="153" t="s">
        <v>375</v>
      </c>
    </row>
    <row r="288" spans="2:65" s="12" customFormat="1" ht="11.25" x14ac:dyDescent="0.2">
      <c r="B288" s="151"/>
      <c r="D288" s="152" t="s">
        <v>384</v>
      </c>
      <c r="E288" s="153" t="s">
        <v>1</v>
      </c>
      <c r="F288" s="154" t="s">
        <v>997</v>
      </c>
      <c r="H288" s="155">
        <v>85</v>
      </c>
      <c r="I288" s="156"/>
      <c r="L288" s="151"/>
      <c r="M288" s="157"/>
      <c r="T288" s="158"/>
      <c r="AT288" s="153" t="s">
        <v>384</v>
      </c>
      <c r="AU288" s="153" t="s">
        <v>83</v>
      </c>
      <c r="AV288" s="12" t="s">
        <v>85</v>
      </c>
      <c r="AW288" s="12" t="s">
        <v>32</v>
      </c>
      <c r="AX288" s="12" t="s">
        <v>76</v>
      </c>
      <c r="AY288" s="153" t="s">
        <v>375</v>
      </c>
    </row>
    <row r="289" spans="2:65" s="12" customFormat="1" ht="11.25" x14ac:dyDescent="0.2">
      <c r="B289" s="151"/>
      <c r="D289" s="152" t="s">
        <v>384</v>
      </c>
      <c r="E289" s="153" t="s">
        <v>1</v>
      </c>
      <c r="F289" s="154" t="s">
        <v>733</v>
      </c>
      <c r="H289" s="155">
        <v>54</v>
      </c>
      <c r="I289" s="156"/>
      <c r="L289" s="151"/>
      <c r="M289" s="157"/>
      <c r="T289" s="158"/>
      <c r="AT289" s="153" t="s">
        <v>384</v>
      </c>
      <c r="AU289" s="153" t="s">
        <v>83</v>
      </c>
      <c r="AV289" s="12" t="s">
        <v>85</v>
      </c>
      <c r="AW289" s="12" t="s">
        <v>32</v>
      </c>
      <c r="AX289" s="12" t="s">
        <v>76</v>
      </c>
      <c r="AY289" s="153" t="s">
        <v>375</v>
      </c>
    </row>
    <row r="290" spans="2:65" s="12" customFormat="1" ht="11.25" x14ac:dyDescent="0.2">
      <c r="B290" s="151"/>
      <c r="D290" s="152" t="s">
        <v>384</v>
      </c>
      <c r="E290" s="153" t="s">
        <v>1</v>
      </c>
      <c r="F290" s="154" t="s">
        <v>581</v>
      </c>
      <c r="H290" s="155">
        <v>31</v>
      </c>
      <c r="I290" s="156"/>
      <c r="L290" s="151"/>
      <c r="M290" s="157"/>
      <c r="T290" s="158"/>
      <c r="AT290" s="153" t="s">
        <v>384</v>
      </c>
      <c r="AU290" s="153" t="s">
        <v>83</v>
      </c>
      <c r="AV290" s="12" t="s">
        <v>85</v>
      </c>
      <c r="AW290" s="12" t="s">
        <v>32</v>
      </c>
      <c r="AX290" s="12" t="s">
        <v>76</v>
      </c>
      <c r="AY290" s="153" t="s">
        <v>375</v>
      </c>
    </row>
    <row r="291" spans="2:65" s="12" customFormat="1" ht="11.25" x14ac:dyDescent="0.2">
      <c r="B291" s="151"/>
      <c r="D291" s="152" t="s">
        <v>384</v>
      </c>
      <c r="E291" s="153" t="s">
        <v>1</v>
      </c>
      <c r="F291" s="154" t="s">
        <v>805</v>
      </c>
      <c r="H291" s="155">
        <v>61</v>
      </c>
      <c r="I291" s="156"/>
      <c r="L291" s="151"/>
      <c r="M291" s="157"/>
      <c r="T291" s="158"/>
      <c r="AT291" s="153" t="s">
        <v>384</v>
      </c>
      <c r="AU291" s="153" t="s">
        <v>83</v>
      </c>
      <c r="AV291" s="12" t="s">
        <v>85</v>
      </c>
      <c r="AW291" s="12" t="s">
        <v>32</v>
      </c>
      <c r="AX291" s="12" t="s">
        <v>76</v>
      </c>
      <c r="AY291" s="153" t="s">
        <v>375</v>
      </c>
    </row>
    <row r="292" spans="2:65" s="13" customFormat="1" ht="11.25" x14ac:dyDescent="0.2">
      <c r="B292" s="159"/>
      <c r="D292" s="152" t="s">
        <v>384</v>
      </c>
      <c r="E292" s="160" t="s">
        <v>1</v>
      </c>
      <c r="F292" s="161" t="s">
        <v>387</v>
      </c>
      <c r="H292" s="162">
        <v>364</v>
      </c>
      <c r="I292" s="163"/>
      <c r="L292" s="159"/>
      <c r="M292" s="164"/>
      <c r="T292" s="165"/>
      <c r="AT292" s="160" t="s">
        <v>384</v>
      </c>
      <c r="AU292" s="160" t="s">
        <v>83</v>
      </c>
      <c r="AV292" s="13" t="s">
        <v>382</v>
      </c>
      <c r="AW292" s="13" t="s">
        <v>32</v>
      </c>
      <c r="AX292" s="13" t="s">
        <v>83</v>
      </c>
      <c r="AY292" s="160" t="s">
        <v>375</v>
      </c>
    </row>
    <row r="293" spans="2:65" s="14" customFormat="1" ht="11.25" x14ac:dyDescent="0.2">
      <c r="B293" s="166"/>
      <c r="D293" s="152" t="s">
        <v>384</v>
      </c>
      <c r="E293" s="167" t="s">
        <v>1</v>
      </c>
      <c r="F293" s="168" t="s">
        <v>2840</v>
      </c>
      <c r="H293" s="167" t="s">
        <v>1</v>
      </c>
      <c r="I293" s="169"/>
      <c r="L293" s="166"/>
      <c r="M293" s="170"/>
      <c r="T293" s="171"/>
      <c r="AT293" s="167" t="s">
        <v>384</v>
      </c>
      <c r="AU293" s="167" t="s">
        <v>83</v>
      </c>
      <c r="AV293" s="14" t="s">
        <v>83</v>
      </c>
      <c r="AW293" s="14" t="s">
        <v>32</v>
      </c>
      <c r="AX293" s="14" t="s">
        <v>76</v>
      </c>
      <c r="AY293" s="167" t="s">
        <v>375</v>
      </c>
    </row>
    <row r="294" spans="2:65" s="1" customFormat="1" ht="24.2" customHeight="1" x14ac:dyDescent="0.2">
      <c r="B294" s="32"/>
      <c r="C294" s="138" t="s">
        <v>503</v>
      </c>
      <c r="D294" s="138" t="s">
        <v>377</v>
      </c>
      <c r="E294" s="139" t="s">
        <v>2888</v>
      </c>
      <c r="F294" s="140" t="s">
        <v>2889</v>
      </c>
      <c r="G294" s="141" t="s">
        <v>641</v>
      </c>
      <c r="H294" s="142">
        <v>50</v>
      </c>
      <c r="I294" s="143"/>
      <c r="J294" s="144">
        <f>ROUND(I294*H294,2)</f>
        <v>0</v>
      </c>
      <c r="K294" s="140" t="s">
        <v>381</v>
      </c>
      <c r="L294" s="32"/>
      <c r="M294" s="145" t="s">
        <v>1</v>
      </c>
      <c r="N294" s="146" t="s">
        <v>41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382</v>
      </c>
      <c r="AT294" s="149" t="s">
        <v>377</v>
      </c>
      <c r="AU294" s="149" t="s">
        <v>83</v>
      </c>
      <c r="AY294" s="17" t="s">
        <v>375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83</v>
      </c>
      <c r="BK294" s="150">
        <f>ROUND(I294*H294,2)</f>
        <v>0</v>
      </c>
      <c r="BL294" s="17" t="s">
        <v>382</v>
      </c>
      <c r="BM294" s="149" t="s">
        <v>2890</v>
      </c>
    </row>
    <row r="295" spans="2:65" s="12" customFormat="1" ht="11.25" x14ac:dyDescent="0.2">
      <c r="B295" s="151"/>
      <c r="D295" s="152" t="s">
        <v>384</v>
      </c>
      <c r="E295" s="153" t="s">
        <v>1</v>
      </c>
      <c r="F295" s="154" t="s">
        <v>713</v>
      </c>
      <c r="H295" s="155">
        <v>50</v>
      </c>
      <c r="I295" s="156"/>
      <c r="L295" s="151"/>
      <c r="M295" s="157"/>
      <c r="T295" s="158"/>
      <c r="AT295" s="153" t="s">
        <v>384</v>
      </c>
      <c r="AU295" s="153" t="s">
        <v>83</v>
      </c>
      <c r="AV295" s="12" t="s">
        <v>85</v>
      </c>
      <c r="AW295" s="12" t="s">
        <v>32</v>
      </c>
      <c r="AX295" s="12" t="s">
        <v>83</v>
      </c>
      <c r="AY295" s="153" t="s">
        <v>375</v>
      </c>
    </row>
    <row r="296" spans="2:65" s="14" customFormat="1" ht="11.25" x14ac:dyDescent="0.2">
      <c r="B296" s="166"/>
      <c r="D296" s="152" t="s">
        <v>384</v>
      </c>
      <c r="E296" s="167" t="s">
        <v>1</v>
      </c>
      <c r="F296" s="168" t="s">
        <v>2840</v>
      </c>
      <c r="H296" s="167" t="s">
        <v>1</v>
      </c>
      <c r="I296" s="169"/>
      <c r="L296" s="166"/>
      <c r="M296" s="170"/>
      <c r="T296" s="171"/>
      <c r="AT296" s="167" t="s">
        <v>384</v>
      </c>
      <c r="AU296" s="167" t="s">
        <v>83</v>
      </c>
      <c r="AV296" s="14" t="s">
        <v>83</v>
      </c>
      <c r="AW296" s="14" t="s">
        <v>32</v>
      </c>
      <c r="AX296" s="14" t="s">
        <v>76</v>
      </c>
      <c r="AY296" s="167" t="s">
        <v>375</v>
      </c>
    </row>
    <row r="297" spans="2:65" s="1" customFormat="1" ht="16.5" customHeight="1" x14ac:dyDescent="0.2">
      <c r="B297" s="32"/>
      <c r="C297" s="138" t="s">
        <v>510</v>
      </c>
      <c r="D297" s="138" t="s">
        <v>377</v>
      </c>
      <c r="E297" s="139" t="s">
        <v>2891</v>
      </c>
      <c r="F297" s="140" t="s">
        <v>2892</v>
      </c>
      <c r="G297" s="141" t="s">
        <v>641</v>
      </c>
      <c r="H297" s="142">
        <v>10</v>
      </c>
      <c r="I297" s="143"/>
      <c r="J297" s="144">
        <f>ROUND(I297*H297,2)</f>
        <v>0</v>
      </c>
      <c r="K297" s="140" t="s">
        <v>381</v>
      </c>
      <c r="L297" s="32"/>
      <c r="M297" s="145" t="s">
        <v>1</v>
      </c>
      <c r="N297" s="146" t="s">
        <v>41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382</v>
      </c>
      <c r="AT297" s="149" t="s">
        <v>377</v>
      </c>
      <c r="AU297" s="149" t="s">
        <v>83</v>
      </c>
      <c r="AY297" s="17" t="s">
        <v>375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83</v>
      </c>
      <c r="BK297" s="150">
        <f>ROUND(I297*H297,2)</f>
        <v>0</v>
      </c>
      <c r="BL297" s="17" t="s">
        <v>382</v>
      </c>
      <c r="BM297" s="149" t="s">
        <v>2893</v>
      </c>
    </row>
    <row r="298" spans="2:65" s="12" customFormat="1" ht="11.25" x14ac:dyDescent="0.2">
      <c r="B298" s="151"/>
      <c r="D298" s="152" t="s">
        <v>384</v>
      </c>
      <c r="E298" s="153" t="s">
        <v>1</v>
      </c>
      <c r="F298" s="154" t="s">
        <v>435</v>
      </c>
      <c r="H298" s="155">
        <v>10</v>
      </c>
      <c r="I298" s="156"/>
      <c r="L298" s="151"/>
      <c r="M298" s="157"/>
      <c r="T298" s="158"/>
      <c r="AT298" s="153" t="s">
        <v>384</v>
      </c>
      <c r="AU298" s="153" t="s">
        <v>83</v>
      </c>
      <c r="AV298" s="12" t="s">
        <v>85</v>
      </c>
      <c r="AW298" s="12" t="s">
        <v>32</v>
      </c>
      <c r="AX298" s="12" t="s">
        <v>83</v>
      </c>
      <c r="AY298" s="153" t="s">
        <v>375</v>
      </c>
    </row>
    <row r="299" spans="2:65" s="14" customFormat="1" ht="11.25" x14ac:dyDescent="0.2">
      <c r="B299" s="166"/>
      <c r="D299" s="152" t="s">
        <v>384</v>
      </c>
      <c r="E299" s="167" t="s">
        <v>1</v>
      </c>
      <c r="F299" s="168" t="s">
        <v>2840</v>
      </c>
      <c r="H299" s="167" t="s">
        <v>1</v>
      </c>
      <c r="I299" s="169"/>
      <c r="L299" s="166"/>
      <c r="M299" s="170"/>
      <c r="T299" s="171"/>
      <c r="AT299" s="167" t="s">
        <v>384</v>
      </c>
      <c r="AU299" s="167" t="s">
        <v>83</v>
      </c>
      <c r="AV299" s="14" t="s">
        <v>83</v>
      </c>
      <c r="AW299" s="14" t="s">
        <v>32</v>
      </c>
      <c r="AX299" s="14" t="s">
        <v>76</v>
      </c>
      <c r="AY299" s="167" t="s">
        <v>375</v>
      </c>
    </row>
    <row r="300" spans="2:65" s="1" customFormat="1" ht="21.75" customHeight="1" x14ac:dyDescent="0.2">
      <c r="B300" s="32"/>
      <c r="C300" s="138" t="s">
        <v>529</v>
      </c>
      <c r="D300" s="138" t="s">
        <v>377</v>
      </c>
      <c r="E300" s="139" t="s">
        <v>2894</v>
      </c>
      <c r="F300" s="140" t="s">
        <v>2895</v>
      </c>
      <c r="G300" s="141" t="s">
        <v>641</v>
      </c>
      <c r="H300" s="142">
        <v>46</v>
      </c>
      <c r="I300" s="143"/>
      <c r="J300" s="144">
        <f>ROUND(I300*H300,2)</f>
        <v>0</v>
      </c>
      <c r="K300" s="140" t="s">
        <v>381</v>
      </c>
      <c r="L300" s="32"/>
      <c r="M300" s="145" t="s">
        <v>1</v>
      </c>
      <c r="N300" s="146" t="s">
        <v>41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382</v>
      </c>
      <c r="AT300" s="149" t="s">
        <v>377</v>
      </c>
      <c r="AU300" s="149" t="s">
        <v>83</v>
      </c>
      <c r="AY300" s="17" t="s">
        <v>375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382</v>
      </c>
      <c r="BM300" s="149" t="s">
        <v>2896</v>
      </c>
    </row>
    <row r="301" spans="2:65" s="12" customFormat="1" ht="11.25" x14ac:dyDescent="0.2">
      <c r="B301" s="151"/>
      <c r="D301" s="152" t="s">
        <v>384</v>
      </c>
      <c r="E301" s="153" t="s">
        <v>1</v>
      </c>
      <c r="F301" s="154" t="s">
        <v>491</v>
      </c>
      <c r="H301" s="155">
        <v>16</v>
      </c>
      <c r="I301" s="156"/>
      <c r="L301" s="151"/>
      <c r="M301" s="157"/>
      <c r="T301" s="158"/>
      <c r="AT301" s="153" t="s">
        <v>384</v>
      </c>
      <c r="AU301" s="153" t="s">
        <v>83</v>
      </c>
      <c r="AV301" s="12" t="s">
        <v>85</v>
      </c>
      <c r="AW301" s="12" t="s">
        <v>32</v>
      </c>
      <c r="AX301" s="12" t="s">
        <v>76</v>
      </c>
      <c r="AY301" s="153" t="s">
        <v>375</v>
      </c>
    </row>
    <row r="302" spans="2:65" s="12" customFormat="1" ht="11.25" x14ac:dyDescent="0.2">
      <c r="B302" s="151"/>
      <c r="D302" s="152" t="s">
        <v>384</v>
      </c>
      <c r="E302" s="153" t="s">
        <v>1</v>
      </c>
      <c r="F302" s="154" t="s">
        <v>577</v>
      </c>
      <c r="H302" s="155">
        <v>30</v>
      </c>
      <c r="I302" s="156"/>
      <c r="L302" s="151"/>
      <c r="M302" s="157"/>
      <c r="T302" s="158"/>
      <c r="AT302" s="153" t="s">
        <v>384</v>
      </c>
      <c r="AU302" s="153" t="s">
        <v>83</v>
      </c>
      <c r="AV302" s="12" t="s">
        <v>85</v>
      </c>
      <c r="AW302" s="12" t="s">
        <v>32</v>
      </c>
      <c r="AX302" s="12" t="s">
        <v>76</v>
      </c>
      <c r="AY302" s="153" t="s">
        <v>375</v>
      </c>
    </row>
    <row r="303" spans="2:65" s="13" customFormat="1" ht="11.25" x14ac:dyDescent="0.2">
      <c r="B303" s="159"/>
      <c r="D303" s="152" t="s">
        <v>384</v>
      </c>
      <c r="E303" s="160" t="s">
        <v>1</v>
      </c>
      <c r="F303" s="161" t="s">
        <v>387</v>
      </c>
      <c r="H303" s="162">
        <v>46</v>
      </c>
      <c r="I303" s="163"/>
      <c r="L303" s="159"/>
      <c r="M303" s="164"/>
      <c r="T303" s="165"/>
      <c r="AT303" s="160" t="s">
        <v>384</v>
      </c>
      <c r="AU303" s="160" t="s">
        <v>83</v>
      </c>
      <c r="AV303" s="13" t="s">
        <v>382</v>
      </c>
      <c r="AW303" s="13" t="s">
        <v>32</v>
      </c>
      <c r="AX303" s="13" t="s">
        <v>83</v>
      </c>
      <c r="AY303" s="160" t="s">
        <v>375</v>
      </c>
    </row>
    <row r="304" spans="2:65" s="14" customFormat="1" ht="11.25" x14ac:dyDescent="0.2">
      <c r="B304" s="166"/>
      <c r="D304" s="152" t="s">
        <v>384</v>
      </c>
      <c r="E304" s="167" t="s">
        <v>1</v>
      </c>
      <c r="F304" s="168" t="s">
        <v>2840</v>
      </c>
      <c r="H304" s="167" t="s">
        <v>1</v>
      </c>
      <c r="I304" s="169"/>
      <c r="L304" s="166"/>
      <c r="M304" s="170"/>
      <c r="T304" s="171"/>
      <c r="AT304" s="167" t="s">
        <v>384</v>
      </c>
      <c r="AU304" s="167" t="s">
        <v>83</v>
      </c>
      <c r="AV304" s="14" t="s">
        <v>83</v>
      </c>
      <c r="AW304" s="14" t="s">
        <v>32</v>
      </c>
      <c r="AX304" s="14" t="s">
        <v>76</v>
      </c>
      <c r="AY304" s="167" t="s">
        <v>375</v>
      </c>
    </row>
    <row r="305" spans="2:65" s="1" customFormat="1" ht="21.75" customHeight="1" x14ac:dyDescent="0.2">
      <c r="B305" s="32"/>
      <c r="C305" s="138" t="s">
        <v>7</v>
      </c>
      <c r="D305" s="138" t="s">
        <v>377</v>
      </c>
      <c r="E305" s="139" t="s">
        <v>2897</v>
      </c>
      <c r="F305" s="140" t="s">
        <v>2898</v>
      </c>
      <c r="G305" s="141" t="s">
        <v>641</v>
      </c>
      <c r="H305" s="142">
        <v>110</v>
      </c>
      <c r="I305" s="143"/>
      <c r="J305" s="144">
        <f>ROUND(I305*H305,2)</f>
        <v>0</v>
      </c>
      <c r="K305" s="140" t="s">
        <v>381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382</v>
      </c>
      <c r="AT305" s="149" t="s">
        <v>377</v>
      </c>
      <c r="AU305" s="149" t="s">
        <v>83</v>
      </c>
      <c r="AY305" s="17" t="s">
        <v>375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382</v>
      </c>
      <c r="BM305" s="149" t="s">
        <v>2899</v>
      </c>
    </row>
    <row r="306" spans="2:65" s="12" customFormat="1" ht="11.25" x14ac:dyDescent="0.2">
      <c r="B306" s="151"/>
      <c r="D306" s="152" t="s">
        <v>384</v>
      </c>
      <c r="E306" s="153" t="s">
        <v>1</v>
      </c>
      <c r="F306" s="154" t="s">
        <v>577</v>
      </c>
      <c r="H306" s="155">
        <v>30</v>
      </c>
      <c r="I306" s="156"/>
      <c r="L306" s="151"/>
      <c r="M306" s="157"/>
      <c r="T306" s="158"/>
      <c r="AT306" s="153" t="s">
        <v>384</v>
      </c>
      <c r="AU306" s="153" t="s">
        <v>83</v>
      </c>
      <c r="AV306" s="12" t="s">
        <v>85</v>
      </c>
      <c r="AW306" s="12" t="s">
        <v>32</v>
      </c>
      <c r="AX306" s="12" t="s">
        <v>76</v>
      </c>
      <c r="AY306" s="153" t="s">
        <v>375</v>
      </c>
    </row>
    <row r="307" spans="2:65" s="12" customFormat="1" ht="11.25" x14ac:dyDescent="0.2">
      <c r="B307" s="151"/>
      <c r="D307" s="152" t="s">
        <v>384</v>
      </c>
      <c r="E307" s="153" t="s">
        <v>1</v>
      </c>
      <c r="F307" s="154" t="s">
        <v>529</v>
      </c>
      <c r="H307" s="155">
        <v>20</v>
      </c>
      <c r="I307" s="156"/>
      <c r="L307" s="151"/>
      <c r="M307" s="157"/>
      <c r="T307" s="158"/>
      <c r="AT307" s="153" t="s">
        <v>384</v>
      </c>
      <c r="AU307" s="153" t="s">
        <v>83</v>
      </c>
      <c r="AV307" s="12" t="s">
        <v>85</v>
      </c>
      <c r="AW307" s="12" t="s">
        <v>32</v>
      </c>
      <c r="AX307" s="12" t="s">
        <v>76</v>
      </c>
      <c r="AY307" s="153" t="s">
        <v>375</v>
      </c>
    </row>
    <row r="308" spans="2:65" s="12" customFormat="1" ht="11.25" x14ac:dyDescent="0.2">
      <c r="B308" s="151"/>
      <c r="D308" s="152" t="s">
        <v>384</v>
      </c>
      <c r="E308" s="153" t="s">
        <v>1</v>
      </c>
      <c r="F308" s="154" t="s">
        <v>650</v>
      </c>
      <c r="H308" s="155">
        <v>40</v>
      </c>
      <c r="I308" s="156"/>
      <c r="L308" s="151"/>
      <c r="M308" s="157"/>
      <c r="T308" s="158"/>
      <c r="AT308" s="153" t="s">
        <v>384</v>
      </c>
      <c r="AU308" s="153" t="s">
        <v>83</v>
      </c>
      <c r="AV308" s="12" t="s">
        <v>85</v>
      </c>
      <c r="AW308" s="12" t="s">
        <v>32</v>
      </c>
      <c r="AX308" s="12" t="s">
        <v>76</v>
      </c>
      <c r="AY308" s="153" t="s">
        <v>375</v>
      </c>
    </row>
    <row r="309" spans="2:65" s="12" customFormat="1" ht="11.25" x14ac:dyDescent="0.2">
      <c r="B309" s="151"/>
      <c r="D309" s="152" t="s">
        <v>384</v>
      </c>
      <c r="E309" s="153" t="s">
        <v>1</v>
      </c>
      <c r="F309" s="154" t="s">
        <v>529</v>
      </c>
      <c r="H309" s="155">
        <v>20</v>
      </c>
      <c r="I309" s="156"/>
      <c r="L309" s="151"/>
      <c r="M309" s="157"/>
      <c r="T309" s="158"/>
      <c r="AT309" s="153" t="s">
        <v>384</v>
      </c>
      <c r="AU309" s="153" t="s">
        <v>83</v>
      </c>
      <c r="AV309" s="12" t="s">
        <v>85</v>
      </c>
      <c r="AW309" s="12" t="s">
        <v>32</v>
      </c>
      <c r="AX309" s="12" t="s">
        <v>76</v>
      </c>
      <c r="AY309" s="153" t="s">
        <v>375</v>
      </c>
    </row>
    <row r="310" spans="2:65" s="13" customFormat="1" ht="11.25" x14ac:dyDescent="0.2">
      <c r="B310" s="159"/>
      <c r="D310" s="152" t="s">
        <v>384</v>
      </c>
      <c r="E310" s="160" t="s">
        <v>1</v>
      </c>
      <c r="F310" s="161" t="s">
        <v>387</v>
      </c>
      <c r="H310" s="162">
        <v>110</v>
      </c>
      <c r="I310" s="163"/>
      <c r="L310" s="159"/>
      <c r="M310" s="164"/>
      <c r="T310" s="165"/>
      <c r="AT310" s="160" t="s">
        <v>384</v>
      </c>
      <c r="AU310" s="160" t="s">
        <v>83</v>
      </c>
      <c r="AV310" s="13" t="s">
        <v>382</v>
      </c>
      <c r="AW310" s="13" t="s">
        <v>32</v>
      </c>
      <c r="AX310" s="13" t="s">
        <v>83</v>
      </c>
      <c r="AY310" s="160" t="s">
        <v>375</v>
      </c>
    </row>
    <row r="311" spans="2:65" s="14" customFormat="1" ht="11.25" x14ac:dyDescent="0.2">
      <c r="B311" s="166"/>
      <c r="D311" s="152" t="s">
        <v>384</v>
      </c>
      <c r="E311" s="167" t="s">
        <v>1</v>
      </c>
      <c r="F311" s="168" t="s">
        <v>2840</v>
      </c>
      <c r="H311" s="167" t="s">
        <v>1</v>
      </c>
      <c r="I311" s="169"/>
      <c r="L311" s="166"/>
      <c r="M311" s="170"/>
      <c r="T311" s="171"/>
      <c r="AT311" s="167" t="s">
        <v>384</v>
      </c>
      <c r="AU311" s="167" t="s">
        <v>83</v>
      </c>
      <c r="AV311" s="14" t="s">
        <v>83</v>
      </c>
      <c r="AW311" s="14" t="s">
        <v>32</v>
      </c>
      <c r="AX311" s="14" t="s">
        <v>76</v>
      </c>
      <c r="AY311" s="167" t="s">
        <v>375</v>
      </c>
    </row>
    <row r="312" spans="2:65" s="1" customFormat="1" ht="16.5" customHeight="1" x14ac:dyDescent="0.2">
      <c r="B312" s="32"/>
      <c r="C312" s="138" t="s">
        <v>540</v>
      </c>
      <c r="D312" s="138" t="s">
        <v>377</v>
      </c>
      <c r="E312" s="139" t="s">
        <v>2900</v>
      </c>
      <c r="F312" s="140" t="s">
        <v>2901</v>
      </c>
      <c r="G312" s="141" t="s">
        <v>641</v>
      </c>
      <c r="H312" s="142">
        <v>178</v>
      </c>
      <c r="I312" s="143"/>
      <c r="J312" s="144">
        <f>ROUND(I312*H312,2)</f>
        <v>0</v>
      </c>
      <c r="K312" s="140" t="s">
        <v>381</v>
      </c>
      <c r="L312" s="32"/>
      <c r="M312" s="145" t="s">
        <v>1</v>
      </c>
      <c r="N312" s="146" t="s">
        <v>41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382</v>
      </c>
      <c r="AT312" s="149" t="s">
        <v>377</v>
      </c>
      <c r="AU312" s="149" t="s">
        <v>83</v>
      </c>
      <c r="AY312" s="17" t="s">
        <v>375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83</v>
      </c>
      <c r="BK312" s="150">
        <f>ROUND(I312*H312,2)</f>
        <v>0</v>
      </c>
      <c r="BL312" s="17" t="s">
        <v>382</v>
      </c>
      <c r="BM312" s="149" t="s">
        <v>2902</v>
      </c>
    </row>
    <row r="313" spans="2:65" s="12" customFormat="1" ht="11.25" x14ac:dyDescent="0.2">
      <c r="B313" s="151"/>
      <c r="D313" s="152" t="s">
        <v>384</v>
      </c>
      <c r="E313" s="153" t="s">
        <v>1</v>
      </c>
      <c r="F313" s="154" t="s">
        <v>733</v>
      </c>
      <c r="H313" s="155">
        <v>54</v>
      </c>
      <c r="I313" s="156"/>
      <c r="L313" s="151"/>
      <c r="M313" s="157"/>
      <c r="T313" s="158"/>
      <c r="AT313" s="153" t="s">
        <v>384</v>
      </c>
      <c r="AU313" s="153" t="s">
        <v>83</v>
      </c>
      <c r="AV313" s="12" t="s">
        <v>85</v>
      </c>
      <c r="AW313" s="12" t="s">
        <v>32</v>
      </c>
      <c r="AX313" s="12" t="s">
        <v>76</v>
      </c>
      <c r="AY313" s="153" t="s">
        <v>375</v>
      </c>
    </row>
    <row r="314" spans="2:65" s="12" customFormat="1" ht="11.25" x14ac:dyDescent="0.2">
      <c r="B314" s="151"/>
      <c r="D314" s="152" t="s">
        <v>384</v>
      </c>
      <c r="E314" s="153" t="s">
        <v>1</v>
      </c>
      <c r="F314" s="154" t="s">
        <v>822</v>
      </c>
      <c r="H314" s="155">
        <v>64</v>
      </c>
      <c r="I314" s="156"/>
      <c r="L314" s="151"/>
      <c r="M314" s="157"/>
      <c r="T314" s="158"/>
      <c r="AT314" s="153" t="s">
        <v>384</v>
      </c>
      <c r="AU314" s="153" t="s">
        <v>83</v>
      </c>
      <c r="AV314" s="12" t="s">
        <v>85</v>
      </c>
      <c r="AW314" s="12" t="s">
        <v>32</v>
      </c>
      <c r="AX314" s="12" t="s">
        <v>76</v>
      </c>
      <c r="AY314" s="153" t="s">
        <v>375</v>
      </c>
    </row>
    <row r="315" spans="2:65" s="12" customFormat="1" ht="11.25" x14ac:dyDescent="0.2">
      <c r="B315" s="151"/>
      <c r="D315" s="152" t="s">
        <v>384</v>
      </c>
      <c r="E315" s="153" t="s">
        <v>1</v>
      </c>
      <c r="F315" s="154" t="s">
        <v>799</v>
      </c>
      <c r="H315" s="155">
        <v>60</v>
      </c>
      <c r="I315" s="156"/>
      <c r="L315" s="151"/>
      <c r="M315" s="157"/>
      <c r="T315" s="158"/>
      <c r="AT315" s="153" t="s">
        <v>384</v>
      </c>
      <c r="AU315" s="153" t="s">
        <v>83</v>
      </c>
      <c r="AV315" s="12" t="s">
        <v>85</v>
      </c>
      <c r="AW315" s="12" t="s">
        <v>32</v>
      </c>
      <c r="AX315" s="12" t="s">
        <v>76</v>
      </c>
      <c r="AY315" s="153" t="s">
        <v>375</v>
      </c>
    </row>
    <row r="316" spans="2:65" s="13" customFormat="1" ht="11.25" x14ac:dyDescent="0.2">
      <c r="B316" s="159"/>
      <c r="D316" s="152" t="s">
        <v>384</v>
      </c>
      <c r="E316" s="160" t="s">
        <v>1</v>
      </c>
      <c r="F316" s="161" t="s">
        <v>387</v>
      </c>
      <c r="H316" s="162">
        <v>178</v>
      </c>
      <c r="I316" s="163"/>
      <c r="L316" s="159"/>
      <c r="M316" s="164"/>
      <c r="T316" s="165"/>
      <c r="AT316" s="160" t="s">
        <v>384</v>
      </c>
      <c r="AU316" s="160" t="s">
        <v>83</v>
      </c>
      <c r="AV316" s="13" t="s">
        <v>382</v>
      </c>
      <c r="AW316" s="13" t="s">
        <v>32</v>
      </c>
      <c r="AX316" s="13" t="s">
        <v>83</v>
      </c>
      <c r="AY316" s="160" t="s">
        <v>375</v>
      </c>
    </row>
    <row r="317" spans="2:65" s="14" customFormat="1" ht="11.25" x14ac:dyDescent="0.2">
      <c r="B317" s="166"/>
      <c r="D317" s="152" t="s">
        <v>384</v>
      </c>
      <c r="E317" s="167" t="s">
        <v>1</v>
      </c>
      <c r="F317" s="168" t="s">
        <v>2840</v>
      </c>
      <c r="H317" s="167" t="s">
        <v>1</v>
      </c>
      <c r="I317" s="169"/>
      <c r="L317" s="166"/>
      <c r="M317" s="170"/>
      <c r="T317" s="171"/>
      <c r="AT317" s="167" t="s">
        <v>384</v>
      </c>
      <c r="AU317" s="167" t="s">
        <v>83</v>
      </c>
      <c r="AV317" s="14" t="s">
        <v>83</v>
      </c>
      <c r="AW317" s="14" t="s">
        <v>32</v>
      </c>
      <c r="AX317" s="14" t="s">
        <v>76</v>
      </c>
      <c r="AY317" s="167" t="s">
        <v>375</v>
      </c>
    </row>
    <row r="318" spans="2:65" s="1" customFormat="1" ht="16.5" customHeight="1" x14ac:dyDescent="0.2">
      <c r="B318" s="32"/>
      <c r="C318" s="138" t="s">
        <v>545</v>
      </c>
      <c r="D318" s="138" t="s">
        <v>377</v>
      </c>
      <c r="E318" s="139" t="s">
        <v>2903</v>
      </c>
      <c r="F318" s="140" t="s">
        <v>2904</v>
      </c>
      <c r="G318" s="141" t="s">
        <v>641</v>
      </c>
      <c r="H318" s="142">
        <v>20</v>
      </c>
      <c r="I318" s="143"/>
      <c r="J318" s="144">
        <f>ROUND(I318*H318,2)</f>
        <v>0</v>
      </c>
      <c r="K318" s="140" t="s">
        <v>381</v>
      </c>
      <c r="L318" s="32"/>
      <c r="M318" s="145" t="s">
        <v>1</v>
      </c>
      <c r="N318" s="146" t="s">
        <v>41</v>
      </c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AR318" s="149" t="s">
        <v>382</v>
      </c>
      <c r="AT318" s="149" t="s">
        <v>377</v>
      </c>
      <c r="AU318" s="149" t="s">
        <v>83</v>
      </c>
      <c r="AY318" s="17" t="s">
        <v>375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382</v>
      </c>
      <c r="BM318" s="149" t="s">
        <v>2905</v>
      </c>
    </row>
    <row r="319" spans="2:65" s="12" customFormat="1" ht="11.25" x14ac:dyDescent="0.2">
      <c r="B319" s="151"/>
      <c r="D319" s="152" t="s">
        <v>384</v>
      </c>
      <c r="E319" s="153" t="s">
        <v>1</v>
      </c>
      <c r="F319" s="154" t="s">
        <v>529</v>
      </c>
      <c r="H319" s="155">
        <v>20</v>
      </c>
      <c r="I319" s="156"/>
      <c r="L319" s="151"/>
      <c r="M319" s="157"/>
      <c r="T319" s="158"/>
      <c r="AT319" s="153" t="s">
        <v>384</v>
      </c>
      <c r="AU319" s="153" t="s">
        <v>83</v>
      </c>
      <c r="AV319" s="12" t="s">
        <v>85</v>
      </c>
      <c r="AW319" s="12" t="s">
        <v>32</v>
      </c>
      <c r="AX319" s="12" t="s">
        <v>83</v>
      </c>
      <c r="AY319" s="153" t="s">
        <v>375</v>
      </c>
    </row>
    <row r="320" spans="2:65" s="14" customFormat="1" ht="11.25" x14ac:dyDescent="0.2">
      <c r="B320" s="166"/>
      <c r="D320" s="152" t="s">
        <v>384</v>
      </c>
      <c r="E320" s="167" t="s">
        <v>1</v>
      </c>
      <c r="F320" s="168" t="s">
        <v>2840</v>
      </c>
      <c r="H320" s="167" t="s">
        <v>1</v>
      </c>
      <c r="I320" s="169"/>
      <c r="L320" s="166"/>
      <c r="M320" s="170"/>
      <c r="T320" s="171"/>
      <c r="AT320" s="167" t="s">
        <v>384</v>
      </c>
      <c r="AU320" s="167" t="s">
        <v>83</v>
      </c>
      <c r="AV320" s="14" t="s">
        <v>83</v>
      </c>
      <c r="AW320" s="14" t="s">
        <v>32</v>
      </c>
      <c r="AX320" s="14" t="s">
        <v>76</v>
      </c>
      <c r="AY320" s="167" t="s">
        <v>375</v>
      </c>
    </row>
    <row r="321" spans="2:65" s="1" customFormat="1" ht="16.5" customHeight="1" x14ac:dyDescent="0.2">
      <c r="B321" s="32"/>
      <c r="C321" s="138" t="s">
        <v>549</v>
      </c>
      <c r="D321" s="138" t="s">
        <v>377</v>
      </c>
      <c r="E321" s="139" t="s">
        <v>2906</v>
      </c>
      <c r="F321" s="140" t="s">
        <v>2907</v>
      </c>
      <c r="G321" s="141" t="s">
        <v>641</v>
      </c>
      <c r="H321" s="142">
        <v>80</v>
      </c>
      <c r="I321" s="143"/>
      <c r="J321" s="144">
        <f>ROUND(I321*H321,2)</f>
        <v>0</v>
      </c>
      <c r="K321" s="140" t="s">
        <v>381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382</v>
      </c>
      <c r="AT321" s="149" t="s">
        <v>377</v>
      </c>
      <c r="AU321" s="149" t="s">
        <v>83</v>
      </c>
      <c r="AY321" s="17" t="s">
        <v>375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382</v>
      </c>
      <c r="BM321" s="149" t="s">
        <v>2908</v>
      </c>
    </row>
    <row r="322" spans="2:65" s="12" customFormat="1" ht="11.25" x14ac:dyDescent="0.2">
      <c r="B322" s="151"/>
      <c r="D322" s="152" t="s">
        <v>384</v>
      </c>
      <c r="E322" s="153" t="s">
        <v>1</v>
      </c>
      <c r="F322" s="154" t="s">
        <v>577</v>
      </c>
      <c r="H322" s="155">
        <v>30</v>
      </c>
      <c r="I322" s="156"/>
      <c r="L322" s="151"/>
      <c r="M322" s="157"/>
      <c r="T322" s="158"/>
      <c r="AT322" s="153" t="s">
        <v>384</v>
      </c>
      <c r="AU322" s="153" t="s">
        <v>83</v>
      </c>
      <c r="AV322" s="12" t="s">
        <v>85</v>
      </c>
      <c r="AW322" s="12" t="s">
        <v>32</v>
      </c>
      <c r="AX322" s="12" t="s">
        <v>76</v>
      </c>
      <c r="AY322" s="153" t="s">
        <v>375</v>
      </c>
    </row>
    <row r="323" spans="2:65" s="12" customFormat="1" ht="11.25" x14ac:dyDescent="0.2">
      <c r="B323" s="151"/>
      <c r="D323" s="152" t="s">
        <v>384</v>
      </c>
      <c r="E323" s="153" t="s">
        <v>1</v>
      </c>
      <c r="F323" s="154" t="s">
        <v>577</v>
      </c>
      <c r="H323" s="155">
        <v>30</v>
      </c>
      <c r="I323" s="156"/>
      <c r="L323" s="151"/>
      <c r="M323" s="157"/>
      <c r="T323" s="158"/>
      <c r="AT323" s="153" t="s">
        <v>384</v>
      </c>
      <c r="AU323" s="153" t="s">
        <v>83</v>
      </c>
      <c r="AV323" s="12" t="s">
        <v>85</v>
      </c>
      <c r="AW323" s="12" t="s">
        <v>32</v>
      </c>
      <c r="AX323" s="12" t="s">
        <v>76</v>
      </c>
      <c r="AY323" s="153" t="s">
        <v>375</v>
      </c>
    </row>
    <row r="324" spans="2:65" s="12" customFormat="1" ht="11.25" x14ac:dyDescent="0.2">
      <c r="B324" s="151"/>
      <c r="D324" s="152" t="s">
        <v>384</v>
      </c>
      <c r="E324" s="153" t="s">
        <v>1</v>
      </c>
      <c r="F324" s="154" t="s">
        <v>529</v>
      </c>
      <c r="H324" s="155">
        <v>20</v>
      </c>
      <c r="I324" s="156"/>
      <c r="L324" s="151"/>
      <c r="M324" s="157"/>
      <c r="T324" s="158"/>
      <c r="AT324" s="153" t="s">
        <v>384</v>
      </c>
      <c r="AU324" s="153" t="s">
        <v>83</v>
      </c>
      <c r="AV324" s="12" t="s">
        <v>85</v>
      </c>
      <c r="AW324" s="12" t="s">
        <v>32</v>
      </c>
      <c r="AX324" s="12" t="s">
        <v>76</v>
      </c>
      <c r="AY324" s="153" t="s">
        <v>375</v>
      </c>
    </row>
    <row r="325" spans="2:65" s="13" customFormat="1" ht="11.25" x14ac:dyDescent="0.2">
      <c r="B325" s="159"/>
      <c r="D325" s="152" t="s">
        <v>384</v>
      </c>
      <c r="E325" s="160" t="s">
        <v>1</v>
      </c>
      <c r="F325" s="161" t="s">
        <v>387</v>
      </c>
      <c r="H325" s="162">
        <v>80</v>
      </c>
      <c r="I325" s="163"/>
      <c r="L325" s="159"/>
      <c r="M325" s="164"/>
      <c r="T325" s="165"/>
      <c r="AT325" s="160" t="s">
        <v>384</v>
      </c>
      <c r="AU325" s="160" t="s">
        <v>83</v>
      </c>
      <c r="AV325" s="13" t="s">
        <v>382</v>
      </c>
      <c r="AW325" s="13" t="s">
        <v>32</v>
      </c>
      <c r="AX325" s="13" t="s">
        <v>83</v>
      </c>
      <c r="AY325" s="160" t="s">
        <v>375</v>
      </c>
    </row>
    <row r="326" spans="2:65" s="14" customFormat="1" ht="11.25" x14ac:dyDescent="0.2">
      <c r="B326" s="166"/>
      <c r="D326" s="152" t="s">
        <v>384</v>
      </c>
      <c r="E326" s="167" t="s">
        <v>1</v>
      </c>
      <c r="F326" s="168" t="s">
        <v>2840</v>
      </c>
      <c r="H326" s="167" t="s">
        <v>1</v>
      </c>
      <c r="I326" s="169"/>
      <c r="L326" s="166"/>
      <c r="M326" s="170"/>
      <c r="T326" s="171"/>
      <c r="AT326" s="167" t="s">
        <v>384</v>
      </c>
      <c r="AU326" s="167" t="s">
        <v>83</v>
      </c>
      <c r="AV326" s="14" t="s">
        <v>83</v>
      </c>
      <c r="AW326" s="14" t="s">
        <v>32</v>
      </c>
      <c r="AX326" s="14" t="s">
        <v>76</v>
      </c>
      <c r="AY326" s="167" t="s">
        <v>375</v>
      </c>
    </row>
    <row r="327" spans="2:65" s="1" customFormat="1" ht="16.5" customHeight="1" x14ac:dyDescent="0.2">
      <c r="B327" s="32"/>
      <c r="C327" s="138" t="s">
        <v>554</v>
      </c>
      <c r="D327" s="138" t="s">
        <v>377</v>
      </c>
      <c r="E327" s="139" t="s">
        <v>2909</v>
      </c>
      <c r="F327" s="140" t="s">
        <v>2910</v>
      </c>
      <c r="G327" s="141" t="s">
        <v>631</v>
      </c>
      <c r="H327" s="142">
        <v>9</v>
      </c>
      <c r="I327" s="143"/>
      <c r="J327" s="144">
        <f>ROUND(I327*H327,2)</f>
        <v>0</v>
      </c>
      <c r="K327" s="140" t="s">
        <v>381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382</v>
      </c>
      <c r="AT327" s="149" t="s">
        <v>377</v>
      </c>
      <c r="AU327" s="149" t="s">
        <v>83</v>
      </c>
      <c r="AY327" s="17" t="s">
        <v>375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382</v>
      </c>
      <c r="BM327" s="149" t="s">
        <v>2911</v>
      </c>
    </row>
    <row r="328" spans="2:65" s="12" customFormat="1" ht="11.25" x14ac:dyDescent="0.2">
      <c r="B328" s="151"/>
      <c r="D328" s="152" t="s">
        <v>384</v>
      </c>
      <c r="E328" s="153" t="s">
        <v>1</v>
      </c>
      <c r="F328" s="154" t="s">
        <v>83</v>
      </c>
      <c r="H328" s="155">
        <v>1</v>
      </c>
      <c r="I328" s="156"/>
      <c r="L328" s="151"/>
      <c r="M328" s="157"/>
      <c r="T328" s="158"/>
      <c r="AT328" s="153" t="s">
        <v>384</v>
      </c>
      <c r="AU328" s="153" t="s">
        <v>83</v>
      </c>
      <c r="AV328" s="12" t="s">
        <v>85</v>
      </c>
      <c r="AW328" s="12" t="s">
        <v>32</v>
      </c>
      <c r="AX328" s="12" t="s">
        <v>76</v>
      </c>
      <c r="AY328" s="153" t="s">
        <v>375</v>
      </c>
    </row>
    <row r="329" spans="2:65" s="12" customFormat="1" ht="11.25" x14ac:dyDescent="0.2">
      <c r="B329" s="151"/>
      <c r="D329" s="152" t="s">
        <v>384</v>
      </c>
      <c r="E329" s="153" t="s">
        <v>1</v>
      </c>
      <c r="F329" s="154" t="s">
        <v>83</v>
      </c>
      <c r="H329" s="155">
        <v>1</v>
      </c>
      <c r="I329" s="156"/>
      <c r="L329" s="151"/>
      <c r="M329" s="157"/>
      <c r="T329" s="158"/>
      <c r="AT329" s="153" t="s">
        <v>384</v>
      </c>
      <c r="AU329" s="153" t="s">
        <v>83</v>
      </c>
      <c r="AV329" s="12" t="s">
        <v>85</v>
      </c>
      <c r="AW329" s="12" t="s">
        <v>32</v>
      </c>
      <c r="AX329" s="12" t="s">
        <v>76</v>
      </c>
      <c r="AY329" s="153" t="s">
        <v>375</v>
      </c>
    </row>
    <row r="330" spans="2:65" s="12" customFormat="1" ht="11.25" x14ac:dyDescent="0.2">
      <c r="B330" s="151"/>
      <c r="D330" s="152" t="s">
        <v>384</v>
      </c>
      <c r="E330" s="153" t="s">
        <v>1</v>
      </c>
      <c r="F330" s="154" t="s">
        <v>85</v>
      </c>
      <c r="H330" s="155">
        <v>2</v>
      </c>
      <c r="I330" s="156"/>
      <c r="L330" s="151"/>
      <c r="M330" s="157"/>
      <c r="T330" s="158"/>
      <c r="AT330" s="153" t="s">
        <v>384</v>
      </c>
      <c r="AU330" s="153" t="s">
        <v>83</v>
      </c>
      <c r="AV330" s="12" t="s">
        <v>85</v>
      </c>
      <c r="AW330" s="12" t="s">
        <v>32</v>
      </c>
      <c r="AX330" s="12" t="s">
        <v>76</v>
      </c>
      <c r="AY330" s="153" t="s">
        <v>375</v>
      </c>
    </row>
    <row r="331" spans="2:65" s="12" customFormat="1" ht="11.25" x14ac:dyDescent="0.2">
      <c r="B331" s="151"/>
      <c r="D331" s="152" t="s">
        <v>384</v>
      </c>
      <c r="E331" s="153" t="s">
        <v>1</v>
      </c>
      <c r="F331" s="154" t="s">
        <v>93</v>
      </c>
      <c r="H331" s="155">
        <v>3</v>
      </c>
      <c r="I331" s="156"/>
      <c r="L331" s="151"/>
      <c r="M331" s="157"/>
      <c r="T331" s="158"/>
      <c r="AT331" s="153" t="s">
        <v>384</v>
      </c>
      <c r="AU331" s="153" t="s">
        <v>83</v>
      </c>
      <c r="AV331" s="12" t="s">
        <v>85</v>
      </c>
      <c r="AW331" s="12" t="s">
        <v>32</v>
      </c>
      <c r="AX331" s="12" t="s">
        <v>76</v>
      </c>
      <c r="AY331" s="153" t="s">
        <v>375</v>
      </c>
    </row>
    <row r="332" spans="2:65" s="12" customFormat="1" ht="11.25" x14ac:dyDescent="0.2">
      <c r="B332" s="151"/>
      <c r="D332" s="152" t="s">
        <v>384</v>
      </c>
      <c r="E332" s="153" t="s">
        <v>1</v>
      </c>
      <c r="F332" s="154" t="s">
        <v>85</v>
      </c>
      <c r="H332" s="155">
        <v>2</v>
      </c>
      <c r="I332" s="156"/>
      <c r="L332" s="151"/>
      <c r="M332" s="157"/>
      <c r="T332" s="158"/>
      <c r="AT332" s="153" t="s">
        <v>384</v>
      </c>
      <c r="AU332" s="153" t="s">
        <v>83</v>
      </c>
      <c r="AV332" s="12" t="s">
        <v>85</v>
      </c>
      <c r="AW332" s="12" t="s">
        <v>32</v>
      </c>
      <c r="AX332" s="12" t="s">
        <v>76</v>
      </c>
      <c r="AY332" s="153" t="s">
        <v>375</v>
      </c>
    </row>
    <row r="333" spans="2:65" s="13" customFormat="1" ht="11.25" x14ac:dyDescent="0.2">
      <c r="B333" s="159"/>
      <c r="D333" s="152" t="s">
        <v>384</v>
      </c>
      <c r="E333" s="160" t="s">
        <v>1</v>
      </c>
      <c r="F333" s="161" t="s">
        <v>387</v>
      </c>
      <c r="H333" s="162">
        <v>9</v>
      </c>
      <c r="I333" s="163"/>
      <c r="L333" s="159"/>
      <c r="M333" s="164"/>
      <c r="T333" s="165"/>
      <c r="AT333" s="160" t="s">
        <v>384</v>
      </c>
      <c r="AU333" s="160" t="s">
        <v>83</v>
      </c>
      <c r="AV333" s="13" t="s">
        <v>382</v>
      </c>
      <c r="AW333" s="13" t="s">
        <v>32</v>
      </c>
      <c r="AX333" s="13" t="s">
        <v>83</v>
      </c>
      <c r="AY333" s="160" t="s">
        <v>375</v>
      </c>
    </row>
    <row r="334" spans="2:65" s="14" customFormat="1" ht="11.25" x14ac:dyDescent="0.2">
      <c r="B334" s="166"/>
      <c r="D334" s="152" t="s">
        <v>384</v>
      </c>
      <c r="E334" s="167" t="s">
        <v>1</v>
      </c>
      <c r="F334" s="168" t="s">
        <v>2840</v>
      </c>
      <c r="H334" s="167" t="s">
        <v>1</v>
      </c>
      <c r="I334" s="169"/>
      <c r="L334" s="166"/>
      <c r="M334" s="170"/>
      <c r="T334" s="171"/>
      <c r="AT334" s="167" t="s">
        <v>384</v>
      </c>
      <c r="AU334" s="167" t="s">
        <v>83</v>
      </c>
      <c r="AV334" s="14" t="s">
        <v>83</v>
      </c>
      <c r="AW334" s="14" t="s">
        <v>32</v>
      </c>
      <c r="AX334" s="14" t="s">
        <v>76</v>
      </c>
      <c r="AY334" s="167" t="s">
        <v>375</v>
      </c>
    </row>
    <row r="335" spans="2:65" s="1" customFormat="1" ht="16.5" customHeight="1" x14ac:dyDescent="0.2">
      <c r="B335" s="32"/>
      <c r="C335" s="138" t="s">
        <v>559</v>
      </c>
      <c r="D335" s="138" t="s">
        <v>377</v>
      </c>
      <c r="E335" s="139" t="s">
        <v>2912</v>
      </c>
      <c r="F335" s="140" t="s">
        <v>2913</v>
      </c>
      <c r="G335" s="141" t="s">
        <v>631</v>
      </c>
      <c r="H335" s="142">
        <v>13</v>
      </c>
      <c r="I335" s="143"/>
      <c r="J335" s="144">
        <f>ROUND(I335*H335,2)</f>
        <v>0</v>
      </c>
      <c r="K335" s="140" t="s">
        <v>381</v>
      </c>
      <c r="L335" s="32"/>
      <c r="M335" s="145" t="s">
        <v>1</v>
      </c>
      <c r="N335" s="146" t="s">
        <v>41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382</v>
      </c>
      <c r="AT335" s="149" t="s">
        <v>377</v>
      </c>
      <c r="AU335" s="149" t="s">
        <v>83</v>
      </c>
      <c r="AY335" s="17" t="s">
        <v>375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83</v>
      </c>
      <c r="BK335" s="150">
        <f>ROUND(I335*H335,2)</f>
        <v>0</v>
      </c>
      <c r="BL335" s="17" t="s">
        <v>382</v>
      </c>
      <c r="BM335" s="149" t="s">
        <v>2914</v>
      </c>
    </row>
    <row r="336" spans="2:65" s="12" customFormat="1" ht="11.25" x14ac:dyDescent="0.2">
      <c r="B336" s="151"/>
      <c r="D336" s="152" t="s">
        <v>384</v>
      </c>
      <c r="E336" s="153" t="s">
        <v>1</v>
      </c>
      <c r="F336" s="154" t="s">
        <v>83</v>
      </c>
      <c r="H336" s="155">
        <v>1</v>
      </c>
      <c r="I336" s="156"/>
      <c r="L336" s="151"/>
      <c r="M336" s="157"/>
      <c r="T336" s="158"/>
      <c r="AT336" s="153" t="s">
        <v>384</v>
      </c>
      <c r="AU336" s="153" t="s">
        <v>83</v>
      </c>
      <c r="AV336" s="12" t="s">
        <v>85</v>
      </c>
      <c r="AW336" s="12" t="s">
        <v>32</v>
      </c>
      <c r="AX336" s="12" t="s">
        <v>76</v>
      </c>
      <c r="AY336" s="153" t="s">
        <v>375</v>
      </c>
    </row>
    <row r="337" spans="2:65" s="12" customFormat="1" ht="11.25" x14ac:dyDescent="0.2">
      <c r="B337" s="151"/>
      <c r="D337" s="152" t="s">
        <v>384</v>
      </c>
      <c r="E337" s="153" t="s">
        <v>1</v>
      </c>
      <c r="F337" s="154" t="s">
        <v>83</v>
      </c>
      <c r="H337" s="155">
        <v>1</v>
      </c>
      <c r="I337" s="156"/>
      <c r="L337" s="151"/>
      <c r="M337" s="157"/>
      <c r="T337" s="158"/>
      <c r="AT337" s="153" t="s">
        <v>384</v>
      </c>
      <c r="AU337" s="153" t="s">
        <v>83</v>
      </c>
      <c r="AV337" s="12" t="s">
        <v>85</v>
      </c>
      <c r="AW337" s="12" t="s">
        <v>32</v>
      </c>
      <c r="AX337" s="12" t="s">
        <v>76</v>
      </c>
      <c r="AY337" s="153" t="s">
        <v>375</v>
      </c>
    </row>
    <row r="338" spans="2:65" s="12" customFormat="1" ht="11.25" x14ac:dyDescent="0.2">
      <c r="B338" s="151"/>
      <c r="D338" s="152" t="s">
        <v>384</v>
      </c>
      <c r="E338" s="153" t="s">
        <v>1</v>
      </c>
      <c r="F338" s="154" t="s">
        <v>83</v>
      </c>
      <c r="H338" s="155">
        <v>1</v>
      </c>
      <c r="I338" s="156"/>
      <c r="L338" s="151"/>
      <c r="M338" s="157"/>
      <c r="T338" s="158"/>
      <c r="AT338" s="153" t="s">
        <v>384</v>
      </c>
      <c r="AU338" s="153" t="s">
        <v>83</v>
      </c>
      <c r="AV338" s="12" t="s">
        <v>85</v>
      </c>
      <c r="AW338" s="12" t="s">
        <v>32</v>
      </c>
      <c r="AX338" s="12" t="s">
        <v>76</v>
      </c>
      <c r="AY338" s="153" t="s">
        <v>375</v>
      </c>
    </row>
    <row r="339" spans="2:65" s="12" customFormat="1" ht="11.25" x14ac:dyDescent="0.2">
      <c r="B339" s="151"/>
      <c r="D339" s="152" t="s">
        <v>384</v>
      </c>
      <c r="E339" s="153" t="s">
        <v>1</v>
      </c>
      <c r="F339" s="154" t="s">
        <v>83</v>
      </c>
      <c r="H339" s="155">
        <v>1</v>
      </c>
      <c r="I339" s="156"/>
      <c r="L339" s="151"/>
      <c r="M339" s="157"/>
      <c r="T339" s="158"/>
      <c r="AT339" s="153" t="s">
        <v>384</v>
      </c>
      <c r="AU339" s="153" t="s">
        <v>83</v>
      </c>
      <c r="AV339" s="12" t="s">
        <v>85</v>
      </c>
      <c r="AW339" s="12" t="s">
        <v>32</v>
      </c>
      <c r="AX339" s="12" t="s">
        <v>76</v>
      </c>
      <c r="AY339" s="153" t="s">
        <v>375</v>
      </c>
    </row>
    <row r="340" spans="2:65" s="12" customFormat="1" ht="11.25" x14ac:dyDescent="0.2">
      <c r="B340" s="151"/>
      <c r="D340" s="152" t="s">
        <v>384</v>
      </c>
      <c r="E340" s="153" t="s">
        <v>1</v>
      </c>
      <c r="F340" s="154" t="s">
        <v>83</v>
      </c>
      <c r="H340" s="155">
        <v>1</v>
      </c>
      <c r="I340" s="156"/>
      <c r="L340" s="151"/>
      <c r="M340" s="157"/>
      <c r="T340" s="158"/>
      <c r="AT340" s="153" t="s">
        <v>384</v>
      </c>
      <c r="AU340" s="153" t="s">
        <v>83</v>
      </c>
      <c r="AV340" s="12" t="s">
        <v>85</v>
      </c>
      <c r="AW340" s="12" t="s">
        <v>32</v>
      </c>
      <c r="AX340" s="12" t="s">
        <v>76</v>
      </c>
      <c r="AY340" s="153" t="s">
        <v>375</v>
      </c>
    </row>
    <row r="341" spans="2:65" s="12" customFormat="1" ht="11.25" x14ac:dyDescent="0.2">
      <c r="B341" s="151"/>
      <c r="D341" s="152" t="s">
        <v>384</v>
      </c>
      <c r="E341" s="153" t="s">
        <v>1</v>
      </c>
      <c r="F341" s="154" t="s">
        <v>93</v>
      </c>
      <c r="H341" s="155">
        <v>3</v>
      </c>
      <c r="I341" s="156"/>
      <c r="L341" s="151"/>
      <c r="M341" s="157"/>
      <c r="T341" s="158"/>
      <c r="AT341" s="153" t="s">
        <v>384</v>
      </c>
      <c r="AU341" s="153" t="s">
        <v>83</v>
      </c>
      <c r="AV341" s="12" t="s">
        <v>85</v>
      </c>
      <c r="AW341" s="12" t="s">
        <v>32</v>
      </c>
      <c r="AX341" s="12" t="s">
        <v>76</v>
      </c>
      <c r="AY341" s="153" t="s">
        <v>375</v>
      </c>
    </row>
    <row r="342" spans="2:65" s="12" customFormat="1" ht="11.25" x14ac:dyDescent="0.2">
      <c r="B342" s="151"/>
      <c r="D342" s="152" t="s">
        <v>384</v>
      </c>
      <c r="E342" s="153" t="s">
        <v>1</v>
      </c>
      <c r="F342" s="154" t="s">
        <v>85</v>
      </c>
      <c r="H342" s="155">
        <v>2</v>
      </c>
      <c r="I342" s="156"/>
      <c r="L342" s="151"/>
      <c r="M342" s="157"/>
      <c r="T342" s="158"/>
      <c r="AT342" s="153" t="s">
        <v>384</v>
      </c>
      <c r="AU342" s="153" t="s">
        <v>83</v>
      </c>
      <c r="AV342" s="12" t="s">
        <v>85</v>
      </c>
      <c r="AW342" s="12" t="s">
        <v>32</v>
      </c>
      <c r="AX342" s="12" t="s">
        <v>76</v>
      </c>
      <c r="AY342" s="153" t="s">
        <v>375</v>
      </c>
    </row>
    <row r="343" spans="2:65" s="12" customFormat="1" ht="11.25" x14ac:dyDescent="0.2">
      <c r="B343" s="151"/>
      <c r="D343" s="152" t="s">
        <v>384</v>
      </c>
      <c r="E343" s="153" t="s">
        <v>1</v>
      </c>
      <c r="F343" s="154" t="s">
        <v>93</v>
      </c>
      <c r="H343" s="155">
        <v>3</v>
      </c>
      <c r="I343" s="156"/>
      <c r="L343" s="151"/>
      <c r="M343" s="157"/>
      <c r="T343" s="158"/>
      <c r="AT343" s="153" t="s">
        <v>384</v>
      </c>
      <c r="AU343" s="153" t="s">
        <v>83</v>
      </c>
      <c r="AV343" s="12" t="s">
        <v>85</v>
      </c>
      <c r="AW343" s="12" t="s">
        <v>32</v>
      </c>
      <c r="AX343" s="12" t="s">
        <v>76</v>
      </c>
      <c r="AY343" s="153" t="s">
        <v>375</v>
      </c>
    </row>
    <row r="344" spans="2:65" s="13" customFormat="1" ht="11.25" x14ac:dyDescent="0.2">
      <c r="B344" s="159"/>
      <c r="D344" s="152" t="s">
        <v>384</v>
      </c>
      <c r="E344" s="160" t="s">
        <v>1</v>
      </c>
      <c r="F344" s="161" t="s">
        <v>387</v>
      </c>
      <c r="H344" s="162">
        <v>13</v>
      </c>
      <c r="I344" s="163"/>
      <c r="L344" s="159"/>
      <c r="M344" s="164"/>
      <c r="T344" s="165"/>
      <c r="AT344" s="160" t="s">
        <v>384</v>
      </c>
      <c r="AU344" s="160" t="s">
        <v>83</v>
      </c>
      <c r="AV344" s="13" t="s">
        <v>382</v>
      </c>
      <c r="AW344" s="13" t="s">
        <v>32</v>
      </c>
      <c r="AX344" s="13" t="s">
        <v>83</v>
      </c>
      <c r="AY344" s="160" t="s">
        <v>375</v>
      </c>
    </row>
    <row r="345" spans="2:65" s="14" customFormat="1" ht="11.25" x14ac:dyDescent="0.2">
      <c r="B345" s="166"/>
      <c r="D345" s="152" t="s">
        <v>384</v>
      </c>
      <c r="E345" s="167" t="s">
        <v>1</v>
      </c>
      <c r="F345" s="168" t="s">
        <v>2840</v>
      </c>
      <c r="H345" s="167" t="s">
        <v>1</v>
      </c>
      <c r="I345" s="169"/>
      <c r="L345" s="166"/>
      <c r="M345" s="170"/>
      <c r="T345" s="171"/>
      <c r="AT345" s="167" t="s">
        <v>384</v>
      </c>
      <c r="AU345" s="167" t="s">
        <v>83</v>
      </c>
      <c r="AV345" s="14" t="s">
        <v>83</v>
      </c>
      <c r="AW345" s="14" t="s">
        <v>32</v>
      </c>
      <c r="AX345" s="14" t="s">
        <v>76</v>
      </c>
      <c r="AY345" s="167" t="s">
        <v>375</v>
      </c>
    </row>
    <row r="346" spans="2:65" s="1" customFormat="1" ht="33" customHeight="1" x14ac:dyDescent="0.2">
      <c r="B346" s="32"/>
      <c r="C346" s="138" t="s">
        <v>563</v>
      </c>
      <c r="D346" s="138" t="s">
        <v>377</v>
      </c>
      <c r="E346" s="139" t="s">
        <v>2915</v>
      </c>
      <c r="F346" s="140" t="s">
        <v>2916</v>
      </c>
      <c r="G346" s="141" t="s">
        <v>631</v>
      </c>
      <c r="H346" s="142">
        <v>6</v>
      </c>
      <c r="I346" s="143"/>
      <c r="J346" s="144">
        <f>ROUND(I346*H346,2)</f>
        <v>0</v>
      </c>
      <c r="K346" s="140" t="s">
        <v>381</v>
      </c>
      <c r="L346" s="32"/>
      <c r="M346" s="145" t="s">
        <v>1</v>
      </c>
      <c r="N346" s="146" t="s">
        <v>41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382</v>
      </c>
      <c r="AT346" s="149" t="s">
        <v>377</v>
      </c>
      <c r="AU346" s="149" t="s">
        <v>83</v>
      </c>
      <c r="AY346" s="17" t="s">
        <v>375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83</v>
      </c>
      <c r="BK346" s="150">
        <f>ROUND(I346*H346,2)</f>
        <v>0</v>
      </c>
      <c r="BL346" s="17" t="s">
        <v>382</v>
      </c>
      <c r="BM346" s="149" t="s">
        <v>2917</v>
      </c>
    </row>
    <row r="347" spans="2:65" s="12" customFormat="1" ht="11.25" x14ac:dyDescent="0.2">
      <c r="B347" s="151"/>
      <c r="D347" s="152" t="s">
        <v>384</v>
      </c>
      <c r="E347" s="153" t="s">
        <v>1</v>
      </c>
      <c r="F347" s="154" t="s">
        <v>85</v>
      </c>
      <c r="H347" s="155">
        <v>2</v>
      </c>
      <c r="I347" s="156"/>
      <c r="L347" s="151"/>
      <c r="M347" s="157"/>
      <c r="T347" s="158"/>
      <c r="AT347" s="153" t="s">
        <v>384</v>
      </c>
      <c r="AU347" s="153" t="s">
        <v>83</v>
      </c>
      <c r="AV347" s="12" t="s">
        <v>85</v>
      </c>
      <c r="AW347" s="12" t="s">
        <v>32</v>
      </c>
      <c r="AX347" s="12" t="s">
        <v>76</v>
      </c>
      <c r="AY347" s="153" t="s">
        <v>375</v>
      </c>
    </row>
    <row r="348" spans="2:65" s="12" customFormat="1" ht="11.25" x14ac:dyDescent="0.2">
      <c r="B348" s="151"/>
      <c r="D348" s="152" t="s">
        <v>384</v>
      </c>
      <c r="E348" s="153" t="s">
        <v>1</v>
      </c>
      <c r="F348" s="154" t="s">
        <v>85</v>
      </c>
      <c r="H348" s="155">
        <v>2</v>
      </c>
      <c r="I348" s="156"/>
      <c r="L348" s="151"/>
      <c r="M348" s="157"/>
      <c r="T348" s="158"/>
      <c r="AT348" s="153" t="s">
        <v>384</v>
      </c>
      <c r="AU348" s="153" t="s">
        <v>83</v>
      </c>
      <c r="AV348" s="12" t="s">
        <v>85</v>
      </c>
      <c r="AW348" s="12" t="s">
        <v>32</v>
      </c>
      <c r="AX348" s="12" t="s">
        <v>76</v>
      </c>
      <c r="AY348" s="153" t="s">
        <v>375</v>
      </c>
    </row>
    <row r="349" spans="2:65" s="12" customFormat="1" ht="11.25" x14ac:dyDescent="0.2">
      <c r="B349" s="151"/>
      <c r="D349" s="152" t="s">
        <v>384</v>
      </c>
      <c r="E349" s="153" t="s">
        <v>1</v>
      </c>
      <c r="F349" s="154" t="s">
        <v>85</v>
      </c>
      <c r="H349" s="155">
        <v>2</v>
      </c>
      <c r="I349" s="156"/>
      <c r="L349" s="151"/>
      <c r="M349" s="157"/>
      <c r="T349" s="158"/>
      <c r="AT349" s="153" t="s">
        <v>384</v>
      </c>
      <c r="AU349" s="153" t="s">
        <v>83</v>
      </c>
      <c r="AV349" s="12" t="s">
        <v>85</v>
      </c>
      <c r="AW349" s="12" t="s">
        <v>32</v>
      </c>
      <c r="AX349" s="12" t="s">
        <v>76</v>
      </c>
      <c r="AY349" s="153" t="s">
        <v>375</v>
      </c>
    </row>
    <row r="350" spans="2:65" s="13" customFormat="1" ht="11.25" x14ac:dyDescent="0.2">
      <c r="B350" s="159"/>
      <c r="D350" s="152" t="s">
        <v>384</v>
      </c>
      <c r="E350" s="160" t="s">
        <v>1</v>
      </c>
      <c r="F350" s="161" t="s">
        <v>387</v>
      </c>
      <c r="H350" s="162">
        <v>6</v>
      </c>
      <c r="I350" s="163"/>
      <c r="L350" s="159"/>
      <c r="M350" s="164"/>
      <c r="T350" s="165"/>
      <c r="AT350" s="160" t="s">
        <v>384</v>
      </c>
      <c r="AU350" s="160" t="s">
        <v>83</v>
      </c>
      <c r="AV350" s="13" t="s">
        <v>382</v>
      </c>
      <c r="AW350" s="13" t="s">
        <v>32</v>
      </c>
      <c r="AX350" s="13" t="s">
        <v>83</v>
      </c>
      <c r="AY350" s="160" t="s">
        <v>375</v>
      </c>
    </row>
    <row r="351" spans="2:65" s="14" customFormat="1" ht="11.25" x14ac:dyDescent="0.2">
      <c r="B351" s="166"/>
      <c r="D351" s="152" t="s">
        <v>384</v>
      </c>
      <c r="E351" s="167" t="s">
        <v>1</v>
      </c>
      <c r="F351" s="168" t="s">
        <v>2840</v>
      </c>
      <c r="H351" s="167" t="s">
        <v>1</v>
      </c>
      <c r="I351" s="169"/>
      <c r="L351" s="166"/>
      <c r="M351" s="170"/>
      <c r="T351" s="171"/>
      <c r="AT351" s="167" t="s">
        <v>384</v>
      </c>
      <c r="AU351" s="167" t="s">
        <v>83</v>
      </c>
      <c r="AV351" s="14" t="s">
        <v>83</v>
      </c>
      <c r="AW351" s="14" t="s">
        <v>32</v>
      </c>
      <c r="AX351" s="14" t="s">
        <v>76</v>
      </c>
      <c r="AY351" s="167" t="s">
        <v>375</v>
      </c>
    </row>
    <row r="352" spans="2:65" s="1" customFormat="1" ht="16.5" customHeight="1" x14ac:dyDescent="0.2">
      <c r="B352" s="32"/>
      <c r="C352" s="138" t="s">
        <v>568</v>
      </c>
      <c r="D352" s="138" t="s">
        <v>377</v>
      </c>
      <c r="E352" s="139" t="s">
        <v>2918</v>
      </c>
      <c r="F352" s="140" t="s">
        <v>2919</v>
      </c>
      <c r="G352" s="141" t="s">
        <v>641</v>
      </c>
      <c r="H352" s="142">
        <v>12</v>
      </c>
      <c r="I352" s="143"/>
      <c r="J352" s="144">
        <f>ROUND(I352*H352,2)</f>
        <v>0</v>
      </c>
      <c r="K352" s="140" t="s">
        <v>381</v>
      </c>
      <c r="L352" s="32"/>
      <c r="M352" s="145" t="s">
        <v>1</v>
      </c>
      <c r="N352" s="146" t="s">
        <v>41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382</v>
      </c>
      <c r="AT352" s="149" t="s">
        <v>377</v>
      </c>
      <c r="AU352" s="149" t="s">
        <v>83</v>
      </c>
      <c r="AY352" s="17" t="s">
        <v>375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382</v>
      </c>
      <c r="BM352" s="149" t="s">
        <v>2920</v>
      </c>
    </row>
    <row r="353" spans="2:65" s="12" customFormat="1" ht="11.25" x14ac:dyDescent="0.2">
      <c r="B353" s="151"/>
      <c r="D353" s="152" t="s">
        <v>384</v>
      </c>
      <c r="E353" s="153" t="s">
        <v>1</v>
      </c>
      <c r="F353" s="154" t="s">
        <v>463</v>
      </c>
      <c r="H353" s="155">
        <v>12</v>
      </c>
      <c r="I353" s="156"/>
      <c r="L353" s="151"/>
      <c r="M353" s="157"/>
      <c r="T353" s="158"/>
      <c r="AT353" s="153" t="s">
        <v>384</v>
      </c>
      <c r="AU353" s="153" t="s">
        <v>83</v>
      </c>
      <c r="AV353" s="12" t="s">
        <v>85</v>
      </c>
      <c r="AW353" s="12" t="s">
        <v>32</v>
      </c>
      <c r="AX353" s="12" t="s">
        <v>83</v>
      </c>
      <c r="AY353" s="153" t="s">
        <v>375</v>
      </c>
    </row>
    <row r="354" spans="2:65" s="14" customFormat="1" ht="11.25" x14ac:dyDescent="0.2">
      <c r="B354" s="166"/>
      <c r="D354" s="152" t="s">
        <v>384</v>
      </c>
      <c r="E354" s="167" t="s">
        <v>1</v>
      </c>
      <c r="F354" s="168" t="s">
        <v>2840</v>
      </c>
      <c r="H354" s="167" t="s">
        <v>1</v>
      </c>
      <c r="I354" s="169"/>
      <c r="L354" s="166"/>
      <c r="M354" s="170"/>
      <c r="T354" s="171"/>
      <c r="AT354" s="167" t="s">
        <v>384</v>
      </c>
      <c r="AU354" s="167" t="s">
        <v>83</v>
      </c>
      <c r="AV354" s="14" t="s">
        <v>83</v>
      </c>
      <c r="AW354" s="14" t="s">
        <v>32</v>
      </c>
      <c r="AX354" s="14" t="s">
        <v>76</v>
      </c>
      <c r="AY354" s="167" t="s">
        <v>375</v>
      </c>
    </row>
    <row r="355" spans="2:65" s="1" customFormat="1" ht="16.5" customHeight="1" x14ac:dyDescent="0.2">
      <c r="B355" s="32"/>
      <c r="C355" s="138" t="s">
        <v>573</v>
      </c>
      <c r="D355" s="138" t="s">
        <v>377</v>
      </c>
      <c r="E355" s="139" t="s">
        <v>2921</v>
      </c>
      <c r="F355" s="140" t="s">
        <v>2922</v>
      </c>
      <c r="G355" s="141" t="s">
        <v>631</v>
      </c>
      <c r="H355" s="142">
        <v>5</v>
      </c>
      <c r="I355" s="143"/>
      <c r="J355" s="144">
        <f>ROUND(I355*H355,2)</f>
        <v>0</v>
      </c>
      <c r="K355" s="140" t="s">
        <v>381</v>
      </c>
      <c r="L355" s="32"/>
      <c r="M355" s="145" t="s">
        <v>1</v>
      </c>
      <c r="N355" s="146" t="s">
        <v>41</v>
      </c>
      <c r="P355" s="147">
        <f>O355*H355</f>
        <v>0</v>
      </c>
      <c r="Q355" s="147">
        <v>0</v>
      </c>
      <c r="R355" s="147">
        <f>Q355*H355</f>
        <v>0</v>
      </c>
      <c r="S355" s="147">
        <v>0</v>
      </c>
      <c r="T355" s="148">
        <f>S355*H355</f>
        <v>0</v>
      </c>
      <c r="AR355" s="149" t="s">
        <v>382</v>
      </c>
      <c r="AT355" s="149" t="s">
        <v>377</v>
      </c>
      <c r="AU355" s="149" t="s">
        <v>83</v>
      </c>
      <c r="AY355" s="17" t="s">
        <v>375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83</v>
      </c>
      <c r="BK355" s="150">
        <f>ROUND(I355*H355,2)</f>
        <v>0</v>
      </c>
      <c r="BL355" s="17" t="s">
        <v>382</v>
      </c>
      <c r="BM355" s="149" t="s">
        <v>2923</v>
      </c>
    </row>
    <row r="356" spans="2:65" s="12" customFormat="1" ht="11.25" x14ac:dyDescent="0.2">
      <c r="B356" s="151"/>
      <c r="D356" s="152" t="s">
        <v>384</v>
      </c>
      <c r="E356" s="153" t="s">
        <v>1</v>
      </c>
      <c r="F356" s="154" t="s">
        <v>83</v>
      </c>
      <c r="H356" s="155">
        <v>1</v>
      </c>
      <c r="I356" s="156"/>
      <c r="L356" s="151"/>
      <c r="M356" s="157"/>
      <c r="T356" s="158"/>
      <c r="AT356" s="153" t="s">
        <v>384</v>
      </c>
      <c r="AU356" s="153" t="s">
        <v>83</v>
      </c>
      <c r="AV356" s="12" t="s">
        <v>85</v>
      </c>
      <c r="AW356" s="12" t="s">
        <v>32</v>
      </c>
      <c r="AX356" s="12" t="s">
        <v>76</v>
      </c>
      <c r="AY356" s="153" t="s">
        <v>375</v>
      </c>
    </row>
    <row r="357" spans="2:65" s="12" customFormat="1" ht="11.25" x14ac:dyDescent="0.2">
      <c r="B357" s="151"/>
      <c r="D357" s="152" t="s">
        <v>384</v>
      </c>
      <c r="E357" s="153" t="s">
        <v>1</v>
      </c>
      <c r="F357" s="154" t="s">
        <v>83</v>
      </c>
      <c r="H357" s="155">
        <v>1</v>
      </c>
      <c r="I357" s="156"/>
      <c r="L357" s="151"/>
      <c r="M357" s="157"/>
      <c r="T357" s="158"/>
      <c r="AT357" s="153" t="s">
        <v>384</v>
      </c>
      <c r="AU357" s="153" t="s">
        <v>83</v>
      </c>
      <c r="AV357" s="12" t="s">
        <v>85</v>
      </c>
      <c r="AW357" s="12" t="s">
        <v>32</v>
      </c>
      <c r="AX357" s="12" t="s">
        <v>76</v>
      </c>
      <c r="AY357" s="153" t="s">
        <v>375</v>
      </c>
    </row>
    <row r="358" spans="2:65" s="12" customFormat="1" ht="11.25" x14ac:dyDescent="0.2">
      <c r="B358" s="151"/>
      <c r="D358" s="152" t="s">
        <v>384</v>
      </c>
      <c r="E358" s="153" t="s">
        <v>1</v>
      </c>
      <c r="F358" s="154" t="s">
        <v>83</v>
      </c>
      <c r="H358" s="155">
        <v>1</v>
      </c>
      <c r="I358" s="156"/>
      <c r="L358" s="151"/>
      <c r="M358" s="157"/>
      <c r="T358" s="158"/>
      <c r="AT358" s="153" t="s">
        <v>384</v>
      </c>
      <c r="AU358" s="153" t="s">
        <v>83</v>
      </c>
      <c r="AV358" s="12" t="s">
        <v>85</v>
      </c>
      <c r="AW358" s="12" t="s">
        <v>32</v>
      </c>
      <c r="AX358" s="12" t="s">
        <v>76</v>
      </c>
      <c r="AY358" s="153" t="s">
        <v>375</v>
      </c>
    </row>
    <row r="359" spans="2:65" s="12" customFormat="1" ht="11.25" x14ac:dyDescent="0.2">
      <c r="B359" s="151"/>
      <c r="D359" s="152" t="s">
        <v>384</v>
      </c>
      <c r="E359" s="153" t="s">
        <v>1</v>
      </c>
      <c r="F359" s="154" t="s">
        <v>83</v>
      </c>
      <c r="H359" s="155">
        <v>1</v>
      </c>
      <c r="I359" s="156"/>
      <c r="L359" s="151"/>
      <c r="M359" s="157"/>
      <c r="T359" s="158"/>
      <c r="AT359" s="153" t="s">
        <v>384</v>
      </c>
      <c r="AU359" s="153" t="s">
        <v>83</v>
      </c>
      <c r="AV359" s="12" t="s">
        <v>85</v>
      </c>
      <c r="AW359" s="12" t="s">
        <v>32</v>
      </c>
      <c r="AX359" s="12" t="s">
        <v>76</v>
      </c>
      <c r="AY359" s="153" t="s">
        <v>375</v>
      </c>
    </row>
    <row r="360" spans="2:65" s="12" customFormat="1" ht="11.25" x14ac:dyDescent="0.2">
      <c r="B360" s="151"/>
      <c r="D360" s="152" t="s">
        <v>384</v>
      </c>
      <c r="E360" s="153" t="s">
        <v>1</v>
      </c>
      <c r="F360" s="154" t="s">
        <v>83</v>
      </c>
      <c r="H360" s="155">
        <v>1</v>
      </c>
      <c r="I360" s="156"/>
      <c r="L360" s="151"/>
      <c r="M360" s="157"/>
      <c r="T360" s="158"/>
      <c r="AT360" s="153" t="s">
        <v>384</v>
      </c>
      <c r="AU360" s="153" t="s">
        <v>83</v>
      </c>
      <c r="AV360" s="12" t="s">
        <v>85</v>
      </c>
      <c r="AW360" s="12" t="s">
        <v>32</v>
      </c>
      <c r="AX360" s="12" t="s">
        <v>76</v>
      </c>
      <c r="AY360" s="153" t="s">
        <v>375</v>
      </c>
    </row>
    <row r="361" spans="2:65" s="13" customFormat="1" ht="11.25" x14ac:dyDescent="0.2">
      <c r="B361" s="159"/>
      <c r="D361" s="152" t="s">
        <v>384</v>
      </c>
      <c r="E361" s="160" t="s">
        <v>1</v>
      </c>
      <c r="F361" s="161" t="s">
        <v>387</v>
      </c>
      <c r="H361" s="162">
        <v>5</v>
      </c>
      <c r="I361" s="163"/>
      <c r="L361" s="159"/>
      <c r="M361" s="164"/>
      <c r="T361" s="165"/>
      <c r="AT361" s="160" t="s">
        <v>384</v>
      </c>
      <c r="AU361" s="160" t="s">
        <v>83</v>
      </c>
      <c r="AV361" s="13" t="s">
        <v>382</v>
      </c>
      <c r="AW361" s="13" t="s">
        <v>32</v>
      </c>
      <c r="AX361" s="13" t="s">
        <v>83</v>
      </c>
      <c r="AY361" s="160" t="s">
        <v>375</v>
      </c>
    </row>
    <row r="362" spans="2:65" s="14" customFormat="1" ht="11.25" x14ac:dyDescent="0.2">
      <c r="B362" s="166"/>
      <c r="D362" s="152" t="s">
        <v>384</v>
      </c>
      <c r="E362" s="167" t="s">
        <v>1</v>
      </c>
      <c r="F362" s="168" t="s">
        <v>2840</v>
      </c>
      <c r="H362" s="167" t="s">
        <v>1</v>
      </c>
      <c r="I362" s="169"/>
      <c r="L362" s="166"/>
      <c r="M362" s="170"/>
      <c r="T362" s="171"/>
      <c r="AT362" s="167" t="s">
        <v>384</v>
      </c>
      <c r="AU362" s="167" t="s">
        <v>83</v>
      </c>
      <c r="AV362" s="14" t="s">
        <v>83</v>
      </c>
      <c r="AW362" s="14" t="s">
        <v>32</v>
      </c>
      <c r="AX362" s="14" t="s">
        <v>76</v>
      </c>
      <c r="AY362" s="167" t="s">
        <v>375</v>
      </c>
    </row>
    <row r="363" spans="2:65" s="1" customFormat="1" ht="33" customHeight="1" x14ac:dyDescent="0.2">
      <c r="B363" s="32"/>
      <c r="C363" s="138" t="s">
        <v>577</v>
      </c>
      <c r="D363" s="138" t="s">
        <v>377</v>
      </c>
      <c r="E363" s="139" t="s">
        <v>2924</v>
      </c>
      <c r="F363" s="140" t="s">
        <v>2925</v>
      </c>
      <c r="G363" s="141" t="s">
        <v>631</v>
      </c>
      <c r="H363" s="142">
        <v>16</v>
      </c>
      <c r="I363" s="143"/>
      <c r="J363" s="144">
        <f>ROUND(I363*H363,2)</f>
        <v>0</v>
      </c>
      <c r="K363" s="140" t="s">
        <v>381</v>
      </c>
      <c r="L363" s="32"/>
      <c r="M363" s="145" t="s">
        <v>1</v>
      </c>
      <c r="N363" s="146" t="s">
        <v>41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382</v>
      </c>
      <c r="AT363" s="149" t="s">
        <v>377</v>
      </c>
      <c r="AU363" s="149" t="s">
        <v>83</v>
      </c>
      <c r="AY363" s="17" t="s">
        <v>375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83</v>
      </c>
      <c r="BK363" s="150">
        <f>ROUND(I363*H363,2)</f>
        <v>0</v>
      </c>
      <c r="BL363" s="17" t="s">
        <v>382</v>
      </c>
      <c r="BM363" s="149" t="s">
        <v>2926</v>
      </c>
    </row>
    <row r="364" spans="2:65" s="12" customFormat="1" ht="11.25" x14ac:dyDescent="0.2">
      <c r="B364" s="151"/>
      <c r="D364" s="152" t="s">
        <v>384</v>
      </c>
      <c r="E364" s="153" t="s">
        <v>1</v>
      </c>
      <c r="F364" s="154" t="s">
        <v>85</v>
      </c>
      <c r="H364" s="155">
        <v>2</v>
      </c>
      <c r="I364" s="156"/>
      <c r="L364" s="151"/>
      <c r="M364" s="157"/>
      <c r="T364" s="158"/>
      <c r="AT364" s="153" t="s">
        <v>384</v>
      </c>
      <c r="AU364" s="153" t="s">
        <v>83</v>
      </c>
      <c r="AV364" s="12" t="s">
        <v>85</v>
      </c>
      <c r="AW364" s="12" t="s">
        <v>32</v>
      </c>
      <c r="AX364" s="12" t="s">
        <v>76</v>
      </c>
      <c r="AY364" s="153" t="s">
        <v>375</v>
      </c>
    </row>
    <row r="365" spans="2:65" s="12" customFormat="1" ht="11.25" x14ac:dyDescent="0.2">
      <c r="B365" s="151"/>
      <c r="D365" s="152" t="s">
        <v>384</v>
      </c>
      <c r="E365" s="153" t="s">
        <v>1</v>
      </c>
      <c r="F365" s="154" t="s">
        <v>93</v>
      </c>
      <c r="H365" s="155">
        <v>3</v>
      </c>
      <c r="I365" s="156"/>
      <c r="L365" s="151"/>
      <c r="M365" s="157"/>
      <c r="T365" s="158"/>
      <c r="AT365" s="153" t="s">
        <v>384</v>
      </c>
      <c r="AU365" s="153" t="s">
        <v>83</v>
      </c>
      <c r="AV365" s="12" t="s">
        <v>85</v>
      </c>
      <c r="AW365" s="12" t="s">
        <v>32</v>
      </c>
      <c r="AX365" s="12" t="s">
        <v>76</v>
      </c>
      <c r="AY365" s="153" t="s">
        <v>375</v>
      </c>
    </row>
    <row r="366" spans="2:65" s="12" customFormat="1" ht="11.25" x14ac:dyDescent="0.2">
      <c r="B366" s="151"/>
      <c r="D366" s="152" t="s">
        <v>384</v>
      </c>
      <c r="E366" s="153" t="s">
        <v>1</v>
      </c>
      <c r="F366" s="154" t="s">
        <v>382</v>
      </c>
      <c r="H366" s="155">
        <v>4</v>
      </c>
      <c r="I366" s="156"/>
      <c r="L366" s="151"/>
      <c r="M366" s="157"/>
      <c r="T366" s="158"/>
      <c r="AT366" s="153" t="s">
        <v>384</v>
      </c>
      <c r="AU366" s="153" t="s">
        <v>83</v>
      </c>
      <c r="AV366" s="12" t="s">
        <v>85</v>
      </c>
      <c r="AW366" s="12" t="s">
        <v>32</v>
      </c>
      <c r="AX366" s="12" t="s">
        <v>76</v>
      </c>
      <c r="AY366" s="153" t="s">
        <v>375</v>
      </c>
    </row>
    <row r="367" spans="2:65" s="12" customFormat="1" ht="11.25" x14ac:dyDescent="0.2">
      <c r="B367" s="151"/>
      <c r="D367" s="152" t="s">
        <v>384</v>
      </c>
      <c r="E367" s="153" t="s">
        <v>1</v>
      </c>
      <c r="F367" s="154" t="s">
        <v>85</v>
      </c>
      <c r="H367" s="155">
        <v>2</v>
      </c>
      <c r="I367" s="156"/>
      <c r="L367" s="151"/>
      <c r="M367" s="157"/>
      <c r="T367" s="158"/>
      <c r="AT367" s="153" t="s">
        <v>384</v>
      </c>
      <c r="AU367" s="153" t="s">
        <v>83</v>
      </c>
      <c r="AV367" s="12" t="s">
        <v>85</v>
      </c>
      <c r="AW367" s="12" t="s">
        <v>32</v>
      </c>
      <c r="AX367" s="12" t="s">
        <v>76</v>
      </c>
      <c r="AY367" s="153" t="s">
        <v>375</v>
      </c>
    </row>
    <row r="368" spans="2:65" s="12" customFormat="1" ht="11.25" x14ac:dyDescent="0.2">
      <c r="B368" s="151"/>
      <c r="D368" s="152" t="s">
        <v>384</v>
      </c>
      <c r="E368" s="153" t="s">
        <v>1</v>
      </c>
      <c r="F368" s="154" t="s">
        <v>83</v>
      </c>
      <c r="H368" s="155">
        <v>1</v>
      </c>
      <c r="I368" s="156"/>
      <c r="L368" s="151"/>
      <c r="M368" s="157"/>
      <c r="T368" s="158"/>
      <c r="AT368" s="153" t="s">
        <v>384</v>
      </c>
      <c r="AU368" s="153" t="s">
        <v>83</v>
      </c>
      <c r="AV368" s="12" t="s">
        <v>85</v>
      </c>
      <c r="AW368" s="12" t="s">
        <v>32</v>
      </c>
      <c r="AX368" s="12" t="s">
        <v>76</v>
      </c>
      <c r="AY368" s="153" t="s">
        <v>375</v>
      </c>
    </row>
    <row r="369" spans="2:65" s="12" customFormat="1" ht="11.25" x14ac:dyDescent="0.2">
      <c r="B369" s="151"/>
      <c r="D369" s="152" t="s">
        <v>384</v>
      </c>
      <c r="E369" s="153" t="s">
        <v>1</v>
      </c>
      <c r="F369" s="154" t="s">
        <v>85</v>
      </c>
      <c r="H369" s="155">
        <v>2</v>
      </c>
      <c r="I369" s="156"/>
      <c r="L369" s="151"/>
      <c r="M369" s="157"/>
      <c r="T369" s="158"/>
      <c r="AT369" s="153" t="s">
        <v>384</v>
      </c>
      <c r="AU369" s="153" t="s">
        <v>83</v>
      </c>
      <c r="AV369" s="12" t="s">
        <v>85</v>
      </c>
      <c r="AW369" s="12" t="s">
        <v>32</v>
      </c>
      <c r="AX369" s="12" t="s">
        <v>76</v>
      </c>
      <c r="AY369" s="153" t="s">
        <v>375</v>
      </c>
    </row>
    <row r="370" spans="2:65" s="12" customFormat="1" ht="11.25" x14ac:dyDescent="0.2">
      <c r="B370" s="151"/>
      <c r="D370" s="152" t="s">
        <v>384</v>
      </c>
      <c r="E370" s="153" t="s">
        <v>1</v>
      </c>
      <c r="F370" s="154" t="s">
        <v>85</v>
      </c>
      <c r="H370" s="155">
        <v>2</v>
      </c>
      <c r="I370" s="156"/>
      <c r="L370" s="151"/>
      <c r="M370" s="157"/>
      <c r="T370" s="158"/>
      <c r="AT370" s="153" t="s">
        <v>384</v>
      </c>
      <c r="AU370" s="153" t="s">
        <v>83</v>
      </c>
      <c r="AV370" s="12" t="s">
        <v>85</v>
      </c>
      <c r="AW370" s="12" t="s">
        <v>32</v>
      </c>
      <c r="AX370" s="12" t="s">
        <v>76</v>
      </c>
      <c r="AY370" s="153" t="s">
        <v>375</v>
      </c>
    </row>
    <row r="371" spans="2:65" s="13" customFormat="1" ht="11.25" x14ac:dyDescent="0.2">
      <c r="B371" s="159"/>
      <c r="D371" s="152" t="s">
        <v>384</v>
      </c>
      <c r="E371" s="160" t="s">
        <v>1</v>
      </c>
      <c r="F371" s="161" t="s">
        <v>387</v>
      </c>
      <c r="H371" s="162">
        <v>16</v>
      </c>
      <c r="I371" s="163"/>
      <c r="L371" s="159"/>
      <c r="M371" s="164"/>
      <c r="T371" s="165"/>
      <c r="AT371" s="160" t="s">
        <v>384</v>
      </c>
      <c r="AU371" s="160" t="s">
        <v>83</v>
      </c>
      <c r="AV371" s="13" t="s">
        <v>382</v>
      </c>
      <c r="AW371" s="13" t="s">
        <v>32</v>
      </c>
      <c r="AX371" s="13" t="s">
        <v>83</v>
      </c>
      <c r="AY371" s="160" t="s">
        <v>375</v>
      </c>
    </row>
    <row r="372" spans="2:65" s="14" customFormat="1" ht="11.25" x14ac:dyDescent="0.2">
      <c r="B372" s="166"/>
      <c r="D372" s="152" t="s">
        <v>384</v>
      </c>
      <c r="E372" s="167" t="s">
        <v>1</v>
      </c>
      <c r="F372" s="168" t="s">
        <v>2840</v>
      </c>
      <c r="H372" s="167" t="s">
        <v>1</v>
      </c>
      <c r="I372" s="169"/>
      <c r="L372" s="166"/>
      <c r="M372" s="170"/>
      <c r="T372" s="171"/>
      <c r="AT372" s="167" t="s">
        <v>384</v>
      </c>
      <c r="AU372" s="167" t="s">
        <v>83</v>
      </c>
      <c r="AV372" s="14" t="s">
        <v>83</v>
      </c>
      <c r="AW372" s="14" t="s">
        <v>32</v>
      </c>
      <c r="AX372" s="14" t="s">
        <v>76</v>
      </c>
      <c r="AY372" s="167" t="s">
        <v>375</v>
      </c>
    </row>
    <row r="373" spans="2:65" s="1" customFormat="1" ht="33" customHeight="1" x14ac:dyDescent="0.2">
      <c r="B373" s="32"/>
      <c r="C373" s="138" t="s">
        <v>581</v>
      </c>
      <c r="D373" s="138" t="s">
        <v>377</v>
      </c>
      <c r="E373" s="139" t="s">
        <v>2927</v>
      </c>
      <c r="F373" s="140" t="s">
        <v>2928</v>
      </c>
      <c r="G373" s="141" t="s">
        <v>631</v>
      </c>
      <c r="H373" s="142">
        <v>5</v>
      </c>
      <c r="I373" s="143"/>
      <c r="J373" s="144">
        <f>ROUND(I373*H373,2)</f>
        <v>0</v>
      </c>
      <c r="K373" s="140" t="s">
        <v>381</v>
      </c>
      <c r="L373" s="32"/>
      <c r="M373" s="145" t="s">
        <v>1</v>
      </c>
      <c r="N373" s="146" t="s">
        <v>41</v>
      </c>
      <c r="P373" s="147">
        <f>O373*H373</f>
        <v>0</v>
      </c>
      <c r="Q373" s="147">
        <v>0</v>
      </c>
      <c r="R373" s="147">
        <f>Q373*H373</f>
        <v>0</v>
      </c>
      <c r="S373" s="147">
        <v>0</v>
      </c>
      <c r="T373" s="148">
        <f>S373*H373</f>
        <v>0</v>
      </c>
      <c r="AR373" s="149" t="s">
        <v>382</v>
      </c>
      <c r="AT373" s="149" t="s">
        <v>377</v>
      </c>
      <c r="AU373" s="149" t="s">
        <v>83</v>
      </c>
      <c r="AY373" s="17" t="s">
        <v>375</v>
      </c>
      <c r="BE373" s="150">
        <f>IF(N373="základní",J373,0)</f>
        <v>0</v>
      </c>
      <c r="BF373" s="150">
        <f>IF(N373="snížená",J373,0)</f>
        <v>0</v>
      </c>
      <c r="BG373" s="150">
        <f>IF(N373="zákl. přenesená",J373,0)</f>
        <v>0</v>
      </c>
      <c r="BH373" s="150">
        <f>IF(N373="sníž. přenesená",J373,0)</f>
        <v>0</v>
      </c>
      <c r="BI373" s="150">
        <f>IF(N373="nulová",J373,0)</f>
        <v>0</v>
      </c>
      <c r="BJ373" s="17" t="s">
        <v>83</v>
      </c>
      <c r="BK373" s="150">
        <f>ROUND(I373*H373,2)</f>
        <v>0</v>
      </c>
      <c r="BL373" s="17" t="s">
        <v>382</v>
      </c>
      <c r="BM373" s="149" t="s">
        <v>2929</v>
      </c>
    </row>
    <row r="374" spans="2:65" s="12" customFormat="1" ht="11.25" x14ac:dyDescent="0.2">
      <c r="B374" s="151"/>
      <c r="D374" s="152" t="s">
        <v>384</v>
      </c>
      <c r="E374" s="153" t="s">
        <v>1</v>
      </c>
      <c r="F374" s="154" t="s">
        <v>83</v>
      </c>
      <c r="H374" s="155">
        <v>1</v>
      </c>
      <c r="I374" s="156"/>
      <c r="L374" s="151"/>
      <c r="M374" s="157"/>
      <c r="T374" s="158"/>
      <c r="AT374" s="153" t="s">
        <v>384</v>
      </c>
      <c r="AU374" s="153" t="s">
        <v>83</v>
      </c>
      <c r="AV374" s="12" t="s">
        <v>85</v>
      </c>
      <c r="AW374" s="12" t="s">
        <v>32</v>
      </c>
      <c r="AX374" s="12" t="s">
        <v>76</v>
      </c>
      <c r="AY374" s="153" t="s">
        <v>375</v>
      </c>
    </row>
    <row r="375" spans="2:65" s="12" customFormat="1" ht="11.25" x14ac:dyDescent="0.2">
      <c r="B375" s="151"/>
      <c r="D375" s="152" t="s">
        <v>384</v>
      </c>
      <c r="E375" s="153" t="s">
        <v>1</v>
      </c>
      <c r="F375" s="154" t="s">
        <v>83</v>
      </c>
      <c r="H375" s="155">
        <v>1</v>
      </c>
      <c r="I375" s="156"/>
      <c r="L375" s="151"/>
      <c r="M375" s="157"/>
      <c r="T375" s="158"/>
      <c r="AT375" s="153" t="s">
        <v>384</v>
      </c>
      <c r="AU375" s="153" t="s">
        <v>83</v>
      </c>
      <c r="AV375" s="12" t="s">
        <v>85</v>
      </c>
      <c r="AW375" s="12" t="s">
        <v>32</v>
      </c>
      <c r="AX375" s="12" t="s">
        <v>76</v>
      </c>
      <c r="AY375" s="153" t="s">
        <v>375</v>
      </c>
    </row>
    <row r="376" spans="2:65" s="12" customFormat="1" ht="11.25" x14ac:dyDescent="0.2">
      <c r="B376" s="151"/>
      <c r="D376" s="152" t="s">
        <v>384</v>
      </c>
      <c r="E376" s="153" t="s">
        <v>1</v>
      </c>
      <c r="F376" s="154" t="s">
        <v>83</v>
      </c>
      <c r="H376" s="155">
        <v>1</v>
      </c>
      <c r="I376" s="156"/>
      <c r="L376" s="151"/>
      <c r="M376" s="157"/>
      <c r="T376" s="158"/>
      <c r="AT376" s="153" t="s">
        <v>384</v>
      </c>
      <c r="AU376" s="153" t="s">
        <v>83</v>
      </c>
      <c r="AV376" s="12" t="s">
        <v>85</v>
      </c>
      <c r="AW376" s="12" t="s">
        <v>32</v>
      </c>
      <c r="AX376" s="12" t="s">
        <v>76</v>
      </c>
      <c r="AY376" s="153" t="s">
        <v>375</v>
      </c>
    </row>
    <row r="377" spans="2:65" s="12" customFormat="1" ht="11.25" x14ac:dyDescent="0.2">
      <c r="B377" s="151"/>
      <c r="D377" s="152" t="s">
        <v>384</v>
      </c>
      <c r="E377" s="153" t="s">
        <v>1</v>
      </c>
      <c r="F377" s="154" t="s">
        <v>83</v>
      </c>
      <c r="H377" s="155">
        <v>1</v>
      </c>
      <c r="I377" s="156"/>
      <c r="L377" s="151"/>
      <c r="M377" s="157"/>
      <c r="T377" s="158"/>
      <c r="AT377" s="153" t="s">
        <v>384</v>
      </c>
      <c r="AU377" s="153" t="s">
        <v>83</v>
      </c>
      <c r="AV377" s="12" t="s">
        <v>85</v>
      </c>
      <c r="AW377" s="12" t="s">
        <v>32</v>
      </c>
      <c r="AX377" s="12" t="s">
        <v>76</v>
      </c>
      <c r="AY377" s="153" t="s">
        <v>375</v>
      </c>
    </row>
    <row r="378" spans="2:65" s="12" customFormat="1" ht="11.25" x14ac:dyDescent="0.2">
      <c r="B378" s="151"/>
      <c r="D378" s="152" t="s">
        <v>384</v>
      </c>
      <c r="E378" s="153" t="s">
        <v>1</v>
      </c>
      <c r="F378" s="154" t="s">
        <v>83</v>
      </c>
      <c r="H378" s="155">
        <v>1</v>
      </c>
      <c r="I378" s="156"/>
      <c r="L378" s="151"/>
      <c r="M378" s="157"/>
      <c r="T378" s="158"/>
      <c r="AT378" s="153" t="s">
        <v>384</v>
      </c>
      <c r="AU378" s="153" t="s">
        <v>83</v>
      </c>
      <c r="AV378" s="12" t="s">
        <v>85</v>
      </c>
      <c r="AW378" s="12" t="s">
        <v>32</v>
      </c>
      <c r="AX378" s="12" t="s">
        <v>76</v>
      </c>
      <c r="AY378" s="153" t="s">
        <v>375</v>
      </c>
    </row>
    <row r="379" spans="2:65" s="13" customFormat="1" ht="11.25" x14ac:dyDescent="0.2">
      <c r="B379" s="159"/>
      <c r="D379" s="152" t="s">
        <v>384</v>
      </c>
      <c r="E379" s="160" t="s">
        <v>1</v>
      </c>
      <c r="F379" s="161" t="s">
        <v>387</v>
      </c>
      <c r="H379" s="162">
        <v>5</v>
      </c>
      <c r="I379" s="163"/>
      <c r="L379" s="159"/>
      <c r="M379" s="164"/>
      <c r="T379" s="165"/>
      <c r="AT379" s="160" t="s">
        <v>384</v>
      </c>
      <c r="AU379" s="160" t="s">
        <v>83</v>
      </c>
      <c r="AV379" s="13" t="s">
        <v>382</v>
      </c>
      <c r="AW379" s="13" t="s">
        <v>32</v>
      </c>
      <c r="AX379" s="13" t="s">
        <v>83</v>
      </c>
      <c r="AY379" s="160" t="s">
        <v>375</v>
      </c>
    </row>
    <row r="380" spans="2:65" s="14" customFormat="1" ht="11.25" x14ac:dyDescent="0.2">
      <c r="B380" s="166"/>
      <c r="D380" s="152" t="s">
        <v>384</v>
      </c>
      <c r="E380" s="167" t="s">
        <v>1</v>
      </c>
      <c r="F380" s="168" t="s">
        <v>2840</v>
      </c>
      <c r="H380" s="167" t="s">
        <v>1</v>
      </c>
      <c r="I380" s="169"/>
      <c r="L380" s="166"/>
      <c r="M380" s="170"/>
      <c r="T380" s="171"/>
      <c r="AT380" s="167" t="s">
        <v>384</v>
      </c>
      <c r="AU380" s="167" t="s">
        <v>83</v>
      </c>
      <c r="AV380" s="14" t="s">
        <v>83</v>
      </c>
      <c r="AW380" s="14" t="s">
        <v>32</v>
      </c>
      <c r="AX380" s="14" t="s">
        <v>76</v>
      </c>
      <c r="AY380" s="167" t="s">
        <v>375</v>
      </c>
    </row>
    <row r="381" spans="2:65" s="1" customFormat="1" ht="24.2" customHeight="1" x14ac:dyDescent="0.2">
      <c r="B381" s="32"/>
      <c r="C381" s="138" t="s">
        <v>585</v>
      </c>
      <c r="D381" s="138" t="s">
        <v>377</v>
      </c>
      <c r="E381" s="139" t="s">
        <v>2930</v>
      </c>
      <c r="F381" s="140" t="s">
        <v>2931</v>
      </c>
      <c r="G381" s="141" t="s">
        <v>641</v>
      </c>
      <c r="H381" s="142">
        <v>96</v>
      </c>
      <c r="I381" s="143"/>
      <c r="J381" s="144">
        <f>ROUND(I381*H381,2)</f>
        <v>0</v>
      </c>
      <c r="K381" s="140" t="s">
        <v>381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382</v>
      </c>
      <c r="AT381" s="149" t="s">
        <v>377</v>
      </c>
      <c r="AU381" s="149" t="s">
        <v>83</v>
      </c>
      <c r="AY381" s="17" t="s">
        <v>375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382</v>
      </c>
      <c r="BM381" s="149" t="s">
        <v>2932</v>
      </c>
    </row>
    <row r="382" spans="2:65" s="12" customFormat="1" ht="11.25" x14ac:dyDescent="0.2">
      <c r="B382" s="151"/>
      <c r="D382" s="152" t="s">
        <v>384</v>
      </c>
      <c r="E382" s="153" t="s">
        <v>1</v>
      </c>
      <c r="F382" s="154" t="s">
        <v>529</v>
      </c>
      <c r="H382" s="155">
        <v>20</v>
      </c>
      <c r="I382" s="156"/>
      <c r="L382" s="151"/>
      <c r="M382" s="157"/>
      <c r="T382" s="158"/>
      <c r="AT382" s="153" t="s">
        <v>384</v>
      </c>
      <c r="AU382" s="153" t="s">
        <v>83</v>
      </c>
      <c r="AV382" s="12" t="s">
        <v>85</v>
      </c>
      <c r="AW382" s="12" t="s">
        <v>32</v>
      </c>
      <c r="AX382" s="12" t="s">
        <v>76</v>
      </c>
      <c r="AY382" s="153" t="s">
        <v>375</v>
      </c>
    </row>
    <row r="383" spans="2:65" s="12" customFormat="1" ht="11.25" x14ac:dyDescent="0.2">
      <c r="B383" s="151"/>
      <c r="D383" s="152" t="s">
        <v>384</v>
      </c>
      <c r="E383" s="153" t="s">
        <v>1</v>
      </c>
      <c r="F383" s="154" t="s">
        <v>463</v>
      </c>
      <c r="H383" s="155">
        <v>12</v>
      </c>
      <c r="I383" s="156"/>
      <c r="L383" s="151"/>
      <c r="M383" s="157"/>
      <c r="T383" s="158"/>
      <c r="AT383" s="153" t="s">
        <v>384</v>
      </c>
      <c r="AU383" s="153" t="s">
        <v>83</v>
      </c>
      <c r="AV383" s="12" t="s">
        <v>85</v>
      </c>
      <c r="AW383" s="12" t="s">
        <v>32</v>
      </c>
      <c r="AX383" s="12" t="s">
        <v>76</v>
      </c>
      <c r="AY383" s="153" t="s">
        <v>375</v>
      </c>
    </row>
    <row r="384" spans="2:65" s="12" customFormat="1" ht="11.25" x14ac:dyDescent="0.2">
      <c r="B384" s="151"/>
      <c r="D384" s="152" t="s">
        <v>384</v>
      </c>
      <c r="E384" s="153" t="s">
        <v>1</v>
      </c>
      <c r="F384" s="154" t="s">
        <v>674</v>
      </c>
      <c r="H384" s="155">
        <v>43</v>
      </c>
      <c r="I384" s="156"/>
      <c r="L384" s="151"/>
      <c r="M384" s="157"/>
      <c r="T384" s="158"/>
      <c r="AT384" s="153" t="s">
        <v>384</v>
      </c>
      <c r="AU384" s="153" t="s">
        <v>83</v>
      </c>
      <c r="AV384" s="12" t="s">
        <v>85</v>
      </c>
      <c r="AW384" s="12" t="s">
        <v>32</v>
      </c>
      <c r="AX384" s="12" t="s">
        <v>76</v>
      </c>
      <c r="AY384" s="153" t="s">
        <v>375</v>
      </c>
    </row>
    <row r="385" spans="2:65" s="12" customFormat="1" ht="11.25" x14ac:dyDescent="0.2">
      <c r="B385" s="151"/>
      <c r="D385" s="152" t="s">
        <v>384</v>
      </c>
      <c r="E385" s="153" t="s">
        <v>1</v>
      </c>
      <c r="F385" s="154" t="s">
        <v>7</v>
      </c>
      <c r="H385" s="155">
        <v>21</v>
      </c>
      <c r="I385" s="156"/>
      <c r="L385" s="151"/>
      <c r="M385" s="157"/>
      <c r="T385" s="158"/>
      <c r="AT385" s="153" t="s">
        <v>384</v>
      </c>
      <c r="AU385" s="153" t="s">
        <v>83</v>
      </c>
      <c r="AV385" s="12" t="s">
        <v>85</v>
      </c>
      <c r="AW385" s="12" t="s">
        <v>32</v>
      </c>
      <c r="AX385" s="12" t="s">
        <v>76</v>
      </c>
      <c r="AY385" s="153" t="s">
        <v>375</v>
      </c>
    </row>
    <row r="386" spans="2:65" s="13" customFormat="1" ht="11.25" x14ac:dyDescent="0.2">
      <c r="B386" s="159"/>
      <c r="D386" s="152" t="s">
        <v>384</v>
      </c>
      <c r="E386" s="160" t="s">
        <v>1</v>
      </c>
      <c r="F386" s="161" t="s">
        <v>387</v>
      </c>
      <c r="H386" s="162">
        <v>96</v>
      </c>
      <c r="I386" s="163"/>
      <c r="L386" s="159"/>
      <c r="M386" s="164"/>
      <c r="T386" s="165"/>
      <c r="AT386" s="160" t="s">
        <v>384</v>
      </c>
      <c r="AU386" s="160" t="s">
        <v>83</v>
      </c>
      <c r="AV386" s="13" t="s">
        <v>382</v>
      </c>
      <c r="AW386" s="13" t="s">
        <v>32</v>
      </c>
      <c r="AX386" s="13" t="s">
        <v>83</v>
      </c>
      <c r="AY386" s="160" t="s">
        <v>375</v>
      </c>
    </row>
    <row r="387" spans="2:65" s="14" customFormat="1" ht="11.25" x14ac:dyDescent="0.2">
      <c r="B387" s="166"/>
      <c r="D387" s="152" t="s">
        <v>384</v>
      </c>
      <c r="E387" s="167" t="s">
        <v>1</v>
      </c>
      <c r="F387" s="168" t="s">
        <v>2933</v>
      </c>
      <c r="H387" s="167" t="s">
        <v>1</v>
      </c>
      <c r="I387" s="169"/>
      <c r="L387" s="166"/>
      <c r="M387" s="170"/>
      <c r="T387" s="171"/>
      <c r="AT387" s="167" t="s">
        <v>384</v>
      </c>
      <c r="AU387" s="167" t="s">
        <v>83</v>
      </c>
      <c r="AV387" s="14" t="s">
        <v>83</v>
      </c>
      <c r="AW387" s="14" t="s">
        <v>32</v>
      </c>
      <c r="AX387" s="14" t="s">
        <v>76</v>
      </c>
      <c r="AY387" s="167" t="s">
        <v>375</v>
      </c>
    </row>
    <row r="388" spans="2:65" s="1" customFormat="1" ht="21.75" customHeight="1" x14ac:dyDescent="0.2">
      <c r="B388" s="32"/>
      <c r="C388" s="138" t="s">
        <v>598</v>
      </c>
      <c r="D388" s="138" t="s">
        <v>377</v>
      </c>
      <c r="E388" s="139" t="s">
        <v>2934</v>
      </c>
      <c r="F388" s="140" t="s">
        <v>2935</v>
      </c>
      <c r="G388" s="141" t="s">
        <v>641</v>
      </c>
      <c r="H388" s="142">
        <v>84</v>
      </c>
      <c r="I388" s="143"/>
      <c r="J388" s="144">
        <f>ROUND(I388*H388,2)</f>
        <v>0</v>
      </c>
      <c r="K388" s="140" t="s">
        <v>381</v>
      </c>
      <c r="L388" s="32"/>
      <c r="M388" s="145" t="s">
        <v>1</v>
      </c>
      <c r="N388" s="146" t="s">
        <v>41</v>
      </c>
      <c r="P388" s="147">
        <f>O388*H388</f>
        <v>0</v>
      </c>
      <c r="Q388" s="147">
        <v>0</v>
      </c>
      <c r="R388" s="147">
        <f>Q388*H388</f>
        <v>0</v>
      </c>
      <c r="S388" s="147">
        <v>0</v>
      </c>
      <c r="T388" s="148">
        <f>S388*H388</f>
        <v>0</v>
      </c>
      <c r="AR388" s="149" t="s">
        <v>382</v>
      </c>
      <c r="AT388" s="149" t="s">
        <v>377</v>
      </c>
      <c r="AU388" s="149" t="s">
        <v>83</v>
      </c>
      <c r="AY388" s="17" t="s">
        <v>375</v>
      </c>
      <c r="BE388" s="150">
        <f>IF(N388="základní",J388,0)</f>
        <v>0</v>
      </c>
      <c r="BF388" s="150">
        <f>IF(N388="snížená",J388,0)</f>
        <v>0</v>
      </c>
      <c r="BG388" s="150">
        <f>IF(N388="zákl. přenesená",J388,0)</f>
        <v>0</v>
      </c>
      <c r="BH388" s="150">
        <f>IF(N388="sníž. přenesená",J388,0)</f>
        <v>0</v>
      </c>
      <c r="BI388" s="150">
        <f>IF(N388="nulová",J388,0)</f>
        <v>0</v>
      </c>
      <c r="BJ388" s="17" t="s">
        <v>83</v>
      </c>
      <c r="BK388" s="150">
        <f>ROUND(I388*H388,2)</f>
        <v>0</v>
      </c>
      <c r="BL388" s="17" t="s">
        <v>382</v>
      </c>
      <c r="BM388" s="149" t="s">
        <v>2936</v>
      </c>
    </row>
    <row r="389" spans="2:65" s="12" customFormat="1" ht="11.25" x14ac:dyDescent="0.2">
      <c r="B389" s="151"/>
      <c r="D389" s="152" t="s">
        <v>384</v>
      </c>
      <c r="E389" s="153" t="s">
        <v>1</v>
      </c>
      <c r="F389" s="154" t="s">
        <v>529</v>
      </c>
      <c r="H389" s="155">
        <v>20</v>
      </c>
      <c r="I389" s="156"/>
      <c r="L389" s="151"/>
      <c r="M389" s="157"/>
      <c r="T389" s="158"/>
      <c r="AT389" s="153" t="s">
        <v>384</v>
      </c>
      <c r="AU389" s="153" t="s">
        <v>83</v>
      </c>
      <c r="AV389" s="12" t="s">
        <v>85</v>
      </c>
      <c r="AW389" s="12" t="s">
        <v>32</v>
      </c>
      <c r="AX389" s="12" t="s">
        <v>76</v>
      </c>
      <c r="AY389" s="153" t="s">
        <v>375</v>
      </c>
    </row>
    <row r="390" spans="2:65" s="12" customFormat="1" ht="11.25" x14ac:dyDescent="0.2">
      <c r="B390" s="151"/>
      <c r="D390" s="152" t="s">
        <v>384</v>
      </c>
      <c r="E390" s="153" t="s">
        <v>1</v>
      </c>
      <c r="F390" s="154" t="s">
        <v>467</v>
      </c>
      <c r="H390" s="155">
        <v>13</v>
      </c>
      <c r="I390" s="156"/>
      <c r="L390" s="151"/>
      <c r="M390" s="157"/>
      <c r="T390" s="158"/>
      <c r="AT390" s="153" t="s">
        <v>384</v>
      </c>
      <c r="AU390" s="153" t="s">
        <v>83</v>
      </c>
      <c r="AV390" s="12" t="s">
        <v>85</v>
      </c>
      <c r="AW390" s="12" t="s">
        <v>32</v>
      </c>
      <c r="AX390" s="12" t="s">
        <v>76</v>
      </c>
      <c r="AY390" s="153" t="s">
        <v>375</v>
      </c>
    </row>
    <row r="391" spans="2:65" s="12" customFormat="1" ht="11.25" x14ac:dyDescent="0.2">
      <c r="B391" s="151"/>
      <c r="D391" s="152" t="s">
        <v>384</v>
      </c>
      <c r="E391" s="153" t="s">
        <v>1</v>
      </c>
      <c r="F391" s="154" t="s">
        <v>688</v>
      </c>
      <c r="H391" s="155">
        <v>45</v>
      </c>
      <c r="I391" s="156"/>
      <c r="L391" s="151"/>
      <c r="M391" s="157"/>
      <c r="T391" s="158"/>
      <c r="AT391" s="153" t="s">
        <v>384</v>
      </c>
      <c r="AU391" s="153" t="s">
        <v>83</v>
      </c>
      <c r="AV391" s="12" t="s">
        <v>85</v>
      </c>
      <c r="AW391" s="12" t="s">
        <v>32</v>
      </c>
      <c r="AX391" s="12" t="s">
        <v>76</v>
      </c>
      <c r="AY391" s="153" t="s">
        <v>375</v>
      </c>
    </row>
    <row r="392" spans="2:65" s="12" customFormat="1" ht="11.25" x14ac:dyDescent="0.2">
      <c r="B392" s="151"/>
      <c r="D392" s="152" t="s">
        <v>384</v>
      </c>
      <c r="E392" s="153" t="s">
        <v>1</v>
      </c>
      <c r="F392" s="154" t="s">
        <v>413</v>
      </c>
      <c r="H392" s="155">
        <v>6</v>
      </c>
      <c r="I392" s="156"/>
      <c r="L392" s="151"/>
      <c r="M392" s="157"/>
      <c r="T392" s="158"/>
      <c r="AT392" s="153" t="s">
        <v>384</v>
      </c>
      <c r="AU392" s="153" t="s">
        <v>83</v>
      </c>
      <c r="AV392" s="12" t="s">
        <v>85</v>
      </c>
      <c r="AW392" s="12" t="s">
        <v>32</v>
      </c>
      <c r="AX392" s="12" t="s">
        <v>76</v>
      </c>
      <c r="AY392" s="153" t="s">
        <v>375</v>
      </c>
    </row>
    <row r="393" spans="2:65" s="13" customFormat="1" ht="11.25" x14ac:dyDescent="0.2">
      <c r="B393" s="159"/>
      <c r="D393" s="152" t="s">
        <v>384</v>
      </c>
      <c r="E393" s="160" t="s">
        <v>1</v>
      </c>
      <c r="F393" s="161" t="s">
        <v>387</v>
      </c>
      <c r="H393" s="162">
        <v>84</v>
      </c>
      <c r="I393" s="163"/>
      <c r="L393" s="159"/>
      <c r="M393" s="164"/>
      <c r="T393" s="165"/>
      <c r="AT393" s="160" t="s">
        <v>384</v>
      </c>
      <c r="AU393" s="160" t="s">
        <v>83</v>
      </c>
      <c r="AV393" s="13" t="s">
        <v>382</v>
      </c>
      <c r="AW393" s="13" t="s">
        <v>32</v>
      </c>
      <c r="AX393" s="13" t="s">
        <v>83</v>
      </c>
      <c r="AY393" s="160" t="s">
        <v>375</v>
      </c>
    </row>
    <row r="394" spans="2:65" s="14" customFormat="1" ht="11.25" x14ac:dyDescent="0.2">
      <c r="B394" s="166"/>
      <c r="D394" s="152" t="s">
        <v>384</v>
      </c>
      <c r="E394" s="167" t="s">
        <v>1</v>
      </c>
      <c r="F394" s="168" t="s">
        <v>2840</v>
      </c>
      <c r="H394" s="167" t="s">
        <v>1</v>
      </c>
      <c r="I394" s="169"/>
      <c r="L394" s="166"/>
      <c r="M394" s="170"/>
      <c r="T394" s="171"/>
      <c r="AT394" s="167" t="s">
        <v>384</v>
      </c>
      <c r="AU394" s="167" t="s">
        <v>83</v>
      </c>
      <c r="AV394" s="14" t="s">
        <v>83</v>
      </c>
      <c r="AW394" s="14" t="s">
        <v>32</v>
      </c>
      <c r="AX394" s="14" t="s">
        <v>76</v>
      </c>
      <c r="AY394" s="167" t="s">
        <v>375</v>
      </c>
    </row>
    <row r="395" spans="2:65" s="1" customFormat="1" ht="21.75" customHeight="1" x14ac:dyDescent="0.2">
      <c r="B395" s="32"/>
      <c r="C395" s="138" t="s">
        <v>604</v>
      </c>
      <c r="D395" s="138" t="s">
        <v>377</v>
      </c>
      <c r="E395" s="139" t="s">
        <v>2937</v>
      </c>
      <c r="F395" s="140" t="s">
        <v>2938</v>
      </c>
      <c r="G395" s="141" t="s">
        <v>641</v>
      </c>
      <c r="H395" s="142">
        <v>42</v>
      </c>
      <c r="I395" s="143"/>
      <c r="J395" s="144">
        <f>ROUND(I395*H395,2)</f>
        <v>0</v>
      </c>
      <c r="K395" s="140" t="s">
        <v>381</v>
      </c>
      <c r="L395" s="32"/>
      <c r="M395" s="145" t="s">
        <v>1</v>
      </c>
      <c r="N395" s="146" t="s">
        <v>41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382</v>
      </c>
      <c r="AT395" s="149" t="s">
        <v>377</v>
      </c>
      <c r="AU395" s="149" t="s">
        <v>83</v>
      </c>
      <c r="AY395" s="17" t="s">
        <v>375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83</v>
      </c>
      <c r="BK395" s="150">
        <f>ROUND(I395*H395,2)</f>
        <v>0</v>
      </c>
      <c r="BL395" s="17" t="s">
        <v>382</v>
      </c>
      <c r="BM395" s="149" t="s">
        <v>2939</v>
      </c>
    </row>
    <row r="396" spans="2:65" s="12" customFormat="1" ht="11.25" x14ac:dyDescent="0.2">
      <c r="B396" s="151"/>
      <c r="D396" s="152" t="s">
        <v>384</v>
      </c>
      <c r="E396" s="153" t="s">
        <v>1</v>
      </c>
      <c r="F396" s="154" t="s">
        <v>497</v>
      </c>
      <c r="H396" s="155">
        <v>17</v>
      </c>
      <c r="I396" s="156"/>
      <c r="L396" s="151"/>
      <c r="M396" s="157"/>
      <c r="T396" s="158"/>
      <c r="AT396" s="153" t="s">
        <v>384</v>
      </c>
      <c r="AU396" s="153" t="s">
        <v>83</v>
      </c>
      <c r="AV396" s="12" t="s">
        <v>85</v>
      </c>
      <c r="AW396" s="12" t="s">
        <v>32</v>
      </c>
      <c r="AX396" s="12" t="s">
        <v>76</v>
      </c>
      <c r="AY396" s="153" t="s">
        <v>375</v>
      </c>
    </row>
    <row r="397" spans="2:65" s="12" customFormat="1" ht="11.25" x14ac:dyDescent="0.2">
      <c r="B397" s="151"/>
      <c r="D397" s="152" t="s">
        <v>384</v>
      </c>
      <c r="E397" s="153" t="s">
        <v>1</v>
      </c>
      <c r="F397" s="154" t="s">
        <v>529</v>
      </c>
      <c r="H397" s="155">
        <v>20</v>
      </c>
      <c r="I397" s="156"/>
      <c r="L397" s="151"/>
      <c r="M397" s="157"/>
      <c r="T397" s="158"/>
      <c r="AT397" s="153" t="s">
        <v>384</v>
      </c>
      <c r="AU397" s="153" t="s">
        <v>83</v>
      </c>
      <c r="AV397" s="12" t="s">
        <v>85</v>
      </c>
      <c r="AW397" s="12" t="s">
        <v>32</v>
      </c>
      <c r="AX397" s="12" t="s">
        <v>76</v>
      </c>
      <c r="AY397" s="153" t="s">
        <v>375</v>
      </c>
    </row>
    <row r="398" spans="2:65" s="12" customFormat="1" ht="11.25" x14ac:dyDescent="0.2">
      <c r="B398" s="151"/>
      <c r="D398" s="152" t="s">
        <v>384</v>
      </c>
      <c r="E398" s="153" t="s">
        <v>1</v>
      </c>
      <c r="F398" s="154" t="s">
        <v>404</v>
      </c>
      <c r="H398" s="155">
        <v>5</v>
      </c>
      <c r="I398" s="156"/>
      <c r="L398" s="151"/>
      <c r="M398" s="157"/>
      <c r="T398" s="158"/>
      <c r="AT398" s="153" t="s">
        <v>384</v>
      </c>
      <c r="AU398" s="153" t="s">
        <v>83</v>
      </c>
      <c r="AV398" s="12" t="s">
        <v>85</v>
      </c>
      <c r="AW398" s="12" t="s">
        <v>32</v>
      </c>
      <c r="AX398" s="12" t="s">
        <v>76</v>
      </c>
      <c r="AY398" s="153" t="s">
        <v>375</v>
      </c>
    </row>
    <row r="399" spans="2:65" s="13" customFormat="1" ht="11.25" x14ac:dyDescent="0.2">
      <c r="B399" s="159"/>
      <c r="D399" s="152" t="s">
        <v>384</v>
      </c>
      <c r="E399" s="160" t="s">
        <v>1</v>
      </c>
      <c r="F399" s="161" t="s">
        <v>387</v>
      </c>
      <c r="H399" s="162">
        <v>42</v>
      </c>
      <c r="I399" s="163"/>
      <c r="L399" s="159"/>
      <c r="M399" s="164"/>
      <c r="T399" s="165"/>
      <c r="AT399" s="160" t="s">
        <v>384</v>
      </c>
      <c r="AU399" s="160" t="s">
        <v>83</v>
      </c>
      <c r="AV399" s="13" t="s">
        <v>382</v>
      </c>
      <c r="AW399" s="13" t="s">
        <v>32</v>
      </c>
      <c r="AX399" s="13" t="s">
        <v>83</v>
      </c>
      <c r="AY399" s="160" t="s">
        <v>375</v>
      </c>
    </row>
    <row r="400" spans="2:65" s="14" customFormat="1" ht="11.25" x14ac:dyDescent="0.2">
      <c r="B400" s="166"/>
      <c r="D400" s="152" t="s">
        <v>384</v>
      </c>
      <c r="E400" s="167" t="s">
        <v>1</v>
      </c>
      <c r="F400" s="168" t="s">
        <v>2840</v>
      </c>
      <c r="H400" s="167" t="s">
        <v>1</v>
      </c>
      <c r="I400" s="169"/>
      <c r="L400" s="166"/>
      <c r="M400" s="170"/>
      <c r="T400" s="171"/>
      <c r="AT400" s="167" t="s">
        <v>384</v>
      </c>
      <c r="AU400" s="167" t="s">
        <v>83</v>
      </c>
      <c r="AV400" s="14" t="s">
        <v>83</v>
      </c>
      <c r="AW400" s="14" t="s">
        <v>32</v>
      </c>
      <c r="AX400" s="14" t="s">
        <v>76</v>
      </c>
      <c r="AY400" s="167" t="s">
        <v>375</v>
      </c>
    </row>
    <row r="401" spans="2:65" s="1" customFormat="1" ht="21.75" customHeight="1" x14ac:dyDescent="0.2">
      <c r="B401" s="32"/>
      <c r="C401" s="138" t="s">
        <v>609</v>
      </c>
      <c r="D401" s="138" t="s">
        <v>377</v>
      </c>
      <c r="E401" s="139" t="s">
        <v>2940</v>
      </c>
      <c r="F401" s="140" t="s">
        <v>2941</v>
      </c>
      <c r="G401" s="141" t="s">
        <v>641</v>
      </c>
      <c r="H401" s="142">
        <v>45</v>
      </c>
      <c r="I401" s="143"/>
      <c r="J401" s="144">
        <f>ROUND(I401*H401,2)</f>
        <v>0</v>
      </c>
      <c r="K401" s="140" t="s">
        <v>381</v>
      </c>
      <c r="L401" s="32"/>
      <c r="M401" s="145" t="s">
        <v>1</v>
      </c>
      <c r="N401" s="146" t="s">
        <v>41</v>
      </c>
      <c r="P401" s="147">
        <f>O401*H401</f>
        <v>0</v>
      </c>
      <c r="Q401" s="147">
        <v>0</v>
      </c>
      <c r="R401" s="147">
        <f>Q401*H401</f>
        <v>0</v>
      </c>
      <c r="S401" s="147">
        <v>0</v>
      </c>
      <c r="T401" s="148">
        <f>S401*H401</f>
        <v>0</v>
      </c>
      <c r="AR401" s="149" t="s">
        <v>382</v>
      </c>
      <c r="AT401" s="149" t="s">
        <v>377</v>
      </c>
      <c r="AU401" s="149" t="s">
        <v>83</v>
      </c>
      <c r="AY401" s="17" t="s">
        <v>375</v>
      </c>
      <c r="BE401" s="150">
        <f>IF(N401="základní",J401,0)</f>
        <v>0</v>
      </c>
      <c r="BF401" s="150">
        <f>IF(N401="snížená",J401,0)</f>
        <v>0</v>
      </c>
      <c r="BG401" s="150">
        <f>IF(N401="zákl. přenesená",J401,0)</f>
        <v>0</v>
      </c>
      <c r="BH401" s="150">
        <f>IF(N401="sníž. přenesená",J401,0)</f>
        <v>0</v>
      </c>
      <c r="BI401" s="150">
        <f>IF(N401="nulová",J401,0)</f>
        <v>0</v>
      </c>
      <c r="BJ401" s="17" t="s">
        <v>83</v>
      </c>
      <c r="BK401" s="150">
        <f>ROUND(I401*H401,2)</f>
        <v>0</v>
      </c>
      <c r="BL401" s="17" t="s">
        <v>382</v>
      </c>
      <c r="BM401" s="149" t="s">
        <v>2942</v>
      </c>
    </row>
    <row r="402" spans="2:65" s="12" customFormat="1" ht="11.25" x14ac:dyDescent="0.2">
      <c r="B402" s="151"/>
      <c r="D402" s="152" t="s">
        <v>384</v>
      </c>
      <c r="E402" s="153" t="s">
        <v>1</v>
      </c>
      <c r="F402" s="154" t="s">
        <v>7</v>
      </c>
      <c r="H402" s="155">
        <v>21</v>
      </c>
      <c r="I402" s="156"/>
      <c r="L402" s="151"/>
      <c r="M402" s="157"/>
      <c r="T402" s="158"/>
      <c r="AT402" s="153" t="s">
        <v>384</v>
      </c>
      <c r="AU402" s="153" t="s">
        <v>83</v>
      </c>
      <c r="AV402" s="12" t="s">
        <v>85</v>
      </c>
      <c r="AW402" s="12" t="s">
        <v>32</v>
      </c>
      <c r="AX402" s="12" t="s">
        <v>76</v>
      </c>
      <c r="AY402" s="153" t="s">
        <v>375</v>
      </c>
    </row>
    <row r="403" spans="2:65" s="12" customFormat="1" ht="11.25" x14ac:dyDescent="0.2">
      <c r="B403" s="151"/>
      <c r="D403" s="152" t="s">
        <v>384</v>
      </c>
      <c r="E403" s="153" t="s">
        <v>1</v>
      </c>
      <c r="F403" s="154" t="s">
        <v>435</v>
      </c>
      <c r="H403" s="155">
        <v>10</v>
      </c>
      <c r="I403" s="156"/>
      <c r="L403" s="151"/>
      <c r="M403" s="157"/>
      <c r="T403" s="158"/>
      <c r="AT403" s="153" t="s">
        <v>384</v>
      </c>
      <c r="AU403" s="153" t="s">
        <v>83</v>
      </c>
      <c r="AV403" s="12" t="s">
        <v>85</v>
      </c>
      <c r="AW403" s="12" t="s">
        <v>32</v>
      </c>
      <c r="AX403" s="12" t="s">
        <v>76</v>
      </c>
      <c r="AY403" s="153" t="s">
        <v>375</v>
      </c>
    </row>
    <row r="404" spans="2:65" s="12" customFormat="1" ht="11.25" x14ac:dyDescent="0.2">
      <c r="B404" s="151"/>
      <c r="D404" s="152" t="s">
        <v>384</v>
      </c>
      <c r="E404" s="153" t="s">
        <v>1</v>
      </c>
      <c r="F404" s="154" t="s">
        <v>473</v>
      </c>
      <c r="H404" s="155">
        <v>14</v>
      </c>
      <c r="I404" s="156"/>
      <c r="L404" s="151"/>
      <c r="M404" s="157"/>
      <c r="T404" s="158"/>
      <c r="AT404" s="153" t="s">
        <v>384</v>
      </c>
      <c r="AU404" s="153" t="s">
        <v>83</v>
      </c>
      <c r="AV404" s="12" t="s">
        <v>85</v>
      </c>
      <c r="AW404" s="12" t="s">
        <v>32</v>
      </c>
      <c r="AX404" s="12" t="s">
        <v>76</v>
      </c>
      <c r="AY404" s="153" t="s">
        <v>375</v>
      </c>
    </row>
    <row r="405" spans="2:65" s="13" customFormat="1" ht="11.25" x14ac:dyDescent="0.2">
      <c r="B405" s="159"/>
      <c r="D405" s="152" t="s">
        <v>384</v>
      </c>
      <c r="E405" s="160" t="s">
        <v>1</v>
      </c>
      <c r="F405" s="161" t="s">
        <v>387</v>
      </c>
      <c r="H405" s="162">
        <v>45</v>
      </c>
      <c r="I405" s="163"/>
      <c r="L405" s="159"/>
      <c r="M405" s="164"/>
      <c r="T405" s="165"/>
      <c r="AT405" s="160" t="s">
        <v>384</v>
      </c>
      <c r="AU405" s="160" t="s">
        <v>83</v>
      </c>
      <c r="AV405" s="13" t="s">
        <v>382</v>
      </c>
      <c r="AW405" s="13" t="s">
        <v>32</v>
      </c>
      <c r="AX405" s="13" t="s">
        <v>83</v>
      </c>
      <c r="AY405" s="160" t="s">
        <v>375</v>
      </c>
    </row>
    <row r="406" spans="2:65" s="14" customFormat="1" ht="11.25" x14ac:dyDescent="0.2">
      <c r="B406" s="166"/>
      <c r="D406" s="152" t="s">
        <v>384</v>
      </c>
      <c r="E406" s="167" t="s">
        <v>1</v>
      </c>
      <c r="F406" s="168" t="s">
        <v>2840</v>
      </c>
      <c r="H406" s="167" t="s">
        <v>1</v>
      </c>
      <c r="I406" s="169"/>
      <c r="L406" s="166"/>
      <c r="M406" s="170"/>
      <c r="T406" s="171"/>
      <c r="AT406" s="167" t="s">
        <v>384</v>
      </c>
      <c r="AU406" s="167" t="s">
        <v>83</v>
      </c>
      <c r="AV406" s="14" t="s">
        <v>83</v>
      </c>
      <c r="AW406" s="14" t="s">
        <v>32</v>
      </c>
      <c r="AX406" s="14" t="s">
        <v>76</v>
      </c>
      <c r="AY406" s="167" t="s">
        <v>375</v>
      </c>
    </row>
    <row r="407" spans="2:65" s="1" customFormat="1" ht="16.5" customHeight="1" x14ac:dyDescent="0.2">
      <c r="B407" s="32"/>
      <c r="C407" s="138" t="s">
        <v>628</v>
      </c>
      <c r="D407" s="138" t="s">
        <v>377</v>
      </c>
      <c r="E407" s="139" t="s">
        <v>2943</v>
      </c>
      <c r="F407" s="140" t="s">
        <v>2944</v>
      </c>
      <c r="G407" s="141" t="s">
        <v>631</v>
      </c>
      <c r="H407" s="142">
        <v>200</v>
      </c>
      <c r="I407" s="143"/>
      <c r="J407" s="144">
        <f>ROUND(I407*H407,2)</f>
        <v>0</v>
      </c>
      <c r="K407" s="140" t="s">
        <v>381</v>
      </c>
      <c r="L407" s="32"/>
      <c r="M407" s="145" t="s">
        <v>1</v>
      </c>
      <c r="N407" s="146" t="s">
        <v>41</v>
      </c>
      <c r="P407" s="147">
        <f>O407*H407</f>
        <v>0</v>
      </c>
      <c r="Q407" s="147">
        <v>0</v>
      </c>
      <c r="R407" s="147">
        <f>Q407*H407</f>
        <v>0</v>
      </c>
      <c r="S407" s="147">
        <v>0</v>
      </c>
      <c r="T407" s="148">
        <f>S407*H407</f>
        <v>0</v>
      </c>
      <c r="AR407" s="149" t="s">
        <v>382</v>
      </c>
      <c r="AT407" s="149" t="s">
        <v>377</v>
      </c>
      <c r="AU407" s="149" t="s">
        <v>83</v>
      </c>
      <c r="AY407" s="17" t="s">
        <v>375</v>
      </c>
      <c r="BE407" s="150">
        <f>IF(N407="základní",J407,0)</f>
        <v>0</v>
      </c>
      <c r="BF407" s="150">
        <f>IF(N407="snížená",J407,0)</f>
        <v>0</v>
      </c>
      <c r="BG407" s="150">
        <f>IF(N407="zákl. přenesená",J407,0)</f>
        <v>0</v>
      </c>
      <c r="BH407" s="150">
        <f>IF(N407="sníž. přenesená",J407,0)</f>
        <v>0</v>
      </c>
      <c r="BI407" s="150">
        <f>IF(N407="nulová",J407,0)</f>
        <v>0</v>
      </c>
      <c r="BJ407" s="17" t="s">
        <v>83</v>
      </c>
      <c r="BK407" s="150">
        <f>ROUND(I407*H407,2)</f>
        <v>0</v>
      </c>
      <c r="BL407" s="17" t="s">
        <v>382</v>
      </c>
      <c r="BM407" s="149" t="s">
        <v>2945</v>
      </c>
    </row>
    <row r="408" spans="2:65" s="12" customFormat="1" ht="11.25" x14ac:dyDescent="0.2">
      <c r="B408" s="151"/>
      <c r="D408" s="152" t="s">
        <v>384</v>
      </c>
      <c r="E408" s="153" t="s">
        <v>1</v>
      </c>
      <c r="F408" s="154" t="s">
        <v>723</v>
      </c>
      <c r="H408" s="155">
        <v>52</v>
      </c>
      <c r="I408" s="156"/>
      <c r="L408" s="151"/>
      <c r="M408" s="157"/>
      <c r="T408" s="158"/>
      <c r="AT408" s="153" t="s">
        <v>384</v>
      </c>
      <c r="AU408" s="153" t="s">
        <v>83</v>
      </c>
      <c r="AV408" s="12" t="s">
        <v>85</v>
      </c>
      <c r="AW408" s="12" t="s">
        <v>32</v>
      </c>
      <c r="AX408" s="12" t="s">
        <v>76</v>
      </c>
      <c r="AY408" s="153" t="s">
        <v>375</v>
      </c>
    </row>
    <row r="409" spans="2:65" s="12" customFormat="1" ht="11.25" x14ac:dyDescent="0.2">
      <c r="B409" s="151"/>
      <c r="D409" s="152" t="s">
        <v>384</v>
      </c>
      <c r="E409" s="153" t="s">
        <v>1</v>
      </c>
      <c r="F409" s="154" t="s">
        <v>8</v>
      </c>
      <c r="H409" s="155">
        <v>15</v>
      </c>
      <c r="I409" s="156"/>
      <c r="L409" s="151"/>
      <c r="M409" s="157"/>
      <c r="T409" s="158"/>
      <c r="AT409" s="153" t="s">
        <v>384</v>
      </c>
      <c r="AU409" s="153" t="s">
        <v>83</v>
      </c>
      <c r="AV409" s="12" t="s">
        <v>85</v>
      </c>
      <c r="AW409" s="12" t="s">
        <v>32</v>
      </c>
      <c r="AX409" s="12" t="s">
        <v>76</v>
      </c>
      <c r="AY409" s="153" t="s">
        <v>375</v>
      </c>
    </row>
    <row r="410" spans="2:65" s="12" customFormat="1" ht="11.25" x14ac:dyDescent="0.2">
      <c r="B410" s="151"/>
      <c r="D410" s="152" t="s">
        <v>384</v>
      </c>
      <c r="E410" s="153" t="s">
        <v>1</v>
      </c>
      <c r="F410" s="154" t="s">
        <v>467</v>
      </c>
      <c r="H410" s="155">
        <v>13</v>
      </c>
      <c r="I410" s="156"/>
      <c r="L410" s="151"/>
      <c r="M410" s="157"/>
      <c r="T410" s="158"/>
      <c r="AT410" s="153" t="s">
        <v>384</v>
      </c>
      <c r="AU410" s="153" t="s">
        <v>83</v>
      </c>
      <c r="AV410" s="12" t="s">
        <v>85</v>
      </c>
      <c r="AW410" s="12" t="s">
        <v>32</v>
      </c>
      <c r="AX410" s="12" t="s">
        <v>76</v>
      </c>
      <c r="AY410" s="153" t="s">
        <v>375</v>
      </c>
    </row>
    <row r="411" spans="2:65" s="12" customFormat="1" ht="11.25" x14ac:dyDescent="0.2">
      <c r="B411" s="151"/>
      <c r="D411" s="152" t="s">
        <v>384</v>
      </c>
      <c r="E411" s="153" t="s">
        <v>1</v>
      </c>
      <c r="F411" s="154" t="s">
        <v>85</v>
      </c>
      <c r="H411" s="155">
        <v>2</v>
      </c>
      <c r="I411" s="156"/>
      <c r="L411" s="151"/>
      <c r="M411" s="157"/>
      <c r="T411" s="158"/>
      <c r="AT411" s="153" t="s">
        <v>384</v>
      </c>
      <c r="AU411" s="153" t="s">
        <v>83</v>
      </c>
      <c r="AV411" s="12" t="s">
        <v>85</v>
      </c>
      <c r="AW411" s="12" t="s">
        <v>32</v>
      </c>
      <c r="AX411" s="12" t="s">
        <v>76</v>
      </c>
      <c r="AY411" s="153" t="s">
        <v>375</v>
      </c>
    </row>
    <row r="412" spans="2:65" s="12" customFormat="1" ht="11.25" x14ac:dyDescent="0.2">
      <c r="B412" s="151"/>
      <c r="D412" s="152" t="s">
        <v>384</v>
      </c>
      <c r="E412" s="153" t="s">
        <v>1</v>
      </c>
      <c r="F412" s="154" t="s">
        <v>837</v>
      </c>
      <c r="H412" s="155">
        <v>66</v>
      </c>
      <c r="I412" s="156"/>
      <c r="L412" s="151"/>
      <c r="M412" s="157"/>
      <c r="T412" s="158"/>
      <c r="AT412" s="153" t="s">
        <v>384</v>
      </c>
      <c r="AU412" s="153" t="s">
        <v>83</v>
      </c>
      <c r="AV412" s="12" t="s">
        <v>85</v>
      </c>
      <c r="AW412" s="12" t="s">
        <v>32</v>
      </c>
      <c r="AX412" s="12" t="s">
        <v>76</v>
      </c>
      <c r="AY412" s="153" t="s">
        <v>375</v>
      </c>
    </row>
    <row r="413" spans="2:65" s="12" customFormat="1" ht="11.25" x14ac:dyDescent="0.2">
      <c r="B413" s="151"/>
      <c r="D413" s="152" t="s">
        <v>384</v>
      </c>
      <c r="E413" s="153" t="s">
        <v>1</v>
      </c>
      <c r="F413" s="154" t="s">
        <v>404</v>
      </c>
      <c r="H413" s="155">
        <v>5</v>
      </c>
      <c r="I413" s="156"/>
      <c r="L413" s="151"/>
      <c r="M413" s="157"/>
      <c r="T413" s="158"/>
      <c r="AT413" s="153" t="s">
        <v>384</v>
      </c>
      <c r="AU413" s="153" t="s">
        <v>83</v>
      </c>
      <c r="AV413" s="12" t="s">
        <v>85</v>
      </c>
      <c r="AW413" s="12" t="s">
        <v>32</v>
      </c>
      <c r="AX413" s="12" t="s">
        <v>76</v>
      </c>
      <c r="AY413" s="153" t="s">
        <v>375</v>
      </c>
    </row>
    <row r="414" spans="2:65" s="12" customFormat="1" ht="11.25" x14ac:dyDescent="0.2">
      <c r="B414" s="151"/>
      <c r="D414" s="152" t="s">
        <v>384</v>
      </c>
      <c r="E414" s="153" t="s">
        <v>1</v>
      </c>
      <c r="F414" s="154" t="s">
        <v>577</v>
      </c>
      <c r="H414" s="155">
        <v>30</v>
      </c>
      <c r="I414" s="156"/>
      <c r="L414" s="151"/>
      <c r="M414" s="157"/>
      <c r="T414" s="158"/>
      <c r="AT414" s="153" t="s">
        <v>384</v>
      </c>
      <c r="AU414" s="153" t="s">
        <v>83</v>
      </c>
      <c r="AV414" s="12" t="s">
        <v>85</v>
      </c>
      <c r="AW414" s="12" t="s">
        <v>32</v>
      </c>
      <c r="AX414" s="12" t="s">
        <v>76</v>
      </c>
      <c r="AY414" s="153" t="s">
        <v>375</v>
      </c>
    </row>
    <row r="415" spans="2:65" s="12" customFormat="1" ht="11.25" x14ac:dyDescent="0.2">
      <c r="B415" s="151"/>
      <c r="D415" s="152" t="s">
        <v>384</v>
      </c>
      <c r="E415" s="153" t="s">
        <v>1</v>
      </c>
      <c r="F415" s="154" t="s">
        <v>497</v>
      </c>
      <c r="H415" s="155">
        <v>17</v>
      </c>
      <c r="I415" s="156"/>
      <c r="L415" s="151"/>
      <c r="M415" s="157"/>
      <c r="T415" s="158"/>
      <c r="AT415" s="153" t="s">
        <v>384</v>
      </c>
      <c r="AU415" s="153" t="s">
        <v>83</v>
      </c>
      <c r="AV415" s="12" t="s">
        <v>85</v>
      </c>
      <c r="AW415" s="12" t="s">
        <v>32</v>
      </c>
      <c r="AX415" s="12" t="s">
        <v>76</v>
      </c>
      <c r="AY415" s="153" t="s">
        <v>375</v>
      </c>
    </row>
    <row r="416" spans="2:65" s="13" customFormat="1" ht="11.25" x14ac:dyDescent="0.2">
      <c r="B416" s="159"/>
      <c r="D416" s="152" t="s">
        <v>384</v>
      </c>
      <c r="E416" s="160" t="s">
        <v>1</v>
      </c>
      <c r="F416" s="161" t="s">
        <v>387</v>
      </c>
      <c r="H416" s="162">
        <v>200</v>
      </c>
      <c r="I416" s="163"/>
      <c r="L416" s="159"/>
      <c r="M416" s="164"/>
      <c r="T416" s="165"/>
      <c r="AT416" s="160" t="s">
        <v>384</v>
      </c>
      <c r="AU416" s="160" t="s">
        <v>83</v>
      </c>
      <c r="AV416" s="13" t="s">
        <v>382</v>
      </c>
      <c r="AW416" s="13" t="s">
        <v>32</v>
      </c>
      <c r="AX416" s="13" t="s">
        <v>83</v>
      </c>
      <c r="AY416" s="160" t="s">
        <v>375</v>
      </c>
    </row>
    <row r="417" spans="2:65" s="14" customFormat="1" ht="11.25" x14ac:dyDescent="0.2">
      <c r="B417" s="166"/>
      <c r="D417" s="152" t="s">
        <v>384</v>
      </c>
      <c r="E417" s="167" t="s">
        <v>1</v>
      </c>
      <c r="F417" s="168" t="s">
        <v>2840</v>
      </c>
      <c r="H417" s="167" t="s">
        <v>1</v>
      </c>
      <c r="I417" s="169"/>
      <c r="L417" s="166"/>
      <c r="M417" s="170"/>
      <c r="T417" s="171"/>
      <c r="AT417" s="167" t="s">
        <v>384</v>
      </c>
      <c r="AU417" s="167" t="s">
        <v>83</v>
      </c>
      <c r="AV417" s="14" t="s">
        <v>83</v>
      </c>
      <c r="AW417" s="14" t="s">
        <v>32</v>
      </c>
      <c r="AX417" s="14" t="s">
        <v>76</v>
      </c>
      <c r="AY417" s="167" t="s">
        <v>375</v>
      </c>
    </row>
    <row r="418" spans="2:65" s="1" customFormat="1" ht="16.5" customHeight="1" x14ac:dyDescent="0.2">
      <c r="B418" s="32"/>
      <c r="C418" s="138" t="s">
        <v>634</v>
      </c>
      <c r="D418" s="138" t="s">
        <v>377</v>
      </c>
      <c r="E418" s="139" t="s">
        <v>2946</v>
      </c>
      <c r="F418" s="140" t="s">
        <v>2947</v>
      </c>
      <c r="G418" s="141" t="s">
        <v>631</v>
      </c>
      <c r="H418" s="142">
        <v>120</v>
      </c>
      <c r="I418" s="143"/>
      <c r="J418" s="144">
        <f>ROUND(I418*H418,2)</f>
        <v>0</v>
      </c>
      <c r="K418" s="140" t="s">
        <v>381</v>
      </c>
      <c r="L418" s="32"/>
      <c r="M418" s="145" t="s">
        <v>1</v>
      </c>
      <c r="N418" s="146" t="s">
        <v>41</v>
      </c>
      <c r="P418" s="147">
        <f>O418*H418</f>
        <v>0</v>
      </c>
      <c r="Q418" s="147">
        <v>0</v>
      </c>
      <c r="R418" s="147">
        <f>Q418*H418</f>
        <v>0</v>
      </c>
      <c r="S418" s="147">
        <v>0</v>
      </c>
      <c r="T418" s="148">
        <f>S418*H418</f>
        <v>0</v>
      </c>
      <c r="AR418" s="149" t="s">
        <v>382</v>
      </c>
      <c r="AT418" s="149" t="s">
        <v>377</v>
      </c>
      <c r="AU418" s="149" t="s">
        <v>83</v>
      </c>
      <c r="AY418" s="17" t="s">
        <v>375</v>
      </c>
      <c r="BE418" s="150">
        <f>IF(N418="základní",J418,0)</f>
        <v>0</v>
      </c>
      <c r="BF418" s="150">
        <f>IF(N418="snížená",J418,0)</f>
        <v>0</v>
      </c>
      <c r="BG418" s="150">
        <f>IF(N418="zákl. přenesená",J418,0)</f>
        <v>0</v>
      </c>
      <c r="BH418" s="150">
        <f>IF(N418="sníž. přenesená",J418,0)</f>
        <v>0</v>
      </c>
      <c r="BI418" s="150">
        <f>IF(N418="nulová",J418,0)</f>
        <v>0</v>
      </c>
      <c r="BJ418" s="17" t="s">
        <v>83</v>
      </c>
      <c r="BK418" s="150">
        <f>ROUND(I418*H418,2)</f>
        <v>0</v>
      </c>
      <c r="BL418" s="17" t="s">
        <v>382</v>
      </c>
      <c r="BM418" s="149" t="s">
        <v>2948</v>
      </c>
    </row>
    <row r="419" spans="2:65" s="12" customFormat="1" ht="11.25" x14ac:dyDescent="0.2">
      <c r="B419" s="151"/>
      <c r="D419" s="152" t="s">
        <v>384</v>
      </c>
      <c r="E419" s="153" t="s">
        <v>1</v>
      </c>
      <c r="F419" s="154" t="s">
        <v>463</v>
      </c>
      <c r="H419" s="155">
        <v>12</v>
      </c>
      <c r="I419" s="156"/>
      <c r="L419" s="151"/>
      <c r="M419" s="157"/>
      <c r="T419" s="158"/>
      <c r="AT419" s="153" t="s">
        <v>384</v>
      </c>
      <c r="AU419" s="153" t="s">
        <v>83</v>
      </c>
      <c r="AV419" s="12" t="s">
        <v>85</v>
      </c>
      <c r="AW419" s="12" t="s">
        <v>32</v>
      </c>
      <c r="AX419" s="12" t="s">
        <v>76</v>
      </c>
      <c r="AY419" s="153" t="s">
        <v>375</v>
      </c>
    </row>
    <row r="420" spans="2:65" s="12" customFormat="1" ht="11.25" x14ac:dyDescent="0.2">
      <c r="B420" s="151"/>
      <c r="D420" s="152" t="s">
        <v>384</v>
      </c>
      <c r="E420" s="153" t="s">
        <v>1</v>
      </c>
      <c r="F420" s="154" t="s">
        <v>585</v>
      </c>
      <c r="H420" s="155">
        <v>32</v>
      </c>
      <c r="I420" s="156"/>
      <c r="L420" s="151"/>
      <c r="M420" s="157"/>
      <c r="T420" s="158"/>
      <c r="AT420" s="153" t="s">
        <v>384</v>
      </c>
      <c r="AU420" s="153" t="s">
        <v>83</v>
      </c>
      <c r="AV420" s="12" t="s">
        <v>85</v>
      </c>
      <c r="AW420" s="12" t="s">
        <v>32</v>
      </c>
      <c r="AX420" s="12" t="s">
        <v>76</v>
      </c>
      <c r="AY420" s="153" t="s">
        <v>375</v>
      </c>
    </row>
    <row r="421" spans="2:65" s="12" customFormat="1" ht="11.25" x14ac:dyDescent="0.2">
      <c r="B421" s="151"/>
      <c r="D421" s="152" t="s">
        <v>384</v>
      </c>
      <c r="E421" s="153" t="s">
        <v>1</v>
      </c>
      <c r="F421" s="154" t="s">
        <v>733</v>
      </c>
      <c r="H421" s="155">
        <v>54</v>
      </c>
      <c r="I421" s="156"/>
      <c r="L421" s="151"/>
      <c r="M421" s="157"/>
      <c r="T421" s="158"/>
      <c r="AT421" s="153" t="s">
        <v>384</v>
      </c>
      <c r="AU421" s="153" t="s">
        <v>83</v>
      </c>
      <c r="AV421" s="12" t="s">
        <v>85</v>
      </c>
      <c r="AW421" s="12" t="s">
        <v>32</v>
      </c>
      <c r="AX421" s="12" t="s">
        <v>76</v>
      </c>
      <c r="AY421" s="153" t="s">
        <v>375</v>
      </c>
    </row>
    <row r="422" spans="2:65" s="12" customFormat="1" ht="11.25" x14ac:dyDescent="0.2">
      <c r="B422" s="151"/>
      <c r="D422" s="152" t="s">
        <v>384</v>
      </c>
      <c r="E422" s="153" t="s">
        <v>1</v>
      </c>
      <c r="F422" s="154" t="s">
        <v>540</v>
      </c>
      <c r="H422" s="155">
        <v>22</v>
      </c>
      <c r="I422" s="156"/>
      <c r="L422" s="151"/>
      <c r="M422" s="157"/>
      <c r="T422" s="158"/>
      <c r="AT422" s="153" t="s">
        <v>384</v>
      </c>
      <c r="AU422" s="153" t="s">
        <v>83</v>
      </c>
      <c r="AV422" s="12" t="s">
        <v>85</v>
      </c>
      <c r="AW422" s="12" t="s">
        <v>32</v>
      </c>
      <c r="AX422" s="12" t="s">
        <v>76</v>
      </c>
      <c r="AY422" s="153" t="s">
        <v>375</v>
      </c>
    </row>
    <row r="423" spans="2:65" s="13" customFormat="1" ht="11.25" x14ac:dyDescent="0.2">
      <c r="B423" s="159"/>
      <c r="D423" s="152" t="s">
        <v>384</v>
      </c>
      <c r="E423" s="160" t="s">
        <v>1</v>
      </c>
      <c r="F423" s="161" t="s">
        <v>387</v>
      </c>
      <c r="H423" s="162">
        <v>120</v>
      </c>
      <c r="I423" s="163"/>
      <c r="L423" s="159"/>
      <c r="M423" s="164"/>
      <c r="T423" s="165"/>
      <c r="AT423" s="160" t="s">
        <v>384</v>
      </c>
      <c r="AU423" s="160" t="s">
        <v>83</v>
      </c>
      <c r="AV423" s="13" t="s">
        <v>382</v>
      </c>
      <c r="AW423" s="13" t="s">
        <v>32</v>
      </c>
      <c r="AX423" s="13" t="s">
        <v>83</v>
      </c>
      <c r="AY423" s="160" t="s">
        <v>375</v>
      </c>
    </row>
    <row r="424" spans="2:65" s="14" customFormat="1" ht="11.25" x14ac:dyDescent="0.2">
      <c r="B424" s="166"/>
      <c r="D424" s="152" t="s">
        <v>384</v>
      </c>
      <c r="E424" s="167" t="s">
        <v>1</v>
      </c>
      <c r="F424" s="168" t="s">
        <v>2840</v>
      </c>
      <c r="H424" s="167" t="s">
        <v>1</v>
      </c>
      <c r="I424" s="169"/>
      <c r="L424" s="166"/>
      <c r="M424" s="170"/>
      <c r="T424" s="171"/>
      <c r="AT424" s="167" t="s">
        <v>384</v>
      </c>
      <c r="AU424" s="167" t="s">
        <v>83</v>
      </c>
      <c r="AV424" s="14" t="s">
        <v>83</v>
      </c>
      <c r="AW424" s="14" t="s">
        <v>32</v>
      </c>
      <c r="AX424" s="14" t="s">
        <v>76</v>
      </c>
      <c r="AY424" s="167" t="s">
        <v>375</v>
      </c>
    </row>
    <row r="425" spans="2:65" s="1" customFormat="1" ht="24.2" customHeight="1" x14ac:dyDescent="0.2">
      <c r="B425" s="32"/>
      <c r="C425" s="138" t="s">
        <v>638</v>
      </c>
      <c r="D425" s="138" t="s">
        <v>377</v>
      </c>
      <c r="E425" s="139" t="s">
        <v>2949</v>
      </c>
      <c r="F425" s="140" t="s">
        <v>2950</v>
      </c>
      <c r="G425" s="141" t="s">
        <v>631</v>
      </c>
      <c r="H425" s="142">
        <v>15</v>
      </c>
      <c r="I425" s="143"/>
      <c r="J425" s="144">
        <f>ROUND(I425*H425,2)</f>
        <v>0</v>
      </c>
      <c r="K425" s="140" t="s">
        <v>381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382</v>
      </c>
      <c r="AT425" s="149" t="s">
        <v>377</v>
      </c>
      <c r="AU425" s="149" t="s">
        <v>83</v>
      </c>
      <c r="AY425" s="17" t="s">
        <v>375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382</v>
      </c>
      <c r="BM425" s="149" t="s">
        <v>2951</v>
      </c>
    </row>
    <row r="426" spans="2:65" s="12" customFormat="1" ht="11.25" x14ac:dyDescent="0.2">
      <c r="B426" s="151"/>
      <c r="D426" s="152" t="s">
        <v>384</v>
      </c>
      <c r="E426" s="153" t="s">
        <v>1</v>
      </c>
      <c r="F426" s="154" t="s">
        <v>93</v>
      </c>
      <c r="H426" s="155">
        <v>3</v>
      </c>
      <c r="I426" s="156"/>
      <c r="L426" s="151"/>
      <c r="M426" s="157"/>
      <c r="T426" s="158"/>
      <c r="AT426" s="153" t="s">
        <v>384</v>
      </c>
      <c r="AU426" s="153" t="s">
        <v>83</v>
      </c>
      <c r="AV426" s="12" t="s">
        <v>85</v>
      </c>
      <c r="AW426" s="12" t="s">
        <v>32</v>
      </c>
      <c r="AX426" s="12" t="s">
        <v>76</v>
      </c>
      <c r="AY426" s="153" t="s">
        <v>375</v>
      </c>
    </row>
    <row r="427" spans="2:65" s="12" customFormat="1" ht="11.25" x14ac:dyDescent="0.2">
      <c r="B427" s="151"/>
      <c r="D427" s="152" t="s">
        <v>384</v>
      </c>
      <c r="E427" s="153" t="s">
        <v>1</v>
      </c>
      <c r="F427" s="154" t="s">
        <v>85</v>
      </c>
      <c r="H427" s="155">
        <v>2</v>
      </c>
      <c r="I427" s="156"/>
      <c r="L427" s="151"/>
      <c r="M427" s="157"/>
      <c r="T427" s="158"/>
      <c r="AT427" s="153" t="s">
        <v>384</v>
      </c>
      <c r="AU427" s="153" t="s">
        <v>83</v>
      </c>
      <c r="AV427" s="12" t="s">
        <v>85</v>
      </c>
      <c r="AW427" s="12" t="s">
        <v>32</v>
      </c>
      <c r="AX427" s="12" t="s">
        <v>76</v>
      </c>
      <c r="AY427" s="153" t="s">
        <v>375</v>
      </c>
    </row>
    <row r="428" spans="2:65" s="12" customFormat="1" ht="11.25" x14ac:dyDescent="0.2">
      <c r="B428" s="151"/>
      <c r="D428" s="152" t="s">
        <v>384</v>
      </c>
      <c r="E428" s="153" t="s">
        <v>1</v>
      </c>
      <c r="F428" s="154" t="s">
        <v>83</v>
      </c>
      <c r="H428" s="155">
        <v>1</v>
      </c>
      <c r="I428" s="156"/>
      <c r="L428" s="151"/>
      <c r="M428" s="157"/>
      <c r="T428" s="158"/>
      <c r="AT428" s="153" t="s">
        <v>384</v>
      </c>
      <c r="AU428" s="153" t="s">
        <v>83</v>
      </c>
      <c r="AV428" s="12" t="s">
        <v>85</v>
      </c>
      <c r="AW428" s="12" t="s">
        <v>32</v>
      </c>
      <c r="AX428" s="12" t="s">
        <v>76</v>
      </c>
      <c r="AY428" s="153" t="s">
        <v>375</v>
      </c>
    </row>
    <row r="429" spans="2:65" s="12" customFormat="1" ht="11.25" x14ac:dyDescent="0.2">
      <c r="B429" s="151"/>
      <c r="D429" s="152" t="s">
        <v>384</v>
      </c>
      <c r="E429" s="153" t="s">
        <v>1</v>
      </c>
      <c r="F429" s="154" t="s">
        <v>404</v>
      </c>
      <c r="H429" s="155">
        <v>5</v>
      </c>
      <c r="I429" s="156"/>
      <c r="L429" s="151"/>
      <c r="M429" s="157"/>
      <c r="T429" s="158"/>
      <c r="AT429" s="153" t="s">
        <v>384</v>
      </c>
      <c r="AU429" s="153" t="s">
        <v>83</v>
      </c>
      <c r="AV429" s="12" t="s">
        <v>85</v>
      </c>
      <c r="AW429" s="12" t="s">
        <v>32</v>
      </c>
      <c r="AX429" s="12" t="s">
        <v>76</v>
      </c>
      <c r="AY429" s="153" t="s">
        <v>375</v>
      </c>
    </row>
    <row r="430" spans="2:65" s="12" customFormat="1" ht="11.25" x14ac:dyDescent="0.2">
      <c r="B430" s="151"/>
      <c r="D430" s="152" t="s">
        <v>384</v>
      </c>
      <c r="E430" s="153" t="s">
        <v>1</v>
      </c>
      <c r="F430" s="154" t="s">
        <v>382</v>
      </c>
      <c r="H430" s="155">
        <v>4</v>
      </c>
      <c r="I430" s="156"/>
      <c r="L430" s="151"/>
      <c r="M430" s="157"/>
      <c r="T430" s="158"/>
      <c r="AT430" s="153" t="s">
        <v>384</v>
      </c>
      <c r="AU430" s="153" t="s">
        <v>83</v>
      </c>
      <c r="AV430" s="12" t="s">
        <v>85</v>
      </c>
      <c r="AW430" s="12" t="s">
        <v>32</v>
      </c>
      <c r="AX430" s="12" t="s">
        <v>76</v>
      </c>
      <c r="AY430" s="153" t="s">
        <v>375</v>
      </c>
    </row>
    <row r="431" spans="2:65" s="13" customFormat="1" ht="11.25" x14ac:dyDescent="0.2">
      <c r="B431" s="159"/>
      <c r="D431" s="152" t="s">
        <v>384</v>
      </c>
      <c r="E431" s="160" t="s">
        <v>1</v>
      </c>
      <c r="F431" s="161" t="s">
        <v>387</v>
      </c>
      <c r="H431" s="162">
        <v>15</v>
      </c>
      <c r="I431" s="163"/>
      <c r="L431" s="159"/>
      <c r="M431" s="164"/>
      <c r="T431" s="165"/>
      <c r="AT431" s="160" t="s">
        <v>384</v>
      </c>
      <c r="AU431" s="160" t="s">
        <v>83</v>
      </c>
      <c r="AV431" s="13" t="s">
        <v>382</v>
      </c>
      <c r="AW431" s="13" t="s">
        <v>32</v>
      </c>
      <c r="AX431" s="13" t="s">
        <v>83</v>
      </c>
      <c r="AY431" s="160" t="s">
        <v>375</v>
      </c>
    </row>
    <row r="432" spans="2:65" s="14" customFormat="1" ht="11.25" x14ac:dyDescent="0.2">
      <c r="B432" s="166"/>
      <c r="D432" s="152" t="s">
        <v>384</v>
      </c>
      <c r="E432" s="167" t="s">
        <v>1</v>
      </c>
      <c r="F432" s="168" t="s">
        <v>2840</v>
      </c>
      <c r="H432" s="167" t="s">
        <v>1</v>
      </c>
      <c r="I432" s="169"/>
      <c r="L432" s="166"/>
      <c r="M432" s="170"/>
      <c r="T432" s="171"/>
      <c r="AT432" s="167" t="s">
        <v>384</v>
      </c>
      <c r="AU432" s="167" t="s">
        <v>83</v>
      </c>
      <c r="AV432" s="14" t="s">
        <v>83</v>
      </c>
      <c r="AW432" s="14" t="s">
        <v>32</v>
      </c>
      <c r="AX432" s="14" t="s">
        <v>76</v>
      </c>
      <c r="AY432" s="167" t="s">
        <v>375</v>
      </c>
    </row>
    <row r="433" spans="2:65" s="1" customFormat="1" ht="24.2" customHeight="1" x14ac:dyDescent="0.2">
      <c r="B433" s="32"/>
      <c r="C433" s="138" t="s">
        <v>645</v>
      </c>
      <c r="D433" s="138" t="s">
        <v>377</v>
      </c>
      <c r="E433" s="139" t="s">
        <v>2952</v>
      </c>
      <c r="F433" s="140" t="s">
        <v>2953</v>
      </c>
      <c r="G433" s="141" t="s">
        <v>631</v>
      </c>
      <c r="H433" s="142">
        <v>16</v>
      </c>
      <c r="I433" s="143"/>
      <c r="J433" s="144">
        <f>ROUND(I433*H433,2)</f>
        <v>0</v>
      </c>
      <c r="K433" s="140" t="s">
        <v>381</v>
      </c>
      <c r="L433" s="32"/>
      <c r="M433" s="145" t="s">
        <v>1</v>
      </c>
      <c r="N433" s="146" t="s">
        <v>41</v>
      </c>
      <c r="P433" s="147">
        <f>O433*H433</f>
        <v>0</v>
      </c>
      <c r="Q433" s="147">
        <v>0</v>
      </c>
      <c r="R433" s="147">
        <f>Q433*H433</f>
        <v>0</v>
      </c>
      <c r="S433" s="147">
        <v>0</v>
      </c>
      <c r="T433" s="148">
        <f>S433*H433</f>
        <v>0</v>
      </c>
      <c r="AR433" s="149" t="s">
        <v>382</v>
      </c>
      <c r="AT433" s="149" t="s">
        <v>377</v>
      </c>
      <c r="AU433" s="149" t="s">
        <v>83</v>
      </c>
      <c r="AY433" s="17" t="s">
        <v>375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83</v>
      </c>
      <c r="BK433" s="150">
        <f>ROUND(I433*H433,2)</f>
        <v>0</v>
      </c>
      <c r="BL433" s="17" t="s">
        <v>382</v>
      </c>
      <c r="BM433" s="149" t="s">
        <v>2954</v>
      </c>
    </row>
    <row r="434" spans="2:65" s="12" customFormat="1" ht="11.25" x14ac:dyDescent="0.2">
      <c r="B434" s="151"/>
      <c r="D434" s="152" t="s">
        <v>384</v>
      </c>
      <c r="E434" s="153" t="s">
        <v>1</v>
      </c>
      <c r="F434" s="154" t="s">
        <v>424</v>
      </c>
      <c r="H434" s="155">
        <v>8</v>
      </c>
      <c r="I434" s="156"/>
      <c r="L434" s="151"/>
      <c r="M434" s="157"/>
      <c r="T434" s="158"/>
      <c r="AT434" s="153" t="s">
        <v>384</v>
      </c>
      <c r="AU434" s="153" t="s">
        <v>83</v>
      </c>
      <c r="AV434" s="12" t="s">
        <v>85</v>
      </c>
      <c r="AW434" s="12" t="s">
        <v>32</v>
      </c>
      <c r="AX434" s="12" t="s">
        <v>76</v>
      </c>
      <c r="AY434" s="153" t="s">
        <v>375</v>
      </c>
    </row>
    <row r="435" spans="2:65" s="12" customFormat="1" ht="11.25" x14ac:dyDescent="0.2">
      <c r="B435" s="151"/>
      <c r="D435" s="152" t="s">
        <v>384</v>
      </c>
      <c r="E435" s="153" t="s">
        <v>1</v>
      </c>
      <c r="F435" s="154" t="s">
        <v>424</v>
      </c>
      <c r="H435" s="155">
        <v>8</v>
      </c>
      <c r="I435" s="156"/>
      <c r="L435" s="151"/>
      <c r="M435" s="157"/>
      <c r="T435" s="158"/>
      <c r="AT435" s="153" t="s">
        <v>384</v>
      </c>
      <c r="AU435" s="153" t="s">
        <v>83</v>
      </c>
      <c r="AV435" s="12" t="s">
        <v>85</v>
      </c>
      <c r="AW435" s="12" t="s">
        <v>32</v>
      </c>
      <c r="AX435" s="12" t="s">
        <v>76</v>
      </c>
      <c r="AY435" s="153" t="s">
        <v>375</v>
      </c>
    </row>
    <row r="436" spans="2:65" s="13" customFormat="1" ht="11.25" x14ac:dyDescent="0.2">
      <c r="B436" s="159"/>
      <c r="D436" s="152" t="s">
        <v>384</v>
      </c>
      <c r="E436" s="160" t="s">
        <v>1</v>
      </c>
      <c r="F436" s="161" t="s">
        <v>387</v>
      </c>
      <c r="H436" s="162">
        <v>16</v>
      </c>
      <c r="I436" s="163"/>
      <c r="L436" s="159"/>
      <c r="M436" s="164"/>
      <c r="T436" s="165"/>
      <c r="AT436" s="160" t="s">
        <v>384</v>
      </c>
      <c r="AU436" s="160" t="s">
        <v>83</v>
      </c>
      <c r="AV436" s="13" t="s">
        <v>382</v>
      </c>
      <c r="AW436" s="13" t="s">
        <v>32</v>
      </c>
      <c r="AX436" s="13" t="s">
        <v>83</v>
      </c>
      <c r="AY436" s="160" t="s">
        <v>375</v>
      </c>
    </row>
    <row r="437" spans="2:65" s="14" customFormat="1" ht="11.25" x14ac:dyDescent="0.2">
      <c r="B437" s="166"/>
      <c r="D437" s="152" t="s">
        <v>384</v>
      </c>
      <c r="E437" s="167" t="s">
        <v>1</v>
      </c>
      <c r="F437" s="168" t="s">
        <v>2840</v>
      </c>
      <c r="H437" s="167" t="s">
        <v>1</v>
      </c>
      <c r="I437" s="169"/>
      <c r="L437" s="166"/>
      <c r="M437" s="170"/>
      <c r="T437" s="171"/>
      <c r="AT437" s="167" t="s">
        <v>384</v>
      </c>
      <c r="AU437" s="167" t="s">
        <v>83</v>
      </c>
      <c r="AV437" s="14" t="s">
        <v>83</v>
      </c>
      <c r="AW437" s="14" t="s">
        <v>32</v>
      </c>
      <c r="AX437" s="14" t="s">
        <v>76</v>
      </c>
      <c r="AY437" s="167" t="s">
        <v>375</v>
      </c>
    </row>
    <row r="438" spans="2:65" s="1" customFormat="1" ht="24.2" customHeight="1" x14ac:dyDescent="0.2">
      <c r="B438" s="32"/>
      <c r="C438" s="138" t="s">
        <v>650</v>
      </c>
      <c r="D438" s="138" t="s">
        <v>377</v>
      </c>
      <c r="E438" s="139" t="s">
        <v>2955</v>
      </c>
      <c r="F438" s="140" t="s">
        <v>2956</v>
      </c>
      <c r="G438" s="141" t="s">
        <v>631</v>
      </c>
      <c r="H438" s="142">
        <v>76</v>
      </c>
      <c r="I438" s="143"/>
      <c r="J438" s="144">
        <f>ROUND(I438*H438,2)</f>
        <v>0</v>
      </c>
      <c r="K438" s="140" t="s">
        <v>381</v>
      </c>
      <c r="L438" s="32"/>
      <c r="M438" s="145" t="s">
        <v>1</v>
      </c>
      <c r="N438" s="146" t="s">
        <v>41</v>
      </c>
      <c r="P438" s="147">
        <f>O438*H438</f>
        <v>0</v>
      </c>
      <c r="Q438" s="147">
        <v>0</v>
      </c>
      <c r="R438" s="147">
        <f>Q438*H438</f>
        <v>0</v>
      </c>
      <c r="S438" s="147">
        <v>0</v>
      </c>
      <c r="T438" s="148">
        <f>S438*H438</f>
        <v>0</v>
      </c>
      <c r="AR438" s="149" t="s">
        <v>382</v>
      </c>
      <c r="AT438" s="149" t="s">
        <v>377</v>
      </c>
      <c r="AU438" s="149" t="s">
        <v>83</v>
      </c>
      <c r="AY438" s="17" t="s">
        <v>375</v>
      </c>
      <c r="BE438" s="150">
        <f>IF(N438="základní",J438,0)</f>
        <v>0</v>
      </c>
      <c r="BF438" s="150">
        <f>IF(N438="snížená",J438,0)</f>
        <v>0</v>
      </c>
      <c r="BG438" s="150">
        <f>IF(N438="zákl. přenesená",J438,0)</f>
        <v>0</v>
      </c>
      <c r="BH438" s="150">
        <f>IF(N438="sníž. přenesená",J438,0)</f>
        <v>0</v>
      </c>
      <c r="BI438" s="150">
        <f>IF(N438="nulová",J438,0)</f>
        <v>0</v>
      </c>
      <c r="BJ438" s="17" t="s">
        <v>83</v>
      </c>
      <c r="BK438" s="150">
        <f>ROUND(I438*H438,2)</f>
        <v>0</v>
      </c>
      <c r="BL438" s="17" t="s">
        <v>382</v>
      </c>
      <c r="BM438" s="149" t="s">
        <v>2957</v>
      </c>
    </row>
    <row r="439" spans="2:65" s="12" customFormat="1" ht="11.25" x14ac:dyDescent="0.2">
      <c r="B439" s="151"/>
      <c r="D439" s="152" t="s">
        <v>384</v>
      </c>
      <c r="E439" s="153" t="s">
        <v>1</v>
      </c>
      <c r="F439" s="154" t="s">
        <v>463</v>
      </c>
      <c r="H439" s="155">
        <v>12</v>
      </c>
      <c r="I439" s="156"/>
      <c r="L439" s="151"/>
      <c r="M439" s="157"/>
      <c r="T439" s="158"/>
      <c r="AT439" s="153" t="s">
        <v>384</v>
      </c>
      <c r="AU439" s="153" t="s">
        <v>83</v>
      </c>
      <c r="AV439" s="12" t="s">
        <v>85</v>
      </c>
      <c r="AW439" s="12" t="s">
        <v>32</v>
      </c>
      <c r="AX439" s="12" t="s">
        <v>76</v>
      </c>
      <c r="AY439" s="153" t="s">
        <v>375</v>
      </c>
    </row>
    <row r="440" spans="2:65" s="12" customFormat="1" ht="11.25" x14ac:dyDescent="0.2">
      <c r="B440" s="151"/>
      <c r="D440" s="152" t="s">
        <v>384</v>
      </c>
      <c r="E440" s="153" t="s">
        <v>1</v>
      </c>
      <c r="F440" s="154" t="s">
        <v>540</v>
      </c>
      <c r="H440" s="155">
        <v>22</v>
      </c>
      <c r="I440" s="156"/>
      <c r="L440" s="151"/>
      <c r="M440" s="157"/>
      <c r="T440" s="158"/>
      <c r="AT440" s="153" t="s">
        <v>384</v>
      </c>
      <c r="AU440" s="153" t="s">
        <v>83</v>
      </c>
      <c r="AV440" s="12" t="s">
        <v>85</v>
      </c>
      <c r="AW440" s="12" t="s">
        <v>32</v>
      </c>
      <c r="AX440" s="12" t="s">
        <v>76</v>
      </c>
      <c r="AY440" s="153" t="s">
        <v>375</v>
      </c>
    </row>
    <row r="441" spans="2:65" s="12" customFormat="1" ht="11.25" x14ac:dyDescent="0.2">
      <c r="B441" s="151"/>
      <c r="D441" s="152" t="s">
        <v>384</v>
      </c>
      <c r="E441" s="153" t="s">
        <v>1</v>
      </c>
      <c r="F441" s="154" t="s">
        <v>7</v>
      </c>
      <c r="H441" s="155">
        <v>21</v>
      </c>
      <c r="I441" s="156"/>
      <c r="L441" s="151"/>
      <c r="M441" s="157"/>
      <c r="T441" s="158"/>
      <c r="AT441" s="153" t="s">
        <v>384</v>
      </c>
      <c r="AU441" s="153" t="s">
        <v>83</v>
      </c>
      <c r="AV441" s="12" t="s">
        <v>85</v>
      </c>
      <c r="AW441" s="12" t="s">
        <v>32</v>
      </c>
      <c r="AX441" s="12" t="s">
        <v>76</v>
      </c>
      <c r="AY441" s="153" t="s">
        <v>375</v>
      </c>
    </row>
    <row r="442" spans="2:65" s="12" customFormat="1" ht="11.25" x14ac:dyDescent="0.2">
      <c r="B442" s="151"/>
      <c r="D442" s="152" t="s">
        <v>384</v>
      </c>
      <c r="E442" s="153" t="s">
        <v>1</v>
      </c>
      <c r="F442" s="154" t="s">
        <v>7</v>
      </c>
      <c r="H442" s="155">
        <v>21</v>
      </c>
      <c r="I442" s="156"/>
      <c r="L442" s="151"/>
      <c r="M442" s="157"/>
      <c r="T442" s="158"/>
      <c r="AT442" s="153" t="s">
        <v>384</v>
      </c>
      <c r="AU442" s="153" t="s">
        <v>83</v>
      </c>
      <c r="AV442" s="12" t="s">
        <v>85</v>
      </c>
      <c r="AW442" s="12" t="s">
        <v>32</v>
      </c>
      <c r="AX442" s="12" t="s">
        <v>76</v>
      </c>
      <c r="AY442" s="153" t="s">
        <v>375</v>
      </c>
    </row>
    <row r="443" spans="2:65" s="13" customFormat="1" ht="11.25" x14ac:dyDescent="0.2">
      <c r="B443" s="159"/>
      <c r="D443" s="152" t="s">
        <v>384</v>
      </c>
      <c r="E443" s="160" t="s">
        <v>1</v>
      </c>
      <c r="F443" s="161" t="s">
        <v>387</v>
      </c>
      <c r="H443" s="162">
        <v>76</v>
      </c>
      <c r="I443" s="163"/>
      <c r="L443" s="159"/>
      <c r="M443" s="164"/>
      <c r="T443" s="165"/>
      <c r="AT443" s="160" t="s">
        <v>384</v>
      </c>
      <c r="AU443" s="160" t="s">
        <v>83</v>
      </c>
      <c r="AV443" s="13" t="s">
        <v>382</v>
      </c>
      <c r="AW443" s="13" t="s">
        <v>32</v>
      </c>
      <c r="AX443" s="13" t="s">
        <v>83</v>
      </c>
      <c r="AY443" s="160" t="s">
        <v>375</v>
      </c>
    </row>
    <row r="444" spans="2:65" s="14" customFormat="1" ht="11.25" x14ac:dyDescent="0.2">
      <c r="B444" s="166"/>
      <c r="D444" s="152" t="s">
        <v>384</v>
      </c>
      <c r="E444" s="167" t="s">
        <v>1</v>
      </c>
      <c r="F444" s="168" t="s">
        <v>2840</v>
      </c>
      <c r="H444" s="167" t="s">
        <v>1</v>
      </c>
      <c r="I444" s="169"/>
      <c r="L444" s="166"/>
      <c r="M444" s="170"/>
      <c r="T444" s="171"/>
      <c r="AT444" s="167" t="s">
        <v>384</v>
      </c>
      <c r="AU444" s="167" t="s">
        <v>83</v>
      </c>
      <c r="AV444" s="14" t="s">
        <v>83</v>
      </c>
      <c r="AW444" s="14" t="s">
        <v>32</v>
      </c>
      <c r="AX444" s="14" t="s">
        <v>76</v>
      </c>
      <c r="AY444" s="167" t="s">
        <v>375</v>
      </c>
    </row>
    <row r="445" spans="2:65" s="1" customFormat="1" ht="16.5" customHeight="1" x14ac:dyDescent="0.2">
      <c r="B445" s="32"/>
      <c r="C445" s="138" t="s">
        <v>656</v>
      </c>
      <c r="D445" s="138" t="s">
        <v>377</v>
      </c>
      <c r="E445" s="139" t="s">
        <v>2958</v>
      </c>
      <c r="F445" s="140" t="s">
        <v>2959</v>
      </c>
      <c r="G445" s="141" t="s">
        <v>631</v>
      </c>
      <c r="H445" s="142">
        <v>4</v>
      </c>
      <c r="I445" s="143"/>
      <c r="J445" s="144">
        <f>ROUND(I445*H445,2)</f>
        <v>0</v>
      </c>
      <c r="K445" s="140" t="s">
        <v>381</v>
      </c>
      <c r="L445" s="32"/>
      <c r="M445" s="145" t="s">
        <v>1</v>
      </c>
      <c r="N445" s="146" t="s">
        <v>41</v>
      </c>
      <c r="P445" s="147">
        <f>O445*H445</f>
        <v>0</v>
      </c>
      <c r="Q445" s="147">
        <v>0</v>
      </c>
      <c r="R445" s="147">
        <f>Q445*H445</f>
        <v>0</v>
      </c>
      <c r="S445" s="147">
        <v>0</v>
      </c>
      <c r="T445" s="148">
        <f>S445*H445</f>
        <v>0</v>
      </c>
      <c r="AR445" s="149" t="s">
        <v>382</v>
      </c>
      <c r="AT445" s="149" t="s">
        <v>377</v>
      </c>
      <c r="AU445" s="149" t="s">
        <v>83</v>
      </c>
      <c r="AY445" s="17" t="s">
        <v>375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7" t="s">
        <v>83</v>
      </c>
      <c r="BK445" s="150">
        <f>ROUND(I445*H445,2)</f>
        <v>0</v>
      </c>
      <c r="BL445" s="17" t="s">
        <v>382</v>
      </c>
      <c r="BM445" s="149" t="s">
        <v>2960</v>
      </c>
    </row>
    <row r="446" spans="2:65" s="12" customFormat="1" ht="11.25" x14ac:dyDescent="0.2">
      <c r="B446" s="151"/>
      <c r="D446" s="152" t="s">
        <v>384</v>
      </c>
      <c r="E446" s="153" t="s">
        <v>1</v>
      </c>
      <c r="F446" s="154" t="s">
        <v>83</v>
      </c>
      <c r="H446" s="155">
        <v>1</v>
      </c>
      <c r="I446" s="156"/>
      <c r="L446" s="151"/>
      <c r="M446" s="157"/>
      <c r="T446" s="158"/>
      <c r="AT446" s="153" t="s">
        <v>384</v>
      </c>
      <c r="AU446" s="153" t="s">
        <v>83</v>
      </c>
      <c r="AV446" s="12" t="s">
        <v>85</v>
      </c>
      <c r="AW446" s="12" t="s">
        <v>32</v>
      </c>
      <c r="AX446" s="12" t="s">
        <v>76</v>
      </c>
      <c r="AY446" s="153" t="s">
        <v>375</v>
      </c>
    </row>
    <row r="447" spans="2:65" s="12" customFormat="1" ht="11.25" x14ac:dyDescent="0.2">
      <c r="B447" s="151"/>
      <c r="D447" s="152" t="s">
        <v>384</v>
      </c>
      <c r="E447" s="153" t="s">
        <v>1</v>
      </c>
      <c r="F447" s="154" t="s">
        <v>83</v>
      </c>
      <c r="H447" s="155">
        <v>1</v>
      </c>
      <c r="I447" s="156"/>
      <c r="L447" s="151"/>
      <c r="M447" s="157"/>
      <c r="T447" s="158"/>
      <c r="AT447" s="153" t="s">
        <v>384</v>
      </c>
      <c r="AU447" s="153" t="s">
        <v>83</v>
      </c>
      <c r="AV447" s="12" t="s">
        <v>85</v>
      </c>
      <c r="AW447" s="12" t="s">
        <v>32</v>
      </c>
      <c r="AX447" s="12" t="s">
        <v>76</v>
      </c>
      <c r="AY447" s="153" t="s">
        <v>375</v>
      </c>
    </row>
    <row r="448" spans="2:65" s="12" customFormat="1" ht="11.25" x14ac:dyDescent="0.2">
      <c r="B448" s="151"/>
      <c r="D448" s="152" t="s">
        <v>384</v>
      </c>
      <c r="E448" s="153" t="s">
        <v>1</v>
      </c>
      <c r="F448" s="154" t="s">
        <v>83</v>
      </c>
      <c r="H448" s="155">
        <v>1</v>
      </c>
      <c r="I448" s="156"/>
      <c r="L448" s="151"/>
      <c r="M448" s="157"/>
      <c r="T448" s="158"/>
      <c r="AT448" s="153" t="s">
        <v>384</v>
      </c>
      <c r="AU448" s="153" t="s">
        <v>83</v>
      </c>
      <c r="AV448" s="12" t="s">
        <v>85</v>
      </c>
      <c r="AW448" s="12" t="s">
        <v>32</v>
      </c>
      <c r="AX448" s="12" t="s">
        <v>76</v>
      </c>
      <c r="AY448" s="153" t="s">
        <v>375</v>
      </c>
    </row>
    <row r="449" spans="2:65" s="12" customFormat="1" ht="11.25" x14ac:dyDescent="0.2">
      <c r="B449" s="151"/>
      <c r="D449" s="152" t="s">
        <v>384</v>
      </c>
      <c r="E449" s="153" t="s">
        <v>1</v>
      </c>
      <c r="F449" s="154" t="s">
        <v>83</v>
      </c>
      <c r="H449" s="155">
        <v>1</v>
      </c>
      <c r="I449" s="156"/>
      <c r="L449" s="151"/>
      <c r="M449" s="157"/>
      <c r="T449" s="158"/>
      <c r="AT449" s="153" t="s">
        <v>384</v>
      </c>
      <c r="AU449" s="153" t="s">
        <v>83</v>
      </c>
      <c r="AV449" s="12" t="s">
        <v>85</v>
      </c>
      <c r="AW449" s="12" t="s">
        <v>32</v>
      </c>
      <c r="AX449" s="12" t="s">
        <v>76</v>
      </c>
      <c r="AY449" s="153" t="s">
        <v>375</v>
      </c>
    </row>
    <row r="450" spans="2:65" s="13" customFormat="1" ht="11.25" x14ac:dyDescent="0.2">
      <c r="B450" s="159"/>
      <c r="D450" s="152" t="s">
        <v>384</v>
      </c>
      <c r="E450" s="160" t="s">
        <v>1</v>
      </c>
      <c r="F450" s="161" t="s">
        <v>387</v>
      </c>
      <c r="H450" s="162">
        <v>4</v>
      </c>
      <c r="I450" s="163"/>
      <c r="L450" s="159"/>
      <c r="M450" s="164"/>
      <c r="T450" s="165"/>
      <c r="AT450" s="160" t="s">
        <v>384</v>
      </c>
      <c r="AU450" s="160" t="s">
        <v>83</v>
      </c>
      <c r="AV450" s="13" t="s">
        <v>382</v>
      </c>
      <c r="AW450" s="13" t="s">
        <v>32</v>
      </c>
      <c r="AX450" s="13" t="s">
        <v>83</v>
      </c>
      <c r="AY450" s="160" t="s">
        <v>375</v>
      </c>
    </row>
    <row r="451" spans="2:65" s="14" customFormat="1" ht="11.25" x14ac:dyDescent="0.2">
      <c r="B451" s="166"/>
      <c r="D451" s="152" t="s">
        <v>384</v>
      </c>
      <c r="E451" s="167" t="s">
        <v>1</v>
      </c>
      <c r="F451" s="168" t="s">
        <v>2840</v>
      </c>
      <c r="H451" s="167" t="s">
        <v>1</v>
      </c>
      <c r="I451" s="169"/>
      <c r="L451" s="166"/>
      <c r="M451" s="170"/>
      <c r="T451" s="171"/>
      <c r="AT451" s="167" t="s">
        <v>384</v>
      </c>
      <c r="AU451" s="167" t="s">
        <v>83</v>
      </c>
      <c r="AV451" s="14" t="s">
        <v>83</v>
      </c>
      <c r="AW451" s="14" t="s">
        <v>32</v>
      </c>
      <c r="AX451" s="14" t="s">
        <v>76</v>
      </c>
      <c r="AY451" s="167" t="s">
        <v>375</v>
      </c>
    </row>
    <row r="452" spans="2:65" s="1" customFormat="1" ht="16.5" customHeight="1" x14ac:dyDescent="0.2">
      <c r="B452" s="32"/>
      <c r="C452" s="138" t="s">
        <v>667</v>
      </c>
      <c r="D452" s="138" t="s">
        <v>377</v>
      </c>
      <c r="E452" s="139" t="s">
        <v>2961</v>
      </c>
      <c r="F452" s="140" t="s">
        <v>2962</v>
      </c>
      <c r="G452" s="141" t="s">
        <v>631</v>
      </c>
      <c r="H452" s="142">
        <v>4</v>
      </c>
      <c r="I452" s="143"/>
      <c r="J452" s="144">
        <f>ROUND(I452*H452,2)</f>
        <v>0</v>
      </c>
      <c r="K452" s="140" t="s">
        <v>381</v>
      </c>
      <c r="L452" s="32"/>
      <c r="M452" s="145" t="s">
        <v>1</v>
      </c>
      <c r="N452" s="146" t="s">
        <v>41</v>
      </c>
      <c r="P452" s="147">
        <f>O452*H452</f>
        <v>0</v>
      </c>
      <c r="Q452" s="147">
        <v>0</v>
      </c>
      <c r="R452" s="147">
        <f>Q452*H452</f>
        <v>0</v>
      </c>
      <c r="S452" s="147">
        <v>0</v>
      </c>
      <c r="T452" s="148">
        <f>S452*H452</f>
        <v>0</v>
      </c>
      <c r="AR452" s="149" t="s">
        <v>382</v>
      </c>
      <c r="AT452" s="149" t="s">
        <v>377</v>
      </c>
      <c r="AU452" s="149" t="s">
        <v>83</v>
      </c>
      <c r="AY452" s="17" t="s">
        <v>375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83</v>
      </c>
      <c r="BK452" s="150">
        <f>ROUND(I452*H452,2)</f>
        <v>0</v>
      </c>
      <c r="BL452" s="17" t="s">
        <v>382</v>
      </c>
      <c r="BM452" s="149" t="s">
        <v>2963</v>
      </c>
    </row>
    <row r="453" spans="2:65" s="12" customFormat="1" ht="11.25" x14ac:dyDescent="0.2">
      <c r="B453" s="151"/>
      <c r="D453" s="152" t="s">
        <v>384</v>
      </c>
      <c r="E453" s="153" t="s">
        <v>1</v>
      </c>
      <c r="F453" s="154" t="s">
        <v>83</v>
      </c>
      <c r="H453" s="155">
        <v>1</v>
      </c>
      <c r="I453" s="156"/>
      <c r="L453" s="151"/>
      <c r="M453" s="157"/>
      <c r="T453" s="158"/>
      <c r="AT453" s="153" t="s">
        <v>384</v>
      </c>
      <c r="AU453" s="153" t="s">
        <v>83</v>
      </c>
      <c r="AV453" s="12" t="s">
        <v>85</v>
      </c>
      <c r="AW453" s="12" t="s">
        <v>32</v>
      </c>
      <c r="AX453" s="12" t="s">
        <v>76</v>
      </c>
      <c r="AY453" s="153" t="s">
        <v>375</v>
      </c>
    </row>
    <row r="454" spans="2:65" s="12" customFormat="1" ht="11.25" x14ac:dyDescent="0.2">
      <c r="B454" s="151"/>
      <c r="D454" s="152" t="s">
        <v>384</v>
      </c>
      <c r="E454" s="153" t="s">
        <v>1</v>
      </c>
      <c r="F454" s="154" t="s">
        <v>83</v>
      </c>
      <c r="H454" s="155">
        <v>1</v>
      </c>
      <c r="I454" s="156"/>
      <c r="L454" s="151"/>
      <c r="M454" s="157"/>
      <c r="T454" s="158"/>
      <c r="AT454" s="153" t="s">
        <v>384</v>
      </c>
      <c r="AU454" s="153" t="s">
        <v>83</v>
      </c>
      <c r="AV454" s="12" t="s">
        <v>85</v>
      </c>
      <c r="AW454" s="12" t="s">
        <v>32</v>
      </c>
      <c r="AX454" s="12" t="s">
        <v>76</v>
      </c>
      <c r="AY454" s="153" t="s">
        <v>375</v>
      </c>
    </row>
    <row r="455" spans="2:65" s="12" customFormat="1" ht="11.25" x14ac:dyDescent="0.2">
      <c r="B455" s="151"/>
      <c r="D455" s="152" t="s">
        <v>384</v>
      </c>
      <c r="E455" s="153" t="s">
        <v>1</v>
      </c>
      <c r="F455" s="154" t="s">
        <v>83</v>
      </c>
      <c r="H455" s="155">
        <v>1</v>
      </c>
      <c r="I455" s="156"/>
      <c r="L455" s="151"/>
      <c r="M455" s="157"/>
      <c r="T455" s="158"/>
      <c r="AT455" s="153" t="s">
        <v>384</v>
      </c>
      <c r="AU455" s="153" t="s">
        <v>83</v>
      </c>
      <c r="AV455" s="12" t="s">
        <v>85</v>
      </c>
      <c r="AW455" s="12" t="s">
        <v>32</v>
      </c>
      <c r="AX455" s="12" t="s">
        <v>76</v>
      </c>
      <c r="AY455" s="153" t="s">
        <v>375</v>
      </c>
    </row>
    <row r="456" spans="2:65" s="12" customFormat="1" ht="11.25" x14ac:dyDescent="0.2">
      <c r="B456" s="151"/>
      <c r="D456" s="152" t="s">
        <v>384</v>
      </c>
      <c r="E456" s="153" t="s">
        <v>1</v>
      </c>
      <c r="F456" s="154" t="s">
        <v>83</v>
      </c>
      <c r="H456" s="155">
        <v>1</v>
      </c>
      <c r="I456" s="156"/>
      <c r="L456" s="151"/>
      <c r="M456" s="157"/>
      <c r="T456" s="158"/>
      <c r="AT456" s="153" t="s">
        <v>384</v>
      </c>
      <c r="AU456" s="153" t="s">
        <v>83</v>
      </c>
      <c r="AV456" s="12" t="s">
        <v>85</v>
      </c>
      <c r="AW456" s="12" t="s">
        <v>32</v>
      </c>
      <c r="AX456" s="12" t="s">
        <v>76</v>
      </c>
      <c r="AY456" s="153" t="s">
        <v>375</v>
      </c>
    </row>
    <row r="457" spans="2:65" s="13" customFormat="1" ht="11.25" x14ac:dyDescent="0.2">
      <c r="B457" s="159"/>
      <c r="D457" s="152" t="s">
        <v>384</v>
      </c>
      <c r="E457" s="160" t="s">
        <v>1</v>
      </c>
      <c r="F457" s="161" t="s">
        <v>387</v>
      </c>
      <c r="H457" s="162">
        <v>4</v>
      </c>
      <c r="I457" s="163"/>
      <c r="L457" s="159"/>
      <c r="M457" s="164"/>
      <c r="T457" s="165"/>
      <c r="AT457" s="160" t="s">
        <v>384</v>
      </c>
      <c r="AU457" s="160" t="s">
        <v>83</v>
      </c>
      <c r="AV457" s="13" t="s">
        <v>382</v>
      </c>
      <c r="AW457" s="13" t="s">
        <v>32</v>
      </c>
      <c r="AX457" s="13" t="s">
        <v>83</v>
      </c>
      <c r="AY457" s="160" t="s">
        <v>375</v>
      </c>
    </row>
    <row r="458" spans="2:65" s="14" customFormat="1" ht="11.25" x14ac:dyDescent="0.2">
      <c r="B458" s="166"/>
      <c r="D458" s="152" t="s">
        <v>384</v>
      </c>
      <c r="E458" s="167" t="s">
        <v>1</v>
      </c>
      <c r="F458" s="168" t="s">
        <v>2840</v>
      </c>
      <c r="H458" s="167" t="s">
        <v>1</v>
      </c>
      <c r="I458" s="169"/>
      <c r="L458" s="166"/>
      <c r="M458" s="170"/>
      <c r="T458" s="171"/>
      <c r="AT458" s="167" t="s">
        <v>384</v>
      </c>
      <c r="AU458" s="167" t="s">
        <v>83</v>
      </c>
      <c r="AV458" s="14" t="s">
        <v>83</v>
      </c>
      <c r="AW458" s="14" t="s">
        <v>32</v>
      </c>
      <c r="AX458" s="14" t="s">
        <v>76</v>
      </c>
      <c r="AY458" s="167" t="s">
        <v>375</v>
      </c>
    </row>
    <row r="459" spans="2:65" s="1" customFormat="1" ht="16.5" customHeight="1" x14ac:dyDescent="0.2">
      <c r="B459" s="32"/>
      <c r="C459" s="138" t="s">
        <v>674</v>
      </c>
      <c r="D459" s="138" t="s">
        <v>377</v>
      </c>
      <c r="E459" s="139" t="s">
        <v>2964</v>
      </c>
      <c r="F459" s="140" t="s">
        <v>2965</v>
      </c>
      <c r="G459" s="141" t="s">
        <v>631</v>
      </c>
      <c r="H459" s="142">
        <v>102</v>
      </c>
      <c r="I459" s="143"/>
      <c r="J459" s="144">
        <f>ROUND(I459*H459,2)</f>
        <v>0</v>
      </c>
      <c r="K459" s="140" t="s">
        <v>381</v>
      </c>
      <c r="L459" s="32"/>
      <c r="M459" s="145" t="s">
        <v>1</v>
      </c>
      <c r="N459" s="146" t="s">
        <v>41</v>
      </c>
      <c r="P459" s="147">
        <f>O459*H459</f>
        <v>0</v>
      </c>
      <c r="Q459" s="147">
        <v>0</v>
      </c>
      <c r="R459" s="147">
        <f>Q459*H459</f>
        <v>0</v>
      </c>
      <c r="S459" s="147">
        <v>0</v>
      </c>
      <c r="T459" s="148">
        <f>S459*H459</f>
        <v>0</v>
      </c>
      <c r="AR459" s="149" t="s">
        <v>382</v>
      </c>
      <c r="AT459" s="149" t="s">
        <v>377</v>
      </c>
      <c r="AU459" s="149" t="s">
        <v>83</v>
      </c>
      <c r="AY459" s="17" t="s">
        <v>375</v>
      </c>
      <c r="BE459" s="150">
        <f>IF(N459="základní",J459,0)</f>
        <v>0</v>
      </c>
      <c r="BF459" s="150">
        <f>IF(N459="snížená",J459,0)</f>
        <v>0</v>
      </c>
      <c r="BG459" s="150">
        <f>IF(N459="zákl. přenesená",J459,0)</f>
        <v>0</v>
      </c>
      <c r="BH459" s="150">
        <f>IF(N459="sníž. přenesená",J459,0)</f>
        <v>0</v>
      </c>
      <c r="BI459" s="150">
        <f>IF(N459="nulová",J459,0)</f>
        <v>0</v>
      </c>
      <c r="BJ459" s="17" t="s">
        <v>83</v>
      </c>
      <c r="BK459" s="150">
        <f>ROUND(I459*H459,2)</f>
        <v>0</v>
      </c>
      <c r="BL459" s="17" t="s">
        <v>382</v>
      </c>
      <c r="BM459" s="149" t="s">
        <v>2966</v>
      </c>
    </row>
    <row r="460" spans="2:65" s="12" customFormat="1" ht="11.25" x14ac:dyDescent="0.2">
      <c r="B460" s="151"/>
      <c r="D460" s="152" t="s">
        <v>384</v>
      </c>
      <c r="E460" s="153" t="s">
        <v>1</v>
      </c>
      <c r="F460" s="154" t="s">
        <v>463</v>
      </c>
      <c r="H460" s="155">
        <v>12</v>
      </c>
      <c r="I460" s="156"/>
      <c r="L460" s="151"/>
      <c r="M460" s="157"/>
      <c r="T460" s="158"/>
      <c r="AT460" s="153" t="s">
        <v>384</v>
      </c>
      <c r="AU460" s="153" t="s">
        <v>83</v>
      </c>
      <c r="AV460" s="12" t="s">
        <v>85</v>
      </c>
      <c r="AW460" s="12" t="s">
        <v>32</v>
      </c>
      <c r="AX460" s="12" t="s">
        <v>76</v>
      </c>
      <c r="AY460" s="153" t="s">
        <v>375</v>
      </c>
    </row>
    <row r="461" spans="2:65" s="12" customFormat="1" ht="11.25" x14ac:dyDescent="0.2">
      <c r="B461" s="151"/>
      <c r="D461" s="152" t="s">
        <v>384</v>
      </c>
      <c r="E461" s="153" t="s">
        <v>1</v>
      </c>
      <c r="F461" s="154" t="s">
        <v>549</v>
      </c>
      <c r="H461" s="155">
        <v>24</v>
      </c>
      <c r="I461" s="156"/>
      <c r="L461" s="151"/>
      <c r="M461" s="157"/>
      <c r="T461" s="158"/>
      <c r="AT461" s="153" t="s">
        <v>384</v>
      </c>
      <c r="AU461" s="153" t="s">
        <v>83</v>
      </c>
      <c r="AV461" s="12" t="s">
        <v>85</v>
      </c>
      <c r="AW461" s="12" t="s">
        <v>32</v>
      </c>
      <c r="AX461" s="12" t="s">
        <v>76</v>
      </c>
      <c r="AY461" s="153" t="s">
        <v>375</v>
      </c>
    </row>
    <row r="462" spans="2:65" s="12" customFormat="1" ht="11.25" x14ac:dyDescent="0.2">
      <c r="B462" s="151"/>
      <c r="D462" s="152" t="s">
        <v>384</v>
      </c>
      <c r="E462" s="153" t="s">
        <v>1</v>
      </c>
      <c r="F462" s="154" t="s">
        <v>585</v>
      </c>
      <c r="H462" s="155">
        <v>32</v>
      </c>
      <c r="I462" s="156"/>
      <c r="L462" s="151"/>
      <c r="M462" s="157"/>
      <c r="T462" s="158"/>
      <c r="AT462" s="153" t="s">
        <v>384</v>
      </c>
      <c r="AU462" s="153" t="s">
        <v>83</v>
      </c>
      <c r="AV462" s="12" t="s">
        <v>85</v>
      </c>
      <c r="AW462" s="12" t="s">
        <v>32</v>
      </c>
      <c r="AX462" s="12" t="s">
        <v>76</v>
      </c>
      <c r="AY462" s="153" t="s">
        <v>375</v>
      </c>
    </row>
    <row r="463" spans="2:65" s="12" customFormat="1" ht="11.25" x14ac:dyDescent="0.2">
      <c r="B463" s="151"/>
      <c r="D463" s="152" t="s">
        <v>384</v>
      </c>
      <c r="E463" s="153" t="s">
        <v>1</v>
      </c>
      <c r="F463" s="154" t="s">
        <v>463</v>
      </c>
      <c r="H463" s="155">
        <v>12</v>
      </c>
      <c r="I463" s="156"/>
      <c r="L463" s="151"/>
      <c r="M463" s="157"/>
      <c r="T463" s="158"/>
      <c r="AT463" s="153" t="s">
        <v>384</v>
      </c>
      <c r="AU463" s="153" t="s">
        <v>83</v>
      </c>
      <c r="AV463" s="12" t="s">
        <v>85</v>
      </c>
      <c r="AW463" s="12" t="s">
        <v>32</v>
      </c>
      <c r="AX463" s="12" t="s">
        <v>76</v>
      </c>
      <c r="AY463" s="153" t="s">
        <v>375</v>
      </c>
    </row>
    <row r="464" spans="2:65" s="12" customFormat="1" ht="11.25" x14ac:dyDescent="0.2">
      <c r="B464" s="151"/>
      <c r="D464" s="152" t="s">
        <v>384</v>
      </c>
      <c r="E464" s="153" t="s">
        <v>1</v>
      </c>
      <c r="F464" s="154" t="s">
        <v>85</v>
      </c>
      <c r="H464" s="155">
        <v>2</v>
      </c>
      <c r="I464" s="156"/>
      <c r="L464" s="151"/>
      <c r="M464" s="157"/>
      <c r="T464" s="158"/>
      <c r="AT464" s="153" t="s">
        <v>384</v>
      </c>
      <c r="AU464" s="153" t="s">
        <v>83</v>
      </c>
      <c r="AV464" s="12" t="s">
        <v>85</v>
      </c>
      <c r="AW464" s="12" t="s">
        <v>32</v>
      </c>
      <c r="AX464" s="12" t="s">
        <v>76</v>
      </c>
      <c r="AY464" s="153" t="s">
        <v>375</v>
      </c>
    </row>
    <row r="465" spans="2:65" s="12" customFormat="1" ht="11.25" x14ac:dyDescent="0.2">
      <c r="B465" s="151"/>
      <c r="D465" s="152" t="s">
        <v>384</v>
      </c>
      <c r="E465" s="153" t="s">
        <v>1</v>
      </c>
      <c r="F465" s="154" t="s">
        <v>529</v>
      </c>
      <c r="H465" s="155">
        <v>20</v>
      </c>
      <c r="I465" s="156"/>
      <c r="L465" s="151"/>
      <c r="M465" s="157"/>
      <c r="T465" s="158"/>
      <c r="AT465" s="153" t="s">
        <v>384</v>
      </c>
      <c r="AU465" s="153" t="s">
        <v>83</v>
      </c>
      <c r="AV465" s="12" t="s">
        <v>85</v>
      </c>
      <c r="AW465" s="12" t="s">
        <v>32</v>
      </c>
      <c r="AX465" s="12" t="s">
        <v>76</v>
      </c>
      <c r="AY465" s="153" t="s">
        <v>375</v>
      </c>
    </row>
    <row r="466" spans="2:65" s="13" customFormat="1" ht="11.25" x14ac:dyDescent="0.2">
      <c r="B466" s="159"/>
      <c r="D466" s="152" t="s">
        <v>384</v>
      </c>
      <c r="E466" s="160" t="s">
        <v>1</v>
      </c>
      <c r="F466" s="161" t="s">
        <v>387</v>
      </c>
      <c r="H466" s="162">
        <v>102</v>
      </c>
      <c r="I466" s="163"/>
      <c r="L466" s="159"/>
      <c r="M466" s="164"/>
      <c r="T466" s="165"/>
      <c r="AT466" s="160" t="s">
        <v>384</v>
      </c>
      <c r="AU466" s="160" t="s">
        <v>83</v>
      </c>
      <c r="AV466" s="13" t="s">
        <v>382</v>
      </c>
      <c r="AW466" s="13" t="s">
        <v>32</v>
      </c>
      <c r="AX466" s="13" t="s">
        <v>83</v>
      </c>
      <c r="AY466" s="160" t="s">
        <v>375</v>
      </c>
    </row>
    <row r="467" spans="2:65" s="14" customFormat="1" ht="11.25" x14ac:dyDescent="0.2">
      <c r="B467" s="166"/>
      <c r="D467" s="152" t="s">
        <v>384</v>
      </c>
      <c r="E467" s="167" t="s">
        <v>1</v>
      </c>
      <c r="F467" s="168" t="s">
        <v>2933</v>
      </c>
      <c r="H467" s="167" t="s">
        <v>1</v>
      </c>
      <c r="I467" s="169"/>
      <c r="L467" s="166"/>
      <c r="M467" s="170"/>
      <c r="T467" s="171"/>
      <c r="AT467" s="167" t="s">
        <v>384</v>
      </c>
      <c r="AU467" s="167" t="s">
        <v>83</v>
      </c>
      <c r="AV467" s="14" t="s">
        <v>83</v>
      </c>
      <c r="AW467" s="14" t="s">
        <v>32</v>
      </c>
      <c r="AX467" s="14" t="s">
        <v>76</v>
      </c>
      <c r="AY467" s="167" t="s">
        <v>375</v>
      </c>
    </row>
    <row r="468" spans="2:65" s="1" customFormat="1" ht="16.5" customHeight="1" x14ac:dyDescent="0.2">
      <c r="B468" s="32"/>
      <c r="C468" s="138" t="s">
        <v>681</v>
      </c>
      <c r="D468" s="138" t="s">
        <v>377</v>
      </c>
      <c r="E468" s="139" t="s">
        <v>2967</v>
      </c>
      <c r="F468" s="140" t="s">
        <v>2968</v>
      </c>
      <c r="G468" s="141" t="s">
        <v>631</v>
      </c>
      <c r="H468" s="142">
        <v>18</v>
      </c>
      <c r="I468" s="143"/>
      <c r="J468" s="144">
        <f>ROUND(I468*H468,2)</f>
        <v>0</v>
      </c>
      <c r="K468" s="140" t="s">
        <v>381</v>
      </c>
      <c r="L468" s="32"/>
      <c r="M468" s="145" t="s">
        <v>1</v>
      </c>
      <c r="N468" s="146" t="s">
        <v>41</v>
      </c>
      <c r="P468" s="147">
        <f>O468*H468</f>
        <v>0</v>
      </c>
      <c r="Q468" s="147">
        <v>0</v>
      </c>
      <c r="R468" s="147">
        <f>Q468*H468</f>
        <v>0</v>
      </c>
      <c r="S468" s="147">
        <v>0</v>
      </c>
      <c r="T468" s="148">
        <f>S468*H468</f>
        <v>0</v>
      </c>
      <c r="AR468" s="149" t="s">
        <v>382</v>
      </c>
      <c r="AT468" s="149" t="s">
        <v>377</v>
      </c>
      <c r="AU468" s="149" t="s">
        <v>83</v>
      </c>
      <c r="AY468" s="17" t="s">
        <v>375</v>
      </c>
      <c r="BE468" s="150">
        <f>IF(N468="základní",J468,0)</f>
        <v>0</v>
      </c>
      <c r="BF468" s="150">
        <f>IF(N468="snížená",J468,0)</f>
        <v>0</v>
      </c>
      <c r="BG468" s="150">
        <f>IF(N468="zákl. přenesená",J468,0)</f>
        <v>0</v>
      </c>
      <c r="BH468" s="150">
        <f>IF(N468="sníž. přenesená",J468,0)</f>
        <v>0</v>
      </c>
      <c r="BI468" s="150">
        <f>IF(N468="nulová",J468,0)</f>
        <v>0</v>
      </c>
      <c r="BJ468" s="17" t="s">
        <v>83</v>
      </c>
      <c r="BK468" s="150">
        <f>ROUND(I468*H468,2)</f>
        <v>0</v>
      </c>
      <c r="BL468" s="17" t="s">
        <v>382</v>
      </c>
      <c r="BM468" s="149" t="s">
        <v>2969</v>
      </c>
    </row>
    <row r="469" spans="2:65" s="12" customFormat="1" ht="11.25" x14ac:dyDescent="0.2">
      <c r="B469" s="151"/>
      <c r="D469" s="152" t="s">
        <v>384</v>
      </c>
      <c r="E469" s="153" t="s">
        <v>1</v>
      </c>
      <c r="F469" s="154" t="s">
        <v>413</v>
      </c>
      <c r="H469" s="155">
        <v>6</v>
      </c>
      <c r="I469" s="156"/>
      <c r="L469" s="151"/>
      <c r="M469" s="157"/>
      <c r="T469" s="158"/>
      <c r="AT469" s="153" t="s">
        <v>384</v>
      </c>
      <c r="AU469" s="153" t="s">
        <v>83</v>
      </c>
      <c r="AV469" s="12" t="s">
        <v>85</v>
      </c>
      <c r="AW469" s="12" t="s">
        <v>32</v>
      </c>
      <c r="AX469" s="12" t="s">
        <v>76</v>
      </c>
      <c r="AY469" s="153" t="s">
        <v>375</v>
      </c>
    </row>
    <row r="470" spans="2:65" s="12" customFormat="1" ht="11.25" x14ac:dyDescent="0.2">
      <c r="B470" s="151"/>
      <c r="D470" s="152" t="s">
        <v>384</v>
      </c>
      <c r="E470" s="153" t="s">
        <v>1</v>
      </c>
      <c r="F470" s="154" t="s">
        <v>413</v>
      </c>
      <c r="H470" s="155">
        <v>6</v>
      </c>
      <c r="I470" s="156"/>
      <c r="L470" s="151"/>
      <c r="M470" s="157"/>
      <c r="T470" s="158"/>
      <c r="AT470" s="153" t="s">
        <v>384</v>
      </c>
      <c r="AU470" s="153" t="s">
        <v>83</v>
      </c>
      <c r="AV470" s="12" t="s">
        <v>85</v>
      </c>
      <c r="AW470" s="12" t="s">
        <v>32</v>
      </c>
      <c r="AX470" s="12" t="s">
        <v>76</v>
      </c>
      <c r="AY470" s="153" t="s">
        <v>375</v>
      </c>
    </row>
    <row r="471" spans="2:65" s="12" customFormat="1" ht="11.25" x14ac:dyDescent="0.2">
      <c r="B471" s="151"/>
      <c r="D471" s="152" t="s">
        <v>384</v>
      </c>
      <c r="E471" s="153" t="s">
        <v>1</v>
      </c>
      <c r="F471" s="154" t="s">
        <v>413</v>
      </c>
      <c r="H471" s="155">
        <v>6</v>
      </c>
      <c r="I471" s="156"/>
      <c r="L471" s="151"/>
      <c r="M471" s="157"/>
      <c r="T471" s="158"/>
      <c r="AT471" s="153" t="s">
        <v>384</v>
      </c>
      <c r="AU471" s="153" t="s">
        <v>83</v>
      </c>
      <c r="AV471" s="12" t="s">
        <v>85</v>
      </c>
      <c r="AW471" s="12" t="s">
        <v>32</v>
      </c>
      <c r="AX471" s="12" t="s">
        <v>76</v>
      </c>
      <c r="AY471" s="153" t="s">
        <v>375</v>
      </c>
    </row>
    <row r="472" spans="2:65" s="13" customFormat="1" ht="11.25" x14ac:dyDescent="0.2">
      <c r="B472" s="159"/>
      <c r="D472" s="152" t="s">
        <v>384</v>
      </c>
      <c r="E472" s="160" t="s">
        <v>1</v>
      </c>
      <c r="F472" s="161" t="s">
        <v>387</v>
      </c>
      <c r="H472" s="162">
        <v>18</v>
      </c>
      <c r="I472" s="163"/>
      <c r="L472" s="159"/>
      <c r="M472" s="164"/>
      <c r="T472" s="165"/>
      <c r="AT472" s="160" t="s">
        <v>384</v>
      </c>
      <c r="AU472" s="160" t="s">
        <v>83</v>
      </c>
      <c r="AV472" s="13" t="s">
        <v>382</v>
      </c>
      <c r="AW472" s="13" t="s">
        <v>32</v>
      </c>
      <c r="AX472" s="13" t="s">
        <v>83</v>
      </c>
      <c r="AY472" s="160" t="s">
        <v>375</v>
      </c>
    </row>
    <row r="473" spans="2:65" s="14" customFormat="1" ht="11.25" x14ac:dyDescent="0.2">
      <c r="B473" s="166"/>
      <c r="D473" s="152" t="s">
        <v>384</v>
      </c>
      <c r="E473" s="167" t="s">
        <v>1</v>
      </c>
      <c r="F473" s="168" t="s">
        <v>2933</v>
      </c>
      <c r="H473" s="167" t="s">
        <v>1</v>
      </c>
      <c r="I473" s="169"/>
      <c r="L473" s="166"/>
      <c r="M473" s="170"/>
      <c r="T473" s="171"/>
      <c r="AT473" s="167" t="s">
        <v>384</v>
      </c>
      <c r="AU473" s="167" t="s">
        <v>83</v>
      </c>
      <c r="AV473" s="14" t="s">
        <v>83</v>
      </c>
      <c r="AW473" s="14" t="s">
        <v>32</v>
      </c>
      <c r="AX473" s="14" t="s">
        <v>76</v>
      </c>
      <c r="AY473" s="167" t="s">
        <v>375</v>
      </c>
    </row>
    <row r="474" spans="2:65" s="1" customFormat="1" ht="16.5" customHeight="1" x14ac:dyDescent="0.2">
      <c r="B474" s="32"/>
      <c r="C474" s="138" t="s">
        <v>688</v>
      </c>
      <c r="D474" s="138" t="s">
        <v>377</v>
      </c>
      <c r="E474" s="139" t="s">
        <v>2970</v>
      </c>
      <c r="F474" s="140" t="s">
        <v>2971</v>
      </c>
      <c r="G474" s="141" t="s">
        <v>631</v>
      </c>
      <c r="H474" s="142">
        <v>5</v>
      </c>
      <c r="I474" s="143"/>
      <c r="J474" s="144">
        <f>ROUND(I474*H474,2)</f>
        <v>0</v>
      </c>
      <c r="K474" s="140" t="s">
        <v>381</v>
      </c>
      <c r="L474" s="32"/>
      <c r="M474" s="145" t="s">
        <v>1</v>
      </c>
      <c r="N474" s="146" t="s">
        <v>41</v>
      </c>
      <c r="P474" s="147">
        <f>O474*H474</f>
        <v>0</v>
      </c>
      <c r="Q474" s="147">
        <v>0</v>
      </c>
      <c r="R474" s="147">
        <f>Q474*H474</f>
        <v>0</v>
      </c>
      <c r="S474" s="147">
        <v>0</v>
      </c>
      <c r="T474" s="148">
        <f>S474*H474</f>
        <v>0</v>
      </c>
      <c r="AR474" s="149" t="s">
        <v>382</v>
      </c>
      <c r="AT474" s="149" t="s">
        <v>377</v>
      </c>
      <c r="AU474" s="149" t="s">
        <v>83</v>
      </c>
      <c r="AY474" s="17" t="s">
        <v>375</v>
      </c>
      <c r="BE474" s="150">
        <f>IF(N474="základní",J474,0)</f>
        <v>0</v>
      </c>
      <c r="BF474" s="150">
        <f>IF(N474="snížená",J474,0)</f>
        <v>0</v>
      </c>
      <c r="BG474" s="150">
        <f>IF(N474="zákl. přenesená",J474,0)</f>
        <v>0</v>
      </c>
      <c r="BH474" s="150">
        <f>IF(N474="sníž. přenesená",J474,0)</f>
        <v>0</v>
      </c>
      <c r="BI474" s="150">
        <f>IF(N474="nulová",J474,0)</f>
        <v>0</v>
      </c>
      <c r="BJ474" s="17" t="s">
        <v>83</v>
      </c>
      <c r="BK474" s="150">
        <f>ROUND(I474*H474,2)</f>
        <v>0</v>
      </c>
      <c r="BL474" s="17" t="s">
        <v>382</v>
      </c>
      <c r="BM474" s="149" t="s">
        <v>2972</v>
      </c>
    </row>
    <row r="475" spans="2:65" s="12" customFormat="1" ht="11.25" x14ac:dyDescent="0.2">
      <c r="B475" s="151"/>
      <c r="D475" s="152" t="s">
        <v>384</v>
      </c>
      <c r="E475" s="153" t="s">
        <v>1</v>
      </c>
      <c r="F475" s="154" t="s">
        <v>85</v>
      </c>
      <c r="H475" s="155">
        <v>2</v>
      </c>
      <c r="I475" s="156"/>
      <c r="L475" s="151"/>
      <c r="M475" s="157"/>
      <c r="T475" s="158"/>
      <c r="AT475" s="153" t="s">
        <v>384</v>
      </c>
      <c r="AU475" s="153" t="s">
        <v>83</v>
      </c>
      <c r="AV475" s="12" t="s">
        <v>85</v>
      </c>
      <c r="AW475" s="12" t="s">
        <v>32</v>
      </c>
      <c r="AX475" s="12" t="s">
        <v>76</v>
      </c>
      <c r="AY475" s="153" t="s">
        <v>375</v>
      </c>
    </row>
    <row r="476" spans="2:65" s="12" customFormat="1" ht="11.25" x14ac:dyDescent="0.2">
      <c r="B476" s="151"/>
      <c r="D476" s="152" t="s">
        <v>384</v>
      </c>
      <c r="E476" s="153" t="s">
        <v>1</v>
      </c>
      <c r="F476" s="154" t="s">
        <v>85</v>
      </c>
      <c r="H476" s="155">
        <v>2</v>
      </c>
      <c r="I476" s="156"/>
      <c r="L476" s="151"/>
      <c r="M476" s="157"/>
      <c r="T476" s="158"/>
      <c r="AT476" s="153" t="s">
        <v>384</v>
      </c>
      <c r="AU476" s="153" t="s">
        <v>83</v>
      </c>
      <c r="AV476" s="12" t="s">
        <v>85</v>
      </c>
      <c r="AW476" s="12" t="s">
        <v>32</v>
      </c>
      <c r="AX476" s="12" t="s">
        <v>76</v>
      </c>
      <c r="AY476" s="153" t="s">
        <v>375</v>
      </c>
    </row>
    <row r="477" spans="2:65" s="12" customFormat="1" ht="11.25" x14ac:dyDescent="0.2">
      <c r="B477" s="151"/>
      <c r="D477" s="152" t="s">
        <v>384</v>
      </c>
      <c r="E477" s="153" t="s">
        <v>1</v>
      </c>
      <c r="F477" s="154" t="s">
        <v>83</v>
      </c>
      <c r="H477" s="155">
        <v>1</v>
      </c>
      <c r="I477" s="156"/>
      <c r="L477" s="151"/>
      <c r="M477" s="157"/>
      <c r="T477" s="158"/>
      <c r="AT477" s="153" t="s">
        <v>384</v>
      </c>
      <c r="AU477" s="153" t="s">
        <v>83</v>
      </c>
      <c r="AV477" s="12" t="s">
        <v>85</v>
      </c>
      <c r="AW477" s="12" t="s">
        <v>32</v>
      </c>
      <c r="AX477" s="12" t="s">
        <v>76</v>
      </c>
      <c r="AY477" s="153" t="s">
        <v>375</v>
      </c>
    </row>
    <row r="478" spans="2:65" s="13" customFormat="1" ht="11.25" x14ac:dyDescent="0.2">
      <c r="B478" s="159"/>
      <c r="D478" s="152" t="s">
        <v>384</v>
      </c>
      <c r="E478" s="160" t="s">
        <v>1</v>
      </c>
      <c r="F478" s="161" t="s">
        <v>387</v>
      </c>
      <c r="H478" s="162">
        <v>5</v>
      </c>
      <c r="I478" s="163"/>
      <c r="L478" s="159"/>
      <c r="M478" s="164"/>
      <c r="T478" s="165"/>
      <c r="AT478" s="160" t="s">
        <v>384</v>
      </c>
      <c r="AU478" s="160" t="s">
        <v>83</v>
      </c>
      <c r="AV478" s="13" t="s">
        <v>382</v>
      </c>
      <c r="AW478" s="13" t="s">
        <v>32</v>
      </c>
      <c r="AX478" s="13" t="s">
        <v>83</v>
      </c>
      <c r="AY478" s="160" t="s">
        <v>375</v>
      </c>
    </row>
    <row r="479" spans="2:65" s="14" customFormat="1" ht="11.25" x14ac:dyDescent="0.2">
      <c r="B479" s="166"/>
      <c r="D479" s="152" t="s">
        <v>384</v>
      </c>
      <c r="E479" s="167" t="s">
        <v>1</v>
      </c>
      <c r="F479" s="168" t="s">
        <v>2933</v>
      </c>
      <c r="H479" s="167" t="s">
        <v>1</v>
      </c>
      <c r="I479" s="169"/>
      <c r="L479" s="166"/>
      <c r="M479" s="170"/>
      <c r="T479" s="171"/>
      <c r="AT479" s="167" t="s">
        <v>384</v>
      </c>
      <c r="AU479" s="167" t="s">
        <v>83</v>
      </c>
      <c r="AV479" s="14" t="s">
        <v>83</v>
      </c>
      <c r="AW479" s="14" t="s">
        <v>32</v>
      </c>
      <c r="AX479" s="14" t="s">
        <v>76</v>
      </c>
      <c r="AY479" s="167" t="s">
        <v>375</v>
      </c>
    </row>
    <row r="480" spans="2:65" s="1" customFormat="1" ht="16.5" customHeight="1" x14ac:dyDescent="0.2">
      <c r="B480" s="32"/>
      <c r="C480" s="138" t="s">
        <v>692</v>
      </c>
      <c r="D480" s="138" t="s">
        <v>377</v>
      </c>
      <c r="E480" s="139" t="s">
        <v>2973</v>
      </c>
      <c r="F480" s="140" t="s">
        <v>2974</v>
      </c>
      <c r="G480" s="141" t="s">
        <v>631</v>
      </c>
      <c r="H480" s="142">
        <v>8</v>
      </c>
      <c r="I480" s="143"/>
      <c r="J480" s="144">
        <f>ROUND(I480*H480,2)</f>
        <v>0</v>
      </c>
      <c r="K480" s="140" t="s">
        <v>381</v>
      </c>
      <c r="L480" s="32"/>
      <c r="M480" s="145" t="s">
        <v>1</v>
      </c>
      <c r="N480" s="146" t="s">
        <v>41</v>
      </c>
      <c r="P480" s="147">
        <f>O480*H480</f>
        <v>0</v>
      </c>
      <c r="Q480" s="147">
        <v>0</v>
      </c>
      <c r="R480" s="147">
        <f>Q480*H480</f>
        <v>0</v>
      </c>
      <c r="S480" s="147">
        <v>0</v>
      </c>
      <c r="T480" s="148">
        <f>S480*H480</f>
        <v>0</v>
      </c>
      <c r="AR480" s="149" t="s">
        <v>382</v>
      </c>
      <c r="AT480" s="149" t="s">
        <v>377</v>
      </c>
      <c r="AU480" s="149" t="s">
        <v>83</v>
      </c>
      <c r="AY480" s="17" t="s">
        <v>375</v>
      </c>
      <c r="BE480" s="150">
        <f>IF(N480="základní",J480,0)</f>
        <v>0</v>
      </c>
      <c r="BF480" s="150">
        <f>IF(N480="snížená",J480,0)</f>
        <v>0</v>
      </c>
      <c r="BG480" s="150">
        <f>IF(N480="zákl. přenesená",J480,0)</f>
        <v>0</v>
      </c>
      <c r="BH480" s="150">
        <f>IF(N480="sníž. přenesená",J480,0)</f>
        <v>0</v>
      </c>
      <c r="BI480" s="150">
        <f>IF(N480="nulová",J480,0)</f>
        <v>0</v>
      </c>
      <c r="BJ480" s="17" t="s">
        <v>83</v>
      </c>
      <c r="BK480" s="150">
        <f>ROUND(I480*H480,2)</f>
        <v>0</v>
      </c>
      <c r="BL480" s="17" t="s">
        <v>382</v>
      </c>
      <c r="BM480" s="149" t="s">
        <v>2975</v>
      </c>
    </row>
    <row r="481" spans="2:65" s="12" customFormat="1" ht="11.25" x14ac:dyDescent="0.2">
      <c r="B481" s="151"/>
      <c r="D481" s="152" t="s">
        <v>384</v>
      </c>
      <c r="E481" s="153" t="s">
        <v>1</v>
      </c>
      <c r="F481" s="154" t="s">
        <v>85</v>
      </c>
      <c r="H481" s="155">
        <v>2</v>
      </c>
      <c r="I481" s="156"/>
      <c r="L481" s="151"/>
      <c r="M481" s="157"/>
      <c r="T481" s="158"/>
      <c r="AT481" s="153" t="s">
        <v>384</v>
      </c>
      <c r="AU481" s="153" t="s">
        <v>83</v>
      </c>
      <c r="AV481" s="12" t="s">
        <v>85</v>
      </c>
      <c r="AW481" s="12" t="s">
        <v>32</v>
      </c>
      <c r="AX481" s="12" t="s">
        <v>76</v>
      </c>
      <c r="AY481" s="153" t="s">
        <v>375</v>
      </c>
    </row>
    <row r="482" spans="2:65" s="12" customFormat="1" ht="11.25" x14ac:dyDescent="0.2">
      <c r="B482" s="151"/>
      <c r="D482" s="152" t="s">
        <v>384</v>
      </c>
      <c r="E482" s="153" t="s">
        <v>1</v>
      </c>
      <c r="F482" s="154" t="s">
        <v>85</v>
      </c>
      <c r="H482" s="155">
        <v>2</v>
      </c>
      <c r="I482" s="156"/>
      <c r="L482" s="151"/>
      <c r="M482" s="157"/>
      <c r="T482" s="158"/>
      <c r="AT482" s="153" t="s">
        <v>384</v>
      </c>
      <c r="AU482" s="153" t="s">
        <v>83</v>
      </c>
      <c r="AV482" s="12" t="s">
        <v>85</v>
      </c>
      <c r="AW482" s="12" t="s">
        <v>32</v>
      </c>
      <c r="AX482" s="12" t="s">
        <v>76</v>
      </c>
      <c r="AY482" s="153" t="s">
        <v>375</v>
      </c>
    </row>
    <row r="483" spans="2:65" s="12" customFormat="1" ht="11.25" x14ac:dyDescent="0.2">
      <c r="B483" s="151"/>
      <c r="D483" s="152" t="s">
        <v>384</v>
      </c>
      <c r="E483" s="153" t="s">
        <v>1</v>
      </c>
      <c r="F483" s="154" t="s">
        <v>83</v>
      </c>
      <c r="H483" s="155">
        <v>1</v>
      </c>
      <c r="I483" s="156"/>
      <c r="L483" s="151"/>
      <c r="M483" s="157"/>
      <c r="T483" s="158"/>
      <c r="AT483" s="153" t="s">
        <v>384</v>
      </c>
      <c r="AU483" s="153" t="s">
        <v>83</v>
      </c>
      <c r="AV483" s="12" t="s">
        <v>85</v>
      </c>
      <c r="AW483" s="12" t="s">
        <v>32</v>
      </c>
      <c r="AX483" s="12" t="s">
        <v>76</v>
      </c>
      <c r="AY483" s="153" t="s">
        <v>375</v>
      </c>
    </row>
    <row r="484" spans="2:65" s="12" customFormat="1" ht="11.25" x14ac:dyDescent="0.2">
      <c r="B484" s="151"/>
      <c r="D484" s="152" t="s">
        <v>384</v>
      </c>
      <c r="E484" s="153" t="s">
        <v>1</v>
      </c>
      <c r="F484" s="154" t="s">
        <v>83</v>
      </c>
      <c r="H484" s="155">
        <v>1</v>
      </c>
      <c r="I484" s="156"/>
      <c r="L484" s="151"/>
      <c r="M484" s="157"/>
      <c r="T484" s="158"/>
      <c r="AT484" s="153" t="s">
        <v>384</v>
      </c>
      <c r="AU484" s="153" t="s">
        <v>83</v>
      </c>
      <c r="AV484" s="12" t="s">
        <v>85</v>
      </c>
      <c r="AW484" s="12" t="s">
        <v>32</v>
      </c>
      <c r="AX484" s="12" t="s">
        <v>76</v>
      </c>
      <c r="AY484" s="153" t="s">
        <v>375</v>
      </c>
    </row>
    <row r="485" spans="2:65" s="12" customFormat="1" ht="11.25" x14ac:dyDescent="0.2">
      <c r="B485" s="151"/>
      <c r="D485" s="152" t="s">
        <v>384</v>
      </c>
      <c r="E485" s="153" t="s">
        <v>1</v>
      </c>
      <c r="F485" s="154" t="s">
        <v>85</v>
      </c>
      <c r="H485" s="155">
        <v>2</v>
      </c>
      <c r="I485" s="156"/>
      <c r="L485" s="151"/>
      <c r="M485" s="157"/>
      <c r="T485" s="158"/>
      <c r="AT485" s="153" t="s">
        <v>384</v>
      </c>
      <c r="AU485" s="153" t="s">
        <v>83</v>
      </c>
      <c r="AV485" s="12" t="s">
        <v>85</v>
      </c>
      <c r="AW485" s="12" t="s">
        <v>32</v>
      </c>
      <c r="AX485" s="12" t="s">
        <v>76</v>
      </c>
      <c r="AY485" s="153" t="s">
        <v>375</v>
      </c>
    </row>
    <row r="486" spans="2:65" s="13" customFormat="1" ht="11.25" x14ac:dyDescent="0.2">
      <c r="B486" s="159"/>
      <c r="D486" s="152" t="s">
        <v>384</v>
      </c>
      <c r="E486" s="160" t="s">
        <v>1</v>
      </c>
      <c r="F486" s="161" t="s">
        <v>387</v>
      </c>
      <c r="H486" s="162">
        <v>8</v>
      </c>
      <c r="I486" s="163"/>
      <c r="L486" s="159"/>
      <c r="M486" s="164"/>
      <c r="T486" s="165"/>
      <c r="AT486" s="160" t="s">
        <v>384</v>
      </c>
      <c r="AU486" s="160" t="s">
        <v>83</v>
      </c>
      <c r="AV486" s="13" t="s">
        <v>382</v>
      </c>
      <c r="AW486" s="13" t="s">
        <v>32</v>
      </c>
      <c r="AX486" s="13" t="s">
        <v>83</v>
      </c>
      <c r="AY486" s="160" t="s">
        <v>375</v>
      </c>
    </row>
    <row r="487" spans="2:65" s="14" customFormat="1" ht="11.25" x14ac:dyDescent="0.2">
      <c r="B487" s="166"/>
      <c r="D487" s="152" t="s">
        <v>384</v>
      </c>
      <c r="E487" s="167" t="s">
        <v>1</v>
      </c>
      <c r="F487" s="168" t="s">
        <v>2840</v>
      </c>
      <c r="H487" s="167" t="s">
        <v>1</v>
      </c>
      <c r="I487" s="169"/>
      <c r="L487" s="166"/>
      <c r="M487" s="170"/>
      <c r="T487" s="171"/>
      <c r="AT487" s="167" t="s">
        <v>384</v>
      </c>
      <c r="AU487" s="167" t="s">
        <v>83</v>
      </c>
      <c r="AV487" s="14" t="s">
        <v>83</v>
      </c>
      <c r="AW487" s="14" t="s">
        <v>32</v>
      </c>
      <c r="AX487" s="14" t="s">
        <v>76</v>
      </c>
      <c r="AY487" s="167" t="s">
        <v>375</v>
      </c>
    </row>
    <row r="488" spans="2:65" s="1" customFormat="1" ht="33" customHeight="1" x14ac:dyDescent="0.2">
      <c r="B488" s="32"/>
      <c r="C488" s="138" t="s">
        <v>696</v>
      </c>
      <c r="D488" s="138" t="s">
        <v>377</v>
      </c>
      <c r="E488" s="139" t="s">
        <v>2976</v>
      </c>
      <c r="F488" s="140" t="s">
        <v>2977</v>
      </c>
      <c r="G488" s="141" t="s">
        <v>631</v>
      </c>
      <c r="H488" s="142">
        <v>32</v>
      </c>
      <c r="I488" s="143"/>
      <c r="J488" s="144">
        <f>ROUND(I488*H488,2)</f>
        <v>0</v>
      </c>
      <c r="K488" s="140" t="s">
        <v>381</v>
      </c>
      <c r="L488" s="32"/>
      <c r="M488" s="145" t="s">
        <v>1</v>
      </c>
      <c r="N488" s="146" t="s">
        <v>41</v>
      </c>
      <c r="P488" s="147">
        <f>O488*H488</f>
        <v>0</v>
      </c>
      <c r="Q488" s="147">
        <v>0</v>
      </c>
      <c r="R488" s="147">
        <f>Q488*H488</f>
        <v>0</v>
      </c>
      <c r="S488" s="147">
        <v>0</v>
      </c>
      <c r="T488" s="148">
        <f>S488*H488</f>
        <v>0</v>
      </c>
      <c r="AR488" s="149" t="s">
        <v>382</v>
      </c>
      <c r="AT488" s="149" t="s">
        <v>377</v>
      </c>
      <c r="AU488" s="149" t="s">
        <v>83</v>
      </c>
      <c r="AY488" s="17" t="s">
        <v>375</v>
      </c>
      <c r="BE488" s="150">
        <f>IF(N488="základní",J488,0)</f>
        <v>0</v>
      </c>
      <c r="BF488" s="150">
        <f>IF(N488="snížená",J488,0)</f>
        <v>0</v>
      </c>
      <c r="BG488" s="150">
        <f>IF(N488="zákl. přenesená",J488,0)</f>
        <v>0</v>
      </c>
      <c r="BH488" s="150">
        <f>IF(N488="sníž. přenesená",J488,0)</f>
        <v>0</v>
      </c>
      <c r="BI488" s="150">
        <f>IF(N488="nulová",J488,0)</f>
        <v>0</v>
      </c>
      <c r="BJ488" s="17" t="s">
        <v>83</v>
      </c>
      <c r="BK488" s="150">
        <f>ROUND(I488*H488,2)</f>
        <v>0</v>
      </c>
      <c r="BL488" s="17" t="s">
        <v>382</v>
      </c>
      <c r="BM488" s="149" t="s">
        <v>2978</v>
      </c>
    </row>
    <row r="489" spans="2:65" s="12" customFormat="1" ht="11.25" x14ac:dyDescent="0.2">
      <c r="B489" s="151"/>
      <c r="D489" s="152" t="s">
        <v>384</v>
      </c>
      <c r="E489" s="153" t="s">
        <v>1</v>
      </c>
      <c r="F489" s="154" t="s">
        <v>85</v>
      </c>
      <c r="H489" s="155">
        <v>2</v>
      </c>
      <c r="I489" s="156"/>
      <c r="L489" s="151"/>
      <c r="M489" s="157"/>
      <c r="T489" s="158"/>
      <c r="AT489" s="153" t="s">
        <v>384</v>
      </c>
      <c r="AU489" s="153" t="s">
        <v>83</v>
      </c>
      <c r="AV489" s="12" t="s">
        <v>85</v>
      </c>
      <c r="AW489" s="12" t="s">
        <v>32</v>
      </c>
      <c r="AX489" s="12" t="s">
        <v>76</v>
      </c>
      <c r="AY489" s="153" t="s">
        <v>375</v>
      </c>
    </row>
    <row r="490" spans="2:65" s="12" customFormat="1" ht="11.25" x14ac:dyDescent="0.2">
      <c r="B490" s="151"/>
      <c r="D490" s="152" t="s">
        <v>384</v>
      </c>
      <c r="E490" s="153" t="s">
        <v>1</v>
      </c>
      <c r="F490" s="154" t="s">
        <v>83</v>
      </c>
      <c r="H490" s="155">
        <v>1</v>
      </c>
      <c r="I490" s="156"/>
      <c r="L490" s="151"/>
      <c r="M490" s="157"/>
      <c r="T490" s="158"/>
      <c r="AT490" s="153" t="s">
        <v>384</v>
      </c>
      <c r="AU490" s="153" t="s">
        <v>83</v>
      </c>
      <c r="AV490" s="12" t="s">
        <v>85</v>
      </c>
      <c r="AW490" s="12" t="s">
        <v>32</v>
      </c>
      <c r="AX490" s="12" t="s">
        <v>76</v>
      </c>
      <c r="AY490" s="153" t="s">
        <v>375</v>
      </c>
    </row>
    <row r="491" spans="2:65" s="12" customFormat="1" ht="11.25" x14ac:dyDescent="0.2">
      <c r="B491" s="151"/>
      <c r="D491" s="152" t="s">
        <v>384</v>
      </c>
      <c r="E491" s="153" t="s">
        <v>1</v>
      </c>
      <c r="F491" s="154" t="s">
        <v>463</v>
      </c>
      <c r="H491" s="155">
        <v>12</v>
      </c>
      <c r="I491" s="156"/>
      <c r="L491" s="151"/>
      <c r="M491" s="157"/>
      <c r="T491" s="158"/>
      <c r="AT491" s="153" t="s">
        <v>384</v>
      </c>
      <c r="AU491" s="153" t="s">
        <v>83</v>
      </c>
      <c r="AV491" s="12" t="s">
        <v>85</v>
      </c>
      <c r="AW491" s="12" t="s">
        <v>32</v>
      </c>
      <c r="AX491" s="12" t="s">
        <v>76</v>
      </c>
      <c r="AY491" s="153" t="s">
        <v>375</v>
      </c>
    </row>
    <row r="492" spans="2:65" s="12" customFormat="1" ht="11.25" x14ac:dyDescent="0.2">
      <c r="B492" s="151"/>
      <c r="D492" s="152" t="s">
        <v>384</v>
      </c>
      <c r="E492" s="153" t="s">
        <v>1</v>
      </c>
      <c r="F492" s="154" t="s">
        <v>93</v>
      </c>
      <c r="H492" s="155">
        <v>3</v>
      </c>
      <c r="I492" s="156"/>
      <c r="L492" s="151"/>
      <c r="M492" s="157"/>
      <c r="T492" s="158"/>
      <c r="AT492" s="153" t="s">
        <v>384</v>
      </c>
      <c r="AU492" s="153" t="s">
        <v>83</v>
      </c>
      <c r="AV492" s="12" t="s">
        <v>85</v>
      </c>
      <c r="AW492" s="12" t="s">
        <v>32</v>
      </c>
      <c r="AX492" s="12" t="s">
        <v>76</v>
      </c>
      <c r="AY492" s="153" t="s">
        <v>375</v>
      </c>
    </row>
    <row r="493" spans="2:65" s="12" customFormat="1" ht="11.25" x14ac:dyDescent="0.2">
      <c r="B493" s="151"/>
      <c r="D493" s="152" t="s">
        <v>384</v>
      </c>
      <c r="E493" s="153" t="s">
        <v>1</v>
      </c>
      <c r="F493" s="154" t="s">
        <v>83</v>
      </c>
      <c r="H493" s="155">
        <v>1</v>
      </c>
      <c r="I493" s="156"/>
      <c r="L493" s="151"/>
      <c r="M493" s="157"/>
      <c r="T493" s="158"/>
      <c r="AT493" s="153" t="s">
        <v>384</v>
      </c>
      <c r="AU493" s="153" t="s">
        <v>83</v>
      </c>
      <c r="AV493" s="12" t="s">
        <v>85</v>
      </c>
      <c r="AW493" s="12" t="s">
        <v>32</v>
      </c>
      <c r="AX493" s="12" t="s">
        <v>76</v>
      </c>
      <c r="AY493" s="153" t="s">
        <v>375</v>
      </c>
    </row>
    <row r="494" spans="2:65" s="12" customFormat="1" ht="11.25" x14ac:dyDescent="0.2">
      <c r="B494" s="151"/>
      <c r="D494" s="152" t="s">
        <v>384</v>
      </c>
      <c r="E494" s="153" t="s">
        <v>1</v>
      </c>
      <c r="F494" s="154" t="s">
        <v>83</v>
      </c>
      <c r="H494" s="155">
        <v>1</v>
      </c>
      <c r="I494" s="156"/>
      <c r="L494" s="151"/>
      <c r="M494" s="157"/>
      <c r="T494" s="158"/>
      <c r="AT494" s="153" t="s">
        <v>384</v>
      </c>
      <c r="AU494" s="153" t="s">
        <v>83</v>
      </c>
      <c r="AV494" s="12" t="s">
        <v>85</v>
      </c>
      <c r="AW494" s="12" t="s">
        <v>32</v>
      </c>
      <c r="AX494" s="12" t="s">
        <v>76</v>
      </c>
      <c r="AY494" s="153" t="s">
        <v>375</v>
      </c>
    </row>
    <row r="495" spans="2:65" s="12" customFormat="1" ht="11.25" x14ac:dyDescent="0.2">
      <c r="B495" s="151"/>
      <c r="D495" s="152" t="s">
        <v>384</v>
      </c>
      <c r="E495" s="153" t="s">
        <v>1</v>
      </c>
      <c r="F495" s="154" t="s">
        <v>85</v>
      </c>
      <c r="H495" s="155">
        <v>2</v>
      </c>
      <c r="I495" s="156"/>
      <c r="L495" s="151"/>
      <c r="M495" s="157"/>
      <c r="T495" s="158"/>
      <c r="AT495" s="153" t="s">
        <v>384</v>
      </c>
      <c r="AU495" s="153" t="s">
        <v>83</v>
      </c>
      <c r="AV495" s="12" t="s">
        <v>85</v>
      </c>
      <c r="AW495" s="12" t="s">
        <v>32</v>
      </c>
      <c r="AX495" s="12" t="s">
        <v>76</v>
      </c>
      <c r="AY495" s="153" t="s">
        <v>375</v>
      </c>
    </row>
    <row r="496" spans="2:65" s="12" customFormat="1" ht="11.25" x14ac:dyDescent="0.2">
      <c r="B496" s="151"/>
      <c r="D496" s="152" t="s">
        <v>384</v>
      </c>
      <c r="E496" s="153" t="s">
        <v>1</v>
      </c>
      <c r="F496" s="154" t="s">
        <v>404</v>
      </c>
      <c r="H496" s="155">
        <v>5</v>
      </c>
      <c r="I496" s="156"/>
      <c r="L496" s="151"/>
      <c r="M496" s="157"/>
      <c r="T496" s="158"/>
      <c r="AT496" s="153" t="s">
        <v>384</v>
      </c>
      <c r="AU496" s="153" t="s">
        <v>83</v>
      </c>
      <c r="AV496" s="12" t="s">
        <v>85</v>
      </c>
      <c r="AW496" s="12" t="s">
        <v>32</v>
      </c>
      <c r="AX496" s="12" t="s">
        <v>76</v>
      </c>
      <c r="AY496" s="153" t="s">
        <v>375</v>
      </c>
    </row>
    <row r="497" spans="2:65" s="12" customFormat="1" ht="11.25" x14ac:dyDescent="0.2">
      <c r="B497" s="151"/>
      <c r="D497" s="152" t="s">
        <v>384</v>
      </c>
      <c r="E497" s="153" t="s">
        <v>1</v>
      </c>
      <c r="F497" s="154" t="s">
        <v>382</v>
      </c>
      <c r="H497" s="155">
        <v>4</v>
      </c>
      <c r="I497" s="156"/>
      <c r="L497" s="151"/>
      <c r="M497" s="157"/>
      <c r="T497" s="158"/>
      <c r="AT497" s="153" t="s">
        <v>384</v>
      </c>
      <c r="AU497" s="153" t="s">
        <v>83</v>
      </c>
      <c r="AV497" s="12" t="s">
        <v>85</v>
      </c>
      <c r="AW497" s="12" t="s">
        <v>32</v>
      </c>
      <c r="AX497" s="12" t="s">
        <v>76</v>
      </c>
      <c r="AY497" s="153" t="s">
        <v>375</v>
      </c>
    </row>
    <row r="498" spans="2:65" s="12" customFormat="1" ht="11.25" x14ac:dyDescent="0.2">
      <c r="B498" s="151"/>
      <c r="D498" s="152" t="s">
        <v>384</v>
      </c>
      <c r="E498" s="153" t="s">
        <v>1</v>
      </c>
      <c r="F498" s="154" t="s">
        <v>83</v>
      </c>
      <c r="H498" s="155">
        <v>1</v>
      </c>
      <c r="I498" s="156"/>
      <c r="L498" s="151"/>
      <c r="M498" s="157"/>
      <c r="T498" s="158"/>
      <c r="AT498" s="153" t="s">
        <v>384</v>
      </c>
      <c r="AU498" s="153" t="s">
        <v>83</v>
      </c>
      <c r="AV498" s="12" t="s">
        <v>85</v>
      </c>
      <c r="AW498" s="12" t="s">
        <v>32</v>
      </c>
      <c r="AX498" s="12" t="s">
        <v>76</v>
      </c>
      <c r="AY498" s="153" t="s">
        <v>375</v>
      </c>
    </row>
    <row r="499" spans="2:65" s="13" customFormat="1" ht="11.25" x14ac:dyDescent="0.2">
      <c r="B499" s="159"/>
      <c r="D499" s="152" t="s">
        <v>384</v>
      </c>
      <c r="E499" s="160" t="s">
        <v>1</v>
      </c>
      <c r="F499" s="161" t="s">
        <v>387</v>
      </c>
      <c r="H499" s="162">
        <v>32</v>
      </c>
      <c r="I499" s="163"/>
      <c r="L499" s="159"/>
      <c r="M499" s="164"/>
      <c r="T499" s="165"/>
      <c r="AT499" s="160" t="s">
        <v>384</v>
      </c>
      <c r="AU499" s="160" t="s">
        <v>83</v>
      </c>
      <c r="AV499" s="13" t="s">
        <v>382</v>
      </c>
      <c r="AW499" s="13" t="s">
        <v>32</v>
      </c>
      <c r="AX499" s="13" t="s">
        <v>83</v>
      </c>
      <c r="AY499" s="160" t="s">
        <v>375</v>
      </c>
    </row>
    <row r="500" spans="2:65" s="14" customFormat="1" ht="11.25" x14ac:dyDescent="0.2">
      <c r="B500" s="166"/>
      <c r="D500" s="152" t="s">
        <v>384</v>
      </c>
      <c r="E500" s="167" t="s">
        <v>1</v>
      </c>
      <c r="F500" s="168" t="s">
        <v>2840</v>
      </c>
      <c r="H500" s="167" t="s">
        <v>1</v>
      </c>
      <c r="I500" s="169"/>
      <c r="L500" s="166"/>
      <c r="M500" s="170"/>
      <c r="T500" s="171"/>
      <c r="AT500" s="167" t="s">
        <v>384</v>
      </c>
      <c r="AU500" s="167" t="s">
        <v>83</v>
      </c>
      <c r="AV500" s="14" t="s">
        <v>83</v>
      </c>
      <c r="AW500" s="14" t="s">
        <v>32</v>
      </c>
      <c r="AX500" s="14" t="s">
        <v>76</v>
      </c>
      <c r="AY500" s="167" t="s">
        <v>375</v>
      </c>
    </row>
    <row r="501" spans="2:65" s="1" customFormat="1" ht="16.5" customHeight="1" x14ac:dyDescent="0.2">
      <c r="B501" s="32"/>
      <c r="C501" s="138" t="s">
        <v>700</v>
      </c>
      <c r="D501" s="138" t="s">
        <v>377</v>
      </c>
      <c r="E501" s="139" t="s">
        <v>2979</v>
      </c>
      <c r="F501" s="140" t="s">
        <v>2980</v>
      </c>
      <c r="G501" s="141" t="s">
        <v>631</v>
      </c>
      <c r="H501" s="142">
        <v>94</v>
      </c>
      <c r="I501" s="143"/>
      <c r="J501" s="144">
        <f>ROUND(I501*H501,2)</f>
        <v>0</v>
      </c>
      <c r="K501" s="140" t="s">
        <v>381</v>
      </c>
      <c r="L501" s="32"/>
      <c r="M501" s="145" t="s">
        <v>1</v>
      </c>
      <c r="N501" s="146" t="s">
        <v>41</v>
      </c>
      <c r="P501" s="147">
        <f>O501*H501</f>
        <v>0</v>
      </c>
      <c r="Q501" s="147">
        <v>0</v>
      </c>
      <c r="R501" s="147">
        <f>Q501*H501</f>
        <v>0</v>
      </c>
      <c r="S501" s="147">
        <v>0</v>
      </c>
      <c r="T501" s="148">
        <f>S501*H501</f>
        <v>0</v>
      </c>
      <c r="AR501" s="149" t="s">
        <v>382</v>
      </c>
      <c r="AT501" s="149" t="s">
        <v>377</v>
      </c>
      <c r="AU501" s="149" t="s">
        <v>83</v>
      </c>
      <c r="AY501" s="17" t="s">
        <v>375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382</v>
      </c>
      <c r="BM501" s="149" t="s">
        <v>2981</v>
      </c>
    </row>
    <row r="502" spans="2:65" s="12" customFormat="1" ht="11.25" x14ac:dyDescent="0.2">
      <c r="B502" s="151"/>
      <c r="D502" s="152" t="s">
        <v>384</v>
      </c>
      <c r="E502" s="153" t="s">
        <v>1</v>
      </c>
      <c r="F502" s="154" t="s">
        <v>93</v>
      </c>
      <c r="H502" s="155">
        <v>3</v>
      </c>
      <c r="I502" s="156"/>
      <c r="L502" s="151"/>
      <c r="M502" s="157"/>
      <c r="T502" s="158"/>
      <c r="AT502" s="153" t="s">
        <v>384</v>
      </c>
      <c r="AU502" s="153" t="s">
        <v>83</v>
      </c>
      <c r="AV502" s="12" t="s">
        <v>85</v>
      </c>
      <c r="AW502" s="12" t="s">
        <v>32</v>
      </c>
      <c r="AX502" s="12" t="s">
        <v>76</v>
      </c>
      <c r="AY502" s="153" t="s">
        <v>375</v>
      </c>
    </row>
    <row r="503" spans="2:65" s="12" customFormat="1" ht="11.25" x14ac:dyDescent="0.2">
      <c r="B503" s="151"/>
      <c r="D503" s="152" t="s">
        <v>384</v>
      </c>
      <c r="E503" s="153" t="s">
        <v>1</v>
      </c>
      <c r="F503" s="154" t="s">
        <v>463</v>
      </c>
      <c r="H503" s="155">
        <v>12</v>
      </c>
      <c r="I503" s="156"/>
      <c r="L503" s="151"/>
      <c r="M503" s="157"/>
      <c r="T503" s="158"/>
      <c r="AT503" s="153" t="s">
        <v>384</v>
      </c>
      <c r="AU503" s="153" t="s">
        <v>83</v>
      </c>
      <c r="AV503" s="12" t="s">
        <v>85</v>
      </c>
      <c r="AW503" s="12" t="s">
        <v>32</v>
      </c>
      <c r="AX503" s="12" t="s">
        <v>76</v>
      </c>
      <c r="AY503" s="153" t="s">
        <v>375</v>
      </c>
    </row>
    <row r="504" spans="2:65" s="12" customFormat="1" ht="11.25" x14ac:dyDescent="0.2">
      <c r="B504" s="151"/>
      <c r="D504" s="152" t="s">
        <v>384</v>
      </c>
      <c r="E504" s="153" t="s">
        <v>1</v>
      </c>
      <c r="F504" s="154" t="s">
        <v>93</v>
      </c>
      <c r="H504" s="155">
        <v>3</v>
      </c>
      <c r="I504" s="156"/>
      <c r="L504" s="151"/>
      <c r="M504" s="157"/>
      <c r="T504" s="158"/>
      <c r="AT504" s="153" t="s">
        <v>384</v>
      </c>
      <c r="AU504" s="153" t="s">
        <v>83</v>
      </c>
      <c r="AV504" s="12" t="s">
        <v>85</v>
      </c>
      <c r="AW504" s="12" t="s">
        <v>32</v>
      </c>
      <c r="AX504" s="12" t="s">
        <v>76</v>
      </c>
      <c r="AY504" s="153" t="s">
        <v>375</v>
      </c>
    </row>
    <row r="505" spans="2:65" s="12" customFormat="1" ht="11.25" x14ac:dyDescent="0.2">
      <c r="B505" s="151"/>
      <c r="D505" s="152" t="s">
        <v>384</v>
      </c>
      <c r="E505" s="153" t="s">
        <v>1</v>
      </c>
      <c r="F505" s="154" t="s">
        <v>473</v>
      </c>
      <c r="H505" s="155">
        <v>14</v>
      </c>
      <c r="I505" s="156"/>
      <c r="L505" s="151"/>
      <c r="M505" s="157"/>
      <c r="T505" s="158"/>
      <c r="AT505" s="153" t="s">
        <v>384</v>
      </c>
      <c r="AU505" s="153" t="s">
        <v>83</v>
      </c>
      <c r="AV505" s="12" t="s">
        <v>85</v>
      </c>
      <c r="AW505" s="12" t="s">
        <v>32</v>
      </c>
      <c r="AX505" s="12" t="s">
        <v>76</v>
      </c>
      <c r="AY505" s="153" t="s">
        <v>375</v>
      </c>
    </row>
    <row r="506" spans="2:65" s="12" customFormat="1" ht="11.25" x14ac:dyDescent="0.2">
      <c r="B506" s="151"/>
      <c r="D506" s="152" t="s">
        <v>384</v>
      </c>
      <c r="E506" s="153" t="s">
        <v>1</v>
      </c>
      <c r="F506" s="154" t="s">
        <v>467</v>
      </c>
      <c r="H506" s="155">
        <v>13</v>
      </c>
      <c r="I506" s="156"/>
      <c r="L506" s="151"/>
      <c r="M506" s="157"/>
      <c r="T506" s="158"/>
      <c r="AT506" s="153" t="s">
        <v>384</v>
      </c>
      <c r="AU506" s="153" t="s">
        <v>83</v>
      </c>
      <c r="AV506" s="12" t="s">
        <v>85</v>
      </c>
      <c r="AW506" s="12" t="s">
        <v>32</v>
      </c>
      <c r="AX506" s="12" t="s">
        <v>76</v>
      </c>
      <c r="AY506" s="153" t="s">
        <v>375</v>
      </c>
    </row>
    <row r="507" spans="2:65" s="12" customFormat="1" ht="11.25" x14ac:dyDescent="0.2">
      <c r="B507" s="151"/>
      <c r="D507" s="152" t="s">
        <v>384</v>
      </c>
      <c r="E507" s="153" t="s">
        <v>1</v>
      </c>
      <c r="F507" s="154" t="s">
        <v>473</v>
      </c>
      <c r="H507" s="155">
        <v>14</v>
      </c>
      <c r="I507" s="156"/>
      <c r="L507" s="151"/>
      <c r="M507" s="157"/>
      <c r="T507" s="158"/>
      <c r="AT507" s="153" t="s">
        <v>384</v>
      </c>
      <c r="AU507" s="153" t="s">
        <v>83</v>
      </c>
      <c r="AV507" s="12" t="s">
        <v>85</v>
      </c>
      <c r="AW507" s="12" t="s">
        <v>32</v>
      </c>
      <c r="AX507" s="12" t="s">
        <v>76</v>
      </c>
      <c r="AY507" s="153" t="s">
        <v>375</v>
      </c>
    </row>
    <row r="508" spans="2:65" s="12" customFormat="1" ht="11.25" x14ac:dyDescent="0.2">
      <c r="B508" s="151"/>
      <c r="D508" s="152" t="s">
        <v>384</v>
      </c>
      <c r="E508" s="153" t="s">
        <v>1</v>
      </c>
      <c r="F508" s="154" t="s">
        <v>463</v>
      </c>
      <c r="H508" s="155">
        <v>12</v>
      </c>
      <c r="I508" s="156"/>
      <c r="L508" s="151"/>
      <c r="M508" s="157"/>
      <c r="T508" s="158"/>
      <c r="AT508" s="153" t="s">
        <v>384</v>
      </c>
      <c r="AU508" s="153" t="s">
        <v>83</v>
      </c>
      <c r="AV508" s="12" t="s">
        <v>85</v>
      </c>
      <c r="AW508" s="12" t="s">
        <v>32</v>
      </c>
      <c r="AX508" s="12" t="s">
        <v>76</v>
      </c>
      <c r="AY508" s="153" t="s">
        <v>375</v>
      </c>
    </row>
    <row r="509" spans="2:65" s="12" customFormat="1" ht="11.25" x14ac:dyDescent="0.2">
      <c r="B509" s="151"/>
      <c r="D509" s="152" t="s">
        <v>384</v>
      </c>
      <c r="E509" s="153" t="s">
        <v>1</v>
      </c>
      <c r="F509" s="154" t="s">
        <v>503</v>
      </c>
      <c r="H509" s="155">
        <v>18</v>
      </c>
      <c r="I509" s="156"/>
      <c r="L509" s="151"/>
      <c r="M509" s="157"/>
      <c r="T509" s="158"/>
      <c r="AT509" s="153" t="s">
        <v>384</v>
      </c>
      <c r="AU509" s="153" t="s">
        <v>83</v>
      </c>
      <c r="AV509" s="12" t="s">
        <v>85</v>
      </c>
      <c r="AW509" s="12" t="s">
        <v>32</v>
      </c>
      <c r="AX509" s="12" t="s">
        <v>76</v>
      </c>
      <c r="AY509" s="153" t="s">
        <v>375</v>
      </c>
    </row>
    <row r="510" spans="2:65" s="12" customFormat="1" ht="11.25" x14ac:dyDescent="0.2">
      <c r="B510" s="151"/>
      <c r="D510" s="152" t="s">
        <v>384</v>
      </c>
      <c r="E510" s="153" t="s">
        <v>1</v>
      </c>
      <c r="F510" s="154" t="s">
        <v>404</v>
      </c>
      <c r="H510" s="155">
        <v>5</v>
      </c>
      <c r="I510" s="156"/>
      <c r="L510" s="151"/>
      <c r="M510" s="157"/>
      <c r="T510" s="158"/>
      <c r="AT510" s="153" t="s">
        <v>384</v>
      </c>
      <c r="AU510" s="153" t="s">
        <v>83</v>
      </c>
      <c r="AV510" s="12" t="s">
        <v>85</v>
      </c>
      <c r="AW510" s="12" t="s">
        <v>32</v>
      </c>
      <c r="AX510" s="12" t="s">
        <v>76</v>
      </c>
      <c r="AY510" s="153" t="s">
        <v>375</v>
      </c>
    </row>
    <row r="511" spans="2:65" s="13" customFormat="1" ht="11.25" x14ac:dyDescent="0.2">
      <c r="B511" s="159"/>
      <c r="D511" s="152" t="s">
        <v>384</v>
      </c>
      <c r="E511" s="160" t="s">
        <v>1</v>
      </c>
      <c r="F511" s="161" t="s">
        <v>387</v>
      </c>
      <c r="H511" s="162">
        <v>94</v>
      </c>
      <c r="I511" s="163"/>
      <c r="L511" s="159"/>
      <c r="M511" s="164"/>
      <c r="T511" s="165"/>
      <c r="AT511" s="160" t="s">
        <v>384</v>
      </c>
      <c r="AU511" s="160" t="s">
        <v>83</v>
      </c>
      <c r="AV511" s="13" t="s">
        <v>382</v>
      </c>
      <c r="AW511" s="13" t="s">
        <v>32</v>
      </c>
      <c r="AX511" s="13" t="s">
        <v>83</v>
      </c>
      <c r="AY511" s="160" t="s">
        <v>375</v>
      </c>
    </row>
    <row r="512" spans="2:65" s="14" customFormat="1" ht="11.25" x14ac:dyDescent="0.2">
      <c r="B512" s="166"/>
      <c r="D512" s="152" t="s">
        <v>384</v>
      </c>
      <c r="E512" s="167" t="s">
        <v>1</v>
      </c>
      <c r="F512" s="168" t="s">
        <v>2840</v>
      </c>
      <c r="H512" s="167" t="s">
        <v>1</v>
      </c>
      <c r="I512" s="169"/>
      <c r="L512" s="166"/>
      <c r="M512" s="170"/>
      <c r="T512" s="171"/>
      <c r="AT512" s="167" t="s">
        <v>384</v>
      </c>
      <c r="AU512" s="167" t="s">
        <v>83</v>
      </c>
      <c r="AV512" s="14" t="s">
        <v>83</v>
      </c>
      <c r="AW512" s="14" t="s">
        <v>32</v>
      </c>
      <c r="AX512" s="14" t="s">
        <v>76</v>
      </c>
      <c r="AY512" s="167" t="s">
        <v>375</v>
      </c>
    </row>
    <row r="513" spans="2:65" s="1" customFormat="1" ht="24.2" customHeight="1" x14ac:dyDescent="0.2">
      <c r="B513" s="32"/>
      <c r="C513" s="138" t="s">
        <v>707</v>
      </c>
      <c r="D513" s="138" t="s">
        <v>377</v>
      </c>
      <c r="E513" s="139" t="s">
        <v>2982</v>
      </c>
      <c r="F513" s="140" t="s">
        <v>2983</v>
      </c>
      <c r="G513" s="141" t="s">
        <v>631</v>
      </c>
      <c r="H513" s="142">
        <v>3</v>
      </c>
      <c r="I513" s="143"/>
      <c r="J513" s="144">
        <f>ROUND(I513*H513,2)</f>
        <v>0</v>
      </c>
      <c r="K513" s="140" t="s">
        <v>381</v>
      </c>
      <c r="L513" s="32"/>
      <c r="M513" s="145" t="s">
        <v>1</v>
      </c>
      <c r="N513" s="146" t="s">
        <v>41</v>
      </c>
      <c r="P513" s="147">
        <f>O513*H513</f>
        <v>0</v>
      </c>
      <c r="Q513" s="147">
        <v>0</v>
      </c>
      <c r="R513" s="147">
        <f>Q513*H513</f>
        <v>0</v>
      </c>
      <c r="S513" s="147">
        <v>0</v>
      </c>
      <c r="T513" s="148">
        <f>S513*H513</f>
        <v>0</v>
      </c>
      <c r="AR513" s="149" t="s">
        <v>382</v>
      </c>
      <c r="AT513" s="149" t="s">
        <v>377</v>
      </c>
      <c r="AU513" s="149" t="s">
        <v>83</v>
      </c>
      <c r="AY513" s="17" t="s">
        <v>375</v>
      </c>
      <c r="BE513" s="150">
        <f>IF(N513="základní",J513,0)</f>
        <v>0</v>
      </c>
      <c r="BF513" s="150">
        <f>IF(N513="snížená",J513,0)</f>
        <v>0</v>
      </c>
      <c r="BG513" s="150">
        <f>IF(N513="zákl. přenesená",J513,0)</f>
        <v>0</v>
      </c>
      <c r="BH513" s="150">
        <f>IF(N513="sníž. přenesená",J513,0)</f>
        <v>0</v>
      </c>
      <c r="BI513" s="150">
        <f>IF(N513="nulová",J513,0)</f>
        <v>0</v>
      </c>
      <c r="BJ513" s="17" t="s">
        <v>83</v>
      </c>
      <c r="BK513" s="150">
        <f>ROUND(I513*H513,2)</f>
        <v>0</v>
      </c>
      <c r="BL513" s="17" t="s">
        <v>382</v>
      </c>
      <c r="BM513" s="149" t="s">
        <v>2984</v>
      </c>
    </row>
    <row r="514" spans="2:65" s="12" customFormat="1" ht="11.25" x14ac:dyDescent="0.2">
      <c r="B514" s="151"/>
      <c r="D514" s="152" t="s">
        <v>384</v>
      </c>
      <c r="E514" s="153" t="s">
        <v>1</v>
      </c>
      <c r="F514" s="154" t="s">
        <v>85</v>
      </c>
      <c r="H514" s="155">
        <v>2</v>
      </c>
      <c r="I514" s="156"/>
      <c r="L514" s="151"/>
      <c r="M514" s="157"/>
      <c r="T514" s="158"/>
      <c r="AT514" s="153" t="s">
        <v>384</v>
      </c>
      <c r="AU514" s="153" t="s">
        <v>83</v>
      </c>
      <c r="AV514" s="12" t="s">
        <v>85</v>
      </c>
      <c r="AW514" s="12" t="s">
        <v>32</v>
      </c>
      <c r="AX514" s="12" t="s">
        <v>76</v>
      </c>
      <c r="AY514" s="153" t="s">
        <v>375</v>
      </c>
    </row>
    <row r="515" spans="2:65" s="12" customFormat="1" ht="11.25" x14ac:dyDescent="0.2">
      <c r="B515" s="151"/>
      <c r="D515" s="152" t="s">
        <v>384</v>
      </c>
      <c r="E515" s="153" t="s">
        <v>1</v>
      </c>
      <c r="F515" s="154" t="s">
        <v>83</v>
      </c>
      <c r="H515" s="155">
        <v>1</v>
      </c>
      <c r="I515" s="156"/>
      <c r="L515" s="151"/>
      <c r="M515" s="157"/>
      <c r="T515" s="158"/>
      <c r="AT515" s="153" t="s">
        <v>384</v>
      </c>
      <c r="AU515" s="153" t="s">
        <v>83</v>
      </c>
      <c r="AV515" s="12" t="s">
        <v>85</v>
      </c>
      <c r="AW515" s="12" t="s">
        <v>32</v>
      </c>
      <c r="AX515" s="12" t="s">
        <v>76</v>
      </c>
      <c r="AY515" s="153" t="s">
        <v>375</v>
      </c>
    </row>
    <row r="516" spans="2:65" s="13" customFormat="1" ht="11.25" x14ac:dyDescent="0.2">
      <c r="B516" s="159"/>
      <c r="D516" s="152" t="s">
        <v>384</v>
      </c>
      <c r="E516" s="160" t="s">
        <v>1</v>
      </c>
      <c r="F516" s="161" t="s">
        <v>387</v>
      </c>
      <c r="H516" s="162">
        <v>3</v>
      </c>
      <c r="I516" s="163"/>
      <c r="L516" s="159"/>
      <c r="M516" s="164"/>
      <c r="T516" s="165"/>
      <c r="AT516" s="160" t="s">
        <v>384</v>
      </c>
      <c r="AU516" s="160" t="s">
        <v>83</v>
      </c>
      <c r="AV516" s="13" t="s">
        <v>382</v>
      </c>
      <c r="AW516" s="13" t="s">
        <v>32</v>
      </c>
      <c r="AX516" s="13" t="s">
        <v>83</v>
      </c>
      <c r="AY516" s="160" t="s">
        <v>375</v>
      </c>
    </row>
    <row r="517" spans="2:65" s="14" customFormat="1" ht="11.25" x14ac:dyDescent="0.2">
      <c r="B517" s="166"/>
      <c r="D517" s="152" t="s">
        <v>384</v>
      </c>
      <c r="E517" s="167" t="s">
        <v>1</v>
      </c>
      <c r="F517" s="168" t="s">
        <v>2840</v>
      </c>
      <c r="H517" s="167" t="s">
        <v>1</v>
      </c>
      <c r="I517" s="169"/>
      <c r="L517" s="166"/>
      <c r="M517" s="170"/>
      <c r="T517" s="171"/>
      <c r="AT517" s="167" t="s">
        <v>384</v>
      </c>
      <c r="AU517" s="167" t="s">
        <v>83</v>
      </c>
      <c r="AV517" s="14" t="s">
        <v>83</v>
      </c>
      <c r="AW517" s="14" t="s">
        <v>32</v>
      </c>
      <c r="AX517" s="14" t="s">
        <v>76</v>
      </c>
      <c r="AY517" s="167" t="s">
        <v>375</v>
      </c>
    </row>
    <row r="518" spans="2:65" s="1" customFormat="1" ht="16.5" customHeight="1" x14ac:dyDescent="0.2">
      <c r="B518" s="32"/>
      <c r="C518" s="138" t="s">
        <v>713</v>
      </c>
      <c r="D518" s="138" t="s">
        <v>377</v>
      </c>
      <c r="E518" s="139" t="s">
        <v>2985</v>
      </c>
      <c r="F518" s="140" t="s">
        <v>2986</v>
      </c>
      <c r="G518" s="141" t="s">
        <v>631</v>
      </c>
      <c r="H518" s="142">
        <v>5</v>
      </c>
      <c r="I518" s="143"/>
      <c r="J518" s="144">
        <f>ROUND(I518*H518,2)</f>
        <v>0</v>
      </c>
      <c r="K518" s="140" t="s">
        <v>381</v>
      </c>
      <c r="L518" s="32"/>
      <c r="M518" s="145" t="s">
        <v>1</v>
      </c>
      <c r="N518" s="146" t="s">
        <v>41</v>
      </c>
      <c r="P518" s="147">
        <f>O518*H518</f>
        <v>0</v>
      </c>
      <c r="Q518" s="147">
        <v>0</v>
      </c>
      <c r="R518" s="147">
        <f>Q518*H518</f>
        <v>0</v>
      </c>
      <c r="S518" s="147">
        <v>0</v>
      </c>
      <c r="T518" s="148">
        <f>S518*H518</f>
        <v>0</v>
      </c>
      <c r="AR518" s="149" t="s">
        <v>382</v>
      </c>
      <c r="AT518" s="149" t="s">
        <v>377</v>
      </c>
      <c r="AU518" s="149" t="s">
        <v>83</v>
      </c>
      <c r="AY518" s="17" t="s">
        <v>375</v>
      </c>
      <c r="BE518" s="150">
        <f>IF(N518="základní",J518,0)</f>
        <v>0</v>
      </c>
      <c r="BF518" s="150">
        <f>IF(N518="snížená",J518,0)</f>
        <v>0</v>
      </c>
      <c r="BG518" s="150">
        <f>IF(N518="zákl. přenesená",J518,0)</f>
        <v>0</v>
      </c>
      <c r="BH518" s="150">
        <f>IF(N518="sníž. přenesená",J518,0)</f>
        <v>0</v>
      </c>
      <c r="BI518" s="150">
        <f>IF(N518="nulová",J518,0)</f>
        <v>0</v>
      </c>
      <c r="BJ518" s="17" t="s">
        <v>83</v>
      </c>
      <c r="BK518" s="150">
        <f>ROUND(I518*H518,2)</f>
        <v>0</v>
      </c>
      <c r="BL518" s="17" t="s">
        <v>382</v>
      </c>
      <c r="BM518" s="149" t="s">
        <v>2987</v>
      </c>
    </row>
    <row r="519" spans="2:65" s="12" customFormat="1" ht="11.25" x14ac:dyDescent="0.2">
      <c r="B519" s="151"/>
      <c r="D519" s="152" t="s">
        <v>384</v>
      </c>
      <c r="E519" s="153" t="s">
        <v>1</v>
      </c>
      <c r="F519" s="154" t="s">
        <v>85</v>
      </c>
      <c r="H519" s="155">
        <v>2</v>
      </c>
      <c r="I519" s="156"/>
      <c r="L519" s="151"/>
      <c r="M519" s="157"/>
      <c r="T519" s="158"/>
      <c r="AT519" s="153" t="s">
        <v>384</v>
      </c>
      <c r="AU519" s="153" t="s">
        <v>83</v>
      </c>
      <c r="AV519" s="12" t="s">
        <v>85</v>
      </c>
      <c r="AW519" s="12" t="s">
        <v>32</v>
      </c>
      <c r="AX519" s="12" t="s">
        <v>76</v>
      </c>
      <c r="AY519" s="153" t="s">
        <v>375</v>
      </c>
    </row>
    <row r="520" spans="2:65" s="12" customFormat="1" ht="11.25" x14ac:dyDescent="0.2">
      <c r="B520" s="151"/>
      <c r="D520" s="152" t="s">
        <v>384</v>
      </c>
      <c r="E520" s="153" t="s">
        <v>1</v>
      </c>
      <c r="F520" s="154" t="s">
        <v>83</v>
      </c>
      <c r="H520" s="155">
        <v>1</v>
      </c>
      <c r="I520" s="156"/>
      <c r="L520" s="151"/>
      <c r="M520" s="157"/>
      <c r="T520" s="158"/>
      <c r="AT520" s="153" t="s">
        <v>384</v>
      </c>
      <c r="AU520" s="153" t="s">
        <v>83</v>
      </c>
      <c r="AV520" s="12" t="s">
        <v>85</v>
      </c>
      <c r="AW520" s="12" t="s">
        <v>32</v>
      </c>
      <c r="AX520" s="12" t="s">
        <v>76</v>
      </c>
      <c r="AY520" s="153" t="s">
        <v>375</v>
      </c>
    </row>
    <row r="521" spans="2:65" s="12" customFormat="1" ht="11.25" x14ac:dyDescent="0.2">
      <c r="B521" s="151"/>
      <c r="D521" s="152" t="s">
        <v>384</v>
      </c>
      <c r="E521" s="153" t="s">
        <v>1</v>
      </c>
      <c r="F521" s="154" t="s">
        <v>83</v>
      </c>
      <c r="H521" s="155">
        <v>1</v>
      </c>
      <c r="I521" s="156"/>
      <c r="L521" s="151"/>
      <c r="M521" s="157"/>
      <c r="T521" s="158"/>
      <c r="AT521" s="153" t="s">
        <v>384</v>
      </c>
      <c r="AU521" s="153" t="s">
        <v>83</v>
      </c>
      <c r="AV521" s="12" t="s">
        <v>85</v>
      </c>
      <c r="AW521" s="12" t="s">
        <v>32</v>
      </c>
      <c r="AX521" s="12" t="s">
        <v>76</v>
      </c>
      <c r="AY521" s="153" t="s">
        <v>375</v>
      </c>
    </row>
    <row r="522" spans="2:65" s="12" customFormat="1" ht="11.25" x14ac:dyDescent="0.2">
      <c r="B522" s="151"/>
      <c r="D522" s="152" t="s">
        <v>384</v>
      </c>
      <c r="E522" s="153" t="s">
        <v>1</v>
      </c>
      <c r="F522" s="154" t="s">
        <v>83</v>
      </c>
      <c r="H522" s="155">
        <v>1</v>
      </c>
      <c r="I522" s="156"/>
      <c r="L522" s="151"/>
      <c r="M522" s="157"/>
      <c r="T522" s="158"/>
      <c r="AT522" s="153" t="s">
        <v>384</v>
      </c>
      <c r="AU522" s="153" t="s">
        <v>83</v>
      </c>
      <c r="AV522" s="12" t="s">
        <v>85</v>
      </c>
      <c r="AW522" s="12" t="s">
        <v>32</v>
      </c>
      <c r="AX522" s="12" t="s">
        <v>76</v>
      </c>
      <c r="AY522" s="153" t="s">
        <v>375</v>
      </c>
    </row>
    <row r="523" spans="2:65" s="13" customFormat="1" ht="11.25" x14ac:dyDescent="0.2">
      <c r="B523" s="159"/>
      <c r="D523" s="152" t="s">
        <v>384</v>
      </c>
      <c r="E523" s="160" t="s">
        <v>1</v>
      </c>
      <c r="F523" s="161" t="s">
        <v>387</v>
      </c>
      <c r="H523" s="162">
        <v>5</v>
      </c>
      <c r="I523" s="163"/>
      <c r="L523" s="159"/>
      <c r="M523" s="164"/>
      <c r="T523" s="165"/>
      <c r="AT523" s="160" t="s">
        <v>384</v>
      </c>
      <c r="AU523" s="160" t="s">
        <v>83</v>
      </c>
      <c r="AV523" s="13" t="s">
        <v>382</v>
      </c>
      <c r="AW523" s="13" t="s">
        <v>32</v>
      </c>
      <c r="AX523" s="13" t="s">
        <v>83</v>
      </c>
      <c r="AY523" s="160" t="s">
        <v>375</v>
      </c>
    </row>
    <row r="524" spans="2:65" s="14" customFormat="1" ht="11.25" x14ac:dyDescent="0.2">
      <c r="B524" s="166"/>
      <c r="D524" s="152" t="s">
        <v>384</v>
      </c>
      <c r="E524" s="167" t="s">
        <v>1</v>
      </c>
      <c r="F524" s="168" t="s">
        <v>2933</v>
      </c>
      <c r="H524" s="167" t="s">
        <v>1</v>
      </c>
      <c r="I524" s="169"/>
      <c r="L524" s="166"/>
      <c r="M524" s="170"/>
      <c r="T524" s="171"/>
      <c r="AT524" s="167" t="s">
        <v>384</v>
      </c>
      <c r="AU524" s="167" t="s">
        <v>83</v>
      </c>
      <c r="AV524" s="14" t="s">
        <v>83</v>
      </c>
      <c r="AW524" s="14" t="s">
        <v>32</v>
      </c>
      <c r="AX524" s="14" t="s">
        <v>76</v>
      </c>
      <c r="AY524" s="167" t="s">
        <v>375</v>
      </c>
    </row>
    <row r="525" spans="2:65" s="1" customFormat="1" ht="16.5" customHeight="1" x14ac:dyDescent="0.2">
      <c r="B525" s="32"/>
      <c r="C525" s="138" t="s">
        <v>719</v>
      </c>
      <c r="D525" s="138" t="s">
        <v>377</v>
      </c>
      <c r="E525" s="139" t="s">
        <v>2988</v>
      </c>
      <c r="F525" s="140" t="s">
        <v>2989</v>
      </c>
      <c r="G525" s="141" t="s">
        <v>631</v>
      </c>
      <c r="H525" s="142">
        <v>5</v>
      </c>
      <c r="I525" s="143"/>
      <c r="J525" s="144">
        <f>ROUND(I525*H525,2)</f>
        <v>0</v>
      </c>
      <c r="K525" s="140" t="s">
        <v>381</v>
      </c>
      <c r="L525" s="32"/>
      <c r="M525" s="145" t="s">
        <v>1</v>
      </c>
      <c r="N525" s="146" t="s">
        <v>41</v>
      </c>
      <c r="P525" s="147">
        <f>O525*H525</f>
        <v>0</v>
      </c>
      <c r="Q525" s="147">
        <v>0</v>
      </c>
      <c r="R525" s="147">
        <f>Q525*H525</f>
        <v>0</v>
      </c>
      <c r="S525" s="147">
        <v>0</v>
      </c>
      <c r="T525" s="148">
        <f>S525*H525</f>
        <v>0</v>
      </c>
      <c r="AR525" s="149" t="s">
        <v>382</v>
      </c>
      <c r="AT525" s="149" t="s">
        <v>377</v>
      </c>
      <c r="AU525" s="149" t="s">
        <v>83</v>
      </c>
      <c r="AY525" s="17" t="s">
        <v>375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83</v>
      </c>
      <c r="BK525" s="150">
        <f>ROUND(I525*H525,2)</f>
        <v>0</v>
      </c>
      <c r="BL525" s="17" t="s">
        <v>382</v>
      </c>
      <c r="BM525" s="149" t="s">
        <v>2990</v>
      </c>
    </row>
    <row r="526" spans="2:65" s="12" customFormat="1" ht="11.25" x14ac:dyDescent="0.2">
      <c r="B526" s="151"/>
      <c r="D526" s="152" t="s">
        <v>384</v>
      </c>
      <c r="E526" s="153" t="s">
        <v>1</v>
      </c>
      <c r="F526" s="154" t="s">
        <v>93</v>
      </c>
      <c r="H526" s="155">
        <v>3</v>
      </c>
      <c r="I526" s="156"/>
      <c r="L526" s="151"/>
      <c r="M526" s="157"/>
      <c r="T526" s="158"/>
      <c r="AT526" s="153" t="s">
        <v>384</v>
      </c>
      <c r="AU526" s="153" t="s">
        <v>83</v>
      </c>
      <c r="AV526" s="12" t="s">
        <v>85</v>
      </c>
      <c r="AW526" s="12" t="s">
        <v>32</v>
      </c>
      <c r="AX526" s="12" t="s">
        <v>76</v>
      </c>
      <c r="AY526" s="153" t="s">
        <v>375</v>
      </c>
    </row>
    <row r="527" spans="2:65" s="12" customFormat="1" ht="11.25" x14ac:dyDescent="0.2">
      <c r="B527" s="151"/>
      <c r="D527" s="152" t="s">
        <v>384</v>
      </c>
      <c r="E527" s="153" t="s">
        <v>1</v>
      </c>
      <c r="F527" s="154" t="s">
        <v>85</v>
      </c>
      <c r="H527" s="155">
        <v>2</v>
      </c>
      <c r="I527" s="156"/>
      <c r="L527" s="151"/>
      <c r="M527" s="157"/>
      <c r="T527" s="158"/>
      <c r="AT527" s="153" t="s">
        <v>384</v>
      </c>
      <c r="AU527" s="153" t="s">
        <v>83</v>
      </c>
      <c r="AV527" s="12" t="s">
        <v>85</v>
      </c>
      <c r="AW527" s="12" t="s">
        <v>32</v>
      </c>
      <c r="AX527" s="12" t="s">
        <v>76</v>
      </c>
      <c r="AY527" s="153" t="s">
        <v>375</v>
      </c>
    </row>
    <row r="528" spans="2:65" s="13" customFormat="1" ht="11.25" x14ac:dyDescent="0.2">
      <c r="B528" s="159"/>
      <c r="D528" s="152" t="s">
        <v>384</v>
      </c>
      <c r="E528" s="160" t="s">
        <v>1</v>
      </c>
      <c r="F528" s="161" t="s">
        <v>387</v>
      </c>
      <c r="H528" s="162">
        <v>5</v>
      </c>
      <c r="I528" s="163"/>
      <c r="L528" s="159"/>
      <c r="M528" s="164"/>
      <c r="T528" s="165"/>
      <c r="AT528" s="160" t="s">
        <v>384</v>
      </c>
      <c r="AU528" s="160" t="s">
        <v>83</v>
      </c>
      <c r="AV528" s="13" t="s">
        <v>382</v>
      </c>
      <c r="AW528" s="13" t="s">
        <v>32</v>
      </c>
      <c r="AX528" s="13" t="s">
        <v>83</v>
      </c>
      <c r="AY528" s="160" t="s">
        <v>375</v>
      </c>
    </row>
    <row r="529" spans="2:65" s="14" customFormat="1" ht="11.25" x14ac:dyDescent="0.2">
      <c r="B529" s="166"/>
      <c r="D529" s="152" t="s">
        <v>384</v>
      </c>
      <c r="E529" s="167" t="s">
        <v>1</v>
      </c>
      <c r="F529" s="168" t="s">
        <v>2933</v>
      </c>
      <c r="H529" s="167" t="s">
        <v>1</v>
      </c>
      <c r="I529" s="169"/>
      <c r="L529" s="166"/>
      <c r="M529" s="170"/>
      <c r="T529" s="171"/>
      <c r="AT529" s="167" t="s">
        <v>384</v>
      </c>
      <c r="AU529" s="167" t="s">
        <v>83</v>
      </c>
      <c r="AV529" s="14" t="s">
        <v>83</v>
      </c>
      <c r="AW529" s="14" t="s">
        <v>32</v>
      </c>
      <c r="AX529" s="14" t="s">
        <v>76</v>
      </c>
      <c r="AY529" s="167" t="s">
        <v>375</v>
      </c>
    </row>
    <row r="530" spans="2:65" s="1" customFormat="1" ht="16.5" customHeight="1" x14ac:dyDescent="0.2">
      <c r="B530" s="32"/>
      <c r="C530" s="138" t="s">
        <v>723</v>
      </c>
      <c r="D530" s="138" t="s">
        <v>377</v>
      </c>
      <c r="E530" s="139" t="s">
        <v>2991</v>
      </c>
      <c r="F530" s="140" t="s">
        <v>2992</v>
      </c>
      <c r="G530" s="141" t="s">
        <v>631</v>
      </c>
      <c r="H530" s="142">
        <v>1</v>
      </c>
      <c r="I530" s="143"/>
      <c r="J530" s="144">
        <f>ROUND(I530*H530,2)</f>
        <v>0</v>
      </c>
      <c r="K530" s="140" t="s">
        <v>381</v>
      </c>
      <c r="L530" s="32"/>
      <c r="M530" s="145" t="s">
        <v>1</v>
      </c>
      <c r="N530" s="146" t="s">
        <v>41</v>
      </c>
      <c r="P530" s="147">
        <f>O530*H530</f>
        <v>0</v>
      </c>
      <c r="Q530" s="147">
        <v>0</v>
      </c>
      <c r="R530" s="147">
        <f>Q530*H530</f>
        <v>0</v>
      </c>
      <c r="S530" s="147">
        <v>0</v>
      </c>
      <c r="T530" s="148">
        <f>S530*H530</f>
        <v>0</v>
      </c>
      <c r="AR530" s="149" t="s">
        <v>382</v>
      </c>
      <c r="AT530" s="149" t="s">
        <v>377</v>
      </c>
      <c r="AU530" s="149" t="s">
        <v>83</v>
      </c>
      <c r="AY530" s="17" t="s">
        <v>375</v>
      </c>
      <c r="BE530" s="150">
        <f>IF(N530="základní",J530,0)</f>
        <v>0</v>
      </c>
      <c r="BF530" s="150">
        <f>IF(N530="snížená",J530,0)</f>
        <v>0</v>
      </c>
      <c r="BG530" s="150">
        <f>IF(N530="zákl. přenesená",J530,0)</f>
        <v>0</v>
      </c>
      <c r="BH530" s="150">
        <f>IF(N530="sníž. přenesená",J530,0)</f>
        <v>0</v>
      </c>
      <c r="BI530" s="150">
        <f>IF(N530="nulová",J530,0)</f>
        <v>0</v>
      </c>
      <c r="BJ530" s="17" t="s">
        <v>83</v>
      </c>
      <c r="BK530" s="150">
        <f>ROUND(I530*H530,2)</f>
        <v>0</v>
      </c>
      <c r="BL530" s="17" t="s">
        <v>382</v>
      </c>
      <c r="BM530" s="149" t="s">
        <v>2993</v>
      </c>
    </row>
    <row r="531" spans="2:65" s="12" customFormat="1" ht="11.25" x14ac:dyDescent="0.2">
      <c r="B531" s="151"/>
      <c r="D531" s="152" t="s">
        <v>384</v>
      </c>
      <c r="E531" s="153" t="s">
        <v>1</v>
      </c>
      <c r="F531" s="154" t="s">
        <v>83</v>
      </c>
      <c r="H531" s="155">
        <v>1</v>
      </c>
      <c r="I531" s="156"/>
      <c r="L531" s="151"/>
      <c r="M531" s="157"/>
      <c r="T531" s="158"/>
      <c r="AT531" s="153" t="s">
        <v>384</v>
      </c>
      <c r="AU531" s="153" t="s">
        <v>83</v>
      </c>
      <c r="AV531" s="12" t="s">
        <v>85</v>
      </c>
      <c r="AW531" s="12" t="s">
        <v>32</v>
      </c>
      <c r="AX531" s="12" t="s">
        <v>83</v>
      </c>
      <c r="AY531" s="153" t="s">
        <v>375</v>
      </c>
    </row>
    <row r="532" spans="2:65" s="14" customFormat="1" ht="11.25" x14ac:dyDescent="0.2">
      <c r="B532" s="166"/>
      <c r="D532" s="152" t="s">
        <v>384</v>
      </c>
      <c r="E532" s="167" t="s">
        <v>1</v>
      </c>
      <c r="F532" s="168" t="s">
        <v>2840</v>
      </c>
      <c r="H532" s="167" t="s">
        <v>1</v>
      </c>
      <c r="I532" s="169"/>
      <c r="L532" s="166"/>
      <c r="M532" s="170"/>
      <c r="T532" s="171"/>
      <c r="AT532" s="167" t="s">
        <v>384</v>
      </c>
      <c r="AU532" s="167" t="s">
        <v>83</v>
      </c>
      <c r="AV532" s="14" t="s">
        <v>83</v>
      </c>
      <c r="AW532" s="14" t="s">
        <v>32</v>
      </c>
      <c r="AX532" s="14" t="s">
        <v>76</v>
      </c>
      <c r="AY532" s="167" t="s">
        <v>375</v>
      </c>
    </row>
    <row r="533" spans="2:65" s="1" customFormat="1" ht="16.5" customHeight="1" x14ac:dyDescent="0.2">
      <c r="B533" s="32"/>
      <c r="C533" s="138" t="s">
        <v>729</v>
      </c>
      <c r="D533" s="138" t="s">
        <v>377</v>
      </c>
      <c r="E533" s="139" t="s">
        <v>2994</v>
      </c>
      <c r="F533" s="140" t="s">
        <v>2995</v>
      </c>
      <c r="G533" s="141" t="s">
        <v>1825</v>
      </c>
      <c r="H533" s="142">
        <v>1</v>
      </c>
      <c r="I533" s="143"/>
      <c r="J533" s="144">
        <f>ROUND(I533*H533,2)</f>
        <v>0</v>
      </c>
      <c r="K533" s="140" t="s">
        <v>381</v>
      </c>
      <c r="L533" s="32"/>
      <c r="M533" s="145" t="s">
        <v>1</v>
      </c>
      <c r="N533" s="146" t="s">
        <v>41</v>
      </c>
      <c r="P533" s="147">
        <f>O533*H533</f>
        <v>0</v>
      </c>
      <c r="Q533" s="147">
        <v>0</v>
      </c>
      <c r="R533" s="147">
        <f>Q533*H533</f>
        <v>0</v>
      </c>
      <c r="S533" s="147">
        <v>0</v>
      </c>
      <c r="T533" s="148">
        <f>S533*H533</f>
        <v>0</v>
      </c>
      <c r="AR533" s="149" t="s">
        <v>382</v>
      </c>
      <c r="AT533" s="149" t="s">
        <v>377</v>
      </c>
      <c r="AU533" s="149" t="s">
        <v>83</v>
      </c>
      <c r="AY533" s="17" t="s">
        <v>375</v>
      </c>
      <c r="BE533" s="150">
        <f>IF(N533="základní",J533,0)</f>
        <v>0</v>
      </c>
      <c r="BF533" s="150">
        <f>IF(N533="snížená",J533,0)</f>
        <v>0</v>
      </c>
      <c r="BG533" s="150">
        <f>IF(N533="zákl. přenesená",J533,0)</f>
        <v>0</v>
      </c>
      <c r="BH533" s="150">
        <f>IF(N533="sníž. přenesená",J533,0)</f>
        <v>0</v>
      </c>
      <c r="BI533" s="150">
        <f>IF(N533="nulová",J533,0)</f>
        <v>0</v>
      </c>
      <c r="BJ533" s="17" t="s">
        <v>83</v>
      </c>
      <c r="BK533" s="150">
        <f>ROUND(I533*H533,2)</f>
        <v>0</v>
      </c>
      <c r="BL533" s="17" t="s">
        <v>382</v>
      </c>
      <c r="BM533" s="149" t="s">
        <v>2996</v>
      </c>
    </row>
    <row r="534" spans="2:65" s="12" customFormat="1" ht="11.25" x14ac:dyDescent="0.2">
      <c r="B534" s="151"/>
      <c r="D534" s="152" t="s">
        <v>384</v>
      </c>
      <c r="E534" s="153" t="s">
        <v>1</v>
      </c>
      <c r="F534" s="154" t="s">
        <v>83</v>
      </c>
      <c r="H534" s="155">
        <v>1</v>
      </c>
      <c r="I534" s="156"/>
      <c r="L534" s="151"/>
      <c r="M534" s="157"/>
      <c r="T534" s="158"/>
      <c r="AT534" s="153" t="s">
        <v>384</v>
      </c>
      <c r="AU534" s="153" t="s">
        <v>83</v>
      </c>
      <c r="AV534" s="12" t="s">
        <v>85</v>
      </c>
      <c r="AW534" s="12" t="s">
        <v>32</v>
      </c>
      <c r="AX534" s="12" t="s">
        <v>83</v>
      </c>
      <c r="AY534" s="153" t="s">
        <v>375</v>
      </c>
    </row>
    <row r="535" spans="2:65" s="14" customFormat="1" ht="11.25" x14ac:dyDescent="0.2">
      <c r="B535" s="166"/>
      <c r="D535" s="152" t="s">
        <v>384</v>
      </c>
      <c r="E535" s="167" t="s">
        <v>1</v>
      </c>
      <c r="F535" s="168" t="s">
        <v>2840</v>
      </c>
      <c r="H535" s="167" t="s">
        <v>1</v>
      </c>
      <c r="I535" s="169"/>
      <c r="L535" s="166"/>
      <c r="M535" s="170"/>
      <c r="T535" s="171"/>
      <c r="AT535" s="167" t="s">
        <v>384</v>
      </c>
      <c r="AU535" s="167" t="s">
        <v>83</v>
      </c>
      <c r="AV535" s="14" t="s">
        <v>83</v>
      </c>
      <c r="AW535" s="14" t="s">
        <v>32</v>
      </c>
      <c r="AX535" s="14" t="s">
        <v>76</v>
      </c>
      <c r="AY535" s="167" t="s">
        <v>375</v>
      </c>
    </row>
    <row r="536" spans="2:65" s="1" customFormat="1" ht="16.5" customHeight="1" x14ac:dyDescent="0.2">
      <c r="B536" s="32"/>
      <c r="C536" s="138" t="s">
        <v>733</v>
      </c>
      <c r="D536" s="138" t="s">
        <v>377</v>
      </c>
      <c r="E536" s="139" t="s">
        <v>2997</v>
      </c>
      <c r="F536" s="140" t="s">
        <v>2998</v>
      </c>
      <c r="G536" s="141" t="s">
        <v>631</v>
      </c>
      <c r="H536" s="142">
        <v>17</v>
      </c>
      <c r="I536" s="143"/>
      <c r="J536" s="144">
        <f>ROUND(I536*H536,2)</f>
        <v>0</v>
      </c>
      <c r="K536" s="140" t="s">
        <v>381</v>
      </c>
      <c r="L536" s="32"/>
      <c r="M536" s="145" t="s">
        <v>1</v>
      </c>
      <c r="N536" s="146" t="s">
        <v>41</v>
      </c>
      <c r="P536" s="147">
        <f>O536*H536</f>
        <v>0</v>
      </c>
      <c r="Q536" s="147">
        <v>0</v>
      </c>
      <c r="R536" s="147">
        <f>Q536*H536</f>
        <v>0</v>
      </c>
      <c r="S536" s="147">
        <v>0</v>
      </c>
      <c r="T536" s="148">
        <f>S536*H536</f>
        <v>0</v>
      </c>
      <c r="AR536" s="149" t="s">
        <v>382</v>
      </c>
      <c r="AT536" s="149" t="s">
        <v>377</v>
      </c>
      <c r="AU536" s="149" t="s">
        <v>83</v>
      </c>
      <c r="AY536" s="17" t="s">
        <v>375</v>
      </c>
      <c r="BE536" s="150">
        <f>IF(N536="základní",J536,0)</f>
        <v>0</v>
      </c>
      <c r="BF536" s="150">
        <f>IF(N536="snížená",J536,0)</f>
        <v>0</v>
      </c>
      <c r="BG536" s="150">
        <f>IF(N536="zákl. přenesená",J536,0)</f>
        <v>0</v>
      </c>
      <c r="BH536" s="150">
        <f>IF(N536="sníž. přenesená",J536,0)</f>
        <v>0</v>
      </c>
      <c r="BI536" s="150">
        <f>IF(N536="nulová",J536,0)</f>
        <v>0</v>
      </c>
      <c r="BJ536" s="17" t="s">
        <v>83</v>
      </c>
      <c r="BK536" s="150">
        <f>ROUND(I536*H536,2)</f>
        <v>0</v>
      </c>
      <c r="BL536" s="17" t="s">
        <v>382</v>
      </c>
      <c r="BM536" s="149" t="s">
        <v>2999</v>
      </c>
    </row>
    <row r="537" spans="2:65" s="12" customFormat="1" ht="11.25" x14ac:dyDescent="0.2">
      <c r="B537" s="151"/>
      <c r="D537" s="152" t="s">
        <v>384</v>
      </c>
      <c r="E537" s="153" t="s">
        <v>1</v>
      </c>
      <c r="F537" s="154" t="s">
        <v>83</v>
      </c>
      <c r="H537" s="155">
        <v>1</v>
      </c>
      <c r="I537" s="156"/>
      <c r="L537" s="151"/>
      <c r="M537" s="157"/>
      <c r="T537" s="158"/>
      <c r="AT537" s="153" t="s">
        <v>384</v>
      </c>
      <c r="AU537" s="153" t="s">
        <v>83</v>
      </c>
      <c r="AV537" s="12" t="s">
        <v>85</v>
      </c>
      <c r="AW537" s="12" t="s">
        <v>32</v>
      </c>
      <c r="AX537" s="12" t="s">
        <v>76</v>
      </c>
      <c r="AY537" s="153" t="s">
        <v>375</v>
      </c>
    </row>
    <row r="538" spans="2:65" s="12" customFormat="1" ht="11.25" x14ac:dyDescent="0.2">
      <c r="B538" s="151"/>
      <c r="D538" s="152" t="s">
        <v>384</v>
      </c>
      <c r="E538" s="153" t="s">
        <v>1</v>
      </c>
      <c r="F538" s="154" t="s">
        <v>85</v>
      </c>
      <c r="H538" s="155">
        <v>2</v>
      </c>
      <c r="I538" s="156"/>
      <c r="L538" s="151"/>
      <c r="M538" s="157"/>
      <c r="T538" s="158"/>
      <c r="AT538" s="153" t="s">
        <v>384</v>
      </c>
      <c r="AU538" s="153" t="s">
        <v>83</v>
      </c>
      <c r="AV538" s="12" t="s">
        <v>85</v>
      </c>
      <c r="AW538" s="12" t="s">
        <v>32</v>
      </c>
      <c r="AX538" s="12" t="s">
        <v>76</v>
      </c>
      <c r="AY538" s="153" t="s">
        <v>375</v>
      </c>
    </row>
    <row r="539" spans="2:65" s="12" customFormat="1" ht="11.25" x14ac:dyDescent="0.2">
      <c r="B539" s="151"/>
      <c r="D539" s="152" t="s">
        <v>384</v>
      </c>
      <c r="E539" s="153" t="s">
        <v>1</v>
      </c>
      <c r="F539" s="154" t="s">
        <v>93</v>
      </c>
      <c r="H539" s="155">
        <v>3</v>
      </c>
      <c r="I539" s="156"/>
      <c r="L539" s="151"/>
      <c r="M539" s="157"/>
      <c r="T539" s="158"/>
      <c r="AT539" s="153" t="s">
        <v>384</v>
      </c>
      <c r="AU539" s="153" t="s">
        <v>83</v>
      </c>
      <c r="AV539" s="12" t="s">
        <v>85</v>
      </c>
      <c r="AW539" s="12" t="s">
        <v>32</v>
      </c>
      <c r="AX539" s="12" t="s">
        <v>76</v>
      </c>
      <c r="AY539" s="153" t="s">
        <v>375</v>
      </c>
    </row>
    <row r="540" spans="2:65" s="12" customFormat="1" ht="11.25" x14ac:dyDescent="0.2">
      <c r="B540" s="151"/>
      <c r="D540" s="152" t="s">
        <v>384</v>
      </c>
      <c r="E540" s="153" t="s">
        <v>1</v>
      </c>
      <c r="F540" s="154" t="s">
        <v>93</v>
      </c>
      <c r="H540" s="155">
        <v>3</v>
      </c>
      <c r="I540" s="156"/>
      <c r="L540" s="151"/>
      <c r="M540" s="157"/>
      <c r="T540" s="158"/>
      <c r="AT540" s="153" t="s">
        <v>384</v>
      </c>
      <c r="AU540" s="153" t="s">
        <v>83</v>
      </c>
      <c r="AV540" s="12" t="s">
        <v>85</v>
      </c>
      <c r="AW540" s="12" t="s">
        <v>32</v>
      </c>
      <c r="AX540" s="12" t="s">
        <v>76</v>
      </c>
      <c r="AY540" s="153" t="s">
        <v>375</v>
      </c>
    </row>
    <row r="541" spans="2:65" s="12" customFormat="1" ht="11.25" x14ac:dyDescent="0.2">
      <c r="B541" s="151"/>
      <c r="D541" s="152" t="s">
        <v>384</v>
      </c>
      <c r="E541" s="153" t="s">
        <v>1</v>
      </c>
      <c r="F541" s="154" t="s">
        <v>93</v>
      </c>
      <c r="H541" s="155">
        <v>3</v>
      </c>
      <c r="I541" s="156"/>
      <c r="L541" s="151"/>
      <c r="M541" s="157"/>
      <c r="T541" s="158"/>
      <c r="AT541" s="153" t="s">
        <v>384</v>
      </c>
      <c r="AU541" s="153" t="s">
        <v>83</v>
      </c>
      <c r="AV541" s="12" t="s">
        <v>85</v>
      </c>
      <c r="AW541" s="12" t="s">
        <v>32</v>
      </c>
      <c r="AX541" s="12" t="s">
        <v>76</v>
      </c>
      <c r="AY541" s="153" t="s">
        <v>375</v>
      </c>
    </row>
    <row r="542" spans="2:65" s="12" customFormat="1" ht="11.25" x14ac:dyDescent="0.2">
      <c r="B542" s="151"/>
      <c r="D542" s="152" t="s">
        <v>384</v>
      </c>
      <c r="E542" s="153" t="s">
        <v>1</v>
      </c>
      <c r="F542" s="154" t="s">
        <v>93</v>
      </c>
      <c r="H542" s="155">
        <v>3</v>
      </c>
      <c r="I542" s="156"/>
      <c r="L542" s="151"/>
      <c r="M542" s="157"/>
      <c r="T542" s="158"/>
      <c r="AT542" s="153" t="s">
        <v>384</v>
      </c>
      <c r="AU542" s="153" t="s">
        <v>83</v>
      </c>
      <c r="AV542" s="12" t="s">
        <v>85</v>
      </c>
      <c r="AW542" s="12" t="s">
        <v>32</v>
      </c>
      <c r="AX542" s="12" t="s">
        <v>76</v>
      </c>
      <c r="AY542" s="153" t="s">
        <v>375</v>
      </c>
    </row>
    <row r="543" spans="2:65" s="12" customFormat="1" ht="11.25" x14ac:dyDescent="0.2">
      <c r="B543" s="151"/>
      <c r="D543" s="152" t="s">
        <v>384</v>
      </c>
      <c r="E543" s="153" t="s">
        <v>1</v>
      </c>
      <c r="F543" s="154" t="s">
        <v>85</v>
      </c>
      <c r="H543" s="155">
        <v>2</v>
      </c>
      <c r="I543" s="156"/>
      <c r="L543" s="151"/>
      <c r="M543" s="157"/>
      <c r="T543" s="158"/>
      <c r="AT543" s="153" t="s">
        <v>384</v>
      </c>
      <c r="AU543" s="153" t="s">
        <v>83</v>
      </c>
      <c r="AV543" s="12" t="s">
        <v>85</v>
      </c>
      <c r="AW543" s="12" t="s">
        <v>32</v>
      </c>
      <c r="AX543" s="12" t="s">
        <v>76</v>
      </c>
      <c r="AY543" s="153" t="s">
        <v>375</v>
      </c>
    </row>
    <row r="544" spans="2:65" s="13" customFormat="1" ht="11.25" x14ac:dyDescent="0.2">
      <c r="B544" s="159"/>
      <c r="D544" s="152" t="s">
        <v>384</v>
      </c>
      <c r="E544" s="160" t="s">
        <v>1</v>
      </c>
      <c r="F544" s="161" t="s">
        <v>387</v>
      </c>
      <c r="H544" s="162">
        <v>17</v>
      </c>
      <c r="I544" s="163"/>
      <c r="L544" s="159"/>
      <c r="M544" s="164"/>
      <c r="T544" s="165"/>
      <c r="AT544" s="160" t="s">
        <v>384</v>
      </c>
      <c r="AU544" s="160" t="s">
        <v>83</v>
      </c>
      <c r="AV544" s="13" t="s">
        <v>382</v>
      </c>
      <c r="AW544" s="13" t="s">
        <v>32</v>
      </c>
      <c r="AX544" s="13" t="s">
        <v>83</v>
      </c>
      <c r="AY544" s="160" t="s">
        <v>375</v>
      </c>
    </row>
    <row r="545" spans="2:65" s="14" customFormat="1" ht="11.25" x14ac:dyDescent="0.2">
      <c r="B545" s="166"/>
      <c r="D545" s="152" t="s">
        <v>384</v>
      </c>
      <c r="E545" s="167" t="s">
        <v>1</v>
      </c>
      <c r="F545" s="168" t="s">
        <v>2840</v>
      </c>
      <c r="H545" s="167" t="s">
        <v>1</v>
      </c>
      <c r="I545" s="169"/>
      <c r="L545" s="166"/>
      <c r="M545" s="170"/>
      <c r="T545" s="171"/>
      <c r="AT545" s="167" t="s">
        <v>384</v>
      </c>
      <c r="AU545" s="167" t="s">
        <v>83</v>
      </c>
      <c r="AV545" s="14" t="s">
        <v>83</v>
      </c>
      <c r="AW545" s="14" t="s">
        <v>32</v>
      </c>
      <c r="AX545" s="14" t="s">
        <v>76</v>
      </c>
      <c r="AY545" s="167" t="s">
        <v>375</v>
      </c>
    </row>
    <row r="546" spans="2:65" s="1" customFormat="1" ht="16.5" customHeight="1" x14ac:dyDescent="0.2">
      <c r="B546" s="32"/>
      <c r="C546" s="138" t="s">
        <v>756</v>
      </c>
      <c r="D546" s="138" t="s">
        <v>377</v>
      </c>
      <c r="E546" s="139" t="s">
        <v>3000</v>
      </c>
      <c r="F546" s="140" t="s">
        <v>3001</v>
      </c>
      <c r="G546" s="141" t="s">
        <v>631</v>
      </c>
      <c r="H546" s="142">
        <v>16</v>
      </c>
      <c r="I546" s="143"/>
      <c r="J546" s="144">
        <f>ROUND(I546*H546,2)</f>
        <v>0</v>
      </c>
      <c r="K546" s="140" t="s">
        <v>381</v>
      </c>
      <c r="L546" s="32"/>
      <c r="M546" s="145" t="s">
        <v>1</v>
      </c>
      <c r="N546" s="146" t="s">
        <v>41</v>
      </c>
      <c r="P546" s="147">
        <f>O546*H546</f>
        <v>0</v>
      </c>
      <c r="Q546" s="147">
        <v>0</v>
      </c>
      <c r="R546" s="147">
        <f>Q546*H546</f>
        <v>0</v>
      </c>
      <c r="S546" s="147">
        <v>0</v>
      </c>
      <c r="T546" s="148">
        <f>S546*H546</f>
        <v>0</v>
      </c>
      <c r="AR546" s="149" t="s">
        <v>382</v>
      </c>
      <c r="AT546" s="149" t="s">
        <v>377</v>
      </c>
      <c r="AU546" s="149" t="s">
        <v>83</v>
      </c>
      <c r="AY546" s="17" t="s">
        <v>375</v>
      </c>
      <c r="BE546" s="150">
        <f>IF(N546="základní",J546,0)</f>
        <v>0</v>
      </c>
      <c r="BF546" s="150">
        <f>IF(N546="snížená",J546,0)</f>
        <v>0</v>
      </c>
      <c r="BG546" s="150">
        <f>IF(N546="zákl. přenesená",J546,0)</f>
        <v>0</v>
      </c>
      <c r="BH546" s="150">
        <f>IF(N546="sníž. přenesená",J546,0)</f>
        <v>0</v>
      </c>
      <c r="BI546" s="150">
        <f>IF(N546="nulová",J546,0)</f>
        <v>0</v>
      </c>
      <c r="BJ546" s="17" t="s">
        <v>83</v>
      </c>
      <c r="BK546" s="150">
        <f>ROUND(I546*H546,2)</f>
        <v>0</v>
      </c>
      <c r="BL546" s="17" t="s">
        <v>382</v>
      </c>
      <c r="BM546" s="149" t="s">
        <v>3002</v>
      </c>
    </row>
    <row r="547" spans="2:65" s="12" customFormat="1" ht="11.25" x14ac:dyDescent="0.2">
      <c r="B547" s="151"/>
      <c r="D547" s="152" t="s">
        <v>384</v>
      </c>
      <c r="E547" s="153" t="s">
        <v>1</v>
      </c>
      <c r="F547" s="154" t="s">
        <v>382</v>
      </c>
      <c r="H547" s="155">
        <v>4</v>
      </c>
      <c r="I547" s="156"/>
      <c r="L547" s="151"/>
      <c r="M547" s="157"/>
      <c r="T547" s="158"/>
      <c r="AT547" s="153" t="s">
        <v>384</v>
      </c>
      <c r="AU547" s="153" t="s">
        <v>83</v>
      </c>
      <c r="AV547" s="12" t="s">
        <v>85</v>
      </c>
      <c r="AW547" s="12" t="s">
        <v>32</v>
      </c>
      <c r="AX547" s="12" t="s">
        <v>76</v>
      </c>
      <c r="AY547" s="153" t="s">
        <v>375</v>
      </c>
    </row>
    <row r="548" spans="2:65" s="12" customFormat="1" ht="11.25" x14ac:dyDescent="0.2">
      <c r="B548" s="151"/>
      <c r="D548" s="152" t="s">
        <v>384</v>
      </c>
      <c r="E548" s="153" t="s">
        <v>1</v>
      </c>
      <c r="F548" s="154" t="s">
        <v>382</v>
      </c>
      <c r="H548" s="155">
        <v>4</v>
      </c>
      <c r="I548" s="156"/>
      <c r="L548" s="151"/>
      <c r="M548" s="157"/>
      <c r="T548" s="158"/>
      <c r="AT548" s="153" t="s">
        <v>384</v>
      </c>
      <c r="AU548" s="153" t="s">
        <v>83</v>
      </c>
      <c r="AV548" s="12" t="s">
        <v>85</v>
      </c>
      <c r="AW548" s="12" t="s">
        <v>32</v>
      </c>
      <c r="AX548" s="12" t="s">
        <v>76</v>
      </c>
      <c r="AY548" s="153" t="s">
        <v>375</v>
      </c>
    </row>
    <row r="549" spans="2:65" s="12" customFormat="1" ht="11.25" x14ac:dyDescent="0.2">
      <c r="B549" s="151"/>
      <c r="D549" s="152" t="s">
        <v>384</v>
      </c>
      <c r="E549" s="153" t="s">
        <v>1</v>
      </c>
      <c r="F549" s="154" t="s">
        <v>382</v>
      </c>
      <c r="H549" s="155">
        <v>4</v>
      </c>
      <c r="I549" s="156"/>
      <c r="L549" s="151"/>
      <c r="M549" s="157"/>
      <c r="T549" s="158"/>
      <c r="AT549" s="153" t="s">
        <v>384</v>
      </c>
      <c r="AU549" s="153" t="s">
        <v>83</v>
      </c>
      <c r="AV549" s="12" t="s">
        <v>85</v>
      </c>
      <c r="AW549" s="12" t="s">
        <v>32</v>
      </c>
      <c r="AX549" s="12" t="s">
        <v>76</v>
      </c>
      <c r="AY549" s="153" t="s">
        <v>375</v>
      </c>
    </row>
    <row r="550" spans="2:65" s="12" customFormat="1" ht="11.25" x14ac:dyDescent="0.2">
      <c r="B550" s="151"/>
      <c r="D550" s="152" t="s">
        <v>384</v>
      </c>
      <c r="E550" s="153" t="s">
        <v>1</v>
      </c>
      <c r="F550" s="154" t="s">
        <v>382</v>
      </c>
      <c r="H550" s="155">
        <v>4</v>
      </c>
      <c r="I550" s="156"/>
      <c r="L550" s="151"/>
      <c r="M550" s="157"/>
      <c r="T550" s="158"/>
      <c r="AT550" s="153" t="s">
        <v>384</v>
      </c>
      <c r="AU550" s="153" t="s">
        <v>83</v>
      </c>
      <c r="AV550" s="12" t="s">
        <v>85</v>
      </c>
      <c r="AW550" s="12" t="s">
        <v>32</v>
      </c>
      <c r="AX550" s="12" t="s">
        <v>76</v>
      </c>
      <c r="AY550" s="153" t="s">
        <v>375</v>
      </c>
    </row>
    <row r="551" spans="2:65" s="13" customFormat="1" ht="11.25" x14ac:dyDescent="0.2">
      <c r="B551" s="159"/>
      <c r="D551" s="152" t="s">
        <v>384</v>
      </c>
      <c r="E551" s="160" t="s">
        <v>1</v>
      </c>
      <c r="F551" s="161" t="s">
        <v>387</v>
      </c>
      <c r="H551" s="162">
        <v>16</v>
      </c>
      <c r="I551" s="163"/>
      <c r="L551" s="159"/>
      <c r="M551" s="164"/>
      <c r="T551" s="165"/>
      <c r="AT551" s="160" t="s">
        <v>384</v>
      </c>
      <c r="AU551" s="160" t="s">
        <v>83</v>
      </c>
      <c r="AV551" s="13" t="s">
        <v>382</v>
      </c>
      <c r="AW551" s="13" t="s">
        <v>32</v>
      </c>
      <c r="AX551" s="13" t="s">
        <v>83</v>
      </c>
      <c r="AY551" s="160" t="s">
        <v>375</v>
      </c>
    </row>
    <row r="552" spans="2:65" s="14" customFormat="1" ht="11.25" x14ac:dyDescent="0.2">
      <c r="B552" s="166"/>
      <c r="D552" s="152" t="s">
        <v>384</v>
      </c>
      <c r="E552" s="167" t="s">
        <v>1</v>
      </c>
      <c r="F552" s="168" t="s">
        <v>2840</v>
      </c>
      <c r="H552" s="167" t="s">
        <v>1</v>
      </c>
      <c r="I552" s="169"/>
      <c r="L552" s="166"/>
      <c r="M552" s="170"/>
      <c r="T552" s="171"/>
      <c r="AT552" s="167" t="s">
        <v>384</v>
      </c>
      <c r="AU552" s="167" t="s">
        <v>83</v>
      </c>
      <c r="AV552" s="14" t="s">
        <v>83</v>
      </c>
      <c r="AW552" s="14" t="s">
        <v>32</v>
      </c>
      <c r="AX552" s="14" t="s">
        <v>76</v>
      </c>
      <c r="AY552" s="167" t="s">
        <v>375</v>
      </c>
    </row>
    <row r="553" spans="2:65" s="1" customFormat="1" ht="16.5" customHeight="1" x14ac:dyDescent="0.2">
      <c r="B553" s="32"/>
      <c r="C553" s="138" t="s">
        <v>778</v>
      </c>
      <c r="D553" s="138" t="s">
        <v>377</v>
      </c>
      <c r="E553" s="139" t="s">
        <v>3003</v>
      </c>
      <c r="F553" s="140" t="s">
        <v>3004</v>
      </c>
      <c r="G553" s="141" t="s">
        <v>631</v>
      </c>
      <c r="H553" s="142">
        <v>1</v>
      </c>
      <c r="I553" s="143"/>
      <c r="J553" s="144">
        <f>ROUND(I553*H553,2)</f>
        <v>0</v>
      </c>
      <c r="K553" s="140" t="s">
        <v>381</v>
      </c>
      <c r="L553" s="32"/>
      <c r="M553" s="145" t="s">
        <v>1</v>
      </c>
      <c r="N553" s="146" t="s">
        <v>41</v>
      </c>
      <c r="P553" s="147">
        <f>O553*H553</f>
        <v>0</v>
      </c>
      <c r="Q553" s="147">
        <v>0</v>
      </c>
      <c r="R553" s="147">
        <f>Q553*H553</f>
        <v>0</v>
      </c>
      <c r="S553" s="147">
        <v>0</v>
      </c>
      <c r="T553" s="148">
        <f>S553*H553</f>
        <v>0</v>
      </c>
      <c r="AR553" s="149" t="s">
        <v>382</v>
      </c>
      <c r="AT553" s="149" t="s">
        <v>377</v>
      </c>
      <c r="AU553" s="149" t="s">
        <v>83</v>
      </c>
      <c r="AY553" s="17" t="s">
        <v>375</v>
      </c>
      <c r="BE553" s="150">
        <f>IF(N553="základní",J553,0)</f>
        <v>0</v>
      </c>
      <c r="BF553" s="150">
        <f>IF(N553="snížená",J553,0)</f>
        <v>0</v>
      </c>
      <c r="BG553" s="150">
        <f>IF(N553="zákl. přenesená",J553,0)</f>
        <v>0</v>
      </c>
      <c r="BH553" s="150">
        <f>IF(N553="sníž. přenesená",J553,0)</f>
        <v>0</v>
      </c>
      <c r="BI553" s="150">
        <f>IF(N553="nulová",J553,0)</f>
        <v>0</v>
      </c>
      <c r="BJ553" s="17" t="s">
        <v>83</v>
      </c>
      <c r="BK553" s="150">
        <f>ROUND(I553*H553,2)</f>
        <v>0</v>
      </c>
      <c r="BL553" s="17" t="s">
        <v>382</v>
      </c>
      <c r="BM553" s="149" t="s">
        <v>3005</v>
      </c>
    </row>
    <row r="554" spans="2:65" s="12" customFormat="1" ht="11.25" x14ac:dyDescent="0.2">
      <c r="B554" s="151"/>
      <c r="D554" s="152" t="s">
        <v>384</v>
      </c>
      <c r="E554" s="153" t="s">
        <v>1</v>
      </c>
      <c r="F554" s="154" t="s">
        <v>83</v>
      </c>
      <c r="H554" s="155">
        <v>1</v>
      </c>
      <c r="I554" s="156"/>
      <c r="L554" s="151"/>
      <c r="M554" s="157"/>
      <c r="T554" s="158"/>
      <c r="AT554" s="153" t="s">
        <v>384</v>
      </c>
      <c r="AU554" s="153" t="s">
        <v>83</v>
      </c>
      <c r="AV554" s="12" t="s">
        <v>85</v>
      </c>
      <c r="AW554" s="12" t="s">
        <v>32</v>
      </c>
      <c r="AX554" s="12" t="s">
        <v>83</v>
      </c>
      <c r="AY554" s="153" t="s">
        <v>375</v>
      </c>
    </row>
    <row r="555" spans="2:65" s="14" customFormat="1" ht="11.25" x14ac:dyDescent="0.2">
      <c r="B555" s="166"/>
      <c r="D555" s="152" t="s">
        <v>384</v>
      </c>
      <c r="E555" s="167" t="s">
        <v>1</v>
      </c>
      <c r="F555" s="168" t="s">
        <v>2840</v>
      </c>
      <c r="H555" s="167" t="s">
        <v>1</v>
      </c>
      <c r="I555" s="169"/>
      <c r="L555" s="166"/>
      <c r="M555" s="170"/>
      <c r="T555" s="171"/>
      <c r="AT555" s="167" t="s">
        <v>384</v>
      </c>
      <c r="AU555" s="167" t="s">
        <v>83</v>
      </c>
      <c r="AV555" s="14" t="s">
        <v>83</v>
      </c>
      <c r="AW555" s="14" t="s">
        <v>32</v>
      </c>
      <c r="AX555" s="14" t="s">
        <v>76</v>
      </c>
      <c r="AY555" s="167" t="s">
        <v>375</v>
      </c>
    </row>
    <row r="556" spans="2:65" s="1" customFormat="1" ht="16.5" customHeight="1" x14ac:dyDescent="0.2">
      <c r="B556" s="32"/>
      <c r="C556" s="138" t="s">
        <v>782</v>
      </c>
      <c r="D556" s="138" t="s">
        <v>377</v>
      </c>
      <c r="E556" s="139" t="s">
        <v>3006</v>
      </c>
      <c r="F556" s="140" t="s">
        <v>3007</v>
      </c>
      <c r="G556" s="141" t="s">
        <v>631</v>
      </c>
      <c r="H556" s="142">
        <v>5</v>
      </c>
      <c r="I556" s="143"/>
      <c r="J556" s="144">
        <f>ROUND(I556*H556,2)</f>
        <v>0</v>
      </c>
      <c r="K556" s="140" t="s">
        <v>381</v>
      </c>
      <c r="L556" s="32"/>
      <c r="M556" s="145" t="s">
        <v>1</v>
      </c>
      <c r="N556" s="146" t="s">
        <v>41</v>
      </c>
      <c r="P556" s="147">
        <f>O556*H556</f>
        <v>0</v>
      </c>
      <c r="Q556" s="147">
        <v>0</v>
      </c>
      <c r="R556" s="147">
        <f>Q556*H556</f>
        <v>0</v>
      </c>
      <c r="S556" s="147">
        <v>0</v>
      </c>
      <c r="T556" s="148">
        <f>S556*H556</f>
        <v>0</v>
      </c>
      <c r="AR556" s="149" t="s">
        <v>382</v>
      </c>
      <c r="AT556" s="149" t="s">
        <v>377</v>
      </c>
      <c r="AU556" s="149" t="s">
        <v>83</v>
      </c>
      <c r="AY556" s="17" t="s">
        <v>375</v>
      </c>
      <c r="BE556" s="150">
        <f>IF(N556="základní",J556,0)</f>
        <v>0</v>
      </c>
      <c r="BF556" s="150">
        <f>IF(N556="snížená",J556,0)</f>
        <v>0</v>
      </c>
      <c r="BG556" s="150">
        <f>IF(N556="zákl. přenesená",J556,0)</f>
        <v>0</v>
      </c>
      <c r="BH556" s="150">
        <f>IF(N556="sníž. přenesená",J556,0)</f>
        <v>0</v>
      </c>
      <c r="BI556" s="150">
        <f>IF(N556="nulová",J556,0)</f>
        <v>0</v>
      </c>
      <c r="BJ556" s="17" t="s">
        <v>83</v>
      </c>
      <c r="BK556" s="150">
        <f>ROUND(I556*H556,2)</f>
        <v>0</v>
      </c>
      <c r="BL556" s="17" t="s">
        <v>382</v>
      </c>
      <c r="BM556" s="149" t="s">
        <v>3008</v>
      </c>
    </row>
    <row r="557" spans="2:65" s="12" customFormat="1" ht="11.25" x14ac:dyDescent="0.2">
      <c r="B557" s="151"/>
      <c r="D557" s="152" t="s">
        <v>384</v>
      </c>
      <c r="E557" s="153" t="s">
        <v>1</v>
      </c>
      <c r="F557" s="154" t="s">
        <v>83</v>
      </c>
      <c r="H557" s="155">
        <v>1</v>
      </c>
      <c r="I557" s="156"/>
      <c r="L557" s="151"/>
      <c r="M557" s="157"/>
      <c r="T557" s="158"/>
      <c r="AT557" s="153" t="s">
        <v>384</v>
      </c>
      <c r="AU557" s="153" t="s">
        <v>83</v>
      </c>
      <c r="AV557" s="12" t="s">
        <v>85</v>
      </c>
      <c r="AW557" s="12" t="s">
        <v>32</v>
      </c>
      <c r="AX557" s="12" t="s">
        <v>76</v>
      </c>
      <c r="AY557" s="153" t="s">
        <v>375</v>
      </c>
    </row>
    <row r="558" spans="2:65" s="12" customFormat="1" ht="11.25" x14ac:dyDescent="0.2">
      <c r="B558" s="151"/>
      <c r="D558" s="152" t="s">
        <v>384</v>
      </c>
      <c r="E558" s="153" t="s">
        <v>1</v>
      </c>
      <c r="F558" s="154" t="s">
        <v>83</v>
      </c>
      <c r="H558" s="155">
        <v>1</v>
      </c>
      <c r="I558" s="156"/>
      <c r="L558" s="151"/>
      <c r="M558" s="157"/>
      <c r="T558" s="158"/>
      <c r="AT558" s="153" t="s">
        <v>384</v>
      </c>
      <c r="AU558" s="153" t="s">
        <v>83</v>
      </c>
      <c r="AV558" s="12" t="s">
        <v>85</v>
      </c>
      <c r="AW558" s="12" t="s">
        <v>32</v>
      </c>
      <c r="AX558" s="12" t="s">
        <v>76</v>
      </c>
      <c r="AY558" s="153" t="s">
        <v>375</v>
      </c>
    </row>
    <row r="559" spans="2:65" s="12" customFormat="1" ht="11.25" x14ac:dyDescent="0.2">
      <c r="B559" s="151"/>
      <c r="D559" s="152" t="s">
        <v>384</v>
      </c>
      <c r="E559" s="153" t="s">
        <v>1</v>
      </c>
      <c r="F559" s="154" t="s">
        <v>83</v>
      </c>
      <c r="H559" s="155">
        <v>1</v>
      </c>
      <c r="I559" s="156"/>
      <c r="L559" s="151"/>
      <c r="M559" s="157"/>
      <c r="T559" s="158"/>
      <c r="AT559" s="153" t="s">
        <v>384</v>
      </c>
      <c r="AU559" s="153" t="s">
        <v>83</v>
      </c>
      <c r="AV559" s="12" t="s">
        <v>85</v>
      </c>
      <c r="AW559" s="12" t="s">
        <v>32</v>
      </c>
      <c r="AX559" s="12" t="s">
        <v>76</v>
      </c>
      <c r="AY559" s="153" t="s">
        <v>375</v>
      </c>
    </row>
    <row r="560" spans="2:65" s="12" customFormat="1" ht="11.25" x14ac:dyDescent="0.2">
      <c r="B560" s="151"/>
      <c r="D560" s="152" t="s">
        <v>384</v>
      </c>
      <c r="E560" s="153" t="s">
        <v>1</v>
      </c>
      <c r="F560" s="154" t="s">
        <v>83</v>
      </c>
      <c r="H560" s="155">
        <v>1</v>
      </c>
      <c r="I560" s="156"/>
      <c r="L560" s="151"/>
      <c r="M560" s="157"/>
      <c r="T560" s="158"/>
      <c r="AT560" s="153" t="s">
        <v>384</v>
      </c>
      <c r="AU560" s="153" t="s">
        <v>83</v>
      </c>
      <c r="AV560" s="12" t="s">
        <v>85</v>
      </c>
      <c r="AW560" s="12" t="s">
        <v>32</v>
      </c>
      <c r="AX560" s="12" t="s">
        <v>76</v>
      </c>
      <c r="AY560" s="153" t="s">
        <v>375</v>
      </c>
    </row>
    <row r="561" spans="2:65" s="12" customFormat="1" ht="11.25" x14ac:dyDescent="0.2">
      <c r="B561" s="151"/>
      <c r="D561" s="152" t="s">
        <v>384</v>
      </c>
      <c r="E561" s="153" t="s">
        <v>1</v>
      </c>
      <c r="F561" s="154" t="s">
        <v>83</v>
      </c>
      <c r="H561" s="155">
        <v>1</v>
      </c>
      <c r="I561" s="156"/>
      <c r="L561" s="151"/>
      <c r="M561" s="157"/>
      <c r="T561" s="158"/>
      <c r="AT561" s="153" t="s">
        <v>384</v>
      </c>
      <c r="AU561" s="153" t="s">
        <v>83</v>
      </c>
      <c r="AV561" s="12" t="s">
        <v>85</v>
      </c>
      <c r="AW561" s="12" t="s">
        <v>32</v>
      </c>
      <c r="AX561" s="12" t="s">
        <v>76</v>
      </c>
      <c r="AY561" s="153" t="s">
        <v>375</v>
      </c>
    </row>
    <row r="562" spans="2:65" s="13" customFormat="1" ht="11.25" x14ac:dyDescent="0.2">
      <c r="B562" s="159"/>
      <c r="D562" s="152" t="s">
        <v>384</v>
      </c>
      <c r="E562" s="160" t="s">
        <v>1</v>
      </c>
      <c r="F562" s="161" t="s">
        <v>387</v>
      </c>
      <c r="H562" s="162">
        <v>5</v>
      </c>
      <c r="I562" s="163"/>
      <c r="L562" s="159"/>
      <c r="M562" s="164"/>
      <c r="T562" s="165"/>
      <c r="AT562" s="160" t="s">
        <v>384</v>
      </c>
      <c r="AU562" s="160" t="s">
        <v>83</v>
      </c>
      <c r="AV562" s="13" t="s">
        <v>382</v>
      </c>
      <c r="AW562" s="13" t="s">
        <v>32</v>
      </c>
      <c r="AX562" s="13" t="s">
        <v>83</v>
      </c>
      <c r="AY562" s="160" t="s">
        <v>375</v>
      </c>
    </row>
    <row r="563" spans="2:65" s="14" customFormat="1" ht="11.25" x14ac:dyDescent="0.2">
      <c r="B563" s="166"/>
      <c r="D563" s="152" t="s">
        <v>384</v>
      </c>
      <c r="E563" s="167" t="s">
        <v>1</v>
      </c>
      <c r="F563" s="168" t="s">
        <v>2840</v>
      </c>
      <c r="H563" s="167" t="s">
        <v>1</v>
      </c>
      <c r="I563" s="169"/>
      <c r="L563" s="166"/>
      <c r="M563" s="170"/>
      <c r="T563" s="171"/>
      <c r="AT563" s="167" t="s">
        <v>384</v>
      </c>
      <c r="AU563" s="167" t="s">
        <v>83</v>
      </c>
      <c r="AV563" s="14" t="s">
        <v>83</v>
      </c>
      <c r="AW563" s="14" t="s">
        <v>32</v>
      </c>
      <c r="AX563" s="14" t="s">
        <v>76</v>
      </c>
      <c r="AY563" s="167" t="s">
        <v>375</v>
      </c>
    </row>
    <row r="564" spans="2:65" s="1" customFormat="1" ht="21.75" customHeight="1" x14ac:dyDescent="0.2">
      <c r="B564" s="32"/>
      <c r="C564" s="138" t="s">
        <v>788</v>
      </c>
      <c r="D564" s="138" t="s">
        <v>377</v>
      </c>
      <c r="E564" s="139" t="s">
        <v>3009</v>
      </c>
      <c r="F564" s="140" t="s">
        <v>3010</v>
      </c>
      <c r="G564" s="141" t="s">
        <v>631</v>
      </c>
      <c r="H564" s="142">
        <v>21</v>
      </c>
      <c r="I564" s="143"/>
      <c r="J564" s="144">
        <f>ROUND(I564*H564,2)</f>
        <v>0</v>
      </c>
      <c r="K564" s="140" t="s">
        <v>381</v>
      </c>
      <c r="L564" s="32"/>
      <c r="M564" s="145" t="s">
        <v>1</v>
      </c>
      <c r="N564" s="146" t="s">
        <v>41</v>
      </c>
      <c r="P564" s="147">
        <f>O564*H564</f>
        <v>0</v>
      </c>
      <c r="Q564" s="147">
        <v>0</v>
      </c>
      <c r="R564" s="147">
        <f>Q564*H564</f>
        <v>0</v>
      </c>
      <c r="S564" s="147">
        <v>0</v>
      </c>
      <c r="T564" s="148">
        <f>S564*H564</f>
        <v>0</v>
      </c>
      <c r="AR564" s="149" t="s">
        <v>382</v>
      </c>
      <c r="AT564" s="149" t="s">
        <v>377</v>
      </c>
      <c r="AU564" s="149" t="s">
        <v>83</v>
      </c>
      <c r="AY564" s="17" t="s">
        <v>375</v>
      </c>
      <c r="BE564" s="150">
        <f>IF(N564="základní",J564,0)</f>
        <v>0</v>
      </c>
      <c r="BF564" s="150">
        <f>IF(N564="snížená",J564,0)</f>
        <v>0</v>
      </c>
      <c r="BG564" s="150">
        <f>IF(N564="zákl. přenesená",J564,0)</f>
        <v>0</v>
      </c>
      <c r="BH564" s="150">
        <f>IF(N564="sníž. přenesená",J564,0)</f>
        <v>0</v>
      </c>
      <c r="BI564" s="150">
        <f>IF(N564="nulová",J564,0)</f>
        <v>0</v>
      </c>
      <c r="BJ564" s="17" t="s">
        <v>83</v>
      </c>
      <c r="BK564" s="150">
        <f>ROUND(I564*H564,2)</f>
        <v>0</v>
      </c>
      <c r="BL564" s="17" t="s">
        <v>382</v>
      </c>
      <c r="BM564" s="149" t="s">
        <v>3011</v>
      </c>
    </row>
    <row r="565" spans="2:65" s="12" customFormat="1" ht="11.25" x14ac:dyDescent="0.2">
      <c r="B565" s="151"/>
      <c r="D565" s="152" t="s">
        <v>384</v>
      </c>
      <c r="E565" s="153" t="s">
        <v>1</v>
      </c>
      <c r="F565" s="154" t="s">
        <v>85</v>
      </c>
      <c r="H565" s="155">
        <v>2</v>
      </c>
      <c r="I565" s="156"/>
      <c r="L565" s="151"/>
      <c r="M565" s="157"/>
      <c r="T565" s="158"/>
      <c r="AT565" s="153" t="s">
        <v>384</v>
      </c>
      <c r="AU565" s="153" t="s">
        <v>83</v>
      </c>
      <c r="AV565" s="12" t="s">
        <v>85</v>
      </c>
      <c r="AW565" s="12" t="s">
        <v>32</v>
      </c>
      <c r="AX565" s="12" t="s">
        <v>76</v>
      </c>
      <c r="AY565" s="153" t="s">
        <v>375</v>
      </c>
    </row>
    <row r="566" spans="2:65" s="12" customFormat="1" ht="11.25" x14ac:dyDescent="0.2">
      <c r="B566" s="151"/>
      <c r="D566" s="152" t="s">
        <v>384</v>
      </c>
      <c r="E566" s="153" t="s">
        <v>1</v>
      </c>
      <c r="F566" s="154" t="s">
        <v>93</v>
      </c>
      <c r="H566" s="155">
        <v>3</v>
      </c>
      <c r="I566" s="156"/>
      <c r="L566" s="151"/>
      <c r="M566" s="157"/>
      <c r="T566" s="158"/>
      <c r="AT566" s="153" t="s">
        <v>384</v>
      </c>
      <c r="AU566" s="153" t="s">
        <v>83</v>
      </c>
      <c r="AV566" s="12" t="s">
        <v>85</v>
      </c>
      <c r="AW566" s="12" t="s">
        <v>32</v>
      </c>
      <c r="AX566" s="12" t="s">
        <v>76</v>
      </c>
      <c r="AY566" s="153" t="s">
        <v>375</v>
      </c>
    </row>
    <row r="567" spans="2:65" s="12" customFormat="1" ht="11.25" x14ac:dyDescent="0.2">
      <c r="B567" s="151"/>
      <c r="D567" s="152" t="s">
        <v>384</v>
      </c>
      <c r="E567" s="153" t="s">
        <v>1</v>
      </c>
      <c r="F567" s="154" t="s">
        <v>83</v>
      </c>
      <c r="H567" s="155">
        <v>1</v>
      </c>
      <c r="I567" s="156"/>
      <c r="L567" s="151"/>
      <c r="M567" s="157"/>
      <c r="T567" s="158"/>
      <c r="AT567" s="153" t="s">
        <v>384</v>
      </c>
      <c r="AU567" s="153" t="s">
        <v>83</v>
      </c>
      <c r="AV567" s="12" t="s">
        <v>85</v>
      </c>
      <c r="AW567" s="12" t="s">
        <v>32</v>
      </c>
      <c r="AX567" s="12" t="s">
        <v>76</v>
      </c>
      <c r="AY567" s="153" t="s">
        <v>375</v>
      </c>
    </row>
    <row r="568" spans="2:65" s="12" customFormat="1" ht="11.25" x14ac:dyDescent="0.2">
      <c r="B568" s="151"/>
      <c r="D568" s="152" t="s">
        <v>384</v>
      </c>
      <c r="E568" s="153" t="s">
        <v>1</v>
      </c>
      <c r="F568" s="154" t="s">
        <v>83</v>
      </c>
      <c r="H568" s="155">
        <v>1</v>
      </c>
      <c r="I568" s="156"/>
      <c r="L568" s="151"/>
      <c r="M568" s="157"/>
      <c r="T568" s="158"/>
      <c r="AT568" s="153" t="s">
        <v>384</v>
      </c>
      <c r="AU568" s="153" t="s">
        <v>83</v>
      </c>
      <c r="AV568" s="12" t="s">
        <v>85</v>
      </c>
      <c r="AW568" s="12" t="s">
        <v>32</v>
      </c>
      <c r="AX568" s="12" t="s">
        <v>76</v>
      </c>
      <c r="AY568" s="153" t="s">
        <v>375</v>
      </c>
    </row>
    <row r="569" spans="2:65" s="12" customFormat="1" ht="11.25" x14ac:dyDescent="0.2">
      <c r="B569" s="151"/>
      <c r="D569" s="152" t="s">
        <v>384</v>
      </c>
      <c r="E569" s="153" t="s">
        <v>1</v>
      </c>
      <c r="F569" s="154" t="s">
        <v>85</v>
      </c>
      <c r="H569" s="155">
        <v>2</v>
      </c>
      <c r="I569" s="156"/>
      <c r="L569" s="151"/>
      <c r="M569" s="157"/>
      <c r="T569" s="158"/>
      <c r="AT569" s="153" t="s">
        <v>384</v>
      </c>
      <c r="AU569" s="153" t="s">
        <v>83</v>
      </c>
      <c r="AV569" s="12" t="s">
        <v>85</v>
      </c>
      <c r="AW569" s="12" t="s">
        <v>32</v>
      </c>
      <c r="AX569" s="12" t="s">
        <v>76</v>
      </c>
      <c r="AY569" s="153" t="s">
        <v>375</v>
      </c>
    </row>
    <row r="570" spans="2:65" s="12" customFormat="1" ht="11.25" x14ac:dyDescent="0.2">
      <c r="B570" s="151"/>
      <c r="D570" s="152" t="s">
        <v>384</v>
      </c>
      <c r="E570" s="153" t="s">
        <v>1</v>
      </c>
      <c r="F570" s="154" t="s">
        <v>93</v>
      </c>
      <c r="H570" s="155">
        <v>3</v>
      </c>
      <c r="I570" s="156"/>
      <c r="L570" s="151"/>
      <c r="M570" s="157"/>
      <c r="T570" s="158"/>
      <c r="AT570" s="153" t="s">
        <v>384</v>
      </c>
      <c r="AU570" s="153" t="s">
        <v>83</v>
      </c>
      <c r="AV570" s="12" t="s">
        <v>85</v>
      </c>
      <c r="AW570" s="12" t="s">
        <v>32</v>
      </c>
      <c r="AX570" s="12" t="s">
        <v>76</v>
      </c>
      <c r="AY570" s="153" t="s">
        <v>375</v>
      </c>
    </row>
    <row r="571" spans="2:65" s="12" customFormat="1" ht="11.25" x14ac:dyDescent="0.2">
      <c r="B571" s="151"/>
      <c r="D571" s="152" t="s">
        <v>384</v>
      </c>
      <c r="E571" s="153" t="s">
        <v>1</v>
      </c>
      <c r="F571" s="154" t="s">
        <v>93</v>
      </c>
      <c r="H571" s="155">
        <v>3</v>
      </c>
      <c r="I571" s="156"/>
      <c r="L571" s="151"/>
      <c r="M571" s="157"/>
      <c r="T571" s="158"/>
      <c r="AT571" s="153" t="s">
        <v>384</v>
      </c>
      <c r="AU571" s="153" t="s">
        <v>83</v>
      </c>
      <c r="AV571" s="12" t="s">
        <v>85</v>
      </c>
      <c r="AW571" s="12" t="s">
        <v>32</v>
      </c>
      <c r="AX571" s="12" t="s">
        <v>76</v>
      </c>
      <c r="AY571" s="153" t="s">
        <v>375</v>
      </c>
    </row>
    <row r="572" spans="2:65" s="12" customFormat="1" ht="11.25" x14ac:dyDescent="0.2">
      <c r="B572" s="151"/>
      <c r="D572" s="152" t="s">
        <v>384</v>
      </c>
      <c r="E572" s="153" t="s">
        <v>1</v>
      </c>
      <c r="F572" s="154" t="s">
        <v>93</v>
      </c>
      <c r="H572" s="155">
        <v>3</v>
      </c>
      <c r="I572" s="156"/>
      <c r="L572" s="151"/>
      <c r="M572" s="157"/>
      <c r="T572" s="158"/>
      <c r="AT572" s="153" t="s">
        <v>384</v>
      </c>
      <c r="AU572" s="153" t="s">
        <v>83</v>
      </c>
      <c r="AV572" s="12" t="s">
        <v>85</v>
      </c>
      <c r="AW572" s="12" t="s">
        <v>32</v>
      </c>
      <c r="AX572" s="12" t="s">
        <v>76</v>
      </c>
      <c r="AY572" s="153" t="s">
        <v>375</v>
      </c>
    </row>
    <row r="573" spans="2:65" s="12" customFormat="1" ht="11.25" x14ac:dyDescent="0.2">
      <c r="B573" s="151"/>
      <c r="D573" s="152" t="s">
        <v>384</v>
      </c>
      <c r="E573" s="153" t="s">
        <v>1</v>
      </c>
      <c r="F573" s="154" t="s">
        <v>93</v>
      </c>
      <c r="H573" s="155">
        <v>3</v>
      </c>
      <c r="I573" s="156"/>
      <c r="L573" s="151"/>
      <c r="M573" s="157"/>
      <c r="T573" s="158"/>
      <c r="AT573" s="153" t="s">
        <v>384</v>
      </c>
      <c r="AU573" s="153" t="s">
        <v>83</v>
      </c>
      <c r="AV573" s="12" t="s">
        <v>85</v>
      </c>
      <c r="AW573" s="12" t="s">
        <v>32</v>
      </c>
      <c r="AX573" s="12" t="s">
        <v>76</v>
      </c>
      <c r="AY573" s="153" t="s">
        <v>375</v>
      </c>
    </row>
    <row r="574" spans="2:65" s="13" customFormat="1" ht="11.25" x14ac:dyDescent="0.2">
      <c r="B574" s="159"/>
      <c r="D574" s="152" t="s">
        <v>384</v>
      </c>
      <c r="E574" s="160" t="s">
        <v>1</v>
      </c>
      <c r="F574" s="161" t="s">
        <v>387</v>
      </c>
      <c r="H574" s="162">
        <v>21</v>
      </c>
      <c r="I574" s="163"/>
      <c r="L574" s="159"/>
      <c r="M574" s="164"/>
      <c r="T574" s="165"/>
      <c r="AT574" s="160" t="s">
        <v>384</v>
      </c>
      <c r="AU574" s="160" t="s">
        <v>83</v>
      </c>
      <c r="AV574" s="13" t="s">
        <v>382</v>
      </c>
      <c r="AW574" s="13" t="s">
        <v>32</v>
      </c>
      <c r="AX574" s="13" t="s">
        <v>83</v>
      </c>
      <c r="AY574" s="160" t="s">
        <v>375</v>
      </c>
    </row>
    <row r="575" spans="2:65" s="14" customFormat="1" ht="11.25" x14ac:dyDescent="0.2">
      <c r="B575" s="166"/>
      <c r="D575" s="152" t="s">
        <v>384</v>
      </c>
      <c r="E575" s="167" t="s">
        <v>1</v>
      </c>
      <c r="F575" s="168" t="s">
        <v>2840</v>
      </c>
      <c r="H575" s="167" t="s">
        <v>1</v>
      </c>
      <c r="I575" s="169"/>
      <c r="L575" s="166"/>
      <c r="M575" s="170"/>
      <c r="T575" s="171"/>
      <c r="AT575" s="167" t="s">
        <v>384</v>
      </c>
      <c r="AU575" s="167" t="s">
        <v>83</v>
      </c>
      <c r="AV575" s="14" t="s">
        <v>83</v>
      </c>
      <c r="AW575" s="14" t="s">
        <v>32</v>
      </c>
      <c r="AX575" s="14" t="s">
        <v>76</v>
      </c>
      <c r="AY575" s="167" t="s">
        <v>375</v>
      </c>
    </row>
    <row r="576" spans="2:65" s="1" customFormat="1" ht="16.5" customHeight="1" x14ac:dyDescent="0.2">
      <c r="B576" s="32"/>
      <c r="C576" s="138" t="s">
        <v>794</v>
      </c>
      <c r="D576" s="138" t="s">
        <v>377</v>
      </c>
      <c r="E576" s="139" t="s">
        <v>3012</v>
      </c>
      <c r="F576" s="140" t="s">
        <v>3013</v>
      </c>
      <c r="G576" s="141" t="s">
        <v>631</v>
      </c>
      <c r="H576" s="142">
        <v>17</v>
      </c>
      <c r="I576" s="143"/>
      <c r="J576" s="144">
        <f>ROUND(I576*H576,2)</f>
        <v>0</v>
      </c>
      <c r="K576" s="140" t="s">
        <v>381</v>
      </c>
      <c r="L576" s="32"/>
      <c r="M576" s="145" t="s">
        <v>1</v>
      </c>
      <c r="N576" s="146" t="s">
        <v>41</v>
      </c>
      <c r="P576" s="147">
        <f>O576*H576</f>
        <v>0</v>
      </c>
      <c r="Q576" s="147">
        <v>0</v>
      </c>
      <c r="R576" s="147">
        <f>Q576*H576</f>
        <v>0</v>
      </c>
      <c r="S576" s="147">
        <v>0</v>
      </c>
      <c r="T576" s="148">
        <f>S576*H576</f>
        <v>0</v>
      </c>
      <c r="AR576" s="149" t="s">
        <v>382</v>
      </c>
      <c r="AT576" s="149" t="s">
        <v>377</v>
      </c>
      <c r="AU576" s="149" t="s">
        <v>83</v>
      </c>
      <c r="AY576" s="17" t="s">
        <v>375</v>
      </c>
      <c r="BE576" s="150">
        <f>IF(N576="základní",J576,0)</f>
        <v>0</v>
      </c>
      <c r="BF576" s="150">
        <f>IF(N576="snížená",J576,0)</f>
        <v>0</v>
      </c>
      <c r="BG576" s="150">
        <f>IF(N576="zákl. přenesená",J576,0)</f>
        <v>0</v>
      </c>
      <c r="BH576" s="150">
        <f>IF(N576="sníž. přenesená",J576,0)</f>
        <v>0</v>
      </c>
      <c r="BI576" s="150">
        <f>IF(N576="nulová",J576,0)</f>
        <v>0</v>
      </c>
      <c r="BJ576" s="17" t="s">
        <v>83</v>
      </c>
      <c r="BK576" s="150">
        <f>ROUND(I576*H576,2)</f>
        <v>0</v>
      </c>
      <c r="BL576" s="17" t="s">
        <v>382</v>
      </c>
      <c r="BM576" s="149" t="s">
        <v>3014</v>
      </c>
    </row>
    <row r="577" spans="2:65" s="12" customFormat="1" ht="11.25" x14ac:dyDescent="0.2">
      <c r="B577" s="151"/>
      <c r="D577" s="152" t="s">
        <v>384</v>
      </c>
      <c r="E577" s="153" t="s">
        <v>1</v>
      </c>
      <c r="F577" s="154" t="s">
        <v>85</v>
      </c>
      <c r="H577" s="155">
        <v>2</v>
      </c>
      <c r="I577" s="156"/>
      <c r="L577" s="151"/>
      <c r="M577" s="157"/>
      <c r="T577" s="158"/>
      <c r="AT577" s="153" t="s">
        <v>384</v>
      </c>
      <c r="AU577" s="153" t="s">
        <v>83</v>
      </c>
      <c r="AV577" s="12" t="s">
        <v>85</v>
      </c>
      <c r="AW577" s="12" t="s">
        <v>32</v>
      </c>
      <c r="AX577" s="12" t="s">
        <v>76</v>
      </c>
      <c r="AY577" s="153" t="s">
        <v>375</v>
      </c>
    </row>
    <row r="578" spans="2:65" s="12" customFormat="1" ht="11.25" x14ac:dyDescent="0.2">
      <c r="B578" s="151"/>
      <c r="D578" s="152" t="s">
        <v>384</v>
      </c>
      <c r="E578" s="153" t="s">
        <v>1</v>
      </c>
      <c r="F578" s="154" t="s">
        <v>93</v>
      </c>
      <c r="H578" s="155">
        <v>3</v>
      </c>
      <c r="I578" s="156"/>
      <c r="L578" s="151"/>
      <c r="M578" s="157"/>
      <c r="T578" s="158"/>
      <c r="AT578" s="153" t="s">
        <v>384</v>
      </c>
      <c r="AU578" s="153" t="s">
        <v>83</v>
      </c>
      <c r="AV578" s="12" t="s">
        <v>85</v>
      </c>
      <c r="AW578" s="12" t="s">
        <v>32</v>
      </c>
      <c r="AX578" s="12" t="s">
        <v>76</v>
      </c>
      <c r="AY578" s="153" t="s">
        <v>375</v>
      </c>
    </row>
    <row r="579" spans="2:65" s="12" customFormat="1" ht="11.25" x14ac:dyDescent="0.2">
      <c r="B579" s="151"/>
      <c r="D579" s="152" t="s">
        <v>384</v>
      </c>
      <c r="E579" s="153" t="s">
        <v>1</v>
      </c>
      <c r="F579" s="154" t="s">
        <v>93</v>
      </c>
      <c r="H579" s="155">
        <v>3</v>
      </c>
      <c r="I579" s="156"/>
      <c r="L579" s="151"/>
      <c r="M579" s="157"/>
      <c r="T579" s="158"/>
      <c r="AT579" s="153" t="s">
        <v>384</v>
      </c>
      <c r="AU579" s="153" t="s">
        <v>83</v>
      </c>
      <c r="AV579" s="12" t="s">
        <v>85</v>
      </c>
      <c r="AW579" s="12" t="s">
        <v>32</v>
      </c>
      <c r="AX579" s="12" t="s">
        <v>76</v>
      </c>
      <c r="AY579" s="153" t="s">
        <v>375</v>
      </c>
    </row>
    <row r="580" spans="2:65" s="12" customFormat="1" ht="11.25" x14ac:dyDescent="0.2">
      <c r="B580" s="151"/>
      <c r="D580" s="152" t="s">
        <v>384</v>
      </c>
      <c r="E580" s="153" t="s">
        <v>1</v>
      </c>
      <c r="F580" s="154" t="s">
        <v>85</v>
      </c>
      <c r="H580" s="155">
        <v>2</v>
      </c>
      <c r="I580" s="156"/>
      <c r="L580" s="151"/>
      <c r="M580" s="157"/>
      <c r="T580" s="158"/>
      <c r="AT580" s="153" t="s">
        <v>384</v>
      </c>
      <c r="AU580" s="153" t="s">
        <v>83</v>
      </c>
      <c r="AV580" s="12" t="s">
        <v>85</v>
      </c>
      <c r="AW580" s="12" t="s">
        <v>32</v>
      </c>
      <c r="AX580" s="12" t="s">
        <v>76</v>
      </c>
      <c r="AY580" s="153" t="s">
        <v>375</v>
      </c>
    </row>
    <row r="581" spans="2:65" s="12" customFormat="1" ht="11.25" x14ac:dyDescent="0.2">
      <c r="B581" s="151"/>
      <c r="D581" s="152" t="s">
        <v>384</v>
      </c>
      <c r="E581" s="153" t="s">
        <v>1</v>
      </c>
      <c r="F581" s="154" t="s">
        <v>382</v>
      </c>
      <c r="H581" s="155">
        <v>4</v>
      </c>
      <c r="I581" s="156"/>
      <c r="L581" s="151"/>
      <c r="M581" s="157"/>
      <c r="T581" s="158"/>
      <c r="AT581" s="153" t="s">
        <v>384</v>
      </c>
      <c r="AU581" s="153" t="s">
        <v>83</v>
      </c>
      <c r="AV581" s="12" t="s">
        <v>85</v>
      </c>
      <c r="AW581" s="12" t="s">
        <v>32</v>
      </c>
      <c r="AX581" s="12" t="s">
        <v>76</v>
      </c>
      <c r="AY581" s="153" t="s">
        <v>375</v>
      </c>
    </row>
    <row r="582" spans="2:65" s="12" customFormat="1" ht="11.25" x14ac:dyDescent="0.2">
      <c r="B582" s="151"/>
      <c r="D582" s="152" t="s">
        <v>384</v>
      </c>
      <c r="E582" s="153" t="s">
        <v>1</v>
      </c>
      <c r="F582" s="154" t="s">
        <v>83</v>
      </c>
      <c r="H582" s="155">
        <v>1</v>
      </c>
      <c r="I582" s="156"/>
      <c r="L582" s="151"/>
      <c r="M582" s="157"/>
      <c r="T582" s="158"/>
      <c r="AT582" s="153" t="s">
        <v>384</v>
      </c>
      <c r="AU582" s="153" t="s">
        <v>83</v>
      </c>
      <c r="AV582" s="12" t="s">
        <v>85</v>
      </c>
      <c r="AW582" s="12" t="s">
        <v>32</v>
      </c>
      <c r="AX582" s="12" t="s">
        <v>76</v>
      </c>
      <c r="AY582" s="153" t="s">
        <v>375</v>
      </c>
    </row>
    <row r="583" spans="2:65" s="12" customFormat="1" ht="11.25" x14ac:dyDescent="0.2">
      <c r="B583" s="151"/>
      <c r="D583" s="152" t="s">
        <v>384</v>
      </c>
      <c r="E583" s="153" t="s">
        <v>1</v>
      </c>
      <c r="F583" s="154" t="s">
        <v>85</v>
      </c>
      <c r="H583" s="155">
        <v>2</v>
      </c>
      <c r="I583" s="156"/>
      <c r="L583" s="151"/>
      <c r="M583" s="157"/>
      <c r="T583" s="158"/>
      <c r="AT583" s="153" t="s">
        <v>384</v>
      </c>
      <c r="AU583" s="153" t="s">
        <v>83</v>
      </c>
      <c r="AV583" s="12" t="s">
        <v>85</v>
      </c>
      <c r="AW583" s="12" t="s">
        <v>32</v>
      </c>
      <c r="AX583" s="12" t="s">
        <v>76</v>
      </c>
      <c r="AY583" s="153" t="s">
        <v>375</v>
      </c>
    </row>
    <row r="584" spans="2:65" s="13" customFormat="1" ht="11.25" x14ac:dyDescent="0.2">
      <c r="B584" s="159"/>
      <c r="D584" s="152" t="s">
        <v>384</v>
      </c>
      <c r="E584" s="160" t="s">
        <v>1</v>
      </c>
      <c r="F584" s="161" t="s">
        <v>387</v>
      </c>
      <c r="H584" s="162">
        <v>17</v>
      </c>
      <c r="I584" s="163"/>
      <c r="L584" s="159"/>
      <c r="M584" s="164"/>
      <c r="T584" s="165"/>
      <c r="AT584" s="160" t="s">
        <v>384</v>
      </c>
      <c r="AU584" s="160" t="s">
        <v>83</v>
      </c>
      <c r="AV584" s="13" t="s">
        <v>382</v>
      </c>
      <c r="AW584" s="13" t="s">
        <v>32</v>
      </c>
      <c r="AX584" s="13" t="s">
        <v>83</v>
      </c>
      <c r="AY584" s="160" t="s">
        <v>375</v>
      </c>
    </row>
    <row r="585" spans="2:65" s="14" customFormat="1" ht="11.25" x14ac:dyDescent="0.2">
      <c r="B585" s="166"/>
      <c r="D585" s="152" t="s">
        <v>384</v>
      </c>
      <c r="E585" s="167" t="s">
        <v>1</v>
      </c>
      <c r="F585" s="168" t="s">
        <v>2840</v>
      </c>
      <c r="H585" s="167" t="s">
        <v>1</v>
      </c>
      <c r="I585" s="169"/>
      <c r="L585" s="166"/>
      <c r="M585" s="170"/>
      <c r="T585" s="171"/>
      <c r="AT585" s="167" t="s">
        <v>384</v>
      </c>
      <c r="AU585" s="167" t="s">
        <v>83</v>
      </c>
      <c r="AV585" s="14" t="s">
        <v>83</v>
      </c>
      <c r="AW585" s="14" t="s">
        <v>32</v>
      </c>
      <c r="AX585" s="14" t="s">
        <v>76</v>
      </c>
      <c r="AY585" s="167" t="s">
        <v>375</v>
      </c>
    </row>
    <row r="586" spans="2:65" s="1" customFormat="1" ht="16.5" customHeight="1" x14ac:dyDescent="0.2">
      <c r="B586" s="32"/>
      <c r="C586" s="138" t="s">
        <v>799</v>
      </c>
      <c r="D586" s="138" t="s">
        <v>377</v>
      </c>
      <c r="E586" s="139" t="s">
        <v>3015</v>
      </c>
      <c r="F586" s="140" t="s">
        <v>3016</v>
      </c>
      <c r="G586" s="141" t="s">
        <v>631</v>
      </c>
      <c r="H586" s="142">
        <v>11</v>
      </c>
      <c r="I586" s="143"/>
      <c r="J586" s="144">
        <f>ROUND(I586*H586,2)</f>
        <v>0</v>
      </c>
      <c r="K586" s="140" t="s">
        <v>381</v>
      </c>
      <c r="L586" s="32"/>
      <c r="M586" s="145" t="s">
        <v>1</v>
      </c>
      <c r="N586" s="146" t="s">
        <v>41</v>
      </c>
      <c r="P586" s="147">
        <f>O586*H586</f>
        <v>0</v>
      </c>
      <c r="Q586" s="147">
        <v>0</v>
      </c>
      <c r="R586" s="147">
        <f>Q586*H586</f>
        <v>0</v>
      </c>
      <c r="S586" s="147">
        <v>0</v>
      </c>
      <c r="T586" s="148">
        <f>S586*H586</f>
        <v>0</v>
      </c>
      <c r="AR586" s="149" t="s">
        <v>382</v>
      </c>
      <c r="AT586" s="149" t="s">
        <v>377</v>
      </c>
      <c r="AU586" s="149" t="s">
        <v>83</v>
      </c>
      <c r="AY586" s="17" t="s">
        <v>375</v>
      </c>
      <c r="BE586" s="150">
        <f>IF(N586="základní",J586,0)</f>
        <v>0</v>
      </c>
      <c r="BF586" s="150">
        <f>IF(N586="snížená",J586,0)</f>
        <v>0</v>
      </c>
      <c r="BG586" s="150">
        <f>IF(N586="zákl. přenesená",J586,0)</f>
        <v>0</v>
      </c>
      <c r="BH586" s="150">
        <f>IF(N586="sníž. přenesená",J586,0)</f>
        <v>0</v>
      </c>
      <c r="BI586" s="150">
        <f>IF(N586="nulová",J586,0)</f>
        <v>0</v>
      </c>
      <c r="BJ586" s="17" t="s">
        <v>83</v>
      </c>
      <c r="BK586" s="150">
        <f>ROUND(I586*H586,2)</f>
        <v>0</v>
      </c>
      <c r="BL586" s="17" t="s">
        <v>382</v>
      </c>
      <c r="BM586" s="149" t="s">
        <v>3017</v>
      </c>
    </row>
    <row r="587" spans="2:65" s="12" customFormat="1" ht="11.25" x14ac:dyDescent="0.2">
      <c r="B587" s="151"/>
      <c r="D587" s="152" t="s">
        <v>384</v>
      </c>
      <c r="E587" s="153" t="s">
        <v>1</v>
      </c>
      <c r="F587" s="154" t="s">
        <v>85</v>
      </c>
      <c r="H587" s="155">
        <v>2</v>
      </c>
      <c r="I587" s="156"/>
      <c r="L587" s="151"/>
      <c r="M587" s="157"/>
      <c r="T587" s="158"/>
      <c r="AT587" s="153" t="s">
        <v>384</v>
      </c>
      <c r="AU587" s="153" t="s">
        <v>83</v>
      </c>
      <c r="AV587" s="12" t="s">
        <v>85</v>
      </c>
      <c r="AW587" s="12" t="s">
        <v>32</v>
      </c>
      <c r="AX587" s="12" t="s">
        <v>76</v>
      </c>
      <c r="AY587" s="153" t="s">
        <v>375</v>
      </c>
    </row>
    <row r="588" spans="2:65" s="12" customFormat="1" ht="11.25" x14ac:dyDescent="0.2">
      <c r="B588" s="151"/>
      <c r="D588" s="152" t="s">
        <v>384</v>
      </c>
      <c r="E588" s="153" t="s">
        <v>1</v>
      </c>
      <c r="F588" s="154" t="s">
        <v>83</v>
      </c>
      <c r="H588" s="155">
        <v>1</v>
      </c>
      <c r="I588" s="156"/>
      <c r="L588" s="151"/>
      <c r="M588" s="157"/>
      <c r="T588" s="158"/>
      <c r="AT588" s="153" t="s">
        <v>384</v>
      </c>
      <c r="AU588" s="153" t="s">
        <v>83</v>
      </c>
      <c r="AV588" s="12" t="s">
        <v>85</v>
      </c>
      <c r="AW588" s="12" t="s">
        <v>32</v>
      </c>
      <c r="AX588" s="12" t="s">
        <v>76</v>
      </c>
      <c r="AY588" s="153" t="s">
        <v>375</v>
      </c>
    </row>
    <row r="589" spans="2:65" s="12" customFormat="1" ht="11.25" x14ac:dyDescent="0.2">
      <c r="B589" s="151"/>
      <c r="D589" s="152" t="s">
        <v>384</v>
      </c>
      <c r="E589" s="153" t="s">
        <v>1</v>
      </c>
      <c r="F589" s="154" t="s">
        <v>85</v>
      </c>
      <c r="H589" s="155">
        <v>2</v>
      </c>
      <c r="I589" s="156"/>
      <c r="L589" s="151"/>
      <c r="M589" s="157"/>
      <c r="T589" s="158"/>
      <c r="AT589" s="153" t="s">
        <v>384</v>
      </c>
      <c r="AU589" s="153" t="s">
        <v>83</v>
      </c>
      <c r="AV589" s="12" t="s">
        <v>85</v>
      </c>
      <c r="AW589" s="12" t="s">
        <v>32</v>
      </c>
      <c r="AX589" s="12" t="s">
        <v>76</v>
      </c>
      <c r="AY589" s="153" t="s">
        <v>375</v>
      </c>
    </row>
    <row r="590" spans="2:65" s="12" customFormat="1" ht="11.25" x14ac:dyDescent="0.2">
      <c r="B590" s="151"/>
      <c r="D590" s="152" t="s">
        <v>384</v>
      </c>
      <c r="E590" s="153" t="s">
        <v>1</v>
      </c>
      <c r="F590" s="154" t="s">
        <v>85</v>
      </c>
      <c r="H590" s="155">
        <v>2</v>
      </c>
      <c r="I590" s="156"/>
      <c r="L590" s="151"/>
      <c r="M590" s="157"/>
      <c r="T590" s="158"/>
      <c r="AT590" s="153" t="s">
        <v>384</v>
      </c>
      <c r="AU590" s="153" t="s">
        <v>83</v>
      </c>
      <c r="AV590" s="12" t="s">
        <v>85</v>
      </c>
      <c r="AW590" s="12" t="s">
        <v>32</v>
      </c>
      <c r="AX590" s="12" t="s">
        <v>76</v>
      </c>
      <c r="AY590" s="153" t="s">
        <v>375</v>
      </c>
    </row>
    <row r="591" spans="2:65" s="12" customFormat="1" ht="11.25" x14ac:dyDescent="0.2">
      <c r="B591" s="151"/>
      <c r="D591" s="152" t="s">
        <v>384</v>
      </c>
      <c r="E591" s="153" t="s">
        <v>1</v>
      </c>
      <c r="F591" s="154" t="s">
        <v>382</v>
      </c>
      <c r="H591" s="155">
        <v>4</v>
      </c>
      <c r="I591" s="156"/>
      <c r="L591" s="151"/>
      <c r="M591" s="157"/>
      <c r="T591" s="158"/>
      <c r="AT591" s="153" t="s">
        <v>384</v>
      </c>
      <c r="AU591" s="153" t="s">
        <v>83</v>
      </c>
      <c r="AV591" s="12" t="s">
        <v>85</v>
      </c>
      <c r="AW591" s="12" t="s">
        <v>32</v>
      </c>
      <c r="AX591" s="12" t="s">
        <v>76</v>
      </c>
      <c r="AY591" s="153" t="s">
        <v>375</v>
      </c>
    </row>
    <row r="592" spans="2:65" s="13" customFormat="1" ht="11.25" x14ac:dyDescent="0.2">
      <c r="B592" s="159"/>
      <c r="D592" s="152" t="s">
        <v>384</v>
      </c>
      <c r="E592" s="160" t="s">
        <v>1</v>
      </c>
      <c r="F592" s="161" t="s">
        <v>387</v>
      </c>
      <c r="H592" s="162">
        <v>11</v>
      </c>
      <c r="I592" s="163"/>
      <c r="L592" s="159"/>
      <c r="M592" s="164"/>
      <c r="T592" s="165"/>
      <c r="AT592" s="160" t="s">
        <v>384</v>
      </c>
      <c r="AU592" s="160" t="s">
        <v>83</v>
      </c>
      <c r="AV592" s="13" t="s">
        <v>382</v>
      </c>
      <c r="AW592" s="13" t="s">
        <v>32</v>
      </c>
      <c r="AX592" s="13" t="s">
        <v>83</v>
      </c>
      <c r="AY592" s="160" t="s">
        <v>375</v>
      </c>
    </row>
    <row r="593" spans="2:65" s="14" customFormat="1" ht="11.25" x14ac:dyDescent="0.2">
      <c r="B593" s="166"/>
      <c r="D593" s="152" t="s">
        <v>384</v>
      </c>
      <c r="E593" s="167" t="s">
        <v>1</v>
      </c>
      <c r="F593" s="168" t="s">
        <v>2840</v>
      </c>
      <c r="H593" s="167" t="s">
        <v>1</v>
      </c>
      <c r="I593" s="169"/>
      <c r="L593" s="166"/>
      <c r="M593" s="170"/>
      <c r="T593" s="171"/>
      <c r="AT593" s="167" t="s">
        <v>384</v>
      </c>
      <c r="AU593" s="167" t="s">
        <v>83</v>
      </c>
      <c r="AV593" s="14" t="s">
        <v>83</v>
      </c>
      <c r="AW593" s="14" t="s">
        <v>32</v>
      </c>
      <c r="AX593" s="14" t="s">
        <v>76</v>
      </c>
      <c r="AY593" s="167" t="s">
        <v>375</v>
      </c>
    </row>
    <row r="594" spans="2:65" s="1" customFormat="1" ht="16.5" customHeight="1" x14ac:dyDescent="0.2">
      <c r="B594" s="32"/>
      <c r="C594" s="138" t="s">
        <v>805</v>
      </c>
      <c r="D594" s="138" t="s">
        <v>377</v>
      </c>
      <c r="E594" s="139" t="s">
        <v>3018</v>
      </c>
      <c r="F594" s="140" t="s">
        <v>3019</v>
      </c>
      <c r="G594" s="141" t="s">
        <v>631</v>
      </c>
      <c r="H594" s="142">
        <v>12</v>
      </c>
      <c r="I594" s="143"/>
      <c r="J594" s="144">
        <f>ROUND(I594*H594,2)</f>
        <v>0</v>
      </c>
      <c r="K594" s="140" t="s">
        <v>381</v>
      </c>
      <c r="L594" s="32"/>
      <c r="M594" s="145" t="s">
        <v>1</v>
      </c>
      <c r="N594" s="146" t="s">
        <v>41</v>
      </c>
      <c r="P594" s="147">
        <f>O594*H594</f>
        <v>0</v>
      </c>
      <c r="Q594" s="147">
        <v>0</v>
      </c>
      <c r="R594" s="147">
        <f>Q594*H594</f>
        <v>0</v>
      </c>
      <c r="S594" s="147">
        <v>0</v>
      </c>
      <c r="T594" s="148">
        <f>S594*H594</f>
        <v>0</v>
      </c>
      <c r="AR594" s="149" t="s">
        <v>382</v>
      </c>
      <c r="AT594" s="149" t="s">
        <v>377</v>
      </c>
      <c r="AU594" s="149" t="s">
        <v>83</v>
      </c>
      <c r="AY594" s="17" t="s">
        <v>375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83</v>
      </c>
      <c r="BK594" s="150">
        <f>ROUND(I594*H594,2)</f>
        <v>0</v>
      </c>
      <c r="BL594" s="17" t="s">
        <v>382</v>
      </c>
      <c r="BM594" s="149" t="s">
        <v>3020</v>
      </c>
    </row>
    <row r="595" spans="2:65" s="12" customFormat="1" ht="11.25" x14ac:dyDescent="0.2">
      <c r="B595" s="151"/>
      <c r="D595" s="152" t="s">
        <v>384</v>
      </c>
      <c r="E595" s="153" t="s">
        <v>1</v>
      </c>
      <c r="F595" s="154" t="s">
        <v>85</v>
      </c>
      <c r="H595" s="155">
        <v>2</v>
      </c>
      <c r="I595" s="156"/>
      <c r="L595" s="151"/>
      <c r="M595" s="157"/>
      <c r="T595" s="158"/>
      <c r="AT595" s="153" t="s">
        <v>384</v>
      </c>
      <c r="AU595" s="153" t="s">
        <v>83</v>
      </c>
      <c r="AV595" s="12" t="s">
        <v>85</v>
      </c>
      <c r="AW595" s="12" t="s">
        <v>32</v>
      </c>
      <c r="AX595" s="12" t="s">
        <v>76</v>
      </c>
      <c r="AY595" s="153" t="s">
        <v>375</v>
      </c>
    </row>
    <row r="596" spans="2:65" s="12" customFormat="1" ht="11.25" x14ac:dyDescent="0.2">
      <c r="B596" s="151"/>
      <c r="D596" s="152" t="s">
        <v>384</v>
      </c>
      <c r="E596" s="153" t="s">
        <v>1</v>
      </c>
      <c r="F596" s="154" t="s">
        <v>85</v>
      </c>
      <c r="H596" s="155">
        <v>2</v>
      </c>
      <c r="I596" s="156"/>
      <c r="L596" s="151"/>
      <c r="M596" s="157"/>
      <c r="T596" s="158"/>
      <c r="AT596" s="153" t="s">
        <v>384</v>
      </c>
      <c r="AU596" s="153" t="s">
        <v>83</v>
      </c>
      <c r="AV596" s="12" t="s">
        <v>85</v>
      </c>
      <c r="AW596" s="12" t="s">
        <v>32</v>
      </c>
      <c r="AX596" s="12" t="s">
        <v>76</v>
      </c>
      <c r="AY596" s="153" t="s">
        <v>375</v>
      </c>
    </row>
    <row r="597" spans="2:65" s="12" customFormat="1" ht="11.25" x14ac:dyDescent="0.2">
      <c r="B597" s="151"/>
      <c r="D597" s="152" t="s">
        <v>384</v>
      </c>
      <c r="E597" s="153" t="s">
        <v>1</v>
      </c>
      <c r="F597" s="154" t="s">
        <v>85</v>
      </c>
      <c r="H597" s="155">
        <v>2</v>
      </c>
      <c r="I597" s="156"/>
      <c r="L597" s="151"/>
      <c r="M597" s="157"/>
      <c r="T597" s="158"/>
      <c r="AT597" s="153" t="s">
        <v>384</v>
      </c>
      <c r="AU597" s="153" t="s">
        <v>83</v>
      </c>
      <c r="AV597" s="12" t="s">
        <v>85</v>
      </c>
      <c r="AW597" s="12" t="s">
        <v>32</v>
      </c>
      <c r="AX597" s="12" t="s">
        <v>76</v>
      </c>
      <c r="AY597" s="153" t="s">
        <v>375</v>
      </c>
    </row>
    <row r="598" spans="2:65" s="12" customFormat="1" ht="11.25" x14ac:dyDescent="0.2">
      <c r="B598" s="151"/>
      <c r="D598" s="152" t="s">
        <v>384</v>
      </c>
      <c r="E598" s="153" t="s">
        <v>1</v>
      </c>
      <c r="F598" s="154" t="s">
        <v>85</v>
      </c>
      <c r="H598" s="155">
        <v>2</v>
      </c>
      <c r="I598" s="156"/>
      <c r="L598" s="151"/>
      <c r="M598" s="157"/>
      <c r="T598" s="158"/>
      <c r="AT598" s="153" t="s">
        <v>384</v>
      </c>
      <c r="AU598" s="153" t="s">
        <v>83</v>
      </c>
      <c r="AV598" s="12" t="s">
        <v>85</v>
      </c>
      <c r="AW598" s="12" t="s">
        <v>32</v>
      </c>
      <c r="AX598" s="12" t="s">
        <v>76</v>
      </c>
      <c r="AY598" s="153" t="s">
        <v>375</v>
      </c>
    </row>
    <row r="599" spans="2:65" s="12" customFormat="1" ht="11.25" x14ac:dyDescent="0.2">
      <c r="B599" s="151"/>
      <c r="D599" s="152" t="s">
        <v>384</v>
      </c>
      <c r="E599" s="153" t="s">
        <v>1</v>
      </c>
      <c r="F599" s="154" t="s">
        <v>85</v>
      </c>
      <c r="H599" s="155">
        <v>2</v>
      </c>
      <c r="I599" s="156"/>
      <c r="L599" s="151"/>
      <c r="M599" s="157"/>
      <c r="T599" s="158"/>
      <c r="AT599" s="153" t="s">
        <v>384</v>
      </c>
      <c r="AU599" s="153" t="s">
        <v>83</v>
      </c>
      <c r="AV599" s="12" t="s">
        <v>85</v>
      </c>
      <c r="AW599" s="12" t="s">
        <v>32</v>
      </c>
      <c r="AX599" s="12" t="s">
        <v>76</v>
      </c>
      <c r="AY599" s="153" t="s">
        <v>375</v>
      </c>
    </row>
    <row r="600" spans="2:65" s="12" customFormat="1" ht="11.25" x14ac:dyDescent="0.2">
      <c r="B600" s="151"/>
      <c r="D600" s="152" t="s">
        <v>384</v>
      </c>
      <c r="E600" s="153" t="s">
        <v>1</v>
      </c>
      <c r="F600" s="154" t="s">
        <v>85</v>
      </c>
      <c r="H600" s="155">
        <v>2</v>
      </c>
      <c r="I600" s="156"/>
      <c r="L600" s="151"/>
      <c r="M600" s="157"/>
      <c r="T600" s="158"/>
      <c r="AT600" s="153" t="s">
        <v>384</v>
      </c>
      <c r="AU600" s="153" t="s">
        <v>83</v>
      </c>
      <c r="AV600" s="12" t="s">
        <v>85</v>
      </c>
      <c r="AW600" s="12" t="s">
        <v>32</v>
      </c>
      <c r="AX600" s="12" t="s">
        <v>76</v>
      </c>
      <c r="AY600" s="153" t="s">
        <v>375</v>
      </c>
    </row>
    <row r="601" spans="2:65" s="13" customFormat="1" ht="11.25" x14ac:dyDescent="0.2">
      <c r="B601" s="159"/>
      <c r="D601" s="152" t="s">
        <v>384</v>
      </c>
      <c r="E601" s="160" t="s">
        <v>1</v>
      </c>
      <c r="F601" s="161" t="s">
        <v>387</v>
      </c>
      <c r="H601" s="162">
        <v>12</v>
      </c>
      <c r="I601" s="163"/>
      <c r="L601" s="159"/>
      <c r="M601" s="164"/>
      <c r="T601" s="165"/>
      <c r="AT601" s="160" t="s">
        <v>384</v>
      </c>
      <c r="AU601" s="160" t="s">
        <v>83</v>
      </c>
      <c r="AV601" s="13" t="s">
        <v>382</v>
      </c>
      <c r="AW601" s="13" t="s">
        <v>32</v>
      </c>
      <c r="AX601" s="13" t="s">
        <v>83</v>
      </c>
      <c r="AY601" s="160" t="s">
        <v>375</v>
      </c>
    </row>
    <row r="602" spans="2:65" s="14" customFormat="1" ht="11.25" x14ac:dyDescent="0.2">
      <c r="B602" s="166"/>
      <c r="D602" s="152" t="s">
        <v>384</v>
      </c>
      <c r="E602" s="167" t="s">
        <v>1</v>
      </c>
      <c r="F602" s="168" t="s">
        <v>2840</v>
      </c>
      <c r="H602" s="167" t="s">
        <v>1</v>
      </c>
      <c r="I602" s="169"/>
      <c r="L602" s="166"/>
      <c r="M602" s="170"/>
      <c r="T602" s="171"/>
      <c r="AT602" s="167" t="s">
        <v>384</v>
      </c>
      <c r="AU602" s="167" t="s">
        <v>83</v>
      </c>
      <c r="AV602" s="14" t="s">
        <v>83</v>
      </c>
      <c r="AW602" s="14" t="s">
        <v>32</v>
      </c>
      <c r="AX602" s="14" t="s">
        <v>76</v>
      </c>
      <c r="AY602" s="167" t="s">
        <v>375</v>
      </c>
    </row>
    <row r="603" spans="2:65" s="1" customFormat="1" ht="24.2" customHeight="1" x14ac:dyDescent="0.2">
      <c r="B603" s="32"/>
      <c r="C603" s="138" t="s">
        <v>809</v>
      </c>
      <c r="D603" s="138" t="s">
        <v>377</v>
      </c>
      <c r="E603" s="139" t="s">
        <v>3021</v>
      </c>
      <c r="F603" s="140" t="s">
        <v>3022</v>
      </c>
      <c r="G603" s="141" t="s">
        <v>641</v>
      </c>
      <c r="H603" s="142">
        <v>50</v>
      </c>
      <c r="I603" s="143"/>
      <c r="J603" s="144">
        <f>ROUND(I603*H603,2)</f>
        <v>0</v>
      </c>
      <c r="K603" s="140" t="s">
        <v>381</v>
      </c>
      <c r="L603" s="32"/>
      <c r="M603" s="145" t="s">
        <v>1</v>
      </c>
      <c r="N603" s="146" t="s">
        <v>41</v>
      </c>
      <c r="P603" s="147">
        <f>O603*H603</f>
        <v>0</v>
      </c>
      <c r="Q603" s="147">
        <v>0</v>
      </c>
      <c r="R603" s="147">
        <f>Q603*H603</f>
        <v>0</v>
      </c>
      <c r="S603" s="147">
        <v>0</v>
      </c>
      <c r="T603" s="148">
        <f>S603*H603</f>
        <v>0</v>
      </c>
      <c r="AR603" s="149" t="s">
        <v>382</v>
      </c>
      <c r="AT603" s="149" t="s">
        <v>377</v>
      </c>
      <c r="AU603" s="149" t="s">
        <v>83</v>
      </c>
      <c r="AY603" s="17" t="s">
        <v>375</v>
      </c>
      <c r="BE603" s="150">
        <f>IF(N603="základní",J603,0)</f>
        <v>0</v>
      </c>
      <c r="BF603" s="150">
        <f>IF(N603="snížená",J603,0)</f>
        <v>0</v>
      </c>
      <c r="BG603" s="150">
        <f>IF(N603="zákl. přenesená",J603,0)</f>
        <v>0</v>
      </c>
      <c r="BH603" s="150">
        <f>IF(N603="sníž. přenesená",J603,0)</f>
        <v>0</v>
      </c>
      <c r="BI603" s="150">
        <f>IF(N603="nulová",J603,0)</f>
        <v>0</v>
      </c>
      <c r="BJ603" s="17" t="s">
        <v>83</v>
      </c>
      <c r="BK603" s="150">
        <f>ROUND(I603*H603,2)</f>
        <v>0</v>
      </c>
      <c r="BL603" s="17" t="s">
        <v>382</v>
      </c>
      <c r="BM603" s="149" t="s">
        <v>3023</v>
      </c>
    </row>
    <row r="604" spans="2:65" s="12" customFormat="1" ht="11.25" x14ac:dyDescent="0.2">
      <c r="B604" s="151"/>
      <c r="D604" s="152" t="s">
        <v>384</v>
      </c>
      <c r="E604" s="153" t="s">
        <v>1</v>
      </c>
      <c r="F604" s="154" t="s">
        <v>418</v>
      </c>
      <c r="H604" s="155">
        <v>7</v>
      </c>
      <c r="I604" s="156"/>
      <c r="L604" s="151"/>
      <c r="M604" s="157"/>
      <c r="T604" s="158"/>
      <c r="AT604" s="153" t="s">
        <v>384</v>
      </c>
      <c r="AU604" s="153" t="s">
        <v>83</v>
      </c>
      <c r="AV604" s="12" t="s">
        <v>85</v>
      </c>
      <c r="AW604" s="12" t="s">
        <v>32</v>
      </c>
      <c r="AX604" s="12" t="s">
        <v>76</v>
      </c>
      <c r="AY604" s="153" t="s">
        <v>375</v>
      </c>
    </row>
    <row r="605" spans="2:65" s="12" customFormat="1" ht="11.25" x14ac:dyDescent="0.2">
      <c r="B605" s="151"/>
      <c r="D605" s="152" t="s">
        <v>384</v>
      </c>
      <c r="E605" s="153" t="s">
        <v>1</v>
      </c>
      <c r="F605" s="154" t="s">
        <v>418</v>
      </c>
      <c r="H605" s="155">
        <v>7</v>
      </c>
      <c r="I605" s="156"/>
      <c r="L605" s="151"/>
      <c r="M605" s="157"/>
      <c r="T605" s="158"/>
      <c r="AT605" s="153" t="s">
        <v>384</v>
      </c>
      <c r="AU605" s="153" t="s">
        <v>83</v>
      </c>
      <c r="AV605" s="12" t="s">
        <v>85</v>
      </c>
      <c r="AW605" s="12" t="s">
        <v>32</v>
      </c>
      <c r="AX605" s="12" t="s">
        <v>76</v>
      </c>
      <c r="AY605" s="153" t="s">
        <v>375</v>
      </c>
    </row>
    <row r="606" spans="2:65" s="12" customFormat="1" ht="11.25" x14ac:dyDescent="0.2">
      <c r="B606" s="151"/>
      <c r="D606" s="152" t="s">
        <v>384</v>
      </c>
      <c r="E606" s="153" t="s">
        <v>1</v>
      </c>
      <c r="F606" s="154" t="s">
        <v>424</v>
      </c>
      <c r="H606" s="155">
        <v>8</v>
      </c>
      <c r="I606" s="156"/>
      <c r="L606" s="151"/>
      <c r="M606" s="157"/>
      <c r="T606" s="158"/>
      <c r="AT606" s="153" t="s">
        <v>384</v>
      </c>
      <c r="AU606" s="153" t="s">
        <v>83</v>
      </c>
      <c r="AV606" s="12" t="s">
        <v>85</v>
      </c>
      <c r="AW606" s="12" t="s">
        <v>32</v>
      </c>
      <c r="AX606" s="12" t="s">
        <v>76</v>
      </c>
      <c r="AY606" s="153" t="s">
        <v>375</v>
      </c>
    </row>
    <row r="607" spans="2:65" s="12" customFormat="1" ht="11.25" x14ac:dyDescent="0.2">
      <c r="B607" s="151"/>
      <c r="D607" s="152" t="s">
        <v>384</v>
      </c>
      <c r="E607" s="153" t="s">
        <v>1</v>
      </c>
      <c r="F607" s="154" t="s">
        <v>424</v>
      </c>
      <c r="H607" s="155">
        <v>8</v>
      </c>
      <c r="I607" s="156"/>
      <c r="L607" s="151"/>
      <c r="M607" s="157"/>
      <c r="T607" s="158"/>
      <c r="AT607" s="153" t="s">
        <v>384</v>
      </c>
      <c r="AU607" s="153" t="s">
        <v>83</v>
      </c>
      <c r="AV607" s="12" t="s">
        <v>85</v>
      </c>
      <c r="AW607" s="12" t="s">
        <v>32</v>
      </c>
      <c r="AX607" s="12" t="s">
        <v>76</v>
      </c>
      <c r="AY607" s="153" t="s">
        <v>375</v>
      </c>
    </row>
    <row r="608" spans="2:65" s="12" customFormat="1" ht="11.25" x14ac:dyDescent="0.2">
      <c r="B608" s="151"/>
      <c r="D608" s="152" t="s">
        <v>384</v>
      </c>
      <c r="E608" s="153" t="s">
        <v>1</v>
      </c>
      <c r="F608" s="154" t="s">
        <v>435</v>
      </c>
      <c r="H608" s="155">
        <v>10</v>
      </c>
      <c r="I608" s="156"/>
      <c r="L608" s="151"/>
      <c r="M608" s="157"/>
      <c r="T608" s="158"/>
      <c r="AT608" s="153" t="s">
        <v>384</v>
      </c>
      <c r="AU608" s="153" t="s">
        <v>83</v>
      </c>
      <c r="AV608" s="12" t="s">
        <v>85</v>
      </c>
      <c r="AW608" s="12" t="s">
        <v>32</v>
      </c>
      <c r="AX608" s="12" t="s">
        <v>76</v>
      </c>
      <c r="AY608" s="153" t="s">
        <v>375</v>
      </c>
    </row>
    <row r="609" spans="2:65" s="12" customFormat="1" ht="11.25" x14ac:dyDescent="0.2">
      <c r="B609" s="151"/>
      <c r="D609" s="152" t="s">
        <v>384</v>
      </c>
      <c r="E609" s="153" t="s">
        <v>1</v>
      </c>
      <c r="F609" s="154" t="s">
        <v>435</v>
      </c>
      <c r="H609" s="155">
        <v>10</v>
      </c>
      <c r="I609" s="156"/>
      <c r="L609" s="151"/>
      <c r="M609" s="157"/>
      <c r="T609" s="158"/>
      <c r="AT609" s="153" t="s">
        <v>384</v>
      </c>
      <c r="AU609" s="153" t="s">
        <v>83</v>
      </c>
      <c r="AV609" s="12" t="s">
        <v>85</v>
      </c>
      <c r="AW609" s="12" t="s">
        <v>32</v>
      </c>
      <c r="AX609" s="12" t="s">
        <v>76</v>
      </c>
      <c r="AY609" s="153" t="s">
        <v>375</v>
      </c>
    </row>
    <row r="610" spans="2:65" s="13" customFormat="1" ht="11.25" x14ac:dyDescent="0.2">
      <c r="B610" s="159"/>
      <c r="D610" s="152" t="s">
        <v>384</v>
      </c>
      <c r="E610" s="160" t="s">
        <v>1</v>
      </c>
      <c r="F610" s="161" t="s">
        <v>387</v>
      </c>
      <c r="H610" s="162">
        <v>50</v>
      </c>
      <c r="I610" s="163"/>
      <c r="L610" s="159"/>
      <c r="M610" s="164"/>
      <c r="T610" s="165"/>
      <c r="AT610" s="160" t="s">
        <v>384</v>
      </c>
      <c r="AU610" s="160" t="s">
        <v>83</v>
      </c>
      <c r="AV610" s="13" t="s">
        <v>382</v>
      </c>
      <c r="AW610" s="13" t="s">
        <v>32</v>
      </c>
      <c r="AX610" s="13" t="s">
        <v>83</v>
      </c>
      <c r="AY610" s="160" t="s">
        <v>375</v>
      </c>
    </row>
    <row r="611" spans="2:65" s="14" customFormat="1" ht="11.25" x14ac:dyDescent="0.2">
      <c r="B611" s="166"/>
      <c r="D611" s="152" t="s">
        <v>384</v>
      </c>
      <c r="E611" s="167" t="s">
        <v>1</v>
      </c>
      <c r="F611" s="168" t="s">
        <v>2933</v>
      </c>
      <c r="H611" s="167" t="s">
        <v>1</v>
      </c>
      <c r="I611" s="169"/>
      <c r="L611" s="166"/>
      <c r="M611" s="170"/>
      <c r="T611" s="171"/>
      <c r="AT611" s="167" t="s">
        <v>384</v>
      </c>
      <c r="AU611" s="167" t="s">
        <v>83</v>
      </c>
      <c r="AV611" s="14" t="s">
        <v>83</v>
      </c>
      <c r="AW611" s="14" t="s">
        <v>32</v>
      </c>
      <c r="AX611" s="14" t="s">
        <v>76</v>
      </c>
      <c r="AY611" s="167" t="s">
        <v>375</v>
      </c>
    </row>
    <row r="612" spans="2:65" s="1" customFormat="1" ht="24.2" customHeight="1" x14ac:dyDescent="0.2">
      <c r="B612" s="32"/>
      <c r="C612" s="138" t="s">
        <v>816</v>
      </c>
      <c r="D612" s="138" t="s">
        <v>377</v>
      </c>
      <c r="E612" s="139" t="s">
        <v>3024</v>
      </c>
      <c r="F612" s="140" t="s">
        <v>3025</v>
      </c>
      <c r="G612" s="141" t="s">
        <v>631</v>
      </c>
      <c r="H612" s="142">
        <v>24</v>
      </c>
      <c r="I612" s="143"/>
      <c r="J612" s="144">
        <f>ROUND(I612*H612,2)</f>
        <v>0</v>
      </c>
      <c r="K612" s="140" t="s">
        <v>381</v>
      </c>
      <c r="L612" s="32"/>
      <c r="M612" s="145" t="s">
        <v>1</v>
      </c>
      <c r="N612" s="146" t="s">
        <v>41</v>
      </c>
      <c r="P612" s="147">
        <f>O612*H612</f>
        <v>0</v>
      </c>
      <c r="Q612" s="147">
        <v>0</v>
      </c>
      <c r="R612" s="147">
        <f>Q612*H612</f>
        <v>0</v>
      </c>
      <c r="S612" s="147">
        <v>0</v>
      </c>
      <c r="T612" s="148">
        <f>S612*H612</f>
        <v>0</v>
      </c>
      <c r="AR612" s="149" t="s">
        <v>382</v>
      </c>
      <c r="AT612" s="149" t="s">
        <v>377</v>
      </c>
      <c r="AU612" s="149" t="s">
        <v>83</v>
      </c>
      <c r="AY612" s="17" t="s">
        <v>375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83</v>
      </c>
      <c r="BK612" s="150">
        <f>ROUND(I612*H612,2)</f>
        <v>0</v>
      </c>
      <c r="BL612" s="17" t="s">
        <v>382</v>
      </c>
      <c r="BM612" s="149" t="s">
        <v>3026</v>
      </c>
    </row>
    <row r="613" spans="2:65" s="12" customFormat="1" ht="11.25" x14ac:dyDescent="0.2">
      <c r="B613" s="151"/>
      <c r="D613" s="152" t="s">
        <v>384</v>
      </c>
      <c r="E613" s="153" t="s">
        <v>1</v>
      </c>
      <c r="F613" s="154" t="s">
        <v>382</v>
      </c>
      <c r="H613" s="155">
        <v>4</v>
      </c>
      <c r="I613" s="156"/>
      <c r="L613" s="151"/>
      <c r="M613" s="157"/>
      <c r="T613" s="158"/>
      <c r="AT613" s="153" t="s">
        <v>384</v>
      </c>
      <c r="AU613" s="153" t="s">
        <v>83</v>
      </c>
      <c r="AV613" s="12" t="s">
        <v>85</v>
      </c>
      <c r="AW613" s="12" t="s">
        <v>32</v>
      </c>
      <c r="AX613" s="12" t="s">
        <v>76</v>
      </c>
      <c r="AY613" s="153" t="s">
        <v>375</v>
      </c>
    </row>
    <row r="614" spans="2:65" s="12" customFormat="1" ht="11.25" x14ac:dyDescent="0.2">
      <c r="B614" s="151"/>
      <c r="D614" s="152" t="s">
        <v>384</v>
      </c>
      <c r="E614" s="153" t="s">
        <v>1</v>
      </c>
      <c r="F614" s="154" t="s">
        <v>382</v>
      </c>
      <c r="H614" s="155">
        <v>4</v>
      </c>
      <c r="I614" s="156"/>
      <c r="L614" s="151"/>
      <c r="M614" s="157"/>
      <c r="T614" s="158"/>
      <c r="AT614" s="153" t="s">
        <v>384</v>
      </c>
      <c r="AU614" s="153" t="s">
        <v>83</v>
      </c>
      <c r="AV614" s="12" t="s">
        <v>85</v>
      </c>
      <c r="AW614" s="12" t="s">
        <v>32</v>
      </c>
      <c r="AX614" s="12" t="s">
        <v>76</v>
      </c>
      <c r="AY614" s="153" t="s">
        <v>375</v>
      </c>
    </row>
    <row r="615" spans="2:65" s="12" customFormat="1" ht="11.25" x14ac:dyDescent="0.2">
      <c r="B615" s="151"/>
      <c r="D615" s="152" t="s">
        <v>384</v>
      </c>
      <c r="E615" s="153" t="s">
        <v>1</v>
      </c>
      <c r="F615" s="154" t="s">
        <v>85</v>
      </c>
      <c r="H615" s="155">
        <v>2</v>
      </c>
      <c r="I615" s="156"/>
      <c r="L615" s="151"/>
      <c r="M615" s="157"/>
      <c r="T615" s="158"/>
      <c r="AT615" s="153" t="s">
        <v>384</v>
      </c>
      <c r="AU615" s="153" t="s">
        <v>83</v>
      </c>
      <c r="AV615" s="12" t="s">
        <v>85</v>
      </c>
      <c r="AW615" s="12" t="s">
        <v>32</v>
      </c>
      <c r="AX615" s="12" t="s">
        <v>76</v>
      </c>
      <c r="AY615" s="153" t="s">
        <v>375</v>
      </c>
    </row>
    <row r="616" spans="2:65" s="12" customFormat="1" ht="11.25" x14ac:dyDescent="0.2">
      <c r="B616" s="151"/>
      <c r="D616" s="152" t="s">
        <v>384</v>
      </c>
      <c r="E616" s="153" t="s">
        <v>1</v>
      </c>
      <c r="F616" s="154" t="s">
        <v>85</v>
      </c>
      <c r="H616" s="155">
        <v>2</v>
      </c>
      <c r="I616" s="156"/>
      <c r="L616" s="151"/>
      <c r="M616" s="157"/>
      <c r="T616" s="158"/>
      <c r="AT616" s="153" t="s">
        <v>384</v>
      </c>
      <c r="AU616" s="153" t="s">
        <v>83</v>
      </c>
      <c r="AV616" s="12" t="s">
        <v>85</v>
      </c>
      <c r="AW616" s="12" t="s">
        <v>32</v>
      </c>
      <c r="AX616" s="12" t="s">
        <v>76</v>
      </c>
      <c r="AY616" s="153" t="s">
        <v>375</v>
      </c>
    </row>
    <row r="617" spans="2:65" s="12" customFormat="1" ht="11.25" x14ac:dyDescent="0.2">
      <c r="B617" s="151"/>
      <c r="D617" s="152" t="s">
        <v>384</v>
      </c>
      <c r="E617" s="153" t="s">
        <v>1</v>
      </c>
      <c r="F617" s="154" t="s">
        <v>85</v>
      </c>
      <c r="H617" s="155">
        <v>2</v>
      </c>
      <c r="I617" s="156"/>
      <c r="L617" s="151"/>
      <c r="M617" s="157"/>
      <c r="T617" s="158"/>
      <c r="AT617" s="153" t="s">
        <v>384</v>
      </c>
      <c r="AU617" s="153" t="s">
        <v>83</v>
      </c>
      <c r="AV617" s="12" t="s">
        <v>85</v>
      </c>
      <c r="AW617" s="12" t="s">
        <v>32</v>
      </c>
      <c r="AX617" s="12" t="s">
        <v>76</v>
      </c>
      <c r="AY617" s="153" t="s">
        <v>375</v>
      </c>
    </row>
    <row r="618" spans="2:65" s="12" customFormat="1" ht="11.25" x14ac:dyDescent="0.2">
      <c r="B618" s="151"/>
      <c r="D618" s="152" t="s">
        <v>384</v>
      </c>
      <c r="E618" s="153" t="s">
        <v>1</v>
      </c>
      <c r="F618" s="154" t="s">
        <v>382</v>
      </c>
      <c r="H618" s="155">
        <v>4</v>
      </c>
      <c r="I618" s="156"/>
      <c r="L618" s="151"/>
      <c r="M618" s="157"/>
      <c r="T618" s="158"/>
      <c r="AT618" s="153" t="s">
        <v>384</v>
      </c>
      <c r="AU618" s="153" t="s">
        <v>83</v>
      </c>
      <c r="AV618" s="12" t="s">
        <v>85</v>
      </c>
      <c r="AW618" s="12" t="s">
        <v>32</v>
      </c>
      <c r="AX618" s="12" t="s">
        <v>76</v>
      </c>
      <c r="AY618" s="153" t="s">
        <v>375</v>
      </c>
    </row>
    <row r="619" spans="2:65" s="12" customFormat="1" ht="11.25" x14ac:dyDescent="0.2">
      <c r="B619" s="151"/>
      <c r="D619" s="152" t="s">
        <v>384</v>
      </c>
      <c r="E619" s="153" t="s">
        <v>1</v>
      </c>
      <c r="F619" s="154" t="s">
        <v>413</v>
      </c>
      <c r="H619" s="155">
        <v>6</v>
      </c>
      <c r="I619" s="156"/>
      <c r="L619" s="151"/>
      <c r="M619" s="157"/>
      <c r="T619" s="158"/>
      <c r="AT619" s="153" t="s">
        <v>384</v>
      </c>
      <c r="AU619" s="153" t="s">
        <v>83</v>
      </c>
      <c r="AV619" s="12" t="s">
        <v>85</v>
      </c>
      <c r="AW619" s="12" t="s">
        <v>32</v>
      </c>
      <c r="AX619" s="12" t="s">
        <v>76</v>
      </c>
      <c r="AY619" s="153" t="s">
        <v>375</v>
      </c>
    </row>
    <row r="620" spans="2:65" s="13" customFormat="1" ht="11.25" x14ac:dyDescent="0.2">
      <c r="B620" s="159"/>
      <c r="D620" s="152" t="s">
        <v>384</v>
      </c>
      <c r="E620" s="160" t="s">
        <v>1</v>
      </c>
      <c r="F620" s="161" t="s">
        <v>387</v>
      </c>
      <c r="H620" s="162">
        <v>24</v>
      </c>
      <c r="I620" s="163"/>
      <c r="L620" s="159"/>
      <c r="M620" s="164"/>
      <c r="T620" s="165"/>
      <c r="AT620" s="160" t="s">
        <v>384</v>
      </c>
      <c r="AU620" s="160" t="s">
        <v>83</v>
      </c>
      <c r="AV620" s="13" t="s">
        <v>382</v>
      </c>
      <c r="AW620" s="13" t="s">
        <v>32</v>
      </c>
      <c r="AX620" s="13" t="s">
        <v>83</v>
      </c>
      <c r="AY620" s="160" t="s">
        <v>375</v>
      </c>
    </row>
    <row r="621" spans="2:65" s="14" customFormat="1" ht="11.25" x14ac:dyDescent="0.2">
      <c r="B621" s="166"/>
      <c r="D621" s="152" t="s">
        <v>384</v>
      </c>
      <c r="E621" s="167" t="s">
        <v>1</v>
      </c>
      <c r="F621" s="168" t="s">
        <v>2840</v>
      </c>
      <c r="H621" s="167" t="s">
        <v>1</v>
      </c>
      <c r="I621" s="169"/>
      <c r="L621" s="166"/>
      <c r="M621" s="170"/>
      <c r="T621" s="171"/>
      <c r="AT621" s="167" t="s">
        <v>384</v>
      </c>
      <c r="AU621" s="167" t="s">
        <v>83</v>
      </c>
      <c r="AV621" s="14" t="s">
        <v>83</v>
      </c>
      <c r="AW621" s="14" t="s">
        <v>32</v>
      </c>
      <c r="AX621" s="14" t="s">
        <v>76</v>
      </c>
      <c r="AY621" s="167" t="s">
        <v>375</v>
      </c>
    </row>
    <row r="622" spans="2:65" s="1" customFormat="1" ht="16.5" customHeight="1" x14ac:dyDescent="0.2">
      <c r="B622" s="32"/>
      <c r="C622" s="138" t="s">
        <v>822</v>
      </c>
      <c r="D622" s="138" t="s">
        <v>377</v>
      </c>
      <c r="E622" s="139" t="s">
        <v>3027</v>
      </c>
      <c r="F622" s="140" t="s">
        <v>3028</v>
      </c>
      <c r="G622" s="141" t="s">
        <v>631</v>
      </c>
      <c r="H622" s="142">
        <v>1</v>
      </c>
      <c r="I622" s="143"/>
      <c r="J622" s="144">
        <f>ROUND(I622*H622,2)</f>
        <v>0</v>
      </c>
      <c r="K622" s="140" t="s">
        <v>381</v>
      </c>
      <c r="L622" s="32"/>
      <c r="M622" s="145" t="s">
        <v>1</v>
      </c>
      <c r="N622" s="146" t="s">
        <v>41</v>
      </c>
      <c r="P622" s="147">
        <f>O622*H622</f>
        <v>0</v>
      </c>
      <c r="Q622" s="147">
        <v>0</v>
      </c>
      <c r="R622" s="147">
        <f>Q622*H622</f>
        <v>0</v>
      </c>
      <c r="S622" s="147">
        <v>0</v>
      </c>
      <c r="T622" s="148">
        <f>S622*H622</f>
        <v>0</v>
      </c>
      <c r="AR622" s="149" t="s">
        <v>382</v>
      </c>
      <c r="AT622" s="149" t="s">
        <v>377</v>
      </c>
      <c r="AU622" s="149" t="s">
        <v>83</v>
      </c>
      <c r="AY622" s="17" t="s">
        <v>375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83</v>
      </c>
      <c r="BK622" s="150">
        <f>ROUND(I622*H622,2)</f>
        <v>0</v>
      </c>
      <c r="BL622" s="17" t="s">
        <v>382</v>
      </c>
      <c r="BM622" s="149" t="s">
        <v>3029</v>
      </c>
    </row>
    <row r="623" spans="2:65" s="12" customFormat="1" ht="11.25" x14ac:dyDescent="0.2">
      <c r="B623" s="151"/>
      <c r="D623" s="152" t="s">
        <v>384</v>
      </c>
      <c r="E623" s="153" t="s">
        <v>1</v>
      </c>
      <c r="F623" s="154" t="s">
        <v>83</v>
      </c>
      <c r="H623" s="155">
        <v>1</v>
      </c>
      <c r="I623" s="156"/>
      <c r="L623" s="151"/>
      <c r="M623" s="157"/>
      <c r="T623" s="158"/>
      <c r="AT623" s="153" t="s">
        <v>384</v>
      </c>
      <c r="AU623" s="153" t="s">
        <v>83</v>
      </c>
      <c r="AV623" s="12" t="s">
        <v>85</v>
      </c>
      <c r="AW623" s="12" t="s">
        <v>32</v>
      </c>
      <c r="AX623" s="12" t="s">
        <v>83</v>
      </c>
      <c r="AY623" s="153" t="s">
        <v>375</v>
      </c>
    </row>
    <row r="624" spans="2:65" s="14" customFormat="1" ht="11.25" x14ac:dyDescent="0.2">
      <c r="B624" s="166"/>
      <c r="D624" s="152" t="s">
        <v>384</v>
      </c>
      <c r="E624" s="167" t="s">
        <v>1</v>
      </c>
      <c r="F624" s="168" t="s">
        <v>2840</v>
      </c>
      <c r="H624" s="167" t="s">
        <v>1</v>
      </c>
      <c r="I624" s="169"/>
      <c r="L624" s="166"/>
      <c r="M624" s="170"/>
      <c r="T624" s="171"/>
      <c r="AT624" s="167" t="s">
        <v>384</v>
      </c>
      <c r="AU624" s="167" t="s">
        <v>83</v>
      </c>
      <c r="AV624" s="14" t="s">
        <v>83</v>
      </c>
      <c r="AW624" s="14" t="s">
        <v>32</v>
      </c>
      <c r="AX624" s="14" t="s">
        <v>76</v>
      </c>
      <c r="AY624" s="167" t="s">
        <v>375</v>
      </c>
    </row>
    <row r="625" spans="2:65" s="1" customFormat="1" ht="16.5" customHeight="1" x14ac:dyDescent="0.2">
      <c r="B625" s="32"/>
      <c r="C625" s="138" t="s">
        <v>827</v>
      </c>
      <c r="D625" s="138" t="s">
        <v>377</v>
      </c>
      <c r="E625" s="139" t="s">
        <v>3030</v>
      </c>
      <c r="F625" s="140" t="s">
        <v>3031</v>
      </c>
      <c r="G625" s="141" t="s">
        <v>631</v>
      </c>
      <c r="H625" s="142">
        <v>7</v>
      </c>
      <c r="I625" s="143"/>
      <c r="J625" s="144">
        <f>ROUND(I625*H625,2)</f>
        <v>0</v>
      </c>
      <c r="K625" s="140" t="s">
        <v>381</v>
      </c>
      <c r="L625" s="32"/>
      <c r="M625" s="145" t="s">
        <v>1</v>
      </c>
      <c r="N625" s="146" t="s">
        <v>41</v>
      </c>
      <c r="P625" s="147">
        <f>O625*H625</f>
        <v>0</v>
      </c>
      <c r="Q625" s="147">
        <v>0</v>
      </c>
      <c r="R625" s="147">
        <f>Q625*H625</f>
        <v>0</v>
      </c>
      <c r="S625" s="147">
        <v>0</v>
      </c>
      <c r="T625" s="148">
        <f>S625*H625</f>
        <v>0</v>
      </c>
      <c r="AR625" s="149" t="s">
        <v>382</v>
      </c>
      <c r="AT625" s="149" t="s">
        <v>377</v>
      </c>
      <c r="AU625" s="149" t="s">
        <v>83</v>
      </c>
      <c r="AY625" s="17" t="s">
        <v>375</v>
      </c>
      <c r="BE625" s="150">
        <f>IF(N625="základní",J625,0)</f>
        <v>0</v>
      </c>
      <c r="BF625" s="150">
        <f>IF(N625="snížená",J625,0)</f>
        <v>0</v>
      </c>
      <c r="BG625" s="150">
        <f>IF(N625="zákl. přenesená",J625,0)</f>
        <v>0</v>
      </c>
      <c r="BH625" s="150">
        <f>IF(N625="sníž. přenesená",J625,0)</f>
        <v>0</v>
      </c>
      <c r="BI625" s="150">
        <f>IF(N625="nulová",J625,0)</f>
        <v>0</v>
      </c>
      <c r="BJ625" s="17" t="s">
        <v>83</v>
      </c>
      <c r="BK625" s="150">
        <f>ROUND(I625*H625,2)</f>
        <v>0</v>
      </c>
      <c r="BL625" s="17" t="s">
        <v>382</v>
      </c>
      <c r="BM625" s="149" t="s">
        <v>3032</v>
      </c>
    </row>
    <row r="626" spans="2:65" s="12" customFormat="1" ht="11.25" x14ac:dyDescent="0.2">
      <c r="B626" s="151"/>
      <c r="D626" s="152" t="s">
        <v>384</v>
      </c>
      <c r="E626" s="153" t="s">
        <v>1</v>
      </c>
      <c r="F626" s="154" t="s">
        <v>93</v>
      </c>
      <c r="H626" s="155">
        <v>3</v>
      </c>
      <c r="I626" s="156"/>
      <c r="L626" s="151"/>
      <c r="M626" s="157"/>
      <c r="T626" s="158"/>
      <c r="AT626" s="153" t="s">
        <v>384</v>
      </c>
      <c r="AU626" s="153" t="s">
        <v>83</v>
      </c>
      <c r="AV626" s="12" t="s">
        <v>85</v>
      </c>
      <c r="AW626" s="12" t="s">
        <v>32</v>
      </c>
      <c r="AX626" s="12" t="s">
        <v>76</v>
      </c>
      <c r="AY626" s="153" t="s">
        <v>375</v>
      </c>
    </row>
    <row r="627" spans="2:65" s="12" customFormat="1" ht="11.25" x14ac:dyDescent="0.2">
      <c r="B627" s="151"/>
      <c r="D627" s="152" t="s">
        <v>384</v>
      </c>
      <c r="E627" s="153" t="s">
        <v>1</v>
      </c>
      <c r="F627" s="154" t="s">
        <v>85</v>
      </c>
      <c r="H627" s="155">
        <v>2</v>
      </c>
      <c r="I627" s="156"/>
      <c r="L627" s="151"/>
      <c r="M627" s="157"/>
      <c r="T627" s="158"/>
      <c r="AT627" s="153" t="s">
        <v>384</v>
      </c>
      <c r="AU627" s="153" t="s">
        <v>83</v>
      </c>
      <c r="AV627" s="12" t="s">
        <v>85</v>
      </c>
      <c r="AW627" s="12" t="s">
        <v>32</v>
      </c>
      <c r="AX627" s="12" t="s">
        <v>76</v>
      </c>
      <c r="AY627" s="153" t="s">
        <v>375</v>
      </c>
    </row>
    <row r="628" spans="2:65" s="12" customFormat="1" ht="11.25" x14ac:dyDescent="0.2">
      <c r="B628" s="151"/>
      <c r="D628" s="152" t="s">
        <v>384</v>
      </c>
      <c r="E628" s="153" t="s">
        <v>1</v>
      </c>
      <c r="F628" s="154" t="s">
        <v>85</v>
      </c>
      <c r="H628" s="155">
        <v>2</v>
      </c>
      <c r="I628" s="156"/>
      <c r="L628" s="151"/>
      <c r="M628" s="157"/>
      <c r="T628" s="158"/>
      <c r="AT628" s="153" t="s">
        <v>384</v>
      </c>
      <c r="AU628" s="153" t="s">
        <v>83</v>
      </c>
      <c r="AV628" s="12" t="s">
        <v>85</v>
      </c>
      <c r="AW628" s="12" t="s">
        <v>32</v>
      </c>
      <c r="AX628" s="12" t="s">
        <v>76</v>
      </c>
      <c r="AY628" s="153" t="s">
        <v>375</v>
      </c>
    </row>
    <row r="629" spans="2:65" s="13" customFormat="1" ht="11.25" x14ac:dyDescent="0.2">
      <c r="B629" s="159"/>
      <c r="D629" s="152" t="s">
        <v>384</v>
      </c>
      <c r="E629" s="160" t="s">
        <v>1</v>
      </c>
      <c r="F629" s="161" t="s">
        <v>387</v>
      </c>
      <c r="H629" s="162">
        <v>7</v>
      </c>
      <c r="I629" s="163"/>
      <c r="L629" s="159"/>
      <c r="M629" s="164"/>
      <c r="T629" s="165"/>
      <c r="AT629" s="160" t="s">
        <v>384</v>
      </c>
      <c r="AU629" s="160" t="s">
        <v>83</v>
      </c>
      <c r="AV629" s="13" t="s">
        <v>382</v>
      </c>
      <c r="AW629" s="13" t="s">
        <v>32</v>
      </c>
      <c r="AX629" s="13" t="s">
        <v>83</v>
      </c>
      <c r="AY629" s="160" t="s">
        <v>375</v>
      </c>
    </row>
    <row r="630" spans="2:65" s="14" customFormat="1" ht="11.25" x14ac:dyDescent="0.2">
      <c r="B630" s="166"/>
      <c r="D630" s="152" t="s">
        <v>384</v>
      </c>
      <c r="E630" s="167" t="s">
        <v>1</v>
      </c>
      <c r="F630" s="168" t="s">
        <v>2933</v>
      </c>
      <c r="H630" s="167" t="s">
        <v>1</v>
      </c>
      <c r="I630" s="169"/>
      <c r="L630" s="166"/>
      <c r="M630" s="170"/>
      <c r="T630" s="171"/>
      <c r="AT630" s="167" t="s">
        <v>384</v>
      </c>
      <c r="AU630" s="167" t="s">
        <v>83</v>
      </c>
      <c r="AV630" s="14" t="s">
        <v>83</v>
      </c>
      <c r="AW630" s="14" t="s">
        <v>32</v>
      </c>
      <c r="AX630" s="14" t="s">
        <v>76</v>
      </c>
      <c r="AY630" s="167" t="s">
        <v>375</v>
      </c>
    </row>
    <row r="631" spans="2:65" s="1" customFormat="1" ht="16.5" customHeight="1" x14ac:dyDescent="0.2">
      <c r="B631" s="32"/>
      <c r="C631" s="138" t="s">
        <v>837</v>
      </c>
      <c r="D631" s="138" t="s">
        <v>377</v>
      </c>
      <c r="E631" s="139" t="s">
        <v>3033</v>
      </c>
      <c r="F631" s="140" t="s">
        <v>3031</v>
      </c>
      <c r="G631" s="141" t="s">
        <v>631</v>
      </c>
      <c r="H631" s="142">
        <v>44</v>
      </c>
      <c r="I631" s="143"/>
      <c r="J631" s="144">
        <f>ROUND(I631*H631,2)</f>
        <v>0</v>
      </c>
      <c r="K631" s="140" t="s">
        <v>381</v>
      </c>
      <c r="L631" s="32"/>
      <c r="M631" s="145" t="s">
        <v>1</v>
      </c>
      <c r="N631" s="146" t="s">
        <v>41</v>
      </c>
      <c r="P631" s="147">
        <f>O631*H631</f>
        <v>0</v>
      </c>
      <c r="Q631" s="147">
        <v>0</v>
      </c>
      <c r="R631" s="147">
        <f>Q631*H631</f>
        <v>0</v>
      </c>
      <c r="S631" s="147">
        <v>0</v>
      </c>
      <c r="T631" s="148">
        <f>S631*H631</f>
        <v>0</v>
      </c>
      <c r="AR631" s="149" t="s">
        <v>382</v>
      </c>
      <c r="AT631" s="149" t="s">
        <v>377</v>
      </c>
      <c r="AU631" s="149" t="s">
        <v>83</v>
      </c>
      <c r="AY631" s="17" t="s">
        <v>375</v>
      </c>
      <c r="BE631" s="150">
        <f>IF(N631="základní",J631,0)</f>
        <v>0</v>
      </c>
      <c r="BF631" s="150">
        <f>IF(N631="snížená",J631,0)</f>
        <v>0</v>
      </c>
      <c r="BG631" s="150">
        <f>IF(N631="zákl. přenesená",J631,0)</f>
        <v>0</v>
      </c>
      <c r="BH631" s="150">
        <f>IF(N631="sníž. přenesená",J631,0)</f>
        <v>0</v>
      </c>
      <c r="BI631" s="150">
        <f>IF(N631="nulová",J631,0)</f>
        <v>0</v>
      </c>
      <c r="BJ631" s="17" t="s">
        <v>83</v>
      </c>
      <c r="BK631" s="150">
        <f>ROUND(I631*H631,2)</f>
        <v>0</v>
      </c>
      <c r="BL631" s="17" t="s">
        <v>382</v>
      </c>
      <c r="BM631" s="149" t="s">
        <v>3034</v>
      </c>
    </row>
    <row r="632" spans="2:65" s="12" customFormat="1" ht="11.25" x14ac:dyDescent="0.2">
      <c r="B632" s="151"/>
      <c r="D632" s="152" t="s">
        <v>384</v>
      </c>
      <c r="E632" s="153" t="s">
        <v>1</v>
      </c>
      <c r="F632" s="154" t="s">
        <v>382</v>
      </c>
      <c r="H632" s="155">
        <v>4</v>
      </c>
      <c r="I632" s="156"/>
      <c r="L632" s="151"/>
      <c r="M632" s="157"/>
      <c r="T632" s="158"/>
      <c r="AT632" s="153" t="s">
        <v>384</v>
      </c>
      <c r="AU632" s="153" t="s">
        <v>83</v>
      </c>
      <c r="AV632" s="12" t="s">
        <v>85</v>
      </c>
      <c r="AW632" s="12" t="s">
        <v>32</v>
      </c>
      <c r="AX632" s="12" t="s">
        <v>76</v>
      </c>
      <c r="AY632" s="153" t="s">
        <v>375</v>
      </c>
    </row>
    <row r="633" spans="2:65" s="12" customFormat="1" ht="11.25" x14ac:dyDescent="0.2">
      <c r="B633" s="151"/>
      <c r="D633" s="152" t="s">
        <v>384</v>
      </c>
      <c r="E633" s="153" t="s">
        <v>1</v>
      </c>
      <c r="F633" s="154" t="s">
        <v>85</v>
      </c>
      <c r="H633" s="155">
        <v>2</v>
      </c>
      <c r="I633" s="156"/>
      <c r="L633" s="151"/>
      <c r="M633" s="157"/>
      <c r="T633" s="158"/>
      <c r="AT633" s="153" t="s">
        <v>384</v>
      </c>
      <c r="AU633" s="153" t="s">
        <v>83</v>
      </c>
      <c r="AV633" s="12" t="s">
        <v>85</v>
      </c>
      <c r="AW633" s="12" t="s">
        <v>32</v>
      </c>
      <c r="AX633" s="12" t="s">
        <v>76</v>
      </c>
      <c r="AY633" s="153" t="s">
        <v>375</v>
      </c>
    </row>
    <row r="634" spans="2:65" s="12" customFormat="1" ht="11.25" x14ac:dyDescent="0.2">
      <c r="B634" s="151"/>
      <c r="D634" s="152" t="s">
        <v>384</v>
      </c>
      <c r="E634" s="153" t="s">
        <v>1</v>
      </c>
      <c r="F634" s="154" t="s">
        <v>382</v>
      </c>
      <c r="H634" s="155">
        <v>4</v>
      </c>
      <c r="I634" s="156"/>
      <c r="L634" s="151"/>
      <c r="M634" s="157"/>
      <c r="T634" s="158"/>
      <c r="AT634" s="153" t="s">
        <v>384</v>
      </c>
      <c r="AU634" s="153" t="s">
        <v>83</v>
      </c>
      <c r="AV634" s="12" t="s">
        <v>85</v>
      </c>
      <c r="AW634" s="12" t="s">
        <v>32</v>
      </c>
      <c r="AX634" s="12" t="s">
        <v>76</v>
      </c>
      <c r="AY634" s="153" t="s">
        <v>375</v>
      </c>
    </row>
    <row r="635" spans="2:65" s="12" customFormat="1" ht="11.25" x14ac:dyDescent="0.2">
      <c r="B635" s="151"/>
      <c r="D635" s="152" t="s">
        <v>384</v>
      </c>
      <c r="E635" s="153" t="s">
        <v>1</v>
      </c>
      <c r="F635" s="154" t="s">
        <v>85</v>
      </c>
      <c r="H635" s="155">
        <v>2</v>
      </c>
      <c r="I635" s="156"/>
      <c r="L635" s="151"/>
      <c r="M635" s="157"/>
      <c r="T635" s="158"/>
      <c r="AT635" s="153" t="s">
        <v>384</v>
      </c>
      <c r="AU635" s="153" t="s">
        <v>83</v>
      </c>
      <c r="AV635" s="12" t="s">
        <v>85</v>
      </c>
      <c r="AW635" s="12" t="s">
        <v>32</v>
      </c>
      <c r="AX635" s="12" t="s">
        <v>76</v>
      </c>
      <c r="AY635" s="153" t="s">
        <v>375</v>
      </c>
    </row>
    <row r="636" spans="2:65" s="12" customFormat="1" ht="11.25" x14ac:dyDescent="0.2">
      <c r="B636" s="151"/>
      <c r="D636" s="152" t="s">
        <v>384</v>
      </c>
      <c r="E636" s="153" t="s">
        <v>1</v>
      </c>
      <c r="F636" s="154" t="s">
        <v>85</v>
      </c>
      <c r="H636" s="155">
        <v>2</v>
      </c>
      <c r="I636" s="156"/>
      <c r="L636" s="151"/>
      <c r="M636" s="157"/>
      <c r="T636" s="158"/>
      <c r="AT636" s="153" t="s">
        <v>384</v>
      </c>
      <c r="AU636" s="153" t="s">
        <v>83</v>
      </c>
      <c r="AV636" s="12" t="s">
        <v>85</v>
      </c>
      <c r="AW636" s="12" t="s">
        <v>32</v>
      </c>
      <c r="AX636" s="12" t="s">
        <v>76</v>
      </c>
      <c r="AY636" s="153" t="s">
        <v>375</v>
      </c>
    </row>
    <row r="637" spans="2:65" s="12" customFormat="1" ht="11.25" x14ac:dyDescent="0.2">
      <c r="B637" s="151"/>
      <c r="D637" s="152" t="s">
        <v>384</v>
      </c>
      <c r="E637" s="153" t="s">
        <v>1</v>
      </c>
      <c r="F637" s="154" t="s">
        <v>85</v>
      </c>
      <c r="H637" s="155">
        <v>2</v>
      </c>
      <c r="I637" s="156"/>
      <c r="L637" s="151"/>
      <c r="M637" s="157"/>
      <c r="T637" s="158"/>
      <c r="AT637" s="153" t="s">
        <v>384</v>
      </c>
      <c r="AU637" s="153" t="s">
        <v>83</v>
      </c>
      <c r="AV637" s="12" t="s">
        <v>85</v>
      </c>
      <c r="AW637" s="12" t="s">
        <v>32</v>
      </c>
      <c r="AX637" s="12" t="s">
        <v>76</v>
      </c>
      <c r="AY637" s="153" t="s">
        <v>375</v>
      </c>
    </row>
    <row r="638" spans="2:65" s="12" customFormat="1" ht="11.25" x14ac:dyDescent="0.2">
      <c r="B638" s="151"/>
      <c r="D638" s="152" t="s">
        <v>384</v>
      </c>
      <c r="E638" s="153" t="s">
        <v>1</v>
      </c>
      <c r="F638" s="154" t="s">
        <v>413</v>
      </c>
      <c r="H638" s="155">
        <v>6</v>
      </c>
      <c r="I638" s="156"/>
      <c r="L638" s="151"/>
      <c r="M638" s="157"/>
      <c r="T638" s="158"/>
      <c r="AT638" s="153" t="s">
        <v>384</v>
      </c>
      <c r="AU638" s="153" t="s">
        <v>83</v>
      </c>
      <c r="AV638" s="12" t="s">
        <v>85</v>
      </c>
      <c r="AW638" s="12" t="s">
        <v>32</v>
      </c>
      <c r="AX638" s="12" t="s">
        <v>76</v>
      </c>
      <c r="AY638" s="153" t="s">
        <v>375</v>
      </c>
    </row>
    <row r="639" spans="2:65" s="12" customFormat="1" ht="11.25" x14ac:dyDescent="0.2">
      <c r="B639" s="151"/>
      <c r="D639" s="152" t="s">
        <v>384</v>
      </c>
      <c r="E639" s="153" t="s">
        <v>1</v>
      </c>
      <c r="F639" s="154" t="s">
        <v>435</v>
      </c>
      <c r="H639" s="155">
        <v>10</v>
      </c>
      <c r="I639" s="156"/>
      <c r="L639" s="151"/>
      <c r="M639" s="157"/>
      <c r="T639" s="158"/>
      <c r="AT639" s="153" t="s">
        <v>384</v>
      </c>
      <c r="AU639" s="153" t="s">
        <v>83</v>
      </c>
      <c r="AV639" s="12" t="s">
        <v>85</v>
      </c>
      <c r="AW639" s="12" t="s">
        <v>32</v>
      </c>
      <c r="AX639" s="12" t="s">
        <v>76</v>
      </c>
      <c r="AY639" s="153" t="s">
        <v>375</v>
      </c>
    </row>
    <row r="640" spans="2:65" s="12" customFormat="1" ht="11.25" x14ac:dyDescent="0.2">
      <c r="B640" s="151"/>
      <c r="D640" s="152" t="s">
        <v>384</v>
      </c>
      <c r="E640" s="153" t="s">
        <v>1</v>
      </c>
      <c r="F640" s="154" t="s">
        <v>413</v>
      </c>
      <c r="H640" s="155">
        <v>6</v>
      </c>
      <c r="I640" s="156"/>
      <c r="L640" s="151"/>
      <c r="M640" s="157"/>
      <c r="T640" s="158"/>
      <c r="AT640" s="153" t="s">
        <v>384</v>
      </c>
      <c r="AU640" s="153" t="s">
        <v>83</v>
      </c>
      <c r="AV640" s="12" t="s">
        <v>85</v>
      </c>
      <c r="AW640" s="12" t="s">
        <v>32</v>
      </c>
      <c r="AX640" s="12" t="s">
        <v>76</v>
      </c>
      <c r="AY640" s="153" t="s">
        <v>375</v>
      </c>
    </row>
    <row r="641" spans="2:65" s="12" customFormat="1" ht="11.25" x14ac:dyDescent="0.2">
      <c r="B641" s="151"/>
      <c r="D641" s="152" t="s">
        <v>384</v>
      </c>
      <c r="E641" s="153" t="s">
        <v>1</v>
      </c>
      <c r="F641" s="154" t="s">
        <v>413</v>
      </c>
      <c r="H641" s="155">
        <v>6</v>
      </c>
      <c r="I641" s="156"/>
      <c r="L641" s="151"/>
      <c r="M641" s="157"/>
      <c r="T641" s="158"/>
      <c r="AT641" s="153" t="s">
        <v>384</v>
      </c>
      <c r="AU641" s="153" t="s">
        <v>83</v>
      </c>
      <c r="AV641" s="12" t="s">
        <v>85</v>
      </c>
      <c r="AW641" s="12" t="s">
        <v>32</v>
      </c>
      <c r="AX641" s="12" t="s">
        <v>76</v>
      </c>
      <c r="AY641" s="153" t="s">
        <v>375</v>
      </c>
    </row>
    <row r="642" spans="2:65" s="13" customFormat="1" ht="11.25" x14ac:dyDescent="0.2">
      <c r="B642" s="159"/>
      <c r="D642" s="152" t="s">
        <v>384</v>
      </c>
      <c r="E642" s="160" t="s">
        <v>1</v>
      </c>
      <c r="F642" s="161" t="s">
        <v>387</v>
      </c>
      <c r="H642" s="162">
        <v>44</v>
      </c>
      <c r="I642" s="163"/>
      <c r="L642" s="159"/>
      <c r="M642" s="164"/>
      <c r="T642" s="165"/>
      <c r="AT642" s="160" t="s">
        <v>384</v>
      </c>
      <c r="AU642" s="160" t="s">
        <v>83</v>
      </c>
      <c r="AV642" s="13" t="s">
        <v>382</v>
      </c>
      <c r="AW642" s="13" t="s">
        <v>32</v>
      </c>
      <c r="AX642" s="13" t="s">
        <v>83</v>
      </c>
      <c r="AY642" s="160" t="s">
        <v>375</v>
      </c>
    </row>
    <row r="643" spans="2:65" s="14" customFormat="1" ht="11.25" x14ac:dyDescent="0.2">
      <c r="B643" s="166"/>
      <c r="D643" s="152" t="s">
        <v>384</v>
      </c>
      <c r="E643" s="167" t="s">
        <v>1</v>
      </c>
      <c r="F643" s="168" t="s">
        <v>2933</v>
      </c>
      <c r="H643" s="167" t="s">
        <v>1</v>
      </c>
      <c r="I643" s="169"/>
      <c r="L643" s="166"/>
      <c r="M643" s="170"/>
      <c r="T643" s="171"/>
      <c r="AT643" s="167" t="s">
        <v>384</v>
      </c>
      <c r="AU643" s="167" t="s">
        <v>83</v>
      </c>
      <c r="AV643" s="14" t="s">
        <v>83</v>
      </c>
      <c r="AW643" s="14" t="s">
        <v>32</v>
      </c>
      <c r="AX643" s="14" t="s">
        <v>76</v>
      </c>
      <c r="AY643" s="167" t="s">
        <v>375</v>
      </c>
    </row>
    <row r="644" spans="2:65" s="1" customFormat="1" ht="16.5" customHeight="1" x14ac:dyDescent="0.2">
      <c r="B644" s="32"/>
      <c r="C644" s="138" t="s">
        <v>846</v>
      </c>
      <c r="D644" s="138" t="s">
        <v>377</v>
      </c>
      <c r="E644" s="139" t="s">
        <v>3035</v>
      </c>
      <c r="F644" s="140" t="s">
        <v>3036</v>
      </c>
      <c r="G644" s="141" t="s">
        <v>631</v>
      </c>
      <c r="H644" s="142">
        <v>5</v>
      </c>
      <c r="I644" s="143"/>
      <c r="J644" s="144">
        <f>ROUND(I644*H644,2)</f>
        <v>0</v>
      </c>
      <c r="K644" s="140" t="s">
        <v>381</v>
      </c>
      <c r="L644" s="32"/>
      <c r="M644" s="145" t="s">
        <v>1</v>
      </c>
      <c r="N644" s="146" t="s">
        <v>41</v>
      </c>
      <c r="P644" s="147">
        <f>O644*H644</f>
        <v>0</v>
      </c>
      <c r="Q644" s="147">
        <v>0</v>
      </c>
      <c r="R644" s="147">
        <f>Q644*H644</f>
        <v>0</v>
      </c>
      <c r="S644" s="147">
        <v>0</v>
      </c>
      <c r="T644" s="148">
        <f>S644*H644</f>
        <v>0</v>
      </c>
      <c r="AR644" s="149" t="s">
        <v>382</v>
      </c>
      <c r="AT644" s="149" t="s">
        <v>377</v>
      </c>
      <c r="AU644" s="149" t="s">
        <v>83</v>
      </c>
      <c r="AY644" s="17" t="s">
        <v>375</v>
      </c>
      <c r="BE644" s="150">
        <f>IF(N644="základní",J644,0)</f>
        <v>0</v>
      </c>
      <c r="BF644" s="150">
        <f>IF(N644="snížená",J644,0)</f>
        <v>0</v>
      </c>
      <c r="BG644" s="150">
        <f>IF(N644="zákl. přenesená",J644,0)</f>
        <v>0</v>
      </c>
      <c r="BH644" s="150">
        <f>IF(N644="sníž. přenesená",J644,0)</f>
        <v>0</v>
      </c>
      <c r="BI644" s="150">
        <f>IF(N644="nulová",J644,0)</f>
        <v>0</v>
      </c>
      <c r="BJ644" s="17" t="s">
        <v>83</v>
      </c>
      <c r="BK644" s="150">
        <f>ROUND(I644*H644,2)</f>
        <v>0</v>
      </c>
      <c r="BL644" s="17" t="s">
        <v>382</v>
      </c>
      <c r="BM644" s="149" t="s">
        <v>3037</v>
      </c>
    </row>
    <row r="645" spans="2:65" s="12" customFormat="1" ht="11.25" x14ac:dyDescent="0.2">
      <c r="B645" s="151"/>
      <c r="D645" s="152" t="s">
        <v>384</v>
      </c>
      <c r="E645" s="153" t="s">
        <v>1</v>
      </c>
      <c r="F645" s="154" t="s">
        <v>85</v>
      </c>
      <c r="H645" s="155">
        <v>2</v>
      </c>
      <c r="I645" s="156"/>
      <c r="L645" s="151"/>
      <c r="M645" s="157"/>
      <c r="T645" s="158"/>
      <c r="AT645" s="153" t="s">
        <v>384</v>
      </c>
      <c r="AU645" s="153" t="s">
        <v>83</v>
      </c>
      <c r="AV645" s="12" t="s">
        <v>85</v>
      </c>
      <c r="AW645" s="12" t="s">
        <v>32</v>
      </c>
      <c r="AX645" s="12" t="s">
        <v>76</v>
      </c>
      <c r="AY645" s="153" t="s">
        <v>375</v>
      </c>
    </row>
    <row r="646" spans="2:65" s="12" customFormat="1" ht="11.25" x14ac:dyDescent="0.2">
      <c r="B646" s="151"/>
      <c r="D646" s="152" t="s">
        <v>384</v>
      </c>
      <c r="E646" s="153" t="s">
        <v>1</v>
      </c>
      <c r="F646" s="154" t="s">
        <v>85</v>
      </c>
      <c r="H646" s="155">
        <v>2</v>
      </c>
      <c r="I646" s="156"/>
      <c r="L646" s="151"/>
      <c r="M646" s="157"/>
      <c r="T646" s="158"/>
      <c r="AT646" s="153" t="s">
        <v>384</v>
      </c>
      <c r="AU646" s="153" t="s">
        <v>83</v>
      </c>
      <c r="AV646" s="12" t="s">
        <v>85</v>
      </c>
      <c r="AW646" s="12" t="s">
        <v>32</v>
      </c>
      <c r="AX646" s="12" t="s">
        <v>76</v>
      </c>
      <c r="AY646" s="153" t="s">
        <v>375</v>
      </c>
    </row>
    <row r="647" spans="2:65" s="12" customFormat="1" ht="11.25" x14ac:dyDescent="0.2">
      <c r="B647" s="151"/>
      <c r="D647" s="152" t="s">
        <v>384</v>
      </c>
      <c r="E647" s="153" t="s">
        <v>1</v>
      </c>
      <c r="F647" s="154" t="s">
        <v>83</v>
      </c>
      <c r="H647" s="155">
        <v>1</v>
      </c>
      <c r="I647" s="156"/>
      <c r="L647" s="151"/>
      <c r="M647" s="157"/>
      <c r="T647" s="158"/>
      <c r="AT647" s="153" t="s">
        <v>384</v>
      </c>
      <c r="AU647" s="153" t="s">
        <v>83</v>
      </c>
      <c r="AV647" s="12" t="s">
        <v>85</v>
      </c>
      <c r="AW647" s="12" t="s">
        <v>32</v>
      </c>
      <c r="AX647" s="12" t="s">
        <v>76</v>
      </c>
      <c r="AY647" s="153" t="s">
        <v>375</v>
      </c>
    </row>
    <row r="648" spans="2:65" s="13" customFormat="1" ht="11.25" x14ac:dyDescent="0.2">
      <c r="B648" s="159"/>
      <c r="D648" s="152" t="s">
        <v>384</v>
      </c>
      <c r="E648" s="160" t="s">
        <v>1</v>
      </c>
      <c r="F648" s="161" t="s">
        <v>387</v>
      </c>
      <c r="H648" s="162">
        <v>5</v>
      </c>
      <c r="I648" s="163"/>
      <c r="L648" s="159"/>
      <c r="M648" s="164"/>
      <c r="T648" s="165"/>
      <c r="AT648" s="160" t="s">
        <v>384</v>
      </c>
      <c r="AU648" s="160" t="s">
        <v>83</v>
      </c>
      <c r="AV648" s="13" t="s">
        <v>382</v>
      </c>
      <c r="AW648" s="13" t="s">
        <v>32</v>
      </c>
      <c r="AX648" s="13" t="s">
        <v>83</v>
      </c>
      <c r="AY648" s="160" t="s">
        <v>375</v>
      </c>
    </row>
    <row r="649" spans="2:65" s="14" customFormat="1" ht="11.25" x14ac:dyDescent="0.2">
      <c r="B649" s="166"/>
      <c r="D649" s="152" t="s">
        <v>384</v>
      </c>
      <c r="E649" s="167" t="s">
        <v>1</v>
      </c>
      <c r="F649" s="168" t="s">
        <v>2933</v>
      </c>
      <c r="H649" s="167" t="s">
        <v>1</v>
      </c>
      <c r="I649" s="169"/>
      <c r="L649" s="166"/>
      <c r="M649" s="170"/>
      <c r="T649" s="171"/>
      <c r="AT649" s="167" t="s">
        <v>384</v>
      </c>
      <c r="AU649" s="167" t="s">
        <v>83</v>
      </c>
      <c r="AV649" s="14" t="s">
        <v>83</v>
      </c>
      <c r="AW649" s="14" t="s">
        <v>32</v>
      </c>
      <c r="AX649" s="14" t="s">
        <v>76</v>
      </c>
      <c r="AY649" s="167" t="s">
        <v>375</v>
      </c>
    </row>
    <row r="650" spans="2:65" s="1" customFormat="1" ht="24.2" customHeight="1" x14ac:dyDescent="0.2">
      <c r="B650" s="32"/>
      <c r="C650" s="138" t="s">
        <v>850</v>
      </c>
      <c r="D650" s="138" t="s">
        <v>377</v>
      </c>
      <c r="E650" s="139" t="s">
        <v>3038</v>
      </c>
      <c r="F650" s="140" t="s">
        <v>3039</v>
      </c>
      <c r="G650" s="141" t="s">
        <v>631</v>
      </c>
      <c r="H650" s="142">
        <v>400</v>
      </c>
      <c r="I650" s="143"/>
      <c r="J650" s="144">
        <f>ROUND(I650*H650,2)</f>
        <v>0</v>
      </c>
      <c r="K650" s="140" t="s">
        <v>381</v>
      </c>
      <c r="L650" s="32"/>
      <c r="M650" s="145" t="s">
        <v>1</v>
      </c>
      <c r="N650" s="146" t="s">
        <v>41</v>
      </c>
      <c r="P650" s="147">
        <f>O650*H650</f>
        <v>0</v>
      </c>
      <c r="Q650" s="147">
        <v>0</v>
      </c>
      <c r="R650" s="147">
        <f>Q650*H650</f>
        <v>0</v>
      </c>
      <c r="S650" s="147">
        <v>0</v>
      </c>
      <c r="T650" s="148">
        <f>S650*H650</f>
        <v>0</v>
      </c>
      <c r="AR650" s="149" t="s">
        <v>382</v>
      </c>
      <c r="AT650" s="149" t="s">
        <v>377</v>
      </c>
      <c r="AU650" s="149" t="s">
        <v>83</v>
      </c>
      <c r="AY650" s="17" t="s">
        <v>375</v>
      </c>
      <c r="BE650" s="150">
        <f>IF(N650="základní",J650,0)</f>
        <v>0</v>
      </c>
      <c r="BF650" s="150">
        <f>IF(N650="snížená",J650,0)</f>
        <v>0</v>
      </c>
      <c r="BG650" s="150">
        <f>IF(N650="zákl. přenesená",J650,0)</f>
        <v>0</v>
      </c>
      <c r="BH650" s="150">
        <f>IF(N650="sníž. přenesená",J650,0)</f>
        <v>0</v>
      </c>
      <c r="BI650" s="150">
        <f>IF(N650="nulová",J650,0)</f>
        <v>0</v>
      </c>
      <c r="BJ650" s="17" t="s">
        <v>83</v>
      </c>
      <c r="BK650" s="150">
        <f>ROUND(I650*H650,2)</f>
        <v>0</v>
      </c>
      <c r="BL650" s="17" t="s">
        <v>382</v>
      </c>
      <c r="BM650" s="149" t="s">
        <v>3040</v>
      </c>
    </row>
    <row r="651" spans="2:65" s="12" customFormat="1" ht="11.25" x14ac:dyDescent="0.2">
      <c r="B651" s="151"/>
      <c r="D651" s="152" t="s">
        <v>384</v>
      </c>
      <c r="E651" s="153" t="s">
        <v>1</v>
      </c>
      <c r="F651" s="154" t="s">
        <v>435</v>
      </c>
      <c r="H651" s="155">
        <v>10</v>
      </c>
      <c r="I651" s="156"/>
      <c r="L651" s="151"/>
      <c r="M651" s="157"/>
      <c r="T651" s="158"/>
      <c r="AT651" s="153" t="s">
        <v>384</v>
      </c>
      <c r="AU651" s="153" t="s">
        <v>83</v>
      </c>
      <c r="AV651" s="12" t="s">
        <v>85</v>
      </c>
      <c r="AW651" s="12" t="s">
        <v>32</v>
      </c>
      <c r="AX651" s="12" t="s">
        <v>76</v>
      </c>
      <c r="AY651" s="153" t="s">
        <v>375</v>
      </c>
    </row>
    <row r="652" spans="2:65" s="12" customFormat="1" ht="11.25" x14ac:dyDescent="0.2">
      <c r="B652" s="151"/>
      <c r="D652" s="152" t="s">
        <v>384</v>
      </c>
      <c r="E652" s="153" t="s">
        <v>1</v>
      </c>
      <c r="F652" s="154" t="s">
        <v>463</v>
      </c>
      <c r="H652" s="155">
        <v>12</v>
      </c>
      <c r="I652" s="156"/>
      <c r="L652" s="151"/>
      <c r="M652" s="157"/>
      <c r="T652" s="158"/>
      <c r="AT652" s="153" t="s">
        <v>384</v>
      </c>
      <c r="AU652" s="153" t="s">
        <v>83</v>
      </c>
      <c r="AV652" s="12" t="s">
        <v>85</v>
      </c>
      <c r="AW652" s="12" t="s">
        <v>32</v>
      </c>
      <c r="AX652" s="12" t="s">
        <v>76</v>
      </c>
      <c r="AY652" s="153" t="s">
        <v>375</v>
      </c>
    </row>
    <row r="653" spans="2:65" s="12" customFormat="1" ht="11.25" x14ac:dyDescent="0.2">
      <c r="B653" s="151"/>
      <c r="D653" s="152" t="s">
        <v>384</v>
      </c>
      <c r="E653" s="153" t="s">
        <v>1</v>
      </c>
      <c r="F653" s="154" t="s">
        <v>650</v>
      </c>
      <c r="H653" s="155">
        <v>40</v>
      </c>
      <c r="I653" s="156"/>
      <c r="L653" s="151"/>
      <c r="M653" s="157"/>
      <c r="T653" s="158"/>
      <c r="AT653" s="153" t="s">
        <v>384</v>
      </c>
      <c r="AU653" s="153" t="s">
        <v>83</v>
      </c>
      <c r="AV653" s="12" t="s">
        <v>85</v>
      </c>
      <c r="AW653" s="12" t="s">
        <v>32</v>
      </c>
      <c r="AX653" s="12" t="s">
        <v>76</v>
      </c>
      <c r="AY653" s="153" t="s">
        <v>375</v>
      </c>
    </row>
    <row r="654" spans="2:65" s="12" customFormat="1" ht="11.25" x14ac:dyDescent="0.2">
      <c r="B654" s="151"/>
      <c r="D654" s="152" t="s">
        <v>384</v>
      </c>
      <c r="E654" s="153" t="s">
        <v>1</v>
      </c>
      <c r="F654" s="154" t="s">
        <v>7</v>
      </c>
      <c r="H654" s="155">
        <v>21</v>
      </c>
      <c r="I654" s="156"/>
      <c r="L654" s="151"/>
      <c r="M654" s="157"/>
      <c r="T654" s="158"/>
      <c r="AT654" s="153" t="s">
        <v>384</v>
      </c>
      <c r="AU654" s="153" t="s">
        <v>83</v>
      </c>
      <c r="AV654" s="12" t="s">
        <v>85</v>
      </c>
      <c r="AW654" s="12" t="s">
        <v>32</v>
      </c>
      <c r="AX654" s="12" t="s">
        <v>76</v>
      </c>
      <c r="AY654" s="153" t="s">
        <v>375</v>
      </c>
    </row>
    <row r="655" spans="2:65" s="12" customFormat="1" ht="11.25" x14ac:dyDescent="0.2">
      <c r="B655" s="151"/>
      <c r="D655" s="152" t="s">
        <v>384</v>
      </c>
      <c r="E655" s="153" t="s">
        <v>1</v>
      </c>
      <c r="F655" s="154" t="s">
        <v>463</v>
      </c>
      <c r="H655" s="155">
        <v>12</v>
      </c>
      <c r="I655" s="156"/>
      <c r="L655" s="151"/>
      <c r="M655" s="157"/>
      <c r="T655" s="158"/>
      <c r="AT655" s="153" t="s">
        <v>384</v>
      </c>
      <c r="AU655" s="153" t="s">
        <v>83</v>
      </c>
      <c r="AV655" s="12" t="s">
        <v>85</v>
      </c>
      <c r="AW655" s="12" t="s">
        <v>32</v>
      </c>
      <c r="AX655" s="12" t="s">
        <v>76</v>
      </c>
      <c r="AY655" s="153" t="s">
        <v>375</v>
      </c>
    </row>
    <row r="656" spans="2:65" s="12" customFormat="1" ht="11.25" x14ac:dyDescent="0.2">
      <c r="B656" s="151"/>
      <c r="D656" s="152" t="s">
        <v>384</v>
      </c>
      <c r="E656" s="153" t="s">
        <v>1</v>
      </c>
      <c r="F656" s="154" t="s">
        <v>581</v>
      </c>
      <c r="H656" s="155">
        <v>31</v>
      </c>
      <c r="I656" s="156"/>
      <c r="L656" s="151"/>
      <c r="M656" s="157"/>
      <c r="T656" s="158"/>
      <c r="AT656" s="153" t="s">
        <v>384</v>
      </c>
      <c r="AU656" s="153" t="s">
        <v>83</v>
      </c>
      <c r="AV656" s="12" t="s">
        <v>85</v>
      </c>
      <c r="AW656" s="12" t="s">
        <v>32</v>
      </c>
      <c r="AX656" s="12" t="s">
        <v>76</v>
      </c>
      <c r="AY656" s="153" t="s">
        <v>375</v>
      </c>
    </row>
    <row r="657" spans="2:65" s="12" customFormat="1" ht="11.25" x14ac:dyDescent="0.2">
      <c r="B657" s="151"/>
      <c r="D657" s="152" t="s">
        <v>384</v>
      </c>
      <c r="E657" s="153" t="s">
        <v>1</v>
      </c>
      <c r="F657" s="154" t="s">
        <v>688</v>
      </c>
      <c r="H657" s="155">
        <v>45</v>
      </c>
      <c r="I657" s="156"/>
      <c r="L657" s="151"/>
      <c r="M657" s="157"/>
      <c r="T657" s="158"/>
      <c r="AT657" s="153" t="s">
        <v>384</v>
      </c>
      <c r="AU657" s="153" t="s">
        <v>83</v>
      </c>
      <c r="AV657" s="12" t="s">
        <v>85</v>
      </c>
      <c r="AW657" s="12" t="s">
        <v>32</v>
      </c>
      <c r="AX657" s="12" t="s">
        <v>76</v>
      </c>
      <c r="AY657" s="153" t="s">
        <v>375</v>
      </c>
    </row>
    <row r="658" spans="2:65" s="12" customFormat="1" ht="11.25" x14ac:dyDescent="0.2">
      <c r="B658" s="151"/>
      <c r="D658" s="152" t="s">
        <v>384</v>
      </c>
      <c r="E658" s="153" t="s">
        <v>1</v>
      </c>
      <c r="F658" s="154" t="s">
        <v>463</v>
      </c>
      <c r="H658" s="155">
        <v>12</v>
      </c>
      <c r="I658" s="156"/>
      <c r="L658" s="151"/>
      <c r="M658" s="157"/>
      <c r="T658" s="158"/>
      <c r="AT658" s="153" t="s">
        <v>384</v>
      </c>
      <c r="AU658" s="153" t="s">
        <v>83</v>
      </c>
      <c r="AV658" s="12" t="s">
        <v>85</v>
      </c>
      <c r="AW658" s="12" t="s">
        <v>32</v>
      </c>
      <c r="AX658" s="12" t="s">
        <v>76</v>
      </c>
      <c r="AY658" s="153" t="s">
        <v>375</v>
      </c>
    </row>
    <row r="659" spans="2:65" s="12" customFormat="1" ht="11.25" x14ac:dyDescent="0.2">
      <c r="B659" s="151"/>
      <c r="D659" s="152" t="s">
        <v>384</v>
      </c>
      <c r="E659" s="153" t="s">
        <v>1</v>
      </c>
      <c r="F659" s="154" t="s">
        <v>463</v>
      </c>
      <c r="H659" s="155">
        <v>12</v>
      </c>
      <c r="I659" s="156"/>
      <c r="L659" s="151"/>
      <c r="M659" s="157"/>
      <c r="T659" s="158"/>
      <c r="AT659" s="153" t="s">
        <v>384</v>
      </c>
      <c r="AU659" s="153" t="s">
        <v>83</v>
      </c>
      <c r="AV659" s="12" t="s">
        <v>85</v>
      </c>
      <c r="AW659" s="12" t="s">
        <v>32</v>
      </c>
      <c r="AX659" s="12" t="s">
        <v>76</v>
      </c>
      <c r="AY659" s="153" t="s">
        <v>375</v>
      </c>
    </row>
    <row r="660" spans="2:65" s="12" customFormat="1" ht="11.25" x14ac:dyDescent="0.2">
      <c r="B660" s="151"/>
      <c r="D660" s="152" t="s">
        <v>384</v>
      </c>
      <c r="E660" s="153" t="s">
        <v>1</v>
      </c>
      <c r="F660" s="154" t="s">
        <v>604</v>
      </c>
      <c r="H660" s="155">
        <v>34</v>
      </c>
      <c r="I660" s="156"/>
      <c r="L660" s="151"/>
      <c r="M660" s="157"/>
      <c r="T660" s="158"/>
      <c r="AT660" s="153" t="s">
        <v>384</v>
      </c>
      <c r="AU660" s="153" t="s">
        <v>83</v>
      </c>
      <c r="AV660" s="12" t="s">
        <v>85</v>
      </c>
      <c r="AW660" s="12" t="s">
        <v>32</v>
      </c>
      <c r="AX660" s="12" t="s">
        <v>76</v>
      </c>
      <c r="AY660" s="153" t="s">
        <v>375</v>
      </c>
    </row>
    <row r="661" spans="2:65" s="12" customFormat="1" ht="11.25" x14ac:dyDescent="0.2">
      <c r="B661" s="151"/>
      <c r="D661" s="152" t="s">
        <v>384</v>
      </c>
      <c r="E661" s="153" t="s">
        <v>1</v>
      </c>
      <c r="F661" s="154" t="s">
        <v>463</v>
      </c>
      <c r="H661" s="155">
        <v>12</v>
      </c>
      <c r="I661" s="156"/>
      <c r="L661" s="151"/>
      <c r="M661" s="157"/>
      <c r="T661" s="158"/>
      <c r="AT661" s="153" t="s">
        <v>384</v>
      </c>
      <c r="AU661" s="153" t="s">
        <v>83</v>
      </c>
      <c r="AV661" s="12" t="s">
        <v>85</v>
      </c>
      <c r="AW661" s="12" t="s">
        <v>32</v>
      </c>
      <c r="AX661" s="12" t="s">
        <v>76</v>
      </c>
      <c r="AY661" s="153" t="s">
        <v>375</v>
      </c>
    </row>
    <row r="662" spans="2:65" s="12" customFormat="1" ht="11.25" x14ac:dyDescent="0.2">
      <c r="B662" s="151"/>
      <c r="D662" s="152" t="s">
        <v>384</v>
      </c>
      <c r="E662" s="153" t="s">
        <v>1</v>
      </c>
      <c r="F662" s="154" t="s">
        <v>827</v>
      </c>
      <c r="H662" s="155">
        <v>65</v>
      </c>
      <c r="I662" s="156"/>
      <c r="L662" s="151"/>
      <c r="M662" s="157"/>
      <c r="T662" s="158"/>
      <c r="AT662" s="153" t="s">
        <v>384</v>
      </c>
      <c r="AU662" s="153" t="s">
        <v>83</v>
      </c>
      <c r="AV662" s="12" t="s">
        <v>85</v>
      </c>
      <c r="AW662" s="12" t="s">
        <v>32</v>
      </c>
      <c r="AX662" s="12" t="s">
        <v>76</v>
      </c>
      <c r="AY662" s="153" t="s">
        <v>375</v>
      </c>
    </row>
    <row r="663" spans="2:65" s="12" customFormat="1" ht="11.25" x14ac:dyDescent="0.2">
      <c r="B663" s="151"/>
      <c r="D663" s="152" t="s">
        <v>384</v>
      </c>
      <c r="E663" s="153" t="s">
        <v>1</v>
      </c>
      <c r="F663" s="154" t="s">
        <v>688</v>
      </c>
      <c r="H663" s="155">
        <v>45</v>
      </c>
      <c r="I663" s="156"/>
      <c r="L663" s="151"/>
      <c r="M663" s="157"/>
      <c r="T663" s="158"/>
      <c r="AT663" s="153" t="s">
        <v>384</v>
      </c>
      <c r="AU663" s="153" t="s">
        <v>83</v>
      </c>
      <c r="AV663" s="12" t="s">
        <v>85</v>
      </c>
      <c r="AW663" s="12" t="s">
        <v>32</v>
      </c>
      <c r="AX663" s="12" t="s">
        <v>76</v>
      </c>
      <c r="AY663" s="153" t="s">
        <v>375</v>
      </c>
    </row>
    <row r="664" spans="2:65" s="12" customFormat="1" ht="11.25" x14ac:dyDescent="0.2">
      <c r="B664" s="151"/>
      <c r="D664" s="152" t="s">
        <v>384</v>
      </c>
      <c r="E664" s="153" t="s">
        <v>1</v>
      </c>
      <c r="F664" s="154" t="s">
        <v>7</v>
      </c>
      <c r="H664" s="155">
        <v>21</v>
      </c>
      <c r="I664" s="156"/>
      <c r="L664" s="151"/>
      <c r="M664" s="157"/>
      <c r="T664" s="158"/>
      <c r="AT664" s="153" t="s">
        <v>384</v>
      </c>
      <c r="AU664" s="153" t="s">
        <v>83</v>
      </c>
      <c r="AV664" s="12" t="s">
        <v>85</v>
      </c>
      <c r="AW664" s="12" t="s">
        <v>32</v>
      </c>
      <c r="AX664" s="12" t="s">
        <v>76</v>
      </c>
      <c r="AY664" s="153" t="s">
        <v>375</v>
      </c>
    </row>
    <row r="665" spans="2:65" s="12" customFormat="1" ht="11.25" x14ac:dyDescent="0.2">
      <c r="B665" s="151"/>
      <c r="D665" s="152" t="s">
        <v>384</v>
      </c>
      <c r="E665" s="153" t="s">
        <v>1</v>
      </c>
      <c r="F665" s="154" t="s">
        <v>529</v>
      </c>
      <c r="H665" s="155">
        <v>20</v>
      </c>
      <c r="I665" s="156"/>
      <c r="L665" s="151"/>
      <c r="M665" s="157"/>
      <c r="T665" s="158"/>
      <c r="AT665" s="153" t="s">
        <v>384</v>
      </c>
      <c r="AU665" s="153" t="s">
        <v>83</v>
      </c>
      <c r="AV665" s="12" t="s">
        <v>85</v>
      </c>
      <c r="AW665" s="12" t="s">
        <v>32</v>
      </c>
      <c r="AX665" s="12" t="s">
        <v>76</v>
      </c>
      <c r="AY665" s="153" t="s">
        <v>375</v>
      </c>
    </row>
    <row r="666" spans="2:65" s="12" customFormat="1" ht="11.25" x14ac:dyDescent="0.2">
      <c r="B666" s="151"/>
      <c r="D666" s="152" t="s">
        <v>384</v>
      </c>
      <c r="E666" s="153" t="s">
        <v>1</v>
      </c>
      <c r="F666" s="154" t="s">
        <v>424</v>
      </c>
      <c r="H666" s="155">
        <v>8</v>
      </c>
      <c r="I666" s="156"/>
      <c r="L666" s="151"/>
      <c r="M666" s="157"/>
      <c r="T666" s="158"/>
      <c r="AT666" s="153" t="s">
        <v>384</v>
      </c>
      <c r="AU666" s="153" t="s">
        <v>83</v>
      </c>
      <c r="AV666" s="12" t="s">
        <v>85</v>
      </c>
      <c r="AW666" s="12" t="s">
        <v>32</v>
      </c>
      <c r="AX666" s="12" t="s">
        <v>76</v>
      </c>
      <c r="AY666" s="153" t="s">
        <v>375</v>
      </c>
    </row>
    <row r="667" spans="2:65" s="13" customFormat="1" ht="11.25" x14ac:dyDescent="0.2">
      <c r="B667" s="159"/>
      <c r="D667" s="152" t="s">
        <v>384</v>
      </c>
      <c r="E667" s="160" t="s">
        <v>1</v>
      </c>
      <c r="F667" s="161" t="s">
        <v>387</v>
      </c>
      <c r="H667" s="162">
        <v>400</v>
      </c>
      <c r="I667" s="163"/>
      <c r="L667" s="159"/>
      <c r="M667" s="164"/>
      <c r="T667" s="165"/>
      <c r="AT667" s="160" t="s">
        <v>384</v>
      </c>
      <c r="AU667" s="160" t="s">
        <v>83</v>
      </c>
      <c r="AV667" s="13" t="s">
        <v>382</v>
      </c>
      <c r="AW667" s="13" t="s">
        <v>32</v>
      </c>
      <c r="AX667" s="13" t="s">
        <v>83</v>
      </c>
      <c r="AY667" s="160" t="s">
        <v>375</v>
      </c>
    </row>
    <row r="668" spans="2:65" s="14" customFormat="1" ht="11.25" x14ac:dyDescent="0.2">
      <c r="B668" s="166"/>
      <c r="D668" s="152" t="s">
        <v>384</v>
      </c>
      <c r="E668" s="167" t="s">
        <v>1</v>
      </c>
      <c r="F668" s="168" t="s">
        <v>2840</v>
      </c>
      <c r="H668" s="167" t="s">
        <v>1</v>
      </c>
      <c r="I668" s="169"/>
      <c r="L668" s="166"/>
      <c r="M668" s="170"/>
      <c r="T668" s="171"/>
      <c r="AT668" s="167" t="s">
        <v>384</v>
      </c>
      <c r="AU668" s="167" t="s">
        <v>83</v>
      </c>
      <c r="AV668" s="14" t="s">
        <v>83</v>
      </c>
      <c r="AW668" s="14" t="s">
        <v>32</v>
      </c>
      <c r="AX668" s="14" t="s">
        <v>76</v>
      </c>
      <c r="AY668" s="167" t="s">
        <v>375</v>
      </c>
    </row>
    <row r="669" spans="2:65" s="1" customFormat="1" ht="33" customHeight="1" x14ac:dyDescent="0.2">
      <c r="B669" s="32"/>
      <c r="C669" s="138" t="s">
        <v>854</v>
      </c>
      <c r="D669" s="138" t="s">
        <v>377</v>
      </c>
      <c r="E669" s="139" t="s">
        <v>3041</v>
      </c>
      <c r="F669" s="140" t="s">
        <v>3042</v>
      </c>
      <c r="G669" s="141" t="s">
        <v>631</v>
      </c>
      <c r="H669" s="142">
        <v>8</v>
      </c>
      <c r="I669" s="143"/>
      <c r="J669" s="144">
        <f>ROUND(I669*H669,2)</f>
        <v>0</v>
      </c>
      <c r="K669" s="140" t="s">
        <v>381</v>
      </c>
      <c r="L669" s="32"/>
      <c r="M669" s="145" t="s">
        <v>1</v>
      </c>
      <c r="N669" s="146" t="s">
        <v>41</v>
      </c>
      <c r="P669" s="147">
        <f>O669*H669</f>
        <v>0</v>
      </c>
      <c r="Q669" s="147">
        <v>0</v>
      </c>
      <c r="R669" s="147">
        <f>Q669*H669</f>
        <v>0</v>
      </c>
      <c r="S669" s="147">
        <v>0</v>
      </c>
      <c r="T669" s="148">
        <f>S669*H669</f>
        <v>0</v>
      </c>
      <c r="AR669" s="149" t="s">
        <v>382</v>
      </c>
      <c r="AT669" s="149" t="s">
        <v>377</v>
      </c>
      <c r="AU669" s="149" t="s">
        <v>83</v>
      </c>
      <c r="AY669" s="17" t="s">
        <v>375</v>
      </c>
      <c r="BE669" s="150">
        <f>IF(N669="základní",J669,0)</f>
        <v>0</v>
      </c>
      <c r="BF669" s="150">
        <f>IF(N669="snížená",J669,0)</f>
        <v>0</v>
      </c>
      <c r="BG669" s="150">
        <f>IF(N669="zákl. přenesená",J669,0)</f>
        <v>0</v>
      </c>
      <c r="BH669" s="150">
        <f>IF(N669="sníž. přenesená",J669,0)</f>
        <v>0</v>
      </c>
      <c r="BI669" s="150">
        <f>IF(N669="nulová",J669,0)</f>
        <v>0</v>
      </c>
      <c r="BJ669" s="17" t="s">
        <v>83</v>
      </c>
      <c r="BK669" s="150">
        <f>ROUND(I669*H669,2)</f>
        <v>0</v>
      </c>
      <c r="BL669" s="17" t="s">
        <v>382</v>
      </c>
      <c r="BM669" s="149" t="s">
        <v>3043</v>
      </c>
    </row>
    <row r="670" spans="2:65" s="12" customFormat="1" ht="11.25" x14ac:dyDescent="0.2">
      <c r="B670" s="151"/>
      <c r="D670" s="152" t="s">
        <v>384</v>
      </c>
      <c r="E670" s="153" t="s">
        <v>1</v>
      </c>
      <c r="F670" s="154" t="s">
        <v>83</v>
      </c>
      <c r="H670" s="155">
        <v>1</v>
      </c>
      <c r="I670" s="156"/>
      <c r="L670" s="151"/>
      <c r="M670" s="157"/>
      <c r="T670" s="158"/>
      <c r="AT670" s="153" t="s">
        <v>384</v>
      </c>
      <c r="AU670" s="153" t="s">
        <v>83</v>
      </c>
      <c r="AV670" s="12" t="s">
        <v>85</v>
      </c>
      <c r="AW670" s="12" t="s">
        <v>32</v>
      </c>
      <c r="AX670" s="12" t="s">
        <v>76</v>
      </c>
      <c r="AY670" s="153" t="s">
        <v>375</v>
      </c>
    </row>
    <row r="671" spans="2:65" s="12" customFormat="1" ht="11.25" x14ac:dyDescent="0.2">
      <c r="B671" s="151"/>
      <c r="D671" s="152" t="s">
        <v>384</v>
      </c>
      <c r="E671" s="153" t="s">
        <v>1</v>
      </c>
      <c r="F671" s="154" t="s">
        <v>85</v>
      </c>
      <c r="H671" s="155">
        <v>2</v>
      </c>
      <c r="I671" s="156"/>
      <c r="L671" s="151"/>
      <c r="M671" s="157"/>
      <c r="T671" s="158"/>
      <c r="AT671" s="153" t="s">
        <v>384</v>
      </c>
      <c r="AU671" s="153" t="s">
        <v>83</v>
      </c>
      <c r="AV671" s="12" t="s">
        <v>85</v>
      </c>
      <c r="AW671" s="12" t="s">
        <v>32</v>
      </c>
      <c r="AX671" s="12" t="s">
        <v>76</v>
      </c>
      <c r="AY671" s="153" t="s">
        <v>375</v>
      </c>
    </row>
    <row r="672" spans="2:65" s="12" customFormat="1" ht="11.25" x14ac:dyDescent="0.2">
      <c r="B672" s="151"/>
      <c r="D672" s="152" t="s">
        <v>384</v>
      </c>
      <c r="E672" s="153" t="s">
        <v>1</v>
      </c>
      <c r="F672" s="154" t="s">
        <v>85</v>
      </c>
      <c r="H672" s="155">
        <v>2</v>
      </c>
      <c r="I672" s="156"/>
      <c r="L672" s="151"/>
      <c r="M672" s="157"/>
      <c r="T672" s="158"/>
      <c r="AT672" s="153" t="s">
        <v>384</v>
      </c>
      <c r="AU672" s="153" t="s">
        <v>83</v>
      </c>
      <c r="AV672" s="12" t="s">
        <v>85</v>
      </c>
      <c r="AW672" s="12" t="s">
        <v>32</v>
      </c>
      <c r="AX672" s="12" t="s">
        <v>76</v>
      </c>
      <c r="AY672" s="153" t="s">
        <v>375</v>
      </c>
    </row>
    <row r="673" spans="2:65" s="12" customFormat="1" ht="11.25" x14ac:dyDescent="0.2">
      <c r="B673" s="151"/>
      <c r="D673" s="152" t="s">
        <v>384</v>
      </c>
      <c r="E673" s="153" t="s">
        <v>1</v>
      </c>
      <c r="F673" s="154" t="s">
        <v>83</v>
      </c>
      <c r="H673" s="155">
        <v>1</v>
      </c>
      <c r="I673" s="156"/>
      <c r="L673" s="151"/>
      <c r="M673" s="157"/>
      <c r="T673" s="158"/>
      <c r="AT673" s="153" t="s">
        <v>384</v>
      </c>
      <c r="AU673" s="153" t="s">
        <v>83</v>
      </c>
      <c r="AV673" s="12" t="s">
        <v>85</v>
      </c>
      <c r="AW673" s="12" t="s">
        <v>32</v>
      </c>
      <c r="AX673" s="12" t="s">
        <v>76</v>
      </c>
      <c r="AY673" s="153" t="s">
        <v>375</v>
      </c>
    </row>
    <row r="674" spans="2:65" s="12" customFormat="1" ht="11.25" x14ac:dyDescent="0.2">
      <c r="B674" s="151"/>
      <c r="D674" s="152" t="s">
        <v>384</v>
      </c>
      <c r="E674" s="153" t="s">
        <v>1</v>
      </c>
      <c r="F674" s="154" t="s">
        <v>83</v>
      </c>
      <c r="H674" s="155">
        <v>1</v>
      </c>
      <c r="I674" s="156"/>
      <c r="L674" s="151"/>
      <c r="M674" s="157"/>
      <c r="T674" s="158"/>
      <c r="AT674" s="153" t="s">
        <v>384</v>
      </c>
      <c r="AU674" s="153" t="s">
        <v>83</v>
      </c>
      <c r="AV674" s="12" t="s">
        <v>85</v>
      </c>
      <c r="AW674" s="12" t="s">
        <v>32</v>
      </c>
      <c r="AX674" s="12" t="s">
        <v>76</v>
      </c>
      <c r="AY674" s="153" t="s">
        <v>375</v>
      </c>
    </row>
    <row r="675" spans="2:65" s="12" customFormat="1" ht="11.25" x14ac:dyDescent="0.2">
      <c r="B675" s="151"/>
      <c r="D675" s="152" t="s">
        <v>384</v>
      </c>
      <c r="E675" s="153" t="s">
        <v>1</v>
      </c>
      <c r="F675" s="154" t="s">
        <v>83</v>
      </c>
      <c r="H675" s="155">
        <v>1</v>
      </c>
      <c r="I675" s="156"/>
      <c r="L675" s="151"/>
      <c r="M675" s="157"/>
      <c r="T675" s="158"/>
      <c r="AT675" s="153" t="s">
        <v>384</v>
      </c>
      <c r="AU675" s="153" t="s">
        <v>83</v>
      </c>
      <c r="AV675" s="12" t="s">
        <v>85</v>
      </c>
      <c r="AW675" s="12" t="s">
        <v>32</v>
      </c>
      <c r="AX675" s="12" t="s">
        <v>76</v>
      </c>
      <c r="AY675" s="153" t="s">
        <v>375</v>
      </c>
    </row>
    <row r="676" spans="2:65" s="13" customFormat="1" ht="11.25" x14ac:dyDescent="0.2">
      <c r="B676" s="159"/>
      <c r="D676" s="152" t="s">
        <v>384</v>
      </c>
      <c r="E676" s="160" t="s">
        <v>1</v>
      </c>
      <c r="F676" s="161" t="s">
        <v>387</v>
      </c>
      <c r="H676" s="162">
        <v>8</v>
      </c>
      <c r="I676" s="163"/>
      <c r="L676" s="159"/>
      <c r="M676" s="164"/>
      <c r="T676" s="165"/>
      <c r="AT676" s="160" t="s">
        <v>384</v>
      </c>
      <c r="AU676" s="160" t="s">
        <v>83</v>
      </c>
      <c r="AV676" s="13" t="s">
        <v>382</v>
      </c>
      <c r="AW676" s="13" t="s">
        <v>32</v>
      </c>
      <c r="AX676" s="13" t="s">
        <v>83</v>
      </c>
      <c r="AY676" s="160" t="s">
        <v>375</v>
      </c>
    </row>
    <row r="677" spans="2:65" s="14" customFormat="1" ht="11.25" x14ac:dyDescent="0.2">
      <c r="B677" s="166"/>
      <c r="D677" s="152" t="s">
        <v>384</v>
      </c>
      <c r="E677" s="167" t="s">
        <v>1</v>
      </c>
      <c r="F677" s="168" t="s">
        <v>2840</v>
      </c>
      <c r="H677" s="167" t="s">
        <v>1</v>
      </c>
      <c r="I677" s="169"/>
      <c r="L677" s="166"/>
      <c r="M677" s="170"/>
      <c r="T677" s="171"/>
      <c r="AT677" s="167" t="s">
        <v>384</v>
      </c>
      <c r="AU677" s="167" t="s">
        <v>83</v>
      </c>
      <c r="AV677" s="14" t="s">
        <v>83</v>
      </c>
      <c r="AW677" s="14" t="s">
        <v>32</v>
      </c>
      <c r="AX677" s="14" t="s">
        <v>76</v>
      </c>
      <c r="AY677" s="167" t="s">
        <v>375</v>
      </c>
    </row>
    <row r="678" spans="2:65" s="1" customFormat="1" ht="16.5" customHeight="1" x14ac:dyDescent="0.2">
      <c r="B678" s="32"/>
      <c r="C678" s="138" t="s">
        <v>862</v>
      </c>
      <c r="D678" s="138" t="s">
        <v>377</v>
      </c>
      <c r="E678" s="139" t="s">
        <v>3044</v>
      </c>
      <c r="F678" s="140" t="s">
        <v>3045</v>
      </c>
      <c r="G678" s="141" t="s">
        <v>641</v>
      </c>
      <c r="H678" s="142">
        <v>40</v>
      </c>
      <c r="I678" s="143"/>
      <c r="J678" s="144">
        <f>ROUND(I678*H678,2)</f>
        <v>0</v>
      </c>
      <c r="K678" s="140" t="s">
        <v>381</v>
      </c>
      <c r="L678" s="32"/>
      <c r="M678" s="145" t="s">
        <v>1</v>
      </c>
      <c r="N678" s="146" t="s">
        <v>41</v>
      </c>
      <c r="P678" s="147">
        <f>O678*H678</f>
        <v>0</v>
      </c>
      <c r="Q678" s="147">
        <v>0</v>
      </c>
      <c r="R678" s="147">
        <f>Q678*H678</f>
        <v>0</v>
      </c>
      <c r="S678" s="147">
        <v>0</v>
      </c>
      <c r="T678" s="148">
        <f>S678*H678</f>
        <v>0</v>
      </c>
      <c r="AR678" s="149" t="s">
        <v>382</v>
      </c>
      <c r="AT678" s="149" t="s">
        <v>377</v>
      </c>
      <c r="AU678" s="149" t="s">
        <v>83</v>
      </c>
      <c r="AY678" s="17" t="s">
        <v>375</v>
      </c>
      <c r="BE678" s="150">
        <f>IF(N678="základní",J678,0)</f>
        <v>0</v>
      </c>
      <c r="BF678" s="150">
        <f>IF(N678="snížená",J678,0)</f>
        <v>0</v>
      </c>
      <c r="BG678" s="150">
        <f>IF(N678="zákl. přenesená",J678,0)</f>
        <v>0</v>
      </c>
      <c r="BH678" s="150">
        <f>IF(N678="sníž. přenesená",J678,0)</f>
        <v>0</v>
      </c>
      <c r="BI678" s="150">
        <f>IF(N678="nulová",J678,0)</f>
        <v>0</v>
      </c>
      <c r="BJ678" s="17" t="s">
        <v>83</v>
      </c>
      <c r="BK678" s="150">
        <f>ROUND(I678*H678,2)</f>
        <v>0</v>
      </c>
      <c r="BL678" s="17" t="s">
        <v>382</v>
      </c>
      <c r="BM678" s="149" t="s">
        <v>3046</v>
      </c>
    </row>
    <row r="679" spans="2:65" s="12" customFormat="1" ht="11.25" x14ac:dyDescent="0.2">
      <c r="B679" s="151"/>
      <c r="D679" s="152" t="s">
        <v>384</v>
      </c>
      <c r="E679" s="153" t="s">
        <v>1</v>
      </c>
      <c r="F679" s="154" t="s">
        <v>529</v>
      </c>
      <c r="H679" s="155">
        <v>20</v>
      </c>
      <c r="I679" s="156"/>
      <c r="L679" s="151"/>
      <c r="M679" s="157"/>
      <c r="T679" s="158"/>
      <c r="AT679" s="153" t="s">
        <v>384</v>
      </c>
      <c r="AU679" s="153" t="s">
        <v>83</v>
      </c>
      <c r="AV679" s="12" t="s">
        <v>85</v>
      </c>
      <c r="AW679" s="12" t="s">
        <v>32</v>
      </c>
      <c r="AX679" s="12" t="s">
        <v>76</v>
      </c>
      <c r="AY679" s="153" t="s">
        <v>375</v>
      </c>
    </row>
    <row r="680" spans="2:65" s="12" customFormat="1" ht="11.25" x14ac:dyDescent="0.2">
      <c r="B680" s="151"/>
      <c r="D680" s="152" t="s">
        <v>384</v>
      </c>
      <c r="E680" s="153" t="s">
        <v>1</v>
      </c>
      <c r="F680" s="154" t="s">
        <v>529</v>
      </c>
      <c r="H680" s="155">
        <v>20</v>
      </c>
      <c r="I680" s="156"/>
      <c r="L680" s="151"/>
      <c r="M680" s="157"/>
      <c r="T680" s="158"/>
      <c r="AT680" s="153" t="s">
        <v>384</v>
      </c>
      <c r="AU680" s="153" t="s">
        <v>83</v>
      </c>
      <c r="AV680" s="12" t="s">
        <v>85</v>
      </c>
      <c r="AW680" s="12" t="s">
        <v>32</v>
      </c>
      <c r="AX680" s="12" t="s">
        <v>76</v>
      </c>
      <c r="AY680" s="153" t="s">
        <v>375</v>
      </c>
    </row>
    <row r="681" spans="2:65" s="13" customFormat="1" ht="11.25" x14ac:dyDescent="0.2">
      <c r="B681" s="159"/>
      <c r="D681" s="152" t="s">
        <v>384</v>
      </c>
      <c r="E681" s="160" t="s">
        <v>1</v>
      </c>
      <c r="F681" s="161" t="s">
        <v>387</v>
      </c>
      <c r="H681" s="162">
        <v>40</v>
      </c>
      <c r="I681" s="163"/>
      <c r="L681" s="159"/>
      <c r="M681" s="164"/>
      <c r="T681" s="165"/>
      <c r="AT681" s="160" t="s">
        <v>384</v>
      </c>
      <c r="AU681" s="160" t="s">
        <v>83</v>
      </c>
      <c r="AV681" s="13" t="s">
        <v>382</v>
      </c>
      <c r="AW681" s="13" t="s">
        <v>32</v>
      </c>
      <c r="AX681" s="13" t="s">
        <v>83</v>
      </c>
      <c r="AY681" s="160" t="s">
        <v>375</v>
      </c>
    </row>
    <row r="682" spans="2:65" s="14" customFormat="1" ht="11.25" x14ac:dyDescent="0.2">
      <c r="B682" s="166"/>
      <c r="D682" s="152" t="s">
        <v>384</v>
      </c>
      <c r="E682" s="167" t="s">
        <v>1</v>
      </c>
      <c r="F682" s="168" t="s">
        <v>2840</v>
      </c>
      <c r="H682" s="167" t="s">
        <v>1</v>
      </c>
      <c r="I682" s="169"/>
      <c r="L682" s="166"/>
      <c r="M682" s="170"/>
      <c r="T682" s="171"/>
      <c r="AT682" s="167" t="s">
        <v>384</v>
      </c>
      <c r="AU682" s="167" t="s">
        <v>83</v>
      </c>
      <c r="AV682" s="14" t="s">
        <v>83</v>
      </c>
      <c r="AW682" s="14" t="s">
        <v>32</v>
      </c>
      <c r="AX682" s="14" t="s">
        <v>76</v>
      </c>
      <c r="AY682" s="167" t="s">
        <v>375</v>
      </c>
    </row>
    <row r="683" spans="2:65" s="1" customFormat="1" ht="21.75" customHeight="1" x14ac:dyDescent="0.2">
      <c r="B683" s="32"/>
      <c r="C683" s="138" t="s">
        <v>904</v>
      </c>
      <c r="D683" s="138" t="s">
        <v>377</v>
      </c>
      <c r="E683" s="139" t="s">
        <v>3047</v>
      </c>
      <c r="F683" s="140" t="s">
        <v>3048</v>
      </c>
      <c r="G683" s="141" t="s">
        <v>641</v>
      </c>
      <c r="H683" s="142">
        <v>102</v>
      </c>
      <c r="I683" s="143"/>
      <c r="J683" s="144">
        <f>ROUND(I683*H683,2)</f>
        <v>0</v>
      </c>
      <c r="K683" s="140" t="s">
        <v>381</v>
      </c>
      <c r="L683" s="32"/>
      <c r="M683" s="145" t="s">
        <v>1</v>
      </c>
      <c r="N683" s="146" t="s">
        <v>41</v>
      </c>
      <c r="P683" s="147">
        <f>O683*H683</f>
        <v>0</v>
      </c>
      <c r="Q683" s="147">
        <v>0</v>
      </c>
      <c r="R683" s="147">
        <f>Q683*H683</f>
        <v>0</v>
      </c>
      <c r="S683" s="147">
        <v>0</v>
      </c>
      <c r="T683" s="148">
        <f>S683*H683</f>
        <v>0</v>
      </c>
      <c r="AR683" s="149" t="s">
        <v>382</v>
      </c>
      <c r="AT683" s="149" t="s">
        <v>377</v>
      </c>
      <c r="AU683" s="149" t="s">
        <v>83</v>
      </c>
      <c r="AY683" s="17" t="s">
        <v>375</v>
      </c>
      <c r="BE683" s="150">
        <f>IF(N683="základní",J683,0)</f>
        <v>0</v>
      </c>
      <c r="BF683" s="150">
        <f>IF(N683="snížená",J683,0)</f>
        <v>0</v>
      </c>
      <c r="BG683" s="150">
        <f>IF(N683="zákl. přenesená",J683,0)</f>
        <v>0</v>
      </c>
      <c r="BH683" s="150">
        <f>IF(N683="sníž. přenesená",J683,0)</f>
        <v>0</v>
      </c>
      <c r="BI683" s="150">
        <f>IF(N683="nulová",J683,0)</f>
        <v>0</v>
      </c>
      <c r="BJ683" s="17" t="s">
        <v>83</v>
      </c>
      <c r="BK683" s="150">
        <f>ROUND(I683*H683,2)</f>
        <v>0</v>
      </c>
      <c r="BL683" s="17" t="s">
        <v>382</v>
      </c>
      <c r="BM683" s="149" t="s">
        <v>3049</v>
      </c>
    </row>
    <row r="684" spans="2:65" s="12" customFormat="1" ht="11.25" x14ac:dyDescent="0.2">
      <c r="B684" s="151"/>
      <c r="D684" s="152" t="s">
        <v>384</v>
      </c>
      <c r="E684" s="153" t="s">
        <v>1</v>
      </c>
      <c r="F684" s="154" t="s">
        <v>8</v>
      </c>
      <c r="H684" s="155">
        <v>15</v>
      </c>
      <c r="I684" s="156"/>
      <c r="L684" s="151"/>
      <c r="M684" s="157"/>
      <c r="T684" s="158"/>
      <c r="AT684" s="153" t="s">
        <v>384</v>
      </c>
      <c r="AU684" s="153" t="s">
        <v>83</v>
      </c>
      <c r="AV684" s="12" t="s">
        <v>85</v>
      </c>
      <c r="AW684" s="12" t="s">
        <v>32</v>
      </c>
      <c r="AX684" s="12" t="s">
        <v>76</v>
      </c>
      <c r="AY684" s="153" t="s">
        <v>375</v>
      </c>
    </row>
    <row r="685" spans="2:65" s="12" customFormat="1" ht="11.25" x14ac:dyDescent="0.2">
      <c r="B685" s="151"/>
      <c r="D685" s="152" t="s">
        <v>384</v>
      </c>
      <c r="E685" s="153" t="s">
        <v>1</v>
      </c>
      <c r="F685" s="154" t="s">
        <v>463</v>
      </c>
      <c r="H685" s="155">
        <v>12</v>
      </c>
      <c r="I685" s="156"/>
      <c r="L685" s="151"/>
      <c r="M685" s="157"/>
      <c r="T685" s="158"/>
      <c r="AT685" s="153" t="s">
        <v>384</v>
      </c>
      <c r="AU685" s="153" t="s">
        <v>83</v>
      </c>
      <c r="AV685" s="12" t="s">
        <v>85</v>
      </c>
      <c r="AW685" s="12" t="s">
        <v>32</v>
      </c>
      <c r="AX685" s="12" t="s">
        <v>76</v>
      </c>
      <c r="AY685" s="153" t="s">
        <v>375</v>
      </c>
    </row>
    <row r="686" spans="2:65" s="12" customFormat="1" ht="11.25" x14ac:dyDescent="0.2">
      <c r="B686" s="151"/>
      <c r="D686" s="152" t="s">
        <v>384</v>
      </c>
      <c r="E686" s="153" t="s">
        <v>1</v>
      </c>
      <c r="F686" s="154" t="s">
        <v>473</v>
      </c>
      <c r="H686" s="155">
        <v>14</v>
      </c>
      <c r="I686" s="156"/>
      <c r="L686" s="151"/>
      <c r="M686" s="157"/>
      <c r="T686" s="158"/>
      <c r="AT686" s="153" t="s">
        <v>384</v>
      </c>
      <c r="AU686" s="153" t="s">
        <v>83</v>
      </c>
      <c r="AV686" s="12" t="s">
        <v>85</v>
      </c>
      <c r="AW686" s="12" t="s">
        <v>32</v>
      </c>
      <c r="AX686" s="12" t="s">
        <v>76</v>
      </c>
      <c r="AY686" s="153" t="s">
        <v>375</v>
      </c>
    </row>
    <row r="687" spans="2:65" s="12" customFormat="1" ht="11.25" x14ac:dyDescent="0.2">
      <c r="B687" s="151"/>
      <c r="D687" s="152" t="s">
        <v>384</v>
      </c>
      <c r="E687" s="153" t="s">
        <v>1</v>
      </c>
      <c r="F687" s="154" t="s">
        <v>467</v>
      </c>
      <c r="H687" s="155">
        <v>13</v>
      </c>
      <c r="I687" s="156"/>
      <c r="L687" s="151"/>
      <c r="M687" s="157"/>
      <c r="T687" s="158"/>
      <c r="AT687" s="153" t="s">
        <v>384</v>
      </c>
      <c r="AU687" s="153" t="s">
        <v>83</v>
      </c>
      <c r="AV687" s="12" t="s">
        <v>85</v>
      </c>
      <c r="AW687" s="12" t="s">
        <v>32</v>
      </c>
      <c r="AX687" s="12" t="s">
        <v>76</v>
      </c>
      <c r="AY687" s="153" t="s">
        <v>375</v>
      </c>
    </row>
    <row r="688" spans="2:65" s="12" customFormat="1" ht="11.25" x14ac:dyDescent="0.2">
      <c r="B688" s="151"/>
      <c r="D688" s="152" t="s">
        <v>384</v>
      </c>
      <c r="E688" s="153" t="s">
        <v>1</v>
      </c>
      <c r="F688" s="154" t="s">
        <v>463</v>
      </c>
      <c r="H688" s="155">
        <v>12</v>
      </c>
      <c r="I688" s="156"/>
      <c r="L688" s="151"/>
      <c r="M688" s="157"/>
      <c r="T688" s="158"/>
      <c r="AT688" s="153" t="s">
        <v>384</v>
      </c>
      <c r="AU688" s="153" t="s">
        <v>83</v>
      </c>
      <c r="AV688" s="12" t="s">
        <v>85</v>
      </c>
      <c r="AW688" s="12" t="s">
        <v>32</v>
      </c>
      <c r="AX688" s="12" t="s">
        <v>76</v>
      </c>
      <c r="AY688" s="153" t="s">
        <v>375</v>
      </c>
    </row>
    <row r="689" spans="2:65" s="12" customFormat="1" ht="11.25" x14ac:dyDescent="0.2">
      <c r="B689" s="151"/>
      <c r="D689" s="152" t="s">
        <v>384</v>
      </c>
      <c r="E689" s="153" t="s">
        <v>1</v>
      </c>
      <c r="F689" s="154" t="s">
        <v>467</v>
      </c>
      <c r="H689" s="155">
        <v>13</v>
      </c>
      <c r="I689" s="156"/>
      <c r="L689" s="151"/>
      <c r="M689" s="157"/>
      <c r="T689" s="158"/>
      <c r="AT689" s="153" t="s">
        <v>384</v>
      </c>
      <c r="AU689" s="153" t="s">
        <v>83</v>
      </c>
      <c r="AV689" s="12" t="s">
        <v>85</v>
      </c>
      <c r="AW689" s="12" t="s">
        <v>32</v>
      </c>
      <c r="AX689" s="12" t="s">
        <v>76</v>
      </c>
      <c r="AY689" s="153" t="s">
        <v>375</v>
      </c>
    </row>
    <row r="690" spans="2:65" s="12" customFormat="1" ht="11.25" x14ac:dyDescent="0.2">
      <c r="B690" s="151"/>
      <c r="D690" s="152" t="s">
        <v>384</v>
      </c>
      <c r="E690" s="153" t="s">
        <v>1</v>
      </c>
      <c r="F690" s="154" t="s">
        <v>473</v>
      </c>
      <c r="H690" s="155">
        <v>14</v>
      </c>
      <c r="I690" s="156"/>
      <c r="L690" s="151"/>
      <c r="M690" s="157"/>
      <c r="T690" s="158"/>
      <c r="AT690" s="153" t="s">
        <v>384</v>
      </c>
      <c r="AU690" s="153" t="s">
        <v>83</v>
      </c>
      <c r="AV690" s="12" t="s">
        <v>85</v>
      </c>
      <c r="AW690" s="12" t="s">
        <v>32</v>
      </c>
      <c r="AX690" s="12" t="s">
        <v>76</v>
      </c>
      <c r="AY690" s="153" t="s">
        <v>375</v>
      </c>
    </row>
    <row r="691" spans="2:65" s="12" customFormat="1" ht="11.25" x14ac:dyDescent="0.2">
      <c r="B691" s="151"/>
      <c r="D691" s="152" t="s">
        <v>384</v>
      </c>
      <c r="E691" s="153" t="s">
        <v>1</v>
      </c>
      <c r="F691" s="154" t="s">
        <v>428</v>
      </c>
      <c r="H691" s="155">
        <v>9</v>
      </c>
      <c r="I691" s="156"/>
      <c r="L691" s="151"/>
      <c r="M691" s="157"/>
      <c r="T691" s="158"/>
      <c r="AT691" s="153" t="s">
        <v>384</v>
      </c>
      <c r="AU691" s="153" t="s">
        <v>83</v>
      </c>
      <c r="AV691" s="12" t="s">
        <v>85</v>
      </c>
      <c r="AW691" s="12" t="s">
        <v>32</v>
      </c>
      <c r="AX691" s="12" t="s">
        <v>76</v>
      </c>
      <c r="AY691" s="153" t="s">
        <v>375</v>
      </c>
    </row>
    <row r="692" spans="2:65" s="13" customFormat="1" ht="11.25" x14ac:dyDescent="0.2">
      <c r="B692" s="159"/>
      <c r="D692" s="152" t="s">
        <v>384</v>
      </c>
      <c r="E692" s="160" t="s">
        <v>1</v>
      </c>
      <c r="F692" s="161" t="s">
        <v>387</v>
      </c>
      <c r="H692" s="162">
        <v>102</v>
      </c>
      <c r="I692" s="163"/>
      <c r="L692" s="159"/>
      <c r="M692" s="164"/>
      <c r="T692" s="165"/>
      <c r="AT692" s="160" t="s">
        <v>384</v>
      </c>
      <c r="AU692" s="160" t="s">
        <v>83</v>
      </c>
      <c r="AV692" s="13" t="s">
        <v>382</v>
      </c>
      <c r="AW692" s="13" t="s">
        <v>32</v>
      </c>
      <c r="AX692" s="13" t="s">
        <v>83</v>
      </c>
      <c r="AY692" s="160" t="s">
        <v>375</v>
      </c>
    </row>
    <row r="693" spans="2:65" s="14" customFormat="1" ht="11.25" x14ac:dyDescent="0.2">
      <c r="B693" s="166"/>
      <c r="D693" s="152" t="s">
        <v>384</v>
      </c>
      <c r="E693" s="167" t="s">
        <v>1</v>
      </c>
      <c r="F693" s="168" t="s">
        <v>2840</v>
      </c>
      <c r="H693" s="167" t="s">
        <v>1</v>
      </c>
      <c r="I693" s="169"/>
      <c r="L693" s="166"/>
      <c r="M693" s="170"/>
      <c r="T693" s="171"/>
      <c r="AT693" s="167" t="s">
        <v>384</v>
      </c>
      <c r="AU693" s="167" t="s">
        <v>83</v>
      </c>
      <c r="AV693" s="14" t="s">
        <v>83</v>
      </c>
      <c r="AW693" s="14" t="s">
        <v>32</v>
      </c>
      <c r="AX693" s="14" t="s">
        <v>76</v>
      </c>
      <c r="AY693" s="167" t="s">
        <v>375</v>
      </c>
    </row>
    <row r="694" spans="2:65" s="1" customFormat="1" ht="21.75" customHeight="1" x14ac:dyDescent="0.2">
      <c r="B694" s="32"/>
      <c r="C694" s="138" t="s">
        <v>911</v>
      </c>
      <c r="D694" s="138" t="s">
        <v>377</v>
      </c>
      <c r="E694" s="139" t="s">
        <v>3050</v>
      </c>
      <c r="F694" s="140" t="s">
        <v>3051</v>
      </c>
      <c r="G694" s="141" t="s">
        <v>641</v>
      </c>
      <c r="H694" s="142">
        <v>192</v>
      </c>
      <c r="I694" s="143"/>
      <c r="J694" s="144">
        <f>ROUND(I694*H694,2)</f>
        <v>0</v>
      </c>
      <c r="K694" s="140" t="s">
        <v>381</v>
      </c>
      <c r="L694" s="32"/>
      <c r="M694" s="145" t="s">
        <v>1</v>
      </c>
      <c r="N694" s="146" t="s">
        <v>41</v>
      </c>
      <c r="P694" s="147">
        <f>O694*H694</f>
        <v>0</v>
      </c>
      <c r="Q694" s="147">
        <v>0</v>
      </c>
      <c r="R694" s="147">
        <f>Q694*H694</f>
        <v>0</v>
      </c>
      <c r="S694" s="147">
        <v>0</v>
      </c>
      <c r="T694" s="148">
        <f>S694*H694</f>
        <v>0</v>
      </c>
      <c r="AR694" s="149" t="s">
        <v>382</v>
      </c>
      <c r="AT694" s="149" t="s">
        <v>377</v>
      </c>
      <c r="AU694" s="149" t="s">
        <v>83</v>
      </c>
      <c r="AY694" s="17" t="s">
        <v>375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83</v>
      </c>
      <c r="BK694" s="150">
        <f>ROUND(I694*H694,2)</f>
        <v>0</v>
      </c>
      <c r="BL694" s="17" t="s">
        <v>382</v>
      </c>
      <c r="BM694" s="149" t="s">
        <v>3052</v>
      </c>
    </row>
    <row r="695" spans="2:65" s="12" customFormat="1" ht="11.25" x14ac:dyDescent="0.2">
      <c r="B695" s="151"/>
      <c r="D695" s="152" t="s">
        <v>384</v>
      </c>
      <c r="E695" s="153" t="s">
        <v>1</v>
      </c>
      <c r="F695" s="154" t="s">
        <v>473</v>
      </c>
      <c r="H695" s="155">
        <v>14</v>
      </c>
      <c r="I695" s="156"/>
      <c r="L695" s="151"/>
      <c r="M695" s="157"/>
      <c r="T695" s="158"/>
      <c r="AT695" s="153" t="s">
        <v>384</v>
      </c>
      <c r="AU695" s="153" t="s">
        <v>83</v>
      </c>
      <c r="AV695" s="12" t="s">
        <v>85</v>
      </c>
      <c r="AW695" s="12" t="s">
        <v>32</v>
      </c>
      <c r="AX695" s="12" t="s">
        <v>76</v>
      </c>
      <c r="AY695" s="153" t="s">
        <v>375</v>
      </c>
    </row>
    <row r="696" spans="2:65" s="12" customFormat="1" ht="11.25" x14ac:dyDescent="0.2">
      <c r="B696" s="151"/>
      <c r="D696" s="152" t="s">
        <v>384</v>
      </c>
      <c r="E696" s="153" t="s">
        <v>1</v>
      </c>
      <c r="F696" s="154" t="s">
        <v>491</v>
      </c>
      <c r="H696" s="155">
        <v>16</v>
      </c>
      <c r="I696" s="156"/>
      <c r="L696" s="151"/>
      <c r="M696" s="157"/>
      <c r="T696" s="158"/>
      <c r="AT696" s="153" t="s">
        <v>384</v>
      </c>
      <c r="AU696" s="153" t="s">
        <v>83</v>
      </c>
      <c r="AV696" s="12" t="s">
        <v>85</v>
      </c>
      <c r="AW696" s="12" t="s">
        <v>32</v>
      </c>
      <c r="AX696" s="12" t="s">
        <v>76</v>
      </c>
      <c r="AY696" s="153" t="s">
        <v>375</v>
      </c>
    </row>
    <row r="697" spans="2:65" s="12" customFormat="1" ht="11.25" x14ac:dyDescent="0.2">
      <c r="B697" s="151"/>
      <c r="D697" s="152" t="s">
        <v>384</v>
      </c>
      <c r="E697" s="153" t="s">
        <v>1</v>
      </c>
      <c r="F697" s="154" t="s">
        <v>497</v>
      </c>
      <c r="H697" s="155">
        <v>17</v>
      </c>
      <c r="I697" s="156"/>
      <c r="L697" s="151"/>
      <c r="M697" s="157"/>
      <c r="T697" s="158"/>
      <c r="AT697" s="153" t="s">
        <v>384</v>
      </c>
      <c r="AU697" s="153" t="s">
        <v>83</v>
      </c>
      <c r="AV697" s="12" t="s">
        <v>85</v>
      </c>
      <c r="AW697" s="12" t="s">
        <v>32</v>
      </c>
      <c r="AX697" s="12" t="s">
        <v>76</v>
      </c>
      <c r="AY697" s="153" t="s">
        <v>375</v>
      </c>
    </row>
    <row r="698" spans="2:65" s="12" customFormat="1" ht="11.25" x14ac:dyDescent="0.2">
      <c r="B698" s="151"/>
      <c r="D698" s="152" t="s">
        <v>384</v>
      </c>
      <c r="E698" s="153" t="s">
        <v>1</v>
      </c>
      <c r="F698" s="154" t="s">
        <v>8</v>
      </c>
      <c r="H698" s="155">
        <v>15</v>
      </c>
      <c r="I698" s="156"/>
      <c r="L698" s="151"/>
      <c r="M698" s="157"/>
      <c r="T698" s="158"/>
      <c r="AT698" s="153" t="s">
        <v>384</v>
      </c>
      <c r="AU698" s="153" t="s">
        <v>83</v>
      </c>
      <c r="AV698" s="12" t="s">
        <v>85</v>
      </c>
      <c r="AW698" s="12" t="s">
        <v>32</v>
      </c>
      <c r="AX698" s="12" t="s">
        <v>76</v>
      </c>
      <c r="AY698" s="153" t="s">
        <v>375</v>
      </c>
    </row>
    <row r="699" spans="2:65" s="12" customFormat="1" ht="11.25" x14ac:dyDescent="0.2">
      <c r="B699" s="151"/>
      <c r="D699" s="152" t="s">
        <v>384</v>
      </c>
      <c r="E699" s="153" t="s">
        <v>1</v>
      </c>
      <c r="F699" s="154" t="s">
        <v>7</v>
      </c>
      <c r="H699" s="155">
        <v>21</v>
      </c>
      <c r="I699" s="156"/>
      <c r="L699" s="151"/>
      <c r="M699" s="157"/>
      <c r="T699" s="158"/>
      <c r="AT699" s="153" t="s">
        <v>384</v>
      </c>
      <c r="AU699" s="153" t="s">
        <v>83</v>
      </c>
      <c r="AV699" s="12" t="s">
        <v>85</v>
      </c>
      <c r="AW699" s="12" t="s">
        <v>32</v>
      </c>
      <c r="AX699" s="12" t="s">
        <v>76</v>
      </c>
      <c r="AY699" s="153" t="s">
        <v>375</v>
      </c>
    </row>
    <row r="700" spans="2:65" s="12" customFormat="1" ht="11.25" x14ac:dyDescent="0.2">
      <c r="B700" s="151"/>
      <c r="D700" s="152" t="s">
        <v>384</v>
      </c>
      <c r="E700" s="153" t="s">
        <v>1</v>
      </c>
      <c r="F700" s="154" t="s">
        <v>473</v>
      </c>
      <c r="H700" s="155">
        <v>14</v>
      </c>
      <c r="I700" s="156"/>
      <c r="L700" s="151"/>
      <c r="M700" s="157"/>
      <c r="T700" s="158"/>
      <c r="AT700" s="153" t="s">
        <v>384</v>
      </c>
      <c r="AU700" s="153" t="s">
        <v>83</v>
      </c>
      <c r="AV700" s="12" t="s">
        <v>85</v>
      </c>
      <c r="AW700" s="12" t="s">
        <v>32</v>
      </c>
      <c r="AX700" s="12" t="s">
        <v>76</v>
      </c>
      <c r="AY700" s="153" t="s">
        <v>375</v>
      </c>
    </row>
    <row r="701" spans="2:65" s="12" customFormat="1" ht="11.25" x14ac:dyDescent="0.2">
      <c r="B701" s="151"/>
      <c r="D701" s="152" t="s">
        <v>384</v>
      </c>
      <c r="E701" s="153" t="s">
        <v>1</v>
      </c>
      <c r="F701" s="154" t="s">
        <v>7</v>
      </c>
      <c r="H701" s="155">
        <v>21</v>
      </c>
      <c r="I701" s="156"/>
      <c r="L701" s="151"/>
      <c r="M701" s="157"/>
      <c r="T701" s="158"/>
      <c r="AT701" s="153" t="s">
        <v>384</v>
      </c>
      <c r="AU701" s="153" t="s">
        <v>83</v>
      </c>
      <c r="AV701" s="12" t="s">
        <v>85</v>
      </c>
      <c r="AW701" s="12" t="s">
        <v>32</v>
      </c>
      <c r="AX701" s="12" t="s">
        <v>76</v>
      </c>
      <c r="AY701" s="153" t="s">
        <v>375</v>
      </c>
    </row>
    <row r="702" spans="2:65" s="12" customFormat="1" ht="11.25" x14ac:dyDescent="0.2">
      <c r="B702" s="151"/>
      <c r="D702" s="152" t="s">
        <v>384</v>
      </c>
      <c r="E702" s="153" t="s">
        <v>1</v>
      </c>
      <c r="F702" s="154" t="s">
        <v>549</v>
      </c>
      <c r="H702" s="155">
        <v>24</v>
      </c>
      <c r="I702" s="156"/>
      <c r="L702" s="151"/>
      <c r="M702" s="157"/>
      <c r="T702" s="158"/>
      <c r="AT702" s="153" t="s">
        <v>384</v>
      </c>
      <c r="AU702" s="153" t="s">
        <v>83</v>
      </c>
      <c r="AV702" s="12" t="s">
        <v>85</v>
      </c>
      <c r="AW702" s="12" t="s">
        <v>32</v>
      </c>
      <c r="AX702" s="12" t="s">
        <v>76</v>
      </c>
      <c r="AY702" s="153" t="s">
        <v>375</v>
      </c>
    </row>
    <row r="703" spans="2:65" s="12" customFormat="1" ht="11.25" x14ac:dyDescent="0.2">
      <c r="B703" s="151"/>
      <c r="D703" s="152" t="s">
        <v>384</v>
      </c>
      <c r="E703" s="153" t="s">
        <v>1</v>
      </c>
      <c r="F703" s="154" t="s">
        <v>713</v>
      </c>
      <c r="H703" s="155">
        <v>50</v>
      </c>
      <c r="I703" s="156"/>
      <c r="L703" s="151"/>
      <c r="M703" s="157"/>
      <c r="T703" s="158"/>
      <c r="AT703" s="153" t="s">
        <v>384</v>
      </c>
      <c r="AU703" s="153" t="s">
        <v>83</v>
      </c>
      <c r="AV703" s="12" t="s">
        <v>85</v>
      </c>
      <c r="AW703" s="12" t="s">
        <v>32</v>
      </c>
      <c r="AX703" s="12" t="s">
        <v>76</v>
      </c>
      <c r="AY703" s="153" t="s">
        <v>375</v>
      </c>
    </row>
    <row r="704" spans="2:65" s="13" customFormat="1" ht="11.25" x14ac:dyDescent="0.2">
      <c r="B704" s="159"/>
      <c r="D704" s="152" t="s">
        <v>384</v>
      </c>
      <c r="E704" s="160" t="s">
        <v>1</v>
      </c>
      <c r="F704" s="161" t="s">
        <v>387</v>
      </c>
      <c r="H704" s="162">
        <v>192</v>
      </c>
      <c r="I704" s="163"/>
      <c r="L704" s="159"/>
      <c r="M704" s="164"/>
      <c r="T704" s="165"/>
      <c r="AT704" s="160" t="s">
        <v>384</v>
      </c>
      <c r="AU704" s="160" t="s">
        <v>83</v>
      </c>
      <c r="AV704" s="13" t="s">
        <v>382</v>
      </c>
      <c r="AW704" s="13" t="s">
        <v>32</v>
      </c>
      <c r="AX704" s="13" t="s">
        <v>83</v>
      </c>
      <c r="AY704" s="160" t="s">
        <v>375</v>
      </c>
    </row>
    <row r="705" spans="2:65" s="14" customFormat="1" ht="11.25" x14ac:dyDescent="0.2">
      <c r="B705" s="166"/>
      <c r="D705" s="152" t="s">
        <v>384</v>
      </c>
      <c r="E705" s="167" t="s">
        <v>1</v>
      </c>
      <c r="F705" s="168" t="s">
        <v>2840</v>
      </c>
      <c r="H705" s="167" t="s">
        <v>1</v>
      </c>
      <c r="I705" s="169"/>
      <c r="L705" s="166"/>
      <c r="M705" s="170"/>
      <c r="T705" s="171"/>
      <c r="AT705" s="167" t="s">
        <v>384</v>
      </c>
      <c r="AU705" s="167" t="s">
        <v>83</v>
      </c>
      <c r="AV705" s="14" t="s">
        <v>83</v>
      </c>
      <c r="AW705" s="14" t="s">
        <v>32</v>
      </c>
      <c r="AX705" s="14" t="s">
        <v>76</v>
      </c>
      <c r="AY705" s="167" t="s">
        <v>375</v>
      </c>
    </row>
    <row r="706" spans="2:65" s="1" customFormat="1" ht="21.75" customHeight="1" x14ac:dyDescent="0.2">
      <c r="B706" s="32"/>
      <c r="C706" s="138" t="s">
        <v>916</v>
      </c>
      <c r="D706" s="138" t="s">
        <v>377</v>
      </c>
      <c r="E706" s="139" t="s">
        <v>3053</v>
      </c>
      <c r="F706" s="140" t="s">
        <v>3054</v>
      </c>
      <c r="G706" s="141" t="s">
        <v>641</v>
      </c>
      <c r="H706" s="142">
        <v>120</v>
      </c>
      <c r="I706" s="143"/>
      <c r="J706" s="144">
        <f>ROUND(I706*H706,2)</f>
        <v>0</v>
      </c>
      <c r="K706" s="140" t="s">
        <v>381</v>
      </c>
      <c r="L706" s="32"/>
      <c r="M706" s="145" t="s">
        <v>1</v>
      </c>
      <c r="N706" s="146" t="s">
        <v>41</v>
      </c>
      <c r="P706" s="147">
        <f>O706*H706</f>
        <v>0</v>
      </c>
      <c r="Q706" s="147">
        <v>0</v>
      </c>
      <c r="R706" s="147">
        <f>Q706*H706</f>
        <v>0</v>
      </c>
      <c r="S706" s="147">
        <v>0</v>
      </c>
      <c r="T706" s="148">
        <f>S706*H706</f>
        <v>0</v>
      </c>
      <c r="AR706" s="149" t="s">
        <v>382</v>
      </c>
      <c r="AT706" s="149" t="s">
        <v>377</v>
      </c>
      <c r="AU706" s="149" t="s">
        <v>83</v>
      </c>
      <c r="AY706" s="17" t="s">
        <v>375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83</v>
      </c>
      <c r="BK706" s="150">
        <f>ROUND(I706*H706,2)</f>
        <v>0</v>
      </c>
      <c r="BL706" s="17" t="s">
        <v>382</v>
      </c>
      <c r="BM706" s="149" t="s">
        <v>3055</v>
      </c>
    </row>
    <row r="707" spans="2:65" s="12" customFormat="1" ht="11.25" x14ac:dyDescent="0.2">
      <c r="B707" s="151"/>
      <c r="D707" s="152" t="s">
        <v>384</v>
      </c>
      <c r="E707" s="153" t="s">
        <v>1</v>
      </c>
      <c r="F707" s="154" t="s">
        <v>529</v>
      </c>
      <c r="H707" s="155">
        <v>20</v>
      </c>
      <c r="I707" s="156"/>
      <c r="L707" s="151"/>
      <c r="M707" s="157"/>
      <c r="T707" s="158"/>
      <c r="AT707" s="153" t="s">
        <v>384</v>
      </c>
      <c r="AU707" s="153" t="s">
        <v>83</v>
      </c>
      <c r="AV707" s="12" t="s">
        <v>85</v>
      </c>
      <c r="AW707" s="12" t="s">
        <v>32</v>
      </c>
      <c r="AX707" s="12" t="s">
        <v>76</v>
      </c>
      <c r="AY707" s="153" t="s">
        <v>375</v>
      </c>
    </row>
    <row r="708" spans="2:65" s="12" customFormat="1" ht="11.25" x14ac:dyDescent="0.2">
      <c r="B708" s="151"/>
      <c r="D708" s="152" t="s">
        <v>384</v>
      </c>
      <c r="E708" s="153" t="s">
        <v>1</v>
      </c>
      <c r="F708" s="154" t="s">
        <v>529</v>
      </c>
      <c r="H708" s="155">
        <v>20</v>
      </c>
      <c r="I708" s="156"/>
      <c r="L708" s="151"/>
      <c r="M708" s="157"/>
      <c r="T708" s="158"/>
      <c r="AT708" s="153" t="s">
        <v>384</v>
      </c>
      <c r="AU708" s="153" t="s">
        <v>83</v>
      </c>
      <c r="AV708" s="12" t="s">
        <v>85</v>
      </c>
      <c r="AW708" s="12" t="s">
        <v>32</v>
      </c>
      <c r="AX708" s="12" t="s">
        <v>76</v>
      </c>
      <c r="AY708" s="153" t="s">
        <v>375</v>
      </c>
    </row>
    <row r="709" spans="2:65" s="12" customFormat="1" ht="11.25" x14ac:dyDescent="0.2">
      <c r="B709" s="151"/>
      <c r="D709" s="152" t="s">
        <v>384</v>
      </c>
      <c r="E709" s="153" t="s">
        <v>1</v>
      </c>
      <c r="F709" s="154" t="s">
        <v>650</v>
      </c>
      <c r="H709" s="155">
        <v>40</v>
      </c>
      <c r="I709" s="156"/>
      <c r="L709" s="151"/>
      <c r="M709" s="157"/>
      <c r="T709" s="158"/>
      <c r="AT709" s="153" t="s">
        <v>384</v>
      </c>
      <c r="AU709" s="153" t="s">
        <v>83</v>
      </c>
      <c r="AV709" s="12" t="s">
        <v>85</v>
      </c>
      <c r="AW709" s="12" t="s">
        <v>32</v>
      </c>
      <c r="AX709" s="12" t="s">
        <v>76</v>
      </c>
      <c r="AY709" s="153" t="s">
        <v>375</v>
      </c>
    </row>
    <row r="710" spans="2:65" s="12" customFormat="1" ht="11.25" x14ac:dyDescent="0.2">
      <c r="B710" s="151"/>
      <c r="D710" s="152" t="s">
        <v>384</v>
      </c>
      <c r="E710" s="153" t="s">
        <v>1</v>
      </c>
      <c r="F710" s="154" t="s">
        <v>529</v>
      </c>
      <c r="H710" s="155">
        <v>20</v>
      </c>
      <c r="I710" s="156"/>
      <c r="L710" s="151"/>
      <c r="M710" s="157"/>
      <c r="T710" s="158"/>
      <c r="AT710" s="153" t="s">
        <v>384</v>
      </c>
      <c r="AU710" s="153" t="s">
        <v>83</v>
      </c>
      <c r="AV710" s="12" t="s">
        <v>85</v>
      </c>
      <c r="AW710" s="12" t="s">
        <v>32</v>
      </c>
      <c r="AX710" s="12" t="s">
        <v>76</v>
      </c>
      <c r="AY710" s="153" t="s">
        <v>375</v>
      </c>
    </row>
    <row r="711" spans="2:65" s="12" customFormat="1" ht="11.25" x14ac:dyDescent="0.2">
      <c r="B711" s="151"/>
      <c r="D711" s="152" t="s">
        <v>384</v>
      </c>
      <c r="E711" s="153" t="s">
        <v>1</v>
      </c>
      <c r="F711" s="154" t="s">
        <v>529</v>
      </c>
      <c r="H711" s="155">
        <v>20</v>
      </c>
      <c r="I711" s="156"/>
      <c r="L711" s="151"/>
      <c r="M711" s="157"/>
      <c r="T711" s="158"/>
      <c r="AT711" s="153" t="s">
        <v>384</v>
      </c>
      <c r="AU711" s="153" t="s">
        <v>83</v>
      </c>
      <c r="AV711" s="12" t="s">
        <v>85</v>
      </c>
      <c r="AW711" s="12" t="s">
        <v>32</v>
      </c>
      <c r="AX711" s="12" t="s">
        <v>76</v>
      </c>
      <c r="AY711" s="153" t="s">
        <v>375</v>
      </c>
    </row>
    <row r="712" spans="2:65" s="13" customFormat="1" ht="11.25" x14ac:dyDescent="0.2">
      <c r="B712" s="159"/>
      <c r="D712" s="152" t="s">
        <v>384</v>
      </c>
      <c r="E712" s="160" t="s">
        <v>1</v>
      </c>
      <c r="F712" s="161" t="s">
        <v>387</v>
      </c>
      <c r="H712" s="162">
        <v>120</v>
      </c>
      <c r="I712" s="163"/>
      <c r="L712" s="159"/>
      <c r="M712" s="164"/>
      <c r="T712" s="165"/>
      <c r="AT712" s="160" t="s">
        <v>384</v>
      </c>
      <c r="AU712" s="160" t="s">
        <v>83</v>
      </c>
      <c r="AV712" s="13" t="s">
        <v>382</v>
      </c>
      <c r="AW712" s="13" t="s">
        <v>32</v>
      </c>
      <c r="AX712" s="13" t="s">
        <v>83</v>
      </c>
      <c r="AY712" s="160" t="s">
        <v>375</v>
      </c>
    </row>
    <row r="713" spans="2:65" s="14" customFormat="1" ht="11.25" x14ac:dyDescent="0.2">
      <c r="B713" s="166"/>
      <c r="D713" s="152" t="s">
        <v>384</v>
      </c>
      <c r="E713" s="167" t="s">
        <v>1</v>
      </c>
      <c r="F713" s="168" t="s">
        <v>2840</v>
      </c>
      <c r="H713" s="167" t="s">
        <v>1</v>
      </c>
      <c r="I713" s="169"/>
      <c r="L713" s="166"/>
      <c r="M713" s="170"/>
      <c r="T713" s="171"/>
      <c r="AT713" s="167" t="s">
        <v>384</v>
      </c>
      <c r="AU713" s="167" t="s">
        <v>83</v>
      </c>
      <c r="AV713" s="14" t="s">
        <v>83</v>
      </c>
      <c r="AW713" s="14" t="s">
        <v>32</v>
      </c>
      <c r="AX713" s="14" t="s">
        <v>76</v>
      </c>
      <c r="AY713" s="167" t="s">
        <v>375</v>
      </c>
    </row>
    <row r="714" spans="2:65" s="1" customFormat="1" ht="21.75" customHeight="1" x14ac:dyDescent="0.2">
      <c r="B714" s="32"/>
      <c r="C714" s="138" t="s">
        <v>920</v>
      </c>
      <c r="D714" s="138" t="s">
        <v>377</v>
      </c>
      <c r="E714" s="139" t="s">
        <v>3056</v>
      </c>
      <c r="F714" s="140" t="s">
        <v>3057</v>
      </c>
      <c r="G714" s="141" t="s">
        <v>641</v>
      </c>
      <c r="H714" s="142">
        <v>270</v>
      </c>
      <c r="I714" s="143"/>
      <c r="J714" s="144">
        <f>ROUND(I714*H714,2)</f>
        <v>0</v>
      </c>
      <c r="K714" s="140" t="s">
        <v>381</v>
      </c>
      <c r="L714" s="32"/>
      <c r="M714" s="145" t="s">
        <v>1</v>
      </c>
      <c r="N714" s="146" t="s">
        <v>41</v>
      </c>
      <c r="P714" s="147">
        <f>O714*H714</f>
        <v>0</v>
      </c>
      <c r="Q714" s="147">
        <v>0</v>
      </c>
      <c r="R714" s="147">
        <f>Q714*H714</f>
        <v>0</v>
      </c>
      <c r="S714" s="147">
        <v>0</v>
      </c>
      <c r="T714" s="148">
        <f>S714*H714</f>
        <v>0</v>
      </c>
      <c r="AR714" s="149" t="s">
        <v>382</v>
      </c>
      <c r="AT714" s="149" t="s">
        <v>377</v>
      </c>
      <c r="AU714" s="149" t="s">
        <v>83</v>
      </c>
      <c r="AY714" s="17" t="s">
        <v>375</v>
      </c>
      <c r="BE714" s="150">
        <f>IF(N714="základní",J714,0)</f>
        <v>0</v>
      </c>
      <c r="BF714" s="150">
        <f>IF(N714="snížená",J714,0)</f>
        <v>0</v>
      </c>
      <c r="BG714" s="150">
        <f>IF(N714="zákl. přenesená",J714,0)</f>
        <v>0</v>
      </c>
      <c r="BH714" s="150">
        <f>IF(N714="sníž. přenesená",J714,0)</f>
        <v>0</v>
      </c>
      <c r="BI714" s="150">
        <f>IF(N714="nulová",J714,0)</f>
        <v>0</v>
      </c>
      <c r="BJ714" s="17" t="s">
        <v>83</v>
      </c>
      <c r="BK714" s="150">
        <f>ROUND(I714*H714,2)</f>
        <v>0</v>
      </c>
      <c r="BL714" s="17" t="s">
        <v>382</v>
      </c>
      <c r="BM714" s="149" t="s">
        <v>3058</v>
      </c>
    </row>
    <row r="715" spans="2:65" s="12" customFormat="1" ht="11.25" x14ac:dyDescent="0.2">
      <c r="B715" s="151"/>
      <c r="D715" s="152" t="s">
        <v>384</v>
      </c>
      <c r="E715" s="153" t="s">
        <v>1</v>
      </c>
      <c r="F715" s="154" t="s">
        <v>585</v>
      </c>
      <c r="H715" s="155">
        <v>32</v>
      </c>
      <c r="I715" s="156"/>
      <c r="L715" s="151"/>
      <c r="M715" s="157"/>
      <c r="T715" s="158"/>
      <c r="AT715" s="153" t="s">
        <v>384</v>
      </c>
      <c r="AU715" s="153" t="s">
        <v>83</v>
      </c>
      <c r="AV715" s="12" t="s">
        <v>85</v>
      </c>
      <c r="AW715" s="12" t="s">
        <v>32</v>
      </c>
      <c r="AX715" s="12" t="s">
        <v>76</v>
      </c>
      <c r="AY715" s="153" t="s">
        <v>375</v>
      </c>
    </row>
    <row r="716" spans="2:65" s="12" customFormat="1" ht="11.25" x14ac:dyDescent="0.2">
      <c r="B716" s="151"/>
      <c r="D716" s="152" t="s">
        <v>384</v>
      </c>
      <c r="E716" s="153" t="s">
        <v>1</v>
      </c>
      <c r="F716" s="154" t="s">
        <v>549</v>
      </c>
      <c r="H716" s="155">
        <v>24</v>
      </c>
      <c r="I716" s="156"/>
      <c r="L716" s="151"/>
      <c r="M716" s="157"/>
      <c r="T716" s="158"/>
      <c r="AT716" s="153" t="s">
        <v>384</v>
      </c>
      <c r="AU716" s="153" t="s">
        <v>83</v>
      </c>
      <c r="AV716" s="12" t="s">
        <v>85</v>
      </c>
      <c r="AW716" s="12" t="s">
        <v>32</v>
      </c>
      <c r="AX716" s="12" t="s">
        <v>76</v>
      </c>
      <c r="AY716" s="153" t="s">
        <v>375</v>
      </c>
    </row>
    <row r="717" spans="2:65" s="12" customFormat="1" ht="11.25" x14ac:dyDescent="0.2">
      <c r="B717" s="151"/>
      <c r="D717" s="152" t="s">
        <v>384</v>
      </c>
      <c r="E717" s="153" t="s">
        <v>1</v>
      </c>
      <c r="F717" s="154" t="s">
        <v>554</v>
      </c>
      <c r="H717" s="155">
        <v>25</v>
      </c>
      <c r="I717" s="156"/>
      <c r="L717" s="151"/>
      <c r="M717" s="157"/>
      <c r="T717" s="158"/>
      <c r="AT717" s="153" t="s">
        <v>384</v>
      </c>
      <c r="AU717" s="153" t="s">
        <v>83</v>
      </c>
      <c r="AV717" s="12" t="s">
        <v>85</v>
      </c>
      <c r="AW717" s="12" t="s">
        <v>32</v>
      </c>
      <c r="AX717" s="12" t="s">
        <v>76</v>
      </c>
      <c r="AY717" s="153" t="s">
        <v>375</v>
      </c>
    </row>
    <row r="718" spans="2:65" s="12" customFormat="1" ht="11.25" x14ac:dyDescent="0.2">
      <c r="B718" s="151"/>
      <c r="D718" s="152" t="s">
        <v>384</v>
      </c>
      <c r="E718" s="153" t="s">
        <v>1</v>
      </c>
      <c r="F718" s="154" t="s">
        <v>688</v>
      </c>
      <c r="H718" s="155">
        <v>45</v>
      </c>
      <c r="I718" s="156"/>
      <c r="L718" s="151"/>
      <c r="M718" s="157"/>
      <c r="T718" s="158"/>
      <c r="AT718" s="153" t="s">
        <v>384</v>
      </c>
      <c r="AU718" s="153" t="s">
        <v>83</v>
      </c>
      <c r="AV718" s="12" t="s">
        <v>85</v>
      </c>
      <c r="AW718" s="12" t="s">
        <v>32</v>
      </c>
      <c r="AX718" s="12" t="s">
        <v>76</v>
      </c>
      <c r="AY718" s="153" t="s">
        <v>375</v>
      </c>
    </row>
    <row r="719" spans="2:65" s="12" customFormat="1" ht="11.25" x14ac:dyDescent="0.2">
      <c r="B719" s="151"/>
      <c r="D719" s="152" t="s">
        <v>384</v>
      </c>
      <c r="E719" s="153" t="s">
        <v>1</v>
      </c>
      <c r="F719" s="154" t="s">
        <v>467</v>
      </c>
      <c r="H719" s="155">
        <v>13</v>
      </c>
      <c r="I719" s="156"/>
      <c r="L719" s="151"/>
      <c r="M719" s="157"/>
      <c r="T719" s="158"/>
      <c r="AT719" s="153" t="s">
        <v>384</v>
      </c>
      <c r="AU719" s="153" t="s">
        <v>83</v>
      </c>
      <c r="AV719" s="12" t="s">
        <v>85</v>
      </c>
      <c r="AW719" s="12" t="s">
        <v>32</v>
      </c>
      <c r="AX719" s="12" t="s">
        <v>76</v>
      </c>
      <c r="AY719" s="153" t="s">
        <v>375</v>
      </c>
    </row>
    <row r="720" spans="2:65" s="12" customFormat="1" ht="11.25" x14ac:dyDescent="0.2">
      <c r="B720" s="151"/>
      <c r="D720" s="152" t="s">
        <v>384</v>
      </c>
      <c r="E720" s="153" t="s">
        <v>1</v>
      </c>
      <c r="F720" s="154" t="s">
        <v>467</v>
      </c>
      <c r="H720" s="155">
        <v>13</v>
      </c>
      <c r="I720" s="156"/>
      <c r="L720" s="151"/>
      <c r="M720" s="157"/>
      <c r="T720" s="158"/>
      <c r="AT720" s="153" t="s">
        <v>384</v>
      </c>
      <c r="AU720" s="153" t="s">
        <v>83</v>
      </c>
      <c r="AV720" s="12" t="s">
        <v>85</v>
      </c>
      <c r="AW720" s="12" t="s">
        <v>32</v>
      </c>
      <c r="AX720" s="12" t="s">
        <v>76</v>
      </c>
      <c r="AY720" s="153" t="s">
        <v>375</v>
      </c>
    </row>
    <row r="721" spans="2:65" s="12" customFormat="1" ht="11.25" x14ac:dyDescent="0.2">
      <c r="B721" s="151"/>
      <c r="D721" s="152" t="s">
        <v>384</v>
      </c>
      <c r="E721" s="153" t="s">
        <v>1</v>
      </c>
      <c r="F721" s="154" t="s">
        <v>529</v>
      </c>
      <c r="H721" s="155">
        <v>20</v>
      </c>
      <c r="I721" s="156"/>
      <c r="L721" s="151"/>
      <c r="M721" s="157"/>
      <c r="T721" s="158"/>
      <c r="AT721" s="153" t="s">
        <v>384</v>
      </c>
      <c r="AU721" s="153" t="s">
        <v>83</v>
      </c>
      <c r="AV721" s="12" t="s">
        <v>85</v>
      </c>
      <c r="AW721" s="12" t="s">
        <v>32</v>
      </c>
      <c r="AX721" s="12" t="s">
        <v>76</v>
      </c>
      <c r="AY721" s="153" t="s">
        <v>375</v>
      </c>
    </row>
    <row r="722" spans="2:65" s="12" customFormat="1" ht="11.25" x14ac:dyDescent="0.2">
      <c r="B722" s="151"/>
      <c r="D722" s="152" t="s">
        <v>384</v>
      </c>
      <c r="E722" s="153" t="s">
        <v>1</v>
      </c>
      <c r="F722" s="154" t="s">
        <v>549</v>
      </c>
      <c r="H722" s="155">
        <v>24</v>
      </c>
      <c r="I722" s="156"/>
      <c r="L722" s="151"/>
      <c r="M722" s="157"/>
      <c r="T722" s="158"/>
      <c r="AT722" s="153" t="s">
        <v>384</v>
      </c>
      <c r="AU722" s="153" t="s">
        <v>83</v>
      </c>
      <c r="AV722" s="12" t="s">
        <v>85</v>
      </c>
      <c r="AW722" s="12" t="s">
        <v>32</v>
      </c>
      <c r="AX722" s="12" t="s">
        <v>76</v>
      </c>
      <c r="AY722" s="153" t="s">
        <v>375</v>
      </c>
    </row>
    <row r="723" spans="2:65" s="12" customFormat="1" ht="11.25" x14ac:dyDescent="0.2">
      <c r="B723" s="151"/>
      <c r="D723" s="152" t="s">
        <v>384</v>
      </c>
      <c r="E723" s="153" t="s">
        <v>1</v>
      </c>
      <c r="F723" s="154" t="s">
        <v>850</v>
      </c>
      <c r="H723" s="155">
        <v>68</v>
      </c>
      <c r="I723" s="156"/>
      <c r="L723" s="151"/>
      <c r="M723" s="157"/>
      <c r="T723" s="158"/>
      <c r="AT723" s="153" t="s">
        <v>384</v>
      </c>
      <c r="AU723" s="153" t="s">
        <v>83</v>
      </c>
      <c r="AV723" s="12" t="s">
        <v>85</v>
      </c>
      <c r="AW723" s="12" t="s">
        <v>32</v>
      </c>
      <c r="AX723" s="12" t="s">
        <v>76</v>
      </c>
      <c r="AY723" s="153" t="s">
        <v>375</v>
      </c>
    </row>
    <row r="724" spans="2:65" s="12" customFormat="1" ht="11.25" x14ac:dyDescent="0.2">
      <c r="B724" s="151"/>
      <c r="D724" s="152" t="s">
        <v>384</v>
      </c>
      <c r="E724" s="153" t="s">
        <v>1</v>
      </c>
      <c r="F724" s="154" t="s">
        <v>413</v>
      </c>
      <c r="H724" s="155">
        <v>6</v>
      </c>
      <c r="I724" s="156"/>
      <c r="L724" s="151"/>
      <c r="M724" s="157"/>
      <c r="T724" s="158"/>
      <c r="AT724" s="153" t="s">
        <v>384</v>
      </c>
      <c r="AU724" s="153" t="s">
        <v>83</v>
      </c>
      <c r="AV724" s="12" t="s">
        <v>85</v>
      </c>
      <c r="AW724" s="12" t="s">
        <v>32</v>
      </c>
      <c r="AX724" s="12" t="s">
        <v>76</v>
      </c>
      <c r="AY724" s="153" t="s">
        <v>375</v>
      </c>
    </row>
    <row r="725" spans="2:65" s="13" customFormat="1" ht="11.25" x14ac:dyDescent="0.2">
      <c r="B725" s="159"/>
      <c r="D725" s="152" t="s">
        <v>384</v>
      </c>
      <c r="E725" s="160" t="s">
        <v>1</v>
      </c>
      <c r="F725" s="161" t="s">
        <v>387</v>
      </c>
      <c r="H725" s="162">
        <v>270</v>
      </c>
      <c r="I725" s="163"/>
      <c r="L725" s="159"/>
      <c r="M725" s="164"/>
      <c r="T725" s="165"/>
      <c r="AT725" s="160" t="s">
        <v>384</v>
      </c>
      <c r="AU725" s="160" t="s">
        <v>83</v>
      </c>
      <c r="AV725" s="13" t="s">
        <v>382</v>
      </c>
      <c r="AW725" s="13" t="s">
        <v>32</v>
      </c>
      <c r="AX725" s="13" t="s">
        <v>83</v>
      </c>
      <c r="AY725" s="160" t="s">
        <v>375</v>
      </c>
    </row>
    <row r="726" spans="2:65" s="14" customFormat="1" ht="11.25" x14ac:dyDescent="0.2">
      <c r="B726" s="166"/>
      <c r="D726" s="152" t="s">
        <v>384</v>
      </c>
      <c r="E726" s="167" t="s">
        <v>1</v>
      </c>
      <c r="F726" s="168" t="s">
        <v>2840</v>
      </c>
      <c r="H726" s="167" t="s">
        <v>1</v>
      </c>
      <c r="I726" s="169"/>
      <c r="L726" s="166"/>
      <c r="M726" s="170"/>
      <c r="T726" s="171"/>
      <c r="AT726" s="167" t="s">
        <v>384</v>
      </c>
      <c r="AU726" s="167" t="s">
        <v>83</v>
      </c>
      <c r="AV726" s="14" t="s">
        <v>83</v>
      </c>
      <c r="AW726" s="14" t="s">
        <v>32</v>
      </c>
      <c r="AX726" s="14" t="s">
        <v>76</v>
      </c>
      <c r="AY726" s="167" t="s">
        <v>375</v>
      </c>
    </row>
    <row r="727" spans="2:65" s="1" customFormat="1" ht="21.75" customHeight="1" x14ac:dyDescent="0.2">
      <c r="B727" s="32"/>
      <c r="C727" s="138" t="s">
        <v>925</v>
      </c>
      <c r="D727" s="138" t="s">
        <v>377</v>
      </c>
      <c r="E727" s="139" t="s">
        <v>3059</v>
      </c>
      <c r="F727" s="140" t="s">
        <v>3060</v>
      </c>
      <c r="G727" s="141" t="s">
        <v>641</v>
      </c>
      <c r="H727" s="142">
        <v>140</v>
      </c>
      <c r="I727" s="143"/>
      <c r="J727" s="144">
        <f>ROUND(I727*H727,2)</f>
        <v>0</v>
      </c>
      <c r="K727" s="140" t="s">
        <v>381</v>
      </c>
      <c r="L727" s="32"/>
      <c r="M727" s="145" t="s">
        <v>1</v>
      </c>
      <c r="N727" s="146" t="s">
        <v>41</v>
      </c>
      <c r="P727" s="147">
        <f>O727*H727</f>
        <v>0</v>
      </c>
      <c r="Q727" s="147">
        <v>0</v>
      </c>
      <c r="R727" s="147">
        <f>Q727*H727</f>
        <v>0</v>
      </c>
      <c r="S727" s="147">
        <v>0</v>
      </c>
      <c r="T727" s="148">
        <f>S727*H727</f>
        <v>0</v>
      </c>
      <c r="AR727" s="149" t="s">
        <v>382</v>
      </c>
      <c r="AT727" s="149" t="s">
        <v>377</v>
      </c>
      <c r="AU727" s="149" t="s">
        <v>83</v>
      </c>
      <c r="AY727" s="17" t="s">
        <v>375</v>
      </c>
      <c r="BE727" s="150">
        <f>IF(N727="základní",J727,0)</f>
        <v>0</v>
      </c>
      <c r="BF727" s="150">
        <f>IF(N727="snížená",J727,0)</f>
        <v>0</v>
      </c>
      <c r="BG727" s="150">
        <f>IF(N727="zákl. přenesená",J727,0)</f>
        <v>0</v>
      </c>
      <c r="BH727" s="150">
        <f>IF(N727="sníž. přenesená",J727,0)</f>
        <v>0</v>
      </c>
      <c r="BI727" s="150">
        <f>IF(N727="nulová",J727,0)</f>
        <v>0</v>
      </c>
      <c r="BJ727" s="17" t="s">
        <v>83</v>
      </c>
      <c r="BK727" s="150">
        <f>ROUND(I727*H727,2)</f>
        <v>0</v>
      </c>
      <c r="BL727" s="17" t="s">
        <v>382</v>
      </c>
      <c r="BM727" s="149" t="s">
        <v>3061</v>
      </c>
    </row>
    <row r="728" spans="2:65" s="12" customFormat="1" ht="11.25" x14ac:dyDescent="0.2">
      <c r="B728" s="151"/>
      <c r="D728" s="152" t="s">
        <v>384</v>
      </c>
      <c r="E728" s="153" t="s">
        <v>1</v>
      </c>
      <c r="F728" s="154" t="s">
        <v>723</v>
      </c>
      <c r="H728" s="155">
        <v>52</v>
      </c>
      <c r="I728" s="156"/>
      <c r="L728" s="151"/>
      <c r="M728" s="157"/>
      <c r="T728" s="158"/>
      <c r="AT728" s="153" t="s">
        <v>384</v>
      </c>
      <c r="AU728" s="153" t="s">
        <v>83</v>
      </c>
      <c r="AV728" s="12" t="s">
        <v>85</v>
      </c>
      <c r="AW728" s="12" t="s">
        <v>32</v>
      </c>
      <c r="AX728" s="12" t="s">
        <v>76</v>
      </c>
      <c r="AY728" s="153" t="s">
        <v>375</v>
      </c>
    </row>
    <row r="729" spans="2:65" s="12" customFormat="1" ht="11.25" x14ac:dyDescent="0.2">
      <c r="B729" s="151"/>
      <c r="D729" s="152" t="s">
        <v>384</v>
      </c>
      <c r="E729" s="153" t="s">
        <v>1</v>
      </c>
      <c r="F729" s="154" t="s">
        <v>463</v>
      </c>
      <c r="H729" s="155">
        <v>12</v>
      </c>
      <c r="I729" s="156"/>
      <c r="L729" s="151"/>
      <c r="M729" s="157"/>
      <c r="T729" s="158"/>
      <c r="AT729" s="153" t="s">
        <v>384</v>
      </c>
      <c r="AU729" s="153" t="s">
        <v>83</v>
      </c>
      <c r="AV729" s="12" t="s">
        <v>85</v>
      </c>
      <c r="AW729" s="12" t="s">
        <v>32</v>
      </c>
      <c r="AX729" s="12" t="s">
        <v>76</v>
      </c>
      <c r="AY729" s="153" t="s">
        <v>375</v>
      </c>
    </row>
    <row r="730" spans="2:65" s="12" customFormat="1" ht="11.25" x14ac:dyDescent="0.2">
      <c r="B730" s="151"/>
      <c r="D730" s="152" t="s">
        <v>384</v>
      </c>
      <c r="E730" s="153" t="s">
        <v>1</v>
      </c>
      <c r="F730" s="154" t="s">
        <v>585</v>
      </c>
      <c r="H730" s="155">
        <v>32</v>
      </c>
      <c r="I730" s="156"/>
      <c r="L730" s="151"/>
      <c r="M730" s="157"/>
      <c r="T730" s="158"/>
      <c r="AT730" s="153" t="s">
        <v>384</v>
      </c>
      <c r="AU730" s="153" t="s">
        <v>83</v>
      </c>
      <c r="AV730" s="12" t="s">
        <v>85</v>
      </c>
      <c r="AW730" s="12" t="s">
        <v>32</v>
      </c>
      <c r="AX730" s="12" t="s">
        <v>76</v>
      </c>
      <c r="AY730" s="153" t="s">
        <v>375</v>
      </c>
    </row>
    <row r="731" spans="2:65" s="12" customFormat="1" ht="11.25" x14ac:dyDescent="0.2">
      <c r="B731" s="151"/>
      <c r="D731" s="152" t="s">
        <v>384</v>
      </c>
      <c r="E731" s="153" t="s">
        <v>1</v>
      </c>
      <c r="F731" s="154" t="s">
        <v>681</v>
      </c>
      <c r="H731" s="155">
        <v>44</v>
      </c>
      <c r="I731" s="156"/>
      <c r="L731" s="151"/>
      <c r="M731" s="157"/>
      <c r="T731" s="158"/>
      <c r="AT731" s="153" t="s">
        <v>384</v>
      </c>
      <c r="AU731" s="153" t="s">
        <v>83</v>
      </c>
      <c r="AV731" s="12" t="s">
        <v>85</v>
      </c>
      <c r="AW731" s="12" t="s">
        <v>32</v>
      </c>
      <c r="AX731" s="12" t="s">
        <v>76</v>
      </c>
      <c r="AY731" s="153" t="s">
        <v>375</v>
      </c>
    </row>
    <row r="732" spans="2:65" s="13" customFormat="1" ht="11.25" x14ac:dyDescent="0.2">
      <c r="B732" s="159"/>
      <c r="D732" s="152" t="s">
        <v>384</v>
      </c>
      <c r="E732" s="160" t="s">
        <v>1</v>
      </c>
      <c r="F732" s="161" t="s">
        <v>387</v>
      </c>
      <c r="H732" s="162">
        <v>140</v>
      </c>
      <c r="I732" s="163"/>
      <c r="L732" s="159"/>
      <c r="M732" s="164"/>
      <c r="T732" s="165"/>
      <c r="AT732" s="160" t="s">
        <v>384</v>
      </c>
      <c r="AU732" s="160" t="s">
        <v>83</v>
      </c>
      <c r="AV732" s="13" t="s">
        <v>382</v>
      </c>
      <c r="AW732" s="13" t="s">
        <v>32</v>
      </c>
      <c r="AX732" s="13" t="s">
        <v>83</v>
      </c>
      <c r="AY732" s="160" t="s">
        <v>375</v>
      </c>
    </row>
    <row r="733" spans="2:65" s="14" customFormat="1" ht="11.25" x14ac:dyDescent="0.2">
      <c r="B733" s="166"/>
      <c r="D733" s="152" t="s">
        <v>384</v>
      </c>
      <c r="E733" s="167" t="s">
        <v>1</v>
      </c>
      <c r="F733" s="168" t="s">
        <v>2840</v>
      </c>
      <c r="H733" s="167" t="s">
        <v>1</v>
      </c>
      <c r="I733" s="169"/>
      <c r="L733" s="166"/>
      <c r="M733" s="170"/>
      <c r="T733" s="171"/>
      <c r="AT733" s="167" t="s">
        <v>384</v>
      </c>
      <c r="AU733" s="167" t="s">
        <v>83</v>
      </c>
      <c r="AV733" s="14" t="s">
        <v>83</v>
      </c>
      <c r="AW733" s="14" t="s">
        <v>32</v>
      </c>
      <c r="AX733" s="14" t="s">
        <v>76</v>
      </c>
      <c r="AY733" s="167" t="s">
        <v>375</v>
      </c>
    </row>
    <row r="734" spans="2:65" s="1" customFormat="1" ht="21.75" customHeight="1" x14ac:dyDescent="0.2">
      <c r="B734" s="32"/>
      <c r="C734" s="138" t="s">
        <v>938</v>
      </c>
      <c r="D734" s="138" t="s">
        <v>377</v>
      </c>
      <c r="E734" s="139" t="s">
        <v>3062</v>
      </c>
      <c r="F734" s="140" t="s">
        <v>3063</v>
      </c>
      <c r="G734" s="141" t="s">
        <v>641</v>
      </c>
      <c r="H734" s="142">
        <v>335</v>
      </c>
      <c r="I734" s="143"/>
      <c r="J734" s="144">
        <f>ROUND(I734*H734,2)</f>
        <v>0</v>
      </c>
      <c r="K734" s="140" t="s">
        <v>381</v>
      </c>
      <c r="L734" s="32"/>
      <c r="M734" s="145" t="s">
        <v>1</v>
      </c>
      <c r="N734" s="146" t="s">
        <v>41</v>
      </c>
      <c r="P734" s="147">
        <f>O734*H734</f>
        <v>0</v>
      </c>
      <c r="Q734" s="147">
        <v>0</v>
      </c>
      <c r="R734" s="147">
        <f>Q734*H734</f>
        <v>0</v>
      </c>
      <c r="S734" s="147">
        <v>0</v>
      </c>
      <c r="T734" s="148">
        <f>S734*H734</f>
        <v>0</v>
      </c>
      <c r="AR734" s="149" t="s">
        <v>382</v>
      </c>
      <c r="AT734" s="149" t="s">
        <v>377</v>
      </c>
      <c r="AU734" s="149" t="s">
        <v>83</v>
      </c>
      <c r="AY734" s="17" t="s">
        <v>375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83</v>
      </c>
      <c r="BK734" s="150">
        <f>ROUND(I734*H734,2)</f>
        <v>0</v>
      </c>
      <c r="BL734" s="17" t="s">
        <v>382</v>
      </c>
      <c r="BM734" s="149" t="s">
        <v>3064</v>
      </c>
    </row>
    <row r="735" spans="2:65" s="12" customFormat="1" ht="11.25" x14ac:dyDescent="0.2">
      <c r="B735" s="151"/>
      <c r="D735" s="152" t="s">
        <v>384</v>
      </c>
      <c r="E735" s="153" t="s">
        <v>1</v>
      </c>
      <c r="F735" s="154" t="s">
        <v>585</v>
      </c>
      <c r="H735" s="155">
        <v>32</v>
      </c>
      <c r="I735" s="156"/>
      <c r="L735" s="151"/>
      <c r="M735" s="157"/>
      <c r="T735" s="158"/>
      <c r="AT735" s="153" t="s">
        <v>384</v>
      </c>
      <c r="AU735" s="153" t="s">
        <v>83</v>
      </c>
      <c r="AV735" s="12" t="s">
        <v>85</v>
      </c>
      <c r="AW735" s="12" t="s">
        <v>32</v>
      </c>
      <c r="AX735" s="12" t="s">
        <v>76</v>
      </c>
      <c r="AY735" s="153" t="s">
        <v>375</v>
      </c>
    </row>
    <row r="736" spans="2:65" s="12" customFormat="1" ht="11.25" x14ac:dyDescent="0.2">
      <c r="B736" s="151"/>
      <c r="D736" s="152" t="s">
        <v>384</v>
      </c>
      <c r="E736" s="153" t="s">
        <v>1</v>
      </c>
      <c r="F736" s="154" t="s">
        <v>463</v>
      </c>
      <c r="H736" s="155">
        <v>12</v>
      </c>
      <c r="I736" s="156"/>
      <c r="L736" s="151"/>
      <c r="M736" s="157"/>
      <c r="T736" s="158"/>
      <c r="AT736" s="153" t="s">
        <v>384</v>
      </c>
      <c r="AU736" s="153" t="s">
        <v>83</v>
      </c>
      <c r="AV736" s="12" t="s">
        <v>85</v>
      </c>
      <c r="AW736" s="12" t="s">
        <v>32</v>
      </c>
      <c r="AX736" s="12" t="s">
        <v>76</v>
      </c>
      <c r="AY736" s="153" t="s">
        <v>375</v>
      </c>
    </row>
    <row r="737" spans="2:51" s="12" customFormat="1" ht="11.25" x14ac:dyDescent="0.2">
      <c r="B737" s="151"/>
      <c r="D737" s="152" t="s">
        <v>384</v>
      </c>
      <c r="E737" s="153" t="s">
        <v>1</v>
      </c>
      <c r="F737" s="154" t="s">
        <v>723</v>
      </c>
      <c r="H737" s="155">
        <v>52</v>
      </c>
      <c r="I737" s="156"/>
      <c r="L737" s="151"/>
      <c r="M737" s="157"/>
      <c r="T737" s="158"/>
      <c r="AT737" s="153" t="s">
        <v>384</v>
      </c>
      <c r="AU737" s="153" t="s">
        <v>83</v>
      </c>
      <c r="AV737" s="12" t="s">
        <v>85</v>
      </c>
      <c r="AW737" s="12" t="s">
        <v>32</v>
      </c>
      <c r="AX737" s="12" t="s">
        <v>76</v>
      </c>
      <c r="AY737" s="153" t="s">
        <v>375</v>
      </c>
    </row>
    <row r="738" spans="2:51" s="12" customFormat="1" ht="11.25" x14ac:dyDescent="0.2">
      <c r="B738" s="151"/>
      <c r="D738" s="152" t="s">
        <v>384</v>
      </c>
      <c r="E738" s="153" t="s">
        <v>1</v>
      </c>
      <c r="F738" s="154" t="s">
        <v>463</v>
      </c>
      <c r="H738" s="155">
        <v>12</v>
      </c>
      <c r="I738" s="156"/>
      <c r="L738" s="151"/>
      <c r="M738" s="157"/>
      <c r="T738" s="158"/>
      <c r="AT738" s="153" t="s">
        <v>384</v>
      </c>
      <c r="AU738" s="153" t="s">
        <v>83</v>
      </c>
      <c r="AV738" s="12" t="s">
        <v>85</v>
      </c>
      <c r="AW738" s="12" t="s">
        <v>32</v>
      </c>
      <c r="AX738" s="12" t="s">
        <v>76</v>
      </c>
      <c r="AY738" s="153" t="s">
        <v>375</v>
      </c>
    </row>
    <row r="739" spans="2:51" s="12" customFormat="1" ht="11.25" x14ac:dyDescent="0.2">
      <c r="B739" s="151"/>
      <c r="D739" s="152" t="s">
        <v>384</v>
      </c>
      <c r="E739" s="153" t="s">
        <v>1</v>
      </c>
      <c r="F739" s="154" t="s">
        <v>463</v>
      </c>
      <c r="H739" s="155">
        <v>12</v>
      </c>
      <c r="I739" s="156"/>
      <c r="L739" s="151"/>
      <c r="M739" s="157"/>
      <c r="T739" s="158"/>
      <c r="AT739" s="153" t="s">
        <v>384</v>
      </c>
      <c r="AU739" s="153" t="s">
        <v>83</v>
      </c>
      <c r="AV739" s="12" t="s">
        <v>85</v>
      </c>
      <c r="AW739" s="12" t="s">
        <v>32</v>
      </c>
      <c r="AX739" s="12" t="s">
        <v>76</v>
      </c>
      <c r="AY739" s="153" t="s">
        <v>375</v>
      </c>
    </row>
    <row r="740" spans="2:51" s="12" customFormat="1" ht="11.25" x14ac:dyDescent="0.2">
      <c r="B740" s="151"/>
      <c r="D740" s="152" t="s">
        <v>384</v>
      </c>
      <c r="E740" s="153" t="s">
        <v>1</v>
      </c>
      <c r="F740" s="154" t="s">
        <v>473</v>
      </c>
      <c r="H740" s="155">
        <v>14</v>
      </c>
      <c r="I740" s="156"/>
      <c r="L740" s="151"/>
      <c r="M740" s="157"/>
      <c r="T740" s="158"/>
      <c r="AT740" s="153" t="s">
        <v>384</v>
      </c>
      <c r="AU740" s="153" t="s">
        <v>83</v>
      </c>
      <c r="AV740" s="12" t="s">
        <v>85</v>
      </c>
      <c r="AW740" s="12" t="s">
        <v>32</v>
      </c>
      <c r="AX740" s="12" t="s">
        <v>76</v>
      </c>
      <c r="AY740" s="153" t="s">
        <v>375</v>
      </c>
    </row>
    <row r="741" spans="2:51" s="12" customFormat="1" ht="11.25" x14ac:dyDescent="0.2">
      <c r="B741" s="151"/>
      <c r="D741" s="152" t="s">
        <v>384</v>
      </c>
      <c r="E741" s="153" t="s">
        <v>1</v>
      </c>
      <c r="F741" s="154" t="s">
        <v>8</v>
      </c>
      <c r="H741" s="155">
        <v>15</v>
      </c>
      <c r="I741" s="156"/>
      <c r="L741" s="151"/>
      <c r="M741" s="157"/>
      <c r="T741" s="158"/>
      <c r="AT741" s="153" t="s">
        <v>384</v>
      </c>
      <c r="AU741" s="153" t="s">
        <v>83</v>
      </c>
      <c r="AV741" s="12" t="s">
        <v>85</v>
      </c>
      <c r="AW741" s="12" t="s">
        <v>32</v>
      </c>
      <c r="AX741" s="12" t="s">
        <v>76</v>
      </c>
      <c r="AY741" s="153" t="s">
        <v>375</v>
      </c>
    </row>
    <row r="742" spans="2:51" s="12" customFormat="1" ht="11.25" x14ac:dyDescent="0.2">
      <c r="B742" s="151"/>
      <c r="D742" s="152" t="s">
        <v>384</v>
      </c>
      <c r="E742" s="153" t="s">
        <v>1</v>
      </c>
      <c r="F742" s="154" t="s">
        <v>85</v>
      </c>
      <c r="H742" s="155">
        <v>2</v>
      </c>
      <c r="I742" s="156"/>
      <c r="L742" s="151"/>
      <c r="M742" s="157"/>
      <c r="T742" s="158"/>
      <c r="AT742" s="153" t="s">
        <v>384</v>
      </c>
      <c r="AU742" s="153" t="s">
        <v>83</v>
      </c>
      <c r="AV742" s="12" t="s">
        <v>85</v>
      </c>
      <c r="AW742" s="12" t="s">
        <v>32</v>
      </c>
      <c r="AX742" s="12" t="s">
        <v>76</v>
      </c>
      <c r="AY742" s="153" t="s">
        <v>375</v>
      </c>
    </row>
    <row r="743" spans="2:51" s="12" customFormat="1" ht="11.25" x14ac:dyDescent="0.2">
      <c r="B743" s="151"/>
      <c r="D743" s="152" t="s">
        <v>384</v>
      </c>
      <c r="E743" s="153" t="s">
        <v>1</v>
      </c>
      <c r="F743" s="154" t="s">
        <v>404</v>
      </c>
      <c r="H743" s="155">
        <v>5</v>
      </c>
      <c r="I743" s="156"/>
      <c r="L743" s="151"/>
      <c r="M743" s="157"/>
      <c r="T743" s="158"/>
      <c r="AT743" s="153" t="s">
        <v>384</v>
      </c>
      <c r="AU743" s="153" t="s">
        <v>83</v>
      </c>
      <c r="AV743" s="12" t="s">
        <v>85</v>
      </c>
      <c r="AW743" s="12" t="s">
        <v>32</v>
      </c>
      <c r="AX743" s="12" t="s">
        <v>76</v>
      </c>
      <c r="AY743" s="153" t="s">
        <v>375</v>
      </c>
    </row>
    <row r="744" spans="2:51" s="12" customFormat="1" ht="11.25" x14ac:dyDescent="0.2">
      <c r="B744" s="151"/>
      <c r="D744" s="152" t="s">
        <v>384</v>
      </c>
      <c r="E744" s="153" t="s">
        <v>1</v>
      </c>
      <c r="F744" s="154" t="s">
        <v>503</v>
      </c>
      <c r="H744" s="155">
        <v>18</v>
      </c>
      <c r="I744" s="156"/>
      <c r="L744" s="151"/>
      <c r="M744" s="157"/>
      <c r="T744" s="158"/>
      <c r="AT744" s="153" t="s">
        <v>384</v>
      </c>
      <c r="AU744" s="153" t="s">
        <v>83</v>
      </c>
      <c r="AV744" s="12" t="s">
        <v>85</v>
      </c>
      <c r="AW744" s="12" t="s">
        <v>32</v>
      </c>
      <c r="AX744" s="12" t="s">
        <v>76</v>
      </c>
      <c r="AY744" s="153" t="s">
        <v>375</v>
      </c>
    </row>
    <row r="745" spans="2:51" s="12" customFormat="1" ht="11.25" x14ac:dyDescent="0.2">
      <c r="B745" s="151"/>
      <c r="D745" s="152" t="s">
        <v>384</v>
      </c>
      <c r="E745" s="153" t="s">
        <v>1</v>
      </c>
      <c r="F745" s="154" t="s">
        <v>497</v>
      </c>
      <c r="H745" s="155">
        <v>17</v>
      </c>
      <c r="I745" s="156"/>
      <c r="L745" s="151"/>
      <c r="M745" s="157"/>
      <c r="T745" s="158"/>
      <c r="AT745" s="153" t="s">
        <v>384</v>
      </c>
      <c r="AU745" s="153" t="s">
        <v>83</v>
      </c>
      <c r="AV745" s="12" t="s">
        <v>85</v>
      </c>
      <c r="AW745" s="12" t="s">
        <v>32</v>
      </c>
      <c r="AX745" s="12" t="s">
        <v>76</v>
      </c>
      <c r="AY745" s="153" t="s">
        <v>375</v>
      </c>
    </row>
    <row r="746" spans="2:51" s="12" customFormat="1" ht="11.25" x14ac:dyDescent="0.2">
      <c r="B746" s="151"/>
      <c r="D746" s="152" t="s">
        <v>384</v>
      </c>
      <c r="E746" s="153" t="s">
        <v>1</v>
      </c>
      <c r="F746" s="154" t="s">
        <v>491</v>
      </c>
      <c r="H746" s="155">
        <v>16</v>
      </c>
      <c r="I746" s="156"/>
      <c r="L746" s="151"/>
      <c r="M746" s="157"/>
      <c r="T746" s="158"/>
      <c r="AT746" s="153" t="s">
        <v>384</v>
      </c>
      <c r="AU746" s="153" t="s">
        <v>83</v>
      </c>
      <c r="AV746" s="12" t="s">
        <v>85</v>
      </c>
      <c r="AW746" s="12" t="s">
        <v>32</v>
      </c>
      <c r="AX746" s="12" t="s">
        <v>76</v>
      </c>
      <c r="AY746" s="153" t="s">
        <v>375</v>
      </c>
    </row>
    <row r="747" spans="2:51" s="12" customFormat="1" ht="11.25" x14ac:dyDescent="0.2">
      <c r="B747" s="151"/>
      <c r="D747" s="152" t="s">
        <v>384</v>
      </c>
      <c r="E747" s="153" t="s">
        <v>1</v>
      </c>
      <c r="F747" s="154" t="s">
        <v>8</v>
      </c>
      <c r="H747" s="155">
        <v>15</v>
      </c>
      <c r="I747" s="156"/>
      <c r="L747" s="151"/>
      <c r="M747" s="157"/>
      <c r="T747" s="158"/>
      <c r="AT747" s="153" t="s">
        <v>384</v>
      </c>
      <c r="AU747" s="153" t="s">
        <v>83</v>
      </c>
      <c r="AV747" s="12" t="s">
        <v>85</v>
      </c>
      <c r="AW747" s="12" t="s">
        <v>32</v>
      </c>
      <c r="AX747" s="12" t="s">
        <v>76</v>
      </c>
      <c r="AY747" s="153" t="s">
        <v>375</v>
      </c>
    </row>
    <row r="748" spans="2:51" s="12" customFormat="1" ht="11.25" x14ac:dyDescent="0.2">
      <c r="B748" s="151"/>
      <c r="D748" s="152" t="s">
        <v>384</v>
      </c>
      <c r="E748" s="153" t="s">
        <v>1</v>
      </c>
      <c r="F748" s="154" t="s">
        <v>545</v>
      </c>
      <c r="H748" s="155">
        <v>23</v>
      </c>
      <c r="I748" s="156"/>
      <c r="L748" s="151"/>
      <c r="M748" s="157"/>
      <c r="T748" s="158"/>
      <c r="AT748" s="153" t="s">
        <v>384</v>
      </c>
      <c r="AU748" s="153" t="s">
        <v>83</v>
      </c>
      <c r="AV748" s="12" t="s">
        <v>85</v>
      </c>
      <c r="AW748" s="12" t="s">
        <v>32</v>
      </c>
      <c r="AX748" s="12" t="s">
        <v>76</v>
      </c>
      <c r="AY748" s="153" t="s">
        <v>375</v>
      </c>
    </row>
    <row r="749" spans="2:51" s="12" customFormat="1" ht="11.25" x14ac:dyDescent="0.2">
      <c r="B749" s="151"/>
      <c r="D749" s="152" t="s">
        <v>384</v>
      </c>
      <c r="E749" s="153" t="s">
        <v>1</v>
      </c>
      <c r="F749" s="154" t="s">
        <v>549</v>
      </c>
      <c r="H749" s="155">
        <v>24</v>
      </c>
      <c r="I749" s="156"/>
      <c r="L749" s="151"/>
      <c r="M749" s="157"/>
      <c r="T749" s="158"/>
      <c r="AT749" s="153" t="s">
        <v>384</v>
      </c>
      <c r="AU749" s="153" t="s">
        <v>83</v>
      </c>
      <c r="AV749" s="12" t="s">
        <v>85</v>
      </c>
      <c r="AW749" s="12" t="s">
        <v>32</v>
      </c>
      <c r="AX749" s="12" t="s">
        <v>76</v>
      </c>
      <c r="AY749" s="153" t="s">
        <v>375</v>
      </c>
    </row>
    <row r="750" spans="2:51" s="12" customFormat="1" ht="11.25" x14ac:dyDescent="0.2">
      <c r="B750" s="151"/>
      <c r="D750" s="152" t="s">
        <v>384</v>
      </c>
      <c r="E750" s="153" t="s">
        <v>1</v>
      </c>
      <c r="F750" s="154" t="s">
        <v>554</v>
      </c>
      <c r="H750" s="155">
        <v>25</v>
      </c>
      <c r="I750" s="156"/>
      <c r="L750" s="151"/>
      <c r="M750" s="157"/>
      <c r="T750" s="158"/>
      <c r="AT750" s="153" t="s">
        <v>384</v>
      </c>
      <c r="AU750" s="153" t="s">
        <v>83</v>
      </c>
      <c r="AV750" s="12" t="s">
        <v>85</v>
      </c>
      <c r="AW750" s="12" t="s">
        <v>32</v>
      </c>
      <c r="AX750" s="12" t="s">
        <v>76</v>
      </c>
      <c r="AY750" s="153" t="s">
        <v>375</v>
      </c>
    </row>
    <row r="751" spans="2:51" s="12" customFormat="1" ht="11.25" x14ac:dyDescent="0.2">
      <c r="B751" s="151"/>
      <c r="D751" s="152" t="s">
        <v>384</v>
      </c>
      <c r="E751" s="153" t="s">
        <v>1</v>
      </c>
      <c r="F751" s="154" t="s">
        <v>563</v>
      </c>
      <c r="H751" s="155">
        <v>27</v>
      </c>
      <c r="I751" s="156"/>
      <c r="L751" s="151"/>
      <c r="M751" s="157"/>
      <c r="T751" s="158"/>
      <c r="AT751" s="153" t="s">
        <v>384</v>
      </c>
      <c r="AU751" s="153" t="s">
        <v>83</v>
      </c>
      <c r="AV751" s="12" t="s">
        <v>85</v>
      </c>
      <c r="AW751" s="12" t="s">
        <v>32</v>
      </c>
      <c r="AX751" s="12" t="s">
        <v>76</v>
      </c>
      <c r="AY751" s="153" t="s">
        <v>375</v>
      </c>
    </row>
    <row r="752" spans="2:51" s="12" customFormat="1" ht="11.25" x14ac:dyDescent="0.2">
      <c r="B752" s="151"/>
      <c r="D752" s="152" t="s">
        <v>384</v>
      </c>
      <c r="E752" s="153" t="s">
        <v>1</v>
      </c>
      <c r="F752" s="154" t="s">
        <v>428</v>
      </c>
      <c r="H752" s="155">
        <v>9</v>
      </c>
      <c r="I752" s="156"/>
      <c r="L752" s="151"/>
      <c r="M752" s="157"/>
      <c r="T752" s="158"/>
      <c r="AT752" s="153" t="s">
        <v>384</v>
      </c>
      <c r="AU752" s="153" t="s">
        <v>83</v>
      </c>
      <c r="AV752" s="12" t="s">
        <v>85</v>
      </c>
      <c r="AW752" s="12" t="s">
        <v>32</v>
      </c>
      <c r="AX752" s="12" t="s">
        <v>76</v>
      </c>
      <c r="AY752" s="153" t="s">
        <v>375</v>
      </c>
    </row>
    <row r="753" spans="2:65" s="12" customFormat="1" ht="11.25" x14ac:dyDescent="0.2">
      <c r="B753" s="151"/>
      <c r="D753" s="152" t="s">
        <v>384</v>
      </c>
      <c r="E753" s="153" t="s">
        <v>1</v>
      </c>
      <c r="F753" s="154" t="s">
        <v>404</v>
      </c>
      <c r="H753" s="155">
        <v>5</v>
      </c>
      <c r="I753" s="156"/>
      <c r="L753" s="151"/>
      <c r="M753" s="157"/>
      <c r="T753" s="158"/>
      <c r="AT753" s="153" t="s">
        <v>384</v>
      </c>
      <c r="AU753" s="153" t="s">
        <v>83</v>
      </c>
      <c r="AV753" s="12" t="s">
        <v>85</v>
      </c>
      <c r="AW753" s="12" t="s">
        <v>32</v>
      </c>
      <c r="AX753" s="12" t="s">
        <v>76</v>
      </c>
      <c r="AY753" s="153" t="s">
        <v>375</v>
      </c>
    </row>
    <row r="754" spans="2:65" s="13" customFormat="1" ht="11.25" x14ac:dyDescent="0.2">
      <c r="B754" s="159"/>
      <c r="D754" s="152" t="s">
        <v>384</v>
      </c>
      <c r="E754" s="160" t="s">
        <v>1</v>
      </c>
      <c r="F754" s="161" t="s">
        <v>387</v>
      </c>
      <c r="H754" s="162">
        <v>335</v>
      </c>
      <c r="I754" s="163"/>
      <c r="L754" s="159"/>
      <c r="M754" s="164"/>
      <c r="T754" s="165"/>
      <c r="AT754" s="160" t="s">
        <v>384</v>
      </c>
      <c r="AU754" s="160" t="s">
        <v>83</v>
      </c>
      <c r="AV754" s="13" t="s">
        <v>382</v>
      </c>
      <c r="AW754" s="13" t="s">
        <v>32</v>
      </c>
      <c r="AX754" s="13" t="s">
        <v>83</v>
      </c>
      <c r="AY754" s="160" t="s">
        <v>375</v>
      </c>
    </row>
    <row r="755" spans="2:65" s="14" customFormat="1" ht="11.25" x14ac:dyDescent="0.2">
      <c r="B755" s="166"/>
      <c r="D755" s="152" t="s">
        <v>384</v>
      </c>
      <c r="E755" s="167" t="s">
        <v>1</v>
      </c>
      <c r="F755" s="168" t="s">
        <v>2840</v>
      </c>
      <c r="H755" s="167" t="s">
        <v>1</v>
      </c>
      <c r="I755" s="169"/>
      <c r="L755" s="166"/>
      <c r="M755" s="170"/>
      <c r="T755" s="171"/>
      <c r="AT755" s="167" t="s">
        <v>384</v>
      </c>
      <c r="AU755" s="167" t="s">
        <v>83</v>
      </c>
      <c r="AV755" s="14" t="s">
        <v>83</v>
      </c>
      <c r="AW755" s="14" t="s">
        <v>32</v>
      </c>
      <c r="AX755" s="14" t="s">
        <v>76</v>
      </c>
      <c r="AY755" s="167" t="s">
        <v>375</v>
      </c>
    </row>
    <row r="756" spans="2:65" s="1" customFormat="1" ht="21.75" customHeight="1" x14ac:dyDescent="0.2">
      <c r="B756" s="32"/>
      <c r="C756" s="138" t="s">
        <v>943</v>
      </c>
      <c r="D756" s="138" t="s">
        <v>377</v>
      </c>
      <c r="E756" s="139" t="s">
        <v>3065</v>
      </c>
      <c r="F756" s="140" t="s">
        <v>3066</v>
      </c>
      <c r="G756" s="141" t="s">
        <v>631</v>
      </c>
      <c r="H756" s="142">
        <v>10</v>
      </c>
      <c r="I756" s="143"/>
      <c r="J756" s="144">
        <f>ROUND(I756*H756,2)</f>
        <v>0</v>
      </c>
      <c r="K756" s="140" t="s">
        <v>381</v>
      </c>
      <c r="L756" s="32"/>
      <c r="M756" s="145" t="s">
        <v>1</v>
      </c>
      <c r="N756" s="146" t="s">
        <v>41</v>
      </c>
      <c r="P756" s="147">
        <f>O756*H756</f>
        <v>0</v>
      </c>
      <c r="Q756" s="147">
        <v>0</v>
      </c>
      <c r="R756" s="147">
        <f>Q756*H756</f>
        <v>0</v>
      </c>
      <c r="S756" s="147">
        <v>0</v>
      </c>
      <c r="T756" s="148">
        <f>S756*H756</f>
        <v>0</v>
      </c>
      <c r="AR756" s="149" t="s">
        <v>382</v>
      </c>
      <c r="AT756" s="149" t="s">
        <v>377</v>
      </c>
      <c r="AU756" s="149" t="s">
        <v>83</v>
      </c>
      <c r="AY756" s="17" t="s">
        <v>375</v>
      </c>
      <c r="BE756" s="150">
        <f>IF(N756="základní",J756,0)</f>
        <v>0</v>
      </c>
      <c r="BF756" s="150">
        <f>IF(N756="snížená",J756,0)</f>
        <v>0</v>
      </c>
      <c r="BG756" s="150">
        <f>IF(N756="zákl. přenesená",J756,0)</f>
        <v>0</v>
      </c>
      <c r="BH756" s="150">
        <f>IF(N756="sníž. přenesená",J756,0)</f>
        <v>0</v>
      </c>
      <c r="BI756" s="150">
        <f>IF(N756="nulová",J756,0)</f>
        <v>0</v>
      </c>
      <c r="BJ756" s="17" t="s">
        <v>83</v>
      </c>
      <c r="BK756" s="150">
        <f>ROUND(I756*H756,2)</f>
        <v>0</v>
      </c>
      <c r="BL756" s="17" t="s">
        <v>382</v>
      </c>
      <c r="BM756" s="149" t="s">
        <v>3067</v>
      </c>
    </row>
    <row r="757" spans="2:65" s="12" customFormat="1" ht="11.25" x14ac:dyDescent="0.2">
      <c r="B757" s="151"/>
      <c r="D757" s="152" t="s">
        <v>384</v>
      </c>
      <c r="E757" s="153" t="s">
        <v>1</v>
      </c>
      <c r="F757" s="154" t="s">
        <v>83</v>
      </c>
      <c r="H757" s="155">
        <v>1</v>
      </c>
      <c r="I757" s="156"/>
      <c r="L757" s="151"/>
      <c r="M757" s="157"/>
      <c r="T757" s="158"/>
      <c r="AT757" s="153" t="s">
        <v>384</v>
      </c>
      <c r="AU757" s="153" t="s">
        <v>83</v>
      </c>
      <c r="AV757" s="12" t="s">
        <v>85</v>
      </c>
      <c r="AW757" s="12" t="s">
        <v>32</v>
      </c>
      <c r="AX757" s="12" t="s">
        <v>76</v>
      </c>
      <c r="AY757" s="153" t="s">
        <v>375</v>
      </c>
    </row>
    <row r="758" spans="2:65" s="12" customFormat="1" ht="11.25" x14ac:dyDescent="0.2">
      <c r="B758" s="151"/>
      <c r="D758" s="152" t="s">
        <v>384</v>
      </c>
      <c r="E758" s="153" t="s">
        <v>1</v>
      </c>
      <c r="F758" s="154" t="s">
        <v>83</v>
      </c>
      <c r="H758" s="155">
        <v>1</v>
      </c>
      <c r="I758" s="156"/>
      <c r="L758" s="151"/>
      <c r="M758" s="157"/>
      <c r="T758" s="158"/>
      <c r="AT758" s="153" t="s">
        <v>384</v>
      </c>
      <c r="AU758" s="153" t="s">
        <v>83</v>
      </c>
      <c r="AV758" s="12" t="s">
        <v>85</v>
      </c>
      <c r="AW758" s="12" t="s">
        <v>32</v>
      </c>
      <c r="AX758" s="12" t="s">
        <v>76</v>
      </c>
      <c r="AY758" s="153" t="s">
        <v>375</v>
      </c>
    </row>
    <row r="759" spans="2:65" s="12" customFormat="1" ht="11.25" x14ac:dyDescent="0.2">
      <c r="B759" s="151"/>
      <c r="D759" s="152" t="s">
        <v>384</v>
      </c>
      <c r="E759" s="153" t="s">
        <v>1</v>
      </c>
      <c r="F759" s="154" t="s">
        <v>83</v>
      </c>
      <c r="H759" s="155">
        <v>1</v>
      </c>
      <c r="I759" s="156"/>
      <c r="L759" s="151"/>
      <c r="M759" s="157"/>
      <c r="T759" s="158"/>
      <c r="AT759" s="153" t="s">
        <v>384</v>
      </c>
      <c r="AU759" s="153" t="s">
        <v>83</v>
      </c>
      <c r="AV759" s="12" t="s">
        <v>85</v>
      </c>
      <c r="AW759" s="12" t="s">
        <v>32</v>
      </c>
      <c r="AX759" s="12" t="s">
        <v>76</v>
      </c>
      <c r="AY759" s="153" t="s">
        <v>375</v>
      </c>
    </row>
    <row r="760" spans="2:65" s="12" customFormat="1" ht="11.25" x14ac:dyDescent="0.2">
      <c r="B760" s="151"/>
      <c r="D760" s="152" t="s">
        <v>384</v>
      </c>
      <c r="E760" s="153" t="s">
        <v>1</v>
      </c>
      <c r="F760" s="154" t="s">
        <v>83</v>
      </c>
      <c r="H760" s="155">
        <v>1</v>
      </c>
      <c r="I760" s="156"/>
      <c r="L760" s="151"/>
      <c r="M760" s="157"/>
      <c r="T760" s="158"/>
      <c r="AT760" s="153" t="s">
        <v>384</v>
      </c>
      <c r="AU760" s="153" t="s">
        <v>83</v>
      </c>
      <c r="AV760" s="12" t="s">
        <v>85</v>
      </c>
      <c r="AW760" s="12" t="s">
        <v>32</v>
      </c>
      <c r="AX760" s="12" t="s">
        <v>76</v>
      </c>
      <c r="AY760" s="153" t="s">
        <v>375</v>
      </c>
    </row>
    <row r="761" spans="2:65" s="12" customFormat="1" ht="11.25" x14ac:dyDescent="0.2">
      <c r="B761" s="151"/>
      <c r="D761" s="152" t="s">
        <v>384</v>
      </c>
      <c r="E761" s="153" t="s">
        <v>1</v>
      </c>
      <c r="F761" s="154" t="s">
        <v>83</v>
      </c>
      <c r="H761" s="155">
        <v>1</v>
      </c>
      <c r="I761" s="156"/>
      <c r="L761" s="151"/>
      <c r="M761" s="157"/>
      <c r="T761" s="158"/>
      <c r="AT761" s="153" t="s">
        <v>384</v>
      </c>
      <c r="AU761" s="153" t="s">
        <v>83</v>
      </c>
      <c r="AV761" s="12" t="s">
        <v>85</v>
      </c>
      <c r="AW761" s="12" t="s">
        <v>32</v>
      </c>
      <c r="AX761" s="12" t="s">
        <v>76</v>
      </c>
      <c r="AY761" s="153" t="s">
        <v>375</v>
      </c>
    </row>
    <row r="762" spans="2:65" s="12" customFormat="1" ht="11.25" x14ac:dyDescent="0.2">
      <c r="B762" s="151"/>
      <c r="D762" s="152" t="s">
        <v>384</v>
      </c>
      <c r="E762" s="153" t="s">
        <v>1</v>
      </c>
      <c r="F762" s="154" t="s">
        <v>85</v>
      </c>
      <c r="H762" s="155">
        <v>2</v>
      </c>
      <c r="I762" s="156"/>
      <c r="L762" s="151"/>
      <c r="M762" s="157"/>
      <c r="T762" s="158"/>
      <c r="AT762" s="153" t="s">
        <v>384</v>
      </c>
      <c r="AU762" s="153" t="s">
        <v>83</v>
      </c>
      <c r="AV762" s="12" t="s">
        <v>85</v>
      </c>
      <c r="AW762" s="12" t="s">
        <v>32</v>
      </c>
      <c r="AX762" s="12" t="s">
        <v>76</v>
      </c>
      <c r="AY762" s="153" t="s">
        <v>375</v>
      </c>
    </row>
    <row r="763" spans="2:65" s="12" customFormat="1" ht="11.25" x14ac:dyDescent="0.2">
      <c r="B763" s="151"/>
      <c r="D763" s="152" t="s">
        <v>384</v>
      </c>
      <c r="E763" s="153" t="s">
        <v>1</v>
      </c>
      <c r="F763" s="154" t="s">
        <v>93</v>
      </c>
      <c r="H763" s="155">
        <v>3</v>
      </c>
      <c r="I763" s="156"/>
      <c r="L763" s="151"/>
      <c r="M763" s="157"/>
      <c r="T763" s="158"/>
      <c r="AT763" s="153" t="s">
        <v>384</v>
      </c>
      <c r="AU763" s="153" t="s">
        <v>83</v>
      </c>
      <c r="AV763" s="12" t="s">
        <v>85</v>
      </c>
      <c r="AW763" s="12" t="s">
        <v>32</v>
      </c>
      <c r="AX763" s="12" t="s">
        <v>76</v>
      </c>
      <c r="AY763" s="153" t="s">
        <v>375</v>
      </c>
    </row>
    <row r="764" spans="2:65" s="13" customFormat="1" ht="11.25" x14ac:dyDescent="0.2">
      <c r="B764" s="159"/>
      <c r="D764" s="152" t="s">
        <v>384</v>
      </c>
      <c r="E764" s="160" t="s">
        <v>1</v>
      </c>
      <c r="F764" s="161" t="s">
        <v>387</v>
      </c>
      <c r="H764" s="162">
        <v>10</v>
      </c>
      <c r="I764" s="163"/>
      <c r="L764" s="159"/>
      <c r="M764" s="164"/>
      <c r="T764" s="165"/>
      <c r="AT764" s="160" t="s">
        <v>384</v>
      </c>
      <c r="AU764" s="160" t="s">
        <v>83</v>
      </c>
      <c r="AV764" s="13" t="s">
        <v>382</v>
      </c>
      <c r="AW764" s="13" t="s">
        <v>32</v>
      </c>
      <c r="AX764" s="13" t="s">
        <v>83</v>
      </c>
      <c r="AY764" s="160" t="s">
        <v>375</v>
      </c>
    </row>
    <row r="765" spans="2:65" s="14" customFormat="1" ht="11.25" x14ac:dyDescent="0.2">
      <c r="B765" s="166"/>
      <c r="D765" s="152" t="s">
        <v>384</v>
      </c>
      <c r="E765" s="167" t="s">
        <v>1</v>
      </c>
      <c r="F765" s="168" t="s">
        <v>2933</v>
      </c>
      <c r="H765" s="167" t="s">
        <v>1</v>
      </c>
      <c r="I765" s="169"/>
      <c r="L765" s="166"/>
      <c r="M765" s="170"/>
      <c r="T765" s="171"/>
      <c r="AT765" s="167" t="s">
        <v>384</v>
      </c>
      <c r="AU765" s="167" t="s">
        <v>83</v>
      </c>
      <c r="AV765" s="14" t="s">
        <v>83</v>
      </c>
      <c r="AW765" s="14" t="s">
        <v>32</v>
      </c>
      <c r="AX765" s="14" t="s">
        <v>76</v>
      </c>
      <c r="AY765" s="167" t="s">
        <v>375</v>
      </c>
    </row>
    <row r="766" spans="2:65" s="1" customFormat="1" ht="24.2" customHeight="1" x14ac:dyDescent="0.2">
      <c r="B766" s="32"/>
      <c r="C766" s="138" t="s">
        <v>947</v>
      </c>
      <c r="D766" s="138" t="s">
        <v>377</v>
      </c>
      <c r="E766" s="139" t="s">
        <v>3068</v>
      </c>
      <c r="F766" s="140" t="s">
        <v>3069</v>
      </c>
      <c r="G766" s="141" t="s">
        <v>631</v>
      </c>
      <c r="H766" s="142">
        <v>12</v>
      </c>
      <c r="I766" s="143"/>
      <c r="J766" s="144">
        <f>ROUND(I766*H766,2)</f>
        <v>0</v>
      </c>
      <c r="K766" s="140" t="s">
        <v>381</v>
      </c>
      <c r="L766" s="32"/>
      <c r="M766" s="145" t="s">
        <v>1</v>
      </c>
      <c r="N766" s="146" t="s">
        <v>41</v>
      </c>
      <c r="P766" s="147">
        <f>O766*H766</f>
        <v>0</v>
      </c>
      <c r="Q766" s="147">
        <v>0</v>
      </c>
      <c r="R766" s="147">
        <f>Q766*H766</f>
        <v>0</v>
      </c>
      <c r="S766" s="147">
        <v>0</v>
      </c>
      <c r="T766" s="148">
        <f>S766*H766</f>
        <v>0</v>
      </c>
      <c r="AR766" s="149" t="s">
        <v>382</v>
      </c>
      <c r="AT766" s="149" t="s">
        <v>377</v>
      </c>
      <c r="AU766" s="149" t="s">
        <v>83</v>
      </c>
      <c r="AY766" s="17" t="s">
        <v>375</v>
      </c>
      <c r="BE766" s="150">
        <f>IF(N766="základní",J766,0)</f>
        <v>0</v>
      </c>
      <c r="BF766" s="150">
        <f>IF(N766="snížená",J766,0)</f>
        <v>0</v>
      </c>
      <c r="BG766" s="150">
        <f>IF(N766="zákl. přenesená",J766,0)</f>
        <v>0</v>
      </c>
      <c r="BH766" s="150">
        <f>IF(N766="sníž. přenesená",J766,0)</f>
        <v>0</v>
      </c>
      <c r="BI766" s="150">
        <f>IF(N766="nulová",J766,0)</f>
        <v>0</v>
      </c>
      <c r="BJ766" s="17" t="s">
        <v>83</v>
      </c>
      <c r="BK766" s="150">
        <f>ROUND(I766*H766,2)</f>
        <v>0</v>
      </c>
      <c r="BL766" s="17" t="s">
        <v>382</v>
      </c>
      <c r="BM766" s="149" t="s">
        <v>3070</v>
      </c>
    </row>
    <row r="767" spans="2:65" s="12" customFormat="1" ht="11.25" x14ac:dyDescent="0.2">
      <c r="B767" s="151"/>
      <c r="D767" s="152" t="s">
        <v>384</v>
      </c>
      <c r="E767" s="153" t="s">
        <v>1</v>
      </c>
      <c r="F767" s="154" t="s">
        <v>85</v>
      </c>
      <c r="H767" s="155">
        <v>2</v>
      </c>
      <c r="I767" s="156"/>
      <c r="L767" s="151"/>
      <c r="M767" s="157"/>
      <c r="T767" s="158"/>
      <c r="AT767" s="153" t="s">
        <v>384</v>
      </c>
      <c r="AU767" s="153" t="s">
        <v>83</v>
      </c>
      <c r="AV767" s="12" t="s">
        <v>85</v>
      </c>
      <c r="AW767" s="12" t="s">
        <v>32</v>
      </c>
      <c r="AX767" s="12" t="s">
        <v>76</v>
      </c>
      <c r="AY767" s="153" t="s">
        <v>375</v>
      </c>
    </row>
    <row r="768" spans="2:65" s="12" customFormat="1" ht="11.25" x14ac:dyDescent="0.2">
      <c r="B768" s="151"/>
      <c r="D768" s="152" t="s">
        <v>384</v>
      </c>
      <c r="E768" s="153" t="s">
        <v>1</v>
      </c>
      <c r="F768" s="154" t="s">
        <v>404</v>
      </c>
      <c r="H768" s="155">
        <v>5</v>
      </c>
      <c r="I768" s="156"/>
      <c r="L768" s="151"/>
      <c r="M768" s="157"/>
      <c r="T768" s="158"/>
      <c r="AT768" s="153" t="s">
        <v>384</v>
      </c>
      <c r="AU768" s="153" t="s">
        <v>83</v>
      </c>
      <c r="AV768" s="12" t="s">
        <v>85</v>
      </c>
      <c r="AW768" s="12" t="s">
        <v>32</v>
      </c>
      <c r="AX768" s="12" t="s">
        <v>76</v>
      </c>
      <c r="AY768" s="153" t="s">
        <v>375</v>
      </c>
    </row>
    <row r="769" spans="2:65" s="12" customFormat="1" ht="11.25" x14ac:dyDescent="0.2">
      <c r="B769" s="151"/>
      <c r="D769" s="152" t="s">
        <v>384</v>
      </c>
      <c r="E769" s="153" t="s">
        <v>1</v>
      </c>
      <c r="F769" s="154" t="s">
        <v>404</v>
      </c>
      <c r="H769" s="155">
        <v>5</v>
      </c>
      <c r="I769" s="156"/>
      <c r="L769" s="151"/>
      <c r="M769" s="157"/>
      <c r="T769" s="158"/>
      <c r="AT769" s="153" t="s">
        <v>384</v>
      </c>
      <c r="AU769" s="153" t="s">
        <v>83</v>
      </c>
      <c r="AV769" s="12" t="s">
        <v>85</v>
      </c>
      <c r="AW769" s="12" t="s">
        <v>32</v>
      </c>
      <c r="AX769" s="12" t="s">
        <v>76</v>
      </c>
      <c r="AY769" s="153" t="s">
        <v>375</v>
      </c>
    </row>
    <row r="770" spans="2:65" s="13" customFormat="1" ht="11.25" x14ac:dyDescent="0.2">
      <c r="B770" s="159"/>
      <c r="D770" s="152" t="s">
        <v>384</v>
      </c>
      <c r="E770" s="160" t="s">
        <v>1</v>
      </c>
      <c r="F770" s="161" t="s">
        <v>387</v>
      </c>
      <c r="H770" s="162">
        <v>12</v>
      </c>
      <c r="I770" s="163"/>
      <c r="L770" s="159"/>
      <c r="M770" s="164"/>
      <c r="T770" s="165"/>
      <c r="AT770" s="160" t="s">
        <v>384</v>
      </c>
      <c r="AU770" s="160" t="s">
        <v>83</v>
      </c>
      <c r="AV770" s="13" t="s">
        <v>382</v>
      </c>
      <c r="AW770" s="13" t="s">
        <v>32</v>
      </c>
      <c r="AX770" s="13" t="s">
        <v>83</v>
      </c>
      <c r="AY770" s="160" t="s">
        <v>375</v>
      </c>
    </row>
    <row r="771" spans="2:65" s="14" customFormat="1" ht="11.25" x14ac:dyDescent="0.2">
      <c r="B771" s="166"/>
      <c r="D771" s="152" t="s">
        <v>384</v>
      </c>
      <c r="E771" s="167" t="s">
        <v>1</v>
      </c>
      <c r="F771" s="168" t="s">
        <v>2840</v>
      </c>
      <c r="H771" s="167" t="s">
        <v>1</v>
      </c>
      <c r="I771" s="169"/>
      <c r="L771" s="166"/>
      <c r="M771" s="170"/>
      <c r="T771" s="171"/>
      <c r="AT771" s="167" t="s">
        <v>384</v>
      </c>
      <c r="AU771" s="167" t="s">
        <v>83</v>
      </c>
      <c r="AV771" s="14" t="s">
        <v>83</v>
      </c>
      <c r="AW771" s="14" t="s">
        <v>32</v>
      </c>
      <c r="AX771" s="14" t="s">
        <v>76</v>
      </c>
      <c r="AY771" s="167" t="s">
        <v>375</v>
      </c>
    </row>
    <row r="772" spans="2:65" s="1" customFormat="1" ht="24.2" customHeight="1" x14ac:dyDescent="0.2">
      <c r="B772" s="32"/>
      <c r="C772" s="138" t="s">
        <v>952</v>
      </c>
      <c r="D772" s="138" t="s">
        <v>377</v>
      </c>
      <c r="E772" s="139" t="s">
        <v>3071</v>
      </c>
      <c r="F772" s="140" t="s">
        <v>3072</v>
      </c>
      <c r="G772" s="141" t="s">
        <v>631</v>
      </c>
      <c r="H772" s="142">
        <v>182</v>
      </c>
      <c r="I772" s="143"/>
      <c r="J772" s="144">
        <f>ROUND(I772*H772,2)</f>
        <v>0</v>
      </c>
      <c r="K772" s="140" t="s">
        <v>381</v>
      </c>
      <c r="L772" s="32"/>
      <c r="M772" s="145" t="s">
        <v>1</v>
      </c>
      <c r="N772" s="146" t="s">
        <v>41</v>
      </c>
      <c r="P772" s="147">
        <f>O772*H772</f>
        <v>0</v>
      </c>
      <c r="Q772" s="147">
        <v>0</v>
      </c>
      <c r="R772" s="147">
        <f>Q772*H772</f>
        <v>0</v>
      </c>
      <c r="S772" s="147">
        <v>0</v>
      </c>
      <c r="T772" s="148">
        <f>S772*H772</f>
        <v>0</v>
      </c>
      <c r="AR772" s="149" t="s">
        <v>382</v>
      </c>
      <c r="AT772" s="149" t="s">
        <v>377</v>
      </c>
      <c r="AU772" s="149" t="s">
        <v>83</v>
      </c>
      <c r="AY772" s="17" t="s">
        <v>375</v>
      </c>
      <c r="BE772" s="150">
        <f>IF(N772="základní",J772,0)</f>
        <v>0</v>
      </c>
      <c r="BF772" s="150">
        <f>IF(N772="snížená",J772,0)</f>
        <v>0</v>
      </c>
      <c r="BG772" s="150">
        <f>IF(N772="zákl. přenesená",J772,0)</f>
        <v>0</v>
      </c>
      <c r="BH772" s="150">
        <f>IF(N772="sníž. přenesená",J772,0)</f>
        <v>0</v>
      </c>
      <c r="BI772" s="150">
        <f>IF(N772="nulová",J772,0)</f>
        <v>0</v>
      </c>
      <c r="BJ772" s="17" t="s">
        <v>83</v>
      </c>
      <c r="BK772" s="150">
        <f>ROUND(I772*H772,2)</f>
        <v>0</v>
      </c>
      <c r="BL772" s="17" t="s">
        <v>382</v>
      </c>
      <c r="BM772" s="149" t="s">
        <v>3073</v>
      </c>
    </row>
    <row r="773" spans="2:65" s="12" customFormat="1" ht="11.25" x14ac:dyDescent="0.2">
      <c r="B773" s="151"/>
      <c r="D773" s="152" t="s">
        <v>384</v>
      </c>
      <c r="E773" s="153" t="s">
        <v>1</v>
      </c>
      <c r="F773" s="154" t="s">
        <v>545</v>
      </c>
      <c r="H773" s="155">
        <v>23</v>
      </c>
      <c r="I773" s="156"/>
      <c r="L773" s="151"/>
      <c r="M773" s="157"/>
      <c r="T773" s="158"/>
      <c r="AT773" s="153" t="s">
        <v>384</v>
      </c>
      <c r="AU773" s="153" t="s">
        <v>83</v>
      </c>
      <c r="AV773" s="12" t="s">
        <v>85</v>
      </c>
      <c r="AW773" s="12" t="s">
        <v>32</v>
      </c>
      <c r="AX773" s="12" t="s">
        <v>76</v>
      </c>
      <c r="AY773" s="153" t="s">
        <v>375</v>
      </c>
    </row>
    <row r="774" spans="2:65" s="12" customFormat="1" ht="11.25" x14ac:dyDescent="0.2">
      <c r="B774" s="151"/>
      <c r="D774" s="152" t="s">
        <v>384</v>
      </c>
      <c r="E774" s="153" t="s">
        <v>1</v>
      </c>
      <c r="F774" s="154" t="s">
        <v>7</v>
      </c>
      <c r="H774" s="155">
        <v>21</v>
      </c>
      <c r="I774" s="156"/>
      <c r="L774" s="151"/>
      <c r="M774" s="157"/>
      <c r="T774" s="158"/>
      <c r="AT774" s="153" t="s">
        <v>384</v>
      </c>
      <c r="AU774" s="153" t="s">
        <v>83</v>
      </c>
      <c r="AV774" s="12" t="s">
        <v>85</v>
      </c>
      <c r="AW774" s="12" t="s">
        <v>32</v>
      </c>
      <c r="AX774" s="12" t="s">
        <v>76</v>
      </c>
      <c r="AY774" s="153" t="s">
        <v>375</v>
      </c>
    </row>
    <row r="775" spans="2:65" s="12" customFormat="1" ht="11.25" x14ac:dyDescent="0.2">
      <c r="B775" s="151"/>
      <c r="D775" s="152" t="s">
        <v>384</v>
      </c>
      <c r="E775" s="153" t="s">
        <v>1</v>
      </c>
      <c r="F775" s="154" t="s">
        <v>688</v>
      </c>
      <c r="H775" s="155">
        <v>45</v>
      </c>
      <c r="I775" s="156"/>
      <c r="L775" s="151"/>
      <c r="M775" s="157"/>
      <c r="T775" s="158"/>
      <c r="AT775" s="153" t="s">
        <v>384</v>
      </c>
      <c r="AU775" s="153" t="s">
        <v>83</v>
      </c>
      <c r="AV775" s="12" t="s">
        <v>85</v>
      </c>
      <c r="AW775" s="12" t="s">
        <v>32</v>
      </c>
      <c r="AX775" s="12" t="s">
        <v>76</v>
      </c>
      <c r="AY775" s="153" t="s">
        <v>375</v>
      </c>
    </row>
    <row r="776" spans="2:65" s="12" customFormat="1" ht="11.25" x14ac:dyDescent="0.2">
      <c r="B776" s="151"/>
      <c r="D776" s="152" t="s">
        <v>384</v>
      </c>
      <c r="E776" s="153" t="s">
        <v>1</v>
      </c>
      <c r="F776" s="154" t="s">
        <v>463</v>
      </c>
      <c r="H776" s="155">
        <v>12</v>
      </c>
      <c r="I776" s="156"/>
      <c r="L776" s="151"/>
      <c r="M776" s="157"/>
      <c r="T776" s="158"/>
      <c r="AT776" s="153" t="s">
        <v>384</v>
      </c>
      <c r="AU776" s="153" t="s">
        <v>83</v>
      </c>
      <c r="AV776" s="12" t="s">
        <v>85</v>
      </c>
      <c r="AW776" s="12" t="s">
        <v>32</v>
      </c>
      <c r="AX776" s="12" t="s">
        <v>76</v>
      </c>
      <c r="AY776" s="153" t="s">
        <v>375</v>
      </c>
    </row>
    <row r="777" spans="2:65" s="12" customFormat="1" ht="11.25" x14ac:dyDescent="0.2">
      <c r="B777" s="151"/>
      <c r="D777" s="152" t="s">
        <v>384</v>
      </c>
      <c r="E777" s="153" t="s">
        <v>1</v>
      </c>
      <c r="F777" s="154" t="s">
        <v>7</v>
      </c>
      <c r="H777" s="155">
        <v>21</v>
      </c>
      <c r="I777" s="156"/>
      <c r="L777" s="151"/>
      <c r="M777" s="157"/>
      <c r="T777" s="158"/>
      <c r="AT777" s="153" t="s">
        <v>384</v>
      </c>
      <c r="AU777" s="153" t="s">
        <v>83</v>
      </c>
      <c r="AV777" s="12" t="s">
        <v>85</v>
      </c>
      <c r="AW777" s="12" t="s">
        <v>32</v>
      </c>
      <c r="AX777" s="12" t="s">
        <v>76</v>
      </c>
      <c r="AY777" s="153" t="s">
        <v>375</v>
      </c>
    </row>
    <row r="778" spans="2:65" s="12" customFormat="1" ht="11.25" x14ac:dyDescent="0.2">
      <c r="B778" s="151"/>
      <c r="D778" s="152" t="s">
        <v>384</v>
      </c>
      <c r="E778" s="153" t="s">
        <v>1</v>
      </c>
      <c r="F778" s="154" t="s">
        <v>650</v>
      </c>
      <c r="H778" s="155">
        <v>40</v>
      </c>
      <c r="I778" s="156"/>
      <c r="L778" s="151"/>
      <c r="M778" s="157"/>
      <c r="T778" s="158"/>
      <c r="AT778" s="153" t="s">
        <v>384</v>
      </c>
      <c r="AU778" s="153" t="s">
        <v>83</v>
      </c>
      <c r="AV778" s="12" t="s">
        <v>85</v>
      </c>
      <c r="AW778" s="12" t="s">
        <v>32</v>
      </c>
      <c r="AX778" s="12" t="s">
        <v>76</v>
      </c>
      <c r="AY778" s="153" t="s">
        <v>375</v>
      </c>
    </row>
    <row r="779" spans="2:65" s="12" customFormat="1" ht="11.25" x14ac:dyDescent="0.2">
      <c r="B779" s="151"/>
      <c r="D779" s="152" t="s">
        <v>384</v>
      </c>
      <c r="E779" s="153" t="s">
        <v>1</v>
      </c>
      <c r="F779" s="154" t="s">
        <v>529</v>
      </c>
      <c r="H779" s="155">
        <v>20</v>
      </c>
      <c r="I779" s="156"/>
      <c r="L779" s="151"/>
      <c r="M779" s="157"/>
      <c r="T779" s="158"/>
      <c r="AT779" s="153" t="s">
        <v>384</v>
      </c>
      <c r="AU779" s="153" t="s">
        <v>83</v>
      </c>
      <c r="AV779" s="12" t="s">
        <v>85</v>
      </c>
      <c r="AW779" s="12" t="s">
        <v>32</v>
      </c>
      <c r="AX779" s="12" t="s">
        <v>76</v>
      </c>
      <c r="AY779" s="153" t="s">
        <v>375</v>
      </c>
    </row>
    <row r="780" spans="2:65" s="13" customFormat="1" ht="11.25" x14ac:dyDescent="0.2">
      <c r="B780" s="159"/>
      <c r="D780" s="152" t="s">
        <v>384</v>
      </c>
      <c r="E780" s="160" t="s">
        <v>1</v>
      </c>
      <c r="F780" s="161" t="s">
        <v>387</v>
      </c>
      <c r="H780" s="162">
        <v>182</v>
      </c>
      <c r="I780" s="163"/>
      <c r="L780" s="159"/>
      <c r="M780" s="164"/>
      <c r="T780" s="165"/>
      <c r="AT780" s="160" t="s">
        <v>384</v>
      </c>
      <c r="AU780" s="160" t="s">
        <v>83</v>
      </c>
      <c r="AV780" s="13" t="s">
        <v>382</v>
      </c>
      <c r="AW780" s="13" t="s">
        <v>32</v>
      </c>
      <c r="AX780" s="13" t="s">
        <v>83</v>
      </c>
      <c r="AY780" s="160" t="s">
        <v>375</v>
      </c>
    </row>
    <row r="781" spans="2:65" s="14" customFormat="1" ht="11.25" x14ac:dyDescent="0.2">
      <c r="B781" s="166"/>
      <c r="D781" s="152" t="s">
        <v>384</v>
      </c>
      <c r="E781" s="167" t="s">
        <v>1</v>
      </c>
      <c r="F781" s="168" t="s">
        <v>2840</v>
      </c>
      <c r="H781" s="167" t="s">
        <v>1</v>
      </c>
      <c r="I781" s="169"/>
      <c r="L781" s="166"/>
      <c r="M781" s="170"/>
      <c r="T781" s="171"/>
      <c r="AT781" s="167" t="s">
        <v>384</v>
      </c>
      <c r="AU781" s="167" t="s">
        <v>83</v>
      </c>
      <c r="AV781" s="14" t="s">
        <v>83</v>
      </c>
      <c r="AW781" s="14" t="s">
        <v>32</v>
      </c>
      <c r="AX781" s="14" t="s">
        <v>76</v>
      </c>
      <c r="AY781" s="167" t="s">
        <v>375</v>
      </c>
    </row>
    <row r="782" spans="2:65" s="1" customFormat="1" ht="24.2" customHeight="1" x14ac:dyDescent="0.2">
      <c r="B782" s="32"/>
      <c r="C782" s="138" t="s">
        <v>970</v>
      </c>
      <c r="D782" s="138" t="s">
        <v>377</v>
      </c>
      <c r="E782" s="139" t="s">
        <v>3074</v>
      </c>
      <c r="F782" s="140" t="s">
        <v>3075</v>
      </c>
      <c r="G782" s="141" t="s">
        <v>631</v>
      </c>
      <c r="H782" s="142">
        <v>6</v>
      </c>
      <c r="I782" s="143"/>
      <c r="J782" s="144">
        <f>ROUND(I782*H782,2)</f>
        <v>0</v>
      </c>
      <c r="K782" s="140" t="s">
        <v>381</v>
      </c>
      <c r="L782" s="32"/>
      <c r="M782" s="145" t="s">
        <v>1</v>
      </c>
      <c r="N782" s="146" t="s">
        <v>41</v>
      </c>
      <c r="P782" s="147">
        <f>O782*H782</f>
        <v>0</v>
      </c>
      <c r="Q782" s="147">
        <v>0</v>
      </c>
      <c r="R782" s="147">
        <f>Q782*H782</f>
        <v>0</v>
      </c>
      <c r="S782" s="147">
        <v>0</v>
      </c>
      <c r="T782" s="148">
        <f>S782*H782</f>
        <v>0</v>
      </c>
      <c r="AR782" s="149" t="s">
        <v>382</v>
      </c>
      <c r="AT782" s="149" t="s">
        <v>377</v>
      </c>
      <c r="AU782" s="149" t="s">
        <v>83</v>
      </c>
      <c r="AY782" s="17" t="s">
        <v>375</v>
      </c>
      <c r="BE782" s="150">
        <f>IF(N782="základní",J782,0)</f>
        <v>0</v>
      </c>
      <c r="BF782" s="150">
        <f>IF(N782="snížená",J782,0)</f>
        <v>0</v>
      </c>
      <c r="BG782" s="150">
        <f>IF(N782="zákl. přenesená",J782,0)</f>
        <v>0</v>
      </c>
      <c r="BH782" s="150">
        <f>IF(N782="sníž. přenesená",J782,0)</f>
        <v>0</v>
      </c>
      <c r="BI782" s="150">
        <f>IF(N782="nulová",J782,0)</f>
        <v>0</v>
      </c>
      <c r="BJ782" s="17" t="s">
        <v>83</v>
      </c>
      <c r="BK782" s="150">
        <f>ROUND(I782*H782,2)</f>
        <v>0</v>
      </c>
      <c r="BL782" s="17" t="s">
        <v>382</v>
      </c>
      <c r="BM782" s="149" t="s">
        <v>3076</v>
      </c>
    </row>
    <row r="783" spans="2:65" s="12" customFormat="1" ht="11.25" x14ac:dyDescent="0.2">
      <c r="B783" s="151"/>
      <c r="D783" s="152" t="s">
        <v>384</v>
      </c>
      <c r="E783" s="153" t="s">
        <v>1</v>
      </c>
      <c r="F783" s="154" t="s">
        <v>93</v>
      </c>
      <c r="H783" s="155">
        <v>3</v>
      </c>
      <c r="I783" s="156"/>
      <c r="L783" s="151"/>
      <c r="M783" s="157"/>
      <c r="T783" s="158"/>
      <c r="AT783" s="153" t="s">
        <v>384</v>
      </c>
      <c r="AU783" s="153" t="s">
        <v>83</v>
      </c>
      <c r="AV783" s="12" t="s">
        <v>85</v>
      </c>
      <c r="AW783" s="12" t="s">
        <v>32</v>
      </c>
      <c r="AX783" s="12" t="s">
        <v>76</v>
      </c>
      <c r="AY783" s="153" t="s">
        <v>375</v>
      </c>
    </row>
    <row r="784" spans="2:65" s="12" customFormat="1" ht="11.25" x14ac:dyDescent="0.2">
      <c r="B784" s="151"/>
      <c r="D784" s="152" t="s">
        <v>384</v>
      </c>
      <c r="E784" s="153" t="s">
        <v>1</v>
      </c>
      <c r="F784" s="154" t="s">
        <v>93</v>
      </c>
      <c r="H784" s="155">
        <v>3</v>
      </c>
      <c r="I784" s="156"/>
      <c r="L784" s="151"/>
      <c r="M784" s="157"/>
      <c r="T784" s="158"/>
      <c r="AT784" s="153" t="s">
        <v>384</v>
      </c>
      <c r="AU784" s="153" t="s">
        <v>83</v>
      </c>
      <c r="AV784" s="12" t="s">
        <v>85</v>
      </c>
      <c r="AW784" s="12" t="s">
        <v>32</v>
      </c>
      <c r="AX784" s="12" t="s">
        <v>76</v>
      </c>
      <c r="AY784" s="153" t="s">
        <v>375</v>
      </c>
    </row>
    <row r="785" spans="2:65" s="13" customFormat="1" ht="11.25" x14ac:dyDescent="0.2">
      <c r="B785" s="159"/>
      <c r="D785" s="152" t="s">
        <v>384</v>
      </c>
      <c r="E785" s="160" t="s">
        <v>1</v>
      </c>
      <c r="F785" s="161" t="s">
        <v>387</v>
      </c>
      <c r="H785" s="162">
        <v>6</v>
      </c>
      <c r="I785" s="163"/>
      <c r="L785" s="159"/>
      <c r="M785" s="164"/>
      <c r="T785" s="165"/>
      <c r="AT785" s="160" t="s">
        <v>384</v>
      </c>
      <c r="AU785" s="160" t="s">
        <v>83</v>
      </c>
      <c r="AV785" s="13" t="s">
        <v>382</v>
      </c>
      <c r="AW785" s="13" t="s">
        <v>32</v>
      </c>
      <c r="AX785" s="13" t="s">
        <v>83</v>
      </c>
      <c r="AY785" s="160" t="s">
        <v>375</v>
      </c>
    </row>
    <row r="786" spans="2:65" s="14" customFormat="1" ht="11.25" x14ac:dyDescent="0.2">
      <c r="B786" s="166"/>
      <c r="D786" s="152" t="s">
        <v>384</v>
      </c>
      <c r="E786" s="167" t="s">
        <v>1</v>
      </c>
      <c r="F786" s="168" t="s">
        <v>2840</v>
      </c>
      <c r="H786" s="167" t="s">
        <v>1</v>
      </c>
      <c r="I786" s="169"/>
      <c r="L786" s="166"/>
      <c r="M786" s="170"/>
      <c r="T786" s="171"/>
      <c r="AT786" s="167" t="s">
        <v>384</v>
      </c>
      <c r="AU786" s="167" t="s">
        <v>83</v>
      </c>
      <c r="AV786" s="14" t="s">
        <v>83</v>
      </c>
      <c r="AW786" s="14" t="s">
        <v>32</v>
      </c>
      <c r="AX786" s="14" t="s">
        <v>76</v>
      </c>
      <c r="AY786" s="167" t="s">
        <v>375</v>
      </c>
    </row>
    <row r="787" spans="2:65" s="1" customFormat="1" ht="24.2" customHeight="1" x14ac:dyDescent="0.2">
      <c r="B787" s="32"/>
      <c r="C787" s="138" t="s">
        <v>976</v>
      </c>
      <c r="D787" s="138" t="s">
        <v>377</v>
      </c>
      <c r="E787" s="139" t="s">
        <v>3077</v>
      </c>
      <c r="F787" s="140" t="s">
        <v>3078</v>
      </c>
      <c r="G787" s="141" t="s">
        <v>631</v>
      </c>
      <c r="H787" s="142">
        <v>6</v>
      </c>
      <c r="I787" s="143"/>
      <c r="J787" s="144">
        <f>ROUND(I787*H787,2)</f>
        <v>0</v>
      </c>
      <c r="K787" s="140" t="s">
        <v>381</v>
      </c>
      <c r="L787" s="32"/>
      <c r="M787" s="145" t="s">
        <v>1</v>
      </c>
      <c r="N787" s="146" t="s">
        <v>41</v>
      </c>
      <c r="P787" s="147">
        <f>O787*H787</f>
        <v>0</v>
      </c>
      <c r="Q787" s="147">
        <v>0</v>
      </c>
      <c r="R787" s="147">
        <f>Q787*H787</f>
        <v>0</v>
      </c>
      <c r="S787" s="147">
        <v>0</v>
      </c>
      <c r="T787" s="148">
        <f>S787*H787</f>
        <v>0</v>
      </c>
      <c r="AR787" s="149" t="s">
        <v>382</v>
      </c>
      <c r="AT787" s="149" t="s">
        <v>377</v>
      </c>
      <c r="AU787" s="149" t="s">
        <v>83</v>
      </c>
      <c r="AY787" s="17" t="s">
        <v>375</v>
      </c>
      <c r="BE787" s="150">
        <f>IF(N787="základní",J787,0)</f>
        <v>0</v>
      </c>
      <c r="BF787" s="150">
        <f>IF(N787="snížená",J787,0)</f>
        <v>0</v>
      </c>
      <c r="BG787" s="150">
        <f>IF(N787="zákl. přenesená",J787,0)</f>
        <v>0</v>
      </c>
      <c r="BH787" s="150">
        <f>IF(N787="sníž. přenesená",J787,0)</f>
        <v>0</v>
      </c>
      <c r="BI787" s="150">
        <f>IF(N787="nulová",J787,0)</f>
        <v>0</v>
      </c>
      <c r="BJ787" s="17" t="s">
        <v>83</v>
      </c>
      <c r="BK787" s="150">
        <f>ROUND(I787*H787,2)</f>
        <v>0</v>
      </c>
      <c r="BL787" s="17" t="s">
        <v>382</v>
      </c>
      <c r="BM787" s="149" t="s">
        <v>3079</v>
      </c>
    </row>
    <row r="788" spans="2:65" s="12" customFormat="1" ht="11.25" x14ac:dyDescent="0.2">
      <c r="B788" s="151"/>
      <c r="D788" s="152" t="s">
        <v>384</v>
      </c>
      <c r="E788" s="153" t="s">
        <v>1</v>
      </c>
      <c r="F788" s="154" t="s">
        <v>93</v>
      </c>
      <c r="H788" s="155">
        <v>3</v>
      </c>
      <c r="I788" s="156"/>
      <c r="L788" s="151"/>
      <c r="M788" s="157"/>
      <c r="T788" s="158"/>
      <c r="AT788" s="153" t="s">
        <v>384</v>
      </c>
      <c r="AU788" s="153" t="s">
        <v>83</v>
      </c>
      <c r="AV788" s="12" t="s">
        <v>85</v>
      </c>
      <c r="AW788" s="12" t="s">
        <v>32</v>
      </c>
      <c r="AX788" s="12" t="s">
        <v>76</v>
      </c>
      <c r="AY788" s="153" t="s">
        <v>375</v>
      </c>
    </row>
    <row r="789" spans="2:65" s="12" customFormat="1" ht="11.25" x14ac:dyDescent="0.2">
      <c r="B789" s="151"/>
      <c r="D789" s="152" t="s">
        <v>384</v>
      </c>
      <c r="E789" s="153" t="s">
        <v>1</v>
      </c>
      <c r="F789" s="154" t="s">
        <v>93</v>
      </c>
      <c r="H789" s="155">
        <v>3</v>
      </c>
      <c r="I789" s="156"/>
      <c r="L789" s="151"/>
      <c r="M789" s="157"/>
      <c r="T789" s="158"/>
      <c r="AT789" s="153" t="s">
        <v>384</v>
      </c>
      <c r="AU789" s="153" t="s">
        <v>83</v>
      </c>
      <c r="AV789" s="12" t="s">
        <v>85</v>
      </c>
      <c r="AW789" s="12" t="s">
        <v>32</v>
      </c>
      <c r="AX789" s="12" t="s">
        <v>76</v>
      </c>
      <c r="AY789" s="153" t="s">
        <v>375</v>
      </c>
    </row>
    <row r="790" spans="2:65" s="13" customFormat="1" ht="11.25" x14ac:dyDescent="0.2">
      <c r="B790" s="159"/>
      <c r="D790" s="152" t="s">
        <v>384</v>
      </c>
      <c r="E790" s="160" t="s">
        <v>1</v>
      </c>
      <c r="F790" s="161" t="s">
        <v>387</v>
      </c>
      <c r="H790" s="162">
        <v>6</v>
      </c>
      <c r="I790" s="163"/>
      <c r="L790" s="159"/>
      <c r="M790" s="164"/>
      <c r="T790" s="165"/>
      <c r="AT790" s="160" t="s">
        <v>384</v>
      </c>
      <c r="AU790" s="160" t="s">
        <v>83</v>
      </c>
      <c r="AV790" s="13" t="s">
        <v>382</v>
      </c>
      <c r="AW790" s="13" t="s">
        <v>32</v>
      </c>
      <c r="AX790" s="13" t="s">
        <v>83</v>
      </c>
      <c r="AY790" s="160" t="s">
        <v>375</v>
      </c>
    </row>
    <row r="791" spans="2:65" s="14" customFormat="1" ht="11.25" x14ac:dyDescent="0.2">
      <c r="B791" s="166"/>
      <c r="D791" s="152" t="s">
        <v>384</v>
      </c>
      <c r="E791" s="167" t="s">
        <v>1</v>
      </c>
      <c r="F791" s="168" t="s">
        <v>2840</v>
      </c>
      <c r="H791" s="167" t="s">
        <v>1</v>
      </c>
      <c r="I791" s="169"/>
      <c r="L791" s="166"/>
      <c r="M791" s="170"/>
      <c r="T791" s="171"/>
      <c r="AT791" s="167" t="s">
        <v>384</v>
      </c>
      <c r="AU791" s="167" t="s">
        <v>83</v>
      </c>
      <c r="AV791" s="14" t="s">
        <v>83</v>
      </c>
      <c r="AW791" s="14" t="s">
        <v>32</v>
      </c>
      <c r="AX791" s="14" t="s">
        <v>76</v>
      </c>
      <c r="AY791" s="167" t="s">
        <v>375</v>
      </c>
    </row>
    <row r="792" spans="2:65" s="1" customFormat="1" ht="24.2" customHeight="1" x14ac:dyDescent="0.2">
      <c r="B792" s="32"/>
      <c r="C792" s="138" t="s">
        <v>982</v>
      </c>
      <c r="D792" s="138" t="s">
        <v>377</v>
      </c>
      <c r="E792" s="139" t="s">
        <v>3080</v>
      </c>
      <c r="F792" s="140" t="s">
        <v>3081</v>
      </c>
      <c r="G792" s="141" t="s">
        <v>631</v>
      </c>
      <c r="H792" s="142">
        <v>183</v>
      </c>
      <c r="I792" s="143"/>
      <c r="J792" s="144">
        <f>ROUND(I792*H792,2)</f>
        <v>0</v>
      </c>
      <c r="K792" s="140" t="s">
        <v>381</v>
      </c>
      <c r="L792" s="32"/>
      <c r="M792" s="145" t="s">
        <v>1</v>
      </c>
      <c r="N792" s="146" t="s">
        <v>41</v>
      </c>
      <c r="P792" s="147">
        <f>O792*H792</f>
        <v>0</v>
      </c>
      <c r="Q792" s="147">
        <v>0</v>
      </c>
      <c r="R792" s="147">
        <f>Q792*H792</f>
        <v>0</v>
      </c>
      <c r="S792" s="147">
        <v>0</v>
      </c>
      <c r="T792" s="148">
        <f>S792*H792</f>
        <v>0</v>
      </c>
      <c r="AR792" s="149" t="s">
        <v>382</v>
      </c>
      <c r="AT792" s="149" t="s">
        <v>377</v>
      </c>
      <c r="AU792" s="149" t="s">
        <v>83</v>
      </c>
      <c r="AY792" s="17" t="s">
        <v>375</v>
      </c>
      <c r="BE792" s="150">
        <f>IF(N792="základní",J792,0)</f>
        <v>0</v>
      </c>
      <c r="BF792" s="150">
        <f>IF(N792="snížená",J792,0)</f>
        <v>0</v>
      </c>
      <c r="BG792" s="150">
        <f>IF(N792="zákl. přenesená",J792,0)</f>
        <v>0</v>
      </c>
      <c r="BH792" s="150">
        <f>IF(N792="sníž. přenesená",J792,0)</f>
        <v>0</v>
      </c>
      <c r="BI792" s="150">
        <f>IF(N792="nulová",J792,0)</f>
        <v>0</v>
      </c>
      <c r="BJ792" s="17" t="s">
        <v>83</v>
      </c>
      <c r="BK792" s="150">
        <f>ROUND(I792*H792,2)</f>
        <v>0</v>
      </c>
      <c r="BL792" s="17" t="s">
        <v>382</v>
      </c>
      <c r="BM792" s="149" t="s">
        <v>3082</v>
      </c>
    </row>
    <row r="793" spans="2:65" s="12" customFormat="1" ht="11.25" x14ac:dyDescent="0.2">
      <c r="B793" s="151"/>
      <c r="D793" s="152" t="s">
        <v>384</v>
      </c>
      <c r="E793" s="153" t="s">
        <v>1</v>
      </c>
      <c r="F793" s="154" t="s">
        <v>585</v>
      </c>
      <c r="H793" s="155">
        <v>32</v>
      </c>
      <c r="I793" s="156"/>
      <c r="L793" s="151"/>
      <c r="M793" s="157"/>
      <c r="T793" s="158"/>
      <c r="AT793" s="153" t="s">
        <v>384</v>
      </c>
      <c r="AU793" s="153" t="s">
        <v>83</v>
      </c>
      <c r="AV793" s="12" t="s">
        <v>85</v>
      </c>
      <c r="AW793" s="12" t="s">
        <v>32</v>
      </c>
      <c r="AX793" s="12" t="s">
        <v>76</v>
      </c>
      <c r="AY793" s="153" t="s">
        <v>375</v>
      </c>
    </row>
    <row r="794" spans="2:65" s="12" customFormat="1" ht="11.25" x14ac:dyDescent="0.2">
      <c r="B794" s="151"/>
      <c r="D794" s="152" t="s">
        <v>384</v>
      </c>
      <c r="E794" s="153" t="s">
        <v>1</v>
      </c>
      <c r="F794" s="154" t="s">
        <v>604</v>
      </c>
      <c r="H794" s="155">
        <v>34</v>
      </c>
      <c r="I794" s="156"/>
      <c r="L794" s="151"/>
      <c r="M794" s="157"/>
      <c r="T794" s="158"/>
      <c r="AT794" s="153" t="s">
        <v>384</v>
      </c>
      <c r="AU794" s="153" t="s">
        <v>83</v>
      </c>
      <c r="AV794" s="12" t="s">
        <v>85</v>
      </c>
      <c r="AW794" s="12" t="s">
        <v>32</v>
      </c>
      <c r="AX794" s="12" t="s">
        <v>76</v>
      </c>
      <c r="AY794" s="153" t="s">
        <v>375</v>
      </c>
    </row>
    <row r="795" spans="2:65" s="12" customFormat="1" ht="11.25" x14ac:dyDescent="0.2">
      <c r="B795" s="151"/>
      <c r="D795" s="152" t="s">
        <v>384</v>
      </c>
      <c r="E795" s="153" t="s">
        <v>1</v>
      </c>
      <c r="F795" s="154" t="s">
        <v>688</v>
      </c>
      <c r="H795" s="155">
        <v>45</v>
      </c>
      <c r="I795" s="156"/>
      <c r="L795" s="151"/>
      <c r="M795" s="157"/>
      <c r="T795" s="158"/>
      <c r="AT795" s="153" t="s">
        <v>384</v>
      </c>
      <c r="AU795" s="153" t="s">
        <v>83</v>
      </c>
      <c r="AV795" s="12" t="s">
        <v>85</v>
      </c>
      <c r="AW795" s="12" t="s">
        <v>32</v>
      </c>
      <c r="AX795" s="12" t="s">
        <v>76</v>
      </c>
      <c r="AY795" s="153" t="s">
        <v>375</v>
      </c>
    </row>
    <row r="796" spans="2:65" s="12" customFormat="1" ht="11.25" x14ac:dyDescent="0.2">
      <c r="B796" s="151"/>
      <c r="D796" s="152" t="s">
        <v>384</v>
      </c>
      <c r="E796" s="153" t="s">
        <v>1</v>
      </c>
      <c r="F796" s="154" t="s">
        <v>609</v>
      </c>
      <c r="H796" s="155">
        <v>35</v>
      </c>
      <c r="I796" s="156"/>
      <c r="L796" s="151"/>
      <c r="M796" s="157"/>
      <c r="T796" s="158"/>
      <c r="AT796" s="153" t="s">
        <v>384</v>
      </c>
      <c r="AU796" s="153" t="s">
        <v>83</v>
      </c>
      <c r="AV796" s="12" t="s">
        <v>85</v>
      </c>
      <c r="AW796" s="12" t="s">
        <v>32</v>
      </c>
      <c r="AX796" s="12" t="s">
        <v>76</v>
      </c>
      <c r="AY796" s="153" t="s">
        <v>375</v>
      </c>
    </row>
    <row r="797" spans="2:65" s="12" customFormat="1" ht="11.25" x14ac:dyDescent="0.2">
      <c r="B797" s="151"/>
      <c r="D797" s="152" t="s">
        <v>384</v>
      </c>
      <c r="E797" s="153" t="s">
        <v>1</v>
      </c>
      <c r="F797" s="154" t="s">
        <v>634</v>
      </c>
      <c r="H797" s="155">
        <v>37</v>
      </c>
      <c r="I797" s="156"/>
      <c r="L797" s="151"/>
      <c r="M797" s="157"/>
      <c r="T797" s="158"/>
      <c r="AT797" s="153" t="s">
        <v>384</v>
      </c>
      <c r="AU797" s="153" t="s">
        <v>83</v>
      </c>
      <c r="AV797" s="12" t="s">
        <v>85</v>
      </c>
      <c r="AW797" s="12" t="s">
        <v>32</v>
      </c>
      <c r="AX797" s="12" t="s">
        <v>76</v>
      </c>
      <c r="AY797" s="153" t="s">
        <v>375</v>
      </c>
    </row>
    <row r="798" spans="2:65" s="13" customFormat="1" ht="11.25" x14ac:dyDescent="0.2">
      <c r="B798" s="159"/>
      <c r="D798" s="152" t="s">
        <v>384</v>
      </c>
      <c r="E798" s="160" t="s">
        <v>1</v>
      </c>
      <c r="F798" s="161" t="s">
        <v>387</v>
      </c>
      <c r="H798" s="162">
        <v>183</v>
      </c>
      <c r="I798" s="163"/>
      <c r="L798" s="159"/>
      <c r="M798" s="164"/>
      <c r="T798" s="165"/>
      <c r="AT798" s="160" t="s">
        <v>384</v>
      </c>
      <c r="AU798" s="160" t="s">
        <v>83</v>
      </c>
      <c r="AV798" s="13" t="s">
        <v>382</v>
      </c>
      <c r="AW798" s="13" t="s">
        <v>32</v>
      </c>
      <c r="AX798" s="13" t="s">
        <v>83</v>
      </c>
      <c r="AY798" s="160" t="s">
        <v>375</v>
      </c>
    </row>
    <row r="799" spans="2:65" s="14" customFormat="1" ht="11.25" x14ac:dyDescent="0.2">
      <c r="B799" s="166"/>
      <c r="D799" s="152" t="s">
        <v>384</v>
      </c>
      <c r="E799" s="167" t="s">
        <v>1</v>
      </c>
      <c r="F799" s="168" t="s">
        <v>2840</v>
      </c>
      <c r="H799" s="167" t="s">
        <v>1</v>
      </c>
      <c r="I799" s="169"/>
      <c r="L799" s="166"/>
      <c r="M799" s="170"/>
      <c r="T799" s="171"/>
      <c r="AT799" s="167" t="s">
        <v>384</v>
      </c>
      <c r="AU799" s="167" t="s">
        <v>83</v>
      </c>
      <c r="AV799" s="14" t="s">
        <v>83</v>
      </c>
      <c r="AW799" s="14" t="s">
        <v>32</v>
      </c>
      <c r="AX799" s="14" t="s">
        <v>76</v>
      </c>
      <c r="AY799" s="167" t="s">
        <v>375</v>
      </c>
    </row>
    <row r="800" spans="2:65" s="1" customFormat="1" ht="16.5" customHeight="1" x14ac:dyDescent="0.2">
      <c r="B800" s="32"/>
      <c r="C800" s="138" t="s">
        <v>987</v>
      </c>
      <c r="D800" s="138" t="s">
        <v>377</v>
      </c>
      <c r="E800" s="139" t="s">
        <v>3083</v>
      </c>
      <c r="F800" s="140" t="s">
        <v>3084</v>
      </c>
      <c r="G800" s="141" t="s">
        <v>641</v>
      </c>
      <c r="H800" s="142">
        <v>143</v>
      </c>
      <c r="I800" s="143"/>
      <c r="J800" s="144">
        <f>ROUND(I800*H800,2)</f>
        <v>0</v>
      </c>
      <c r="K800" s="140" t="s">
        <v>381</v>
      </c>
      <c r="L800" s="32"/>
      <c r="M800" s="145" t="s">
        <v>1</v>
      </c>
      <c r="N800" s="146" t="s">
        <v>41</v>
      </c>
      <c r="P800" s="147">
        <f>O800*H800</f>
        <v>0</v>
      </c>
      <c r="Q800" s="147">
        <v>0</v>
      </c>
      <c r="R800" s="147">
        <f>Q800*H800</f>
        <v>0</v>
      </c>
      <c r="S800" s="147">
        <v>0</v>
      </c>
      <c r="T800" s="148">
        <f>S800*H800</f>
        <v>0</v>
      </c>
      <c r="AR800" s="149" t="s">
        <v>382</v>
      </c>
      <c r="AT800" s="149" t="s">
        <v>377</v>
      </c>
      <c r="AU800" s="149" t="s">
        <v>83</v>
      </c>
      <c r="AY800" s="17" t="s">
        <v>375</v>
      </c>
      <c r="BE800" s="150">
        <f>IF(N800="základní",J800,0)</f>
        <v>0</v>
      </c>
      <c r="BF800" s="150">
        <f>IF(N800="snížená",J800,0)</f>
        <v>0</v>
      </c>
      <c r="BG800" s="150">
        <f>IF(N800="zákl. přenesená",J800,0)</f>
        <v>0</v>
      </c>
      <c r="BH800" s="150">
        <f>IF(N800="sníž. přenesená",J800,0)</f>
        <v>0</v>
      </c>
      <c r="BI800" s="150">
        <f>IF(N800="nulová",J800,0)</f>
        <v>0</v>
      </c>
      <c r="BJ800" s="17" t="s">
        <v>83</v>
      </c>
      <c r="BK800" s="150">
        <f>ROUND(I800*H800,2)</f>
        <v>0</v>
      </c>
      <c r="BL800" s="17" t="s">
        <v>382</v>
      </c>
      <c r="BM800" s="149" t="s">
        <v>3085</v>
      </c>
    </row>
    <row r="801" spans="2:65" s="12" customFormat="1" ht="11.25" x14ac:dyDescent="0.2">
      <c r="B801" s="151"/>
      <c r="D801" s="152" t="s">
        <v>384</v>
      </c>
      <c r="E801" s="153" t="s">
        <v>1</v>
      </c>
      <c r="F801" s="154" t="s">
        <v>473</v>
      </c>
      <c r="H801" s="155">
        <v>14</v>
      </c>
      <c r="I801" s="156"/>
      <c r="L801" s="151"/>
      <c r="M801" s="157"/>
      <c r="T801" s="158"/>
      <c r="AT801" s="153" t="s">
        <v>384</v>
      </c>
      <c r="AU801" s="153" t="s">
        <v>83</v>
      </c>
      <c r="AV801" s="12" t="s">
        <v>85</v>
      </c>
      <c r="AW801" s="12" t="s">
        <v>32</v>
      </c>
      <c r="AX801" s="12" t="s">
        <v>76</v>
      </c>
      <c r="AY801" s="153" t="s">
        <v>375</v>
      </c>
    </row>
    <row r="802" spans="2:65" s="12" customFormat="1" ht="11.25" x14ac:dyDescent="0.2">
      <c r="B802" s="151"/>
      <c r="D802" s="152" t="s">
        <v>384</v>
      </c>
      <c r="E802" s="153" t="s">
        <v>1</v>
      </c>
      <c r="F802" s="154" t="s">
        <v>554</v>
      </c>
      <c r="H802" s="155">
        <v>25</v>
      </c>
      <c r="I802" s="156"/>
      <c r="L802" s="151"/>
      <c r="M802" s="157"/>
      <c r="T802" s="158"/>
      <c r="AT802" s="153" t="s">
        <v>384</v>
      </c>
      <c r="AU802" s="153" t="s">
        <v>83</v>
      </c>
      <c r="AV802" s="12" t="s">
        <v>85</v>
      </c>
      <c r="AW802" s="12" t="s">
        <v>32</v>
      </c>
      <c r="AX802" s="12" t="s">
        <v>76</v>
      </c>
      <c r="AY802" s="153" t="s">
        <v>375</v>
      </c>
    </row>
    <row r="803" spans="2:65" s="12" customFormat="1" ht="11.25" x14ac:dyDescent="0.2">
      <c r="B803" s="151"/>
      <c r="D803" s="152" t="s">
        <v>384</v>
      </c>
      <c r="E803" s="153" t="s">
        <v>1</v>
      </c>
      <c r="F803" s="154" t="s">
        <v>549</v>
      </c>
      <c r="H803" s="155">
        <v>24</v>
      </c>
      <c r="I803" s="156"/>
      <c r="L803" s="151"/>
      <c r="M803" s="157"/>
      <c r="T803" s="158"/>
      <c r="AT803" s="153" t="s">
        <v>384</v>
      </c>
      <c r="AU803" s="153" t="s">
        <v>83</v>
      </c>
      <c r="AV803" s="12" t="s">
        <v>85</v>
      </c>
      <c r="AW803" s="12" t="s">
        <v>32</v>
      </c>
      <c r="AX803" s="12" t="s">
        <v>76</v>
      </c>
      <c r="AY803" s="153" t="s">
        <v>375</v>
      </c>
    </row>
    <row r="804" spans="2:65" s="12" customFormat="1" ht="11.25" x14ac:dyDescent="0.2">
      <c r="B804" s="151"/>
      <c r="D804" s="152" t="s">
        <v>384</v>
      </c>
      <c r="E804" s="153" t="s">
        <v>1</v>
      </c>
      <c r="F804" s="154" t="s">
        <v>545</v>
      </c>
      <c r="H804" s="155">
        <v>23</v>
      </c>
      <c r="I804" s="156"/>
      <c r="L804" s="151"/>
      <c r="M804" s="157"/>
      <c r="T804" s="158"/>
      <c r="AT804" s="153" t="s">
        <v>384</v>
      </c>
      <c r="AU804" s="153" t="s">
        <v>83</v>
      </c>
      <c r="AV804" s="12" t="s">
        <v>85</v>
      </c>
      <c r="AW804" s="12" t="s">
        <v>32</v>
      </c>
      <c r="AX804" s="12" t="s">
        <v>76</v>
      </c>
      <c r="AY804" s="153" t="s">
        <v>375</v>
      </c>
    </row>
    <row r="805" spans="2:65" s="12" customFormat="1" ht="11.25" x14ac:dyDescent="0.2">
      <c r="B805" s="151"/>
      <c r="D805" s="152" t="s">
        <v>384</v>
      </c>
      <c r="E805" s="153" t="s">
        <v>1</v>
      </c>
      <c r="F805" s="154" t="s">
        <v>463</v>
      </c>
      <c r="H805" s="155">
        <v>12</v>
      </c>
      <c r="I805" s="156"/>
      <c r="L805" s="151"/>
      <c r="M805" s="157"/>
      <c r="T805" s="158"/>
      <c r="AT805" s="153" t="s">
        <v>384</v>
      </c>
      <c r="AU805" s="153" t="s">
        <v>83</v>
      </c>
      <c r="AV805" s="12" t="s">
        <v>85</v>
      </c>
      <c r="AW805" s="12" t="s">
        <v>32</v>
      </c>
      <c r="AX805" s="12" t="s">
        <v>76</v>
      </c>
      <c r="AY805" s="153" t="s">
        <v>375</v>
      </c>
    </row>
    <row r="806" spans="2:65" s="12" customFormat="1" ht="11.25" x14ac:dyDescent="0.2">
      <c r="B806" s="151"/>
      <c r="D806" s="152" t="s">
        <v>384</v>
      </c>
      <c r="E806" s="153" t="s">
        <v>1</v>
      </c>
      <c r="F806" s="154" t="s">
        <v>688</v>
      </c>
      <c r="H806" s="155">
        <v>45</v>
      </c>
      <c r="I806" s="156"/>
      <c r="L806" s="151"/>
      <c r="M806" s="157"/>
      <c r="T806" s="158"/>
      <c r="AT806" s="153" t="s">
        <v>384</v>
      </c>
      <c r="AU806" s="153" t="s">
        <v>83</v>
      </c>
      <c r="AV806" s="12" t="s">
        <v>85</v>
      </c>
      <c r="AW806" s="12" t="s">
        <v>32</v>
      </c>
      <c r="AX806" s="12" t="s">
        <v>76</v>
      </c>
      <c r="AY806" s="153" t="s">
        <v>375</v>
      </c>
    </row>
    <row r="807" spans="2:65" s="13" customFormat="1" ht="11.25" x14ac:dyDescent="0.2">
      <c r="B807" s="159"/>
      <c r="D807" s="152" t="s">
        <v>384</v>
      </c>
      <c r="E807" s="160" t="s">
        <v>1</v>
      </c>
      <c r="F807" s="161" t="s">
        <v>387</v>
      </c>
      <c r="H807" s="162">
        <v>143</v>
      </c>
      <c r="I807" s="163"/>
      <c r="L807" s="159"/>
      <c r="M807" s="164"/>
      <c r="T807" s="165"/>
      <c r="AT807" s="160" t="s">
        <v>384</v>
      </c>
      <c r="AU807" s="160" t="s">
        <v>83</v>
      </c>
      <c r="AV807" s="13" t="s">
        <v>382</v>
      </c>
      <c r="AW807" s="13" t="s">
        <v>32</v>
      </c>
      <c r="AX807" s="13" t="s">
        <v>83</v>
      </c>
      <c r="AY807" s="160" t="s">
        <v>375</v>
      </c>
    </row>
    <row r="808" spans="2:65" s="14" customFormat="1" ht="11.25" x14ac:dyDescent="0.2">
      <c r="B808" s="166"/>
      <c r="D808" s="152" t="s">
        <v>384</v>
      </c>
      <c r="E808" s="167" t="s">
        <v>1</v>
      </c>
      <c r="F808" s="168" t="s">
        <v>2933</v>
      </c>
      <c r="H808" s="167" t="s">
        <v>1</v>
      </c>
      <c r="I808" s="169"/>
      <c r="L808" s="166"/>
      <c r="M808" s="170"/>
      <c r="T808" s="171"/>
      <c r="AT808" s="167" t="s">
        <v>384</v>
      </c>
      <c r="AU808" s="167" t="s">
        <v>83</v>
      </c>
      <c r="AV808" s="14" t="s">
        <v>83</v>
      </c>
      <c r="AW808" s="14" t="s">
        <v>32</v>
      </c>
      <c r="AX808" s="14" t="s">
        <v>76</v>
      </c>
      <c r="AY808" s="167" t="s">
        <v>375</v>
      </c>
    </row>
    <row r="809" spans="2:65" s="1" customFormat="1" ht="16.5" customHeight="1" x14ac:dyDescent="0.2">
      <c r="B809" s="32"/>
      <c r="C809" s="138" t="s">
        <v>992</v>
      </c>
      <c r="D809" s="138" t="s">
        <v>377</v>
      </c>
      <c r="E809" s="139" t="s">
        <v>3086</v>
      </c>
      <c r="F809" s="140" t="s">
        <v>3087</v>
      </c>
      <c r="G809" s="141" t="s">
        <v>641</v>
      </c>
      <c r="H809" s="142">
        <v>25</v>
      </c>
      <c r="I809" s="143"/>
      <c r="J809" s="144">
        <f>ROUND(I809*H809,2)</f>
        <v>0</v>
      </c>
      <c r="K809" s="140" t="s">
        <v>381</v>
      </c>
      <c r="L809" s="32"/>
      <c r="M809" s="145" t="s">
        <v>1</v>
      </c>
      <c r="N809" s="146" t="s">
        <v>41</v>
      </c>
      <c r="P809" s="147">
        <f>O809*H809</f>
        <v>0</v>
      </c>
      <c r="Q809" s="147">
        <v>0</v>
      </c>
      <c r="R809" s="147">
        <f>Q809*H809</f>
        <v>0</v>
      </c>
      <c r="S809" s="147">
        <v>0</v>
      </c>
      <c r="T809" s="148">
        <f>S809*H809</f>
        <v>0</v>
      </c>
      <c r="AR809" s="149" t="s">
        <v>382</v>
      </c>
      <c r="AT809" s="149" t="s">
        <v>377</v>
      </c>
      <c r="AU809" s="149" t="s">
        <v>83</v>
      </c>
      <c r="AY809" s="17" t="s">
        <v>375</v>
      </c>
      <c r="BE809" s="150">
        <f>IF(N809="základní",J809,0)</f>
        <v>0</v>
      </c>
      <c r="BF809" s="150">
        <f>IF(N809="snížená",J809,0)</f>
        <v>0</v>
      </c>
      <c r="BG809" s="150">
        <f>IF(N809="zákl. přenesená",J809,0)</f>
        <v>0</v>
      </c>
      <c r="BH809" s="150">
        <f>IF(N809="sníž. přenesená",J809,0)</f>
        <v>0</v>
      </c>
      <c r="BI809" s="150">
        <f>IF(N809="nulová",J809,0)</f>
        <v>0</v>
      </c>
      <c r="BJ809" s="17" t="s">
        <v>83</v>
      </c>
      <c r="BK809" s="150">
        <f>ROUND(I809*H809,2)</f>
        <v>0</v>
      </c>
      <c r="BL809" s="17" t="s">
        <v>382</v>
      </c>
      <c r="BM809" s="149" t="s">
        <v>3088</v>
      </c>
    </row>
    <row r="810" spans="2:65" s="12" customFormat="1" ht="11.25" x14ac:dyDescent="0.2">
      <c r="B810" s="151"/>
      <c r="D810" s="152" t="s">
        <v>384</v>
      </c>
      <c r="E810" s="153" t="s">
        <v>1</v>
      </c>
      <c r="F810" s="154" t="s">
        <v>404</v>
      </c>
      <c r="H810" s="155">
        <v>5</v>
      </c>
      <c r="I810" s="156"/>
      <c r="L810" s="151"/>
      <c r="M810" s="157"/>
      <c r="T810" s="158"/>
      <c r="AT810" s="153" t="s">
        <v>384</v>
      </c>
      <c r="AU810" s="153" t="s">
        <v>83</v>
      </c>
      <c r="AV810" s="12" t="s">
        <v>85</v>
      </c>
      <c r="AW810" s="12" t="s">
        <v>32</v>
      </c>
      <c r="AX810" s="12" t="s">
        <v>76</v>
      </c>
      <c r="AY810" s="153" t="s">
        <v>375</v>
      </c>
    </row>
    <row r="811" spans="2:65" s="12" customFormat="1" ht="11.25" x14ac:dyDescent="0.2">
      <c r="B811" s="151"/>
      <c r="D811" s="152" t="s">
        <v>384</v>
      </c>
      <c r="E811" s="153" t="s">
        <v>1</v>
      </c>
      <c r="F811" s="154" t="s">
        <v>404</v>
      </c>
      <c r="H811" s="155">
        <v>5</v>
      </c>
      <c r="I811" s="156"/>
      <c r="L811" s="151"/>
      <c r="M811" s="157"/>
      <c r="T811" s="158"/>
      <c r="AT811" s="153" t="s">
        <v>384</v>
      </c>
      <c r="AU811" s="153" t="s">
        <v>83</v>
      </c>
      <c r="AV811" s="12" t="s">
        <v>85</v>
      </c>
      <c r="AW811" s="12" t="s">
        <v>32</v>
      </c>
      <c r="AX811" s="12" t="s">
        <v>76</v>
      </c>
      <c r="AY811" s="153" t="s">
        <v>375</v>
      </c>
    </row>
    <row r="812" spans="2:65" s="12" customFormat="1" ht="11.25" x14ac:dyDescent="0.2">
      <c r="B812" s="151"/>
      <c r="D812" s="152" t="s">
        <v>384</v>
      </c>
      <c r="E812" s="153" t="s">
        <v>1</v>
      </c>
      <c r="F812" s="154" t="s">
        <v>404</v>
      </c>
      <c r="H812" s="155">
        <v>5</v>
      </c>
      <c r="I812" s="156"/>
      <c r="L812" s="151"/>
      <c r="M812" s="157"/>
      <c r="T812" s="158"/>
      <c r="AT812" s="153" t="s">
        <v>384</v>
      </c>
      <c r="AU812" s="153" t="s">
        <v>83</v>
      </c>
      <c r="AV812" s="12" t="s">
        <v>85</v>
      </c>
      <c r="AW812" s="12" t="s">
        <v>32</v>
      </c>
      <c r="AX812" s="12" t="s">
        <v>76</v>
      </c>
      <c r="AY812" s="153" t="s">
        <v>375</v>
      </c>
    </row>
    <row r="813" spans="2:65" s="12" customFormat="1" ht="11.25" x14ac:dyDescent="0.2">
      <c r="B813" s="151"/>
      <c r="D813" s="152" t="s">
        <v>384</v>
      </c>
      <c r="E813" s="153" t="s">
        <v>1</v>
      </c>
      <c r="F813" s="154" t="s">
        <v>404</v>
      </c>
      <c r="H813" s="155">
        <v>5</v>
      </c>
      <c r="I813" s="156"/>
      <c r="L813" s="151"/>
      <c r="M813" s="157"/>
      <c r="T813" s="158"/>
      <c r="AT813" s="153" t="s">
        <v>384</v>
      </c>
      <c r="AU813" s="153" t="s">
        <v>83</v>
      </c>
      <c r="AV813" s="12" t="s">
        <v>85</v>
      </c>
      <c r="AW813" s="12" t="s">
        <v>32</v>
      </c>
      <c r="AX813" s="12" t="s">
        <v>76</v>
      </c>
      <c r="AY813" s="153" t="s">
        <v>375</v>
      </c>
    </row>
    <row r="814" spans="2:65" s="12" customFormat="1" ht="11.25" x14ac:dyDescent="0.2">
      <c r="B814" s="151"/>
      <c r="D814" s="152" t="s">
        <v>384</v>
      </c>
      <c r="E814" s="153" t="s">
        <v>1</v>
      </c>
      <c r="F814" s="154" t="s">
        <v>404</v>
      </c>
      <c r="H814" s="155">
        <v>5</v>
      </c>
      <c r="I814" s="156"/>
      <c r="L814" s="151"/>
      <c r="M814" s="157"/>
      <c r="T814" s="158"/>
      <c r="AT814" s="153" t="s">
        <v>384</v>
      </c>
      <c r="AU814" s="153" t="s">
        <v>83</v>
      </c>
      <c r="AV814" s="12" t="s">
        <v>85</v>
      </c>
      <c r="AW814" s="12" t="s">
        <v>32</v>
      </c>
      <c r="AX814" s="12" t="s">
        <v>76</v>
      </c>
      <c r="AY814" s="153" t="s">
        <v>375</v>
      </c>
    </row>
    <row r="815" spans="2:65" s="13" customFormat="1" ht="11.25" x14ac:dyDescent="0.2">
      <c r="B815" s="159"/>
      <c r="D815" s="152" t="s">
        <v>384</v>
      </c>
      <c r="E815" s="160" t="s">
        <v>1</v>
      </c>
      <c r="F815" s="161" t="s">
        <v>387</v>
      </c>
      <c r="H815" s="162">
        <v>25</v>
      </c>
      <c r="I815" s="163"/>
      <c r="L815" s="159"/>
      <c r="M815" s="164"/>
      <c r="T815" s="165"/>
      <c r="AT815" s="160" t="s">
        <v>384</v>
      </c>
      <c r="AU815" s="160" t="s">
        <v>83</v>
      </c>
      <c r="AV815" s="13" t="s">
        <v>382</v>
      </c>
      <c r="AW815" s="13" t="s">
        <v>32</v>
      </c>
      <c r="AX815" s="13" t="s">
        <v>83</v>
      </c>
      <c r="AY815" s="160" t="s">
        <v>375</v>
      </c>
    </row>
    <row r="816" spans="2:65" s="14" customFormat="1" ht="11.25" x14ac:dyDescent="0.2">
      <c r="B816" s="166"/>
      <c r="D816" s="152" t="s">
        <v>384</v>
      </c>
      <c r="E816" s="167" t="s">
        <v>1</v>
      </c>
      <c r="F816" s="168" t="s">
        <v>2933</v>
      </c>
      <c r="H816" s="167" t="s">
        <v>1</v>
      </c>
      <c r="I816" s="169"/>
      <c r="L816" s="166"/>
      <c r="M816" s="170"/>
      <c r="T816" s="171"/>
      <c r="AT816" s="167" t="s">
        <v>384</v>
      </c>
      <c r="AU816" s="167" t="s">
        <v>83</v>
      </c>
      <c r="AV816" s="14" t="s">
        <v>83</v>
      </c>
      <c r="AW816" s="14" t="s">
        <v>32</v>
      </c>
      <c r="AX816" s="14" t="s">
        <v>76</v>
      </c>
      <c r="AY816" s="167" t="s">
        <v>375</v>
      </c>
    </row>
    <row r="817" spans="2:65" s="1" customFormat="1" ht="16.5" customHeight="1" x14ac:dyDescent="0.2">
      <c r="B817" s="32"/>
      <c r="C817" s="138" t="s">
        <v>997</v>
      </c>
      <c r="D817" s="138" t="s">
        <v>377</v>
      </c>
      <c r="E817" s="139" t="s">
        <v>3089</v>
      </c>
      <c r="F817" s="140" t="s">
        <v>3090</v>
      </c>
      <c r="G817" s="141" t="s">
        <v>641</v>
      </c>
      <c r="H817" s="142">
        <v>5</v>
      </c>
      <c r="I817" s="143"/>
      <c r="J817" s="144">
        <f>ROUND(I817*H817,2)</f>
        <v>0</v>
      </c>
      <c r="K817" s="140" t="s">
        <v>381</v>
      </c>
      <c r="L817" s="32"/>
      <c r="M817" s="145" t="s">
        <v>1</v>
      </c>
      <c r="N817" s="146" t="s">
        <v>41</v>
      </c>
      <c r="P817" s="147">
        <f>O817*H817</f>
        <v>0</v>
      </c>
      <c r="Q817" s="147">
        <v>0</v>
      </c>
      <c r="R817" s="147">
        <f>Q817*H817</f>
        <v>0</v>
      </c>
      <c r="S817" s="147">
        <v>0</v>
      </c>
      <c r="T817" s="148">
        <f>S817*H817</f>
        <v>0</v>
      </c>
      <c r="AR817" s="149" t="s">
        <v>382</v>
      </c>
      <c r="AT817" s="149" t="s">
        <v>377</v>
      </c>
      <c r="AU817" s="149" t="s">
        <v>83</v>
      </c>
      <c r="AY817" s="17" t="s">
        <v>375</v>
      </c>
      <c r="BE817" s="150">
        <f>IF(N817="základní",J817,0)</f>
        <v>0</v>
      </c>
      <c r="BF817" s="150">
        <f>IF(N817="snížená",J817,0)</f>
        <v>0</v>
      </c>
      <c r="BG817" s="150">
        <f>IF(N817="zákl. přenesená",J817,0)</f>
        <v>0</v>
      </c>
      <c r="BH817" s="150">
        <f>IF(N817="sníž. přenesená",J817,0)</f>
        <v>0</v>
      </c>
      <c r="BI817" s="150">
        <f>IF(N817="nulová",J817,0)</f>
        <v>0</v>
      </c>
      <c r="BJ817" s="17" t="s">
        <v>83</v>
      </c>
      <c r="BK817" s="150">
        <f>ROUND(I817*H817,2)</f>
        <v>0</v>
      </c>
      <c r="BL817" s="17" t="s">
        <v>382</v>
      </c>
      <c r="BM817" s="149" t="s">
        <v>3091</v>
      </c>
    </row>
    <row r="818" spans="2:65" s="12" customFormat="1" ht="11.25" x14ac:dyDescent="0.2">
      <c r="B818" s="151"/>
      <c r="D818" s="152" t="s">
        <v>384</v>
      </c>
      <c r="E818" s="153" t="s">
        <v>1</v>
      </c>
      <c r="F818" s="154" t="s">
        <v>404</v>
      </c>
      <c r="H818" s="155">
        <v>5</v>
      </c>
      <c r="I818" s="156"/>
      <c r="L818" s="151"/>
      <c r="M818" s="157"/>
      <c r="T818" s="158"/>
      <c r="AT818" s="153" t="s">
        <v>384</v>
      </c>
      <c r="AU818" s="153" t="s">
        <v>83</v>
      </c>
      <c r="AV818" s="12" t="s">
        <v>85</v>
      </c>
      <c r="AW818" s="12" t="s">
        <v>32</v>
      </c>
      <c r="AX818" s="12" t="s">
        <v>76</v>
      </c>
      <c r="AY818" s="153" t="s">
        <v>375</v>
      </c>
    </row>
    <row r="819" spans="2:65" s="13" customFormat="1" ht="11.25" x14ac:dyDescent="0.2">
      <c r="B819" s="159"/>
      <c r="D819" s="152" t="s">
        <v>384</v>
      </c>
      <c r="E819" s="160" t="s">
        <v>1</v>
      </c>
      <c r="F819" s="161" t="s">
        <v>387</v>
      </c>
      <c r="H819" s="162">
        <v>5</v>
      </c>
      <c r="I819" s="163"/>
      <c r="L819" s="159"/>
      <c r="M819" s="164"/>
      <c r="T819" s="165"/>
      <c r="AT819" s="160" t="s">
        <v>384</v>
      </c>
      <c r="AU819" s="160" t="s">
        <v>83</v>
      </c>
      <c r="AV819" s="13" t="s">
        <v>382</v>
      </c>
      <c r="AW819" s="13" t="s">
        <v>32</v>
      </c>
      <c r="AX819" s="13" t="s">
        <v>83</v>
      </c>
      <c r="AY819" s="160" t="s">
        <v>375</v>
      </c>
    </row>
    <row r="820" spans="2:65" s="14" customFormat="1" ht="11.25" x14ac:dyDescent="0.2">
      <c r="B820" s="166"/>
      <c r="D820" s="152" t="s">
        <v>384</v>
      </c>
      <c r="E820" s="167" t="s">
        <v>1</v>
      </c>
      <c r="F820" s="168" t="s">
        <v>2933</v>
      </c>
      <c r="H820" s="167" t="s">
        <v>1</v>
      </c>
      <c r="I820" s="169"/>
      <c r="L820" s="166"/>
      <c r="M820" s="170"/>
      <c r="T820" s="171"/>
      <c r="AT820" s="167" t="s">
        <v>384</v>
      </c>
      <c r="AU820" s="167" t="s">
        <v>83</v>
      </c>
      <c r="AV820" s="14" t="s">
        <v>83</v>
      </c>
      <c r="AW820" s="14" t="s">
        <v>32</v>
      </c>
      <c r="AX820" s="14" t="s">
        <v>76</v>
      </c>
      <c r="AY820" s="167" t="s">
        <v>375</v>
      </c>
    </row>
    <row r="821" spans="2:65" s="1" customFormat="1" ht="21.75" customHeight="1" x14ac:dyDescent="0.2">
      <c r="B821" s="32"/>
      <c r="C821" s="138" t="s">
        <v>1005</v>
      </c>
      <c r="D821" s="138" t="s">
        <v>377</v>
      </c>
      <c r="E821" s="139" t="s">
        <v>3092</v>
      </c>
      <c r="F821" s="140" t="s">
        <v>3093</v>
      </c>
      <c r="G821" s="141" t="s">
        <v>631</v>
      </c>
      <c r="H821" s="142">
        <v>58</v>
      </c>
      <c r="I821" s="143"/>
      <c r="J821" s="144">
        <f>ROUND(I821*H821,2)</f>
        <v>0</v>
      </c>
      <c r="K821" s="140" t="s">
        <v>381</v>
      </c>
      <c r="L821" s="32"/>
      <c r="M821" s="145" t="s">
        <v>1</v>
      </c>
      <c r="N821" s="146" t="s">
        <v>41</v>
      </c>
      <c r="P821" s="147">
        <f>O821*H821</f>
        <v>0</v>
      </c>
      <c r="Q821" s="147">
        <v>0</v>
      </c>
      <c r="R821" s="147">
        <f>Q821*H821</f>
        <v>0</v>
      </c>
      <c r="S821" s="147">
        <v>0</v>
      </c>
      <c r="T821" s="148">
        <f>S821*H821</f>
        <v>0</v>
      </c>
      <c r="AR821" s="149" t="s">
        <v>382</v>
      </c>
      <c r="AT821" s="149" t="s">
        <v>377</v>
      </c>
      <c r="AU821" s="149" t="s">
        <v>83</v>
      </c>
      <c r="AY821" s="17" t="s">
        <v>375</v>
      </c>
      <c r="BE821" s="150">
        <f>IF(N821="základní",J821,0)</f>
        <v>0</v>
      </c>
      <c r="BF821" s="150">
        <f>IF(N821="snížená",J821,0)</f>
        <v>0</v>
      </c>
      <c r="BG821" s="150">
        <f>IF(N821="zákl. přenesená",J821,0)</f>
        <v>0</v>
      </c>
      <c r="BH821" s="150">
        <f>IF(N821="sníž. přenesená",J821,0)</f>
        <v>0</v>
      </c>
      <c r="BI821" s="150">
        <f>IF(N821="nulová",J821,0)</f>
        <v>0</v>
      </c>
      <c r="BJ821" s="17" t="s">
        <v>83</v>
      </c>
      <c r="BK821" s="150">
        <f>ROUND(I821*H821,2)</f>
        <v>0</v>
      </c>
      <c r="BL821" s="17" t="s">
        <v>382</v>
      </c>
      <c r="BM821" s="149" t="s">
        <v>3094</v>
      </c>
    </row>
    <row r="822" spans="2:65" s="12" customFormat="1" ht="11.25" x14ac:dyDescent="0.2">
      <c r="B822" s="151"/>
      <c r="D822" s="152" t="s">
        <v>384</v>
      </c>
      <c r="E822" s="153" t="s">
        <v>1</v>
      </c>
      <c r="F822" s="154" t="s">
        <v>424</v>
      </c>
      <c r="H822" s="155">
        <v>8</v>
      </c>
      <c r="I822" s="156"/>
      <c r="L822" s="151"/>
      <c r="M822" s="157"/>
      <c r="T822" s="158"/>
      <c r="AT822" s="153" t="s">
        <v>384</v>
      </c>
      <c r="AU822" s="153" t="s">
        <v>83</v>
      </c>
      <c r="AV822" s="12" t="s">
        <v>85</v>
      </c>
      <c r="AW822" s="12" t="s">
        <v>32</v>
      </c>
      <c r="AX822" s="12" t="s">
        <v>76</v>
      </c>
      <c r="AY822" s="153" t="s">
        <v>375</v>
      </c>
    </row>
    <row r="823" spans="2:65" s="12" customFormat="1" ht="11.25" x14ac:dyDescent="0.2">
      <c r="B823" s="151"/>
      <c r="D823" s="152" t="s">
        <v>384</v>
      </c>
      <c r="E823" s="153" t="s">
        <v>1</v>
      </c>
      <c r="F823" s="154" t="s">
        <v>529</v>
      </c>
      <c r="H823" s="155">
        <v>20</v>
      </c>
      <c r="I823" s="156"/>
      <c r="L823" s="151"/>
      <c r="M823" s="157"/>
      <c r="T823" s="158"/>
      <c r="AT823" s="153" t="s">
        <v>384</v>
      </c>
      <c r="AU823" s="153" t="s">
        <v>83</v>
      </c>
      <c r="AV823" s="12" t="s">
        <v>85</v>
      </c>
      <c r="AW823" s="12" t="s">
        <v>32</v>
      </c>
      <c r="AX823" s="12" t="s">
        <v>76</v>
      </c>
      <c r="AY823" s="153" t="s">
        <v>375</v>
      </c>
    </row>
    <row r="824" spans="2:65" s="12" customFormat="1" ht="11.25" x14ac:dyDescent="0.2">
      <c r="B824" s="151"/>
      <c r="D824" s="152" t="s">
        <v>384</v>
      </c>
      <c r="E824" s="153" t="s">
        <v>1</v>
      </c>
      <c r="F824" s="154" t="s">
        <v>435</v>
      </c>
      <c r="H824" s="155">
        <v>10</v>
      </c>
      <c r="I824" s="156"/>
      <c r="L824" s="151"/>
      <c r="M824" s="157"/>
      <c r="T824" s="158"/>
      <c r="AT824" s="153" t="s">
        <v>384</v>
      </c>
      <c r="AU824" s="153" t="s">
        <v>83</v>
      </c>
      <c r="AV824" s="12" t="s">
        <v>85</v>
      </c>
      <c r="AW824" s="12" t="s">
        <v>32</v>
      </c>
      <c r="AX824" s="12" t="s">
        <v>76</v>
      </c>
      <c r="AY824" s="153" t="s">
        <v>375</v>
      </c>
    </row>
    <row r="825" spans="2:65" s="12" customFormat="1" ht="11.25" x14ac:dyDescent="0.2">
      <c r="B825" s="151"/>
      <c r="D825" s="152" t="s">
        <v>384</v>
      </c>
      <c r="E825" s="153" t="s">
        <v>1</v>
      </c>
      <c r="F825" s="154" t="s">
        <v>529</v>
      </c>
      <c r="H825" s="155">
        <v>20</v>
      </c>
      <c r="I825" s="156"/>
      <c r="L825" s="151"/>
      <c r="M825" s="157"/>
      <c r="T825" s="158"/>
      <c r="AT825" s="153" t="s">
        <v>384</v>
      </c>
      <c r="AU825" s="153" t="s">
        <v>83</v>
      </c>
      <c r="AV825" s="12" t="s">
        <v>85</v>
      </c>
      <c r="AW825" s="12" t="s">
        <v>32</v>
      </c>
      <c r="AX825" s="12" t="s">
        <v>76</v>
      </c>
      <c r="AY825" s="153" t="s">
        <v>375</v>
      </c>
    </row>
    <row r="826" spans="2:65" s="13" customFormat="1" ht="11.25" x14ac:dyDescent="0.2">
      <c r="B826" s="159"/>
      <c r="D826" s="152" t="s">
        <v>384</v>
      </c>
      <c r="E826" s="160" t="s">
        <v>1</v>
      </c>
      <c r="F826" s="161" t="s">
        <v>387</v>
      </c>
      <c r="H826" s="162">
        <v>58</v>
      </c>
      <c r="I826" s="163"/>
      <c r="L826" s="159"/>
      <c r="M826" s="164"/>
      <c r="T826" s="165"/>
      <c r="AT826" s="160" t="s">
        <v>384</v>
      </c>
      <c r="AU826" s="160" t="s">
        <v>83</v>
      </c>
      <c r="AV826" s="13" t="s">
        <v>382</v>
      </c>
      <c r="AW826" s="13" t="s">
        <v>32</v>
      </c>
      <c r="AX826" s="13" t="s">
        <v>83</v>
      </c>
      <c r="AY826" s="160" t="s">
        <v>375</v>
      </c>
    </row>
    <row r="827" spans="2:65" s="14" customFormat="1" ht="11.25" x14ac:dyDescent="0.2">
      <c r="B827" s="166"/>
      <c r="D827" s="152" t="s">
        <v>384</v>
      </c>
      <c r="E827" s="167" t="s">
        <v>1</v>
      </c>
      <c r="F827" s="168" t="s">
        <v>2840</v>
      </c>
      <c r="H827" s="167" t="s">
        <v>1</v>
      </c>
      <c r="I827" s="169"/>
      <c r="L827" s="166"/>
      <c r="M827" s="170"/>
      <c r="T827" s="171"/>
      <c r="AT827" s="167" t="s">
        <v>384</v>
      </c>
      <c r="AU827" s="167" t="s">
        <v>83</v>
      </c>
      <c r="AV827" s="14" t="s">
        <v>83</v>
      </c>
      <c r="AW827" s="14" t="s">
        <v>32</v>
      </c>
      <c r="AX827" s="14" t="s">
        <v>76</v>
      </c>
      <c r="AY827" s="167" t="s">
        <v>375</v>
      </c>
    </row>
    <row r="828" spans="2:65" s="1" customFormat="1" ht="24.2" customHeight="1" x14ac:dyDescent="0.2">
      <c r="B828" s="32"/>
      <c r="C828" s="138" t="s">
        <v>1012</v>
      </c>
      <c r="D828" s="138" t="s">
        <v>377</v>
      </c>
      <c r="E828" s="139" t="s">
        <v>3095</v>
      </c>
      <c r="F828" s="140" t="s">
        <v>3096</v>
      </c>
      <c r="G828" s="141" t="s">
        <v>631</v>
      </c>
      <c r="H828" s="142">
        <v>12</v>
      </c>
      <c r="I828" s="143"/>
      <c r="J828" s="144">
        <f>ROUND(I828*H828,2)</f>
        <v>0</v>
      </c>
      <c r="K828" s="140" t="s">
        <v>381</v>
      </c>
      <c r="L828" s="32"/>
      <c r="M828" s="145" t="s">
        <v>1</v>
      </c>
      <c r="N828" s="146" t="s">
        <v>41</v>
      </c>
      <c r="P828" s="147">
        <f>O828*H828</f>
        <v>0</v>
      </c>
      <c r="Q828" s="147">
        <v>0</v>
      </c>
      <c r="R828" s="147">
        <f>Q828*H828</f>
        <v>0</v>
      </c>
      <c r="S828" s="147">
        <v>0</v>
      </c>
      <c r="T828" s="148">
        <f>S828*H828</f>
        <v>0</v>
      </c>
      <c r="AR828" s="149" t="s">
        <v>382</v>
      </c>
      <c r="AT828" s="149" t="s">
        <v>377</v>
      </c>
      <c r="AU828" s="149" t="s">
        <v>83</v>
      </c>
      <c r="AY828" s="17" t="s">
        <v>375</v>
      </c>
      <c r="BE828" s="150">
        <f>IF(N828="základní",J828,0)</f>
        <v>0</v>
      </c>
      <c r="BF828" s="150">
        <f>IF(N828="snížená",J828,0)</f>
        <v>0</v>
      </c>
      <c r="BG828" s="150">
        <f>IF(N828="zákl. přenesená",J828,0)</f>
        <v>0</v>
      </c>
      <c r="BH828" s="150">
        <f>IF(N828="sníž. přenesená",J828,0)</f>
        <v>0</v>
      </c>
      <c r="BI828" s="150">
        <f>IF(N828="nulová",J828,0)</f>
        <v>0</v>
      </c>
      <c r="BJ828" s="17" t="s">
        <v>83</v>
      </c>
      <c r="BK828" s="150">
        <f>ROUND(I828*H828,2)</f>
        <v>0</v>
      </c>
      <c r="BL828" s="17" t="s">
        <v>382</v>
      </c>
      <c r="BM828" s="149" t="s">
        <v>3097</v>
      </c>
    </row>
    <row r="829" spans="2:65" s="12" customFormat="1" ht="11.25" x14ac:dyDescent="0.2">
      <c r="B829" s="151"/>
      <c r="D829" s="152" t="s">
        <v>384</v>
      </c>
      <c r="E829" s="153" t="s">
        <v>1</v>
      </c>
      <c r="F829" s="154" t="s">
        <v>85</v>
      </c>
      <c r="H829" s="155">
        <v>2</v>
      </c>
      <c r="I829" s="156"/>
      <c r="L829" s="151"/>
      <c r="M829" s="157"/>
      <c r="T829" s="158"/>
      <c r="AT829" s="153" t="s">
        <v>384</v>
      </c>
      <c r="AU829" s="153" t="s">
        <v>83</v>
      </c>
      <c r="AV829" s="12" t="s">
        <v>85</v>
      </c>
      <c r="AW829" s="12" t="s">
        <v>32</v>
      </c>
      <c r="AX829" s="12" t="s">
        <v>76</v>
      </c>
      <c r="AY829" s="153" t="s">
        <v>375</v>
      </c>
    </row>
    <row r="830" spans="2:65" s="12" customFormat="1" ht="11.25" x14ac:dyDescent="0.2">
      <c r="B830" s="151"/>
      <c r="D830" s="152" t="s">
        <v>384</v>
      </c>
      <c r="E830" s="153" t="s">
        <v>1</v>
      </c>
      <c r="F830" s="154" t="s">
        <v>85</v>
      </c>
      <c r="H830" s="155">
        <v>2</v>
      </c>
      <c r="I830" s="156"/>
      <c r="L830" s="151"/>
      <c r="M830" s="157"/>
      <c r="T830" s="158"/>
      <c r="AT830" s="153" t="s">
        <v>384</v>
      </c>
      <c r="AU830" s="153" t="s">
        <v>83</v>
      </c>
      <c r="AV830" s="12" t="s">
        <v>85</v>
      </c>
      <c r="AW830" s="12" t="s">
        <v>32</v>
      </c>
      <c r="AX830" s="12" t="s">
        <v>76</v>
      </c>
      <c r="AY830" s="153" t="s">
        <v>375</v>
      </c>
    </row>
    <row r="831" spans="2:65" s="12" customFormat="1" ht="11.25" x14ac:dyDescent="0.2">
      <c r="B831" s="151"/>
      <c r="D831" s="152" t="s">
        <v>384</v>
      </c>
      <c r="E831" s="153" t="s">
        <v>1</v>
      </c>
      <c r="F831" s="154" t="s">
        <v>93</v>
      </c>
      <c r="H831" s="155">
        <v>3</v>
      </c>
      <c r="I831" s="156"/>
      <c r="L831" s="151"/>
      <c r="M831" s="157"/>
      <c r="T831" s="158"/>
      <c r="AT831" s="153" t="s">
        <v>384</v>
      </c>
      <c r="AU831" s="153" t="s">
        <v>83</v>
      </c>
      <c r="AV831" s="12" t="s">
        <v>85</v>
      </c>
      <c r="AW831" s="12" t="s">
        <v>32</v>
      </c>
      <c r="AX831" s="12" t="s">
        <v>76</v>
      </c>
      <c r="AY831" s="153" t="s">
        <v>375</v>
      </c>
    </row>
    <row r="832" spans="2:65" s="12" customFormat="1" ht="11.25" x14ac:dyDescent="0.2">
      <c r="B832" s="151"/>
      <c r="D832" s="152" t="s">
        <v>384</v>
      </c>
      <c r="E832" s="153" t="s">
        <v>1</v>
      </c>
      <c r="F832" s="154" t="s">
        <v>93</v>
      </c>
      <c r="H832" s="155">
        <v>3</v>
      </c>
      <c r="I832" s="156"/>
      <c r="L832" s="151"/>
      <c r="M832" s="157"/>
      <c r="T832" s="158"/>
      <c r="AT832" s="153" t="s">
        <v>384</v>
      </c>
      <c r="AU832" s="153" t="s">
        <v>83</v>
      </c>
      <c r="AV832" s="12" t="s">
        <v>85</v>
      </c>
      <c r="AW832" s="12" t="s">
        <v>32</v>
      </c>
      <c r="AX832" s="12" t="s">
        <v>76</v>
      </c>
      <c r="AY832" s="153" t="s">
        <v>375</v>
      </c>
    </row>
    <row r="833" spans="2:65" s="12" customFormat="1" ht="11.25" x14ac:dyDescent="0.2">
      <c r="B833" s="151"/>
      <c r="D833" s="152" t="s">
        <v>384</v>
      </c>
      <c r="E833" s="153" t="s">
        <v>1</v>
      </c>
      <c r="F833" s="154" t="s">
        <v>85</v>
      </c>
      <c r="H833" s="155">
        <v>2</v>
      </c>
      <c r="I833" s="156"/>
      <c r="L833" s="151"/>
      <c r="M833" s="157"/>
      <c r="T833" s="158"/>
      <c r="AT833" s="153" t="s">
        <v>384</v>
      </c>
      <c r="AU833" s="153" t="s">
        <v>83</v>
      </c>
      <c r="AV833" s="12" t="s">
        <v>85</v>
      </c>
      <c r="AW833" s="12" t="s">
        <v>32</v>
      </c>
      <c r="AX833" s="12" t="s">
        <v>76</v>
      </c>
      <c r="AY833" s="153" t="s">
        <v>375</v>
      </c>
    </row>
    <row r="834" spans="2:65" s="13" customFormat="1" ht="11.25" x14ac:dyDescent="0.2">
      <c r="B834" s="159"/>
      <c r="D834" s="152" t="s">
        <v>384</v>
      </c>
      <c r="E834" s="160" t="s">
        <v>1</v>
      </c>
      <c r="F834" s="161" t="s">
        <v>387</v>
      </c>
      <c r="H834" s="162">
        <v>12</v>
      </c>
      <c r="I834" s="163"/>
      <c r="L834" s="159"/>
      <c r="M834" s="164"/>
      <c r="T834" s="165"/>
      <c r="AT834" s="160" t="s">
        <v>384</v>
      </c>
      <c r="AU834" s="160" t="s">
        <v>83</v>
      </c>
      <c r="AV834" s="13" t="s">
        <v>382</v>
      </c>
      <c r="AW834" s="13" t="s">
        <v>32</v>
      </c>
      <c r="AX834" s="13" t="s">
        <v>83</v>
      </c>
      <c r="AY834" s="160" t="s">
        <v>375</v>
      </c>
    </row>
    <row r="835" spans="2:65" s="14" customFormat="1" ht="11.25" x14ac:dyDescent="0.2">
      <c r="B835" s="166"/>
      <c r="D835" s="152" t="s">
        <v>384</v>
      </c>
      <c r="E835" s="167" t="s">
        <v>1</v>
      </c>
      <c r="F835" s="168" t="s">
        <v>2840</v>
      </c>
      <c r="H835" s="167" t="s">
        <v>1</v>
      </c>
      <c r="I835" s="169"/>
      <c r="L835" s="166"/>
      <c r="M835" s="170"/>
      <c r="T835" s="171"/>
      <c r="AT835" s="167" t="s">
        <v>384</v>
      </c>
      <c r="AU835" s="167" t="s">
        <v>83</v>
      </c>
      <c r="AV835" s="14" t="s">
        <v>83</v>
      </c>
      <c r="AW835" s="14" t="s">
        <v>32</v>
      </c>
      <c r="AX835" s="14" t="s">
        <v>76</v>
      </c>
      <c r="AY835" s="167" t="s">
        <v>375</v>
      </c>
    </row>
    <row r="836" spans="2:65" s="1" customFormat="1" ht="24.2" customHeight="1" x14ac:dyDescent="0.2">
      <c r="B836" s="32"/>
      <c r="C836" s="138" t="s">
        <v>1025</v>
      </c>
      <c r="D836" s="138" t="s">
        <v>377</v>
      </c>
      <c r="E836" s="139" t="s">
        <v>3098</v>
      </c>
      <c r="F836" s="140" t="s">
        <v>3099</v>
      </c>
      <c r="G836" s="141" t="s">
        <v>631</v>
      </c>
      <c r="H836" s="142">
        <v>18</v>
      </c>
      <c r="I836" s="143"/>
      <c r="J836" s="144">
        <f>ROUND(I836*H836,2)</f>
        <v>0</v>
      </c>
      <c r="K836" s="140" t="s">
        <v>381</v>
      </c>
      <c r="L836" s="32"/>
      <c r="M836" s="145" t="s">
        <v>1</v>
      </c>
      <c r="N836" s="146" t="s">
        <v>41</v>
      </c>
      <c r="P836" s="147">
        <f>O836*H836</f>
        <v>0</v>
      </c>
      <c r="Q836" s="147">
        <v>0</v>
      </c>
      <c r="R836" s="147">
        <f>Q836*H836</f>
        <v>0</v>
      </c>
      <c r="S836" s="147">
        <v>0</v>
      </c>
      <c r="T836" s="148">
        <f>S836*H836</f>
        <v>0</v>
      </c>
      <c r="AR836" s="149" t="s">
        <v>382</v>
      </c>
      <c r="AT836" s="149" t="s">
        <v>377</v>
      </c>
      <c r="AU836" s="149" t="s">
        <v>83</v>
      </c>
      <c r="AY836" s="17" t="s">
        <v>375</v>
      </c>
      <c r="BE836" s="150">
        <f>IF(N836="základní",J836,0)</f>
        <v>0</v>
      </c>
      <c r="BF836" s="150">
        <f>IF(N836="snížená",J836,0)</f>
        <v>0</v>
      </c>
      <c r="BG836" s="150">
        <f>IF(N836="zákl. přenesená",J836,0)</f>
        <v>0</v>
      </c>
      <c r="BH836" s="150">
        <f>IF(N836="sníž. přenesená",J836,0)</f>
        <v>0</v>
      </c>
      <c r="BI836" s="150">
        <f>IF(N836="nulová",J836,0)</f>
        <v>0</v>
      </c>
      <c r="BJ836" s="17" t="s">
        <v>83</v>
      </c>
      <c r="BK836" s="150">
        <f>ROUND(I836*H836,2)</f>
        <v>0</v>
      </c>
      <c r="BL836" s="17" t="s">
        <v>382</v>
      </c>
      <c r="BM836" s="149" t="s">
        <v>3100</v>
      </c>
    </row>
    <row r="837" spans="2:65" s="12" customFormat="1" ht="11.25" x14ac:dyDescent="0.2">
      <c r="B837" s="151"/>
      <c r="D837" s="152" t="s">
        <v>384</v>
      </c>
      <c r="E837" s="153" t="s">
        <v>1</v>
      </c>
      <c r="F837" s="154" t="s">
        <v>93</v>
      </c>
      <c r="H837" s="155">
        <v>3</v>
      </c>
      <c r="I837" s="156"/>
      <c r="L837" s="151"/>
      <c r="M837" s="157"/>
      <c r="T837" s="158"/>
      <c r="AT837" s="153" t="s">
        <v>384</v>
      </c>
      <c r="AU837" s="153" t="s">
        <v>83</v>
      </c>
      <c r="AV837" s="12" t="s">
        <v>85</v>
      </c>
      <c r="AW837" s="12" t="s">
        <v>32</v>
      </c>
      <c r="AX837" s="12" t="s">
        <v>76</v>
      </c>
      <c r="AY837" s="153" t="s">
        <v>375</v>
      </c>
    </row>
    <row r="838" spans="2:65" s="12" customFormat="1" ht="11.25" x14ac:dyDescent="0.2">
      <c r="B838" s="151"/>
      <c r="D838" s="152" t="s">
        <v>384</v>
      </c>
      <c r="E838" s="153" t="s">
        <v>1</v>
      </c>
      <c r="F838" s="154" t="s">
        <v>93</v>
      </c>
      <c r="H838" s="155">
        <v>3</v>
      </c>
      <c r="I838" s="156"/>
      <c r="L838" s="151"/>
      <c r="M838" s="157"/>
      <c r="T838" s="158"/>
      <c r="AT838" s="153" t="s">
        <v>384</v>
      </c>
      <c r="AU838" s="153" t="s">
        <v>83</v>
      </c>
      <c r="AV838" s="12" t="s">
        <v>85</v>
      </c>
      <c r="AW838" s="12" t="s">
        <v>32</v>
      </c>
      <c r="AX838" s="12" t="s">
        <v>76</v>
      </c>
      <c r="AY838" s="153" t="s">
        <v>375</v>
      </c>
    </row>
    <row r="839" spans="2:65" s="12" customFormat="1" ht="11.25" x14ac:dyDescent="0.2">
      <c r="B839" s="151"/>
      <c r="D839" s="152" t="s">
        <v>384</v>
      </c>
      <c r="E839" s="153" t="s">
        <v>1</v>
      </c>
      <c r="F839" s="154" t="s">
        <v>93</v>
      </c>
      <c r="H839" s="155">
        <v>3</v>
      </c>
      <c r="I839" s="156"/>
      <c r="L839" s="151"/>
      <c r="M839" s="157"/>
      <c r="T839" s="158"/>
      <c r="AT839" s="153" t="s">
        <v>384</v>
      </c>
      <c r="AU839" s="153" t="s">
        <v>83</v>
      </c>
      <c r="AV839" s="12" t="s">
        <v>85</v>
      </c>
      <c r="AW839" s="12" t="s">
        <v>32</v>
      </c>
      <c r="AX839" s="12" t="s">
        <v>76</v>
      </c>
      <c r="AY839" s="153" t="s">
        <v>375</v>
      </c>
    </row>
    <row r="840" spans="2:65" s="12" customFormat="1" ht="11.25" x14ac:dyDescent="0.2">
      <c r="B840" s="151"/>
      <c r="D840" s="152" t="s">
        <v>384</v>
      </c>
      <c r="E840" s="153" t="s">
        <v>1</v>
      </c>
      <c r="F840" s="154" t="s">
        <v>93</v>
      </c>
      <c r="H840" s="155">
        <v>3</v>
      </c>
      <c r="I840" s="156"/>
      <c r="L840" s="151"/>
      <c r="M840" s="157"/>
      <c r="T840" s="158"/>
      <c r="AT840" s="153" t="s">
        <v>384</v>
      </c>
      <c r="AU840" s="153" t="s">
        <v>83</v>
      </c>
      <c r="AV840" s="12" t="s">
        <v>85</v>
      </c>
      <c r="AW840" s="12" t="s">
        <v>32</v>
      </c>
      <c r="AX840" s="12" t="s">
        <v>76</v>
      </c>
      <c r="AY840" s="153" t="s">
        <v>375</v>
      </c>
    </row>
    <row r="841" spans="2:65" s="12" customFormat="1" ht="11.25" x14ac:dyDescent="0.2">
      <c r="B841" s="151"/>
      <c r="D841" s="152" t="s">
        <v>384</v>
      </c>
      <c r="E841" s="153" t="s">
        <v>1</v>
      </c>
      <c r="F841" s="154" t="s">
        <v>382</v>
      </c>
      <c r="H841" s="155">
        <v>4</v>
      </c>
      <c r="I841" s="156"/>
      <c r="L841" s="151"/>
      <c r="M841" s="157"/>
      <c r="T841" s="158"/>
      <c r="AT841" s="153" t="s">
        <v>384</v>
      </c>
      <c r="AU841" s="153" t="s">
        <v>83</v>
      </c>
      <c r="AV841" s="12" t="s">
        <v>85</v>
      </c>
      <c r="AW841" s="12" t="s">
        <v>32</v>
      </c>
      <c r="AX841" s="12" t="s">
        <v>76</v>
      </c>
      <c r="AY841" s="153" t="s">
        <v>375</v>
      </c>
    </row>
    <row r="842" spans="2:65" s="12" customFormat="1" ht="11.25" x14ac:dyDescent="0.2">
      <c r="B842" s="151"/>
      <c r="D842" s="152" t="s">
        <v>384</v>
      </c>
      <c r="E842" s="153" t="s">
        <v>1</v>
      </c>
      <c r="F842" s="154" t="s">
        <v>85</v>
      </c>
      <c r="H842" s="155">
        <v>2</v>
      </c>
      <c r="I842" s="156"/>
      <c r="L842" s="151"/>
      <c r="M842" s="157"/>
      <c r="T842" s="158"/>
      <c r="AT842" s="153" t="s">
        <v>384</v>
      </c>
      <c r="AU842" s="153" t="s">
        <v>83</v>
      </c>
      <c r="AV842" s="12" t="s">
        <v>85</v>
      </c>
      <c r="AW842" s="12" t="s">
        <v>32</v>
      </c>
      <c r="AX842" s="12" t="s">
        <v>76</v>
      </c>
      <c r="AY842" s="153" t="s">
        <v>375</v>
      </c>
    </row>
    <row r="843" spans="2:65" s="13" customFormat="1" ht="11.25" x14ac:dyDescent="0.2">
      <c r="B843" s="159"/>
      <c r="D843" s="152" t="s">
        <v>384</v>
      </c>
      <c r="E843" s="160" t="s">
        <v>1</v>
      </c>
      <c r="F843" s="161" t="s">
        <v>387</v>
      </c>
      <c r="H843" s="162">
        <v>18</v>
      </c>
      <c r="I843" s="163"/>
      <c r="L843" s="159"/>
      <c r="M843" s="164"/>
      <c r="T843" s="165"/>
      <c r="AT843" s="160" t="s">
        <v>384</v>
      </c>
      <c r="AU843" s="160" t="s">
        <v>83</v>
      </c>
      <c r="AV843" s="13" t="s">
        <v>382</v>
      </c>
      <c r="AW843" s="13" t="s">
        <v>32</v>
      </c>
      <c r="AX843" s="13" t="s">
        <v>83</v>
      </c>
      <c r="AY843" s="160" t="s">
        <v>375</v>
      </c>
    </row>
    <row r="844" spans="2:65" s="14" customFormat="1" ht="11.25" x14ac:dyDescent="0.2">
      <c r="B844" s="166"/>
      <c r="D844" s="152" t="s">
        <v>384</v>
      </c>
      <c r="E844" s="167" t="s">
        <v>1</v>
      </c>
      <c r="F844" s="168" t="s">
        <v>2840</v>
      </c>
      <c r="H844" s="167" t="s">
        <v>1</v>
      </c>
      <c r="I844" s="169"/>
      <c r="L844" s="166"/>
      <c r="M844" s="170"/>
      <c r="T844" s="171"/>
      <c r="AT844" s="167" t="s">
        <v>384</v>
      </c>
      <c r="AU844" s="167" t="s">
        <v>83</v>
      </c>
      <c r="AV844" s="14" t="s">
        <v>83</v>
      </c>
      <c r="AW844" s="14" t="s">
        <v>32</v>
      </c>
      <c r="AX844" s="14" t="s">
        <v>76</v>
      </c>
      <c r="AY844" s="167" t="s">
        <v>375</v>
      </c>
    </row>
    <row r="845" spans="2:65" s="1" customFormat="1" ht="21.75" customHeight="1" x14ac:dyDescent="0.2">
      <c r="B845" s="32"/>
      <c r="C845" s="138" t="s">
        <v>1033</v>
      </c>
      <c r="D845" s="138" t="s">
        <v>377</v>
      </c>
      <c r="E845" s="139" t="s">
        <v>3101</v>
      </c>
      <c r="F845" s="140" t="s">
        <v>3102</v>
      </c>
      <c r="G845" s="141" t="s">
        <v>631</v>
      </c>
      <c r="H845" s="142">
        <v>44</v>
      </c>
      <c r="I845" s="143"/>
      <c r="J845" s="144">
        <f>ROUND(I845*H845,2)</f>
        <v>0</v>
      </c>
      <c r="K845" s="140" t="s">
        <v>381</v>
      </c>
      <c r="L845" s="32"/>
      <c r="M845" s="145" t="s">
        <v>1</v>
      </c>
      <c r="N845" s="146" t="s">
        <v>41</v>
      </c>
      <c r="P845" s="147">
        <f>O845*H845</f>
        <v>0</v>
      </c>
      <c r="Q845" s="147">
        <v>0</v>
      </c>
      <c r="R845" s="147">
        <f>Q845*H845</f>
        <v>0</v>
      </c>
      <c r="S845" s="147">
        <v>0</v>
      </c>
      <c r="T845" s="148">
        <f>S845*H845</f>
        <v>0</v>
      </c>
      <c r="AR845" s="149" t="s">
        <v>382</v>
      </c>
      <c r="AT845" s="149" t="s">
        <v>377</v>
      </c>
      <c r="AU845" s="149" t="s">
        <v>83</v>
      </c>
      <c r="AY845" s="17" t="s">
        <v>375</v>
      </c>
      <c r="BE845" s="150">
        <f>IF(N845="základní",J845,0)</f>
        <v>0</v>
      </c>
      <c r="BF845" s="150">
        <f>IF(N845="snížená",J845,0)</f>
        <v>0</v>
      </c>
      <c r="BG845" s="150">
        <f>IF(N845="zákl. přenesená",J845,0)</f>
        <v>0</v>
      </c>
      <c r="BH845" s="150">
        <f>IF(N845="sníž. přenesená",J845,0)</f>
        <v>0</v>
      </c>
      <c r="BI845" s="150">
        <f>IF(N845="nulová",J845,0)</f>
        <v>0</v>
      </c>
      <c r="BJ845" s="17" t="s">
        <v>83</v>
      </c>
      <c r="BK845" s="150">
        <f>ROUND(I845*H845,2)</f>
        <v>0</v>
      </c>
      <c r="BL845" s="17" t="s">
        <v>382</v>
      </c>
      <c r="BM845" s="149" t="s">
        <v>3103</v>
      </c>
    </row>
    <row r="846" spans="2:65" s="12" customFormat="1" ht="11.25" x14ac:dyDescent="0.2">
      <c r="B846" s="151"/>
      <c r="D846" s="152" t="s">
        <v>384</v>
      </c>
      <c r="E846" s="153" t="s">
        <v>1</v>
      </c>
      <c r="F846" s="154" t="s">
        <v>382</v>
      </c>
      <c r="H846" s="155">
        <v>4</v>
      </c>
      <c r="I846" s="156"/>
      <c r="L846" s="151"/>
      <c r="M846" s="157"/>
      <c r="T846" s="158"/>
      <c r="AT846" s="153" t="s">
        <v>384</v>
      </c>
      <c r="AU846" s="153" t="s">
        <v>83</v>
      </c>
      <c r="AV846" s="12" t="s">
        <v>85</v>
      </c>
      <c r="AW846" s="12" t="s">
        <v>32</v>
      </c>
      <c r="AX846" s="12" t="s">
        <v>76</v>
      </c>
      <c r="AY846" s="153" t="s">
        <v>375</v>
      </c>
    </row>
    <row r="847" spans="2:65" s="12" customFormat="1" ht="11.25" x14ac:dyDescent="0.2">
      <c r="B847" s="151"/>
      <c r="D847" s="152" t="s">
        <v>384</v>
      </c>
      <c r="E847" s="153" t="s">
        <v>1</v>
      </c>
      <c r="F847" s="154" t="s">
        <v>418</v>
      </c>
      <c r="H847" s="155">
        <v>7</v>
      </c>
      <c r="I847" s="156"/>
      <c r="L847" s="151"/>
      <c r="M847" s="157"/>
      <c r="T847" s="158"/>
      <c r="AT847" s="153" t="s">
        <v>384</v>
      </c>
      <c r="AU847" s="153" t="s">
        <v>83</v>
      </c>
      <c r="AV847" s="12" t="s">
        <v>85</v>
      </c>
      <c r="AW847" s="12" t="s">
        <v>32</v>
      </c>
      <c r="AX847" s="12" t="s">
        <v>76</v>
      </c>
      <c r="AY847" s="153" t="s">
        <v>375</v>
      </c>
    </row>
    <row r="848" spans="2:65" s="12" customFormat="1" ht="11.25" x14ac:dyDescent="0.2">
      <c r="B848" s="151"/>
      <c r="D848" s="152" t="s">
        <v>384</v>
      </c>
      <c r="E848" s="153" t="s">
        <v>1</v>
      </c>
      <c r="F848" s="154" t="s">
        <v>418</v>
      </c>
      <c r="H848" s="155">
        <v>7</v>
      </c>
      <c r="I848" s="156"/>
      <c r="L848" s="151"/>
      <c r="M848" s="157"/>
      <c r="T848" s="158"/>
      <c r="AT848" s="153" t="s">
        <v>384</v>
      </c>
      <c r="AU848" s="153" t="s">
        <v>83</v>
      </c>
      <c r="AV848" s="12" t="s">
        <v>85</v>
      </c>
      <c r="AW848" s="12" t="s">
        <v>32</v>
      </c>
      <c r="AX848" s="12" t="s">
        <v>76</v>
      </c>
      <c r="AY848" s="153" t="s">
        <v>375</v>
      </c>
    </row>
    <row r="849" spans="2:65" s="12" customFormat="1" ht="11.25" x14ac:dyDescent="0.2">
      <c r="B849" s="151"/>
      <c r="D849" s="152" t="s">
        <v>384</v>
      </c>
      <c r="E849" s="153" t="s">
        <v>1</v>
      </c>
      <c r="F849" s="154" t="s">
        <v>424</v>
      </c>
      <c r="H849" s="155">
        <v>8</v>
      </c>
      <c r="I849" s="156"/>
      <c r="L849" s="151"/>
      <c r="M849" s="157"/>
      <c r="T849" s="158"/>
      <c r="AT849" s="153" t="s">
        <v>384</v>
      </c>
      <c r="AU849" s="153" t="s">
        <v>83</v>
      </c>
      <c r="AV849" s="12" t="s">
        <v>85</v>
      </c>
      <c r="AW849" s="12" t="s">
        <v>32</v>
      </c>
      <c r="AX849" s="12" t="s">
        <v>76</v>
      </c>
      <c r="AY849" s="153" t="s">
        <v>375</v>
      </c>
    </row>
    <row r="850" spans="2:65" s="12" customFormat="1" ht="11.25" x14ac:dyDescent="0.2">
      <c r="B850" s="151"/>
      <c r="D850" s="152" t="s">
        <v>384</v>
      </c>
      <c r="E850" s="153" t="s">
        <v>1</v>
      </c>
      <c r="F850" s="154" t="s">
        <v>404</v>
      </c>
      <c r="H850" s="155">
        <v>5</v>
      </c>
      <c r="I850" s="156"/>
      <c r="L850" s="151"/>
      <c r="M850" s="157"/>
      <c r="T850" s="158"/>
      <c r="AT850" s="153" t="s">
        <v>384</v>
      </c>
      <c r="AU850" s="153" t="s">
        <v>83</v>
      </c>
      <c r="AV850" s="12" t="s">
        <v>85</v>
      </c>
      <c r="AW850" s="12" t="s">
        <v>32</v>
      </c>
      <c r="AX850" s="12" t="s">
        <v>76</v>
      </c>
      <c r="AY850" s="153" t="s">
        <v>375</v>
      </c>
    </row>
    <row r="851" spans="2:65" s="12" customFormat="1" ht="11.25" x14ac:dyDescent="0.2">
      <c r="B851" s="151"/>
      <c r="D851" s="152" t="s">
        <v>384</v>
      </c>
      <c r="E851" s="153" t="s">
        <v>1</v>
      </c>
      <c r="F851" s="154" t="s">
        <v>428</v>
      </c>
      <c r="H851" s="155">
        <v>9</v>
      </c>
      <c r="I851" s="156"/>
      <c r="L851" s="151"/>
      <c r="M851" s="157"/>
      <c r="T851" s="158"/>
      <c r="AT851" s="153" t="s">
        <v>384</v>
      </c>
      <c r="AU851" s="153" t="s">
        <v>83</v>
      </c>
      <c r="AV851" s="12" t="s">
        <v>85</v>
      </c>
      <c r="AW851" s="12" t="s">
        <v>32</v>
      </c>
      <c r="AX851" s="12" t="s">
        <v>76</v>
      </c>
      <c r="AY851" s="153" t="s">
        <v>375</v>
      </c>
    </row>
    <row r="852" spans="2:65" s="12" customFormat="1" ht="11.25" x14ac:dyDescent="0.2">
      <c r="B852" s="151"/>
      <c r="D852" s="152" t="s">
        <v>384</v>
      </c>
      <c r="E852" s="153" t="s">
        <v>1</v>
      </c>
      <c r="F852" s="154" t="s">
        <v>382</v>
      </c>
      <c r="H852" s="155">
        <v>4</v>
      </c>
      <c r="I852" s="156"/>
      <c r="L852" s="151"/>
      <c r="M852" s="157"/>
      <c r="T852" s="158"/>
      <c r="AT852" s="153" t="s">
        <v>384</v>
      </c>
      <c r="AU852" s="153" t="s">
        <v>83</v>
      </c>
      <c r="AV852" s="12" t="s">
        <v>85</v>
      </c>
      <c r="AW852" s="12" t="s">
        <v>32</v>
      </c>
      <c r="AX852" s="12" t="s">
        <v>76</v>
      </c>
      <c r="AY852" s="153" t="s">
        <v>375</v>
      </c>
    </row>
    <row r="853" spans="2:65" s="13" customFormat="1" ht="11.25" x14ac:dyDescent="0.2">
      <c r="B853" s="159"/>
      <c r="D853" s="152" t="s">
        <v>384</v>
      </c>
      <c r="E853" s="160" t="s">
        <v>1</v>
      </c>
      <c r="F853" s="161" t="s">
        <v>387</v>
      </c>
      <c r="H853" s="162">
        <v>44</v>
      </c>
      <c r="I853" s="163"/>
      <c r="L853" s="159"/>
      <c r="M853" s="164"/>
      <c r="T853" s="165"/>
      <c r="AT853" s="160" t="s">
        <v>384</v>
      </c>
      <c r="AU853" s="160" t="s">
        <v>83</v>
      </c>
      <c r="AV853" s="13" t="s">
        <v>382</v>
      </c>
      <c r="AW853" s="13" t="s">
        <v>32</v>
      </c>
      <c r="AX853" s="13" t="s">
        <v>83</v>
      </c>
      <c r="AY853" s="160" t="s">
        <v>375</v>
      </c>
    </row>
    <row r="854" spans="2:65" s="14" customFormat="1" ht="11.25" x14ac:dyDescent="0.2">
      <c r="B854" s="166"/>
      <c r="D854" s="152" t="s">
        <v>384</v>
      </c>
      <c r="E854" s="167" t="s">
        <v>1</v>
      </c>
      <c r="F854" s="168" t="s">
        <v>2840</v>
      </c>
      <c r="H854" s="167" t="s">
        <v>1</v>
      </c>
      <c r="I854" s="169"/>
      <c r="L854" s="166"/>
      <c r="M854" s="170"/>
      <c r="T854" s="171"/>
      <c r="AT854" s="167" t="s">
        <v>384</v>
      </c>
      <c r="AU854" s="167" t="s">
        <v>83</v>
      </c>
      <c r="AV854" s="14" t="s">
        <v>83</v>
      </c>
      <c r="AW854" s="14" t="s">
        <v>32</v>
      </c>
      <c r="AX854" s="14" t="s">
        <v>76</v>
      </c>
      <c r="AY854" s="167" t="s">
        <v>375</v>
      </c>
    </row>
    <row r="855" spans="2:65" s="1" customFormat="1" ht="16.5" customHeight="1" x14ac:dyDescent="0.2">
      <c r="B855" s="32"/>
      <c r="C855" s="138" t="s">
        <v>1038</v>
      </c>
      <c r="D855" s="138" t="s">
        <v>377</v>
      </c>
      <c r="E855" s="139" t="s">
        <v>3104</v>
      </c>
      <c r="F855" s="140" t="s">
        <v>3105</v>
      </c>
      <c r="G855" s="141" t="s">
        <v>631</v>
      </c>
      <c r="H855" s="142">
        <v>295</v>
      </c>
      <c r="I855" s="143"/>
      <c r="J855" s="144">
        <f>ROUND(I855*H855,2)</f>
        <v>0</v>
      </c>
      <c r="K855" s="140" t="s">
        <v>381</v>
      </c>
      <c r="L855" s="32"/>
      <c r="M855" s="145" t="s">
        <v>1</v>
      </c>
      <c r="N855" s="146" t="s">
        <v>41</v>
      </c>
      <c r="P855" s="147">
        <f>O855*H855</f>
        <v>0</v>
      </c>
      <c r="Q855" s="147">
        <v>0</v>
      </c>
      <c r="R855" s="147">
        <f>Q855*H855</f>
        <v>0</v>
      </c>
      <c r="S855" s="147">
        <v>0</v>
      </c>
      <c r="T855" s="148">
        <f>S855*H855</f>
        <v>0</v>
      </c>
      <c r="AR855" s="149" t="s">
        <v>382</v>
      </c>
      <c r="AT855" s="149" t="s">
        <v>377</v>
      </c>
      <c r="AU855" s="149" t="s">
        <v>83</v>
      </c>
      <c r="AY855" s="17" t="s">
        <v>375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83</v>
      </c>
      <c r="BK855" s="150">
        <f>ROUND(I855*H855,2)</f>
        <v>0</v>
      </c>
      <c r="BL855" s="17" t="s">
        <v>382</v>
      </c>
      <c r="BM855" s="149" t="s">
        <v>3106</v>
      </c>
    </row>
    <row r="856" spans="2:65" s="12" customFormat="1" ht="11.25" x14ac:dyDescent="0.2">
      <c r="B856" s="151"/>
      <c r="D856" s="152" t="s">
        <v>384</v>
      </c>
      <c r="E856" s="153" t="s">
        <v>1</v>
      </c>
      <c r="F856" s="154" t="s">
        <v>435</v>
      </c>
      <c r="H856" s="155">
        <v>10</v>
      </c>
      <c r="I856" s="156"/>
      <c r="L856" s="151"/>
      <c r="M856" s="157"/>
      <c r="T856" s="158"/>
      <c r="AT856" s="153" t="s">
        <v>384</v>
      </c>
      <c r="AU856" s="153" t="s">
        <v>83</v>
      </c>
      <c r="AV856" s="12" t="s">
        <v>85</v>
      </c>
      <c r="AW856" s="12" t="s">
        <v>32</v>
      </c>
      <c r="AX856" s="12" t="s">
        <v>76</v>
      </c>
      <c r="AY856" s="153" t="s">
        <v>375</v>
      </c>
    </row>
    <row r="857" spans="2:65" s="12" customFormat="1" ht="11.25" x14ac:dyDescent="0.2">
      <c r="B857" s="151"/>
      <c r="D857" s="152" t="s">
        <v>384</v>
      </c>
      <c r="E857" s="153" t="s">
        <v>1</v>
      </c>
      <c r="F857" s="154" t="s">
        <v>529</v>
      </c>
      <c r="H857" s="155">
        <v>20</v>
      </c>
      <c r="I857" s="156"/>
      <c r="L857" s="151"/>
      <c r="M857" s="157"/>
      <c r="T857" s="158"/>
      <c r="AT857" s="153" t="s">
        <v>384</v>
      </c>
      <c r="AU857" s="153" t="s">
        <v>83</v>
      </c>
      <c r="AV857" s="12" t="s">
        <v>85</v>
      </c>
      <c r="AW857" s="12" t="s">
        <v>32</v>
      </c>
      <c r="AX857" s="12" t="s">
        <v>76</v>
      </c>
      <c r="AY857" s="153" t="s">
        <v>375</v>
      </c>
    </row>
    <row r="858" spans="2:65" s="12" customFormat="1" ht="11.25" x14ac:dyDescent="0.2">
      <c r="B858" s="151"/>
      <c r="D858" s="152" t="s">
        <v>384</v>
      </c>
      <c r="E858" s="153" t="s">
        <v>1</v>
      </c>
      <c r="F858" s="154" t="s">
        <v>577</v>
      </c>
      <c r="H858" s="155">
        <v>30</v>
      </c>
      <c r="I858" s="156"/>
      <c r="L858" s="151"/>
      <c r="M858" s="157"/>
      <c r="T858" s="158"/>
      <c r="AT858" s="153" t="s">
        <v>384</v>
      </c>
      <c r="AU858" s="153" t="s">
        <v>83</v>
      </c>
      <c r="AV858" s="12" t="s">
        <v>85</v>
      </c>
      <c r="AW858" s="12" t="s">
        <v>32</v>
      </c>
      <c r="AX858" s="12" t="s">
        <v>76</v>
      </c>
      <c r="AY858" s="153" t="s">
        <v>375</v>
      </c>
    </row>
    <row r="859" spans="2:65" s="12" customFormat="1" ht="11.25" x14ac:dyDescent="0.2">
      <c r="B859" s="151"/>
      <c r="D859" s="152" t="s">
        <v>384</v>
      </c>
      <c r="E859" s="153" t="s">
        <v>1</v>
      </c>
      <c r="F859" s="154" t="s">
        <v>782</v>
      </c>
      <c r="H859" s="155">
        <v>57</v>
      </c>
      <c r="I859" s="156"/>
      <c r="L859" s="151"/>
      <c r="M859" s="157"/>
      <c r="T859" s="158"/>
      <c r="AT859" s="153" t="s">
        <v>384</v>
      </c>
      <c r="AU859" s="153" t="s">
        <v>83</v>
      </c>
      <c r="AV859" s="12" t="s">
        <v>85</v>
      </c>
      <c r="AW859" s="12" t="s">
        <v>32</v>
      </c>
      <c r="AX859" s="12" t="s">
        <v>76</v>
      </c>
      <c r="AY859" s="153" t="s">
        <v>375</v>
      </c>
    </row>
    <row r="860" spans="2:65" s="12" customFormat="1" ht="11.25" x14ac:dyDescent="0.2">
      <c r="B860" s="151"/>
      <c r="D860" s="152" t="s">
        <v>384</v>
      </c>
      <c r="E860" s="153" t="s">
        <v>1</v>
      </c>
      <c r="F860" s="154" t="s">
        <v>822</v>
      </c>
      <c r="H860" s="155">
        <v>64</v>
      </c>
      <c r="I860" s="156"/>
      <c r="L860" s="151"/>
      <c r="M860" s="157"/>
      <c r="T860" s="158"/>
      <c r="AT860" s="153" t="s">
        <v>384</v>
      </c>
      <c r="AU860" s="153" t="s">
        <v>83</v>
      </c>
      <c r="AV860" s="12" t="s">
        <v>85</v>
      </c>
      <c r="AW860" s="12" t="s">
        <v>32</v>
      </c>
      <c r="AX860" s="12" t="s">
        <v>76</v>
      </c>
      <c r="AY860" s="153" t="s">
        <v>375</v>
      </c>
    </row>
    <row r="861" spans="2:65" s="12" customFormat="1" ht="11.25" x14ac:dyDescent="0.2">
      <c r="B861" s="151"/>
      <c r="D861" s="152" t="s">
        <v>384</v>
      </c>
      <c r="E861" s="153" t="s">
        <v>1</v>
      </c>
      <c r="F861" s="154" t="s">
        <v>7</v>
      </c>
      <c r="H861" s="155">
        <v>21</v>
      </c>
      <c r="I861" s="156"/>
      <c r="L861" s="151"/>
      <c r="M861" s="157"/>
      <c r="T861" s="158"/>
      <c r="AT861" s="153" t="s">
        <v>384</v>
      </c>
      <c r="AU861" s="153" t="s">
        <v>83</v>
      </c>
      <c r="AV861" s="12" t="s">
        <v>85</v>
      </c>
      <c r="AW861" s="12" t="s">
        <v>32</v>
      </c>
      <c r="AX861" s="12" t="s">
        <v>76</v>
      </c>
      <c r="AY861" s="153" t="s">
        <v>375</v>
      </c>
    </row>
    <row r="862" spans="2:65" s="12" customFormat="1" ht="11.25" x14ac:dyDescent="0.2">
      <c r="B862" s="151"/>
      <c r="D862" s="152" t="s">
        <v>384</v>
      </c>
      <c r="E862" s="153" t="s">
        <v>1</v>
      </c>
      <c r="F862" s="154" t="s">
        <v>585</v>
      </c>
      <c r="H862" s="155">
        <v>32</v>
      </c>
      <c r="I862" s="156"/>
      <c r="L862" s="151"/>
      <c r="M862" s="157"/>
      <c r="T862" s="158"/>
      <c r="AT862" s="153" t="s">
        <v>384</v>
      </c>
      <c r="AU862" s="153" t="s">
        <v>83</v>
      </c>
      <c r="AV862" s="12" t="s">
        <v>85</v>
      </c>
      <c r="AW862" s="12" t="s">
        <v>32</v>
      </c>
      <c r="AX862" s="12" t="s">
        <v>76</v>
      </c>
      <c r="AY862" s="153" t="s">
        <v>375</v>
      </c>
    </row>
    <row r="863" spans="2:65" s="12" customFormat="1" ht="11.25" x14ac:dyDescent="0.2">
      <c r="B863" s="151"/>
      <c r="D863" s="152" t="s">
        <v>384</v>
      </c>
      <c r="E863" s="153" t="s">
        <v>1</v>
      </c>
      <c r="F863" s="154" t="s">
        <v>577</v>
      </c>
      <c r="H863" s="155">
        <v>30</v>
      </c>
      <c r="I863" s="156"/>
      <c r="L863" s="151"/>
      <c r="M863" s="157"/>
      <c r="T863" s="158"/>
      <c r="AT863" s="153" t="s">
        <v>384</v>
      </c>
      <c r="AU863" s="153" t="s">
        <v>83</v>
      </c>
      <c r="AV863" s="12" t="s">
        <v>85</v>
      </c>
      <c r="AW863" s="12" t="s">
        <v>32</v>
      </c>
      <c r="AX863" s="12" t="s">
        <v>76</v>
      </c>
      <c r="AY863" s="153" t="s">
        <v>375</v>
      </c>
    </row>
    <row r="864" spans="2:65" s="12" customFormat="1" ht="11.25" x14ac:dyDescent="0.2">
      <c r="B864" s="151"/>
      <c r="D864" s="152" t="s">
        <v>384</v>
      </c>
      <c r="E864" s="153" t="s">
        <v>1</v>
      </c>
      <c r="F864" s="154" t="s">
        <v>581</v>
      </c>
      <c r="H864" s="155">
        <v>31</v>
      </c>
      <c r="I864" s="156"/>
      <c r="L864" s="151"/>
      <c r="M864" s="157"/>
      <c r="T864" s="158"/>
      <c r="AT864" s="153" t="s">
        <v>384</v>
      </c>
      <c r="AU864" s="153" t="s">
        <v>83</v>
      </c>
      <c r="AV864" s="12" t="s">
        <v>85</v>
      </c>
      <c r="AW864" s="12" t="s">
        <v>32</v>
      </c>
      <c r="AX864" s="12" t="s">
        <v>76</v>
      </c>
      <c r="AY864" s="153" t="s">
        <v>375</v>
      </c>
    </row>
    <row r="865" spans="2:65" s="13" customFormat="1" ht="11.25" x14ac:dyDescent="0.2">
      <c r="B865" s="159"/>
      <c r="D865" s="152" t="s">
        <v>384</v>
      </c>
      <c r="E865" s="160" t="s">
        <v>1</v>
      </c>
      <c r="F865" s="161" t="s">
        <v>387</v>
      </c>
      <c r="H865" s="162">
        <v>295</v>
      </c>
      <c r="I865" s="163"/>
      <c r="L865" s="159"/>
      <c r="M865" s="164"/>
      <c r="T865" s="165"/>
      <c r="AT865" s="160" t="s">
        <v>384</v>
      </c>
      <c r="AU865" s="160" t="s">
        <v>83</v>
      </c>
      <c r="AV865" s="13" t="s">
        <v>382</v>
      </c>
      <c r="AW865" s="13" t="s">
        <v>32</v>
      </c>
      <c r="AX865" s="13" t="s">
        <v>83</v>
      </c>
      <c r="AY865" s="160" t="s">
        <v>375</v>
      </c>
    </row>
    <row r="866" spans="2:65" s="14" customFormat="1" ht="11.25" x14ac:dyDescent="0.2">
      <c r="B866" s="166"/>
      <c r="D866" s="152" t="s">
        <v>384</v>
      </c>
      <c r="E866" s="167" t="s">
        <v>1</v>
      </c>
      <c r="F866" s="168" t="s">
        <v>2840</v>
      </c>
      <c r="H866" s="167" t="s">
        <v>1</v>
      </c>
      <c r="I866" s="169"/>
      <c r="L866" s="166"/>
      <c r="M866" s="170"/>
      <c r="T866" s="171"/>
      <c r="AT866" s="167" t="s">
        <v>384</v>
      </c>
      <c r="AU866" s="167" t="s">
        <v>83</v>
      </c>
      <c r="AV866" s="14" t="s">
        <v>83</v>
      </c>
      <c r="AW866" s="14" t="s">
        <v>32</v>
      </c>
      <c r="AX866" s="14" t="s">
        <v>76</v>
      </c>
      <c r="AY866" s="167" t="s">
        <v>375</v>
      </c>
    </row>
    <row r="867" spans="2:65" s="1" customFormat="1" ht="16.5" customHeight="1" x14ac:dyDescent="0.2">
      <c r="B867" s="32"/>
      <c r="C867" s="138" t="s">
        <v>1043</v>
      </c>
      <c r="D867" s="138" t="s">
        <v>377</v>
      </c>
      <c r="E867" s="139" t="s">
        <v>3107</v>
      </c>
      <c r="F867" s="140" t="s">
        <v>3108</v>
      </c>
      <c r="G867" s="141" t="s">
        <v>641</v>
      </c>
      <c r="H867" s="142">
        <v>171</v>
      </c>
      <c r="I867" s="143"/>
      <c r="J867" s="144">
        <f>ROUND(I867*H867,2)</f>
        <v>0</v>
      </c>
      <c r="K867" s="140" t="s">
        <v>381</v>
      </c>
      <c r="L867" s="32"/>
      <c r="M867" s="145" t="s">
        <v>1</v>
      </c>
      <c r="N867" s="146" t="s">
        <v>41</v>
      </c>
      <c r="P867" s="147">
        <f>O867*H867</f>
        <v>0</v>
      </c>
      <c r="Q867" s="147">
        <v>0</v>
      </c>
      <c r="R867" s="147">
        <f>Q867*H867</f>
        <v>0</v>
      </c>
      <c r="S867" s="147">
        <v>0</v>
      </c>
      <c r="T867" s="148">
        <f>S867*H867</f>
        <v>0</v>
      </c>
      <c r="AR867" s="149" t="s">
        <v>382</v>
      </c>
      <c r="AT867" s="149" t="s">
        <v>377</v>
      </c>
      <c r="AU867" s="149" t="s">
        <v>83</v>
      </c>
      <c r="AY867" s="17" t="s">
        <v>375</v>
      </c>
      <c r="BE867" s="150">
        <f>IF(N867="základní",J867,0)</f>
        <v>0</v>
      </c>
      <c r="BF867" s="150">
        <f>IF(N867="snížená",J867,0)</f>
        <v>0</v>
      </c>
      <c r="BG867" s="150">
        <f>IF(N867="zákl. přenesená",J867,0)</f>
        <v>0</v>
      </c>
      <c r="BH867" s="150">
        <f>IF(N867="sníž. přenesená",J867,0)</f>
        <v>0</v>
      </c>
      <c r="BI867" s="150">
        <f>IF(N867="nulová",J867,0)</f>
        <v>0</v>
      </c>
      <c r="BJ867" s="17" t="s">
        <v>83</v>
      </c>
      <c r="BK867" s="150">
        <f>ROUND(I867*H867,2)</f>
        <v>0</v>
      </c>
      <c r="BL867" s="17" t="s">
        <v>382</v>
      </c>
      <c r="BM867" s="149" t="s">
        <v>3109</v>
      </c>
    </row>
    <row r="868" spans="2:65" s="12" customFormat="1" ht="11.25" x14ac:dyDescent="0.2">
      <c r="B868" s="151"/>
      <c r="D868" s="152" t="s">
        <v>384</v>
      </c>
      <c r="E868" s="153" t="s">
        <v>1</v>
      </c>
      <c r="F868" s="154" t="s">
        <v>497</v>
      </c>
      <c r="H868" s="155">
        <v>17</v>
      </c>
      <c r="I868" s="156"/>
      <c r="L868" s="151"/>
      <c r="M868" s="157"/>
      <c r="T868" s="158"/>
      <c r="AT868" s="153" t="s">
        <v>384</v>
      </c>
      <c r="AU868" s="153" t="s">
        <v>83</v>
      </c>
      <c r="AV868" s="12" t="s">
        <v>85</v>
      </c>
      <c r="AW868" s="12" t="s">
        <v>32</v>
      </c>
      <c r="AX868" s="12" t="s">
        <v>76</v>
      </c>
      <c r="AY868" s="153" t="s">
        <v>375</v>
      </c>
    </row>
    <row r="869" spans="2:65" s="12" customFormat="1" ht="11.25" x14ac:dyDescent="0.2">
      <c r="B869" s="151"/>
      <c r="D869" s="152" t="s">
        <v>384</v>
      </c>
      <c r="E869" s="153" t="s">
        <v>1</v>
      </c>
      <c r="F869" s="154" t="s">
        <v>8</v>
      </c>
      <c r="H869" s="155">
        <v>15</v>
      </c>
      <c r="I869" s="156"/>
      <c r="L869" s="151"/>
      <c r="M869" s="157"/>
      <c r="T869" s="158"/>
      <c r="AT869" s="153" t="s">
        <v>384</v>
      </c>
      <c r="AU869" s="153" t="s">
        <v>83</v>
      </c>
      <c r="AV869" s="12" t="s">
        <v>85</v>
      </c>
      <c r="AW869" s="12" t="s">
        <v>32</v>
      </c>
      <c r="AX869" s="12" t="s">
        <v>76</v>
      </c>
      <c r="AY869" s="153" t="s">
        <v>375</v>
      </c>
    </row>
    <row r="870" spans="2:65" s="12" customFormat="1" ht="11.25" x14ac:dyDescent="0.2">
      <c r="B870" s="151"/>
      <c r="D870" s="152" t="s">
        <v>384</v>
      </c>
      <c r="E870" s="153" t="s">
        <v>1</v>
      </c>
      <c r="F870" s="154" t="s">
        <v>585</v>
      </c>
      <c r="H870" s="155">
        <v>32</v>
      </c>
      <c r="I870" s="156"/>
      <c r="L870" s="151"/>
      <c r="M870" s="157"/>
      <c r="T870" s="158"/>
      <c r="AT870" s="153" t="s">
        <v>384</v>
      </c>
      <c r="AU870" s="153" t="s">
        <v>83</v>
      </c>
      <c r="AV870" s="12" t="s">
        <v>85</v>
      </c>
      <c r="AW870" s="12" t="s">
        <v>32</v>
      </c>
      <c r="AX870" s="12" t="s">
        <v>76</v>
      </c>
      <c r="AY870" s="153" t="s">
        <v>375</v>
      </c>
    </row>
    <row r="871" spans="2:65" s="12" customFormat="1" ht="11.25" x14ac:dyDescent="0.2">
      <c r="B871" s="151"/>
      <c r="D871" s="152" t="s">
        <v>384</v>
      </c>
      <c r="E871" s="153" t="s">
        <v>1</v>
      </c>
      <c r="F871" s="154" t="s">
        <v>463</v>
      </c>
      <c r="H871" s="155">
        <v>12</v>
      </c>
      <c r="I871" s="156"/>
      <c r="L871" s="151"/>
      <c r="M871" s="157"/>
      <c r="T871" s="158"/>
      <c r="AT871" s="153" t="s">
        <v>384</v>
      </c>
      <c r="AU871" s="153" t="s">
        <v>83</v>
      </c>
      <c r="AV871" s="12" t="s">
        <v>85</v>
      </c>
      <c r="AW871" s="12" t="s">
        <v>32</v>
      </c>
      <c r="AX871" s="12" t="s">
        <v>76</v>
      </c>
      <c r="AY871" s="153" t="s">
        <v>375</v>
      </c>
    </row>
    <row r="872" spans="2:65" s="12" customFormat="1" ht="11.25" x14ac:dyDescent="0.2">
      <c r="B872" s="151"/>
      <c r="D872" s="152" t="s">
        <v>384</v>
      </c>
      <c r="E872" s="153" t="s">
        <v>1</v>
      </c>
      <c r="F872" s="154" t="s">
        <v>604</v>
      </c>
      <c r="H872" s="155">
        <v>34</v>
      </c>
      <c r="I872" s="156"/>
      <c r="L872" s="151"/>
      <c r="M872" s="157"/>
      <c r="T872" s="158"/>
      <c r="AT872" s="153" t="s">
        <v>384</v>
      </c>
      <c r="AU872" s="153" t="s">
        <v>83</v>
      </c>
      <c r="AV872" s="12" t="s">
        <v>85</v>
      </c>
      <c r="AW872" s="12" t="s">
        <v>32</v>
      </c>
      <c r="AX872" s="12" t="s">
        <v>76</v>
      </c>
      <c r="AY872" s="153" t="s">
        <v>375</v>
      </c>
    </row>
    <row r="873" spans="2:65" s="12" customFormat="1" ht="11.25" x14ac:dyDescent="0.2">
      <c r="B873" s="151"/>
      <c r="D873" s="152" t="s">
        <v>384</v>
      </c>
      <c r="E873" s="153" t="s">
        <v>1</v>
      </c>
      <c r="F873" s="154" t="s">
        <v>585</v>
      </c>
      <c r="H873" s="155">
        <v>32</v>
      </c>
      <c r="I873" s="156"/>
      <c r="L873" s="151"/>
      <c r="M873" s="157"/>
      <c r="T873" s="158"/>
      <c r="AT873" s="153" t="s">
        <v>384</v>
      </c>
      <c r="AU873" s="153" t="s">
        <v>83</v>
      </c>
      <c r="AV873" s="12" t="s">
        <v>85</v>
      </c>
      <c r="AW873" s="12" t="s">
        <v>32</v>
      </c>
      <c r="AX873" s="12" t="s">
        <v>76</v>
      </c>
      <c r="AY873" s="153" t="s">
        <v>375</v>
      </c>
    </row>
    <row r="874" spans="2:65" s="12" customFormat="1" ht="11.25" x14ac:dyDescent="0.2">
      <c r="B874" s="151"/>
      <c r="D874" s="152" t="s">
        <v>384</v>
      </c>
      <c r="E874" s="153" t="s">
        <v>1</v>
      </c>
      <c r="F874" s="154" t="s">
        <v>463</v>
      </c>
      <c r="H874" s="155">
        <v>12</v>
      </c>
      <c r="I874" s="156"/>
      <c r="L874" s="151"/>
      <c r="M874" s="157"/>
      <c r="T874" s="158"/>
      <c r="AT874" s="153" t="s">
        <v>384</v>
      </c>
      <c r="AU874" s="153" t="s">
        <v>83</v>
      </c>
      <c r="AV874" s="12" t="s">
        <v>85</v>
      </c>
      <c r="AW874" s="12" t="s">
        <v>32</v>
      </c>
      <c r="AX874" s="12" t="s">
        <v>76</v>
      </c>
      <c r="AY874" s="153" t="s">
        <v>375</v>
      </c>
    </row>
    <row r="875" spans="2:65" s="12" customFormat="1" ht="11.25" x14ac:dyDescent="0.2">
      <c r="B875" s="151"/>
      <c r="D875" s="152" t="s">
        <v>384</v>
      </c>
      <c r="E875" s="153" t="s">
        <v>1</v>
      </c>
      <c r="F875" s="154" t="s">
        <v>463</v>
      </c>
      <c r="H875" s="155">
        <v>12</v>
      </c>
      <c r="I875" s="156"/>
      <c r="L875" s="151"/>
      <c r="M875" s="157"/>
      <c r="T875" s="158"/>
      <c r="AT875" s="153" t="s">
        <v>384</v>
      </c>
      <c r="AU875" s="153" t="s">
        <v>83</v>
      </c>
      <c r="AV875" s="12" t="s">
        <v>85</v>
      </c>
      <c r="AW875" s="12" t="s">
        <v>32</v>
      </c>
      <c r="AX875" s="12" t="s">
        <v>76</v>
      </c>
      <c r="AY875" s="153" t="s">
        <v>375</v>
      </c>
    </row>
    <row r="876" spans="2:65" s="12" customFormat="1" ht="11.25" x14ac:dyDescent="0.2">
      <c r="B876" s="151"/>
      <c r="D876" s="152" t="s">
        <v>384</v>
      </c>
      <c r="E876" s="153" t="s">
        <v>1</v>
      </c>
      <c r="F876" s="154" t="s">
        <v>404</v>
      </c>
      <c r="H876" s="155">
        <v>5</v>
      </c>
      <c r="I876" s="156"/>
      <c r="L876" s="151"/>
      <c r="M876" s="157"/>
      <c r="T876" s="158"/>
      <c r="AT876" s="153" t="s">
        <v>384</v>
      </c>
      <c r="AU876" s="153" t="s">
        <v>83</v>
      </c>
      <c r="AV876" s="12" t="s">
        <v>85</v>
      </c>
      <c r="AW876" s="12" t="s">
        <v>32</v>
      </c>
      <c r="AX876" s="12" t="s">
        <v>76</v>
      </c>
      <c r="AY876" s="153" t="s">
        <v>375</v>
      </c>
    </row>
    <row r="877" spans="2:65" s="13" customFormat="1" ht="11.25" x14ac:dyDescent="0.2">
      <c r="B877" s="159"/>
      <c r="D877" s="152" t="s">
        <v>384</v>
      </c>
      <c r="E877" s="160" t="s">
        <v>1</v>
      </c>
      <c r="F877" s="161" t="s">
        <v>387</v>
      </c>
      <c r="H877" s="162">
        <v>171</v>
      </c>
      <c r="I877" s="163"/>
      <c r="L877" s="159"/>
      <c r="M877" s="164"/>
      <c r="T877" s="165"/>
      <c r="AT877" s="160" t="s">
        <v>384</v>
      </c>
      <c r="AU877" s="160" t="s">
        <v>83</v>
      </c>
      <c r="AV877" s="13" t="s">
        <v>382</v>
      </c>
      <c r="AW877" s="13" t="s">
        <v>32</v>
      </c>
      <c r="AX877" s="13" t="s">
        <v>83</v>
      </c>
      <c r="AY877" s="160" t="s">
        <v>375</v>
      </c>
    </row>
    <row r="878" spans="2:65" s="14" customFormat="1" ht="11.25" x14ac:dyDescent="0.2">
      <c r="B878" s="166"/>
      <c r="D878" s="152" t="s">
        <v>384</v>
      </c>
      <c r="E878" s="167" t="s">
        <v>1</v>
      </c>
      <c r="F878" s="168" t="s">
        <v>2840</v>
      </c>
      <c r="H878" s="167" t="s">
        <v>1</v>
      </c>
      <c r="I878" s="169"/>
      <c r="L878" s="166"/>
      <c r="M878" s="170"/>
      <c r="T878" s="171"/>
      <c r="AT878" s="167" t="s">
        <v>384</v>
      </c>
      <c r="AU878" s="167" t="s">
        <v>83</v>
      </c>
      <c r="AV878" s="14" t="s">
        <v>83</v>
      </c>
      <c r="AW878" s="14" t="s">
        <v>32</v>
      </c>
      <c r="AX878" s="14" t="s">
        <v>76</v>
      </c>
      <c r="AY878" s="167" t="s">
        <v>375</v>
      </c>
    </row>
    <row r="879" spans="2:65" s="11" customFormat="1" ht="25.9" customHeight="1" x14ac:dyDescent="0.2">
      <c r="B879" s="126"/>
      <c r="D879" s="127" t="s">
        <v>75</v>
      </c>
      <c r="E879" s="128" t="s">
        <v>3110</v>
      </c>
      <c r="F879" s="128" t="s">
        <v>3111</v>
      </c>
      <c r="I879" s="129"/>
      <c r="J879" s="130">
        <f>BK879</f>
        <v>0</v>
      </c>
      <c r="L879" s="126"/>
      <c r="M879" s="131"/>
      <c r="P879" s="132">
        <f>SUM(P880:P1093)</f>
        <v>0</v>
      </c>
      <c r="R879" s="132">
        <f>SUM(R880:R1093)</f>
        <v>0</v>
      </c>
      <c r="T879" s="133">
        <f>SUM(T880:T1093)</f>
        <v>0</v>
      </c>
      <c r="AR879" s="127" t="s">
        <v>83</v>
      </c>
      <c r="AT879" s="134" t="s">
        <v>75</v>
      </c>
      <c r="AU879" s="134" t="s">
        <v>76</v>
      </c>
      <c r="AY879" s="127" t="s">
        <v>375</v>
      </c>
      <c r="BK879" s="135">
        <f>SUM(BK880:BK1093)</f>
        <v>0</v>
      </c>
    </row>
    <row r="880" spans="2:65" s="1" customFormat="1" ht="16.5" customHeight="1" x14ac:dyDescent="0.2">
      <c r="B880" s="32"/>
      <c r="C880" s="138" t="s">
        <v>1072</v>
      </c>
      <c r="D880" s="138" t="s">
        <v>377</v>
      </c>
      <c r="E880" s="139" t="s">
        <v>3112</v>
      </c>
      <c r="F880" s="140" t="s">
        <v>3113</v>
      </c>
      <c r="G880" s="141" t="s">
        <v>631</v>
      </c>
      <c r="H880" s="142">
        <v>1</v>
      </c>
      <c r="I880" s="143"/>
      <c r="J880" s="144">
        <f>ROUND(I880*H880,2)</f>
        <v>0</v>
      </c>
      <c r="K880" s="140" t="s">
        <v>381</v>
      </c>
      <c r="L880" s="32"/>
      <c r="M880" s="145" t="s">
        <v>1</v>
      </c>
      <c r="N880" s="146" t="s">
        <v>41</v>
      </c>
      <c r="P880" s="147">
        <f>O880*H880</f>
        <v>0</v>
      </c>
      <c r="Q880" s="147">
        <v>0</v>
      </c>
      <c r="R880" s="147">
        <f>Q880*H880</f>
        <v>0</v>
      </c>
      <c r="S880" s="147">
        <v>0</v>
      </c>
      <c r="T880" s="148">
        <f>S880*H880</f>
        <v>0</v>
      </c>
      <c r="AR880" s="149" t="s">
        <v>382</v>
      </c>
      <c r="AT880" s="149" t="s">
        <v>377</v>
      </c>
      <c r="AU880" s="149" t="s">
        <v>83</v>
      </c>
      <c r="AY880" s="17" t="s">
        <v>375</v>
      </c>
      <c r="BE880" s="150">
        <f>IF(N880="základní",J880,0)</f>
        <v>0</v>
      </c>
      <c r="BF880" s="150">
        <f>IF(N880="snížená",J880,0)</f>
        <v>0</v>
      </c>
      <c r="BG880" s="150">
        <f>IF(N880="zákl. přenesená",J880,0)</f>
        <v>0</v>
      </c>
      <c r="BH880" s="150">
        <f>IF(N880="sníž. přenesená",J880,0)</f>
        <v>0</v>
      </c>
      <c r="BI880" s="150">
        <f>IF(N880="nulová",J880,0)</f>
        <v>0</v>
      </c>
      <c r="BJ880" s="17" t="s">
        <v>83</v>
      </c>
      <c r="BK880" s="150">
        <f>ROUND(I880*H880,2)</f>
        <v>0</v>
      </c>
      <c r="BL880" s="17" t="s">
        <v>382</v>
      </c>
      <c r="BM880" s="149" t="s">
        <v>3114</v>
      </c>
    </row>
    <row r="881" spans="2:65" s="12" customFormat="1" ht="11.25" x14ac:dyDescent="0.2">
      <c r="B881" s="151"/>
      <c r="D881" s="152" t="s">
        <v>384</v>
      </c>
      <c r="E881" s="153" t="s">
        <v>1</v>
      </c>
      <c r="F881" s="154" t="s">
        <v>83</v>
      </c>
      <c r="H881" s="155">
        <v>1</v>
      </c>
      <c r="I881" s="156"/>
      <c r="L881" s="151"/>
      <c r="M881" s="157"/>
      <c r="T881" s="158"/>
      <c r="AT881" s="153" t="s">
        <v>384</v>
      </c>
      <c r="AU881" s="153" t="s">
        <v>83</v>
      </c>
      <c r="AV881" s="12" t="s">
        <v>85</v>
      </c>
      <c r="AW881" s="12" t="s">
        <v>32</v>
      </c>
      <c r="AX881" s="12" t="s">
        <v>83</v>
      </c>
      <c r="AY881" s="153" t="s">
        <v>375</v>
      </c>
    </row>
    <row r="882" spans="2:65" s="14" customFormat="1" ht="11.25" x14ac:dyDescent="0.2">
      <c r="B882" s="166"/>
      <c r="D882" s="152" t="s">
        <v>384</v>
      </c>
      <c r="E882" s="167" t="s">
        <v>1</v>
      </c>
      <c r="F882" s="168" t="s">
        <v>3115</v>
      </c>
      <c r="H882" s="167" t="s">
        <v>1</v>
      </c>
      <c r="I882" s="169"/>
      <c r="L882" s="166"/>
      <c r="M882" s="170"/>
      <c r="T882" s="171"/>
      <c r="AT882" s="167" t="s">
        <v>384</v>
      </c>
      <c r="AU882" s="167" t="s">
        <v>83</v>
      </c>
      <c r="AV882" s="14" t="s">
        <v>83</v>
      </c>
      <c r="AW882" s="14" t="s">
        <v>32</v>
      </c>
      <c r="AX882" s="14" t="s">
        <v>76</v>
      </c>
      <c r="AY882" s="167" t="s">
        <v>375</v>
      </c>
    </row>
    <row r="883" spans="2:65" s="1" customFormat="1" ht="16.5" customHeight="1" x14ac:dyDescent="0.2">
      <c r="B883" s="32"/>
      <c r="C883" s="138" t="s">
        <v>1080</v>
      </c>
      <c r="D883" s="138" t="s">
        <v>377</v>
      </c>
      <c r="E883" s="139" t="s">
        <v>3116</v>
      </c>
      <c r="F883" s="140" t="s">
        <v>3117</v>
      </c>
      <c r="G883" s="141" t="s">
        <v>631</v>
      </c>
      <c r="H883" s="142">
        <v>1</v>
      </c>
      <c r="I883" s="143"/>
      <c r="J883" s="144">
        <f>ROUND(I883*H883,2)</f>
        <v>0</v>
      </c>
      <c r="K883" s="140" t="s">
        <v>381</v>
      </c>
      <c r="L883" s="32"/>
      <c r="M883" s="145" t="s">
        <v>1</v>
      </c>
      <c r="N883" s="146" t="s">
        <v>41</v>
      </c>
      <c r="P883" s="147">
        <f>O883*H883</f>
        <v>0</v>
      </c>
      <c r="Q883" s="147">
        <v>0</v>
      </c>
      <c r="R883" s="147">
        <f>Q883*H883</f>
        <v>0</v>
      </c>
      <c r="S883" s="147">
        <v>0</v>
      </c>
      <c r="T883" s="148">
        <f>S883*H883</f>
        <v>0</v>
      </c>
      <c r="AR883" s="149" t="s">
        <v>382</v>
      </c>
      <c r="AT883" s="149" t="s">
        <v>377</v>
      </c>
      <c r="AU883" s="149" t="s">
        <v>83</v>
      </c>
      <c r="AY883" s="17" t="s">
        <v>375</v>
      </c>
      <c r="BE883" s="150">
        <f>IF(N883="základní",J883,0)</f>
        <v>0</v>
      </c>
      <c r="BF883" s="150">
        <f>IF(N883="snížená",J883,0)</f>
        <v>0</v>
      </c>
      <c r="BG883" s="150">
        <f>IF(N883="zákl. přenesená",J883,0)</f>
        <v>0</v>
      </c>
      <c r="BH883" s="150">
        <f>IF(N883="sníž. přenesená",J883,0)</f>
        <v>0</v>
      </c>
      <c r="BI883" s="150">
        <f>IF(N883="nulová",J883,0)</f>
        <v>0</v>
      </c>
      <c r="BJ883" s="17" t="s">
        <v>83</v>
      </c>
      <c r="BK883" s="150">
        <f>ROUND(I883*H883,2)</f>
        <v>0</v>
      </c>
      <c r="BL883" s="17" t="s">
        <v>382</v>
      </c>
      <c r="BM883" s="149" t="s">
        <v>3118</v>
      </c>
    </row>
    <row r="884" spans="2:65" s="14" customFormat="1" ht="11.25" x14ac:dyDescent="0.2">
      <c r="B884" s="166"/>
      <c r="D884" s="152" t="s">
        <v>384</v>
      </c>
      <c r="E884" s="167" t="s">
        <v>1</v>
      </c>
      <c r="F884" s="168" t="s">
        <v>3115</v>
      </c>
      <c r="H884" s="167" t="s">
        <v>1</v>
      </c>
      <c r="I884" s="169"/>
      <c r="L884" s="166"/>
      <c r="M884" s="170"/>
      <c r="T884" s="171"/>
      <c r="AT884" s="167" t="s">
        <v>384</v>
      </c>
      <c r="AU884" s="167" t="s">
        <v>83</v>
      </c>
      <c r="AV884" s="14" t="s">
        <v>83</v>
      </c>
      <c r="AW884" s="14" t="s">
        <v>32</v>
      </c>
      <c r="AX884" s="14" t="s">
        <v>76</v>
      </c>
      <c r="AY884" s="167" t="s">
        <v>375</v>
      </c>
    </row>
    <row r="885" spans="2:65" s="12" customFormat="1" ht="11.25" x14ac:dyDescent="0.2">
      <c r="B885" s="151"/>
      <c r="D885" s="152" t="s">
        <v>384</v>
      </c>
      <c r="E885" s="153" t="s">
        <v>1</v>
      </c>
      <c r="F885" s="154" t="s">
        <v>83</v>
      </c>
      <c r="H885" s="155">
        <v>1</v>
      </c>
      <c r="I885" s="156"/>
      <c r="L885" s="151"/>
      <c r="M885" s="157"/>
      <c r="T885" s="158"/>
      <c r="AT885" s="153" t="s">
        <v>384</v>
      </c>
      <c r="AU885" s="153" t="s">
        <v>83</v>
      </c>
      <c r="AV885" s="12" t="s">
        <v>85</v>
      </c>
      <c r="AW885" s="12" t="s">
        <v>32</v>
      </c>
      <c r="AX885" s="12" t="s">
        <v>83</v>
      </c>
      <c r="AY885" s="153" t="s">
        <v>375</v>
      </c>
    </row>
    <row r="886" spans="2:65" s="1" customFormat="1" ht="16.5" customHeight="1" x14ac:dyDescent="0.2">
      <c r="B886" s="32"/>
      <c r="C886" s="138" t="s">
        <v>1093</v>
      </c>
      <c r="D886" s="138" t="s">
        <v>377</v>
      </c>
      <c r="E886" s="139" t="s">
        <v>3119</v>
      </c>
      <c r="F886" s="140" t="s">
        <v>3120</v>
      </c>
      <c r="G886" s="141" t="s">
        <v>631</v>
      </c>
      <c r="H886" s="142">
        <v>2</v>
      </c>
      <c r="I886" s="143"/>
      <c r="J886" s="144">
        <f>ROUND(I886*H886,2)</f>
        <v>0</v>
      </c>
      <c r="K886" s="140" t="s">
        <v>381</v>
      </c>
      <c r="L886" s="32"/>
      <c r="M886" s="145" t="s">
        <v>1</v>
      </c>
      <c r="N886" s="146" t="s">
        <v>41</v>
      </c>
      <c r="P886" s="147">
        <f>O886*H886</f>
        <v>0</v>
      </c>
      <c r="Q886" s="147">
        <v>0</v>
      </c>
      <c r="R886" s="147">
        <f>Q886*H886</f>
        <v>0</v>
      </c>
      <c r="S886" s="147">
        <v>0</v>
      </c>
      <c r="T886" s="148">
        <f>S886*H886</f>
        <v>0</v>
      </c>
      <c r="AR886" s="149" t="s">
        <v>382</v>
      </c>
      <c r="AT886" s="149" t="s">
        <v>377</v>
      </c>
      <c r="AU886" s="149" t="s">
        <v>83</v>
      </c>
      <c r="AY886" s="17" t="s">
        <v>375</v>
      </c>
      <c r="BE886" s="150">
        <f>IF(N886="základní",J886,0)</f>
        <v>0</v>
      </c>
      <c r="BF886" s="150">
        <f>IF(N886="snížená",J886,0)</f>
        <v>0</v>
      </c>
      <c r="BG886" s="150">
        <f>IF(N886="zákl. přenesená",J886,0)</f>
        <v>0</v>
      </c>
      <c r="BH886" s="150">
        <f>IF(N886="sníž. přenesená",J886,0)</f>
        <v>0</v>
      </c>
      <c r="BI886" s="150">
        <f>IF(N886="nulová",J886,0)</f>
        <v>0</v>
      </c>
      <c r="BJ886" s="17" t="s">
        <v>83</v>
      </c>
      <c r="BK886" s="150">
        <f>ROUND(I886*H886,2)</f>
        <v>0</v>
      </c>
      <c r="BL886" s="17" t="s">
        <v>382</v>
      </c>
      <c r="BM886" s="149" t="s">
        <v>3121</v>
      </c>
    </row>
    <row r="887" spans="2:65" s="12" customFormat="1" ht="11.25" x14ac:dyDescent="0.2">
      <c r="B887" s="151"/>
      <c r="D887" s="152" t="s">
        <v>384</v>
      </c>
      <c r="E887" s="153" t="s">
        <v>1</v>
      </c>
      <c r="F887" s="154" t="s">
        <v>85</v>
      </c>
      <c r="H887" s="155">
        <v>2</v>
      </c>
      <c r="I887" s="156"/>
      <c r="L887" s="151"/>
      <c r="M887" s="157"/>
      <c r="T887" s="158"/>
      <c r="AT887" s="153" t="s">
        <v>384</v>
      </c>
      <c r="AU887" s="153" t="s">
        <v>83</v>
      </c>
      <c r="AV887" s="12" t="s">
        <v>85</v>
      </c>
      <c r="AW887" s="12" t="s">
        <v>32</v>
      </c>
      <c r="AX887" s="12" t="s">
        <v>83</v>
      </c>
      <c r="AY887" s="153" t="s">
        <v>375</v>
      </c>
    </row>
    <row r="888" spans="2:65" s="14" customFormat="1" ht="11.25" x14ac:dyDescent="0.2">
      <c r="B888" s="166"/>
      <c r="D888" s="152" t="s">
        <v>384</v>
      </c>
      <c r="E888" s="167" t="s">
        <v>1</v>
      </c>
      <c r="F888" s="168" t="s">
        <v>3115</v>
      </c>
      <c r="H888" s="167" t="s">
        <v>1</v>
      </c>
      <c r="I888" s="169"/>
      <c r="L888" s="166"/>
      <c r="M888" s="170"/>
      <c r="T888" s="171"/>
      <c r="AT888" s="167" t="s">
        <v>384</v>
      </c>
      <c r="AU888" s="167" t="s">
        <v>83</v>
      </c>
      <c r="AV888" s="14" t="s">
        <v>83</v>
      </c>
      <c r="AW888" s="14" t="s">
        <v>32</v>
      </c>
      <c r="AX888" s="14" t="s">
        <v>76</v>
      </c>
      <c r="AY888" s="167" t="s">
        <v>375</v>
      </c>
    </row>
    <row r="889" spans="2:65" s="1" customFormat="1" ht="16.5" customHeight="1" x14ac:dyDescent="0.2">
      <c r="B889" s="32"/>
      <c r="C889" s="138" t="s">
        <v>1097</v>
      </c>
      <c r="D889" s="138" t="s">
        <v>377</v>
      </c>
      <c r="E889" s="139" t="s">
        <v>3122</v>
      </c>
      <c r="F889" s="140" t="s">
        <v>3123</v>
      </c>
      <c r="G889" s="141" t="s">
        <v>631</v>
      </c>
      <c r="H889" s="142">
        <v>1</v>
      </c>
      <c r="I889" s="143"/>
      <c r="J889" s="144">
        <f>ROUND(I889*H889,2)</f>
        <v>0</v>
      </c>
      <c r="K889" s="140" t="s">
        <v>381</v>
      </c>
      <c r="L889" s="32"/>
      <c r="M889" s="145" t="s">
        <v>1</v>
      </c>
      <c r="N889" s="146" t="s">
        <v>41</v>
      </c>
      <c r="P889" s="147">
        <f>O889*H889</f>
        <v>0</v>
      </c>
      <c r="Q889" s="147">
        <v>0</v>
      </c>
      <c r="R889" s="147">
        <f>Q889*H889</f>
        <v>0</v>
      </c>
      <c r="S889" s="147">
        <v>0</v>
      </c>
      <c r="T889" s="148">
        <f>S889*H889</f>
        <v>0</v>
      </c>
      <c r="AR889" s="149" t="s">
        <v>382</v>
      </c>
      <c r="AT889" s="149" t="s">
        <v>377</v>
      </c>
      <c r="AU889" s="149" t="s">
        <v>83</v>
      </c>
      <c r="AY889" s="17" t="s">
        <v>375</v>
      </c>
      <c r="BE889" s="150">
        <f>IF(N889="základní",J889,0)</f>
        <v>0</v>
      </c>
      <c r="BF889" s="150">
        <f>IF(N889="snížená",J889,0)</f>
        <v>0</v>
      </c>
      <c r="BG889" s="150">
        <f>IF(N889="zákl. přenesená",J889,0)</f>
        <v>0</v>
      </c>
      <c r="BH889" s="150">
        <f>IF(N889="sníž. přenesená",J889,0)</f>
        <v>0</v>
      </c>
      <c r="BI889" s="150">
        <f>IF(N889="nulová",J889,0)</f>
        <v>0</v>
      </c>
      <c r="BJ889" s="17" t="s">
        <v>83</v>
      </c>
      <c r="BK889" s="150">
        <f>ROUND(I889*H889,2)</f>
        <v>0</v>
      </c>
      <c r="BL889" s="17" t="s">
        <v>382</v>
      </c>
      <c r="BM889" s="149" t="s">
        <v>3124</v>
      </c>
    </row>
    <row r="890" spans="2:65" s="12" customFormat="1" ht="11.25" x14ac:dyDescent="0.2">
      <c r="B890" s="151"/>
      <c r="D890" s="152" t="s">
        <v>384</v>
      </c>
      <c r="E890" s="153" t="s">
        <v>1</v>
      </c>
      <c r="F890" s="154" t="s">
        <v>83</v>
      </c>
      <c r="H890" s="155">
        <v>1</v>
      </c>
      <c r="I890" s="156"/>
      <c r="L890" s="151"/>
      <c r="M890" s="157"/>
      <c r="T890" s="158"/>
      <c r="AT890" s="153" t="s">
        <v>384</v>
      </c>
      <c r="AU890" s="153" t="s">
        <v>83</v>
      </c>
      <c r="AV890" s="12" t="s">
        <v>85</v>
      </c>
      <c r="AW890" s="12" t="s">
        <v>32</v>
      </c>
      <c r="AX890" s="12" t="s">
        <v>83</v>
      </c>
      <c r="AY890" s="153" t="s">
        <v>375</v>
      </c>
    </row>
    <row r="891" spans="2:65" s="14" customFormat="1" ht="11.25" x14ac:dyDescent="0.2">
      <c r="B891" s="166"/>
      <c r="D891" s="152" t="s">
        <v>384</v>
      </c>
      <c r="E891" s="167" t="s">
        <v>1</v>
      </c>
      <c r="F891" s="168" t="s">
        <v>3115</v>
      </c>
      <c r="H891" s="167" t="s">
        <v>1</v>
      </c>
      <c r="I891" s="169"/>
      <c r="L891" s="166"/>
      <c r="M891" s="170"/>
      <c r="T891" s="171"/>
      <c r="AT891" s="167" t="s">
        <v>384</v>
      </c>
      <c r="AU891" s="167" t="s">
        <v>83</v>
      </c>
      <c r="AV891" s="14" t="s">
        <v>83</v>
      </c>
      <c r="AW891" s="14" t="s">
        <v>32</v>
      </c>
      <c r="AX891" s="14" t="s">
        <v>76</v>
      </c>
      <c r="AY891" s="167" t="s">
        <v>375</v>
      </c>
    </row>
    <row r="892" spans="2:65" s="1" customFormat="1" ht="37.9" customHeight="1" x14ac:dyDescent="0.2">
      <c r="B892" s="32"/>
      <c r="C892" s="138" t="s">
        <v>1109</v>
      </c>
      <c r="D892" s="138" t="s">
        <v>377</v>
      </c>
      <c r="E892" s="139" t="s">
        <v>3125</v>
      </c>
      <c r="F892" s="140" t="s">
        <v>3126</v>
      </c>
      <c r="G892" s="141" t="s">
        <v>631</v>
      </c>
      <c r="H892" s="142">
        <v>2</v>
      </c>
      <c r="I892" s="143"/>
      <c r="J892" s="144">
        <f>ROUND(I892*H892,2)</f>
        <v>0</v>
      </c>
      <c r="K892" s="140" t="s">
        <v>381</v>
      </c>
      <c r="L892" s="32"/>
      <c r="M892" s="145" t="s">
        <v>1</v>
      </c>
      <c r="N892" s="146" t="s">
        <v>41</v>
      </c>
      <c r="P892" s="147">
        <f>O892*H892</f>
        <v>0</v>
      </c>
      <c r="Q892" s="147">
        <v>0</v>
      </c>
      <c r="R892" s="147">
        <f>Q892*H892</f>
        <v>0</v>
      </c>
      <c r="S892" s="147">
        <v>0</v>
      </c>
      <c r="T892" s="148">
        <f>S892*H892</f>
        <v>0</v>
      </c>
      <c r="AR892" s="149" t="s">
        <v>382</v>
      </c>
      <c r="AT892" s="149" t="s">
        <v>377</v>
      </c>
      <c r="AU892" s="149" t="s">
        <v>83</v>
      </c>
      <c r="AY892" s="17" t="s">
        <v>375</v>
      </c>
      <c r="BE892" s="150">
        <f>IF(N892="základní",J892,0)</f>
        <v>0</v>
      </c>
      <c r="BF892" s="150">
        <f>IF(N892="snížená",J892,0)</f>
        <v>0</v>
      </c>
      <c r="BG892" s="150">
        <f>IF(N892="zákl. přenesená",J892,0)</f>
        <v>0</v>
      </c>
      <c r="BH892" s="150">
        <f>IF(N892="sníž. přenesená",J892,0)</f>
        <v>0</v>
      </c>
      <c r="BI892" s="150">
        <f>IF(N892="nulová",J892,0)</f>
        <v>0</v>
      </c>
      <c r="BJ892" s="17" t="s">
        <v>83</v>
      </c>
      <c r="BK892" s="150">
        <f>ROUND(I892*H892,2)</f>
        <v>0</v>
      </c>
      <c r="BL892" s="17" t="s">
        <v>382</v>
      </c>
      <c r="BM892" s="149" t="s">
        <v>3127</v>
      </c>
    </row>
    <row r="893" spans="2:65" s="12" customFormat="1" ht="11.25" x14ac:dyDescent="0.2">
      <c r="B893" s="151"/>
      <c r="D893" s="152" t="s">
        <v>384</v>
      </c>
      <c r="E893" s="153" t="s">
        <v>1</v>
      </c>
      <c r="F893" s="154" t="s">
        <v>83</v>
      </c>
      <c r="H893" s="155">
        <v>1</v>
      </c>
      <c r="I893" s="156"/>
      <c r="L893" s="151"/>
      <c r="M893" s="157"/>
      <c r="T893" s="158"/>
      <c r="AT893" s="153" t="s">
        <v>384</v>
      </c>
      <c r="AU893" s="153" t="s">
        <v>83</v>
      </c>
      <c r="AV893" s="12" t="s">
        <v>85</v>
      </c>
      <c r="AW893" s="12" t="s">
        <v>32</v>
      </c>
      <c r="AX893" s="12" t="s">
        <v>76</v>
      </c>
      <c r="AY893" s="153" t="s">
        <v>375</v>
      </c>
    </row>
    <row r="894" spans="2:65" s="12" customFormat="1" ht="11.25" x14ac:dyDescent="0.2">
      <c r="B894" s="151"/>
      <c r="D894" s="152" t="s">
        <v>384</v>
      </c>
      <c r="E894" s="153" t="s">
        <v>1</v>
      </c>
      <c r="F894" s="154" t="s">
        <v>83</v>
      </c>
      <c r="H894" s="155">
        <v>1</v>
      </c>
      <c r="I894" s="156"/>
      <c r="L894" s="151"/>
      <c r="M894" s="157"/>
      <c r="T894" s="158"/>
      <c r="AT894" s="153" t="s">
        <v>384</v>
      </c>
      <c r="AU894" s="153" t="s">
        <v>83</v>
      </c>
      <c r="AV894" s="12" t="s">
        <v>85</v>
      </c>
      <c r="AW894" s="12" t="s">
        <v>32</v>
      </c>
      <c r="AX894" s="12" t="s">
        <v>76</v>
      </c>
      <c r="AY894" s="153" t="s">
        <v>375</v>
      </c>
    </row>
    <row r="895" spans="2:65" s="13" customFormat="1" ht="11.25" x14ac:dyDescent="0.2">
      <c r="B895" s="159"/>
      <c r="D895" s="152" t="s">
        <v>384</v>
      </c>
      <c r="E895" s="160" t="s">
        <v>1</v>
      </c>
      <c r="F895" s="161" t="s">
        <v>387</v>
      </c>
      <c r="H895" s="162">
        <v>2</v>
      </c>
      <c r="I895" s="163"/>
      <c r="L895" s="159"/>
      <c r="M895" s="164"/>
      <c r="T895" s="165"/>
      <c r="AT895" s="160" t="s">
        <v>384</v>
      </c>
      <c r="AU895" s="160" t="s">
        <v>83</v>
      </c>
      <c r="AV895" s="13" t="s">
        <v>382</v>
      </c>
      <c r="AW895" s="13" t="s">
        <v>32</v>
      </c>
      <c r="AX895" s="13" t="s">
        <v>83</v>
      </c>
      <c r="AY895" s="160" t="s">
        <v>375</v>
      </c>
    </row>
    <row r="896" spans="2:65" s="14" customFormat="1" ht="11.25" x14ac:dyDescent="0.2">
      <c r="B896" s="166"/>
      <c r="D896" s="152" t="s">
        <v>384</v>
      </c>
      <c r="E896" s="167" t="s">
        <v>1</v>
      </c>
      <c r="F896" s="168" t="s">
        <v>3115</v>
      </c>
      <c r="H896" s="167" t="s">
        <v>1</v>
      </c>
      <c r="I896" s="169"/>
      <c r="L896" s="166"/>
      <c r="M896" s="170"/>
      <c r="T896" s="171"/>
      <c r="AT896" s="167" t="s">
        <v>384</v>
      </c>
      <c r="AU896" s="167" t="s">
        <v>83</v>
      </c>
      <c r="AV896" s="14" t="s">
        <v>83</v>
      </c>
      <c r="AW896" s="14" t="s">
        <v>32</v>
      </c>
      <c r="AX896" s="14" t="s">
        <v>76</v>
      </c>
      <c r="AY896" s="167" t="s">
        <v>375</v>
      </c>
    </row>
    <row r="897" spans="2:65" s="1" customFormat="1" ht="16.5" customHeight="1" x14ac:dyDescent="0.2">
      <c r="B897" s="32"/>
      <c r="C897" s="138" t="s">
        <v>1121</v>
      </c>
      <c r="D897" s="138" t="s">
        <v>377</v>
      </c>
      <c r="E897" s="139" t="s">
        <v>3128</v>
      </c>
      <c r="F897" s="140" t="s">
        <v>3129</v>
      </c>
      <c r="G897" s="141" t="s">
        <v>631</v>
      </c>
      <c r="H897" s="142">
        <v>1</v>
      </c>
      <c r="I897" s="143"/>
      <c r="J897" s="144">
        <f>ROUND(I897*H897,2)</f>
        <v>0</v>
      </c>
      <c r="K897" s="140" t="s">
        <v>381</v>
      </c>
      <c r="L897" s="32"/>
      <c r="M897" s="145" t="s">
        <v>1</v>
      </c>
      <c r="N897" s="146" t="s">
        <v>41</v>
      </c>
      <c r="P897" s="147">
        <f>O897*H897</f>
        <v>0</v>
      </c>
      <c r="Q897" s="147">
        <v>0</v>
      </c>
      <c r="R897" s="147">
        <f>Q897*H897</f>
        <v>0</v>
      </c>
      <c r="S897" s="147">
        <v>0</v>
      </c>
      <c r="T897" s="148">
        <f>S897*H897</f>
        <v>0</v>
      </c>
      <c r="AR897" s="149" t="s">
        <v>382</v>
      </c>
      <c r="AT897" s="149" t="s">
        <v>377</v>
      </c>
      <c r="AU897" s="149" t="s">
        <v>83</v>
      </c>
      <c r="AY897" s="17" t="s">
        <v>375</v>
      </c>
      <c r="BE897" s="150">
        <f>IF(N897="základní",J897,0)</f>
        <v>0</v>
      </c>
      <c r="BF897" s="150">
        <f>IF(N897="snížená",J897,0)</f>
        <v>0</v>
      </c>
      <c r="BG897" s="150">
        <f>IF(N897="zákl. přenesená",J897,0)</f>
        <v>0</v>
      </c>
      <c r="BH897" s="150">
        <f>IF(N897="sníž. přenesená",J897,0)</f>
        <v>0</v>
      </c>
      <c r="BI897" s="150">
        <f>IF(N897="nulová",J897,0)</f>
        <v>0</v>
      </c>
      <c r="BJ897" s="17" t="s">
        <v>83</v>
      </c>
      <c r="BK897" s="150">
        <f>ROUND(I897*H897,2)</f>
        <v>0</v>
      </c>
      <c r="BL897" s="17" t="s">
        <v>382</v>
      </c>
      <c r="BM897" s="149" t="s">
        <v>3130</v>
      </c>
    </row>
    <row r="898" spans="2:65" s="12" customFormat="1" ht="11.25" x14ac:dyDescent="0.2">
      <c r="B898" s="151"/>
      <c r="D898" s="152" t="s">
        <v>384</v>
      </c>
      <c r="E898" s="153" t="s">
        <v>1</v>
      </c>
      <c r="F898" s="154" t="s">
        <v>83</v>
      </c>
      <c r="H898" s="155">
        <v>1</v>
      </c>
      <c r="I898" s="156"/>
      <c r="L898" s="151"/>
      <c r="M898" s="157"/>
      <c r="T898" s="158"/>
      <c r="AT898" s="153" t="s">
        <v>384</v>
      </c>
      <c r="AU898" s="153" t="s">
        <v>83</v>
      </c>
      <c r="AV898" s="12" t="s">
        <v>85</v>
      </c>
      <c r="AW898" s="12" t="s">
        <v>32</v>
      </c>
      <c r="AX898" s="12" t="s">
        <v>83</v>
      </c>
      <c r="AY898" s="153" t="s">
        <v>375</v>
      </c>
    </row>
    <row r="899" spans="2:65" s="14" customFormat="1" ht="11.25" x14ac:dyDescent="0.2">
      <c r="B899" s="166"/>
      <c r="D899" s="152" t="s">
        <v>384</v>
      </c>
      <c r="E899" s="167" t="s">
        <v>1</v>
      </c>
      <c r="F899" s="168" t="s">
        <v>3115</v>
      </c>
      <c r="H899" s="167" t="s">
        <v>1</v>
      </c>
      <c r="I899" s="169"/>
      <c r="L899" s="166"/>
      <c r="M899" s="170"/>
      <c r="T899" s="171"/>
      <c r="AT899" s="167" t="s">
        <v>384</v>
      </c>
      <c r="AU899" s="167" t="s">
        <v>83</v>
      </c>
      <c r="AV899" s="14" t="s">
        <v>83</v>
      </c>
      <c r="AW899" s="14" t="s">
        <v>32</v>
      </c>
      <c r="AX899" s="14" t="s">
        <v>76</v>
      </c>
      <c r="AY899" s="167" t="s">
        <v>375</v>
      </c>
    </row>
    <row r="900" spans="2:65" s="1" customFormat="1" ht="24.2" customHeight="1" x14ac:dyDescent="0.2">
      <c r="B900" s="32"/>
      <c r="C900" s="138" t="s">
        <v>1127</v>
      </c>
      <c r="D900" s="138" t="s">
        <v>377</v>
      </c>
      <c r="E900" s="139" t="s">
        <v>3131</v>
      </c>
      <c r="F900" s="140" t="s">
        <v>3132</v>
      </c>
      <c r="G900" s="141" t="s">
        <v>631</v>
      </c>
      <c r="H900" s="142">
        <v>2</v>
      </c>
      <c r="I900" s="143"/>
      <c r="J900" s="144">
        <f>ROUND(I900*H900,2)</f>
        <v>0</v>
      </c>
      <c r="K900" s="140" t="s">
        <v>381</v>
      </c>
      <c r="L900" s="32"/>
      <c r="M900" s="145" t="s">
        <v>1</v>
      </c>
      <c r="N900" s="146" t="s">
        <v>41</v>
      </c>
      <c r="P900" s="147">
        <f>O900*H900</f>
        <v>0</v>
      </c>
      <c r="Q900" s="147">
        <v>0</v>
      </c>
      <c r="R900" s="147">
        <f>Q900*H900</f>
        <v>0</v>
      </c>
      <c r="S900" s="147">
        <v>0</v>
      </c>
      <c r="T900" s="148">
        <f>S900*H900</f>
        <v>0</v>
      </c>
      <c r="AR900" s="149" t="s">
        <v>382</v>
      </c>
      <c r="AT900" s="149" t="s">
        <v>377</v>
      </c>
      <c r="AU900" s="149" t="s">
        <v>83</v>
      </c>
      <c r="AY900" s="17" t="s">
        <v>375</v>
      </c>
      <c r="BE900" s="150">
        <f>IF(N900="základní",J900,0)</f>
        <v>0</v>
      </c>
      <c r="BF900" s="150">
        <f>IF(N900="snížená",J900,0)</f>
        <v>0</v>
      </c>
      <c r="BG900" s="150">
        <f>IF(N900="zákl. přenesená",J900,0)</f>
        <v>0</v>
      </c>
      <c r="BH900" s="150">
        <f>IF(N900="sníž. přenesená",J900,0)</f>
        <v>0</v>
      </c>
      <c r="BI900" s="150">
        <f>IF(N900="nulová",J900,0)</f>
        <v>0</v>
      </c>
      <c r="BJ900" s="17" t="s">
        <v>83</v>
      </c>
      <c r="BK900" s="150">
        <f>ROUND(I900*H900,2)</f>
        <v>0</v>
      </c>
      <c r="BL900" s="17" t="s">
        <v>382</v>
      </c>
      <c r="BM900" s="149" t="s">
        <v>3133</v>
      </c>
    </row>
    <row r="901" spans="2:65" s="12" customFormat="1" ht="11.25" x14ac:dyDescent="0.2">
      <c r="B901" s="151"/>
      <c r="D901" s="152" t="s">
        <v>384</v>
      </c>
      <c r="E901" s="153" t="s">
        <v>1</v>
      </c>
      <c r="F901" s="154" t="s">
        <v>83</v>
      </c>
      <c r="H901" s="155">
        <v>1</v>
      </c>
      <c r="I901" s="156"/>
      <c r="L901" s="151"/>
      <c r="M901" s="157"/>
      <c r="T901" s="158"/>
      <c r="AT901" s="153" t="s">
        <v>384</v>
      </c>
      <c r="AU901" s="153" t="s">
        <v>83</v>
      </c>
      <c r="AV901" s="12" t="s">
        <v>85</v>
      </c>
      <c r="AW901" s="12" t="s">
        <v>32</v>
      </c>
      <c r="AX901" s="12" t="s">
        <v>76</v>
      </c>
      <c r="AY901" s="153" t="s">
        <v>375</v>
      </c>
    </row>
    <row r="902" spans="2:65" s="12" customFormat="1" ht="11.25" x14ac:dyDescent="0.2">
      <c r="B902" s="151"/>
      <c r="D902" s="152" t="s">
        <v>384</v>
      </c>
      <c r="E902" s="153" t="s">
        <v>1</v>
      </c>
      <c r="F902" s="154" t="s">
        <v>83</v>
      </c>
      <c r="H902" s="155">
        <v>1</v>
      </c>
      <c r="I902" s="156"/>
      <c r="L902" s="151"/>
      <c r="M902" s="157"/>
      <c r="T902" s="158"/>
      <c r="AT902" s="153" t="s">
        <v>384</v>
      </c>
      <c r="AU902" s="153" t="s">
        <v>83</v>
      </c>
      <c r="AV902" s="12" t="s">
        <v>85</v>
      </c>
      <c r="AW902" s="12" t="s">
        <v>32</v>
      </c>
      <c r="AX902" s="12" t="s">
        <v>76</v>
      </c>
      <c r="AY902" s="153" t="s">
        <v>375</v>
      </c>
    </row>
    <row r="903" spans="2:65" s="13" customFormat="1" ht="11.25" x14ac:dyDescent="0.2">
      <c r="B903" s="159"/>
      <c r="D903" s="152" t="s">
        <v>384</v>
      </c>
      <c r="E903" s="160" t="s">
        <v>1</v>
      </c>
      <c r="F903" s="161" t="s">
        <v>387</v>
      </c>
      <c r="H903" s="162">
        <v>2</v>
      </c>
      <c r="I903" s="163"/>
      <c r="L903" s="159"/>
      <c r="M903" s="164"/>
      <c r="T903" s="165"/>
      <c r="AT903" s="160" t="s">
        <v>384</v>
      </c>
      <c r="AU903" s="160" t="s">
        <v>83</v>
      </c>
      <c r="AV903" s="13" t="s">
        <v>382</v>
      </c>
      <c r="AW903" s="13" t="s">
        <v>32</v>
      </c>
      <c r="AX903" s="13" t="s">
        <v>83</v>
      </c>
      <c r="AY903" s="160" t="s">
        <v>375</v>
      </c>
    </row>
    <row r="904" spans="2:65" s="14" customFormat="1" ht="11.25" x14ac:dyDescent="0.2">
      <c r="B904" s="166"/>
      <c r="D904" s="152" t="s">
        <v>384</v>
      </c>
      <c r="E904" s="167" t="s">
        <v>1</v>
      </c>
      <c r="F904" s="168" t="s">
        <v>3115</v>
      </c>
      <c r="H904" s="167" t="s">
        <v>1</v>
      </c>
      <c r="I904" s="169"/>
      <c r="L904" s="166"/>
      <c r="M904" s="170"/>
      <c r="T904" s="171"/>
      <c r="AT904" s="167" t="s">
        <v>384</v>
      </c>
      <c r="AU904" s="167" t="s">
        <v>83</v>
      </c>
      <c r="AV904" s="14" t="s">
        <v>83</v>
      </c>
      <c r="AW904" s="14" t="s">
        <v>32</v>
      </c>
      <c r="AX904" s="14" t="s">
        <v>76</v>
      </c>
      <c r="AY904" s="167" t="s">
        <v>375</v>
      </c>
    </row>
    <row r="905" spans="2:65" s="1" customFormat="1" ht="44.25" customHeight="1" x14ac:dyDescent="0.2">
      <c r="B905" s="32"/>
      <c r="C905" s="138" t="s">
        <v>1131</v>
      </c>
      <c r="D905" s="138" t="s">
        <v>377</v>
      </c>
      <c r="E905" s="139" t="s">
        <v>3134</v>
      </c>
      <c r="F905" s="140" t="s">
        <v>3135</v>
      </c>
      <c r="G905" s="141" t="s">
        <v>631</v>
      </c>
      <c r="H905" s="142">
        <v>1</v>
      </c>
      <c r="I905" s="143"/>
      <c r="J905" s="144">
        <f>ROUND(I905*H905,2)</f>
        <v>0</v>
      </c>
      <c r="K905" s="140" t="s">
        <v>381</v>
      </c>
      <c r="L905" s="32"/>
      <c r="M905" s="145" t="s">
        <v>1</v>
      </c>
      <c r="N905" s="146" t="s">
        <v>41</v>
      </c>
      <c r="P905" s="147">
        <f>O905*H905</f>
        <v>0</v>
      </c>
      <c r="Q905" s="147">
        <v>0</v>
      </c>
      <c r="R905" s="147">
        <f>Q905*H905</f>
        <v>0</v>
      </c>
      <c r="S905" s="147">
        <v>0</v>
      </c>
      <c r="T905" s="148">
        <f>S905*H905</f>
        <v>0</v>
      </c>
      <c r="AR905" s="149" t="s">
        <v>382</v>
      </c>
      <c r="AT905" s="149" t="s">
        <v>377</v>
      </c>
      <c r="AU905" s="149" t="s">
        <v>83</v>
      </c>
      <c r="AY905" s="17" t="s">
        <v>375</v>
      </c>
      <c r="BE905" s="150">
        <f>IF(N905="základní",J905,0)</f>
        <v>0</v>
      </c>
      <c r="BF905" s="150">
        <f>IF(N905="snížená",J905,0)</f>
        <v>0</v>
      </c>
      <c r="BG905" s="150">
        <f>IF(N905="zákl. přenesená",J905,0)</f>
        <v>0</v>
      </c>
      <c r="BH905" s="150">
        <f>IF(N905="sníž. přenesená",J905,0)</f>
        <v>0</v>
      </c>
      <c r="BI905" s="150">
        <f>IF(N905="nulová",J905,0)</f>
        <v>0</v>
      </c>
      <c r="BJ905" s="17" t="s">
        <v>83</v>
      </c>
      <c r="BK905" s="150">
        <f>ROUND(I905*H905,2)</f>
        <v>0</v>
      </c>
      <c r="BL905" s="17" t="s">
        <v>382</v>
      </c>
      <c r="BM905" s="149" t="s">
        <v>3136</v>
      </c>
    </row>
    <row r="906" spans="2:65" s="12" customFormat="1" ht="11.25" x14ac:dyDescent="0.2">
      <c r="B906" s="151"/>
      <c r="D906" s="152" t="s">
        <v>384</v>
      </c>
      <c r="E906" s="153" t="s">
        <v>1</v>
      </c>
      <c r="F906" s="154" t="s">
        <v>83</v>
      </c>
      <c r="H906" s="155">
        <v>1</v>
      </c>
      <c r="I906" s="156"/>
      <c r="L906" s="151"/>
      <c r="M906" s="157"/>
      <c r="T906" s="158"/>
      <c r="AT906" s="153" t="s">
        <v>384</v>
      </c>
      <c r="AU906" s="153" t="s">
        <v>83</v>
      </c>
      <c r="AV906" s="12" t="s">
        <v>85</v>
      </c>
      <c r="AW906" s="12" t="s">
        <v>32</v>
      </c>
      <c r="AX906" s="12" t="s">
        <v>83</v>
      </c>
      <c r="AY906" s="153" t="s">
        <v>375</v>
      </c>
    </row>
    <row r="907" spans="2:65" s="14" customFormat="1" ht="11.25" x14ac:dyDescent="0.2">
      <c r="B907" s="166"/>
      <c r="D907" s="152" t="s">
        <v>384</v>
      </c>
      <c r="E907" s="167" t="s">
        <v>1</v>
      </c>
      <c r="F907" s="168" t="s">
        <v>3115</v>
      </c>
      <c r="H907" s="167" t="s">
        <v>1</v>
      </c>
      <c r="I907" s="169"/>
      <c r="L907" s="166"/>
      <c r="M907" s="170"/>
      <c r="T907" s="171"/>
      <c r="AT907" s="167" t="s">
        <v>384</v>
      </c>
      <c r="AU907" s="167" t="s">
        <v>83</v>
      </c>
      <c r="AV907" s="14" t="s">
        <v>83</v>
      </c>
      <c r="AW907" s="14" t="s">
        <v>32</v>
      </c>
      <c r="AX907" s="14" t="s">
        <v>76</v>
      </c>
      <c r="AY907" s="167" t="s">
        <v>375</v>
      </c>
    </row>
    <row r="908" spans="2:65" s="1" customFormat="1" ht="16.5" customHeight="1" x14ac:dyDescent="0.2">
      <c r="B908" s="32"/>
      <c r="C908" s="138" t="s">
        <v>1135</v>
      </c>
      <c r="D908" s="138" t="s">
        <v>377</v>
      </c>
      <c r="E908" s="139" t="s">
        <v>3137</v>
      </c>
      <c r="F908" s="140" t="s">
        <v>3138</v>
      </c>
      <c r="G908" s="141" t="s">
        <v>631</v>
      </c>
      <c r="H908" s="142">
        <v>1</v>
      </c>
      <c r="I908" s="143"/>
      <c r="J908" s="144">
        <f>ROUND(I908*H908,2)</f>
        <v>0</v>
      </c>
      <c r="K908" s="140" t="s">
        <v>381</v>
      </c>
      <c r="L908" s="32"/>
      <c r="M908" s="145" t="s">
        <v>1</v>
      </c>
      <c r="N908" s="146" t="s">
        <v>41</v>
      </c>
      <c r="P908" s="147">
        <f>O908*H908</f>
        <v>0</v>
      </c>
      <c r="Q908" s="147">
        <v>0</v>
      </c>
      <c r="R908" s="147">
        <f>Q908*H908</f>
        <v>0</v>
      </c>
      <c r="S908" s="147">
        <v>0</v>
      </c>
      <c r="T908" s="148">
        <f>S908*H908</f>
        <v>0</v>
      </c>
      <c r="AR908" s="149" t="s">
        <v>382</v>
      </c>
      <c r="AT908" s="149" t="s">
        <v>377</v>
      </c>
      <c r="AU908" s="149" t="s">
        <v>83</v>
      </c>
      <c r="AY908" s="17" t="s">
        <v>375</v>
      </c>
      <c r="BE908" s="150">
        <f>IF(N908="základní",J908,0)</f>
        <v>0</v>
      </c>
      <c r="BF908" s="150">
        <f>IF(N908="snížená",J908,0)</f>
        <v>0</v>
      </c>
      <c r="BG908" s="150">
        <f>IF(N908="zákl. přenesená",J908,0)</f>
        <v>0</v>
      </c>
      <c r="BH908" s="150">
        <f>IF(N908="sníž. přenesená",J908,0)</f>
        <v>0</v>
      </c>
      <c r="BI908" s="150">
        <f>IF(N908="nulová",J908,0)</f>
        <v>0</v>
      </c>
      <c r="BJ908" s="17" t="s">
        <v>83</v>
      </c>
      <c r="BK908" s="150">
        <f>ROUND(I908*H908,2)</f>
        <v>0</v>
      </c>
      <c r="BL908" s="17" t="s">
        <v>382</v>
      </c>
      <c r="BM908" s="149" t="s">
        <v>3139</v>
      </c>
    </row>
    <row r="909" spans="2:65" s="12" customFormat="1" ht="11.25" x14ac:dyDescent="0.2">
      <c r="B909" s="151"/>
      <c r="D909" s="152" t="s">
        <v>384</v>
      </c>
      <c r="E909" s="153" t="s">
        <v>1</v>
      </c>
      <c r="F909" s="154" t="s">
        <v>83</v>
      </c>
      <c r="H909" s="155">
        <v>1</v>
      </c>
      <c r="I909" s="156"/>
      <c r="L909" s="151"/>
      <c r="M909" s="157"/>
      <c r="T909" s="158"/>
      <c r="AT909" s="153" t="s">
        <v>384</v>
      </c>
      <c r="AU909" s="153" t="s">
        <v>83</v>
      </c>
      <c r="AV909" s="12" t="s">
        <v>85</v>
      </c>
      <c r="AW909" s="12" t="s">
        <v>32</v>
      </c>
      <c r="AX909" s="12" t="s">
        <v>76</v>
      </c>
      <c r="AY909" s="153" t="s">
        <v>375</v>
      </c>
    </row>
    <row r="910" spans="2:65" s="13" customFormat="1" ht="11.25" x14ac:dyDescent="0.2">
      <c r="B910" s="159"/>
      <c r="D910" s="152" t="s">
        <v>384</v>
      </c>
      <c r="E910" s="160" t="s">
        <v>1</v>
      </c>
      <c r="F910" s="161" t="s">
        <v>387</v>
      </c>
      <c r="H910" s="162">
        <v>1</v>
      </c>
      <c r="I910" s="163"/>
      <c r="L910" s="159"/>
      <c r="M910" s="164"/>
      <c r="T910" s="165"/>
      <c r="AT910" s="160" t="s">
        <v>384</v>
      </c>
      <c r="AU910" s="160" t="s">
        <v>83</v>
      </c>
      <c r="AV910" s="13" t="s">
        <v>382</v>
      </c>
      <c r="AW910" s="13" t="s">
        <v>32</v>
      </c>
      <c r="AX910" s="13" t="s">
        <v>83</v>
      </c>
      <c r="AY910" s="160" t="s">
        <v>375</v>
      </c>
    </row>
    <row r="911" spans="2:65" s="14" customFormat="1" ht="11.25" x14ac:dyDescent="0.2">
      <c r="B911" s="166"/>
      <c r="D911" s="152" t="s">
        <v>384</v>
      </c>
      <c r="E911" s="167" t="s">
        <v>1</v>
      </c>
      <c r="F911" s="168" t="s">
        <v>3115</v>
      </c>
      <c r="H911" s="167" t="s">
        <v>1</v>
      </c>
      <c r="I911" s="169"/>
      <c r="L911" s="166"/>
      <c r="M911" s="170"/>
      <c r="T911" s="171"/>
      <c r="AT911" s="167" t="s">
        <v>384</v>
      </c>
      <c r="AU911" s="167" t="s">
        <v>83</v>
      </c>
      <c r="AV911" s="14" t="s">
        <v>83</v>
      </c>
      <c r="AW911" s="14" t="s">
        <v>32</v>
      </c>
      <c r="AX911" s="14" t="s">
        <v>76</v>
      </c>
      <c r="AY911" s="167" t="s">
        <v>375</v>
      </c>
    </row>
    <row r="912" spans="2:65" s="1" customFormat="1" ht="16.5" customHeight="1" x14ac:dyDescent="0.2">
      <c r="B912" s="32"/>
      <c r="C912" s="138" t="s">
        <v>1141</v>
      </c>
      <c r="D912" s="138" t="s">
        <v>377</v>
      </c>
      <c r="E912" s="139" t="s">
        <v>3140</v>
      </c>
      <c r="F912" s="140" t="s">
        <v>3141</v>
      </c>
      <c r="G912" s="141" t="s">
        <v>641</v>
      </c>
      <c r="H912" s="142">
        <v>72</v>
      </c>
      <c r="I912" s="143"/>
      <c r="J912" s="144">
        <f>ROUND(I912*H912,2)</f>
        <v>0</v>
      </c>
      <c r="K912" s="140" t="s">
        <v>381</v>
      </c>
      <c r="L912" s="32"/>
      <c r="M912" s="145" t="s">
        <v>1</v>
      </c>
      <c r="N912" s="146" t="s">
        <v>41</v>
      </c>
      <c r="P912" s="147">
        <f>O912*H912</f>
        <v>0</v>
      </c>
      <c r="Q912" s="147">
        <v>0</v>
      </c>
      <c r="R912" s="147">
        <f>Q912*H912</f>
        <v>0</v>
      </c>
      <c r="S912" s="147">
        <v>0</v>
      </c>
      <c r="T912" s="148">
        <f>S912*H912</f>
        <v>0</v>
      </c>
      <c r="AR912" s="149" t="s">
        <v>382</v>
      </c>
      <c r="AT912" s="149" t="s">
        <v>377</v>
      </c>
      <c r="AU912" s="149" t="s">
        <v>83</v>
      </c>
      <c r="AY912" s="17" t="s">
        <v>375</v>
      </c>
      <c r="BE912" s="150">
        <f>IF(N912="základní",J912,0)</f>
        <v>0</v>
      </c>
      <c r="BF912" s="150">
        <f>IF(N912="snížená",J912,0)</f>
        <v>0</v>
      </c>
      <c r="BG912" s="150">
        <f>IF(N912="zákl. přenesená",J912,0)</f>
        <v>0</v>
      </c>
      <c r="BH912" s="150">
        <f>IF(N912="sníž. přenesená",J912,0)</f>
        <v>0</v>
      </c>
      <c r="BI912" s="150">
        <f>IF(N912="nulová",J912,0)</f>
        <v>0</v>
      </c>
      <c r="BJ912" s="17" t="s">
        <v>83</v>
      </c>
      <c r="BK912" s="150">
        <f>ROUND(I912*H912,2)</f>
        <v>0</v>
      </c>
      <c r="BL912" s="17" t="s">
        <v>382</v>
      </c>
      <c r="BM912" s="149" t="s">
        <v>3142</v>
      </c>
    </row>
    <row r="913" spans="2:65" s="12" customFormat="1" ht="11.25" x14ac:dyDescent="0.2">
      <c r="B913" s="151"/>
      <c r="D913" s="152" t="s">
        <v>384</v>
      </c>
      <c r="E913" s="153" t="s">
        <v>1</v>
      </c>
      <c r="F913" s="154" t="s">
        <v>529</v>
      </c>
      <c r="H913" s="155">
        <v>20</v>
      </c>
      <c r="I913" s="156"/>
      <c r="L913" s="151"/>
      <c r="M913" s="157"/>
      <c r="T913" s="158"/>
      <c r="AT913" s="153" t="s">
        <v>384</v>
      </c>
      <c r="AU913" s="153" t="s">
        <v>83</v>
      </c>
      <c r="AV913" s="12" t="s">
        <v>85</v>
      </c>
      <c r="AW913" s="12" t="s">
        <v>32</v>
      </c>
      <c r="AX913" s="12" t="s">
        <v>76</v>
      </c>
      <c r="AY913" s="153" t="s">
        <v>375</v>
      </c>
    </row>
    <row r="914" spans="2:65" s="12" customFormat="1" ht="11.25" x14ac:dyDescent="0.2">
      <c r="B914" s="151"/>
      <c r="D914" s="152" t="s">
        <v>384</v>
      </c>
      <c r="E914" s="153" t="s">
        <v>1</v>
      </c>
      <c r="F914" s="154" t="s">
        <v>577</v>
      </c>
      <c r="H914" s="155">
        <v>30</v>
      </c>
      <c r="I914" s="156"/>
      <c r="L914" s="151"/>
      <c r="M914" s="157"/>
      <c r="T914" s="158"/>
      <c r="AT914" s="153" t="s">
        <v>384</v>
      </c>
      <c r="AU914" s="153" t="s">
        <v>83</v>
      </c>
      <c r="AV914" s="12" t="s">
        <v>85</v>
      </c>
      <c r="AW914" s="12" t="s">
        <v>32</v>
      </c>
      <c r="AX914" s="12" t="s">
        <v>76</v>
      </c>
      <c r="AY914" s="153" t="s">
        <v>375</v>
      </c>
    </row>
    <row r="915" spans="2:65" s="12" customFormat="1" ht="11.25" x14ac:dyDescent="0.2">
      <c r="B915" s="151"/>
      <c r="D915" s="152" t="s">
        <v>384</v>
      </c>
      <c r="E915" s="153" t="s">
        <v>1</v>
      </c>
      <c r="F915" s="154" t="s">
        <v>540</v>
      </c>
      <c r="H915" s="155">
        <v>22</v>
      </c>
      <c r="I915" s="156"/>
      <c r="L915" s="151"/>
      <c r="M915" s="157"/>
      <c r="T915" s="158"/>
      <c r="AT915" s="153" t="s">
        <v>384</v>
      </c>
      <c r="AU915" s="153" t="s">
        <v>83</v>
      </c>
      <c r="AV915" s="12" t="s">
        <v>85</v>
      </c>
      <c r="AW915" s="12" t="s">
        <v>32</v>
      </c>
      <c r="AX915" s="12" t="s">
        <v>76</v>
      </c>
      <c r="AY915" s="153" t="s">
        <v>375</v>
      </c>
    </row>
    <row r="916" spans="2:65" s="13" customFormat="1" ht="11.25" x14ac:dyDescent="0.2">
      <c r="B916" s="159"/>
      <c r="D916" s="152" t="s">
        <v>384</v>
      </c>
      <c r="E916" s="160" t="s">
        <v>1</v>
      </c>
      <c r="F916" s="161" t="s">
        <v>387</v>
      </c>
      <c r="H916" s="162">
        <v>72</v>
      </c>
      <c r="I916" s="163"/>
      <c r="L916" s="159"/>
      <c r="M916" s="164"/>
      <c r="T916" s="165"/>
      <c r="AT916" s="160" t="s">
        <v>384</v>
      </c>
      <c r="AU916" s="160" t="s">
        <v>83</v>
      </c>
      <c r="AV916" s="13" t="s">
        <v>382</v>
      </c>
      <c r="AW916" s="13" t="s">
        <v>32</v>
      </c>
      <c r="AX916" s="13" t="s">
        <v>83</v>
      </c>
      <c r="AY916" s="160" t="s">
        <v>375</v>
      </c>
    </row>
    <row r="917" spans="2:65" s="14" customFormat="1" ht="11.25" x14ac:dyDescent="0.2">
      <c r="B917" s="166"/>
      <c r="D917" s="152" t="s">
        <v>384</v>
      </c>
      <c r="E917" s="167" t="s">
        <v>1</v>
      </c>
      <c r="F917" s="168" t="s">
        <v>3115</v>
      </c>
      <c r="H917" s="167" t="s">
        <v>1</v>
      </c>
      <c r="I917" s="169"/>
      <c r="L917" s="166"/>
      <c r="M917" s="170"/>
      <c r="T917" s="171"/>
      <c r="AT917" s="167" t="s">
        <v>384</v>
      </c>
      <c r="AU917" s="167" t="s">
        <v>83</v>
      </c>
      <c r="AV917" s="14" t="s">
        <v>83</v>
      </c>
      <c r="AW917" s="14" t="s">
        <v>32</v>
      </c>
      <c r="AX917" s="14" t="s">
        <v>76</v>
      </c>
      <c r="AY917" s="167" t="s">
        <v>375</v>
      </c>
    </row>
    <row r="918" spans="2:65" s="1" customFormat="1" ht="24.2" customHeight="1" x14ac:dyDescent="0.2">
      <c r="B918" s="32"/>
      <c r="C918" s="138" t="s">
        <v>1145</v>
      </c>
      <c r="D918" s="138" t="s">
        <v>377</v>
      </c>
      <c r="E918" s="139" t="s">
        <v>3143</v>
      </c>
      <c r="F918" s="140" t="s">
        <v>3144</v>
      </c>
      <c r="G918" s="141" t="s">
        <v>631</v>
      </c>
      <c r="H918" s="142">
        <v>1</v>
      </c>
      <c r="I918" s="143"/>
      <c r="J918" s="144">
        <f>ROUND(I918*H918,2)</f>
        <v>0</v>
      </c>
      <c r="K918" s="140" t="s">
        <v>381</v>
      </c>
      <c r="L918" s="32"/>
      <c r="M918" s="145" t="s">
        <v>1</v>
      </c>
      <c r="N918" s="146" t="s">
        <v>41</v>
      </c>
      <c r="P918" s="147">
        <f>O918*H918</f>
        <v>0</v>
      </c>
      <c r="Q918" s="147">
        <v>0</v>
      </c>
      <c r="R918" s="147">
        <f>Q918*H918</f>
        <v>0</v>
      </c>
      <c r="S918" s="147">
        <v>0</v>
      </c>
      <c r="T918" s="148">
        <f>S918*H918</f>
        <v>0</v>
      </c>
      <c r="AR918" s="149" t="s">
        <v>382</v>
      </c>
      <c r="AT918" s="149" t="s">
        <v>377</v>
      </c>
      <c r="AU918" s="149" t="s">
        <v>83</v>
      </c>
      <c r="AY918" s="17" t="s">
        <v>375</v>
      </c>
      <c r="BE918" s="150">
        <f>IF(N918="základní",J918,0)</f>
        <v>0</v>
      </c>
      <c r="BF918" s="150">
        <f>IF(N918="snížená",J918,0)</f>
        <v>0</v>
      </c>
      <c r="BG918" s="150">
        <f>IF(N918="zákl. přenesená",J918,0)</f>
        <v>0</v>
      </c>
      <c r="BH918" s="150">
        <f>IF(N918="sníž. přenesená",J918,0)</f>
        <v>0</v>
      </c>
      <c r="BI918" s="150">
        <f>IF(N918="nulová",J918,0)</f>
        <v>0</v>
      </c>
      <c r="BJ918" s="17" t="s">
        <v>83</v>
      </c>
      <c r="BK918" s="150">
        <f>ROUND(I918*H918,2)</f>
        <v>0</v>
      </c>
      <c r="BL918" s="17" t="s">
        <v>382</v>
      </c>
      <c r="BM918" s="149" t="s">
        <v>3145</v>
      </c>
    </row>
    <row r="919" spans="2:65" s="12" customFormat="1" ht="11.25" x14ac:dyDescent="0.2">
      <c r="B919" s="151"/>
      <c r="D919" s="152" t="s">
        <v>384</v>
      </c>
      <c r="E919" s="153" t="s">
        <v>1</v>
      </c>
      <c r="F919" s="154" t="s">
        <v>83</v>
      </c>
      <c r="H919" s="155">
        <v>1</v>
      </c>
      <c r="I919" s="156"/>
      <c r="L919" s="151"/>
      <c r="M919" s="157"/>
      <c r="T919" s="158"/>
      <c r="AT919" s="153" t="s">
        <v>384</v>
      </c>
      <c r="AU919" s="153" t="s">
        <v>83</v>
      </c>
      <c r="AV919" s="12" t="s">
        <v>85</v>
      </c>
      <c r="AW919" s="12" t="s">
        <v>32</v>
      </c>
      <c r="AX919" s="12" t="s">
        <v>83</v>
      </c>
      <c r="AY919" s="153" t="s">
        <v>375</v>
      </c>
    </row>
    <row r="920" spans="2:65" s="14" customFormat="1" ht="11.25" x14ac:dyDescent="0.2">
      <c r="B920" s="166"/>
      <c r="D920" s="152" t="s">
        <v>384</v>
      </c>
      <c r="E920" s="167" t="s">
        <v>1</v>
      </c>
      <c r="F920" s="168" t="s">
        <v>3115</v>
      </c>
      <c r="H920" s="167" t="s">
        <v>1</v>
      </c>
      <c r="I920" s="169"/>
      <c r="L920" s="166"/>
      <c r="M920" s="170"/>
      <c r="T920" s="171"/>
      <c r="AT920" s="167" t="s">
        <v>384</v>
      </c>
      <c r="AU920" s="167" t="s">
        <v>83</v>
      </c>
      <c r="AV920" s="14" t="s">
        <v>83</v>
      </c>
      <c r="AW920" s="14" t="s">
        <v>32</v>
      </c>
      <c r="AX920" s="14" t="s">
        <v>76</v>
      </c>
      <c r="AY920" s="167" t="s">
        <v>375</v>
      </c>
    </row>
    <row r="921" spans="2:65" s="1" customFormat="1" ht="16.5" customHeight="1" x14ac:dyDescent="0.2">
      <c r="B921" s="32"/>
      <c r="C921" s="138" t="s">
        <v>1151</v>
      </c>
      <c r="D921" s="138" t="s">
        <v>377</v>
      </c>
      <c r="E921" s="139" t="s">
        <v>3146</v>
      </c>
      <c r="F921" s="140" t="s">
        <v>3147</v>
      </c>
      <c r="G921" s="141" t="s">
        <v>641</v>
      </c>
      <c r="H921" s="142">
        <v>50</v>
      </c>
      <c r="I921" s="143"/>
      <c r="J921" s="144">
        <f>ROUND(I921*H921,2)</f>
        <v>0</v>
      </c>
      <c r="K921" s="140" t="s">
        <v>381</v>
      </c>
      <c r="L921" s="32"/>
      <c r="M921" s="145" t="s">
        <v>1</v>
      </c>
      <c r="N921" s="146" t="s">
        <v>41</v>
      </c>
      <c r="P921" s="147">
        <f>O921*H921</f>
        <v>0</v>
      </c>
      <c r="Q921" s="147">
        <v>0</v>
      </c>
      <c r="R921" s="147">
        <f>Q921*H921</f>
        <v>0</v>
      </c>
      <c r="S921" s="147">
        <v>0</v>
      </c>
      <c r="T921" s="148">
        <f>S921*H921</f>
        <v>0</v>
      </c>
      <c r="AR921" s="149" t="s">
        <v>382</v>
      </c>
      <c r="AT921" s="149" t="s">
        <v>377</v>
      </c>
      <c r="AU921" s="149" t="s">
        <v>83</v>
      </c>
      <c r="AY921" s="17" t="s">
        <v>375</v>
      </c>
      <c r="BE921" s="150">
        <f>IF(N921="základní",J921,0)</f>
        <v>0</v>
      </c>
      <c r="BF921" s="150">
        <f>IF(N921="snížená",J921,0)</f>
        <v>0</v>
      </c>
      <c r="BG921" s="150">
        <f>IF(N921="zákl. přenesená",J921,0)</f>
        <v>0</v>
      </c>
      <c r="BH921" s="150">
        <f>IF(N921="sníž. přenesená",J921,0)</f>
        <v>0</v>
      </c>
      <c r="BI921" s="150">
        <f>IF(N921="nulová",J921,0)</f>
        <v>0</v>
      </c>
      <c r="BJ921" s="17" t="s">
        <v>83</v>
      </c>
      <c r="BK921" s="150">
        <f>ROUND(I921*H921,2)</f>
        <v>0</v>
      </c>
      <c r="BL921" s="17" t="s">
        <v>382</v>
      </c>
      <c r="BM921" s="149" t="s">
        <v>3148</v>
      </c>
    </row>
    <row r="922" spans="2:65" s="12" customFormat="1" ht="11.25" x14ac:dyDescent="0.2">
      <c r="B922" s="151"/>
      <c r="D922" s="152" t="s">
        <v>384</v>
      </c>
      <c r="E922" s="153" t="s">
        <v>1</v>
      </c>
      <c r="F922" s="154" t="s">
        <v>713</v>
      </c>
      <c r="H922" s="155">
        <v>50</v>
      </c>
      <c r="I922" s="156"/>
      <c r="L922" s="151"/>
      <c r="M922" s="157"/>
      <c r="T922" s="158"/>
      <c r="AT922" s="153" t="s">
        <v>384</v>
      </c>
      <c r="AU922" s="153" t="s">
        <v>83</v>
      </c>
      <c r="AV922" s="12" t="s">
        <v>85</v>
      </c>
      <c r="AW922" s="12" t="s">
        <v>32</v>
      </c>
      <c r="AX922" s="12" t="s">
        <v>76</v>
      </c>
      <c r="AY922" s="153" t="s">
        <v>375</v>
      </c>
    </row>
    <row r="923" spans="2:65" s="13" customFormat="1" ht="11.25" x14ac:dyDescent="0.2">
      <c r="B923" s="159"/>
      <c r="D923" s="152" t="s">
        <v>384</v>
      </c>
      <c r="E923" s="160" t="s">
        <v>1</v>
      </c>
      <c r="F923" s="161" t="s">
        <v>387</v>
      </c>
      <c r="H923" s="162">
        <v>50</v>
      </c>
      <c r="I923" s="163"/>
      <c r="L923" s="159"/>
      <c r="M923" s="164"/>
      <c r="T923" s="165"/>
      <c r="AT923" s="160" t="s">
        <v>384</v>
      </c>
      <c r="AU923" s="160" t="s">
        <v>83</v>
      </c>
      <c r="AV923" s="13" t="s">
        <v>382</v>
      </c>
      <c r="AW923" s="13" t="s">
        <v>32</v>
      </c>
      <c r="AX923" s="13" t="s">
        <v>83</v>
      </c>
      <c r="AY923" s="160" t="s">
        <v>375</v>
      </c>
    </row>
    <row r="924" spans="2:65" s="14" customFormat="1" ht="11.25" x14ac:dyDescent="0.2">
      <c r="B924" s="166"/>
      <c r="D924" s="152" t="s">
        <v>384</v>
      </c>
      <c r="E924" s="167" t="s">
        <v>1</v>
      </c>
      <c r="F924" s="168" t="s">
        <v>3115</v>
      </c>
      <c r="H924" s="167" t="s">
        <v>1</v>
      </c>
      <c r="I924" s="169"/>
      <c r="L924" s="166"/>
      <c r="M924" s="170"/>
      <c r="T924" s="171"/>
      <c r="AT924" s="167" t="s">
        <v>384</v>
      </c>
      <c r="AU924" s="167" t="s">
        <v>83</v>
      </c>
      <c r="AV924" s="14" t="s">
        <v>83</v>
      </c>
      <c r="AW924" s="14" t="s">
        <v>32</v>
      </c>
      <c r="AX924" s="14" t="s">
        <v>76</v>
      </c>
      <c r="AY924" s="167" t="s">
        <v>375</v>
      </c>
    </row>
    <row r="925" spans="2:65" s="1" customFormat="1" ht="16.5" customHeight="1" x14ac:dyDescent="0.2">
      <c r="B925" s="32"/>
      <c r="C925" s="138" t="s">
        <v>1155</v>
      </c>
      <c r="D925" s="138" t="s">
        <v>377</v>
      </c>
      <c r="E925" s="139" t="s">
        <v>3149</v>
      </c>
      <c r="F925" s="140" t="s">
        <v>3150</v>
      </c>
      <c r="G925" s="141" t="s">
        <v>631</v>
      </c>
      <c r="H925" s="142">
        <v>1</v>
      </c>
      <c r="I925" s="143"/>
      <c r="J925" s="144">
        <f>ROUND(I925*H925,2)</f>
        <v>0</v>
      </c>
      <c r="K925" s="140" t="s">
        <v>381</v>
      </c>
      <c r="L925" s="32"/>
      <c r="M925" s="145" t="s">
        <v>1</v>
      </c>
      <c r="N925" s="146" t="s">
        <v>41</v>
      </c>
      <c r="P925" s="147">
        <f>O925*H925</f>
        <v>0</v>
      </c>
      <c r="Q925" s="147">
        <v>0</v>
      </c>
      <c r="R925" s="147">
        <f>Q925*H925</f>
        <v>0</v>
      </c>
      <c r="S925" s="147">
        <v>0</v>
      </c>
      <c r="T925" s="148">
        <f>S925*H925</f>
        <v>0</v>
      </c>
      <c r="AR925" s="149" t="s">
        <v>382</v>
      </c>
      <c r="AT925" s="149" t="s">
        <v>377</v>
      </c>
      <c r="AU925" s="149" t="s">
        <v>83</v>
      </c>
      <c r="AY925" s="17" t="s">
        <v>375</v>
      </c>
      <c r="BE925" s="150">
        <f>IF(N925="základní",J925,0)</f>
        <v>0</v>
      </c>
      <c r="BF925" s="150">
        <f>IF(N925="snížená",J925,0)</f>
        <v>0</v>
      </c>
      <c r="BG925" s="150">
        <f>IF(N925="zákl. přenesená",J925,0)</f>
        <v>0</v>
      </c>
      <c r="BH925" s="150">
        <f>IF(N925="sníž. přenesená",J925,0)</f>
        <v>0</v>
      </c>
      <c r="BI925" s="150">
        <f>IF(N925="nulová",J925,0)</f>
        <v>0</v>
      </c>
      <c r="BJ925" s="17" t="s">
        <v>83</v>
      </c>
      <c r="BK925" s="150">
        <f>ROUND(I925*H925,2)</f>
        <v>0</v>
      </c>
      <c r="BL925" s="17" t="s">
        <v>382</v>
      </c>
      <c r="BM925" s="149" t="s">
        <v>3151</v>
      </c>
    </row>
    <row r="926" spans="2:65" s="12" customFormat="1" ht="11.25" x14ac:dyDescent="0.2">
      <c r="B926" s="151"/>
      <c r="D926" s="152" t="s">
        <v>384</v>
      </c>
      <c r="E926" s="153" t="s">
        <v>1</v>
      </c>
      <c r="F926" s="154" t="s">
        <v>83</v>
      </c>
      <c r="H926" s="155">
        <v>1</v>
      </c>
      <c r="I926" s="156"/>
      <c r="L926" s="151"/>
      <c r="M926" s="157"/>
      <c r="T926" s="158"/>
      <c r="AT926" s="153" t="s">
        <v>384</v>
      </c>
      <c r="AU926" s="153" t="s">
        <v>83</v>
      </c>
      <c r="AV926" s="12" t="s">
        <v>85</v>
      </c>
      <c r="AW926" s="12" t="s">
        <v>32</v>
      </c>
      <c r="AX926" s="12" t="s">
        <v>83</v>
      </c>
      <c r="AY926" s="153" t="s">
        <v>375</v>
      </c>
    </row>
    <row r="927" spans="2:65" s="14" customFormat="1" ht="11.25" x14ac:dyDescent="0.2">
      <c r="B927" s="166"/>
      <c r="D927" s="152" t="s">
        <v>384</v>
      </c>
      <c r="E927" s="167" t="s">
        <v>1</v>
      </c>
      <c r="F927" s="168" t="s">
        <v>3115</v>
      </c>
      <c r="H927" s="167" t="s">
        <v>1</v>
      </c>
      <c r="I927" s="169"/>
      <c r="L927" s="166"/>
      <c r="M927" s="170"/>
      <c r="T927" s="171"/>
      <c r="AT927" s="167" t="s">
        <v>384</v>
      </c>
      <c r="AU927" s="167" t="s">
        <v>83</v>
      </c>
      <c r="AV927" s="14" t="s">
        <v>83</v>
      </c>
      <c r="AW927" s="14" t="s">
        <v>32</v>
      </c>
      <c r="AX927" s="14" t="s">
        <v>76</v>
      </c>
      <c r="AY927" s="167" t="s">
        <v>375</v>
      </c>
    </row>
    <row r="928" spans="2:65" s="1" customFormat="1" ht="16.5" customHeight="1" x14ac:dyDescent="0.2">
      <c r="B928" s="32"/>
      <c r="C928" s="138" t="s">
        <v>1160</v>
      </c>
      <c r="D928" s="138" t="s">
        <v>377</v>
      </c>
      <c r="E928" s="139" t="s">
        <v>3152</v>
      </c>
      <c r="F928" s="140" t="s">
        <v>3153</v>
      </c>
      <c r="G928" s="141" t="s">
        <v>631</v>
      </c>
      <c r="H928" s="142">
        <v>41</v>
      </c>
      <c r="I928" s="143"/>
      <c r="J928" s="144">
        <f>ROUND(I928*H928,2)</f>
        <v>0</v>
      </c>
      <c r="K928" s="140" t="s">
        <v>381</v>
      </c>
      <c r="L928" s="32"/>
      <c r="M928" s="145" t="s">
        <v>1</v>
      </c>
      <c r="N928" s="146" t="s">
        <v>41</v>
      </c>
      <c r="P928" s="147">
        <f>O928*H928</f>
        <v>0</v>
      </c>
      <c r="Q928" s="147">
        <v>0</v>
      </c>
      <c r="R928" s="147">
        <f>Q928*H928</f>
        <v>0</v>
      </c>
      <c r="S928" s="147">
        <v>0</v>
      </c>
      <c r="T928" s="148">
        <f>S928*H928</f>
        <v>0</v>
      </c>
      <c r="AR928" s="149" t="s">
        <v>382</v>
      </c>
      <c r="AT928" s="149" t="s">
        <v>377</v>
      </c>
      <c r="AU928" s="149" t="s">
        <v>83</v>
      </c>
      <c r="AY928" s="17" t="s">
        <v>375</v>
      </c>
      <c r="BE928" s="150">
        <f>IF(N928="základní",J928,0)</f>
        <v>0</v>
      </c>
      <c r="BF928" s="150">
        <f>IF(N928="snížená",J928,0)</f>
        <v>0</v>
      </c>
      <c r="BG928" s="150">
        <f>IF(N928="zákl. přenesená",J928,0)</f>
        <v>0</v>
      </c>
      <c r="BH928" s="150">
        <f>IF(N928="sníž. přenesená",J928,0)</f>
        <v>0</v>
      </c>
      <c r="BI928" s="150">
        <f>IF(N928="nulová",J928,0)</f>
        <v>0</v>
      </c>
      <c r="BJ928" s="17" t="s">
        <v>83</v>
      </c>
      <c r="BK928" s="150">
        <f>ROUND(I928*H928,2)</f>
        <v>0</v>
      </c>
      <c r="BL928" s="17" t="s">
        <v>382</v>
      </c>
      <c r="BM928" s="149" t="s">
        <v>3154</v>
      </c>
    </row>
    <row r="929" spans="2:65" s="12" customFormat="1" ht="11.25" x14ac:dyDescent="0.2">
      <c r="B929" s="151"/>
      <c r="D929" s="152" t="s">
        <v>384</v>
      </c>
      <c r="E929" s="153" t="s">
        <v>1</v>
      </c>
      <c r="F929" s="154" t="s">
        <v>93</v>
      </c>
      <c r="H929" s="155">
        <v>3</v>
      </c>
      <c r="I929" s="156"/>
      <c r="L929" s="151"/>
      <c r="M929" s="157"/>
      <c r="T929" s="158"/>
      <c r="AT929" s="153" t="s">
        <v>384</v>
      </c>
      <c r="AU929" s="153" t="s">
        <v>83</v>
      </c>
      <c r="AV929" s="12" t="s">
        <v>85</v>
      </c>
      <c r="AW929" s="12" t="s">
        <v>32</v>
      </c>
      <c r="AX929" s="12" t="s">
        <v>76</v>
      </c>
      <c r="AY929" s="153" t="s">
        <v>375</v>
      </c>
    </row>
    <row r="930" spans="2:65" s="12" customFormat="1" ht="11.25" x14ac:dyDescent="0.2">
      <c r="B930" s="151"/>
      <c r="D930" s="152" t="s">
        <v>384</v>
      </c>
      <c r="E930" s="153" t="s">
        <v>1</v>
      </c>
      <c r="F930" s="154" t="s">
        <v>382</v>
      </c>
      <c r="H930" s="155">
        <v>4</v>
      </c>
      <c r="I930" s="156"/>
      <c r="L930" s="151"/>
      <c r="M930" s="157"/>
      <c r="T930" s="158"/>
      <c r="AT930" s="153" t="s">
        <v>384</v>
      </c>
      <c r="AU930" s="153" t="s">
        <v>83</v>
      </c>
      <c r="AV930" s="12" t="s">
        <v>85</v>
      </c>
      <c r="AW930" s="12" t="s">
        <v>32</v>
      </c>
      <c r="AX930" s="12" t="s">
        <v>76</v>
      </c>
      <c r="AY930" s="153" t="s">
        <v>375</v>
      </c>
    </row>
    <row r="931" spans="2:65" s="12" customFormat="1" ht="11.25" x14ac:dyDescent="0.2">
      <c r="B931" s="151"/>
      <c r="D931" s="152" t="s">
        <v>384</v>
      </c>
      <c r="E931" s="153" t="s">
        <v>1</v>
      </c>
      <c r="F931" s="154" t="s">
        <v>404</v>
      </c>
      <c r="H931" s="155">
        <v>5</v>
      </c>
      <c r="I931" s="156"/>
      <c r="L931" s="151"/>
      <c r="M931" s="157"/>
      <c r="T931" s="158"/>
      <c r="AT931" s="153" t="s">
        <v>384</v>
      </c>
      <c r="AU931" s="153" t="s">
        <v>83</v>
      </c>
      <c r="AV931" s="12" t="s">
        <v>85</v>
      </c>
      <c r="AW931" s="12" t="s">
        <v>32</v>
      </c>
      <c r="AX931" s="12" t="s">
        <v>76</v>
      </c>
      <c r="AY931" s="153" t="s">
        <v>375</v>
      </c>
    </row>
    <row r="932" spans="2:65" s="12" customFormat="1" ht="11.25" x14ac:dyDescent="0.2">
      <c r="B932" s="151"/>
      <c r="D932" s="152" t="s">
        <v>384</v>
      </c>
      <c r="E932" s="153" t="s">
        <v>1</v>
      </c>
      <c r="F932" s="154" t="s">
        <v>85</v>
      </c>
      <c r="H932" s="155">
        <v>2</v>
      </c>
      <c r="I932" s="156"/>
      <c r="L932" s="151"/>
      <c r="M932" s="157"/>
      <c r="T932" s="158"/>
      <c r="AT932" s="153" t="s">
        <v>384</v>
      </c>
      <c r="AU932" s="153" t="s">
        <v>83</v>
      </c>
      <c r="AV932" s="12" t="s">
        <v>85</v>
      </c>
      <c r="AW932" s="12" t="s">
        <v>32</v>
      </c>
      <c r="AX932" s="12" t="s">
        <v>76</v>
      </c>
      <c r="AY932" s="153" t="s">
        <v>375</v>
      </c>
    </row>
    <row r="933" spans="2:65" s="12" customFormat="1" ht="11.25" x14ac:dyDescent="0.2">
      <c r="B933" s="151"/>
      <c r="D933" s="152" t="s">
        <v>384</v>
      </c>
      <c r="E933" s="153" t="s">
        <v>1</v>
      </c>
      <c r="F933" s="154" t="s">
        <v>404</v>
      </c>
      <c r="H933" s="155">
        <v>5</v>
      </c>
      <c r="I933" s="156"/>
      <c r="L933" s="151"/>
      <c r="M933" s="157"/>
      <c r="T933" s="158"/>
      <c r="AT933" s="153" t="s">
        <v>384</v>
      </c>
      <c r="AU933" s="153" t="s">
        <v>83</v>
      </c>
      <c r="AV933" s="12" t="s">
        <v>85</v>
      </c>
      <c r="AW933" s="12" t="s">
        <v>32</v>
      </c>
      <c r="AX933" s="12" t="s">
        <v>76</v>
      </c>
      <c r="AY933" s="153" t="s">
        <v>375</v>
      </c>
    </row>
    <row r="934" spans="2:65" s="12" customFormat="1" ht="11.25" x14ac:dyDescent="0.2">
      <c r="B934" s="151"/>
      <c r="D934" s="152" t="s">
        <v>384</v>
      </c>
      <c r="E934" s="153" t="s">
        <v>1</v>
      </c>
      <c r="F934" s="154" t="s">
        <v>540</v>
      </c>
      <c r="H934" s="155">
        <v>22</v>
      </c>
      <c r="I934" s="156"/>
      <c r="L934" s="151"/>
      <c r="M934" s="157"/>
      <c r="T934" s="158"/>
      <c r="AT934" s="153" t="s">
        <v>384</v>
      </c>
      <c r="AU934" s="153" t="s">
        <v>83</v>
      </c>
      <c r="AV934" s="12" t="s">
        <v>85</v>
      </c>
      <c r="AW934" s="12" t="s">
        <v>32</v>
      </c>
      <c r="AX934" s="12" t="s">
        <v>76</v>
      </c>
      <c r="AY934" s="153" t="s">
        <v>375</v>
      </c>
    </row>
    <row r="935" spans="2:65" s="13" customFormat="1" ht="11.25" x14ac:dyDescent="0.2">
      <c r="B935" s="159"/>
      <c r="D935" s="152" t="s">
        <v>384</v>
      </c>
      <c r="E935" s="160" t="s">
        <v>1</v>
      </c>
      <c r="F935" s="161" t="s">
        <v>387</v>
      </c>
      <c r="H935" s="162">
        <v>41</v>
      </c>
      <c r="I935" s="163"/>
      <c r="L935" s="159"/>
      <c r="M935" s="164"/>
      <c r="T935" s="165"/>
      <c r="AT935" s="160" t="s">
        <v>384</v>
      </c>
      <c r="AU935" s="160" t="s">
        <v>83</v>
      </c>
      <c r="AV935" s="13" t="s">
        <v>382</v>
      </c>
      <c r="AW935" s="13" t="s">
        <v>32</v>
      </c>
      <c r="AX935" s="13" t="s">
        <v>83</v>
      </c>
      <c r="AY935" s="160" t="s">
        <v>375</v>
      </c>
    </row>
    <row r="936" spans="2:65" s="14" customFormat="1" ht="11.25" x14ac:dyDescent="0.2">
      <c r="B936" s="166"/>
      <c r="D936" s="152" t="s">
        <v>384</v>
      </c>
      <c r="E936" s="167" t="s">
        <v>1</v>
      </c>
      <c r="F936" s="168" t="s">
        <v>3115</v>
      </c>
      <c r="H936" s="167" t="s">
        <v>1</v>
      </c>
      <c r="I936" s="169"/>
      <c r="L936" s="166"/>
      <c r="M936" s="170"/>
      <c r="T936" s="171"/>
      <c r="AT936" s="167" t="s">
        <v>384</v>
      </c>
      <c r="AU936" s="167" t="s">
        <v>83</v>
      </c>
      <c r="AV936" s="14" t="s">
        <v>83</v>
      </c>
      <c r="AW936" s="14" t="s">
        <v>32</v>
      </c>
      <c r="AX936" s="14" t="s">
        <v>76</v>
      </c>
      <c r="AY936" s="167" t="s">
        <v>375</v>
      </c>
    </row>
    <row r="937" spans="2:65" s="1" customFormat="1" ht="16.5" customHeight="1" x14ac:dyDescent="0.2">
      <c r="B937" s="32"/>
      <c r="C937" s="138" t="s">
        <v>1166</v>
      </c>
      <c r="D937" s="138" t="s">
        <v>377</v>
      </c>
      <c r="E937" s="139" t="s">
        <v>3155</v>
      </c>
      <c r="F937" s="140" t="s">
        <v>3156</v>
      </c>
      <c r="G937" s="141" t="s">
        <v>631</v>
      </c>
      <c r="H937" s="142">
        <v>9</v>
      </c>
      <c r="I937" s="143"/>
      <c r="J937" s="144">
        <f>ROUND(I937*H937,2)</f>
        <v>0</v>
      </c>
      <c r="K937" s="140" t="s">
        <v>381</v>
      </c>
      <c r="L937" s="32"/>
      <c r="M937" s="145" t="s">
        <v>1</v>
      </c>
      <c r="N937" s="146" t="s">
        <v>41</v>
      </c>
      <c r="P937" s="147">
        <f>O937*H937</f>
        <v>0</v>
      </c>
      <c r="Q937" s="147">
        <v>0</v>
      </c>
      <c r="R937" s="147">
        <f>Q937*H937</f>
        <v>0</v>
      </c>
      <c r="S937" s="147">
        <v>0</v>
      </c>
      <c r="T937" s="148">
        <f>S937*H937</f>
        <v>0</v>
      </c>
      <c r="AR937" s="149" t="s">
        <v>382</v>
      </c>
      <c r="AT937" s="149" t="s">
        <v>377</v>
      </c>
      <c r="AU937" s="149" t="s">
        <v>83</v>
      </c>
      <c r="AY937" s="17" t="s">
        <v>375</v>
      </c>
      <c r="BE937" s="150">
        <f>IF(N937="základní",J937,0)</f>
        <v>0</v>
      </c>
      <c r="BF937" s="150">
        <f>IF(N937="snížená",J937,0)</f>
        <v>0</v>
      </c>
      <c r="BG937" s="150">
        <f>IF(N937="zákl. přenesená",J937,0)</f>
        <v>0</v>
      </c>
      <c r="BH937" s="150">
        <f>IF(N937="sníž. přenesená",J937,0)</f>
        <v>0</v>
      </c>
      <c r="BI937" s="150">
        <f>IF(N937="nulová",J937,0)</f>
        <v>0</v>
      </c>
      <c r="BJ937" s="17" t="s">
        <v>83</v>
      </c>
      <c r="BK937" s="150">
        <f>ROUND(I937*H937,2)</f>
        <v>0</v>
      </c>
      <c r="BL937" s="17" t="s">
        <v>382</v>
      </c>
      <c r="BM937" s="149" t="s">
        <v>3157</v>
      </c>
    </row>
    <row r="938" spans="2:65" s="12" customFormat="1" ht="11.25" x14ac:dyDescent="0.2">
      <c r="B938" s="151"/>
      <c r="D938" s="152" t="s">
        <v>384</v>
      </c>
      <c r="E938" s="153" t="s">
        <v>1</v>
      </c>
      <c r="F938" s="154" t="s">
        <v>428</v>
      </c>
      <c r="H938" s="155">
        <v>9</v>
      </c>
      <c r="I938" s="156"/>
      <c r="L938" s="151"/>
      <c r="M938" s="157"/>
      <c r="T938" s="158"/>
      <c r="AT938" s="153" t="s">
        <v>384</v>
      </c>
      <c r="AU938" s="153" t="s">
        <v>83</v>
      </c>
      <c r="AV938" s="12" t="s">
        <v>85</v>
      </c>
      <c r="AW938" s="12" t="s">
        <v>32</v>
      </c>
      <c r="AX938" s="12" t="s">
        <v>83</v>
      </c>
      <c r="AY938" s="153" t="s">
        <v>375</v>
      </c>
    </row>
    <row r="939" spans="2:65" s="14" customFormat="1" ht="11.25" x14ac:dyDescent="0.2">
      <c r="B939" s="166"/>
      <c r="D939" s="152" t="s">
        <v>384</v>
      </c>
      <c r="E939" s="167" t="s">
        <v>1</v>
      </c>
      <c r="F939" s="168" t="s">
        <v>3115</v>
      </c>
      <c r="H939" s="167" t="s">
        <v>1</v>
      </c>
      <c r="I939" s="169"/>
      <c r="L939" s="166"/>
      <c r="M939" s="170"/>
      <c r="T939" s="171"/>
      <c r="AT939" s="167" t="s">
        <v>384</v>
      </c>
      <c r="AU939" s="167" t="s">
        <v>83</v>
      </c>
      <c r="AV939" s="14" t="s">
        <v>83</v>
      </c>
      <c r="AW939" s="14" t="s">
        <v>32</v>
      </c>
      <c r="AX939" s="14" t="s">
        <v>76</v>
      </c>
      <c r="AY939" s="167" t="s">
        <v>375</v>
      </c>
    </row>
    <row r="940" spans="2:65" s="1" customFormat="1" ht="37.9" customHeight="1" x14ac:dyDescent="0.2">
      <c r="B940" s="32"/>
      <c r="C940" s="138" t="s">
        <v>1172</v>
      </c>
      <c r="D940" s="138" t="s">
        <v>377</v>
      </c>
      <c r="E940" s="139" t="s">
        <v>3158</v>
      </c>
      <c r="F940" s="140" t="s">
        <v>3159</v>
      </c>
      <c r="G940" s="141" t="s">
        <v>631</v>
      </c>
      <c r="H940" s="142">
        <v>12</v>
      </c>
      <c r="I940" s="143"/>
      <c r="J940" s="144">
        <f>ROUND(I940*H940,2)</f>
        <v>0</v>
      </c>
      <c r="K940" s="140" t="s">
        <v>381</v>
      </c>
      <c r="L940" s="32"/>
      <c r="M940" s="145" t="s">
        <v>1</v>
      </c>
      <c r="N940" s="146" t="s">
        <v>41</v>
      </c>
      <c r="P940" s="147">
        <f>O940*H940</f>
        <v>0</v>
      </c>
      <c r="Q940" s="147">
        <v>0</v>
      </c>
      <c r="R940" s="147">
        <f>Q940*H940</f>
        <v>0</v>
      </c>
      <c r="S940" s="147">
        <v>0</v>
      </c>
      <c r="T940" s="148">
        <f>S940*H940</f>
        <v>0</v>
      </c>
      <c r="AR940" s="149" t="s">
        <v>382</v>
      </c>
      <c r="AT940" s="149" t="s">
        <v>377</v>
      </c>
      <c r="AU940" s="149" t="s">
        <v>83</v>
      </c>
      <c r="AY940" s="17" t="s">
        <v>375</v>
      </c>
      <c r="BE940" s="150">
        <f>IF(N940="základní",J940,0)</f>
        <v>0</v>
      </c>
      <c r="BF940" s="150">
        <f>IF(N940="snížená",J940,0)</f>
        <v>0</v>
      </c>
      <c r="BG940" s="150">
        <f>IF(N940="zákl. přenesená",J940,0)</f>
        <v>0</v>
      </c>
      <c r="BH940" s="150">
        <f>IF(N940="sníž. přenesená",J940,0)</f>
        <v>0</v>
      </c>
      <c r="BI940" s="150">
        <f>IF(N940="nulová",J940,0)</f>
        <v>0</v>
      </c>
      <c r="BJ940" s="17" t="s">
        <v>83</v>
      </c>
      <c r="BK940" s="150">
        <f>ROUND(I940*H940,2)</f>
        <v>0</v>
      </c>
      <c r="BL940" s="17" t="s">
        <v>382</v>
      </c>
      <c r="BM940" s="149" t="s">
        <v>3160</v>
      </c>
    </row>
    <row r="941" spans="2:65" s="12" customFormat="1" ht="11.25" x14ac:dyDescent="0.2">
      <c r="B941" s="151"/>
      <c r="D941" s="152" t="s">
        <v>384</v>
      </c>
      <c r="E941" s="153" t="s">
        <v>1</v>
      </c>
      <c r="F941" s="154" t="s">
        <v>85</v>
      </c>
      <c r="H941" s="155">
        <v>2</v>
      </c>
      <c r="I941" s="156"/>
      <c r="L941" s="151"/>
      <c r="M941" s="157"/>
      <c r="T941" s="158"/>
      <c r="AT941" s="153" t="s">
        <v>384</v>
      </c>
      <c r="AU941" s="153" t="s">
        <v>83</v>
      </c>
      <c r="AV941" s="12" t="s">
        <v>85</v>
      </c>
      <c r="AW941" s="12" t="s">
        <v>32</v>
      </c>
      <c r="AX941" s="12" t="s">
        <v>76</v>
      </c>
      <c r="AY941" s="153" t="s">
        <v>375</v>
      </c>
    </row>
    <row r="942" spans="2:65" s="12" customFormat="1" ht="11.25" x14ac:dyDescent="0.2">
      <c r="B942" s="151"/>
      <c r="D942" s="152" t="s">
        <v>384</v>
      </c>
      <c r="E942" s="153" t="s">
        <v>1</v>
      </c>
      <c r="F942" s="154" t="s">
        <v>404</v>
      </c>
      <c r="H942" s="155">
        <v>5</v>
      </c>
      <c r="I942" s="156"/>
      <c r="L942" s="151"/>
      <c r="M942" s="157"/>
      <c r="T942" s="158"/>
      <c r="AT942" s="153" t="s">
        <v>384</v>
      </c>
      <c r="AU942" s="153" t="s">
        <v>83</v>
      </c>
      <c r="AV942" s="12" t="s">
        <v>85</v>
      </c>
      <c r="AW942" s="12" t="s">
        <v>32</v>
      </c>
      <c r="AX942" s="12" t="s">
        <v>76</v>
      </c>
      <c r="AY942" s="153" t="s">
        <v>375</v>
      </c>
    </row>
    <row r="943" spans="2:65" s="12" customFormat="1" ht="11.25" x14ac:dyDescent="0.2">
      <c r="B943" s="151"/>
      <c r="D943" s="152" t="s">
        <v>384</v>
      </c>
      <c r="E943" s="153" t="s">
        <v>1</v>
      </c>
      <c r="F943" s="154" t="s">
        <v>93</v>
      </c>
      <c r="H943" s="155">
        <v>3</v>
      </c>
      <c r="I943" s="156"/>
      <c r="L943" s="151"/>
      <c r="M943" s="157"/>
      <c r="T943" s="158"/>
      <c r="AT943" s="153" t="s">
        <v>384</v>
      </c>
      <c r="AU943" s="153" t="s">
        <v>83</v>
      </c>
      <c r="AV943" s="12" t="s">
        <v>85</v>
      </c>
      <c r="AW943" s="12" t="s">
        <v>32</v>
      </c>
      <c r="AX943" s="12" t="s">
        <v>76</v>
      </c>
      <c r="AY943" s="153" t="s">
        <v>375</v>
      </c>
    </row>
    <row r="944" spans="2:65" s="12" customFormat="1" ht="11.25" x14ac:dyDescent="0.2">
      <c r="B944" s="151"/>
      <c r="D944" s="152" t="s">
        <v>384</v>
      </c>
      <c r="E944" s="153" t="s">
        <v>1</v>
      </c>
      <c r="F944" s="154" t="s">
        <v>85</v>
      </c>
      <c r="H944" s="155">
        <v>2</v>
      </c>
      <c r="I944" s="156"/>
      <c r="L944" s="151"/>
      <c r="M944" s="157"/>
      <c r="T944" s="158"/>
      <c r="AT944" s="153" t="s">
        <v>384</v>
      </c>
      <c r="AU944" s="153" t="s">
        <v>83</v>
      </c>
      <c r="AV944" s="12" t="s">
        <v>85</v>
      </c>
      <c r="AW944" s="12" t="s">
        <v>32</v>
      </c>
      <c r="AX944" s="12" t="s">
        <v>76</v>
      </c>
      <c r="AY944" s="153" t="s">
        <v>375</v>
      </c>
    </row>
    <row r="945" spans="2:65" s="13" customFormat="1" ht="11.25" x14ac:dyDescent="0.2">
      <c r="B945" s="159"/>
      <c r="D945" s="152" t="s">
        <v>384</v>
      </c>
      <c r="E945" s="160" t="s">
        <v>1</v>
      </c>
      <c r="F945" s="161" t="s">
        <v>387</v>
      </c>
      <c r="H945" s="162">
        <v>12</v>
      </c>
      <c r="I945" s="163"/>
      <c r="L945" s="159"/>
      <c r="M945" s="164"/>
      <c r="T945" s="165"/>
      <c r="AT945" s="160" t="s">
        <v>384</v>
      </c>
      <c r="AU945" s="160" t="s">
        <v>83</v>
      </c>
      <c r="AV945" s="13" t="s">
        <v>382</v>
      </c>
      <c r="AW945" s="13" t="s">
        <v>32</v>
      </c>
      <c r="AX945" s="13" t="s">
        <v>83</v>
      </c>
      <c r="AY945" s="160" t="s">
        <v>375</v>
      </c>
    </row>
    <row r="946" spans="2:65" s="14" customFormat="1" ht="11.25" x14ac:dyDescent="0.2">
      <c r="B946" s="166"/>
      <c r="D946" s="152" t="s">
        <v>384</v>
      </c>
      <c r="E946" s="167" t="s">
        <v>1</v>
      </c>
      <c r="F946" s="168" t="s">
        <v>3115</v>
      </c>
      <c r="H946" s="167" t="s">
        <v>1</v>
      </c>
      <c r="I946" s="169"/>
      <c r="L946" s="166"/>
      <c r="M946" s="170"/>
      <c r="T946" s="171"/>
      <c r="AT946" s="167" t="s">
        <v>384</v>
      </c>
      <c r="AU946" s="167" t="s">
        <v>83</v>
      </c>
      <c r="AV946" s="14" t="s">
        <v>83</v>
      </c>
      <c r="AW946" s="14" t="s">
        <v>32</v>
      </c>
      <c r="AX946" s="14" t="s">
        <v>76</v>
      </c>
      <c r="AY946" s="167" t="s">
        <v>375</v>
      </c>
    </row>
    <row r="947" spans="2:65" s="1" customFormat="1" ht="16.5" customHeight="1" x14ac:dyDescent="0.2">
      <c r="B947" s="32"/>
      <c r="C947" s="138" t="s">
        <v>1180</v>
      </c>
      <c r="D947" s="138" t="s">
        <v>377</v>
      </c>
      <c r="E947" s="139" t="s">
        <v>3161</v>
      </c>
      <c r="F947" s="140" t="s">
        <v>3162</v>
      </c>
      <c r="G947" s="141" t="s">
        <v>631</v>
      </c>
      <c r="H947" s="142">
        <v>41</v>
      </c>
      <c r="I947" s="143"/>
      <c r="J947" s="144">
        <f>ROUND(I947*H947,2)</f>
        <v>0</v>
      </c>
      <c r="K947" s="140" t="s">
        <v>381</v>
      </c>
      <c r="L947" s="32"/>
      <c r="M947" s="145" t="s">
        <v>1</v>
      </c>
      <c r="N947" s="146" t="s">
        <v>41</v>
      </c>
      <c r="P947" s="147">
        <f>O947*H947</f>
        <v>0</v>
      </c>
      <c r="Q947" s="147">
        <v>0</v>
      </c>
      <c r="R947" s="147">
        <f>Q947*H947</f>
        <v>0</v>
      </c>
      <c r="S947" s="147">
        <v>0</v>
      </c>
      <c r="T947" s="148">
        <f>S947*H947</f>
        <v>0</v>
      </c>
      <c r="AR947" s="149" t="s">
        <v>382</v>
      </c>
      <c r="AT947" s="149" t="s">
        <v>377</v>
      </c>
      <c r="AU947" s="149" t="s">
        <v>83</v>
      </c>
      <c r="AY947" s="17" t="s">
        <v>375</v>
      </c>
      <c r="BE947" s="150">
        <f>IF(N947="základní",J947,0)</f>
        <v>0</v>
      </c>
      <c r="BF947" s="150">
        <f>IF(N947="snížená",J947,0)</f>
        <v>0</v>
      </c>
      <c r="BG947" s="150">
        <f>IF(N947="zákl. přenesená",J947,0)</f>
        <v>0</v>
      </c>
      <c r="BH947" s="150">
        <f>IF(N947="sníž. přenesená",J947,0)</f>
        <v>0</v>
      </c>
      <c r="BI947" s="150">
        <f>IF(N947="nulová",J947,0)</f>
        <v>0</v>
      </c>
      <c r="BJ947" s="17" t="s">
        <v>83</v>
      </c>
      <c r="BK947" s="150">
        <f>ROUND(I947*H947,2)</f>
        <v>0</v>
      </c>
      <c r="BL947" s="17" t="s">
        <v>382</v>
      </c>
      <c r="BM947" s="149" t="s">
        <v>3163</v>
      </c>
    </row>
    <row r="948" spans="2:65" s="12" customFormat="1" ht="11.25" x14ac:dyDescent="0.2">
      <c r="B948" s="151"/>
      <c r="D948" s="152" t="s">
        <v>384</v>
      </c>
      <c r="E948" s="153" t="s">
        <v>1</v>
      </c>
      <c r="F948" s="154" t="s">
        <v>93</v>
      </c>
      <c r="H948" s="155">
        <v>3</v>
      </c>
      <c r="I948" s="156"/>
      <c r="L948" s="151"/>
      <c r="M948" s="157"/>
      <c r="T948" s="158"/>
      <c r="AT948" s="153" t="s">
        <v>384</v>
      </c>
      <c r="AU948" s="153" t="s">
        <v>83</v>
      </c>
      <c r="AV948" s="12" t="s">
        <v>85</v>
      </c>
      <c r="AW948" s="12" t="s">
        <v>32</v>
      </c>
      <c r="AX948" s="12" t="s">
        <v>76</v>
      </c>
      <c r="AY948" s="153" t="s">
        <v>375</v>
      </c>
    </row>
    <row r="949" spans="2:65" s="12" customFormat="1" ht="11.25" x14ac:dyDescent="0.2">
      <c r="B949" s="151"/>
      <c r="D949" s="152" t="s">
        <v>384</v>
      </c>
      <c r="E949" s="153" t="s">
        <v>1</v>
      </c>
      <c r="F949" s="154" t="s">
        <v>382</v>
      </c>
      <c r="H949" s="155">
        <v>4</v>
      </c>
      <c r="I949" s="156"/>
      <c r="L949" s="151"/>
      <c r="M949" s="157"/>
      <c r="T949" s="158"/>
      <c r="AT949" s="153" t="s">
        <v>384</v>
      </c>
      <c r="AU949" s="153" t="s">
        <v>83</v>
      </c>
      <c r="AV949" s="12" t="s">
        <v>85</v>
      </c>
      <c r="AW949" s="12" t="s">
        <v>32</v>
      </c>
      <c r="AX949" s="12" t="s">
        <v>76</v>
      </c>
      <c r="AY949" s="153" t="s">
        <v>375</v>
      </c>
    </row>
    <row r="950" spans="2:65" s="12" customFormat="1" ht="11.25" x14ac:dyDescent="0.2">
      <c r="B950" s="151"/>
      <c r="D950" s="152" t="s">
        <v>384</v>
      </c>
      <c r="E950" s="153" t="s">
        <v>1</v>
      </c>
      <c r="F950" s="154" t="s">
        <v>404</v>
      </c>
      <c r="H950" s="155">
        <v>5</v>
      </c>
      <c r="I950" s="156"/>
      <c r="L950" s="151"/>
      <c r="M950" s="157"/>
      <c r="T950" s="158"/>
      <c r="AT950" s="153" t="s">
        <v>384</v>
      </c>
      <c r="AU950" s="153" t="s">
        <v>83</v>
      </c>
      <c r="AV950" s="12" t="s">
        <v>85</v>
      </c>
      <c r="AW950" s="12" t="s">
        <v>32</v>
      </c>
      <c r="AX950" s="12" t="s">
        <v>76</v>
      </c>
      <c r="AY950" s="153" t="s">
        <v>375</v>
      </c>
    </row>
    <row r="951" spans="2:65" s="12" customFormat="1" ht="11.25" x14ac:dyDescent="0.2">
      <c r="B951" s="151"/>
      <c r="D951" s="152" t="s">
        <v>384</v>
      </c>
      <c r="E951" s="153" t="s">
        <v>1</v>
      </c>
      <c r="F951" s="154" t="s">
        <v>85</v>
      </c>
      <c r="H951" s="155">
        <v>2</v>
      </c>
      <c r="I951" s="156"/>
      <c r="L951" s="151"/>
      <c r="M951" s="157"/>
      <c r="T951" s="158"/>
      <c r="AT951" s="153" t="s">
        <v>384</v>
      </c>
      <c r="AU951" s="153" t="s">
        <v>83</v>
      </c>
      <c r="AV951" s="12" t="s">
        <v>85</v>
      </c>
      <c r="AW951" s="12" t="s">
        <v>32</v>
      </c>
      <c r="AX951" s="12" t="s">
        <v>76</v>
      </c>
      <c r="AY951" s="153" t="s">
        <v>375</v>
      </c>
    </row>
    <row r="952" spans="2:65" s="12" customFormat="1" ht="11.25" x14ac:dyDescent="0.2">
      <c r="B952" s="151"/>
      <c r="D952" s="152" t="s">
        <v>384</v>
      </c>
      <c r="E952" s="153" t="s">
        <v>1</v>
      </c>
      <c r="F952" s="154" t="s">
        <v>404</v>
      </c>
      <c r="H952" s="155">
        <v>5</v>
      </c>
      <c r="I952" s="156"/>
      <c r="L952" s="151"/>
      <c r="M952" s="157"/>
      <c r="T952" s="158"/>
      <c r="AT952" s="153" t="s">
        <v>384</v>
      </c>
      <c r="AU952" s="153" t="s">
        <v>83</v>
      </c>
      <c r="AV952" s="12" t="s">
        <v>85</v>
      </c>
      <c r="AW952" s="12" t="s">
        <v>32</v>
      </c>
      <c r="AX952" s="12" t="s">
        <v>76</v>
      </c>
      <c r="AY952" s="153" t="s">
        <v>375</v>
      </c>
    </row>
    <row r="953" spans="2:65" s="12" customFormat="1" ht="11.25" x14ac:dyDescent="0.2">
      <c r="B953" s="151"/>
      <c r="D953" s="152" t="s">
        <v>384</v>
      </c>
      <c r="E953" s="153" t="s">
        <v>1</v>
      </c>
      <c r="F953" s="154" t="s">
        <v>540</v>
      </c>
      <c r="H953" s="155">
        <v>22</v>
      </c>
      <c r="I953" s="156"/>
      <c r="L953" s="151"/>
      <c r="M953" s="157"/>
      <c r="T953" s="158"/>
      <c r="AT953" s="153" t="s">
        <v>384</v>
      </c>
      <c r="AU953" s="153" t="s">
        <v>83</v>
      </c>
      <c r="AV953" s="12" t="s">
        <v>85</v>
      </c>
      <c r="AW953" s="12" t="s">
        <v>32</v>
      </c>
      <c r="AX953" s="12" t="s">
        <v>76</v>
      </c>
      <c r="AY953" s="153" t="s">
        <v>375</v>
      </c>
    </row>
    <row r="954" spans="2:65" s="13" customFormat="1" ht="11.25" x14ac:dyDescent="0.2">
      <c r="B954" s="159"/>
      <c r="D954" s="152" t="s">
        <v>384</v>
      </c>
      <c r="E954" s="160" t="s">
        <v>1</v>
      </c>
      <c r="F954" s="161" t="s">
        <v>387</v>
      </c>
      <c r="H954" s="162">
        <v>41</v>
      </c>
      <c r="I954" s="163"/>
      <c r="L954" s="159"/>
      <c r="M954" s="164"/>
      <c r="T954" s="165"/>
      <c r="AT954" s="160" t="s">
        <v>384</v>
      </c>
      <c r="AU954" s="160" t="s">
        <v>83</v>
      </c>
      <c r="AV954" s="13" t="s">
        <v>382</v>
      </c>
      <c r="AW954" s="13" t="s">
        <v>32</v>
      </c>
      <c r="AX954" s="13" t="s">
        <v>83</v>
      </c>
      <c r="AY954" s="160" t="s">
        <v>375</v>
      </c>
    </row>
    <row r="955" spans="2:65" s="14" customFormat="1" ht="11.25" x14ac:dyDescent="0.2">
      <c r="B955" s="166"/>
      <c r="D955" s="152" t="s">
        <v>384</v>
      </c>
      <c r="E955" s="167" t="s">
        <v>1</v>
      </c>
      <c r="F955" s="168" t="s">
        <v>3115</v>
      </c>
      <c r="H955" s="167" t="s">
        <v>1</v>
      </c>
      <c r="I955" s="169"/>
      <c r="L955" s="166"/>
      <c r="M955" s="170"/>
      <c r="T955" s="171"/>
      <c r="AT955" s="167" t="s">
        <v>384</v>
      </c>
      <c r="AU955" s="167" t="s">
        <v>83</v>
      </c>
      <c r="AV955" s="14" t="s">
        <v>83</v>
      </c>
      <c r="AW955" s="14" t="s">
        <v>32</v>
      </c>
      <c r="AX955" s="14" t="s">
        <v>76</v>
      </c>
      <c r="AY955" s="167" t="s">
        <v>375</v>
      </c>
    </row>
    <row r="956" spans="2:65" s="1" customFormat="1" ht="16.5" customHeight="1" x14ac:dyDescent="0.2">
      <c r="B956" s="32"/>
      <c r="C956" s="138" t="s">
        <v>1189</v>
      </c>
      <c r="D956" s="138" t="s">
        <v>377</v>
      </c>
      <c r="E956" s="139" t="s">
        <v>3164</v>
      </c>
      <c r="F956" s="140" t="s">
        <v>3165</v>
      </c>
      <c r="G956" s="141" t="s">
        <v>631</v>
      </c>
      <c r="H956" s="142">
        <v>1</v>
      </c>
      <c r="I956" s="143"/>
      <c r="J956" s="144">
        <f>ROUND(I956*H956,2)</f>
        <v>0</v>
      </c>
      <c r="K956" s="140" t="s">
        <v>381</v>
      </c>
      <c r="L956" s="32"/>
      <c r="M956" s="145" t="s">
        <v>1</v>
      </c>
      <c r="N956" s="146" t="s">
        <v>41</v>
      </c>
      <c r="P956" s="147">
        <f>O956*H956</f>
        <v>0</v>
      </c>
      <c r="Q956" s="147">
        <v>0</v>
      </c>
      <c r="R956" s="147">
        <f>Q956*H956</f>
        <v>0</v>
      </c>
      <c r="S956" s="147">
        <v>0</v>
      </c>
      <c r="T956" s="148">
        <f>S956*H956</f>
        <v>0</v>
      </c>
      <c r="AR956" s="149" t="s">
        <v>382</v>
      </c>
      <c r="AT956" s="149" t="s">
        <v>377</v>
      </c>
      <c r="AU956" s="149" t="s">
        <v>83</v>
      </c>
      <c r="AY956" s="17" t="s">
        <v>375</v>
      </c>
      <c r="BE956" s="150">
        <f>IF(N956="základní",J956,0)</f>
        <v>0</v>
      </c>
      <c r="BF956" s="150">
        <f>IF(N956="snížená",J956,0)</f>
        <v>0</v>
      </c>
      <c r="BG956" s="150">
        <f>IF(N956="zákl. přenesená",J956,0)</f>
        <v>0</v>
      </c>
      <c r="BH956" s="150">
        <f>IF(N956="sníž. přenesená",J956,0)</f>
        <v>0</v>
      </c>
      <c r="BI956" s="150">
        <f>IF(N956="nulová",J956,0)</f>
        <v>0</v>
      </c>
      <c r="BJ956" s="17" t="s">
        <v>83</v>
      </c>
      <c r="BK956" s="150">
        <f>ROUND(I956*H956,2)</f>
        <v>0</v>
      </c>
      <c r="BL956" s="17" t="s">
        <v>382</v>
      </c>
      <c r="BM956" s="149" t="s">
        <v>3166</v>
      </c>
    </row>
    <row r="957" spans="2:65" s="12" customFormat="1" ht="11.25" x14ac:dyDescent="0.2">
      <c r="B957" s="151"/>
      <c r="D957" s="152" t="s">
        <v>384</v>
      </c>
      <c r="E957" s="153" t="s">
        <v>1</v>
      </c>
      <c r="F957" s="154" t="s">
        <v>83</v>
      </c>
      <c r="H957" s="155">
        <v>1</v>
      </c>
      <c r="I957" s="156"/>
      <c r="L957" s="151"/>
      <c r="M957" s="157"/>
      <c r="T957" s="158"/>
      <c r="AT957" s="153" t="s">
        <v>384</v>
      </c>
      <c r="AU957" s="153" t="s">
        <v>83</v>
      </c>
      <c r="AV957" s="12" t="s">
        <v>85</v>
      </c>
      <c r="AW957" s="12" t="s">
        <v>32</v>
      </c>
      <c r="AX957" s="12" t="s">
        <v>83</v>
      </c>
      <c r="AY957" s="153" t="s">
        <v>375</v>
      </c>
    </row>
    <row r="958" spans="2:65" s="14" customFormat="1" ht="11.25" x14ac:dyDescent="0.2">
      <c r="B958" s="166"/>
      <c r="D958" s="152" t="s">
        <v>384</v>
      </c>
      <c r="E958" s="167" t="s">
        <v>1</v>
      </c>
      <c r="F958" s="168" t="s">
        <v>3115</v>
      </c>
      <c r="H958" s="167" t="s">
        <v>1</v>
      </c>
      <c r="I958" s="169"/>
      <c r="L958" s="166"/>
      <c r="M958" s="170"/>
      <c r="T958" s="171"/>
      <c r="AT958" s="167" t="s">
        <v>384</v>
      </c>
      <c r="AU958" s="167" t="s">
        <v>83</v>
      </c>
      <c r="AV958" s="14" t="s">
        <v>83</v>
      </c>
      <c r="AW958" s="14" t="s">
        <v>32</v>
      </c>
      <c r="AX958" s="14" t="s">
        <v>76</v>
      </c>
      <c r="AY958" s="167" t="s">
        <v>375</v>
      </c>
    </row>
    <row r="959" spans="2:65" s="1" customFormat="1" ht="16.5" customHeight="1" x14ac:dyDescent="0.2">
      <c r="B959" s="32"/>
      <c r="C959" s="138" t="s">
        <v>1194</v>
      </c>
      <c r="D959" s="138" t="s">
        <v>377</v>
      </c>
      <c r="E959" s="139" t="s">
        <v>3167</v>
      </c>
      <c r="F959" s="140" t="s">
        <v>3168</v>
      </c>
      <c r="G959" s="141" t="s">
        <v>631</v>
      </c>
      <c r="H959" s="142">
        <v>4</v>
      </c>
      <c r="I959" s="143"/>
      <c r="J959" s="144">
        <f>ROUND(I959*H959,2)</f>
        <v>0</v>
      </c>
      <c r="K959" s="140" t="s">
        <v>381</v>
      </c>
      <c r="L959" s="32"/>
      <c r="M959" s="145" t="s">
        <v>1</v>
      </c>
      <c r="N959" s="146" t="s">
        <v>41</v>
      </c>
      <c r="P959" s="147">
        <f>O959*H959</f>
        <v>0</v>
      </c>
      <c r="Q959" s="147">
        <v>0</v>
      </c>
      <c r="R959" s="147">
        <f>Q959*H959</f>
        <v>0</v>
      </c>
      <c r="S959" s="147">
        <v>0</v>
      </c>
      <c r="T959" s="148">
        <f>S959*H959</f>
        <v>0</v>
      </c>
      <c r="AR959" s="149" t="s">
        <v>382</v>
      </c>
      <c r="AT959" s="149" t="s">
        <v>377</v>
      </c>
      <c r="AU959" s="149" t="s">
        <v>83</v>
      </c>
      <c r="AY959" s="17" t="s">
        <v>375</v>
      </c>
      <c r="BE959" s="150">
        <f>IF(N959="základní",J959,0)</f>
        <v>0</v>
      </c>
      <c r="BF959" s="150">
        <f>IF(N959="snížená",J959,0)</f>
        <v>0</v>
      </c>
      <c r="BG959" s="150">
        <f>IF(N959="zákl. přenesená",J959,0)</f>
        <v>0</v>
      </c>
      <c r="BH959" s="150">
        <f>IF(N959="sníž. přenesená",J959,0)</f>
        <v>0</v>
      </c>
      <c r="BI959" s="150">
        <f>IF(N959="nulová",J959,0)</f>
        <v>0</v>
      </c>
      <c r="BJ959" s="17" t="s">
        <v>83</v>
      </c>
      <c r="BK959" s="150">
        <f>ROUND(I959*H959,2)</f>
        <v>0</v>
      </c>
      <c r="BL959" s="17" t="s">
        <v>382</v>
      </c>
      <c r="BM959" s="149" t="s">
        <v>3169</v>
      </c>
    </row>
    <row r="960" spans="2:65" s="12" customFormat="1" ht="11.25" x14ac:dyDescent="0.2">
      <c r="B960" s="151"/>
      <c r="D960" s="152" t="s">
        <v>384</v>
      </c>
      <c r="E960" s="153" t="s">
        <v>1</v>
      </c>
      <c r="F960" s="154" t="s">
        <v>83</v>
      </c>
      <c r="H960" s="155">
        <v>1</v>
      </c>
      <c r="I960" s="156"/>
      <c r="L960" s="151"/>
      <c r="M960" s="157"/>
      <c r="T960" s="158"/>
      <c r="AT960" s="153" t="s">
        <v>384</v>
      </c>
      <c r="AU960" s="153" t="s">
        <v>83</v>
      </c>
      <c r="AV960" s="12" t="s">
        <v>85</v>
      </c>
      <c r="AW960" s="12" t="s">
        <v>32</v>
      </c>
      <c r="AX960" s="12" t="s">
        <v>76</v>
      </c>
      <c r="AY960" s="153" t="s">
        <v>375</v>
      </c>
    </row>
    <row r="961" spans="2:65" s="12" customFormat="1" ht="11.25" x14ac:dyDescent="0.2">
      <c r="B961" s="151"/>
      <c r="D961" s="152" t="s">
        <v>384</v>
      </c>
      <c r="E961" s="153" t="s">
        <v>1</v>
      </c>
      <c r="F961" s="154" t="s">
        <v>83</v>
      </c>
      <c r="H961" s="155">
        <v>1</v>
      </c>
      <c r="I961" s="156"/>
      <c r="L961" s="151"/>
      <c r="M961" s="157"/>
      <c r="T961" s="158"/>
      <c r="AT961" s="153" t="s">
        <v>384</v>
      </c>
      <c r="AU961" s="153" t="s">
        <v>83</v>
      </c>
      <c r="AV961" s="12" t="s">
        <v>85</v>
      </c>
      <c r="AW961" s="12" t="s">
        <v>32</v>
      </c>
      <c r="AX961" s="12" t="s">
        <v>76</v>
      </c>
      <c r="AY961" s="153" t="s">
        <v>375</v>
      </c>
    </row>
    <row r="962" spans="2:65" s="12" customFormat="1" ht="11.25" x14ac:dyDescent="0.2">
      <c r="B962" s="151"/>
      <c r="D962" s="152" t="s">
        <v>384</v>
      </c>
      <c r="E962" s="153" t="s">
        <v>1</v>
      </c>
      <c r="F962" s="154" t="s">
        <v>83</v>
      </c>
      <c r="H962" s="155">
        <v>1</v>
      </c>
      <c r="I962" s="156"/>
      <c r="L962" s="151"/>
      <c r="M962" s="157"/>
      <c r="T962" s="158"/>
      <c r="AT962" s="153" t="s">
        <v>384</v>
      </c>
      <c r="AU962" s="153" t="s">
        <v>83</v>
      </c>
      <c r="AV962" s="12" t="s">
        <v>85</v>
      </c>
      <c r="AW962" s="12" t="s">
        <v>32</v>
      </c>
      <c r="AX962" s="12" t="s">
        <v>76</v>
      </c>
      <c r="AY962" s="153" t="s">
        <v>375</v>
      </c>
    </row>
    <row r="963" spans="2:65" s="12" customFormat="1" ht="11.25" x14ac:dyDescent="0.2">
      <c r="B963" s="151"/>
      <c r="D963" s="152" t="s">
        <v>384</v>
      </c>
      <c r="E963" s="153" t="s">
        <v>1</v>
      </c>
      <c r="F963" s="154" t="s">
        <v>83</v>
      </c>
      <c r="H963" s="155">
        <v>1</v>
      </c>
      <c r="I963" s="156"/>
      <c r="L963" s="151"/>
      <c r="M963" s="157"/>
      <c r="T963" s="158"/>
      <c r="AT963" s="153" t="s">
        <v>384</v>
      </c>
      <c r="AU963" s="153" t="s">
        <v>83</v>
      </c>
      <c r="AV963" s="12" t="s">
        <v>85</v>
      </c>
      <c r="AW963" s="12" t="s">
        <v>32</v>
      </c>
      <c r="AX963" s="12" t="s">
        <v>76</v>
      </c>
      <c r="AY963" s="153" t="s">
        <v>375</v>
      </c>
    </row>
    <row r="964" spans="2:65" s="13" customFormat="1" ht="11.25" x14ac:dyDescent="0.2">
      <c r="B964" s="159"/>
      <c r="D964" s="152" t="s">
        <v>384</v>
      </c>
      <c r="E964" s="160" t="s">
        <v>1</v>
      </c>
      <c r="F964" s="161" t="s">
        <v>387</v>
      </c>
      <c r="H964" s="162">
        <v>4</v>
      </c>
      <c r="I964" s="163"/>
      <c r="L964" s="159"/>
      <c r="M964" s="164"/>
      <c r="T964" s="165"/>
      <c r="AT964" s="160" t="s">
        <v>384</v>
      </c>
      <c r="AU964" s="160" t="s">
        <v>83</v>
      </c>
      <c r="AV964" s="13" t="s">
        <v>382</v>
      </c>
      <c r="AW964" s="13" t="s">
        <v>32</v>
      </c>
      <c r="AX964" s="13" t="s">
        <v>83</v>
      </c>
      <c r="AY964" s="160" t="s">
        <v>375</v>
      </c>
    </row>
    <row r="965" spans="2:65" s="14" customFormat="1" ht="11.25" x14ac:dyDescent="0.2">
      <c r="B965" s="166"/>
      <c r="D965" s="152" t="s">
        <v>384</v>
      </c>
      <c r="E965" s="167" t="s">
        <v>1</v>
      </c>
      <c r="F965" s="168" t="s">
        <v>3115</v>
      </c>
      <c r="H965" s="167" t="s">
        <v>1</v>
      </c>
      <c r="I965" s="169"/>
      <c r="L965" s="166"/>
      <c r="M965" s="170"/>
      <c r="T965" s="171"/>
      <c r="AT965" s="167" t="s">
        <v>384</v>
      </c>
      <c r="AU965" s="167" t="s">
        <v>83</v>
      </c>
      <c r="AV965" s="14" t="s">
        <v>83</v>
      </c>
      <c r="AW965" s="14" t="s">
        <v>32</v>
      </c>
      <c r="AX965" s="14" t="s">
        <v>76</v>
      </c>
      <c r="AY965" s="167" t="s">
        <v>375</v>
      </c>
    </row>
    <row r="966" spans="2:65" s="1" customFormat="1" ht="16.5" customHeight="1" x14ac:dyDescent="0.2">
      <c r="B966" s="32"/>
      <c r="C966" s="138" t="s">
        <v>1198</v>
      </c>
      <c r="D966" s="138" t="s">
        <v>377</v>
      </c>
      <c r="E966" s="139" t="s">
        <v>3170</v>
      </c>
      <c r="F966" s="140" t="s">
        <v>3171</v>
      </c>
      <c r="G966" s="141" t="s">
        <v>631</v>
      </c>
      <c r="H966" s="142">
        <v>1</v>
      </c>
      <c r="I966" s="143"/>
      <c r="J966" s="144">
        <f>ROUND(I966*H966,2)</f>
        <v>0</v>
      </c>
      <c r="K966" s="140" t="s">
        <v>381</v>
      </c>
      <c r="L966" s="32"/>
      <c r="M966" s="145" t="s">
        <v>1</v>
      </c>
      <c r="N966" s="146" t="s">
        <v>41</v>
      </c>
      <c r="P966" s="147">
        <f>O966*H966</f>
        <v>0</v>
      </c>
      <c r="Q966" s="147">
        <v>0</v>
      </c>
      <c r="R966" s="147">
        <f>Q966*H966</f>
        <v>0</v>
      </c>
      <c r="S966" s="147">
        <v>0</v>
      </c>
      <c r="T966" s="148">
        <f>S966*H966</f>
        <v>0</v>
      </c>
      <c r="AR966" s="149" t="s">
        <v>382</v>
      </c>
      <c r="AT966" s="149" t="s">
        <v>377</v>
      </c>
      <c r="AU966" s="149" t="s">
        <v>83</v>
      </c>
      <c r="AY966" s="17" t="s">
        <v>375</v>
      </c>
      <c r="BE966" s="150">
        <f>IF(N966="základní",J966,0)</f>
        <v>0</v>
      </c>
      <c r="BF966" s="150">
        <f>IF(N966="snížená",J966,0)</f>
        <v>0</v>
      </c>
      <c r="BG966" s="150">
        <f>IF(N966="zákl. přenesená",J966,0)</f>
        <v>0</v>
      </c>
      <c r="BH966" s="150">
        <f>IF(N966="sníž. přenesená",J966,0)</f>
        <v>0</v>
      </c>
      <c r="BI966" s="150">
        <f>IF(N966="nulová",J966,0)</f>
        <v>0</v>
      </c>
      <c r="BJ966" s="17" t="s">
        <v>83</v>
      </c>
      <c r="BK966" s="150">
        <f>ROUND(I966*H966,2)</f>
        <v>0</v>
      </c>
      <c r="BL966" s="17" t="s">
        <v>382</v>
      </c>
      <c r="BM966" s="149" t="s">
        <v>3172</v>
      </c>
    </row>
    <row r="967" spans="2:65" s="14" customFormat="1" ht="11.25" x14ac:dyDescent="0.2">
      <c r="B967" s="166"/>
      <c r="D967" s="152" t="s">
        <v>384</v>
      </c>
      <c r="E967" s="167" t="s">
        <v>1</v>
      </c>
      <c r="F967" s="168" t="s">
        <v>3115</v>
      </c>
      <c r="H967" s="167" t="s">
        <v>1</v>
      </c>
      <c r="I967" s="169"/>
      <c r="L967" s="166"/>
      <c r="M967" s="170"/>
      <c r="T967" s="171"/>
      <c r="AT967" s="167" t="s">
        <v>384</v>
      </c>
      <c r="AU967" s="167" t="s">
        <v>83</v>
      </c>
      <c r="AV967" s="14" t="s">
        <v>83</v>
      </c>
      <c r="AW967" s="14" t="s">
        <v>32</v>
      </c>
      <c r="AX967" s="14" t="s">
        <v>76</v>
      </c>
      <c r="AY967" s="167" t="s">
        <v>375</v>
      </c>
    </row>
    <row r="968" spans="2:65" s="12" customFormat="1" ht="11.25" x14ac:dyDescent="0.2">
      <c r="B968" s="151"/>
      <c r="D968" s="152" t="s">
        <v>384</v>
      </c>
      <c r="E968" s="153" t="s">
        <v>1</v>
      </c>
      <c r="F968" s="154" t="s">
        <v>83</v>
      </c>
      <c r="H968" s="155">
        <v>1</v>
      </c>
      <c r="I968" s="156"/>
      <c r="L968" s="151"/>
      <c r="M968" s="157"/>
      <c r="T968" s="158"/>
      <c r="AT968" s="153" t="s">
        <v>384</v>
      </c>
      <c r="AU968" s="153" t="s">
        <v>83</v>
      </c>
      <c r="AV968" s="12" t="s">
        <v>85</v>
      </c>
      <c r="AW968" s="12" t="s">
        <v>32</v>
      </c>
      <c r="AX968" s="12" t="s">
        <v>83</v>
      </c>
      <c r="AY968" s="153" t="s">
        <v>375</v>
      </c>
    </row>
    <row r="969" spans="2:65" s="1" customFormat="1" ht="44.25" customHeight="1" x14ac:dyDescent="0.2">
      <c r="B969" s="32"/>
      <c r="C969" s="138" t="s">
        <v>1202</v>
      </c>
      <c r="D969" s="138" t="s">
        <v>377</v>
      </c>
      <c r="E969" s="139" t="s">
        <v>3173</v>
      </c>
      <c r="F969" s="140" t="s">
        <v>3174</v>
      </c>
      <c r="G969" s="141" t="s">
        <v>631</v>
      </c>
      <c r="H969" s="142">
        <v>1</v>
      </c>
      <c r="I969" s="143"/>
      <c r="J969" s="144">
        <f>ROUND(I969*H969,2)</f>
        <v>0</v>
      </c>
      <c r="K969" s="140" t="s">
        <v>381</v>
      </c>
      <c r="L969" s="32"/>
      <c r="M969" s="145" t="s">
        <v>1</v>
      </c>
      <c r="N969" s="146" t="s">
        <v>41</v>
      </c>
      <c r="P969" s="147">
        <f>O969*H969</f>
        <v>0</v>
      </c>
      <c r="Q969" s="147">
        <v>0</v>
      </c>
      <c r="R969" s="147">
        <f>Q969*H969</f>
        <v>0</v>
      </c>
      <c r="S969" s="147">
        <v>0</v>
      </c>
      <c r="T969" s="148">
        <f>S969*H969</f>
        <v>0</v>
      </c>
      <c r="AR969" s="149" t="s">
        <v>382</v>
      </c>
      <c r="AT969" s="149" t="s">
        <v>377</v>
      </c>
      <c r="AU969" s="149" t="s">
        <v>83</v>
      </c>
      <c r="AY969" s="17" t="s">
        <v>375</v>
      </c>
      <c r="BE969" s="150">
        <f>IF(N969="základní",J969,0)</f>
        <v>0</v>
      </c>
      <c r="BF969" s="150">
        <f>IF(N969="snížená",J969,0)</f>
        <v>0</v>
      </c>
      <c r="BG969" s="150">
        <f>IF(N969="zákl. přenesená",J969,0)</f>
        <v>0</v>
      </c>
      <c r="BH969" s="150">
        <f>IF(N969="sníž. přenesená",J969,0)</f>
        <v>0</v>
      </c>
      <c r="BI969" s="150">
        <f>IF(N969="nulová",J969,0)</f>
        <v>0</v>
      </c>
      <c r="BJ969" s="17" t="s">
        <v>83</v>
      </c>
      <c r="BK969" s="150">
        <f>ROUND(I969*H969,2)</f>
        <v>0</v>
      </c>
      <c r="BL969" s="17" t="s">
        <v>382</v>
      </c>
      <c r="BM969" s="149" t="s">
        <v>3175</v>
      </c>
    </row>
    <row r="970" spans="2:65" s="12" customFormat="1" ht="11.25" x14ac:dyDescent="0.2">
      <c r="B970" s="151"/>
      <c r="D970" s="152" t="s">
        <v>384</v>
      </c>
      <c r="E970" s="153" t="s">
        <v>1</v>
      </c>
      <c r="F970" s="154" t="s">
        <v>83</v>
      </c>
      <c r="H970" s="155">
        <v>1</v>
      </c>
      <c r="I970" s="156"/>
      <c r="L970" s="151"/>
      <c r="M970" s="157"/>
      <c r="T970" s="158"/>
      <c r="AT970" s="153" t="s">
        <v>384</v>
      </c>
      <c r="AU970" s="153" t="s">
        <v>83</v>
      </c>
      <c r="AV970" s="12" t="s">
        <v>85</v>
      </c>
      <c r="AW970" s="12" t="s">
        <v>32</v>
      </c>
      <c r="AX970" s="12" t="s">
        <v>83</v>
      </c>
      <c r="AY970" s="153" t="s">
        <v>375</v>
      </c>
    </row>
    <row r="971" spans="2:65" s="14" customFormat="1" ht="11.25" x14ac:dyDescent="0.2">
      <c r="B971" s="166"/>
      <c r="D971" s="152" t="s">
        <v>384</v>
      </c>
      <c r="E971" s="167" t="s">
        <v>1</v>
      </c>
      <c r="F971" s="168" t="s">
        <v>3115</v>
      </c>
      <c r="H971" s="167" t="s">
        <v>1</v>
      </c>
      <c r="I971" s="169"/>
      <c r="L971" s="166"/>
      <c r="M971" s="170"/>
      <c r="T971" s="171"/>
      <c r="AT971" s="167" t="s">
        <v>384</v>
      </c>
      <c r="AU971" s="167" t="s">
        <v>83</v>
      </c>
      <c r="AV971" s="14" t="s">
        <v>83</v>
      </c>
      <c r="AW971" s="14" t="s">
        <v>32</v>
      </c>
      <c r="AX971" s="14" t="s">
        <v>76</v>
      </c>
      <c r="AY971" s="167" t="s">
        <v>375</v>
      </c>
    </row>
    <row r="972" spans="2:65" s="1" customFormat="1" ht="16.5" customHeight="1" x14ac:dyDescent="0.2">
      <c r="B972" s="32"/>
      <c r="C972" s="138" t="s">
        <v>1206</v>
      </c>
      <c r="D972" s="138" t="s">
        <v>377</v>
      </c>
      <c r="E972" s="139" t="s">
        <v>3176</v>
      </c>
      <c r="F972" s="140" t="s">
        <v>3177</v>
      </c>
      <c r="G972" s="141" t="s">
        <v>631</v>
      </c>
      <c r="H972" s="142">
        <v>2</v>
      </c>
      <c r="I972" s="143"/>
      <c r="J972" s="144">
        <f>ROUND(I972*H972,2)</f>
        <v>0</v>
      </c>
      <c r="K972" s="140" t="s">
        <v>381</v>
      </c>
      <c r="L972" s="32"/>
      <c r="M972" s="145" t="s">
        <v>1</v>
      </c>
      <c r="N972" s="146" t="s">
        <v>41</v>
      </c>
      <c r="P972" s="147">
        <f>O972*H972</f>
        <v>0</v>
      </c>
      <c r="Q972" s="147">
        <v>0</v>
      </c>
      <c r="R972" s="147">
        <f>Q972*H972</f>
        <v>0</v>
      </c>
      <c r="S972" s="147">
        <v>0</v>
      </c>
      <c r="T972" s="148">
        <f>S972*H972</f>
        <v>0</v>
      </c>
      <c r="AR972" s="149" t="s">
        <v>382</v>
      </c>
      <c r="AT972" s="149" t="s">
        <v>377</v>
      </c>
      <c r="AU972" s="149" t="s">
        <v>83</v>
      </c>
      <c r="AY972" s="17" t="s">
        <v>375</v>
      </c>
      <c r="BE972" s="150">
        <f>IF(N972="základní",J972,0)</f>
        <v>0</v>
      </c>
      <c r="BF972" s="150">
        <f>IF(N972="snížená",J972,0)</f>
        <v>0</v>
      </c>
      <c r="BG972" s="150">
        <f>IF(N972="zákl. přenesená",J972,0)</f>
        <v>0</v>
      </c>
      <c r="BH972" s="150">
        <f>IF(N972="sníž. přenesená",J972,0)</f>
        <v>0</v>
      </c>
      <c r="BI972" s="150">
        <f>IF(N972="nulová",J972,0)</f>
        <v>0</v>
      </c>
      <c r="BJ972" s="17" t="s">
        <v>83</v>
      </c>
      <c r="BK972" s="150">
        <f>ROUND(I972*H972,2)</f>
        <v>0</v>
      </c>
      <c r="BL972" s="17" t="s">
        <v>382</v>
      </c>
      <c r="BM972" s="149" t="s">
        <v>3178</v>
      </c>
    </row>
    <row r="973" spans="2:65" s="12" customFormat="1" ht="11.25" x14ac:dyDescent="0.2">
      <c r="B973" s="151"/>
      <c r="D973" s="152" t="s">
        <v>384</v>
      </c>
      <c r="E973" s="153" t="s">
        <v>1</v>
      </c>
      <c r="F973" s="154" t="s">
        <v>85</v>
      </c>
      <c r="H973" s="155">
        <v>2</v>
      </c>
      <c r="I973" s="156"/>
      <c r="L973" s="151"/>
      <c r="M973" s="157"/>
      <c r="T973" s="158"/>
      <c r="AT973" s="153" t="s">
        <v>384</v>
      </c>
      <c r="AU973" s="153" t="s">
        <v>83</v>
      </c>
      <c r="AV973" s="12" t="s">
        <v>85</v>
      </c>
      <c r="AW973" s="12" t="s">
        <v>32</v>
      </c>
      <c r="AX973" s="12" t="s">
        <v>83</v>
      </c>
      <c r="AY973" s="153" t="s">
        <v>375</v>
      </c>
    </row>
    <row r="974" spans="2:65" s="14" customFormat="1" ht="11.25" x14ac:dyDescent="0.2">
      <c r="B974" s="166"/>
      <c r="D974" s="152" t="s">
        <v>384</v>
      </c>
      <c r="E974" s="167" t="s">
        <v>1</v>
      </c>
      <c r="F974" s="168" t="s">
        <v>3115</v>
      </c>
      <c r="H974" s="167" t="s">
        <v>1</v>
      </c>
      <c r="I974" s="169"/>
      <c r="L974" s="166"/>
      <c r="M974" s="170"/>
      <c r="T974" s="171"/>
      <c r="AT974" s="167" t="s">
        <v>384</v>
      </c>
      <c r="AU974" s="167" t="s">
        <v>83</v>
      </c>
      <c r="AV974" s="14" t="s">
        <v>83</v>
      </c>
      <c r="AW974" s="14" t="s">
        <v>32</v>
      </c>
      <c r="AX974" s="14" t="s">
        <v>76</v>
      </c>
      <c r="AY974" s="167" t="s">
        <v>375</v>
      </c>
    </row>
    <row r="975" spans="2:65" s="1" customFormat="1" ht="16.5" customHeight="1" x14ac:dyDescent="0.2">
      <c r="B975" s="32"/>
      <c r="C975" s="138" t="s">
        <v>1213</v>
      </c>
      <c r="D975" s="138" t="s">
        <v>377</v>
      </c>
      <c r="E975" s="139" t="s">
        <v>3179</v>
      </c>
      <c r="F975" s="140" t="s">
        <v>3180</v>
      </c>
      <c r="G975" s="141" t="s">
        <v>631</v>
      </c>
      <c r="H975" s="142">
        <v>5</v>
      </c>
      <c r="I975" s="143"/>
      <c r="J975" s="144">
        <f>ROUND(I975*H975,2)</f>
        <v>0</v>
      </c>
      <c r="K975" s="140" t="s">
        <v>381</v>
      </c>
      <c r="L975" s="32"/>
      <c r="M975" s="145" t="s">
        <v>1</v>
      </c>
      <c r="N975" s="146" t="s">
        <v>41</v>
      </c>
      <c r="P975" s="147">
        <f>O975*H975</f>
        <v>0</v>
      </c>
      <c r="Q975" s="147">
        <v>0</v>
      </c>
      <c r="R975" s="147">
        <f>Q975*H975</f>
        <v>0</v>
      </c>
      <c r="S975" s="147">
        <v>0</v>
      </c>
      <c r="T975" s="148">
        <f>S975*H975</f>
        <v>0</v>
      </c>
      <c r="AR975" s="149" t="s">
        <v>382</v>
      </c>
      <c r="AT975" s="149" t="s">
        <v>377</v>
      </c>
      <c r="AU975" s="149" t="s">
        <v>83</v>
      </c>
      <c r="AY975" s="17" t="s">
        <v>375</v>
      </c>
      <c r="BE975" s="150">
        <f>IF(N975="základní",J975,0)</f>
        <v>0</v>
      </c>
      <c r="BF975" s="150">
        <f>IF(N975="snížená",J975,0)</f>
        <v>0</v>
      </c>
      <c r="BG975" s="150">
        <f>IF(N975="zákl. přenesená",J975,0)</f>
        <v>0</v>
      </c>
      <c r="BH975" s="150">
        <f>IF(N975="sníž. přenesená",J975,0)</f>
        <v>0</v>
      </c>
      <c r="BI975" s="150">
        <f>IF(N975="nulová",J975,0)</f>
        <v>0</v>
      </c>
      <c r="BJ975" s="17" t="s">
        <v>83</v>
      </c>
      <c r="BK975" s="150">
        <f>ROUND(I975*H975,2)</f>
        <v>0</v>
      </c>
      <c r="BL975" s="17" t="s">
        <v>382</v>
      </c>
      <c r="BM975" s="149" t="s">
        <v>3181</v>
      </c>
    </row>
    <row r="976" spans="2:65" s="12" customFormat="1" ht="11.25" x14ac:dyDescent="0.2">
      <c r="B976" s="151"/>
      <c r="D976" s="152" t="s">
        <v>384</v>
      </c>
      <c r="E976" s="153" t="s">
        <v>1</v>
      </c>
      <c r="F976" s="154" t="s">
        <v>404</v>
      </c>
      <c r="H976" s="155">
        <v>5</v>
      </c>
      <c r="I976" s="156"/>
      <c r="L976" s="151"/>
      <c r="M976" s="157"/>
      <c r="T976" s="158"/>
      <c r="AT976" s="153" t="s">
        <v>384</v>
      </c>
      <c r="AU976" s="153" t="s">
        <v>83</v>
      </c>
      <c r="AV976" s="12" t="s">
        <v>85</v>
      </c>
      <c r="AW976" s="12" t="s">
        <v>32</v>
      </c>
      <c r="AX976" s="12" t="s">
        <v>83</v>
      </c>
      <c r="AY976" s="153" t="s">
        <v>375</v>
      </c>
    </row>
    <row r="977" spans="2:65" s="14" customFormat="1" ht="11.25" x14ac:dyDescent="0.2">
      <c r="B977" s="166"/>
      <c r="D977" s="152" t="s">
        <v>384</v>
      </c>
      <c r="E977" s="167" t="s">
        <v>1</v>
      </c>
      <c r="F977" s="168" t="s">
        <v>3115</v>
      </c>
      <c r="H977" s="167" t="s">
        <v>1</v>
      </c>
      <c r="I977" s="169"/>
      <c r="L977" s="166"/>
      <c r="M977" s="170"/>
      <c r="T977" s="171"/>
      <c r="AT977" s="167" t="s">
        <v>384</v>
      </c>
      <c r="AU977" s="167" t="s">
        <v>83</v>
      </c>
      <c r="AV977" s="14" t="s">
        <v>83</v>
      </c>
      <c r="AW977" s="14" t="s">
        <v>32</v>
      </c>
      <c r="AX977" s="14" t="s">
        <v>76</v>
      </c>
      <c r="AY977" s="167" t="s">
        <v>375</v>
      </c>
    </row>
    <row r="978" spans="2:65" s="1" customFormat="1" ht="16.5" customHeight="1" x14ac:dyDescent="0.2">
      <c r="B978" s="32"/>
      <c r="C978" s="138" t="s">
        <v>1218</v>
      </c>
      <c r="D978" s="138" t="s">
        <v>377</v>
      </c>
      <c r="E978" s="139" t="s">
        <v>3182</v>
      </c>
      <c r="F978" s="140" t="s">
        <v>3183</v>
      </c>
      <c r="G978" s="141" t="s">
        <v>631</v>
      </c>
      <c r="H978" s="142">
        <v>3</v>
      </c>
      <c r="I978" s="143"/>
      <c r="J978" s="144">
        <f>ROUND(I978*H978,2)</f>
        <v>0</v>
      </c>
      <c r="K978" s="140" t="s">
        <v>381</v>
      </c>
      <c r="L978" s="32"/>
      <c r="M978" s="145" t="s">
        <v>1</v>
      </c>
      <c r="N978" s="146" t="s">
        <v>41</v>
      </c>
      <c r="P978" s="147">
        <f>O978*H978</f>
        <v>0</v>
      </c>
      <c r="Q978" s="147">
        <v>0</v>
      </c>
      <c r="R978" s="147">
        <f>Q978*H978</f>
        <v>0</v>
      </c>
      <c r="S978" s="147">
        <v>0</v>
      </c>
      <c r="T978" s="148">
        <f>S978*H978</f>
        <v>0</v>
      </c>
      <c r="AR978" s="149" t="s">
        <v>382</v>
      </c>
      <c r="AT978" s="149" t="s">
        <v>377</v>
      </c>
      <c r="AU978" s="149" t="s">
        <v>83</v>
      </c>
      <c r="AY978" s="17" t="s">
        <v>375</v>
      </c>
      <c r="BE978" s="150">
        <f>IF(N978="základní",J978,0)</f>
        <v>0</v>
      </c>
      <c r="BF978" s="150">
        <f>IF(N978="snížená",J978,0)</f>
        <v>0</v>
      </c>
      <c r="BG978" s="150">
        <f>IF(N978="zákl. přenesená",J978,0)</f>
        <v>0</v>
      </c>
      <c r="BH978" s="150">
        <f>IF(N978="sníž. přenesená",J978,0)</f>
        <v>0</v>
      </c>
      <c r="BI978" s="150">
        <f>IF(N978="nulová",J978,0)</f>
        <v>0</v>
      </c>
      <c r="BJ978" s="17" t="s">
        <v>83</v>
      </c>
      <c r="BK978" s="150">
        <f>ROUND(I978*H978,2)</f>
        <v>0</v>
      </c>
      <c r="BL978" s="17" t="s">
        <v>382</v>
      </c>
      <c r="BM978" s="149" t="s">
        <v>3184</v>
      </c>
    </row>
    <row r="979" spans="2:65" s="12" customFormat="1" ht="11.25" x14ac:dyDescent="0.2">
      <c r="B979" s="151"/>
      <c r="D979" s="152" t="s">
        <v>384</v>
      </c>
      <c r="E979" s="153" t="s">
        <v>1</v>
      </c>
      <c r="F979" s="154" t="s">
        <v>93</v>
      </c>
      <c r="H979" s="155">
        <v>3</v>
      </c>
      <c r="I979" s="156"/>
      <c r="L979" s="151"/>
      <c r="M979" s="157"/>
      <c r="T979" s="158"/>
      <c r="AT979" s="153" t="s">
        <v>384</v>
      </c>
      <c r="AU979" s="153" t="s">
        <v>83</v>
      </c>
      <c r="AV979" s="12" t="s">
        <v>85</v>
      </c>
      <c r="AW979" s="12" t="s">
        <v>32</v>
      </c>
      <c r="AX979" s="12" t="s">
        <v>83</v>
      </c>
      <c r="AY979" s="153" t="s">
        <v>375</v>
      </c>
    </row>
    <row r="980" spans="2:65" s="14" customFormat="1" ht="11.25" x14ac:dyDescent="0.2">
      <c r="B980" s="166"/>
      <c r="D980" s="152" t="s">
        <v>384</v>
      </c>
      <c r="E980" s="167" t="s">
        <v>1</v>
      </c>
      <c r="F980" s="168" t="s">
        <v>3115</v>
      </c>
      <c r="H980" s="167" t="s">
        <v>1</v>
      </c>
      <c r="I980" s="169"/>
      <c r="L980" s="166"/>
      <c r="M980" s="170"/>
      <c r="T980" s="171"/>
      <c r="AT980" s="167" t="s">
        <v>384</v>
      </c>
      <c r="AU980" s="167" t="s">
        <v>83</v>
      </c>
      <c r="AV980" s="14" t="s">
        <v>83</v>
      </c>
      <c r="AW980" s="14" t="s">
        <v>32</v>
      </c>
      <c r="AX980" s="14" t="s">
        <v>76</v>
      </c>
      <c r="AY980" s="167" t="s">
        <v>375</v>
      </c>
    </row>
    <row r="981" spans="2:65" s="1" customFormat="1" ht="21.75" customHeight="1" x14ac:dyDescent="0.2">
      <c r="B981" s="32"/>
      <c r="C981" s="138" t="s">
        <v>1222</v>
      </c>
      <c r="D981" s="138" t="s">
        <v>377</v>
      </c>
      <c r="E981" s="139" t="s">
        <v>3185</v>
      </c>
      <c r="F981" s="140" t="s">
        <v>3186</v>
      </c>
      <c r="G981" s="141" t="s">
        <v>1825</v>
      </c>
      <c r="H981" s="142">
        <v>1</v>
      </c>
      <c r="I981" s="143"/>
      <c r="J981" s="144">
        <f>ROUND(I981*H981,2)</f>
        <v>0</v>
      </c>
      <c r="K981" s="140" t="s">
        <v>381</v>
      </c>
      <c r="L981" s="32"/>
      <c r="M981" s="145" t="s">
        <v>1</v>
      </c>
      <c r="N981" s="146" t="s">
        <v>41</v>
      </c>
      <c r="P981" s="147">
        <f>O981*H981</f>
        <v>0</v>
      </c>
      <c r="Q981" s="147">
        <v>0</v>
      </c>
      <c r="R981" s="147">
        <f>Q981*H981</f>
        <v>0</v>
      </c>
      <c r="S981" s="147">
        <v>0</v>
      </c>
      <c r="T981" s="148">
        <f>S981*H981</f>
        <v>0</v>
      </c>
      <c r="AR981" s="149" t="s">
        <v>382</v>
      </c>
      <c r="AT981" s="149" t="s">
        <v>377</v>
      </c>
      <c r="AU981" s="149" t="s">
        <v>83</v>
      </c>
      <c r="AY981" s="17" t="s">
        <v>375</v>
      </c>
      <c r="BE981" s="150">
        <f>IF(N981="základní",J981,0)</f>
        <v>0</v>
      </c>
      <c r="BF981" s="150">
        <f>IF(N981="snížená",J981,0)</f>
        <v>0</v>
      </c>
      <c r="BG981" s="150">
        <f>IF(N981="zákl. přenesená",J981,0)</f>
        <v>0</v>
      </c>
      <c r="BH981" s="150">
        <f>IF(N981="sníž. přenesená",J981,0)</f>
        <v>0</v>
      </c>
      <c r="BI981" s="150">
        <f>IF(N981="nulová",J981,0)</f>
        <v>0</v>
      </c>
      <c r="BJ981" s="17" t="s">
        <v>83</v>
      </c>
      <c r="BK981" s="150">
        <f>ROUND(I981*H981,2)</f>
        <v>0</v>
      </c>
      <c r="BL981" s="17" t="s">
        <v>382</v>
      </c>
      <c r="BM981" s="149" t="s">
        <v>3187</v>
      </c>
    </row>
    <row r="982" spans="2:65" s="12" customFormat="1" ht="11.25" x14ac:dyDescent="0.2">
      <c r="B982" s="151"/>
      <c r="D982" s="152" t="s">
        <v>384</v>
      </c>
      <c r="E982" s="153" t="s">
        <v>1</v>
      </c>
      <c r="F982" s="154" t="s">
        <v>83</v>
      </c>
      <c r="H982" s="155">
        <v>1</v>
      </c>
      <c r="I982" s="156"/>
      <c r="L982" s="151"/>
      <c r="M982" s="157"/>
      <c r="T982" s="158"/>
      <c r="AT982" s="153" t="s">
        <v>384</v>
      </c>
      <c r="AU982" s="153" t="s">
        <v>83</v>
      </c>
      <c r="AV982" s="12" t="s">
        <v>85</v>
      </c>
      <c r="AW982" s="12" t="s">
        <v>32</v>
      </c>
      <c r="AX982" s="12" t="s">
        <v>83</v>
      </c>
      <c r="AY982" s="153" t="s">
        <v>375</v>
      </c>
    </row>
    <row r="983" spans="2:65" s="14" customFormat="1" ht="11.25" x14ac:dyDescent="0.2">
      <c r="B983" s="166"/>
      <c r="D983" s="152" t="s">
        <v>384</v>
      </c>
      <c r="E983" s="167" t="s">
        <v>1</v>
      </c>
      <c r="F983" s="168" t="s">
        <v>3115</v>
      </c>
      <c r="H983" s="167" t="s">
        <v>1</v>
      </c>
      <c r="I983" s="169"/>
      <c r="L983" s="166"/>
      <c r="M983" s="170"/>
      <c r="T983" s="171"/>
      <c r="AT983" s="167" t="s">
        <v>384</v>
      </c>
      <c r="AU983" s="167" t="s">
        <v>83</v>
      </c>
      <c r="AV983" s="14" t="s">
        <v>83</v>
      </c>
      <c r="AW983" s="14" t="s">
        <v>32</v>
      </c>
      <c r="AX983" s="14" t="s">
        <v>76</v>
      </c>
      <c r="AY983" s="167" t="s">
        <v>375</v>
      </c>
    </row>
    <row r="984" spans="2:65" s="1" customFormat="1" ht="16.5" customHeight="1" x14ac:dyDescent="0.2">
      <c r="B984" s="32"/>
      <c r="C984" s="138" t="s">
        <v>1230</v>
      </c>
      <c r="D984" s="138" t="s">
        <v>377</v>
      </c>
      <c r="E984" s="139" t="s">
        <v>3188</v>
      </c>
      <c r="F984" s="140" t="s">
        <v>3189</v>
      </c>
      <c r="G984" s="141" t="s">
        <v>631</v>
      </c>
      <c r="H984" s="142">
        <v>4</v>
      </c>
      <c r="I984" s="143"/>
      <c r="J984" s="144">
        <f>ROUND(I984*H984,2)</f>
        <v>0</v>
      </c>
      <c r="K984" s="140" t="s">
        <v>381</v>
      </c>
      <c r="L984" s="32"/>
      <c r="M984" s="145" t="s">
        <v>1</v>
      </c>
      <c r="N984" s="146" t="s">
        <v>41</v>
      </c>
      <c r="P984" s="147">
        <f>O984*H984</f>
        <v>0</v>
      </c>
      <c r="Q984" s="147">
        <v>0</v>
      </c>
      <c r="R984" s="147">
        <f>Q984*H984</f>
        <v>0</v>
      </c>
      <c r="S984" s="147">
        <v>0</v>
      </c>
      <c r="T984" s="148">
        <f>S984*H984</f>
        <v>0</v>
      </c>
      <c r="AR984" s="149" t="s">
        <v>382</v>
      </c>
      <c r="AT984" s="149" t="s">
        <v>377</v>
      </c>
      <c r="AU984" s="149" t="s">
        <v>83</v>
      </c>
      <c r="AY984" s="17" t="s">
        <v>375</v>
      </c>
      <c r="BE984" s="150">
        <f>IF(N984="základní",J984,0)</f>
        <v>0</v>
      </c>
      <c r="BF984" s="150">
        <f>IF(N984="snížená",J984,0)</f>
        <v>0</v>
      </c>
      <c r="BG984" s="150">
        <f>IF(N984="zákl. přenesená",J984,0)</f>
        <v>0</v>
      </c>
      <c r="BH984" s="150">
        <f>IF(N984="sníž. přenesená",J984,0)</f>
        <v>0</v>
      </c>
      <c r="BI984" s="150">
        <f>IF(N984="nulová",J984,0)</f>
        <v>0</v>
      </c>
      <c r="BJ984" s="17" t="s">
        <v>83</v>
      </c>
      <c r="BK984" s="150">
        <f>ROUND(I984*H984,2)</f>
        <v>0</v>
      </c>
      <c r="BL984" s="17" t="s">
        <v>382</v>
      </c>
      <c r="BM984" s="149" t="s">
        <v>3190</v>
      </c>
    </row>
    <row r="985" spans="2:65" s="12" customFormat="1" ht="11.25" x14ac:dyDescent="0.2">
      <c r="B985" s="151"/>
      <c r="D985" s="152" t="s">
        <v>384</v>
      </c>
      <c r="E985" s="153" t="s">
        <v>1</v>
      </c>
      <c r="F985" s="154" t="s">
        <v>83</v>
      </c>
      <c r="H985" s="155">
        <v>1</v>
      </c>
      <c r="I985" s="156"/>
      <c r="L985" s="151"/>
      <c r="M985" s="157"/>
      <c r="T985" s="158"/>
      <c r="AT985" s="153" t="s">
        <v>384</v>
      </c>
      <c r="AU985" s="153" t="s">
        <v>83</v>
      </c>
      <c r="AV985" s="12" t="s">
        <v>85</v>
      </c>
      <c r="AW985" s="12" t="s">
        <v>32</v>
      </c>
      <c r="AX985" s="12" t="s">
        <v>76</v>
      </c>
      <c r="AY985" s="153" t="s">
        <v>375</v>
      </c>
    </row>
    <row r="986" spans="2:65" s="12" customFormat="1" ht="11.25" x14ac:dyDescent="0.2">
      <c r="B986" s="151"/>
      <c r="D986" s="152" t="s">
        <v>384</v>
      </c>
      <c r="E986" s="153" t="s">
        <v>1</v>
      </c>
      <c r="F986" s="154" t="s">
        <v>83</v>
      </c>
      <c r="H986" s="155">
        <v>1</v>
      </c>
      <c r="I986" s="156"/>
      <c r="L986" s="151"/>
      <c r="M986" s="157"/>
      <c r="T986" s="158"/>
      <c r="AT986" s="153" t="s">
        <v>384</v>
      </c>
      <c r="AU986" s="153" t="s">
        <v>83</v>
      </c>
      <c r="AV986" s="12" t="s">
        <v>85</v>
      </c>
      <c r="AW986" s="12" t="s">
        <v>32</v>
      </c>
      <c r="AX986" s="12" t="s">
        <v>76</v>
      </c>
      <c r="AY986" s="153" t="s">
        <v>375</v>
      </c>
    </row>
    <row r="987" spans="2:65" s="12" customFormat="1" ht="11.25" x14ac:dyDescent="0.2">
      <c r="B987" s="151"/>
      <c r="D987" s="152" t="s">
        <v>384</v>
      </c>
      <c r="E987" s="153" t="s">
        <v>1</v>
      </c>
      <c r="F987" s="154" t="s">
        <v>83</v>
      </c>
      <c r="H987" s="155">
        <v>1</v>
      </c>
      <c r="I987" s="156"/>
      <c r="L987" s="151"/>
      <c r="M987" s="157"/>
      <c r="T987" s="158"/>
      <c r="AT987" s="153" t="s">
        <v>384</v>
      </c>
      <c r="AU987" s="153" t="s">
        <v>83</v>
      </c>
      <c r="AV987" s="12" t="s">
        <v>85</v>
      </c>
      <c r="AW987" s="12" t="s">
        <v>32</v>
      </c>
      <c r="AX987" s="12" t="s">
        <v>76</v>
      </c>
      <c r="AY987" s="153" t="s">
        <v>375</v>
      </c>
    </row>
    <row r="988" spans="2:65" s="12" customFormat="1" ht="11.25" x14ac:dyDescent="0.2">
      <c r="B988" s="151"/>
      <c r="D988" s="152" t="s">
        <v>384</v>
      </c>
      <c r="E988" s="153" t="s">
        <v>1</v>
      </c>
      <c r="F988" s="154" t="s">
        <v>83</v>
      </c>
      <c r="H988" s="155">
        <v>1</v>
      </c>
      <c r="I988" s="156"/>
      <c r="L988" s="151"/>
      <c r="M988" s="157"/>
      <c r="T988" s="158"/>
      <c r="AT988" s="153" t="s">
        <v>384</v>
      </c>
      <c r="AU988" s="153" t="s">
        <v>83</v>
      </c>
      <c r="AV988" s="12" t="s">
        <v>85</v>
      </c>
      <c r="AW988" s="12" t="s">
        <v>32</v>
      </c>
      <c r="AX988" s="12" t="s">
        <v>76</v>
      </c>
      <c r="AY988" s="153" t="s">
        <v>375</v>
      </c>
    </row>
    <row r="989" spans="2:65" s="13" customFormat="1" ht="11.25" x14ac:dyDescent="0.2">
      <c r="B989" s="159"/>
      <c r="D989" s="152" t="s">
        <v>384</v>
      </c>
      <c r="E989" s="160" t="s">
        <v>1</v>
      </c>
      <c r="F989" s="161" t="s">
        <v>387</v>
      </c>
      <c r="H989" s="162">
        <v>4</v>
      </c>
      <c r="I989" s="163"/>
      <c r="L989" s="159"/>
      <c r="M989" s="164"/>
      <c r="T989" s="165"/>
      <c r="AT989" s="160" t="s">
        <v>384</v>
      </c>
      <c r="AU989" s="160" t="s">
        <v>83</v>
      </c>
      <c r="AV989" s="13" t="s">
        <v>382</v>
      </c>
      <c r="AW989" s="13" t="s">
        <v>32</v>
      </c>
      <c r="AX989" s="13" t="s">
        <v>83</v>
      </c>
      <c r="AY989" s="160" t="s">
        <v>375</v>
      </c>
    </row>
    <row r="990" spans="2:65" s="14" customFormat="1" ht="11.25" x14ac:dyDescent="0.2">
      <c r="B990" s="166"/>
      <c r="D990" s="152" t="s">
        <v>384</v>
      </c>
      <c r="E990" s="167" t="s">
        <v>1</v>
      </c>
      <c r="F990" s="168" t="s">
        <v>3115</v>
      </c>
      <c r="H990" s="167" t="s">
        <v>1</v>
      </c>
      <c r="I990" s="169"/>
      <c r="L990" s="166"/>
      <c r="M990" s="170"/>
      <c r="T990" s="171"/>
      <c r="AT990" s="167" t="s">
        <v>384</v>
      </c>
      <c r="AU990" s="167" t="s">
        <v>83</v>
      </c>
      <c r="AV990" s="14" t="s">
        <v>83</v>
      </c>
      <c r="AW990" s="14" t="s">
        <v>32</v>
      </c>
      <c r="AX990" s="14" t="s">
        <v>76</v>
      </c>
      <c r="AY990" s="167" t="s">
        <v>375</v>
      </c>
    </row>
    <row r="991" spans="2:65" s="1" customFormat="1" ht="16.5" customHeight="1" x14ac:dyDescent="0.2">
      <c r="B991" s="32"/>
      <c r="C991" s="138" t="s">
        <v>1234</v>
      </c>
      <c r="D991" s="138" t="s">
        <v>377</v>
      </c>
      <c r="E991" s="139" t="s">
        <v>3191</v>
      </c>
      <c r="F991" s="140" t="s">
        <v>3192</v>
      </c>
      <c r="G991" s="141" t="s">
        <v>631</v>
      </c>
      <c r="H991" s="142">
        <v>5</v>
      </c>
      <c r="I991" s="143"/>
      <c r="J991" s="144">
        <f>ROUND(I991*H991,2)</f>
        <v>0</v>
      </c>
      <c r="K991" s="140" t="s">
        <v>381</v>
      </c>
      <c r="L991" s="32"/>
      <c r="M991" s="145" t="s">
        <v>1</v>
      </c>
      <c r="N991" s="146" t="s">
        <v>41</v>
      </c>
      <c r="P991" s="147">
        <f>O991*H991</f>
        <v>0</v>
      </c>
      <c r="Q991" s="147">
        <v>0</v>
      </c>
      <c r="R991" s="147">
        <f>Q991*H991</f>
        <v>0</v>
      </c>
      <c r="S991" s="147">
        <v>0</v>
      </c>
      <c r="T991" s="148">
        <f>S991*H991</f>
        <v>0</v>
      </c>
      <c r="AR991" s="149" t="s">
        <v>382</v>
      </c>
      <c r="AT991" s="149" t="s">
        <v>377</v>
      </c>
      <c r="AU991" s="149" t="s">
        <v>83</v>
      </c>
      <c r="AY991" s="17" t="s">
        <v>375</v>
      </c>
      <c r="BE991" s="150">
        <f>IF(N991="základní",J991,0)</f>
        <v>0</v>
      </c>
      <c r="BF991" s="150">
        <f>IF(N991="snížená",J991,0)</f>
        <v>0</v>
      </c>
      <c r="BG991" s="150">
        <f>IF(N991="zákl. přenesená",J991,0)</f>
        <v>0</v>
      </c>
      <c r="BH991" s="150">
        <f>IF(N991="sníž. přenesená",J991,0)</f>
        <v>0</v>
      </c>
      <c r="BI991" s="150">
        <f>IF(N991="nulová",J991,0)</f>
        <v>0</v>
      </c>
      <c r="BJ991" s="17" t="s">
        <v>83</v>
      </c>
      <c r="BK991" s="150">
        <f>ROUND(I991*H991,2)</f>
        <v>0</v>
      </c>
      <c r="BL991" s="17" t="s">
        <v>382</v>
      </c>
      <c r="BM991" s="149" t="s">
        <v>3193</v>
      </c>
    </row>
    <row r="992" spans="2:65" s="12" customFormat="1" ht="11.25" x14ac:dyDescent="0.2">
      <c r="B992" s="151"/>
      <c r="D992" s="152" t="s">
        <v>384</v>
      </c>
      <c r="E992" s="153" t="s">
        <v>1</v>
      </c>
      <c r="F992" s="154" t="s">
        <v>85</v>
      </c>
      <c r="H992" s="155">
        <v>2</v>
      </c>
      <c r="I992" s="156"/>
      <c r="L992" s="151"/>
      <c r="M992" s="157"/>
      <c r="T992" s="158"/>
      <c r="AT992" s="153" t="s">
        <v>384</v>
      </c>
      <c r="AU992" s="153" t="s">
        <v>83</v>
      </c>
      <c r="AV992" s="12" t="s">
        <v>85</v>
      </c>
      <c r="AW992" s="12" t="s">
        <v>32</v>
      </c>
      <c r="AX992" s="12" t="s">
        <v>76</v>
      </c>
      <c r="AY992" s="153" t="s">
        <v>375</v>
      </c>
    </row>
    <row r="993" spans="2:65" s="12" customFormat="1" ht="11.25" x14ac:dyDescent="0.2">
      <c r="B993" s="151"/>
      <c r="D993" s="152" t="s">
        <v>384</v>
      </c>
      <c r="E993" s="153" t="s">
        <v>1</v>
      </c>
      <c r="F993" s="154" t="s">
        <v>85</v>
      </c>
      <c r="H993" s="155">
        <v>2</v>
      </c>
      <c r="I993" s="156"/>
      <c r="L993" s="151"/>
      <c r="M993" s="157"/>
      <c r="T993" s="158"/>
      <c r="AT993" s="153" t="s">
        <v>384</v>
      </c>
      <c r="AU993" s="153" t="s">
        <v>83</v>
      </c>
      <c r="AV993" s="12" t="s">
        <v>85</v>
      </c>
      <c r="AW993" s="12" t="s">
        <v>32</v>
      </c>
      <c r="AX993" s="12" t="s">
        <v>76</v>
      </c>
      <c r="AY993" s="153" t="s">
        <v>375</v>
      </c>
    </row>
    <row r="994" spans="2:65" s="12" customFormat="1" ht="11.25" x14ac:dyDescent="0.2">
      <c r="B994" s="151"/>
      <c r="D994" s="152" t="s">
        <v>384</v>
      </c>
      <c r="E994" s="153" t="s">
        <v>1</v>
      </c>
      <c r="F994" s="154" t="s">
        <v>83</v>
      </c>
      <c r="H994" s="155">
        <v>1</v>
      </c>
      <c r="I994" s="156"/>
      <c r="L994" s="151"/>
      <c r="M994" s="157"/>
      <c r="T994" s="158"/>
      <c r="AT994" s="153" t="s">
        <v>384</v>
      </c>
      <c r="AU994" s="153" t="s">
        <v>83</v>
      </c>
      <c r="AV994" s="12" t="s">
        <v>85</v>
      </c>
      <c r="AW994" s="12" t="s">
        <v>32</v>
      </c>
      <c r="AX994" s="12" t="s">
        <v>76</v>
      </c>
      <c r="AY994" s="153" t="s">
        <v>375</v>
      </c>
    </row>
    <row r="995" spans="2:65" s="13" customFormat="1" ht="11.25" x14ac:dyDescent="0.2">
      <c r="B995" s="159"/>
      <c r="D995" s="152" t="s">
        <v>384</v>
      </c>
      <c r="E995" s="160" t="s">
        <v>1</v>
      </c>
      <c r="F995" s="161" t="s">
        <v>387</v>
      </c>
      <c r="H995" s="162">
        <v>5</v>
      </c>
      <c r="I995" s="163"/>
      <c r="L995" s="159"/>
      <c r="M995" s="164"/>
      <c r="T995" s="165"/>
      <c r="AT995" s="160" t="s">
        <v>384</v>
      </c>
      <c r="AU995" s="160" t="s">
        <v>83</v>
      </c>
      <c r="AV995" s="13" t="s">
        <v>382</v>
      </c>
      <c r="AW995" s="13" t="s">
        <v>32</v>
      </c>
      <c r="AX995" s="13" t="s">
        <v>83</v>
      </c>
      <c r="AY995" s="160" t="s">
        <v>375</v>
      </c>
    </row>
    <row r="996" spans="2:65" s="14" customFormat="1" ht="11.25" x14ac:dyDescent="0.2">
      <c r="B996" s="166"/>
      <c r="D996" s="152" t="s">
        <v>384</v>
      </c>
      <c r="E996" s="167" t="s">
        <v>1</v>
      </c>
      <c r="F996" s="168" t="s">
        <v>3115</v>
      </c>
      <c r="H996" s="167" t="s">
        <v>1</v>
      </c>
      <c r="I996" s="169"/>
      <c r="L996" s="166"/>
      <c r="M996" s="170"/>
      <c r="T996" s="171"/>
      <c r="AT996" s="167" t="s">
        <v>384</v>
      </c>
      <c r="AU996" s="167" t="s">
        <v>83</v>
      </c>
      <c r="AV996" s="14" t="s">
        <v>83</v>
      </c>
      <c r="AW996" s="14" t="s">
        <v>32</v>
      </c>
      <c r="AX996" s="14" t="s">
        <v>76</v>
      </c>
      <c r="AY996" s="167" t="s">
        <v>375</v>
      </c>
    </row>
    <row r="997" spans="2:65" s="1" customFormat="1" ht="33" customHeight="1" x14ac:dyDescent="0.2">
      <c r="B997" s="32"/>
      <c r="C997" s="138" t="s">
        <v>1238</v>
      </c>
      <c r="D997" s="138" t="s">
        <v>377</v>
      </c>
      <c r="E997" s="139" t="s">
        <v>3194</v>
      </c>
      <c r="F997" s="140" t="s">
        <v>3195</v>
      </c>
      <c r="G997" s="141" t="s">
        <v>631</v>
      </c>
      <c r="H997" s="142">
        <v>9</v>
      </c>
      <c r="I997" s="143"/>
      <c r="J997" s="144">
        <f>ROUND(I997*H997,2)</f>
        <v>0</v>
      </c>
      <c r="K997" s="140" t="s">
        <v>381</v>
      </c>
      <c r="L997" s="32"/>
      <c r="M997" s="145" t="s">
        <v>1</v>
      </c>
      <c r="N997" s="146" t="s">
        <v>41</v>
      </c>
      <c r="P997" s="147">
        <f>O997*H997</f>
        <v>0</v>
      </c>
      <c r="Q997" s="147">
        <v>0</v>
      </c>
      <c r="R997" s="147">
        <f>Q997*H997</f>
        <v>0</v>
      </c>
      <c r="S997" s="147">
        <v>0</v>
      </c>
      <c r="T997" s="148">
        <f>S997*H997</f>
        <v>0</v>
      </c>
      <c r="AR997" s="149" t="s">
        <v>382</v>
      </c>
      <c r="AT997" s="149" t="s">
        <v>377</v>
      </c>
      <c r="AU997" s="149" t="s">
        <v>83</v>
      </c>
      <c r="AY997" s="17" t="s">
        <v>375</v>
      </c>
      <c r="BE997" s="150">
        <f>IF(N997="základní",J997,0)</f>
        <v>0</v>
      </c>
      <c r="BF997" s="150">
        <f>IF(N997="snížená",J997,0)</f>
        <v>0</v>
      </c>
      <c r="BG997" s="150">
        <f>IF(N997="zákl. přenesená",J997,0)</f>
        <v>0</v>
      </c>
      <c r="BH997" s="150">
        <f>IF(N997="sníž. přenesená",J997,0)</f>
        <v>0</v>
      </c>
      <c r="BI997" s="150">
        <f>IF(N997="nulová",J997,0)</f>
        <v>0</v>
      </c>
      <c r="BJ997" s="17" t="s">
        <v>83</v>
      </c>
      <c r="BK997" s="150">
        <f>ROUND(I997*H997,2)</f>
        <v>0</v>
      </c>
      <c r="BL997" s="17" t="s">
        <v>382</v>
      </c>
      <c r="BM997" s="149" t="s">
        <v>3196</v>
      </c>
    </row>
    <row r="998" spans="2:65" s="12" customFormat="1" ht="11.25" x14ac:dyDescent="0.2">
      <c r="B998" s="151"/>
      <c r="D998" s="152" t="s">
        <v>384</v>
      </c>
      <c r="E998" s="153" t="s">
        <v>1</v>
      </c>
      <c r="F998" s="154" t="s">
        <v>85</v>
      </c>
      <c r="H998" s="155">
        <v>2</v>
      </c>
      <c r="I998" s="156"/>
      <c r="L998" s="151"/>
      <c r="M998" s="157"/>
      <c r="T998" s="158"/>
      <c r="AT998" s="153" t="s">
        <v>384</v>
      </c>
      <c r="AU998" s="153" t="s">
        <v>83</v>
      </c>
      <c r="AV998" s="12" t="s">
        <v>85</v>
      </c>
      <c r="AW998" s="12" t="s">
        <v>32</v>
      </c>
      <c r="AX998" s="12" t="s">
        <v>76</v>
      </c>
      <c r="AY998" s="153" t="s">
        <v>375</v>
      </c>
    </row>
    <row r="999" spans="2:65" s="12" customFormat="1" ht="11.25" x14ac:dyDescent="0.2">
      <c r="B999" s="151"/>
      <c r="D999" s="152" t="s">
        <v>384</v>
      </c>
      <c r="E999" s="153" t="s">
        <v>1</v>
      </c>
      <c r="F999" s="154" t="s">
        <v>85</v>
      </c>
      <c r="H999" s="155">
        <v>2</v>
      </c>
      <c r="I999" s="156"/>
      <c r="L999" s="151"/>
      <c r="M999" s="157"/>
      <c r="T999" s="158"/>
      <c r="AT999" s="153" t="s">
        <v>384</v>
      </c>
      <c r="AU999" s="153" t="s">
        <v>83</v>
      </c>
      <c r="AV999" s="12" t="s">
        <v>85</v>
      </c>
      <c r="AW999" s="12" t="s">
        <v>32</v>
      </c>
      <c r="AX999" s="12" t="s">
        <v>76</v>
      </c>
      <c r="AY999" s="153" t="s">
        <v>375</v>
      </c>
    </row>
    <row r="1000" spans="2:65" s="12" customFormat="1" ht="11.25" x14ac:dyDescent="0.2">
      <c r="B1000" s="151"/>
      <c r="D1000" s="152" t="s">
        <v>384</v>
      </c>
      <c r="E1000" s="153" t="s">
        <v>1</v>
      </c>
      <c r="F1000" s="154" t="s">
        <v>85</v>
      </c>
      <c r="H1000" s="155">
        <v>2</v>
      </c>
      <c r="I1000" s="156"/>
      <c r="L1000" s="151"/>
      <c r="M1000" s="157"/>
      <c r="T1000" s="158"/>
      <c r="AT1000" s="153" t="s">
        <v>384</v>
      </c>
      <c r="AU1000" s="153" t="s">
        <v>83</v>
      </c>
      <c r="AV1000" s="12" t="s">
        <v>85</v>
      </c>
      <c r="AW1000" s="12" t="s">
        <v>32</v>
      </c>
      <c r="AX1000" s="12" t="s">
        <v>76</v>
      </c>
      <c r="AY1000" s="153" t="s">
        <v>375</v>
      </c>
    </row>
    <row r="1001" spans="2:65" s="12" customFormat="1" ht="11.25" x14ac:dyDescent="0.2">
      <c r="B1001" s="151"/>
      <c r="D1001" s="152" t="s">
        <v>384</v>
      </c>
      <c r="E1001" s="153" t="s">
        <v>1</v>
      </c>
      <c r="F1001" s="154" t="s">
        <v>85</v>
      </c>
      <c r="H1001" s="155">
        <v>2</v>
      </c>
      <c r="I1001" s="156"/>
      <c r="L1001" s="151"/>
      <c r="M1001" s="157"/>
      <c r="T1001" s="158"/>
      <c r="AT1001" s="153" t="s">
        <v>384</v>
      </c>
      <c r="AU1001" s="153" t="s">
        <v>83</v>
      </c>
      <c r="AV1001" s="12" t="s">
        <v>85</v>
      </c>
      <c r="AW1001" s="12" t="s">
        <v>32</v>
      </c>
      <c r="AX1001" s="12" t="s">
        <v>76</v>
      </c>
      <c r="AY1001" s="153" t="s">
        <v>375</v>
      </c>
    </row>
    <row r="1002" spans="2:65" s="12" customFormat="1" ht="11.25" x14ac:dyDescent="0.2">
      <c r="B1002" s="151"/>
      <c r="D1002" s="152" t="s">
        <v>384</v>
      </c>
      <c r="E1002" s="153" t="s">
        <v>1</v>
      </c>
      <c r="F1002" s="154" t="s">
        <v>83</v>
      </c>
      <c r="H1002" s="155">
        <v>1</v>
      </c>
      <c r="I1002" s="156"/>
      <c r="L1002" s="151"/>
      <c r="M1002" s="157"/>
      <c r="T1002" s="158"/>
      <c r="AT1002" s="153" t="s">
        <v>384</v>
      </c>
      <c r="AU1002" s="153" t="s">
        <v>83</v>
      </c>
      <c r="AV1002" s="12" t="s">
        <v>85</v>
      </c>
      <c r="AW1002" s="12" t="s">
        <v>32</v>
      </c>
      <c r="AX1002" s="12" t="s">
        <v>76</v>
      </c>
      <c r="AY1002" s="153" t="s">
        <v>375</v>
      </c>
    </row>
    <row r="1003" spans="2:65" s="13" customFormat="1" ht="11.25" x14ac:dyDescent="0.2">
      <c r="B1003" s="159"/>
      <c r="D1003" s="152" t="s">
        <v>384</v>
      </c>
      <c r="E1003" s="160" t="s">
        <v>1</v>
      </c>
      <c r="F1003" s="161" t="s">
        <v>387</v>
      </c>
      <c r="H1003" s="162">
        <v>9</v>
      </c>
      <c r="I1003" s="163"/>
      <c r="L1003" s="159"/>
      <c r="M1003" s="164"/>
      <c r="T1003" s="165"/>
      <c r="AT1003" s="160" t="s">
        <v>384</v>
      </c>
      <c r="AU1003" s="160" t="s">
        <v>83</v>
      </c>
      <c r="AV1003" s="13" t="s">
        <v>382</v>
      </c>
      <c r="AW1003" s="13" t="s">
        <v>32</v>
      </c>
      <c r="AX1003" s="13" t="s">
        <v>83</v>
      </c>
      <c r="AY1003" s="160" t="s">
        <v>375</v>
      </c>
    </row>
    <row r="1004" spans="2:65" s="14" customFormat="1" ht="11.25" x14ac:dyDescent="0.2">
      <c r="B1004" s="166"/>
      <c r="D1004" s="152" t="s">
        <v>384</v>
      </c>
      <c r="E1004" s="167" t="s">
        <v>1</v>
      </c>
      <c r="F1004" s="168" t="s">
        <v>3115</v>
      </c>
      <c r="H1004" s="167" t="s">
        <v>1</v>
      </c>
      <c r="I1004" s="169"/>
      <c r="L1004" s="166"/>
      <c r="M1004" s="170"/>
      <c r="T1004" s="171"/>
      <c r="AT1004" s="167" t="s">
        <v>384</v>
      </c>
      <c r="AU1004" s="167" t="s">
        <v>83</v>
      </c>
      <c r="AV1004" s="14" t="s">
        <v>83</v>
      </c>
      <c r="AW1004" s="14" t="s">
        <v>32</v>
      </c>
      <c r="AX1004" s="14" t="s">
        <v>76</v>
      </c>
      <c r="AY1004" s="167" t="s">
        <v>375</v>
      </c>
    </row>
    <row r="1005" spans="2:65" s="1" customFormat="1" ht="24.2" customHeight="1" x14ac:dyDescent="0.2">
      <c r="B1005" s="32"/>
      <c r="C1005" s="138" t="s">
        <v>1243</v>
      </c>
      <c r="D1005" s="138" t="s">
        <v>377</v>
      </c>
      <c r="E1005" s="139" t="s">
        <v>3197</v>
      </c>
      <c r="F1005" s="140" t="s">
        <v>3198</v>
      </c>
      <c r="G1005" s="141" t="s">
        <v>631</v>
      </c>
      <c r="H1005" s="142">
        <v>1</v>
      </c>
      <c r="I1005" s="143"/>
      <c r="J1005" s="144">
        <f>ROUND(I1005*H1005,2)</f>
        <v>0</v>
      </c>
      <c r="K1005" s="140" t="s">
        <v>381</v>
      </c>
      <c r="L1005" s="32"/>
      <c r="M1005" s="145" t="s">
        <v>1</v>
      </c>
      <c r="N1005" s="146" t="s">
        <v>41</v>
      </c>
      <c r="P1005" s="147">
        <f>O1005*H1005</f>
        <v>0</v>
      </c>
      <c r="Q1005" s="147">
        <v>0</v>
      </c>
      <c r="R1005" s="147">
        <f>Q1005*H1005</f>
        <v>0</v>
      </c>
      <c r="S1005" s="147">
        <v>0</v>
      </c>
      <c r="T1005" s="148">
        <f>S1005*H1005</f>
        <v>0</v>
      </c>
      <c r="AR1005" s="149" t="s">
        <v>382</v>
      </c>
      <c r="AT1005" s="149" t="s">
        <v>377</v>
      </c>
      <c r="AU1005" s="149" t="s">
        <v>83</v>
      </c>
      <c r="AY1005" s="17" t="s">
        <v>375</v>
      </c>
      <c r="BE1005" s="150">
        <f>IF(N1005="základní",J1005,0)</f>
        <v>0</v>
      </c>
      <c r="BF1005" s="150">
        <f>IF(N1005="snížená",J1005,0)</f>
        <v>0</v>
      </c>
      <c r="BG1005" s="150">
        <f>IF(N1005="zákl. přenesená",J1005,0)</f>
        <v>0</v>
      </c>
      <c r="BH1005" s="150">
        <f>IF(N1005="sníž. přenesená",J1005,0)</f>
        <v>0</v>
      </c>
      <c r="BI1005" s="150">
        <f>IF(N1005="nulová",J1005,0)</f>
        <v>0</v>
      </c>
      <c r="BJ1005" s="17" t="s">
        <v>83</v>
      </c>
      <c r="BK1005" s="150">
        <f>ROUND(I1005*H1005,2)</f>
        <v>0</v>
      </c>
      <c r="BL1005" s="17" t="s">
        <v>382</v>
      </c>
      <c r="BM1005" s="149" t="s">
        <v>3199</v>
      </c>
    </row>
    <row r="1006" spans="2:65" s="12" customFormat="1" ht="11.25" x14ac:dyDescent="0.2">
      <c r="B1006" s="151"/>
      <c r="D1006" s="152" t="s">
        <v>384</v>
      </c>
      <c r="E1006" s="153" t="s">
        <v>1</v>
      </c>
      <c r="F1006" s="154" t="s">
        <v>83</v>
      </c>
      <c r="H1006" s="155">
        <v>1</v>
      </c>
      <c r="I1006" s="156"/>
      <c r="L1006" s="151"/>
      <c r="M1006" s="157"/>
      <c r="T1006" s="158"/>
      <c r="AT1006" s="153" t="s">
        <v>384</v>
      </c>
      <c r="AU1006" s="153" t="s">
        <v>83</v>
      </c>
      <c r="AV1006" s="12" t="s">
        <v>85</v>
      </c>
      <c r="AW1006" s="12" t="s">
        <v>32</v>
      </c>
      <c r="AX1006" s="12" t="s">
        <v>83</v>
      </c>
      <c r="AY1006" s="153" t="s">
        <v>375</v>
      </c>
    </row>
    <row r="1007" spans="2:65" s="14" customFormat="1" ht="11.25" x14ac:dyDescent="0.2">
      <c r="B1007" s="166"/>
      <c r="D1007" s="152" t="s">
        <v>384</v>
      </c>
      <c r="E1007" s="167" t="s">
        <v>1</v>
      </c>
      <c r="F1007" s="168" t="s">
        <v>3115</v>
      </c>
      <c r="H1007" s="167" t="s">
        <v>1</v>
      </c>
      <c r="I1007" s="169"/>
      <c r="L1007" s="166"/>
      <c r="M1007" s="170"/>
      <c r="T1007" s="171"/>
      <c r="AT1007" s="167" t="s">
        <v>384</v>
      </c>
      <c r="AU1007" s="167" t="s">
        <v>83</v>
      </c>
      <c r="AV1007" s="14" t="s">
        <v>83</v>
      </c>
      <c r="AW1007" s="14" t="s">
        <v>32</v>
      </c>
      <c r="AX1007" s="14" t="s">
        <v>76</v>
      </c>
      <c r="AY1007" s="167" t="s">
        <v>375</v>
      </c>
    </row>
    <row r="1008" spans="2:65" s="1" customFormat="1" ht="16.5" customHeight="1" x14ac:dyDescent="0.2">
      <c r="B1008" s="32"/>
      <c r="C1008" s="138" t="s">
        <v>1249</v>
      </c>
      <c r="D1008" s="138" t="s">
        <v>377</v>
      </c>
      <c r="E1008" s="139" t="s">
        <v>3200</v>
      </c>
      <c r="F1008" s="140" t="s">
        <v>3201</v>
      </c>
      <c r="G1008" s="141" t="s">
        <v>641</v>
      </c>
      <c r="H1008" s="142">
        <v>30</v>
      </c>
      <c r="I1008" s="143"/>
      <c r="J1008" s="144">
        <f>ROUND(I1008*H1008,2)</f>
        <v>0</v>
      </c>
      <c r="K1008" s="140" t="s">
        <v>381</v>
      </c>
      <c r="L1008" s="32"/>
      <c r="M1008" s="145" t="s">
        <v>1</v>
      </c>
      <c r="N1008" s="146" t="s">
        <v>41</v>
      </c>
      <c r="P1008" s="147">
        <f>O1008*H1008</f>
        <v>0</v>
      </c>
      <c r="Q1008" s="147">
        <v>0</v>
      </c>
      <c r="R1008" s="147">
        <f>Q1008*H1008</f>
        <v>0</v>
      </c>
      <c r="S1008" s="147">
        <v>0</v>
      </c>
      <c r="T1008" s="148">
        <f>S1008*H1008</f>
        <v>0</v>
      </c>
      <c r="AR1008" s="149" t="s">
        <v>382</v>
      </c>
      <c r="AT1008" s="149" t="s">
        <v>377</v>
      </c>
      <c r="AU1008" s="149" t="s">
        <v>83</v>
      </c>
      <c r="AY1008" s="17" t="s">
        <v>375</v>
      </c>
      <c r="BE1008" s="150">
        <f>IF(N1008="základní",J1008,0)</f>
        <v>0</v>
      </c>
      <c r="BF1008" s="150">
        <f>IF(N1008="snížená",J1008,0)</f>
        <v>0</v>
      </c>
      <c r="BG1008" s="150">
        <f>IF(N1008="zákl. přenesená",J1008,0)</f>
        <v>0</v>
      </c>
      <c r="BH1008" s="150">
        <f>IF(N1008="sníž. přenesená",J1008,0)</f>
        <v>0</v>
      </c>
      <c r="BI1008" s="150">
        <f>IF(N1008="nulová",J1008,0)</f>
        <v>0</v>
      </c>
      <c r="BJ1008" s="17" t="s">
        <v>83</v>
      </c>
      <c r="BK1008" s="150">
        <f>ROUND(I1008*H1008,2)</f>
        <v>0</v>
      </c>
      <c r="BL1008" s="17" t="s">
        <v>382</v>
      </c>
      <c r="BM1008" s="149" t="s">
        <v>3202</v>
      </c>
    </row>
    <row r="1009" spans="2:65" s="12" customFormat="1" ht="11.25" x14ac:dyDescent="0.2">
      <c r="B1009" s="151"/>
      <c r="D1009" s="152" t="s">
        <v>384</v>
      </c>
      <c r="E1009" s="153" t="s">
        <v>1</v>
      </c>
      <c r="F1009" s="154" t="s">
        <v>577</v>
      </c>
      <c r="H1009" s="155">
        <v>30</v>
      </c>
      <c r="I1009" s="156"/>
      <c r="L1009" s="151"/>
      <c r="M1009" s="157"/>
      <c r="T1009" s="158"/>
      <c r="AT1009" s="153" t="s">
        <v>384</v>
      </c>
      <c r="AU1009" s="153" t="s">
        <v>83</v>
      </c>
      <c r="AV1009" s="12" t="s">
        <v>85</v>
      </c>
      <c r="AW1009" s="12" t="s">
        <v>32</v>
      </c>
      <c r="AX1009" s="12" t="s">
        <v>83</v>
      </c>
      <c r="AY1009" s="153" t="s">
        <v>375</v>
      </c>
    </row>
    <row r="1010" spans="2:65" s="14" customFormat="1" ht="11.25" x14ac:dyDescent="0.2">
      <c r="B1010" s="166"/>
      <c r="D1010" s="152" t="s">
        <v>384</v>
      </c>
      <c r="E1010" s="167" t="s">
        <v>1</v>
      </c>
      <c r="F1010" s="168" t="s">
        <v>3115</v>
      </c>
      <c r="H1010" s="167" t="s">
        <v>1</v>
      </c>
      <c r="I1010" s="169"/>
      <c r="L1010" s="166"/>
      <c r="M1010" s="170"/>
      <c r="T1010" s="171"/>
      <c r="AT1010" s="167" t="s">
        <v>384</v>
      </c>
      <c r="AU1010" s="167" t="s">
        <v>83</v>
      </c>
      <c r="AV1010" s="14" t="s">
        <v>83</v>
      </c>
      <c r="AW1010" s="14" t="s">
        <v>32</v>
      </c>
      <c r="AX1010" s="14" t="s">
        <v>76</v>
      </c>
      <c r="AY1010" s="167" t="s">
        <v>375</v>
      </c>
    </row>
    <row r="1011" spans="2:65" s="1" customFormat="1" ht="16.5" customHeight="1" x14ac:dyDescent="0.2">
      <c r="B1011" s="32"/>
      <c r="C1011" s="138" t="s">
        <v>1257</v>
      </c>
      <c r="D1011" s="138" t="s">
        <v>377</v>
      </c>
      <c r="E1011" s="139" t="s">
        <v>3203</v>
      </c>
      <c r="F1011" s="140" t="s">
        <v>3204</v>
      </c>
      <c r="G1011" s="141" t="s">
        <v>641</v>
      </c>
      <c r="H1011" s="142">
        <v>406</v>
      </c>
      <c r="I1011" s="143"/>
      <c r="J1011" s="144">
        <f>ROUND(I1011*H1011,2)</f>
        <v>0</v>
      </c>
      <c r="K1011" s="140" t="s">
        <v>381</v>
      </c>
      <c r="L1011" s="32"/>
      <c r="M1011" s="145" t="s">
        <v>1</v>
      </c>
      <c r="N1011" s="146" t="s">
        <v>41</v>
      </c>
      <c r="P1011" s="147">
        <f>O1011*H1011</f>
        <v>0</v>
      </c>
      <c r="Q1011" s="147">
        <v>0</v>
      </c>
      <c r="R1011" s="147">
        <f>Q1011*H1011</f>
        <v>0</v>
      </c>
      <c r="S1011" s="147">
        <v>0</v>
      </c>
      <c r="T1011" s="148">
        <f>S1011*H1011</f>
        <v>0</v>
      </c>
      <c r="AR1011" s="149" t="s">
        <v>382</v>
      </c>
      <c r="AT1011" s="149" t="s">
        <v>377</v>
      </c>
      <c r="AU1011" s="149" t="s">
        <v>83</v>
      </c>
      <c r="AY1011" s="17" t="s">
        <v>375</v>
      </c>
      <c r="BE1011" s="150">
        <f>IF(N1011="základní",J1011,0)</f>
        <v>0</v>
      </c>
      <c r="BF1011" s="150">
        <f>IF(N1011="snížená",J1011,0)</f>
        <v>0</v>
      </c>
      <c r="BG1011" s="150">
        <f>IF(N1011="zákl. přenesená",J1011,0)</f>
        <v>0</v>
      </c>
      <c r="BH1011" s="150">
        <f>IF(N1011="sníž. přenesená",J1011,0)</f>
        <v>0</v>
      </c>
      <c r="BI1011" s="150">
        <f>IF(N1011="nulová",J1011,0)</f>
        <v>0</v>
      </c>
      <c r="BJ1011" s="17" t="s">
        <v>83</v>
      </c>
      <c r="BK1011" s="150">
        <f>ROUND(I1011*H1011,2)</f>
        <v>0</v>
      </c>
      <c r="BL1011" s="17" t="s">
        <v>382</v>
      </c>
      <c r="BM1011" s="149" t="s">
        <v>3205</v>
      </c>
    </row>
    <row r="1012" spans="2:65" s="12" customFormat="1" ht="11.25" x14ac:dyDescent="0.2">
      <c r="B1012" s="151"/>
      <c r="D1012" s="152" t="s">
        <v>384</v>
      </c>
      <c r="E1012" s="153" t="s">
        <v>1</v>
      </c>
      <c r="F1012" s="154" t="s">
        <v>529</v>
      </c>
      <c r="H1012" s="155">
        <v>20</v>
      </c>
      <c r="I1012" s="156"/>
      <c r="L1012" s="151"/>
      <c r="M1012" s="157"/>
      <c r="T1012" s="158"/>
      <c r="AT1012" s="153" t="s">
        <v>384</v>
      </c>
      <c r="AU1012" s="153" t="s">
        <v>83</v>
      </c>
      <c r="AV1012" s="12" t="s">
        <v>85</v>
      </c>
      <c r="AW1012" s="12" t="s">
        <v>32</v>
      </c>
      <c r="AX1012" s="12" t="s">
        <v>76</v>
      </c>
      <c r="AY1012" s="153" t="s">
        <v>375</v>
      </c>
    </row>
    <row r="1013" spans="2:65" s="12" customFormat="1" ht="11.25" x14ac:dyDescent="0.2">
      <c r="B1013" s="151"/>
      <c r="D1013" s="152" t="s">
        <v>384</v>
      </c>
      <c r="E1013" s="153" t="s">
        <v>1</v>
      </c>
      <c r="F1013" s="154" t="s">
        <v>604</v>
      </c>
      <c r="H1013" s="155">
        <v>34</v>
      </c>
      <c r="I1013" s="156"/>
      <c r="L1013" s="151"/>
      <c r="M1013" s="157"/>
      <c r="T1013" s="158"/>
      <c r="AT1013" s="153" t="s">
        <v>384</v>
      </c>
      <c r="AU1013" s="153" t="s">
        <v>83</v>
      </c>
      <c r="AV1013" s="12" t="s">
        <v>85</v>
      </c>
      <c r="AW1013" s="12" t="s">
        <v>32</v>
      </c>
      <c r="AX1013" s="12" t="s">
        <v>76</v>
      </c>
      <c r="AY1013" s="153" t="s">
        <v>375</v>
      </c>
    </row>
    <row r="1014" spans="2:65" s="12" customFormat="1" ht="11.25" x14ac:dyDescent="0.2">
      <c r="B1014" s="151"/>
      <c r="D1014" s="152" t="s">
        <v>384</v>
      </c>
      <c r="E1014" s="153" t="s">
        <v>1</v>
      </c>
      <c r="F1014" s="154" t="s">
        <v>778</v>
      </c>
      <c r="H1014" s="155">
        <v>56</v>
      </c>
      <c r="I1014" s="156"/>
      <c r="L1014" s="151"/>
      <c r="M1014" s="157"/>
      <c r="T1014" s="158"/>
      <c r="AT1014" s="153" t="s">
        <v>384</v>
      </c>
      <c r="AU1014" s="153" t="s">
        <v>83</v>
      </c>
      <c r="AV1014" s="12" t="s">
        <v>85</v>
      </c>
      <c r="AW1014" s="12" t="s">
        <v>32</v>
      </c>
      <c r="AX1014" s="12" t="s">
        <v>76</v>
      </c>
      <c r="AY1014" s="153" t="s">
        <v>375</v>
      </c>
    </row>
    <row r="1015" spans="2:65" s="12" customFormat="1" ht="11.25" x14ac:dyDescent="0.2">
      <c r="B1015" s="151"/>
      <c r="D1015" s="152" t="s">
        <v>384</v>
      </c>
      <c r="E1015" s="153" t="s">
        <v>1</v>
      </c>
      <c r="F1015" s="154" t="s">
        <v>463</v>
      </c>
      <c r="H1015" s="155">
        <v>12</v>
      </c>
      <c r="I1015" s="156"/>
      <c r="L1015" s="151"/>
      <c r="M1015" s="157"/>
      <c r="T1015" s="158"/>
      <c r="AT1015" s="153" t="s">
        <v>384</v>
      </c>
      <c r="AU1015" s="153" t="s">
        <v>83</v>
      </c>
      <c r="AV1015" s="12" t="s">
        <v>85</v>
      </c>
      <c r="AW1015" s="12" t="s">
        <v>32</v>
      </c>
      <c r="AX1015" s="12" t="s">
        <v>76</v>
      </c>
      <c r="AY1015" s="153" t="s">
        <v>375</v>
      </c>
    </row>
    <row r="1016" spans="2:65" s="12" customFormat="1" ht="11.25" x14ac:dyDescent="0.2">
      <c r="B1016" s="151"/>
      <c r="D1016" s="152" t="s">
        <v>384</v>
      </c>
      <c r="E1016" s="153" t="s">
        <v>1</v>
      </c>
      <c r="F1016" s="154" t="s">
        <v>628</v>
      </c>
      <c r="H1016" s="155">
        <v>36</v>
      </c>
      <c r="I1016" s="156"/>
      <c r="L1016" s="151"/>
      <c r="M1016" s="157"/>
      <c r="T1016" s="158"/>
      <c r="AT1016" s="153" t="s">
        <v>384</v>
      </c>
      <c r="AU1016" s="153" t="s">
        <v>83</v>
      </c>
      <c r="AV1016" s="12" t="s">
        <v>85</v>
      </c>
      <c r="AW1016" s="12" t="s">
        <v>32</v>
      </c>
      <c r="AX1016" s="12" t="s">
        <v>76</v>
      </c>
      <c r="AY1016" s="153" t="s">
        <v>375</v>
      </c>
    </row>
    <row r="1017" spans="2:65" s="12" customFormat="1" ht="11.25" x14ac:dyDescent="0.2">
      <c r="B1017" s="151"/>
      <c r="D1017" s="152" t="s">
        <v>384</v>
      </c>
      <c r="E1017" s="153" t="s">
        <v>1</v>
      </c>
      <c r="F1017" s="154" t="s">
        <v>473</v>
      </c>
      <c r="H1017" s="155">
        <v>14</v>
      </c>
      <c r="I1017" s="156"/>
      <c r="L1017" s="151"/>
      <c r="M1017" s="157"/>
      <c r="T1017" s="158"/>
      <c r="AT1017" s="153" t="s">
        <v>384</v>
      </c>
      <c r="AU1017" s="153" t="s">
        <v>83</v>
      </c>
      <c r="AV1017" s="12" t="s">
        <v>85</v>
      </c>
      <c r="AW1017" s="12" t="s">
        <v>32</v>
      </c>
      <c r="AX1017" s="12" t="s">
        <v>76</v>
      </c>
      <c r="AY1017" s="153" t="s">
        <v>375</v>
      </c>
    </row>
    <row r="1018" spans="2:65" s="12" customFormat="1" ht="11.25" x14ac:dyDescent="0.2">
      <c r="B1018" s="151"/>
      <c r="D1018" s="152" t="s">
        <v>384</v>
      </c>
      <c r="E1018" s="153" t="s">
        <v>1</v>
      </c>
      <c r="F1018" s="154" t="s">
        <v>997</v>
      </c>
      <c r="H1018" s="155">
        <v>85</v>
      </c>
      <c r="I1018" s="156"/>
      <c r="L1018" s="151"/>
      <c r="M1018" s="157"/>
      <c r="T1018" s="158"/>
      <c r="AT1018" s="153" t="s">
        <v>384</v>
      </c>
      <c r="AU1018" s="153" t="s">
        <v>83</v>
      </c>
      <c r="AV1018" s="12" t="s">
        <v>85</v>
      </c>
      <c r="AW1018" s="12" t="s">
        <v>32</v>
      </c>
      <c r="AX1018" s="12" t="s">
        <v>76</v>
      </c>
      <c r="AY1018" s="153" t="s">
        <v>375</v>
      </c>
    </row>
    <row r="1019" spans="2:65" s="12" customFormat="1" ht="11.25" x14ac:dyDescent="0.2">
      <c r="B1019" s="151"/>
      <c r="D1019" s="152" t="s">
        <v>384</v>
      </c>
      <c r="E1019" s="153" t="s">
        <v>1</v>
      </c>
      <c r="F1019" s="154" t="s">
        <v>692</v>
      </c>
      <c r="H1019" s="155">
        <v>46</v>
      </c>
      <c r="I1019" s="156"/>
      <c r="L1019" s="151"/>
      <c r="M1019" s="157"/>
      <c r="T1019" s="158"/>
      <c r="AT1019" s="153" t="s">
        <v>384</v>
      </c>
      <c r="AU1019" s="153" t="s">
        <v>83</v>
      </c>
      <c r="AV1019" s="12" t="s">
        <v>85</v>
      </c>
      <c r="AW1019" s="12" t="s">
        <v>32</v>
      </c>
      <c r="AX1019" s="12" t="s">
        <v>76</v>
      </c>
      <c r="AY1019" s="153" t="s">
        <v>375</v>
      </c>
    </row>
    <row r="1020" spans="2:65" s="12" customFormat="1" ht="11.25" x14ac:dyDescent="0.2">
      <c r="B1020" s="151"/>
      <c r="D1020" s="152" t="s">
        <v>384</v>
      </c>
      <c r="E1020" s="153" t="s">
        <v>1</v>
      </c>
      <c r="F1020" s="154" t="s">
        <v>733</v>
      </c>
      <c r="H1020" s="155">
        <v>54</v>
      </c>
      <c r="I1020" s="156"/>
      <c r="L1020" s="151"/>
      <c r="M1020" s="157"/>
      <c r="T1020" s="158"/>
      <c r="AT1020" s="153" t="s">
        <v>384</v>
      </c>
      <c r="AU1020" s="153" t="s">
        <v>83</v>
      </c>
      <c r="AV1020" s="12" t="s">
        <v>85</v>
      </c>
      <c r="AW1020" s="12" t="s">
        <v>32</v>
      </c>
      <c r="AX1020" s="12" t="s">
        <v>76</v>
      </c>
      <c r="AY1020" s="153" t="s">
        <v>375</v>
      </c>
    </row>
    <row r="1021" spans="2:65" s="12" customFormat="1" ht="11.25" x14ac:dyDescent="0.2">
      <c r="B1021" s="151"/>
      <c r="D1021" s="152" t="s">
        <v>384</v>
      </c>
      <c r="E1021" s="153" t="s">
        <v>1</v>
      </c>
      <c r="F1021" s="154" t="s">
        <v>707</v>
      </c>
      <c r="H1021" s="155">
        <v>49</v>
      </c>
      <c r="I1021" s="156"/>
      <c r="L1021" s="151"/>
      <c r="M1021" s="157"/>
      <c r="T1021" s="158"/>
      <c r="AT1021" s="153" t="s">
        <v>384</v>
      </c>
      <c r="AU1021" s="153" t="s">
        <v>83</v>
      </c>
      <c r="AV1021" s="12" t="s">
        <v>85</v>
      </c>
      <c r="AW1021" s="12" t="s">
        <v>32</v>
      </c>
      <c r="AX1021" s="12" t="s">
        <v>76</v>
      </c>
      <c r="AY1021" s="153" t="s">
        <v>375</v>
      </c>
    </row>
    <row r="1022" spans="2:65" s="13" customFormat="1" ht="11.25" x14ac:dyDescent="0.2">
      <c r="B1022" s="159"/>
      <c r="D1022" s="152" t="s">
        <v>384</v>
      </c>
      <c r="E1022" s="160" t="s">
        <v>1</v>
      </c>
      <c r="F1022" s="161" t="s">
        <v>387</v>
      </c>
      <c r="H1022" s="162">
        <v>406</v>
      </c>
      <c r="I1022" s="163"/>
      <c r="L1022" s="159"/>
      <c r="M1022" s="164"/>
      <c r="T1022" s="165"/>
      <c r="AT1022" s="160" t="s">
        <v>384</v>
      </c>
      <c r="AU1022" s="160" t="s">
        <v>83</v>
      </c>
      <c r="AV1022" s="13" t="s">
        <v>382</v>
      </c>
      <c r="AW1022" s="13" t="s">
        <v>32</v>
      </c>
      <c r="AX1022" s="13" t="s">
        <v>83</v>
      </c>
      <c r="AY1022" s="160" t="s">
        <v>375</v>
      </c>
    </row>
    <row r="1023" spans="2:65" s="14" customFormat="1" ht="11.25" x14ac:dyDescent="0.2">
      <c r="B1023" s="166"/>
      <c r="D1023" s="152" t="s">
        <v>384</v>
      </c>
      <c r="E1023" s="167" t="s">
        <v>1</v>
      </c>
      <c r="F1023" s="168" t="s">
        <v>3115</v>
      </c>
      <c r="H1023" s="167" t="s">
        <v>1</v>
      </c>
      <c r="I1023" s="169"/>
      <c r="L1023" s="166"/>
      <c r="M1023" s="170"/>
      <c r="T1023" s="171"/>
      <c r="AT1023" s="167" t="s">
        <v>384</v>
      </c>
      <c r="AU1023" s="167" t="s">
        <v>83</v>
      </c>
      <c r="AV1023" s="14" t="s">
        <v>83</v>
      </c>
      <c r="AW1023" s="14" t="s">
        <v>32</v>
      </c>
      <c r="AX1023" s="14" t="s">
        <v>76</v>
      </c>
      <c r="AY1023" s="167" t="s">
        <v>375</v>
      </c>
    </row>
    <row r="1024" spans="2:65" s="1" customFormat="1" ht="21.75" customHeight="1" x14ac:dyDescent="0.2">
      <c r="B1024" s="32"/>
      <c r="C1024" s="138" t="s">
        <v>1262</v>
      </c>
      <c r="D1024" s="138" t="s">
        <v>377</v>
      </c>
      <c r="E1024" s="139" t="s">
        <v>3206</v>
      </c>
      <c r="F1024" s="140" t="s">
        <v>3207</v>
      </c>
      <c r="G1024" s="141" t="s">
        <v>641</v>
      </c>
      <c r="H1024" s="142">
        <v>30</v>
      </c>
      <c r="I1024" s="143"/>
      <c r="J1024" s="144">
        <f>ROUND(I1024*H1024,2)</f>
        <v>0</v>
      </c>
      <c r="K1024" s="140" t="s">
        <v>381</v>
      </c>
      <c r="L1024" s="32"/>
      <c r="M1024" s="145" t="s">
        <v>1</v>
      </c>
      <c r="N1024" s="146" t="s">
        <v>41</v>
      </c>
      <c r="P1024" s="147">
        <f>O1024*H1024</f>
        <v>0</v>
      </c>
      <c r="Q1024" s="147">
        <v>0</v>
      </c>
      <c r="R1024" s="147">
        <f>Q1024*H1024</f>
        <v>0</v>
      </c>
      <c r="S1024" s="147">
        <v>0</v>
      </c>
      <c r="T1024" s="148">
        <f>S1024*H1024</f>
        <v>0</v>
      </c>
      <c r="AR1024" s="149" t="s">
        <v>382</v>
      </c>
      <c r="AT1024" s="149" t="s">
        <v>377</v>
      </c>
      <c r="AU1024" s="149" t="s">
        <v>83</v>
      </c>
      <c r="AY1024" s="17" t="s">
        <v>375</v>
      </c>
      <c r="BE1024" s="150">
        <f>IF(N1024="základní",J1024,0)</f>
        <v>0</v>
      </c>
      <c r="BF1024" s="150">
        <f>IF(N1024="snížená",J1024,0)</f>
        <v>0</v>
      </c>
      <c r="BG1024" s="150">
        <f>IF(N1024="zákl. přenesená",J1024,0)</f>
        <v>0</v>
      </c>
      <c r="BH1024" s="150">
        <f>IF(N1024="sníž. přenesená",J1024,0)</f>
        <v>0</v>
      </c>
      <c r="BI1024" s="150">
        <f>IF(N1024="nulová",J1024,0)</f>
        <v>0</v>
      </c>
      <c r="BJ1024" s="17" t="s">
        <v>83</v>
      </c>
      <c r="BK1024" s="150">
        <f>ROUND(I1024*H1024,2)</f>
        <v>0</v>
      </c>
      <c r="BL1024" s="17" t="s">
        <v>382</v>
      </c>
      <c r="BM1024" s="149" t="s">
        <v>3208</v>
      </c>
    </row>
    <row r="1025" spans="2:65" s="12" customFormat="1" ht="11.25" x14ac:dyDescent="0.2">
      <c r="B1025" s="151"/>
      <c r="D1025" s="152" t="s">
        <v>384</v>
      </c>
      <c r="E1025" s="153" t="s">
        <v>1</v>
      </c>
      <c r="F1025" s="154" t="s">
        <v>577</v>
      </c>
      <c r="H1025" s="155">
        <v>30</v>
      </c>
      <c r="I1025" s="156"/>
      <c r="L1025" s="151"/>
      <c r="M1025" s="157"/>
      <c r="T1025" s="158"/>
      <c r="AT1025" s="153" t="s">
        <v>384</v>
      </c>
      <c r="AU1025" s="153" t="s">
        <v>83</v>
      </c>
      <c r="AV1025" s="12" t="s">
        <v>85</v>
      </c>
      <c r="AW1025" s="12" t="s">
        <v>32</v>
      </c>
      <c r="AX1025" s="12" t="s">
        <v>83</v>
      </c>
      <c r="AY1025" s="153" t="s">
        <v>375</v>
      </c>
    </row>
    <row r="1026" spans="2:65" s="14" customFormat="1" ht="11.25" x14ac:dyDescent="0.2">
      <c r="B1026" s="166"/>
      <c r="D1026" s="152" t="s">
        <v>384</v>
      </c>
      <c r="E1026" s="167" t="s">
        <v>1</v>
      </c>
      <c r="F1026" s="168" t="s">
        <v>3115</v>
      </c>
      <c r="H1026" s="167" t="s">
        <v>1</v>
      </c>
      <c r="I1026" s="169"/>
      <c r="L1026" s="166"/>
      <c r="M1026" s="170"/>
      <c r="T1026" s="171"/>
      <c r="AT1026" s="167" t="s">
        <v>384</v>
      </c>
      <c r="AU1026" s="167" t="s">
        <v>83</v>
      </c>
      <c r="AV1026" s="14" t="s">
        <v>83</v>
      </c>
      <c r="AW1026" s="14" t="s">
        <v>32</v>
      </c>
      <c r="AX1026" s="14" t="s">
        <v>76</v>
      </c>
      <c r="AY1026" s="167" t="s">
        <v>375</v>
      </c>
    </row>
    <row r="1027" spans="2:65" s="1" customFormat="1" ht="24.2" customHeight="1" x14ac:dyDescent="0.2">
      <c r="B1027" s="32"/>
      <c r="C1027" s="138" t="s">
        <v>1273</v>
      </c>
      <c r="D1027" s="138" t="s">
        <v>377</v>
      </c>
      <c r="E1027" s="139" t="s">
        <v>3209</v>
      </c>
      <c r="F1027" s="140" t="s">
        <v>3210</v>
      </c>
      <c r="G1027" s="141" t="s">
        <v>641</v>
      </c>
      <c r="H1027" s="142">
        <v>248</v>
      </c>
      <c r="I1027" s="143"/>
      <c r="J1027" s="144">
        <f>ROUND(I1027*H1027,2)</f>
        <v>0</v>
      </c>
      <c r="K1027" s="140" t="s">
        <v>381</v>
      </c>
      <c r="L1027" s="32"/>
      <c r="M1027" s="145" t="s">
        <v>1</v>
      </c>
      <c r="N1027" s="146" t="s">
        <v>41</v>
      </c>
      <c r="P1027" s="147">
        <f>O1027*H1027</f>
        <v>0</v>
      </c>
      <c r="Q1027" s="147">
        <v>0</v>
      </c>
      <c r="R1027" s="147">
        <f>Q1027*H1027</f>
        <v>0</v>
      </c>
      <c r="S1027" s="147">
        <v>0</v>
      </c>
      <c r="T1027" s="148">
        <f>S1027*H1027</f>
        <v>0</v>
      </c>
      <c r="AR1027" s="149" t="s">
        <v>382</v>
      </c>
      <c r="AT1027" s="149" t="s">
        <v>377</v>
      </c>
      <c r="AU1027" s="149" t="s">
        <v>83</v>
      </c>
      <c r="AY1027" s="17" t="s">
        <v>375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83</v>
      </c>
      <c r="BK1027" s="150">
        <f>ROUND(I1027*H1027,2)</f>
        <v>0</v>
      </c>
      <c r="BL1027" s="17" t="s">
        <v>382</v>
      </c>
      <c r="BM1027" s="149" t="s">
        <v>3211</v>
      </c>
    </row>
    <row r="1028" spans="2:65" s="12" customFormat="1" ht="11.25" x14ac:dyDescent="0.2">
      <c r="B1028" s="151"/>
      <c r="D1028" s="152" t="s">
        <v>384</v>
      </c>
      <c r="E1028" s="153" t="s">
        <v>1</v>
      </c>
      <c r="F1028" s="154" t="s">
        <v>700</v>
      </c>
      <c r="H1028" s="155">
        <v>48</v>
      </c>
      <c r="I1028" s="156"/>
      <c r="L1028" s="151"/>
      <c r="M1028" s="157"/>
      <c r="T1028" s="158"/>
      <c r="AT1028" s="153" t="s">
        <v>384</v>
      </c>
      <c r="AU1028" s="153" t="s">
        <v>83</v>
      </c>
      <c r="AV1028" s="12" t="s">
        <v>85</v>
      </c>
      <c r="AW1028" s="12" t="s">
        <v>32</v>
      </c>
      <c r="AX1028" s="12" t="s">
        <v>76</v>
      </c>
      <c r="AY1028" s="153" t="s">
        <v>375</v>
      </c>
    </row>
    <row r="1029" spans="2:65" s="12" customFormat="1" ht="11.25" x14ac:dyDescent="0.2">
      <c r="B1029" s="151"/>
      <c r="D1029" s="152" t="s">
        <v>384</v>
      </c>
      <c r="E1029" s="153" t="s">
        <v>1</v>
      </c>
      <c r="F1029" s="154" t="s">
        <v>778</v>
      </c>
      <c r="H1029" s="155">
        <v>56</v>
      </c>
      <c r="I1029" s="156"/>
      <c r="L1029" s="151"/>
      <c r="M1029" s="157"/>
      <c r="T1029" s="158"/>
      <c r="AT1029" s="153" t="s">
        <v>384</v>
      </c>
      <c r="AU1029" s="153" t="s">
        <v>83</v>
      </c>
      <c r="AV1029" s="12" t="s">
        <v>85</v>
      </c>
      <c r="AW1029" s="12" t="s">
        <v>32</v>
      </c>
      <c r="AX1029" s="12" t="s">
        <v>76</v>
      </c>
      <c r="AY1029" s="153" t="s">
        <v>375</v>
      </c>
    </row>
    <row r="1030" spans="2:65" s="12" customFormat="1" ht="11.25" x14ac:dyDescent="0.2">
      <c r="B1030" s="151"/>
      <c r="D1030" s="152" t="s">
        <v>384</v>
      </c>
      <c r="E1030" s="153" t="s">
        <v>1</v>
      </c>
      <c r="F1030" s="154" t="s">
        <v>8</v>
      </c>
      <c r="H1030" s="155">
        <v>15</v>
      </c>
      <c r="I1030" s="156"/>
      <c r="L1030" s="151"/>
      <c r="M1030" s="157"/>
      <c r="T1030" s="158"/>
      <c r="AT1030" s="153" t="s">
        <v>384</v>
      </c>
      <c r="AU1030" s="153" t="s">
        <v>83</v>
      </c>
      <c r="AV1030" s="12" t="s">
        <v>85</v>
      </c>
      <c r="AW1030" s="12" t="s">
        <v>32</v>
      </c>
      <c r="AX1030" s="12" t="s">
        <v>76</v>
      </c>
      <c r="AY1030" s="153" t="s">
        <v>375</v>
      </c>
    </row>
    <row r="1031" spans="2:65" s="12" customFormat="1" ht="11.25" x14ac:dyDescent="0.2">
      <c r="B1031" s="151"/>
      <c r="D1031" s="152" t="s">
        <v>384</v>
      </c>
      <c r="E1031" s="153" t="s">
        <v>1</v>
      </c>
      <c r="F1031" s="154" t="s">
        <v>7</v>
      </c>
      <c r="H1031" s="155">
        <v>21</v>
      </c>
      <c r="I1031" s="156"/>
      <c r="L1031" s="151"/>
      <c r="M1031" s="157"/>
      <c r="T1031" s="158"/>
      <c r="AT1031" s="153" t="s">
        <v>384</v>
      </c>
      <c r="AU1031" s="153" t="s">
        <v>83</v>
      </c>
      <c r="AV1031" s="12" t="s">
        <v>85</v>
      </c>
      <c r="AW1031" s="12" t="s">
        <v>32</v>
      </c>
      <c r="AX1031" s="12" t="s">
        <v>76</v>
      </c>
      <c r="AY1031" s="153" t="s">
        <v>375</v>
      </c>
    </row>
    <row r="1032" spans="2:65" s="12" customFormat="1" ht="11.25" x14ac:dyDescent="0.2">
      <c r="B1032" s="151"/>
      <c r="D1032" s="152" t="s">
        <v>384</v>
      </c>
      <c r="E1032" s="153" t="s">
        <v>1</v>
      </c>
      <c r="F1032" s="154" t="s">
        <v>688</v>
      </c>
      <c r="H1032" s="155">
        <v>45</v>
      </c>
      <c r="I1032" s="156"/>
      <c r="L1032" s="151"/>
      <c r="M1032" s="157"/>
      <c r="T1032" s="158"/>
      <c r="AT1032" s="153" t="s">
        <v>384</v>
      </c>
      <c r="AU1032" s="153" t="s">
        <v>83</v>
      </c>
      <c r="AV1032" s="12" t="s">
        <v>85</v>
      </c>
      <c r="AW1032" s="12" t="s">
        <v>32</v>
      </c>
      <c r="AX1032" s="12" t="s">
        <v>76</v>
      </c>
      <c r="AY1032" s="153" t="s">
        <v>375</v>
      </c>
    </row>
    <row r="1033" spans="2:65" s="12" customFormat="1" ht="11.25" x14ac:dyDescent="0.2">
      <c r="B1033" s="151"/>
      <c r="D1033" s="152" t="s">
        <v>384</v>
      </c>
      <c r="E1033" s="153" t="s">
        <v>1</v>
      </c>
      <c r="F1033" s="154" t="s">
        <v>581</v>
      </c>
      <c r="H1033" s="155">
        <v>31</v>
      </c>
      <c r="I1033" s="156"/>
      <c r="L1033" s="151"/>
      <c r="M1033" s="157"/>
      <c r="T1033" s="158"/>
      <c r="AT1033" s="153" t="s">
        <v>384</v>
      </c>
      <c r="AU1033" s="153" t="s">
        <v>83</v>
      </c>
      <c r="AV1033" s="12" t="s">
        <v>85</v>
      </c>
      <c r="AW1033" s="12" t="s">
        <v>32</v>
      </c>
      <c r="AX1033" s="12" t="s">
        <v>76</v>
      </c>
      <c r="AY1033" s="153" t="s">
        <v>375</v>
      </c>
    </row>
    <row r="1034" spans="2:65" s="12" customFormat="1" ht="11.25" x14ac:dyDescent="0.2">
      <c r="B1034" s="151"/>
      <c r="D1034" s="152" t="s">
        <v>384</v>
      </c>
      <c r="E1034" s="153" t="s">
        <v>1</v>
      </c>
      <c r="F1034" s="154" t="s">
        <v>585</v>
      </c>
      <c r="H1034" s="155">
        <v>32</v>
      </c>
      <c r="I1034" s="156"/>
      <c r="L1034" s="151"/>
      <c r="M1034" s="157"/>
      <c r="T1034" s="158"/>
      <c r="AT1034" s="153" t="s">
        <v>384</v>
      </c>
      <c r="AU1034" s="153" t="s">
        <v>83</v>
      </c>
      <c r="AV1034" s="12" t="s">
        <v>85</v>
      </c>
      <c r="AW1034" s="12" t="s">
        <v>32</v>
      </c>
      <c r="AX1034" s="12" t="s">
        <v>76</v>
      </c>
      <c r="AY1034" s="153" t="s">
        <v>375</v>
      </c>
    </row>
    <row r="1035" spans="2:65" s="13" customFormat="1" ht="11.25" x14ac:dyDescent="0.2">
      <c r="B1035" s="159"/>
      <c r="D1035" s="152" t="s">
        <v>384</v>
      </c>
      <c r="E1035" s="160" t="s">
        <v>1</v>
      </c>
      <c r="F1035" s="161" t="s">
        <v>387</v>
      </c>
      <c r="H1035" s="162">
        <v>248</v>
      </c>
      <c r="I1035" s="163"/>
      <c r="L1035" s="159"/>
      <c r="M1035" s="164"/>
      <c r="T1035" s="165"/>
      <c r="AT1035" s="160" t="s">
        <v>384</v>
      </c>
      <c r="AU1035" s="160" t="s">
        <v>83</v>
      </c>
      <c r="AV1035" s="13" t="s">
        <v>382</v>
      </c>
      <c r="AW1035" s="13" t="s">
        <v>32</v>
      </c>
      <c r="AX1035" s="13" t="s">
        <v>83</v>
      </c>
      <c r="AY1035" s="160" t="s">
        <v>375</v>
      </c>
    </row>
    <row r="1036" spans="2:65" s="14" customFormat="1" ht="11.25" x14ac:dyDescent="0.2">
      <c r="B1036" s="166"/>
      <c r="D1036" s="152" t="s">
        <v>384</v>
      </c>
      <c r="E1036" s="167" t="s">
        <v>1</v>
      </c>
      <c r="F1036" s="168" t="s">
        <v>3115</v>
      </c>
      <c r="H1036" s="167" t="s">
        <v>1</v>
      </c>
      <c r="I1036" s="169"/>
      <c r="L1036" s="166"/>
      <c r="M1036" s="170"/>
      <c r="T1036" s="171"/>
      <c r="AT1036" s="167" t="s">
        <v>384</v>
      </c>
      <c r="AU1036" s="167" t="s">
        <v>83</v>
      </c>
      <c r="AV1036" s="14" t="s">
        <v>83</v>
      </c>
      <c r="AW1036" s="14" t="s">
        <v>32</v>
      </c>
      <c r="AX1036" s="14" t="s">
        <v>76</v>
      </c>
      <c r="AY1036" s="167" t="s">
        <v>375</v>
      </c>
    </row>
    <row r="1037" spans="2:65" s="1" customFormat="1" ht="16.5" customHeight="1" x14ac:dyDescent="0.2">
      <c r="B1037" s="32"/>
      <c r="C1037" s="138" t="s">
        <v>1280</v>
      </c>
      <c r="D1037" s="138" t="s">
        <v>377</v>
      </c>
      <c r="E1037" s="139" t="s">
        <v>3212</v>
      </c>
      <c r="F1037" s="140" t="s">
        <v>3213</v>
      </c>
      <c r="G1037" s="141" t="s">
        <v>641</v>
      </c>
      <c r="H1037" s="142">
        <v>1052</v>
      </c>
      <c r="I1037" s="143"/>
      <c r="J1037" s="144">
        <f>ROUND(I1037*H1037,2)</f>
        <v>0</v>
      </c>
      <c r="K1037" s="140" t="s">
        <v>381</v>
      </c>
      <c r="L1037" s="32"/>
      <c r="M1037" s="145" t="s">
        <v>1</v>
      </c>
      <c r="N1037" s="146" t="s">
        <v>41</v>
      </c>
      <c r="P1037" s="147">
        <f>O1037*H1037</f>
        <v>0</v>
      </c>
      <c r="Q1037" s="147">
        <v>0</v>
      </c>
      <c r="R1037" s="147">
        <f>Q1037*H1037</f>
        <v>0</v>
      </c>
      <c r="S1037" s="147">
        <v>0</v>
      </c>
      <c r="T1037" s="148">
        <f>S1037*H1037</f>
        <v>0</v>
      </c>
      <c r="AR1037" s="149" t="s">
        <v>382</v>
      </c>
      <c r="AT1037" s="149" t="s">
        <v>377</v>
      </c>
      <c r="AU1037" s="149" t="s">
        <v>83</v>
      </c>
      <c r="AY1037" s="17" t="s">
        <v>375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83</v>
      </c>
      <c r="BK1037" s="150">
        <f>ROUND(I1037*H1037,2)</f>
        <v>0</v>
      </c>
      <c r="BL1037" s="17" t="s">
        <v>382</v>
      </c>
      <c r="BM1037" s="149" t="s">
        <v>3214</v>
      </c>
    </row>
    <row r="1038" spans="2:65" s="12" customFormat="1" ht="11.25" x14ac:dyDescent="0.2">
      <c r="B1038" s="151"/>
      <c r="D1038" s="152" t="s">
        <v>384</v>
      </c>
      <c r="E1038" s="153" t="s">
        <v>1</v>
      </c>
      <c r="F1038" s="154" t="s">
        <v>688</v>
      </c>
      <c r="H1038" s="155">
        <v>45</v>
      </c>
      <c r="I1038" s="156"/>
      <c r="L1038" s="151"/>
      <c r="M1038" s="157"/>
      <c r="T1038" s="158"/>
      <c r="AT1038" s="153" t="s">
        <v>384</v>
      </c>
      <c r="AU1038" s="153" t="s">
        <v>83</v>
      </c>
      <c r="AV1038" s="12" t="s">
        <v>85</v>
      </c>
      <c r="AW1038" s="12" t="s">
        <v>32</v>
      </c>
      <c r="AX1038" s="12" t="s">
        <v>76</v>
      </c>
      <c r="AY1038" s="153" t="s">
        <v>375</v>
      </c>
    </row>
    <row r="1039" spans="2:65" s="12" customFormat="1" ht="11.25" x14ac:dyDescent="0.2">
      <c r="B1039" s="151"/>
      <c r="D1039" s="152" t="s">
        <v>384</v>
      </c>
      <c r="E1039" s="153" t="s">
        <v>1</v>
      </c>
      <c r="F1039" s="154" t="s">
        <v>827</v>
      </c>
      <c r="H1039" s="155">
        <v>65</v>
      </c>
      <c r="I1039" s="156"/>
      <c r="L1039" s="151"/>
      <c r="M1039" s="157"/>
      <c r="T1039" s="158"/>
      <c r="AT1039" s="153" t="s">
        <v>384</v>
      </c>
      <c r="AU1039" s="153" t="s">
        <v>83</v>
      </c>
      <c r="AV1039" s="12" t="s">
        <v>85</v>
      </c>
      <c r="AW1039" s="12" t="s">
        <v>32</v>
      </c>
      <c r="AX1039" s="12" t="s">
        <v>76</v>
      </c>
      <c r="AY1039" s="153" t="s">
        <v>375</v>
      </c>
    </row>
    <row r="1040" spans="2:65" s="12" customFormat="1" ht="11.25" x14ac:dyDescent="0.2">
      <c r="B1040" s="151"/>
      <c r="D1040" s="152" t="s">
        <v>384</v>
      </c>
      <c r="E1040" s="153" t="s">
        <v>1</v>
      </c>
      <c r="F1040" s="154" t="s">
        <v>545</v>
      </c>
      <c r="H1040" s="155">
        <v>23</v>
      </c>
      <c r="I1040" s="156"/>
      <c r="L1040" s="151"/>
      <c r="M1040" s="157"/>
      <c r="T1040" s="158"/>
      <c r="AT1040" s="153" t="s">
        <v>384</v>
      </c>
      <c r="AU1040" s="153" t="s">
        <v>83</v>
      </c>
      <c r="AV1040" s="12" t="s">
        <v>85</v>
      </c>
      <c r="AW1040" s="12" t="s">
        <v>32</v>
      </c>
      <c r="AX1040" s="12" t="s">
        <v>76</v>
      </c>
      <c r="AY1040" s="153" t="s">
        <v>375</v>
      </c>
    </row>
    <row r="1041" spans="2:51" s="12" customFormat="1" ht="11.25" x14ac:dyDescent="0.2">
      <c r="B1041" s="151"/>
      <c r="D1041" s="152" t="s">
        <v>384</v>
      </c>
      <c r="E1041" s="153" t="s">
        <v>1</v>
      </c>
      <c r="F1041" s="154" t="s">
        <v>992</v>
      </c>
      <c r="H1041" s="155">
        <v>84</v>
      </c>
      <c r="I1041" s="156"/>
      <c r="L1041" s="151"/>
      <c r="M1041" s="157"/>
      <c r="T1041" s="158"/>
      <c r="AT1041" s="153" t="s">
        <v>384</v>
      </c>
      <c r="AU1041" s="153" t="s">
        <v>83</v>
      </c>
      <c r="AV1041" s="12" t="s">
        <v>85</v>
      </c>
      <c r="AW1041" s="12" t="s">
        <v>32</v>
      </c>
      <c r="AX1041" s="12" t="s">
        <v>76</v>
      </c>
      <c r="AY1041" s="153" t="s">
        <v>375</v>
      </c>
    </row>
    <row r="1042" spans="2:51" s="12" customFormat="1" ht="11.25" x14ac:dyDescent="0.2">
      <c r="B1042" s="151"/>
      <c r="D1042" s="152" t="s">
        <v>384</v>
      </c>
      <c r="E1042" s="153" t="s">
        <v>1</v>
      </c>
      <c r="F1042" s="154" t="s">
        <v>822</v>
      </c>
      <c r="H1042" s="155">
        <v>64</v>
      </c>
      <c r="I1042" s="156"/>
      <c r="L1042" s="151"/>
      <c r="M1042" s="157"/>
      <c r="T1042" s="158"/>
      <c r="AT1042" s="153" t="s">
        <v>384</v>
      </c>
      <c r="AU1042" s="153" t="s">
        <v>83</v>
      </c>
      <c r="AV1042" s="12" t="s">
        <v>85</v>
      </c>
      <c r="AW1042" s="12" t="s">
        <v>32</v>
      </c>
      <c r="AX1042" s="12" t="s">
        <v>76</v>
      </c>
      <c r="AY1042" s="153" t="s">
        <v>375</v>
      </c>
    </row>
    <row r="1043" spans="2:51" s="12" customFormat="1" ht="11.25" x14ac:dyDescent="0.2">
      <c r="B1043" s="151"/>
      <c r="D1043" s="152" t="s">
        <v>384</v>
      </c>
      <c r="E1043" s="153" t="s">
        <v>1</v>
      </c>
      <c r="F1043" s="154" t="s">
        <v>1093</v>
      </c>
      <c r="H1043" s="155">
        <v>94</v>
      </c>
      <c r="I1043" s="156"/>
      <c r="L1043" s="151"/>
      <c r="M1043" s="157"/>
      <c r="T1043" s="158"/>
      <c r="AT1043" s="153" t="s">
        <v>384</v>
      </c>
      <c r="AU1043" s="153" t="s">
        <v>83</v>
      </c>
      <c r="AV1043" s="12" t="s">
        <v>85</v>
      </c>
      <c r="AW1043" s="12" t="s">
        <v>32</v>
      </c>
      <c r="AX1043" s="12" t="s">
        <v>76</v>
      </c>
      <c r="AY1043" s="153" t="s">
        <v>375</v>
      </c>
    </row>
    <row r="1044" spans="2:51" s="12" customFormat="1" ht="11.25" x14ac:dyDescent="0.2">
      <c r="B1044" s="151"/>
      <c r="D1044" s="152" t="s">
        <v>384</v>
      </c>
      <c r="E1044" s="153" t="s">
        <v>1</v>
      </c>
      <c r="F1044" s="154" t="s">
        <v>723</v>
      </c>
      <c r="H1044" s="155">
        <v>52</v>
      </c>
      <c r="I1044" s="156"/>
      <c r="L1044" s="151"/>
      <c r="M1044" s="157"/>
      <c r="T1044" s="158"/>
      <c r="AT1044" s="153" t="s">
        <v>384</v>
      </c>
      <c r="AU1044" s="153" t="s">
        <v>83</v>
      </c>
      <c r="AV1044" s="12" t="s">
        <v>85</v>
      </c>
      <c r="AW1044" s="12" t="s">
        <v>32</v>
      </c>
      <c r="AX1044" s="12" t="s">
        <v>76</v>
      </c>
      <c r="AY1044" s="153" t="s">
        <v>375</v>
      </c>
    </row>
    <row r="1045" spans="2:51" s="12" customFormat="1" ht="11.25" x14ac:dyDescent="0.2">
      <c r="B1045" s="151"/>
      <c r="D1045" s="152" t="s">
        <v>384</v>
      </c>
      <c r="E1045" s="153" t="s">
        <v>1</v>
      </c>
      <c r="F1045" s="154" t="s">
        <v>692</v>
      </c>
      <c r="H1045" s="155">
        <v>46</v>
      </c>
      <c r="I1045" s="156"/>
      <c r="L1045" s="151"/>
      <c r="M1045" s="157"/>
      <c r="T1045" s="158"/>
      <c r="AT1045" s="153" t="s">
        <v>384</v>
      </c>
      <c r="AU1045" s="153" t="s">
        <v>83</v>
      </c>
      <c r="AV1045" s="12" t="s">
        <v>85</v>
      </c>
      <c r="AW1045" s="12" t="s">
        <v>32</v>
      </c>
      <c r="AX1045" s="12" t="s">
        <v>76</v>
      </c>
      <c r="AY1045" s="153" t="s">
        <v>375</v>
      </c>
    </row>
    <row r="1046" spans="2:51" s="12" customFormat="1" ht="11.25" x14ac:dyDescent="0.2">
      <c r="B1046" s="151"/>
      <c r="D1046" s="152" t="s">
        <v>384</v>
      </c>
      <c r="E1046" s="153" t="s">
        <v>1</v>
      </c>
      <c r="F1046" s="154" t="s">
        <v>7</v>
      </c>
      <c r="H1046" s="155">
        <v>21</v>
      </c>
      <c r="I1046" s="156"/>
      <c r="L1046" s="151"/>
      <c r="M1046" s="157"/>
      <c r="T1046" s="158"/>
      <c r="AT1046" s="153" t="s">
        <v>384</v>
      </c>
      <c r="AU1046" s="153" t="s">
        <v>83</v>
      </c>
      <c r="AV1046" s="12" t="s">
        <v>85</v>
      </c>
      <c r="AW1046" s="12" t="s">
        <v>32</v>
      </c>
      <c r="AX1046" s="12" t="s">
        <v>76</v>
      </c>
      <c r="AY1046" s="153" t="s">
        <v>375</v>
      </c>
    </row>
    <row r="1047" spans="2:51" s="12" customFormat="1" ht="11.25" x14ac:dyDescent="0.2">
      <c r="B1047" s="151"/>
      <c r="D1047" s="152" t="s">
        <v>384</v>
      </c>
      <c r="E1047" s="153" t="s">
        <v>1</v>
      </c>
      <c r="F1047" s="154" t="s">
        <v>778</v>
      </c>
      <c r="H1047" s="155">
        <v>56</v>
      </c>
      <c r="I1047" s="156"/>
      <c r="L1047" s="151"/>
      <c r="M1047" s="157"/>
      <c r="T1047" s="158"/>
      <c r="AT1047" s="153" t="s">
        <v>384</v>
      </c>
      <c r="AU1047" s="153" t="s">
        <v>83</v>
      </c>
      <c r="AV1047" s="12" t="s">
        <v>85</v>
      </c>
      <c r="AW1047" s="12" t="s">
        <v>32</v>
      </c>
      <c r="AX1047" s="12" t="s">
        <v>76</v>
      </c>
      <c r="AY1047" s="153" t="s">
        <v>375</v>
      </c>
    </row>
    <row r="1048" spans="2:51" s="12" customFormat="1" ht="11.25" x14ac:dyDescent="0.2">
      <c r="B1048" s="151"/>
      <c r="D1048" s="152" t="s">
        <v>384</v>
      </c>
      <c r="E1048" s="153" t="s">
        <v>1</v>
      </c>
      <c r="F1048" s="154" t="s">
        <v>7</v>
      </c>
      <c r="H1048" s="155">
        <v>21</v>
      </c>
      <c r="I1048" s="156"/>
      <c r="L1048" s="151"/>
      <c r="M1048" s="157"/>
      <c r="T1048" s="158"/>
      <c r="AT1048" s="153" t="s">
        <v>384</v>
      </c>
      <c r="AU1048" s="153" t="s">
        <v>83</v>
      </c>
      <c r="AV1048" s="12" t="s">
        <v>85</v>
      </c>
      <c r="AW1048" s="12" t="s">
        <v>32</v>
      </c>
      <c r="AX1048" s="12" t="s">
        <v>76</v>
      </c>
      <c r="AY1048" s="153" t="s">
        <v>375</v>
      </c>
    </row>
    <row r="1049" spans="2:51" s="12" customFormat="1" ht="11.25" x14ac:dyDescent="0.2">
      <c r="B1049" s="151"/>
      <c r="D1049" s="152" t="s">
        <v>384</v>
      </c>
      <c r="E1049" s="153" t="s">
        <v>1</v>
      </c>
      <c r="F1049" s="154" t="s">
        <v>982</v>
      </c>
      <c r="H1049" s="155">
        <v>82</v>
      </c>
      <c r="I1049" s="156"/>
      <c r="L1049" s="151"/>
      <c r="M1049" s="157"/>
      <c r="T1049" s="158"/>
      <c r="AT1049" s="153" t="s">
        <v>384</v>
      </c>
      <c r="AU1049" s="153" t="s">
        <v>83</v>
      </c>
      <c r="AV1049" s="12" t="s">
        <v>85</v>
      </c>
      <c r="AW1049" s="12" t="s">
        <v>32</v>
      </c>
      <c r="AX1049" s="12" t="s">
        <v>76</v>
      </c>
      <c r="AY1049" s="153" t="s">
        <v>375</v>
      </c>
    </row>
    <row r="1050" spans="2:51" s="12" customFormat="1" ht="11.25" x14ac:dyDescent="0.2">
      <c r="B1050" s="151"/>
      <c r="D1050" s="152" t="s">
        <v>384</v>
      </c>
      <c r="E1050" s="153" t="s">
        <v>1</v>
      </c>
      <c r="F1050" s="154" t="s">
        <v>692</v>
      </c>
      <c r="H1050" s="155">
        <v>46</v>
      </c>
      <c r="I1050" s="156"/>
      <c r="L1050" s="151"/>
      <c r="M1050" s="157"/>
      <c r="T1050" s="158"/>
      <c r="AT1050" s="153" t="s">
        <v>384</v>
      </c>
      <c r="AU1050" s="153" t="s">
        <v>83</v>
      </c>
      <c r="AV1050" s="12" t="s">
        <v>85</v>
      </c>
      <c r="AW1050" s="12" t="s">
        <v>32</v>
      </c>
      <c r="AX1050" s="12" t="s">
        <v>76</v>
      </c>
      <c r="AY1050" s="153" t="s">
        <v>375</v>
      </c>
    </row>
    <row r="1051" spans="2:51" s="12" customFormat="1" ht="11.25" x14ac:dyDescent="0.2">
      <c r="B1051" s="151"/>
      <c r="D1051" s="152" t="s">
        <v>384</v>
      </c>
      <c r="E1051" s="153" t="s">
        <v>1</v>
      </c>
      <c r="F1051" s="154" t="s">
        <v>970</v>
      </c>
      <c r="H1051" s="155">
        <v>80</v>
      </c>
      <c r="I1051" s="156"/>
      <c r="L1051" s="151"/>
      <c r="M1051" s="157"/>
      <c r="T1051" s="158"/>
      <c r="AT1051" s="153" t="s">
        <v>384</v>
      </c>
      <c r="AU1051" s="153" t="s">
        <v>83</v>
      </c>
      <c r="AV1051" s="12" t="s">
        <v>85</v>
      </c>
      <c r="AW1051" s="12" t="s">
        <v>32</v>
      </c>
      <c r="AX1051" s="12" t="s">
        <v>76</v>
      </c>
      <c r="AY1051" s="153" t="s">
        <v>375</v>
      </c>
    </row>
    <row r="1052" spans="2:51" s="12" customFormat="1" ht="11.25" x14ac:dyDescent="0.2">
      <c r="B1052" s="151"/>
      <c r="D1052" s="152" t="s">
        <v>384</v>
      </c>
      <c r="E1052" s="153" t="s">
        <v>1</v>
      </c>
      <c r="F1052" s="154" t="s">
        <v>822</v>
      </c>
      <c r="H1052" s="155">
        <v>64</v>
      </c>
      <c r="I1052" s="156"/>
      <c r="L1052" s="151"/>
      <c r="M1052" s="157"/>
      <c r="T1052" s="158"/>
      <c r="AT1052" s="153" t="s">
        <v>384</v>
      </c>
      <c r="AU1052" s="153" t="s">
        <v>83</v>
      </c>
      <c r="AV1052" s="12" t="s">
        <v>85</v>
      </c>
      <c r="AW1052" s="12" t="s">
        <v>32</v>
      </c>
      <c r="AX1052" s="12" t="s">
        <v>76</v>
      </c>
      <c r="AY1052" s="153" t="s">
        <v>375</v>
      </c>
    </row>
    <row r="1053" spans="2:51" s="12" customFormat="1" ht="11.25" x14ac:dyDescent="0.2">
      <c r="B1053" s="151"/>
      <c r="D1053" s="152" t="s">
        <v>384</v>
      </c>
      <c r="E1053" s="153" t="s">
        <v>1</v>
      </c>
      <c r="F1053" s="154" t="s">
        <v>723</v>
      </c>
      <c r="H1053" s="155">
        <v>52</v>
      </c>
      <c r="I1053" s="156"/>
      <c r="L1053" s="151"/>
      <c r="M1053" s="157"/>
      <c r="T1053" s="158"/>
      <c r="AT1053" s="153" t="s">
        <v>384</v>
      </c>
      <c r="AU1053" s="153" t="s">
        <v>83</v>
      </c>
      <c r="AV1053" s="12" t="s">
        <v>85</v>
      </c>
      <c r="AW1053" s="12" t="s">
        <v>32</v>
      </c>
      <c r="AX1053" s="12" t="s">
        <v>76</v>
      </c>
      <c r="AY1053" s="153" t="s">
        <v>375</v>
      </c>
    </row>
    <row r="1054" spans="2:51" s="12" customFormat="1" ht="11.25" x14ac:dyDescent="0.2">
      <c r="B1054" s="151"/>
      <c r="D1054" s="152" t="s">
        <v>384</v>
      </c>
      <c r="E1054" s="153" t="s">
        <v>1</v>
      </c>
      <c r="F1054" s="154" t="s">
        <v>816</v>
      </c>
      <c r="H1054" s="155">
        <v>63</v>
      </c>
      <c r="I1054" s="156"/>
      <c r="L1054" s="151"/>
      <c r="M1054" s="157"/>
      <c r="T1054" s="158"/>
      <c r="AT1054" s="153" t="s">
        <v>384</v>
      </c>
      <c r="AU1054" s="153" t="s">
        <v>83</v>
      </c>
      <c r="AV1054" s="12" t="s">
        <v>85</v>
      </c>
      <c r="AW1054" s="12" t="s">
        <v>32</v>
      </c>
      <c r="AX1054" s="12" t="s">
        <v>76</v>
      </c>
      <c r="AY1054" s="153" t="s">
        <v>375</v>
      </c>
    </row>
    <row r="1055" spans="2:51" s="12" customFormat="1" ht="11.25" x14ac:dyDescent="0.2">
      <c r="B1055" s="151"/>
      <c r="D1055" s="152" t="s">
        <v>384</v>
      </c>
      <c r="E1055" s="153" t="s">
        <v>1</v>
      </c>
      <c r="F1055" s="154" t="s">
        <v>585</v>
      </c>
      <c r="H1055" s="155">
        <v>32</v>
      </c>
      <c r="I1055" s="156"/>
      <c r="L1055" s="151"/>
      <c r="M1055" s="157"/>
      <c r="T1055" s="158"/>
      <c r="AT1055" s="153" t="s">
        <v>384</v>
      </c>
      <c r="AU1055" s="153" t="s">
        <v>83</v>
      </c>
      <c r="AV1055" s="12" t="s">
        <v>85</v>
      </c>
      <c r="AW1055" s="12" t="s">
        <v>32</v>
      </c>
      <c r="AX1055" s="12" t="s">
        <v>76</v>
      </c>
      <c r="AY1055" s="153" t="s">
        <v>375</v>
      </c>
    </row>
    <row r="1056" spans="2:51" s="12" customFormat="1" ht="11.25" x14ac:dyDescent="0.2">
      <c r="B1056" s="151"/>
      <c r="D1056" s="152" t="s">
        <v>384</v>
      </c>
      <c r="E1056" s="153" t="s">
        <v>1</v>
      </c>
      <c r="F1056" s="154" t="s">
        <v>809</v>
      </c>
      <c r="H1056" s="155">
        <v>62</v>
      </c>
      <c r="I1056" s="156"/>
      <c r="L1056" s="151"/>
      <c r="M1056" s="157"/>
      <c r="T1056" s="158"/>
      <c r="AT1056" s="153" t="s">
        <v>384</v>
      </c>
      <c r="AU1056" s="153" t="s">
        <v>83</v>
      </c>
      <c r="AV1056" s="12" t="s">
        <v>85</v>
      </c>
      <c r="AW1056" s="12" t="s">
        <v>32</v>
      </c>
      <c r="AX1056" s="12" t="s">
        <v>76</v>
      </c>
      <c r="AY1056" s="153" t="s">
        <v>375</v>
      </c>
    </row>
    <row r="1057" spans="2:65" s="13" customFormat="1" ht="11.25" x14ac:dyDescent="0.2">
      <c r="B1057" s="159"/>
      <c r="D1057" s="152" t="s">
        <v>384</v>
      </c>
      <c r="E1057" s="160" t="s">
        <v>1</v>
      </c>
      <c r="F1057" s="161" t="s">
        <v>387</v>
      </c>
      <c r="H1057" s="162">
        <v>1052</v>
      </c>
      <c r="I1057" s="163"/>
      <c r="L1057" s="159"/>
      <c r="M1057" s="164"/>
      <c r="T1057" s="165"/>
      <c r="AT1057" s="160" t="s">
        <v>384</v>
      </c>
      <c r="AU1057" s="160" t="s">
        <v>83</v>
      </c>
      <c r="AV1057" s="13" t="s">
        <v>382</v>
      </c>
      <c r="AW1057" s="13" t="s">
        <v>32</v>
      </c>
      <c r="AX1057" s="13" t="s">
        <v>83</v>
      </c>
      <c r="AY1057" s="160" t="s">
        <v>375</v>
      </c>
    </row>
    <row r="1058" spans="2:65" s="14" customFormat="1" ht="11.25" x14ac:dyDescent="0.2">
      <c r="B1058" s="166"/>
      <c r="D1058" s="152" t="s">
        <v>384</v>
      </c>
      <c r="E1058" s="167" t="s">
        <v>1</v>
      </c>
      <c r="F1058" s="168" t="s">
        <v>3115</v>
      </c>
      <c r="H1058" s="167" t="s">
        <v>1</v>
      </c>
      <c r="I1058" s="169"/>
      <c r="L1058" s="166"/>
      <c r="M1058" s="170"/>
      <c r="T1058" s="171"/>
      <c r="AT1058" s="167" t="s">
        <v>384</v>
      </c>
      <c r="AU1058" s="167" t="s">
        <v>83</v>
      </c>
      <c r="AV1058" s="14" t="s">
        <v>83</v>
      </c>
      <c r="AW1058" s="14" t="s">
        <v>32</v>
      </c>
      <c r="AX1058" s="14" t="s">
        <v>76</v>
      </c>
      <c r="AY1058" s="167" t="s">
        <v>375</v>
      </c>
    </row>
    <row r="1059" spans="2:65" s="1" customFormat="1" ht="24.2" customHeight="1" x14ac:dyDescent="0.2">
      <c r="B1059" s="32"/>
      <c r="C1059" s="138" t="s">
        <v>1285</v>
      </c>
      <c r="D1059" s="138" t="s">
        <v>377</v>
      </c>
      <c r="E1059" s="139" t="s">
        <v>3215</v>
      </c>
      <c r="F1059" s="140" t="s">
        <v>3216</v>
      </c>
      <c r="G1059" s="141" t="s">
        <v>631</v>
      </c>
      <c r="H1059" s="142">
        <v>1</v>
      </c>
      <c r="I1059" s="143"/>
      <c r="J1059" s="144">
        <f>ROUND(I1059*H1059,2)</f>
        <v>0</v>
      </c>
      <c r="K1059" s="140" t="s">
        <v>381</v>
      </c>
      <c r="L1059" s="32"/>
      <c r="M1059" s="145" t="s">
        <v>1</v>
      </c>
      <c r="N1059" s="146" t="s">
        <v>41</v>
      </c>
      <c r="P1059" s="147">
        <f>O1059*H1059</f>
        <v>0</v>
      </c>
      <c r="Q1059" s="147">
        <v>0</v>
      </c>
      <c r="R1059" s="147">
        <f>Q1059*H1059</f>
        <v>0</v>
      </c>
      <c r="S1059" s="147">
        <v>0</v>
      </c>
      <c r="T1059" s="148">
        <f>S1059*H1059</f>
        <v>0</v>
      </c>
      <c r="AR1059" s="149" t="s">
        <v>382</v>
      </c>
      <c r="AT1059" s="149" t="s">
        <v>377</v>
      </c>
      <c r="AU1059" s="149" t="s">
        <v>83</v>
      </c>
      <c r="AY1059" s="17" t="s">
        <v>375</v>
      </c>
      <c r="BE1059" s="150">
        <f>IF(N1059="základní",J1059,0)</f>
        <v>0</v>
      </c>
      <c r="BF1059" s="150">
        <f>IF(N1059="snížená",J1059,0)</f>
        <v>0</v>
      </c>
      <c r="BG1059" s="150">
        <f>IF(N1059="zákl. přenesená",J1059,0)</f>
        <v>0</v>
      </c>
      <c r="BH1059" s="150">
        <f>IF(N1059="sníž. přenesená",J1059,0)</f>
        <v>0</v>
      </c>
      <c r="BI1059" s="150">
        <f>IF(N1059="nulová",J1059,0)</f>
        <v>0</v>
      </c>
      <c r="BJ1059" s="17" t="s">
        <v>83</v>
      </c>
      <c r="BK1059" s="150">
        <f>ROUND(I1059*H1059,2)</f>
        <v>0</v>
      </c>
      <c r="BL1059" s="17" t="s">
        <v>382</v>
      </c>
      <c r="BM1059" s="149" t="s">
        <v>3217</v>
      </c>
    </row>
    <row r="1060" spans="2:65" s="12" customFormat="1" ht="11.25" x14ac:dyDescent="0.2">
      <c r="B1060" s="151"/>
      <c r="D1060" s="152" t="s">
        <v>384</v>
      </c>
      <c r="E1060" s="153" t="s">
        <v>1</v>
      </c>
      <c r="F1060" s="154" t="s">
        <v>83</v>
      </c>
      <c r="H1060" s="155">
        <v>1</v>
      </c>
      <c r="I1060" s="156"/>
      <c r="L1060" s="151"/>
      <c r="M1060" s="157"/>
      <c r="T1060" s="158"/>
      <c r="AT1060" s="153" t="s">
        <v>384</v>
      </c>
      <c r="AU1060" s="153" t="s">
        <v>83</v>
      </c>
      <c r="AV1060" s="12" t="s">
        <v>85</v>
      </c>
      <c r="AW1060" s="12" t="s">
        <v>32</v>
      </c>
      <c r="AX1060" s="12" t="s">
        <v>83</v>
      </c>
      <c r="AY1060" s="153" t="s">
        <v>375</v>
      </c>
    </row>
    <row r="1061" spans="2:65" s="14" customFormat="1" ht="11.25" x14ac:dyDescent="0.2">
      <c r="B1061" s="166"/>
      <c r="D1061" s="152" t="s">
        <v>384</v>
      </c>
      <c r="E1061" s="167" t="s">
        <v>1</v>
      </c>
      <c r="F1061" s="168" t="s">
        <v>3115</v>
      </c>
      <c r="H1061" s="167" t="s">
        <v>1</v>
      </c>
      <c r="I1061" s="169"/>
      <c r="L1061" s="166"/>
      <c r="M1061" s="170"/>
      <c r="T1061" s="171"/>
      <c r="AT1061" s="167" t="s">
        <v>384</v>
      </c>
      <c r="AU1061" s="167" t="s">
        <v>83</v>
      </c>
      <c r="AV1061" s="14" t="s">
        <v>83</v>
      </c>
      <c r="AW1061" s="14" t="s">
        <v>32</v>
      </c>
      <c r="AX1061" s="14" t="s">
        <v>76</v>
      </c>
      <c r="AY1061" s="167" t="s">
        <v>375</v>
      </c>
    </row>
    <row r="1062" spans="2:65" s="1" customFormat="1" ht="37.9" customHeight="1" x14ac:dyDescent="0.2">
      <c r="B1062" s="32"/>
      <c r="C1062" s="138" t="s">
        <v>1290</v>
      </c>
      <c r="D1062" s="138" t="s">
        <v>377</v>
      </c>
      <c r="E1062" s="139" t="s">
        <v>3218</v>
      </c>
      <c r="F1062" s="140" t="s">
        <v>3219</v>
      </c>
      <c r="G1062" s="141" t="s">
        <v>631</v>
      </c>
      <c r="H1062" s="142">
        <v>3</v>
      </c>
      <c r="I1062" s="143"/>
      <c r="J1062" s="144">
        <f>ROUND(I1062*H1062,2)</f>
        <v>0</v>
      </c>
      <c r="K1062" s="140" t="s">
        <v>381</v>
      </c>
      <c r="L1062" s="32"/>
      <c r="M1062" s="145" t="s">
        <v>1</v>
      </c>
      <c r="N1062" s="146" t="s">
        <v>41</v>
      </c>
      <c r="P1062" s="147">
        <f>O1062*H1062</f>
        <v>0</v>
      </c>
      <c r="Q1062" s="147">
        <v>0</v>
      </c>
      <c r="R1062" s="147">
        <f>Q1062*H1062</f>
        <v>0</v>
      </c>
      <c r="S1062" s="147">
        <v>0</v>
      </c>
      <c r="T1062" s="148">
        <f>S1062*H1062</f>
        <v>0</v>
      </c>
      <c r="AR1062" s="149" t="s">
        <v>382</v>
      </c>
      <c r="AT1062" s="149" t="s">
        <v>377</v>
      </c>
      <c r="AU1062" s="149" t="s">
        <v>83</v>
      </c>
      <c r="AY1062" s="17" t="s">
        <v>375</v>
      </c>
      <c r="BE1062" s="150">
        <f>IF(N1062="základní",J1062,0)</f>
        <v>0</v>
      </c>
      <c r="BF1062" s="150">
        <f>IF(N1062="snížená",J1062,0)</f>
        <v>0</v>
      </c>
      <c r="BG1062" s="150">
        <f>IF(N1062="zákl. přenesená",J1062,0)</f>
        <v>0</v>
      </c>
      <c r="BH1062" s="150">
        <f>IF(N1062="sníž. přenesená",J1062,0)</f>
        <v>0</v>
      </c>
      <c r="BI1062" s="150">
        <f>IF(N1062="nulová",J1062,0)</f>
        <v>0</v>
      </c>
      <c r="BJ1062" s="17" t="s">
        <v>83</v>
      </c>
      <c r="BK1062" s="150">
        <f>ROUND(I1062*H1062,2)</f>
        <v>0</v>
      </c>
      <c r="BL1062" s="17" t="s">
        <v>382</v>
      </c>
      <c r="BM1062" s="149" t="s">
        <v>3220</v>
      </c>
    </row>
    <row r="1063" spans="2:65" s="12" customFormat="1" ht="11.25" x14ac:dyDescent="0.2">
      <c r="B1063" s="151"/>
      <c r="D1063" s="152" t="s">
        <v>384</v>
      </c>
      <c r="E1063" s="153" t="s">
        <v>1</v>
      </c>
      <c r="F1063" s="154" t="s">
        <v>93</v>
      </c>
      <c r="H1063" s="155">
        <v>3</v>
      </c>
      <c r="I1063" s="156"/>
      <c r="L1063" s="151"/>
      <c r="M1063" s="157"/>
      <c r="T1063" s="158"/>
      <c r="AT1063" s="153" t="s">
        <v>384</v>
      </c>
      <c r="AU1063" s="153" t="s">
        <v>83</v>
      </c>
      <c r="AV1063" s="12" t="s">
        <v>85</v>
      </c>
      <c r="AW1063" s="12" t="s">
        <v>32</v>
      </c>
      <c r="AX1063" s="12" t="s">
        <v>83</v>
      </c>
      <c r="AY1063" s="153" t="s">
        <v>375</v>
      </c>
    </row>
    <row r="1064" spans="2:65" s="14" customFormat="1" ht="11.25" x14ac:dyDescent="0.2">
      <c r="B1064" s="166"/>
      <c r="D1064" s="152" t="s">
        <v>384</v>
      </c>
      <c r="E1064" s="167" t="s">
        <v>1</v>
      </c>
      <c r="F1064" s="168" t="s">
        <v>3115</v>
      </c>
      <c r="H1064" s="167" t="s">
        <v>1</v>
      </c>
      <c r="I1064" s="169"/>
      <c r="L1064" s="166"/>
      <c r="M1064" s="170"/>
      <c r="T1064" s="171"/>
      <c r="AT1064" s="167" t="s">
        <v>384</v>
      </c>
      <c r="AU1064" s="167" t="s">
        <v>83</v>
      </c>
      <c r="AV1064" s="14" t="s">
        <v>83</v>
      </c>
      <c r="AW1064" s="14" t="s">
        <v>32</v>
      </c>
      <c r="AX1064" s="14" t="s">
        <v>76</v>
      </c>
      <c r="AY1064" s="167" t="s">
        <v>375</v>
      </c>
    </row>
    <row r="1065" spans="2:65" s="1" customFormat="1" ht="16.5" customHeight="1" x14ac:dyDescent="0.2">
      <c r="B1065" s="32"/>
      <c r="C1065" s="138" t="s">
        <v>1296</v>
      </c>
      <c r="D1065" s="138" t="s">
        <v>377</v>
      </c>
      <c r="E1065" s="139" t="s">
        <v>3221</v>
      </c>
      <c r="F1065" s="140" t="s">
        <v>3222</v>
      </c>
      <c r="G1065" s="141" t="s">
        <v>631</v>
      </c>
      <c r="H1065" s="142">
        <v>7</v>
      </c>
      <c r="I1065" s="143"/>
      <c r="J1065" s="144">
        <f>ROUND(I1065*H1065,2)</f>
        <v>0</v>
      </c>
      <c r="K1065" s="140" t="s">
        <v>381</v>
      </c>
      <c r="L1065" s="32"/>
      <c r="M1065" s="145" t="s">
        <v>1</v>
      </c>
      <c r="N1065" s="146" t="s">
        <v>41</v>
      </c>
      <c r="P1065" s="147">
        <f>O1065*H1065</f>
        <v>0</v>
      </c>
      <c r="Q1065" s="147">
        <v>0</v>
      </c>
      <c r="R1065" s="147">
        <f>Q1065*H1065</f>
        <v>0</v>
      </c>
      <c r="S1065" s="147">
        <v>0</v>
      </c>
      <c r="T1065" s="148">
        <f>S1065*H1065</f>
        <v>0</v>
      </c>
      <c r="AR1065" s="149" t="s">
        <v>382</v>
      </c>
      <c r="AT1065" s="149" t="s">
        <v>377</v>
      </c>
      <c r="AU1065" s="149" t="s">
        <v>83</v>
      </c>
      <c r="AY1065" s="17" t="s">
        <v>375</v>
      </c>
      <c r="BE1065" s="150">
        <f>IF(N1065="základní",J1065,0)</f>
        <v>0</v>
      </c>
      <c r="BF1065" s="150">
        <f>IF(N1065="snížená",J1065,0)</f>
        <v>0</v>
      </c>
      <c r="BG1065" s="150">
        <f>IF(N1065="zákl. přenesená",J1065,0)</f>
        <v>0</v>
      </c>
      <c r="BH1065" s="150">
        <f>IF(N1065="sníž. přenesená",J1065,0)</f>
        <v>0</v>
      </c>
      <c r="BI1065" s="150">
        <f>IF(N1065="nulová",J1065,0)</f>
        <v>0</v>
      </c>
      <c r="BJ1065" s="17" t="s">
        <v>83</v>
      </c>
      <c r="BK1065" s="150">
        <f>ROUND(I1065*H1065,2)</f>
        <v>0</v>
      </c>
      <c r="BL1065" s="17" t="s">
        <v>382</v>
      </c>
      <c r="BM1065" s="149" t="s">
        <v>3223</v>
      </c>
    </row>
    <row r="1066" spans="2:65" s="12" customFormat="1" ht="11.25" x14ac:dyDescent="0.2">
      <c r="B1066" s="151"/>
      <c r="D1066" s="152" t="s">
        <v>384</v>
      </c>
      <c r="E1066" s="153" t="s">
        <v>1</v>
      </c>
      <c r="F1066" s="154" t="s">
        <v>85</v>
      </c>
      <c r="H1066" s="155">
        <v>2</v>
      </c>
      <c r="I1066" s="156"/>
      <c r="L1066" s="151"/>
      <c r="M1066" s="157"/>
      <c r="T1066" s="158"/>
      <c r="AT1066" s="153" t="s">
        <v>384</v>
      </c>
      <c r="AU1066" s="153" t="s">
        <v>83</v>
      </c>
      <c r="AV1066" s="12" t="s">
        <v>85</v>
      </c>
      <c r="AW1066" s="12" t="s">
        <v>32</v>
      </c>
      <c r="AX1066" s="12" t="s">
        <v>76</v>
      </c>
      <c r="AY1066" s="153" t="s">
        <v>375</v>
      </c>
    </row>
    <row r="1067" spans="2:65" s="12" customFormat="1" ht="11.25" x14ac:dyDescent="0.2">
      <c r="B1067" s="151"/>
      <c r="D1067" s="152" t="s">
        <v>384</v>
      </c>
      <c r="E1067" s="153" t="s">
        <v>1</v>
      </c>
      <c r="F1067" s="154" t="s">
        <v>85</v>
      </c>
      <c r="H1067" s="155">
        <v>2</v>
      </c>
      <c r="I1067" s="156"/>
      <c r="L1067" s="151"/>
      <c r="M1067" s="157"/>
      <c r="T1067" s="158"/>
      <c r="AT1067" s="153" t="s">
        <v>384</v>
      </c>
      <c r="AU1067" s="153" t="s">
        <v>83</v>
      </c>
      <c r="AV1067" s="12" t="s">
        <v>85</v>
      </c>
      <c r="AW1067" s="12" t="s">
        <v>32</v>
      </c>
      <c r="AX1067" s="12" t="s">
        <v>76</v>
      </c>
      <c r="AY1067" s="153" t="s">
        <v>375</v>
      </c>
    </row>
    <row r="1068" spans="2:65" s="12" customFormat="1" ht="11.25" x14ac:dyDescent="0.2">
      <c r="B1068" s="151"/>
      <c r="D1068" s="152" t="s">
        <v>384</v>
      </c>
      <c r="E1068" s="153" t="s">
        <v>1</v>
      </c>
      <c r="F1068" s="154" t="s">
        <v>85</v>
      </c>
      <c r="H1068" s="155">
        <v>2</v>
      </c>
      <c r="I1068" s="156"/>
      <c r="L1068" s="151"/>
      <c r="M1068" s="157"/>
      <c r="T1068" s="158"/>
      <c r="AT1068" s="153" t="s">
        <v>384</v>
      </c>
      <c r="AU1068" s="153" t="s">
        <v>83</v>
      </c>
      <c r="AV1068" s="12" t="s">
        <v>85</v>
      </c>
      <c r="AW1068" s="12" t="s">
        <v>32</v>
      </c>
      <c r="AX1068" s="12" t="s">
        <v>76</v>
      </c>
      <c r="AY1068" s="153" t="s">
        <v>375</v>
      </c>
    </row>
    <row r="1069" spans="2:65" s="12" customFormat="1" ht="11.25" x14ac:dyDescent="0.2">
      <c r="B1069" s="151"/>
      <c r="D1069" s="152" t="s">
        <v>384</v>
      </c>
      <c r="E1069" s="153" t="s">
        <v>1</v>
      </c>
      <c r="F1069" s="154" t="s">
        <v>83</v>
      </c>
      <c r="H1069" s="155">
        <v>1</v>
      </c>
      <c r="I1069" s="156"/>
      <c r="L1069" s="151"/>
      <c r="M1069" s="157"/>
      <c r="T1069" s="158"/>
      <c r="AT1069" s="153" t="s">
        <v>384</v>
      </c>
      <c r="AU1069" s="153" t="s">
        <v>83</v>
      </c>
      <c r="AV1069" s="12" t="s">
        <v>85</v>
      </c>
      <c r="AW1069" s="12" t="s">
        <v>32</v>
      </c>
      <c r="AX1069" s="12" t="s">
        <v>76</v>
      </c>
      <c r="AY1069" s="153" t="s">
        <v>375</v>
      </c>
    </row>
    <row r="1070" spans="2:65" s="13" customFormat="1" ht="11.25" x14ac:dyDescent="0.2">
      <c r="B1070" s="159"/>
      <c r="D1070" s="152" t="s">
        <v>384</v>
      </c>
      <c r="E1070" s="160" t="s">
        <v>1</v>
      </c>
      <c r="F1070" s="161" t="s">
        <v>387</v>
      </c>
      <c r="H1070" s="162">
        <v>7</v>
      </c>
      <c r="I1070" s="163"/>
      <c r="L1070" s="159"/>
      <c r="M1070" s="164"/>
      <c r="T1070" s="165"/>
      <c r="AT1070" s="160" t="s">
        <v>384</v>
      </c>
      <c r="AU1070" s="160" t="s">
        <v>83</v>
      </c>
      <c r="AV1070" s="13" t="s">
        <v>382</v>
      </c>
      <c r="AW1070" s="13" t="s">
        <v>32</v>
      </c>
      <c r="AX1070" s="13" t="s">
        <v>83</v>
      </c>
      <c r="AY1070" s="160" t="s">
        <v>375</v>
      </c>
    </row>
    <row r="1071" spans="2:65" s="14" customFormat="1" ht="11.25" x14ac:dyDescent="0.2">
      <c r="B1071" s="166"/>
      <c r="D1071" s="152" t="s">
        <v>384</v>
      </c>
      <c r="E1071" s="167" t="s">
        <v>1</v>
      </c>
      <c r="F1071" s="168" t="s">
        <v>3115</v>
      </c>
      <c r="H1071" s="167" t="s">
        <v>1</v>
      </c>
      <c r="I1071" s="169"/>
      <c r="L1071" s="166"/>
      <c r="M1071" s="170"/>
      <c r="T1071" s="171"/>
      <c r="AT1071" s="167" t="s">
        <v>384</v>
      </c>
      <c r="AU1071" s="167" t="s">
        <v>83</v>
      </c>
      <c r="AV1071" s="14" t="s">
        <v>83</v>
      </c>
      <c r="AW1071" s="14" t="s">
        <v>32</v>
      </c>
      <c r="AX1071" s="14" t="s">
        <v>76</v>
      </c>
      <c r="AY1071" s="167" t="s">
        <v>375</v>
      </c>
    </row>
    <row r="1072" spans="2:65" s="1" customFormat="1" ht="24.2" customHeight="1" x14ac:dyDescent="0.2">
      <c r="B1072" s="32"/>
      <c r="C1072" s="138" t="s">
        <v>1300</v>
      </c>
      <c r="D1072" s="138" t="s">
        <v>377</v>
      </c>
      <c r="E1072" s="139" t="s">
        <v>3224</v>
      </c>
      <c r="F1072" s="140" t="s">
        <v>3225</v>
      </c>
      <c r="G1072" s="141" t="s">
        <v>631</v>
      </c>
      <c r="H1072" s="142">
        <v>4</v>
      </c>
      <c r="I1072" s="143"/>
      <c r="J1072" s="144">
        <f>ROUND(I1072*H1072,2)</f>
        <v>0</v>
      </c>
      <c r="K1072" s="140" t="s">
        <v>381</v>
      </c>
      <c r="L1072" s="32"/>
      <c r="M1072" s="145" t="s">
        <v>1</v>
      </c>
      <c r="N1072" s="146" t="s">
        <v>41</v>
      </c>
      <c r="P1072" s="147">
        <f>O1072*H1072</f>
        <v>0</v>
      </c>
      <c r="Q1072" s="147">
        <v>0</v>
      </c>
      <c r="R1072" s="147">
        <f>Q1072*H1072</f>
        <v>0</v>
      </c>
      <c r="S1072" s="147">
        <v>0</v>
      </c>
      <c r="T1072" s="148">
        <f>S1072*H1072</f>
        <v>0</v>
      </c>
      <c r="AR1072" s="149" t="s">
        <v>382</v>
      </c>
      <c r="AT1072" s="149" t="s">
        <v>377</v>
      </c>
      <c r="AU1072" s="149" t="s">
        <v>83</v>
      </c>
      <c r="AY1072" s="17" t="s">
        <v>375</v>
      </c>
      <c r="BE1072" s="150">
        <f>IF(N1072="základní",J1072,0)</f>
        <v>0</v>
      </c>
      <c r="BF1072" s="150">
        <f>IF(N1072="snížená",J1072,0)</f>
        <v>0</v>
      </c>
      <c r="BG1072" s="150">
        <f>IF(N1072="zákl. přenesená",J1072,0)</f>
        <v>0</v>
      </c>
      <c r="BH1072" s="150">
        <f>IF(N1072="sníž. přenesená",J1072,0)</f>
        <v>0</v>
      </c>
      <c r="BI1072" s="150">
        <f>IF(N1072="nulová",J1072,0)</f>
        <v>0</v>
      </c>
      <c r="BJ1072" s="17" t="s">
        <v>83</v>
      </c>
      <c r="BK1072" s="150">
        <f>ROUND(I1072*H1072,2)</f>
        <v>0</v>
      </c>
      <c r="BL1072" s="17" t="s">
        <v>382</v>
      </c>
      <c r="BM1072" s="149" t="s">
        <v>3226</v>
      </c>
    </row>
    <row r="1073" spans="2:65" s="12" customFormat="1" ht="11.25" x14ac:dyDescent="0.2">
      <c r="B1073" s="151"/>
      <c r="D1073" s="152" t="s">
        <v>384</v>
      </c>
      <c r="E1073" s="153" t="s">
        <v>1</v>
      </c>
      <c r="F1073" s="154" t="s">
        <v>83</v>
      </c>
      <c r="H1073" s="155">
        <v>1</v>
      </c>
      <c r="I1073" s="156"/>
      <c r="L1073" s="151"/>
      <c r="M1073" s="157"/>
      <c r="T1073" s="158"/>
      <c r="AT1073" s="153" t="s">
        <v>384</v>
      </c>
      <c r="AU1073" s="153" t="s">
        <v>83</v>
      </c>
      <c r="AV1073" s="12" t="s">
        <v>85</v>
      </c>
      <c r="AW1073" s="12" t="s">
        <v>32</v>
      </c>
      <c r="AX1073" s="12" t="s">
        <v>76</v>
      </c>
      <c r="AY1073" s="153" t="s">
        <v>375</v>
      </c>
    </row>
    <row r="1074" spans="2:65" s="12" customFormat="1" ht="11.25" x14ac:dyDescent="0.2">
      <c r="B1074" s="151"/>
      <c r="D1074" s="152" t="s">
        <v>384</v>
      </c>
      <c r="E1074" s="153" t="s">
        <v>1</v>
      </c>
      <c r="F1074" s="154" t="s">
        <v>83</v>
      </c>
      <c r="H1074" s="155">
        <v>1</v>
      </c>
      <c r="I1074" s="156"/>
      <c r="L1074" s="151"/>
      <c r="M1074" s="157"/>
      <c r="T1074" s="158"/>
      <c r="AT1074" s="153" t="s">
        <v>384</v>
      </c>
      <c r="AU1074" s="153" t="s">
        <v>83</v>
      </c>
      <c r="AV1074" s="12" t="s">
        <v>85</v>
      </c>
      <c r="AW1074" s="12" t="s">
        <v>32</v>
      </c>
      <c r="AX1074" s="12" t="s">
        <v>76</v>
      </c>
      <c r="AY1074" s="153" t="s">
        <v>375</v>
      </c>
    </row>
    <row r="1075" spans="2:65" s="12" customFormat="1" ht="11.25" x14ac:dyDescent="0.2">
      <c r="B1075" s="151"/>
      <c r="D1075" s="152" t="s">
        <v>384</v>
      </c>
      <c r="E1075" s="153" t="s">
        <v>1</v>
      </c>
      <c r="F1075" s="154" t="s">
        <v>83</v>
      </c>
      <c r="H1075" s="155">
        <v>1</v>
      </c>
      <c r="I1075" s="156"/>
      <c r="L1075" s="151"/>
      <c r="M1075" s="157"/>
      <c r="T1075" s="158"/>
      <c r="AT1075" s="153" t="s">
        <v>384</v>
      </c>
      <c r="AU1075" s="153" t="s">
        <v>83</v>
      </c>
      <c r="AV1075" s="12" t="s">
        <v>85</v>
      </c>
      <c r="AW1075" s="12" t="s">
        <v>32</v>
      </c>
      <c r="AX1075" s="12" t="s">
        <v>76</v>
      </c>
      <c r="AY1075" s="153" t="s">
        <v>375</v>
      </c>
    </row>
    <row r="1076" spans="2:65" s="12" customFormat="1" ht="11.25" x14ac:dyDescent="0.2">
      <c r="B1076" s="151"/>
      <c r="D1076" s="152" t="s">
        <v>384</v>
      </c>
      <c r="E1076" s="153" t="s">
        <v>1</v>
      </c>
      <c r="F1076" s="154" t="s">
        <v>83</v>
      </c>
      <c r="H1076" s="155">
        <v>1</v>
      </c>
      <c r="I1076" s="156"/>
      <c r="L1076" s="151"/>
      <c r="M1076" s="157"/>
      <c r="T1076" s="158"/>
      <c r="AT1076" s="153" t="s">
        <v>384</v>
      </c>
      <c r="AU1076" s="153" t="s">
        <v>83</v>
      </c>
      <c r="AV1076" s="12" t="s">
        <v>85</v>
      </c>
      <c r="AW1076" s="12" t="s">
        <v>32</v>
      </c>
      <c r="AX1076" s="12" t="s">
        <v>76</v>
      </c>
      <c r="AY1076" s="153" t="s">
        <v>375</v>
      </c>
    </row>
    <row r="1077" spans="2:65" s="13" customFormat="1" ht="11.25" x14ac:dyDescent="0.2">
      <c r="B1077" s="159"/>
      <c r="D1077" s="152" t="s">
        <v>384</v>
      </c>
      <c r="E1077" s="160" t="s">
        <v>1</v>
      </c>
      <c r="F1077" s="161" t="s">
        <v>387</v>
      </c>
      <c r="H1077" s="162">
        <v>4</v>
      </c>
      <c r="I1077" s="163"/>
      <c r="L1077" s="159"/>
      <c r="M1077" s="164"/>
      <c r="T1077" s="165"/>
      <c r="AT1077" s="160" t="s">
        <v>384</v>
      </c>
      <c r="AU1077" s="160" t="s">
        <v>83</v>
      </c>
      <c r="AV1077" s="13" t="s">
        <v>382</v>
      </c>
      <c r="AW1077" s="13" t="s">
        <v>32</v>
      </c>
      <c r="AX1077" s="13" t="s">
        <v>83</v>
      </c>
      <c r="AY1077" s="160" t="s">
        <v>375</v>
      </c>
    </row>
    <row r="1078" spans="2:65" s="14" customFormat="1" ht="11.25" x14ac:dyDescent="0.2">
      <c r="B1078" s="166"/>
      <c r="D1078" s="152" t="s">
        <v>384</v>
      </c>
      <c r="E1078" s="167" t="s">
        <v>1</v>
      </c>
      <c r="F1078" s="168" t="s">
        <v>3115</v>
      </c>
      <c r="H1078" s="167" t="s">
        <v>1</v>
      </c>
      <c r="I1078" s="169"/>
      <c r="L1078" s="166"/>
      <c r="M1078" s="170"/>
      <c r="T1078" s="171"/>
      <c r="AT1078" s="167" t="s">
        <v>384</v>
      </c>
      <c r="AU1078" s="167" t="s">
        <v>83</v>
      </c>
      <c r="AV1078" s="14" t="s">
        <v>83</v>
      </c>
      <c r="AW1078" s="14" t="s">
        <v>32</v>
      </c>
      <c r="AX1078" s="14" t="s">
        <v>76</v>
      </c>
      <c r="AY1078" s="167" t="s">
        <v>375</v>
      </c>
    </row>
    <row r="1079" spans="2:65" s="1" customFormat="1" ht="16.5" customHeight="1" x14ac:dyDescent="0.2">
      <c r="B1079" s="32"/>
      <c r="C1079" s="138" t="s">
        <v>1305</v>
      </c>
      <c r="D1079" s="138" t="s">
        <v>377</v>
      </c>
      <c r="E1079" s="139" t="s">
        <v>3227</v>
      </c>
      <c r="F1079" s="140" t="s">
        <v>3228</v>
      </c>
      <c r="G1079" s="141" t="s">
        <v>631</v>
      </c>
      <c r="H1079" s="142">
        <v>6</v>
      </c>
      <c r="I1079" s="143"/>
      <c r="J1079" s="144">
        <f>ROUND(I1079*H1079,2)</f>
        <v>0</v>
      </c>
      <c r="K1079" s="140" t="s">
        <v>381</v>
      </c>
      <c r="L1079" s="32"/>
      <c r="M1079" s="145" t="s">
        <v>1</v>
      </c>
      <c r="N1079" s="146" t="s">
        <v>41</v>
      </c>
      <c r="P1079" s="147">
        <f>O1079*H1079</f>
        <v>0</v>
      </c>
      <c r="Q1079" s="147">
        <v>0</v>
      </c>
      <c r="R1079" s="147">
        <f>Q1079*H1079</f>
        <v>0</v>
      </c>
      <c r="S1079" s="147">
        <v>0</v>
      </c>
      <c r="T1079" s="148">
        <f>S1079*H1079</f>
        <v>0</v>
      </c>
      <c r="AR1079" s="149" t="s">
        <v>382</v>
      </c>
      <c r="AT1079" s="149" t="s">
        <v>377</v>
      </c>
      <c r="AU1079" s="149" t="s">
        <v>83</v>
      </c>
      <c r="AY1079" s="17" t="s">
        <v>375</v>
      </c>
      <c r="BE1079" s="150">
        <f>IF(N1079="základní",J1079,0)</f>
        <v>0</v>
      </c>
      <c r="BF1079" s="150">
        <f>IF(N1079="snížená",J1079,0)</f>
        <v>0</v>
      </c>
      <c r="BG1079" s="150">
        <f>IF(N1079="zákl. přenesená",J1079,0)</f>
        <v>0</v>
      </c>
      <c r="BH1079" s="150">
        <f>IF(N1079="sníž. přenesená",J1079,0)</f>
        <v>0</v>
      </c>
      <c r="BI1079" s="150">
        <f>IF(N1079="nulová",J1079,0)</f>
        <v>0</v>
      </c>
      <c r="BJ1079" s="17" t="s">
        <v>83</v>
      </c>
      <c r="BK1079" s="150">
        <f>ROUND(I1079*H1079,2)</f>
        <v>0</v>
      </c>
      <c r="BL1079" s="17" t="s">
        <v>382</v>
      </c>
      <c r="BM1079" s="149" t="s">
        <v>3229</v>
      </c>
    </row>
    <row r="1080" spans="2:65" s="12" customFormat="1" ht="11.25" x14ac:dyDescent="0.2">
      <c r="B1080" s="151"/>
      <c r="D1080" s="152" t="s">
        <v>384</v>
      </c>
      <c r="E1080" s="153" t="s">
        <v>1</v>
      </c>
      <c r="F1080" s="154" t="s">
        <v>83</v>
      </c>
      <c r="H1080" s="155">
        <v>1</v>
      </c>
      <c r="I1080" s="156"/>
      <c r="L1080" s="151"/>
      <c r="M1080" s="157"/>
      <c r="T1080" s="158"/>
      <c r="AT1080" s="153" t="s">
        <v>384</v>
      </c>
      <c r="AU1080" s="153" t="s">
        <v>83</v>
      </c>
      <c r="AV1080" s="12" t="s">
        <v>85</v>
      </c>
      <c r="AW1080" s="12" t="s">
        <v>32</v>
      </c>
      <c r="AX1080" s="12" t="s">
        <v>76</v>
      </c>
      <c r="AY1080" s="153" t="s">
        <v>375</v>
      </c>
    </row>
    <row r="1081" spans="2:65" s="12" customFormat="1" ht="11.25" x14ac:dyDescent="0.2">
      <c r="B1081" s="151"/>
      <c r="D1081" s="152" t="s">
        <v>384</v>
      </c>
      <c r="E1081" s="153" t="s">
        <v>1</v>
      </c>
      <c r="F1081" s="154" t="s">
        <v>83</v>
      </c>
      <c r="H1081" s="155">
        <v>1</v>
      </c>
      <c r="I1081" s="156"/>
      <c r="L1081" s="151"/>
      <c r="M1081" s="157"/>
      <c r="T1081" s="158"/>
      <c r="AT1081" s="153" t="s">
        <v>384</v>
      </c>
      <c r="AU1081" s="153" t="s">
        <v>83</v>
      </c>
      <c r="AV1081" s="12" t="s">
        <v>85</v>
      </c>
      <c r="AW1081" s="12" t="s">
        <v>32</v>
      </c>
      <c r="AX1081" s="12" t="s">
        <v>76</v>
      </c>
      <c r="AY1081" s="153" t="s">
        <v>375</v>
      </c>
    </row>
    <row r="1082" spans="2:65" s="12" customFormat="1" ht="11.25" x14ac:dyDescent="0.2">
      <c r="B1082" s="151"/>
      <c r="D1082" s="152" t="s">
        <v>384</v>
      </c>
      <c r="E1082" s="153" t="s">
        <v>1</v>
      </c>
      <c r="F1082" s="154" t="s">
        <v>83</v>
      </c>
      <c r="H1082" s="155">
        <v>1</v>
      </c>
      <c r="I1082" s="156"/>
      <c r="L1082" s="151"/>
      <c r="M1082" s="157"/>
      <c r="T1082" s="158"/>
      <c r="AT1082" s="153" t="s">
        <v>384</v>
      </c>
      <c r="AU1082" s="153" t="s">
        <v>83</v>
      </c>
      <c r="AV1082" s="12" t="s">
        <v>85</v>
      </c>
      <c r="AW1082" s="12" t="s">
        <v>32</v>
      </c>
      <c r="AX1082" s="12" t="s">
        <v>76</v>
      </c>
      <c r="AY1082" s="153" t="s">
        <v>375</v>
      </c>
    </row>
    <row r="1083" spans="2:65" s="12" customFormat="1" ht="11.25" x14ac:dyDescent="0.2">
      <c r="B1083" s="151"/>
      <c r="D1083" s="152" t="s">
        <v>384</v>
      </c>
      <c r="E1083" s="153" t="s">
        <v>1</v>
      </c>
      <c r="F1083" s="154" t="s">
        <v>83</v>
      </c>
      <c r="H1083" s="155">
        <v>1</v>
      </c>
      <c r="I1083" s="156"/>
      <c r="L1083" s="151"/>
      <c r="M1083" s="157"/>
      <c r="T1083" s="158"/>
      <c r="AT1083" s="153" t="s">
        <v>384</v>
      </c>
      <c r="AU1083" s="153" t="s">
        <v>83</v>
      </c>
      <c r="AV1083" s="12" t="s">
        <v>85</v>
      </c>
      <c r="AW1083" s="12" t="s">
        <v>32</v>
      </c>
      <c r="AX1083" s="12" t="s">
        <v>76</v>
      </c>
      <c r="AY1083" s="153" t="s">
        <v>375</v>
      </c>
    </row>
    <row r="1084" spans="2:65" s="12" customFormat="1" ht="11.25" x14ac:dyDescent="0.2">
      <c r="B1084" s="151"/>
      <c r="D1084" s="152" t="s">
        <v>384</v>
      </c>
      <c r="E1084" s="153" t="s">
        <v>1</v>
      </c>
      <c r="F1084" s="154" t="s">
        <v>83</v>
      </c>
      <c r="H1084" s="155">
        <v>1</v>
      </c>
      <c r="I1084" s="156"/>
      <c r="L1084" s="151"/>
      <c r="M1084" s="157"/>
      <c r="T1084" s="158"/>
      <c r="AT1084" s="153" t="s">
        <v>384</v>
      </c>
      <c r="AU1084" s="153" t="s">
        <v>83</v>
      </c>
      <c r="AV1084" s="12" t="s">
        <v>85</v>
      </c>
      <c r="AW1084" s="12" t="s">
        <v>32</v>
      </c>
      <c r="AX1084" s="12" t="s">
        <v>76</v>
      </c>
      <c r="AY1084" s="153" t="s">
        <v>375</v>
      </c>
    </row>
    <row r="1085" spans="2:65" s="12" customFormat="1" ht="11.25" x14ac:dyDescent="0.2">
      <c r="B1085" s="151"/>
      <c r="D1085" s="152" t="s">
        <v>384</v>
      </c>
      <c r="E1085" s="153" t="s">
        <v>1</v>
      </c>
      <c r="F1085" s="154" t="s">
        <v>83</v>
      </c>
      <c r="H1085" s="155">
        <v>1</v>
      </c>
      <c r="I1085" s="156"/>
      <c r="L1085" s="151"/>
      <c r="M1085" s="157"/>
      <c r="T1085" s="158"/>
      <c r="AT1085" s="153" t="s">
        <v>384</v>
      </c>
      <c r="AU1085" s="153" t="s">
        <v>83</v>
      </c>
      <c r="AV1085" s="12" t="s">
        <v>85</v>
      </c>
      <c r="AW1085" s="12" t="s">
        <v>32</v>
      </c>
      <c r="AX1085" s="12" t="s">
        <v>76</v>
      </c>
      <c r="AY1085" s="153" t="s">
        <v>375</v>
      </c>
    </row>
    <row r="1086" spans="2:65" s="13" customFormat="1" ht="11.25" x14ac:dyDescent="0.2">
      <c r="B1086" s="159"/>
      <c r="D1086" s="152" t="s">
        <v>384</v>
      </c>
      <c r="E1086" s="160" t="s">
        <v>1</v>
      </c>
      <c r="F1086" s="161" t="s">
        <v>387</v>
      </c>
      <c r="H1086" s="162">
        <v>6</v>
      </c>
      <c r="I1086" s="163"/>
      <c r="L1086" s="159"/>
      <c r="M1086" s="164"/>
      <c r="T1086" s="165"/>
      <c r="AT1086" s="160" t="s">
        <v>384</v>
      </c>
      <c r="AU1086" s="160" t="s">
        <v>83</v>
      </c>
      <c r="AV1086" s="13" t="s">
        <v>382</v>
      </c>
      <c r="AW1086" s="13" t="s">
        <v>32</v>
      </c>
      <c r="AX1086" s="13" t="s">
        <v>83</v>
      </c>
      <c r="AY1086" s="160" t="s">
        <v>375</v>
      </c>
    </row>
    <row r="1087" spans="2:65" s="14" customFormat="1" ht="11.25" x14ac:dyDescent="0.2">
      <c r="B1087" s="166"/>
      <c r="D1087" s="152" t="s">
        <v>384</v>
      </c>
      <c r="E1087" s="167" t="s">
        <v>1</v>
      </c>
      <c r="F1087" s="168" t="s">
        <v>3115</v>
      </c>
      <c r="H1087" s="167" t="s">
        <v>1</v>
      </c>
      <c r="I1087" s="169"/>
      <c r="L1087" s="166"/>
      <c r="M1087" s="170"/>
      <c r="T1087" s="171"/>
      <c r="AT1087" s="167" t="s">
        <v>384</v>
      </c>
      <c r="AU1087" s="167" t="s">
        <v>83</v>
      </c>
      <c r="AV1087" s="14" t="s">
        <v>83</v>
      </c>
      <c r="AW1087" s="14" t="s">
        <v>32</v>
      </c>
      <c r="AX1087" s="14" t="s">
        <v>76</v>
      </c>
      <c r="AY1087" s="167" t="s">
        <v>375</v>
      </c>
    </row>
    <row r="1088" spans="2:65" s="1" customFormat="1" ht="16.5" customHeight="1" x14ac:dyDescent="0.2">
      <c r="B1088" s="32"/>
      <c r="C1088" s="138" t="s">
        <v>1312</v>
      </c>
      <c r="D1088" s="138" t="s">
        <v>377</v>
      </c>
      <c r="E1088" s="139" t="s">
        <v>3230</v>
      </c>
      <c r="F1088" s="140" t="s">
        <v>3231</v>
      </c>
      <c r="G1088" s="141" t="s">
        <v>631</v>
      </c>
      <c r="H1088" s="142">
        <v>1</v>
      </c>
      <c r="I1088" s="143"/>
      <c r="J1088" s="144">
        <f>ROUND(I1088*H1088,2)</f>
        <v>0</v>
      </c>
      <c r="K1088" s="140" t="s">
        <v>381</v>
      </c>
      <c r="L1088" s="32"/>
      <c r="M1088" s="145" t="s">
        <v>1</v>
      </c>
      <c r="N1088" s="146" t="s">
        <v>41</v>
      </c>
      <c r="P1088" s="147">
        <f>O1088*H1088</f>
        <v>0</v>
      </c>
      <c r="Q1088" s="147">
        <v>0</v>
      </c>
      <c r="R1088" s="147">
        <f>Q1088*H1088</f>
        <v>0</v>
      </c>
      <c r="S1088" s="147">
        <v>0</v>
      </c>
      <c r="T1088" s="148">
        <f>S1088*H1088</f>
        <v>0</v>
      </c>
      <c r="AR1088" s="149" t="s">
        <v>382</v>
      </c>
      <c r="AT1088" s="149" t="s">
        <v>377</v>
      </c>
      <c r="AU1088" s="149" t="s">
        <v>83</v>
      </c>
      <c r="AY1088" s="17" t="s">
        <v>375</v>
      </c>
      <c r="BE1088" s="150">
        <f>IF(N1088="základní",J1088,0)</f>
        <v>0</v>
      </c>
      <c r="BF1088" s="150">
        <f>IF(N1088="snížená",J1088,0)</f>
        <v>0</v>
      </c>
      <c r="BG1088" s="150">
        <f>IF(N1088="zákl. přenesená",J1088,0)</f>
        <v>0</v>
      </c>
      <c r="BH1088" s="150">
        <f>IF(N1088="sníž. přenesená",J1088,0)</f>
        <v>0</v>
      </c>
      <c r="BI1088" s="150">
        <f>IF(N1088="nulová",J1088,0)</f>
        <v>0</v>
      </c>
      <c r="BJ1088" s="17" t="s">
        <v>83</v>
      </c>
      <c r="BK1088" s="150">
        <f>ROUND(I1088*H1088,2)</f>
        <v>0</v>
      </c>
      <c r="BL1088" s="17" t="s">
        <v>382</v>
      </c>
      <c r="BM1088" s="149" t="s">
        <v>3232</v>
      </c>
    </row>
    <row r="1089" spans="2:65" s="14" customFormat="1" ht="11.25" x14ac:dyDescent="0.2">
      <c r="B1089" s="166"/>
      <c r="D1089" s="152" t="s">
        <v>384</v>
      </c>
      <c r="E1089" s="167" t="s">
        <v>1</v>
      </c>
      <c r="F1089" s="168" t="s">
        <v>3115</v>
      </c>
      <c r="H1089" s="167" t="s">
        <v>1</v>
      </c>
      <c r="I1089" s="169"/>
      <c r="L1089" s="166"/>
      <c r="M1089" s="170"/>
      <c r="T1089" s="171"/>
      <c r="AT1089" s="167" t="s">
        <v>384</v>
      </c>
      <c r="AU1089" s="167" t="s">
        <v>83</v>
      </c>
      <c r="AV1089" s="14" t="s">
        <v>83</v>
      </c>
      <c r="AW1089" s="14" t="s">
        <v>32</v>
      </c>
      <c r="AX1089" s="14" t="s">
        <v>76</v>
      </c>
      <c r="AY1089" s="167" t="s">
        <v>375</v>
      </c>
    </row>
    <row r="1090" spans="2:65" s="12" customFormat="1" ht="11.25" x14ac:dyDescent="0.2">
      <c r="B1090" s="151"/>
      <c r="D1090" s="152" t="s">
        <v>384</v>
      </c>
      <c r="E1090" s="153" t="s">
        <v>1</v>
      </c>
      <c r="F1090" s="154" t="s">
        <v>83</v>
      </c>
      <c r="H1090" s="155">
        <v>1</v>
      </c>
      <c r="I1090" s="156"/>
      <c r="L1090" s="151"/>
      <c r="M1090" s="157"/>
      <c r="T1090" s="158"/>
      <c r="AT1090" s="153" t="s">
        <v>384</v>
      </c>
      <c r="AU1090" s="153" t="s">
        <v>83</v>
      </c>
      <c r="AV1090" s="12" t="s">
        <v>85</v>
      </c>
      <c r="AW1090" s="12" t="s">
        <v>32</v>
      </c>
      <c r="AX1090" s="12" t="s">
        <v>83</v>
      </c>
      <c r="AY1090" s="153" t="s">
        <v>375</v>
      </c>
    </row>
    <row r="1091" spans="2:65" s="1" customFormat="1" ht="21.75" customHeight="1" x14ac:dyDescent="0.2">
      <c r="B1091" s="32"/>
      <c r="C1091" s="138" t="s">
        <v>1320</v>
      </c>
      <c r="D1091" s="138" t="s">
        <v>377</v>
      </c>
      <c r="E1091" s="139" t="s">
        <v>3233</v>
      </c>
      <c r="F1091" s="140" t="s">
        <v>3234</v>
      </c>
      <c r="G1091" s="141" t="s">
        <v>631</v>
      </c>
      <c r="H1091" s="142">
        <v>2</v>
      </c>
      <c r="I1091" s="143"/>
      <c r="J1091" s="144">
        <f>ROUND(I1091*H1091,2)</f>
        <v>0</v>
      </c>
      <c r="K1091" s="140" t="s">
        <v>381</v>
      </c>
      <c r="L1091" s="32"/>
      <c r="M1091" s="145" t="s">
        <v>1</v>
      </c>
      <c r="N1091" s="146" t="s">
        <v>41</v>
      </c>
      <c r="P1091" s="147">
        <f>O1091*H1091</f>
        <v>0</v>
      </c>
      <c r="Q1091" s="147">
        <v>0</v>
      </c>
      <c r="R1091" s="147">
        <f>Q1091*H1091</f>
        <v>0</v>
      </c>
      <c r="S1091" s="147">
        <v>0</v>
      </c>
      <c r="T1091" s="148">
        <f>S1091*H1091</f>
        <v>0</v>
      </c>
      <c r="AR1091" s="149" t="s">
        <v>382</v>
      </c>
      <c r="AT1091" s="149" t="s">
        <v>377</v>
      </c>
      <c r="AU1091" s="149" t="s">
        <v>83</v>
      </c>
      <c r="AY1091" s="17" t="s">
        <v>375</v>
      </c>
      <c r="BE1091" s="150">
        <f>IF(N1091="základní",J1091,0)</f>
        <v>0</v>
      </c>
      <c r="BF1091" s="150">
        <f>IF(N1091="snížená",J1091,0)</f>
        <v>0</v>
      </c>
      <c r="BG1091" s="150">
        <f>IF(N1091="zákl. přenesená",J1091,0)</f>
        <v>0</v>
      </c>
      <c r="BH1091" s="150">
        <f>IF(N1091="sníž. přenesená",J1091,0)</f>
        <v>0</v>
      </c>
      <c r="BI1091" s="150">
        <f>IF(N1091="nulová",J1091,0)</f>
        <v>0</v>
      </c>
      <c r="BJ1091" s="17" t="s">
        <v>83</v>
      </c>
      <c r="BK1091" s="150">
        <f>ROUND(I1091*H1091,2)</f>
        <v>0</v>
      </c>
      <c r="BL1091" s="17" t="s">
        <v>382</v>
      </c>
      <c r="BM1091" s="149" t="s">
        <v>3235</v>
      </c>
    </row>
    <row r="1092" spans="2:65" s="12" customFormat="1" ht="11.25" x14ac:dyDescent="0.2">
      <c r="B1092" s="151"/>
      <c r="D1092" s="152" t="s">
        <v>384</v>
      </c>
      <c r="E1092" s="153" t="s">
        <v>1</v>
      </c>
      <c r="F1092" s="154" t="s">
        <v>85</v>
      </c>
      <c r="H1092" s="155">
        <v>2</v>
      </c>
      <c r="I1092" s="156"/>
      <c r="L1092" s="151"/>
      <c r="M1092" s="157"/>
      <c r="T1092" s="158"/>
      <c r="AT1092" s="153" t="s">
        <v>384</v>
      </c>
      <c r="AU1092" s="153" t="s">
        <v>83</v>
      </c>
      <c r="AV1092" s="12" t="s">
        <v>85</v>
      </c>
      <c r="AW1092" s="12" t="s">
        <v>32</v>
      </c>
      <c r="AX1092" s="12" t="s">
        <v>83</v>
      </c>
      <c r="AY1092" s="153" t="s">
        <v>375</v>
      </c>
    </row>
    <row r="1093" spans="2:65" s="14" customFormat="1" ht="11.25" x14ac:dyDescent="0.2">
      <c r="B1093" s="166"/>
      <c r="D1093" s="152" t="s">
        <v>384</v>
      </c>
      <c r="E1093" s="167" t="s">
        <v>1</v>
      </c>
      <c r="F1093" s="168" t="s">
        <v>3115</v>
      </c>
      <c r="H1093" s="167" t="s">
        <v>1</v>
      </c>
      <c r="I1093" s="169"/>
      <c r="L1093" s="166"/>
      <c r="M1093" s="170"/>
      <c r="T1093" s="171"/>
      <c r="AT1093" s="167" t="s">
        <v>384</v>
      </c>
      <c r="AU1093" s="167" t="s">
        <v>83</v>
      </c>
      <c r="AV1093" s="14" t="s">
        <v>83</v>
      </c>
      <c r="AW1093" s="14" t="s">
        <v>32</v>
      </c>
      <c r="AX1093" s="14" t="s">
        <v>76</v>
      </c>
      <c r="AY1093" s="167" t="s">
        <v>375</v>
      </c>
    </row>
    <row r="1094" spans="2:65" s="11" customFormat="1" ht="25.9" customHeight="1" x14ac:dyDescent="0.2">
      <c r="B1094" s="126"/>
      <c r="D1094" s="127" t="s">
        <v>75</v>
      </c>
      <c r="E1094" s="128" t="s">
        <v>3236</v>
      </c>
      <c r="F1094" s="128" t="s">
        <v>3237</v>
      </c>
      <c r="I1094" s="129"/>
      <c r="J1094" s="130">
        <f>BK1094</f>
        <v>0</v>
      </c>
      <c r="L1094" s="126"/>
      <c r="M1094" s="131"/>
      <c r="P1094" s="132">
        <f>SUM(P1095:P1122)</f>
        <v>0</v>
      </c>
      <c r="R1094" s="132">
        <f>SUM(R1095:R1122)</f>
        <v>0</v>
      </c>
      <c r="T1094" s="133">
        <f>SUM(T1095:T1122)</f>
        <v>0</v>
      </c>
      <c r="AR1094" s="127" t="s">
        <v>83</v>
      </c>
      <c r="AT1094" s="134" t="s">
        <v>75</v>
      </c>
      <c r="AU1094" s="134" t="s">
        <v>76</v>
      </c>
      <c r="AY1094" s="127" t="s">
        <v>375</v>
      </c>
      <c r="BK1094" s="135">
        <f>SUM(BK1095:BK1122)</f>
        <v>0</v>
      </c>
    </row>
    <row r="1095" spans="2:65" s="1" customFormat="1" ht="16.5" customHeight="1" x14ac:dyDescent="0.2">
      <c r="B1095" s="32"/>
      <c r="C1095" s="138" t="s">
        <v>1323</v>
      </c>
      <c r="D1095" s="138" t="s">
        <v>377</v>
      </c>
      <c r="E1095" s="139" t="s">
        <v>3238</v>
      </c>
      <c r="F1095" s="140" t="s">
        <v>3239</v>
      </c>
      <c r="G1095" s="141" t="s">
        <v>641</v>
      </c>
      <c r="H1095" s="142">
        <v>41</v>
      </c>
      <c r="I1095" s="143"/>
      <c r="J1095" s="144">
        <f>ROUND(I1095*H1095,2)</f>
        <v>0</v>
      </c>
      <c r="K1095" s="140" t="s">
        <v>381</v>
      </c>
      <c r="L1095" s="32"/>
      <c r="M1095" s="145" t="s">
        <v>1</v>
      </c>
      <c r="N1095" s="146" t="s">
        <v>41</v>
      </c>
      <c r="P1095" s="147">
        <f>O1095*H1095</f>
        <v>0</v>
      </c>
      <c r="Q1095" s="147">
        <v>0</v>
      </c>
      <c r="R1095" s="147">
        <f>Q1095*H1095</f>
        <v>0</v>
      </c>
      <c r="S1095" s="147">
        <v>0</v>
      </c>
      <c r="T1095" s="148">
        <f>S1095*H1095</f>
        <v>0</v>
      </c>
      <c r="AR1095" s="149" t="s">
        <v>382</v>
      </c>
      <c r="AT1095" s="149" t="s">
        <v>377</v>
      </c>
      <c r="AU1095" s="149" t="s">
        <v>83</v>
      </c>
      <c r="AY1095" s="17" t="s">
        <v>375</v>
      </c>
      <c r="BE1095" s="150">
        <f>IF(N1095="základní",J1095,0)</f>
        <v>0</v>
      </c>
      <c r="BF1095" s="150">
        <f>IF(N1095="snížená",J1095,0)</f>
        <v>0</v>
      </c>
      <c r="BG1095" s="150">
        <f>IF(N1095="zákl. přenesená",J1095,0)</f>
        <v>0</v>
      </c>
      <c r="BH1095" s="150">
        <f>IF(N1095="sníž. přenesená",J1095,0)</f>
        <v>0</v>
      </c>
      <c r="BI1095" s="150">
        <f>IF(N1095="nulová",J1095,0)</f>
        <v>0</v>
      </c>
      <c r="BJ1095" s="17" t="s">
        <v>83</v>
      </c>
      <c r="BK1095" s="150">
        <f>ROUND(I1095*H1095,2)</f>
        <v>0</v>
      </c>
      <c r="BL1095" s="17" t="s">
        <v>382</v>
      </c>
      <c r="BM1095" s="149" t="s">
        <v>3240</v>
      </c>
    </row>
    <row r="1096" spans="2:65" s="12" customFormat="1" ht="11.25" x14ac:dyDescent="0.2">
      <c r="B1096" s="151"/>
      <c r="D1096" s="152" t="s">
        <v>384</v>
      </c>
      <c r="E1096" s="153" t="s">
        <v>1</v>
      </c>
      <c r="F1096" s="154" t="s">
        <v>529</v>
      </c>
      <c r="H1096" s="155">
        <v>20</v>
      </c>
      <c r="I1096" s="156"/>
      <c r="L1096" s="151"/>
      <c r="M1096" s="157"/>
      <c r="T1096" s="158"/>
      <c r="AT1096" s="153" t="s">
        <v>384</v>
      </c>
      <c r="AU1096" s="153" t="s">
        <v>83</v>
      </c>
      <c r="AV1096" s="12" t="s">
        <v>85</v>
      </c>
      <c r="AW1096" s="12" t="s">
        <v>32</v>
      </c>
      <c r="AX1096" s="12" t="s">
        <v>76</v>
      </c>
      <c r="AY1096" s="153" t="s">
        <v>375</v>
      </c>
    </row>
    <row r="1097" spans="2:65" s="12" customFormat="1" ht="11.25" x14ac:dyDescent="0.2">
      <c r="B1097" s="151"/>
      <c r="D1097" s="152" t="s">
        <v>384</v>
      </c>
      <c r="E1097" s="153" t="s">
        <v>1</v>
      </c>
      <c r="F1097" s="154" t="s">
        <v>7</v>
      </c>
      <c r="H1097" s="155">
        <v>21</v>
      </c>
      <c r="I1097" s="156"/>
      <c r="L1097" s="151"/>
      <c r="M1097" s="157"/>
      <c r="T1097" s="158"/>
      <c r="AT1097" s="153" t="s">
        <v>384</v>
      </c>
      <c r="AU1097" s="153" t="s">
        <v>83</v>
      </c>
      <c r="AV1097" s="12" t="s">
        <v>85</v>
      </c>
      <c r="AW1097" s="12" t="s">
        <v>32</v>
      </c>
      <c r="AX1097" s="12" t="s">
        <v>76</v>
      </c>
      <c r="AY1097" s="153" t="s">
        <v>375</v>
      </c>
    </row>
    <row r="1098" spans="2:65" s="13" customFormat="1" ht="11.25" x14ac:dyDescent="0.2">
      <c r="B1098" s="159"/>
      <c r="D1098" s="152" t="s">
        <v>384</v>
      </c>
      <c r="E1098" s="160" t="s">
        <v>1</v>
      </c>
      <c r="F1098" s="161" t="s">
        <v>387</v>
      </c>
      <c r="H1098" s="162">
        <v>41</v>
      </c>
      <c r="I1098" s="163"/>
      <c r="L1098" s="159"/>
      <c r="M1098" s="164"/>
      <c r="T1098" s="165"/>
      <c r="AT1098" s="160" t="s">
        <v>384</v>
      </c>
      <c r="AU1098" s="160" t="s">
        <v>83</v>
      </c>
      <c r="AV1098" s="13" t="s">
        <v>382</v>
      </c>
      <c r="AW1098" s="13" t="s">
        <v>32</v>
      </c>
      <c r="AX1098" s="13" t="s">
        <v>83</v>
      </c>
      <c r="AY1098" s="160" t="s">
        <v>375</v>
      </c>
    </row>
    <row r="1099" spans="2:65" s="14" customFormat="1" ht="11.25" x14ac:dyDescent="0.2">
      <c r="B1099" s="166"/>
      <c r="D1099" s="152" t="s">
        <v>384</v>
      </c>
      <c r="E1099" s="167" t="s">
        <v>1</v>
      </c>
      <c r="F1099" s="168" t="s">
        <v>3241</v>
      </c>
      <c r="H1099" s="167" t="s">
        <v>1</v>
      </c>
      <c r="I1099" s="169"/>
      <c r="L1099" s="166"/>
      <c r="M1099" s="170"/>
      <c r="T1099" s="171"/>
      <c r="AT1099" s="167" t="s">
        <v>384</v>
      </c>
      <c r="AU1099" s="167" t="s">
        <v>83</v>
      </c>
      <c r="AV1099" s="14" t="s">
        <v>83</v>
      </c>
      <c r="AW1099" s="14" t="s">
        <v>32</v>
      </c>
      <c r="AX1099" s="14" t="s">
        <v>76</v>
      </c>
      <c r="AY1099" s="167" t="s">
        <v>375</v>
      </c>
    </row>
    <row r="1100" spans="2:65" s="1" customFormat="1" ht="24.2" customHeight="1" x14ac:dyDescent="0.2">
      <c r="B1100" s="32"/>
      <c r="C1100" s="138" t="s">
        <v>1327</v>
      </c>
      <c r="D1100" s="138" t="s">
        <v>377</v>
      </c>
      <c r="E1100" s="139" t="s">
        <v>3242</v>
      </c>
      <c r="F1100" s="140" t="s">
        <v>3243</v>
      </c>
      <c r="G1100" s="141" t="s">
        <v>641</v>
      </c>
      <c r="H1100" s="142">
        <v>41</v>
      </c>
      <c r="I1100" s="143"/>
      <c r="J1100" s="144">
        <f>ROUND(I1100*H1100,2)</f>
        <v>0</v>
      </c>
      <c r="K1100" s="140" t="s">
        <v>381</v>
      </c>
      <c r="L1100" s="32"/>
      <c r="M1100" s="145" t="s">
        <v>1</v>
      </c>
      <c r="N1100" s="146" t="s">
        <v>41</v>
      </c>
      <c r="P1100" s="147">
        <f>O1100*H1100</f>
        <v>0</v>
      </c>
      <c r="Q1100" s="147">
        <v>0</v>
      </c>
      <c r="R1100" s="147">
        <f>Q1100*H1100</f>
        <v>0</v>
      </c>
      <c r="S1100" s="147">
        <v>0</v>
      </c>
      <c r="T1100" s="148">
        <f>S1100*H1100</f>
        <v>0</v>
      </c>
      <c r="AR1100" s="149" t="s">
        <v>382</v>
      </c>
      <c r="AT1100" s="149" t="s">
        <v>377</v>
      </c>
      <c r="AU1100" s="149" t="s">
        <v>83</v>
      </c>
      <c r="AY1100" s="17" t="s">
        <v>375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83</v>
      </c>
      <c r="BK1100" s="150">
        <f>ROUND(I1100*H1100,2)</f>
        <v>0</v>
      </c>
      <c r="BL1100" s="17" t="s">
        <v>382</v>
      </c>
      <c r="BM1100" s="149" t="s">
        <v>3244</v>
      </c>
    </row>
    <row r="1101" spans="2:65" s="12" customFormat="1" ht="11.25" x14ac:dyDescent="0.2">
      <c r="B1101" s="151"/>
      <c r="D1101" s="152" t="s">
        <v>384</v>
      </c>
      <c r="E1101" s="153" t="s">
        <v>1</v>
      </c>
      <c r="F1101" s="154" t="s">
        <v>529</v>
      </c>
      <c r="H1101" s="155">
        <v>20</v>
      </c>
      <c r="I1101" s="156"/>
      <c r="L1101" s="151"/>
      <c r="M1101" s="157"/>
      <c r="T1101" s="158"/>
      <c r="AT1101" s="153" t="s">
        <v>384</v>
      </c>
      <c r="AU1101" s="153" t="s">
        <v>83</v>
      </c>
      <c r="AV1101" s="12" t="s">
        <v>85</v>
      </c>
      <c r="AW1101" s="12" t="s">
        <v>32</v>
      </c>
      <c r="AX1101" s="12" t="s">
        <v>76</v>
      </c>
      <c r="AY1101" s="153" t="s">
        <v>375</v>
      </c>
    </row>
    <row r="1102" spans="2:65" s="12" customFormat="1" ht="11.25" x14ac:dyDescent="0.2">
      <c r="B1102" s="151"/>
      <c r="D1102" s="152" t="s">
        <v>384</v>
      </c>
      <c r="E1102" s="153" t="s">
        <v>1</v>
      </c>
      <c r="F1102" s="154" t="s">
        <v>7</v>
      </c>
      <c r="H1102" s="155">
        <v>21</v>
      </c>
      <c r="I1102" s="156"/>
      <c r="L1102" s="151"/>
      <c r="M1102" s="157"/>
      <c r="T1102" s="158"/>
      <c r="AT1102" s="153" t="s">
        <v>384</v>
      </c>
      <c r="AU1102" s="153" t="s">
        <v>83</v>
      </c>
      <c r="AV1102" s="12" t="s">
        <v>85</v>
      </c>
      <c r="AW1102" s="12" t="s">
        <v>32</v>
      </c>
      <c r="AX1102" s="12" t="s">
        <v>76</v>
      </c>
      <c r="AY1102" s="153" t="s">
        <v>375</v>
      </c>
    </row>
    <row r="1103" spans="2:65" s="13" customFormat="1" ht="11.25" x14ac:dyDescent="0.2">
      <c r="B1103" s="159"/>
      <c r="D1103" s="152" t="s">
        <v>384</v>
      </c>
      <c r="E1103" s="160" t="s">
        <v>1</v>
      </c>
      <c r="F1103" s="161" t="s">
        <v>387</v>
      </c>
      <c r="H1103" s="162">
        <v>41</v>
      </c>
      <c r="I1103" s="163"/>
      <c r="L1103" s="159"/>
      <c r="M1103" s="164"/>
      <c r="T1103" s="165"/>
      <c r="AT1103" s="160" t="s">
        <v>384</v>
      </c>
      <c r="AU1103" s="160" t="s">
        <v>83</v>
      </c>
      <c r="AV1103" s="13" t="s">
        <v>382</v>
      </c>
      <c r="AW1103" s="13" t="s">
        <v>32</v>
      </c>
      <c r="AX1103" s="13" t="s">
        <v>83</v>
      </c>
      <c r="AY1103" s="160" t="s">
        <v>375</v>
      </c>
    </row>
    <row r="1104" spans="2:65" s="14" customFormat="1" ht="11.25" x14ac:dyDescent="0.2">
      <c r="B1104" s="166"/>
      <c r="D1104" s="152" t="s">
        <v>384</v>
      </c>
      <c r="E1104" s="167" t="s">
        <v>1</v>
      </c>
      <c r="F1104" s="168" t="s">
        <v>3241</v>
      </c>
      <c r="H1104" s="167" t="s">
        <v>1</v>
      </c>
      <c r="I1104" s="169"/>
      <c r="L1104" s="166"/>
      <c r="M1104" s="170"/>
      <c r="T1104" s="171"/>
      <c r="AT1104" s="167" t="s">
        <v>384</v>
      </c>
      <c r="AU1104" s="167" t="s">
        <v>83</v>
      </c>
      <c r="AV1104" s="14" t="s">
        <v>83</v>
      </c>
      <c r="AW1104" s="14" t="s">
        <v>32</v>
      </c>
      <c r="AX1104" s="14" t="s">
        <v>76</v>
      </c>
      <c r="AY1104" s="167" t="s">
        <v>375</v>
      </c>
    </row>
    <row r="1105" spans="2:65" s="1" customFormat="1" ht="33" customHeight="1" x14ac:dyDescent="0.2">
      <c r="B1105" s="32"/>
      <c r="C1105" s="138" t="s">
        <v>1330</v>
      </c>
      <c r="D1105" s="138" t="s">
        <v>377</v>
      </c>
      <c r="E1105" s="139" t="s">
        <v>3245</v>
      </c>
      <c r="F1105" s="140" t="s">
        <v>3246</v>
      </c>
      <c r="G1105" s="141" t="s">
        <v>641</v>
      </c>
      <c r="H1105" s="142">
        <v>41</v>
      </c>
      <c r="I1105" s="143"/>
      <c r="J1105" s="144">
        <f>ROUND(I1105*H1105,2)</f>
        <v>0</v>
      </c>
      <c r="K1105" s="140" t="s">
        <v>381</v>
      </c>
      <c r="L1105" s="32"/>
      <c r="M1105" s="145" t="s">
        <v>1</v>
      </c>
      <c r="N1105" s="146" t="s">
        <v>41</v>
      </c>
      <c r="P1105" s="147">
        <f>O1105*H1105</f>
        <v>0</v>
      </c>
      <c r="Q1105" s="147">
        <v>0</v>
      </c>
      <c r="R1105" s="147">
        <f>Q1105*H1105</f>
        <v>0</v>
      </c>
      <c r="S1105" s="147">
        <v>0</v>
      </c>
      <c r="T1105" s="148">
        <f>S1105*H1105</f>
        <v>0</v>
      </c>
      <c r="AR1105" s="149" t="s">
        <v>382</v>
      </c>
      <c r="AT1105" s="149" t="s">
        <v>377</v>
      </c>
      <c r="AU1105" s="149" t="s">
        <v>83</v>
      </c>
      <c r="AY1105" s="17" t="s">
        <v>375</v>
      </c>
      <c r="BE1105" s="150">
        <f>IF(N1105="základní",J1105,0)</f>
        <v>0</v>
      </c>
      <c r="BF1105" s="150">
        <f>IF(N1105="snížená",J1105,0)</f>
        <v>0</v>
      </c>
      <c r="BG1105" s="150">
        <f>IF(N1105="zákl. přenesená",J1105,0)</f>
        <v>0</v>
      </c>
      <c r="BH1105" s="150">
        <f>IF(N1105="sníž. přenesená",J1105,0)</f>
        <v>0</v>
      </c>
      <c r="BI1105" s="150">
        <f>IF(N1105="nulová",J1105,0)</f>
        <v>0</v>
      </c>
      <c r="BJ1105" s="17" t="s">
        <v>83</v>
      </c>
      <c r="BK1105" s="150">
        <f>ROUND(I1105*H1105,2)</f>
        <v>0</v>
      </c>
      <c r="BL1105" s="17" t="s">
        <v>382</v>
      </c>
      <c r="BM1105" s="149" t="s">
        <v>3247</v>
      </c>
    </row>
    <row r="1106" spans="2:65" s="12" customFormat="1" ht="11.25" x14ac:dyDescent="0.2">
      <c r="B1106" s="151"/>
      <c r="D1106" s="152" t="s">
        <v>384</v>
      </c>
      <c r="E1106" s="153" t="s">
        <v>1</v>
      </c>
      <c r="F1106" s="154" t="s">
        <v>529</v>
      </c>
      <c r="H1106" s="155">
        <v>20</v>
      </c>
      <c r="I1106" s="156"/>
      <c r="L1106" s="151"/>
      <c r="M1106" s="157"/>
      <c r="T1106" s="158"/>
      <c r="AT1106" s="153" t="s">
        <v>384</v>
      </c>
      <c r="AU1106" s="153" t="s">
        <v>83</v>
      </c>
      <c r="AV1106" s="12" t="s">
        <v>85</v>
      </c>
      <c r="AW1106" s="12" t="s">
        <v>32</v>
      </c>
      <c r="AX1106" s="12" t="s">
        <v>76</v>
      </c>
      <c r="AY1106" s="153" t="s">
        <v>375</v>
      </c>
    </row>
    <row r="1107" spans="2:65" s="12" customFormat="1" ht="11.25" x14ac:dyDescent="0.2">
      <c r="B1107" s="151"/>
      <c r="D1107" s="152" t="s">
        <v>384</v>
      </c>
      <c r="E1107" s="153" t="s">
        <v>1</v>
      </c>
      <c r="F1107" s="154" t="s">
        <v>7</v>
      </c>
      <c r="H1107" s="155">
        <v>21</v>
      </c>
      <c r="I1107" s="156"/>
      <c r="L1107" s="151"/>
      <c r="M1107" s="157"/>
      <c r="T1107" s="158"/>
      <c r="AT1107" s="153" t="s">
        <v>384</v>
      </c>
      <c r="AU1107" s="153" t="s">
        <v>83</v>
      </c>
      <c r="AV1107" s="12" t="s">
        <v>85</v>
      </c>
      <c r="AW1107" s="12" t="s">
        <v>32</v>
      </c>
      <c r="AX1107" s="12" t="s">
        <v>76</v>
      </c>
      <c r="AY1107" s="153" t="s">
        <v>375</v>
      </c>
    </row>
    <row r="1108" spans="2:65" s="13" customFormat="1" ht="11.25" x14ac:dyDescent="0.2">
      <c r="B1108" s="159"/>
      <c r="D1108" s="152" t="s">
        <v>384</v>
      </c>
      <c r="E1108" s="160" t="s">
        <v>1</v>
      </c>
      <c r="F1108" s="161" t="s">
        <v>387</v>
      </c>
      <c r="H1108" s="162">
        <v>41</v>
      </c>
      <c r="I1108" s="163"/>
      <c r="L1108" s="159"/>
      <c r="M1108" s="164"/>
      <c r="T1108" s="165"/>
      <c r="AT1108" s="160" t="s">
        <v>384</v>
      </c>
      <c r="AU1108" s="160" t="s">
        <v>83</v>
      </c>
      <c r="AV1108" s="13" t="s">
        <v>382</v>
      </c>
      <c r="AW1108" s="13" t="s">
        <v>32</v>
      </c>
      <c r="AX1108" s="13" t="s">
        <v>83</v>
      </c>
      <c r="AY1108" s="160" t="s">
        <v>375</v>
      </c>
    </row>
    <row r="1109" spans="2:65" s="14" customFormat="1" ht="11.25" x14ac:dyDescent="0.2">
      <c r="B1109" s="166"/>
      <c r="D1109" s="152" t="s">
        <v>384</v>
      </c>
      <c r="E1109" s="167" t="s">
        <v>1</v>
      </c>
      <c r="F1109" s="168" t="s">
        <v>3241</v>
      </c>
      <c r="H1109" s="167" t="s">
        <v>1</v>
      </c>
      <c r="I1109" s="169"/>
      <c r="L1109" s="166"/>
      <c r="M1109" s="170"/>
      <c r="T1109" s="171"/>
      <c r="AT1109" s="167" t="s">
        <v>384</v>
      </c>
      <c r="AU1109" s="167" t="s">
        <v>83</v>
      </c>
      <c r="AV1109" s="14" t="s">
        <v>83</v>
      </c>
      <c r="AW1109" s="14" t="s">
        <v>32</v>
      </c>
      <c r="AX1109" s="14" t="s">
        <v>76</v>
      </c>
      <c r="AY1109" s="167" t="s">
        <v>375</v>
      </c>
    </row>
    <row r="1110" spans="2:65" s="1" customFormat="1" ht="21.75" customHeight="1" x14ac:dyDescent="0.2">
      <c r="B1110" s="32"/>
      <c r="C1110" s="138" t="s">
        <v>1335</v>
      </c>
      <c r="D1110" s="138" t="s">
        <v>377</v>
      </c>
      <c r="E1110" s="139" t="s">
        <v>3248</v>
      </c>
      <c r="F1110" s="140" t="s">
        <v>3249</v>
      </c>
      <c r="G1110" s="141" t="s">
        <v>3250</v>
      </c>
      <c r="H1110" s="142">
        <v>41</v>
      </c>
      <c r="I1110" s="143"/>
      <c r="J1110" s="144">
        <f>ROUND(I1110*H1110,2)</f>
        <v>0</v>
      </c>
      <c r="K1110" s="140" t="s">
        <v>381</v>
      </c>
      <c r="L1110" s="32"/>
      <c r="M1110" s="145" t="s">
        <v>1</v>
      </c>
      <c r="N1110" s="146" t="s">
        <v>41</v>
      </c>
      <c r="P1110" s="147">
        <f>O1110*H1110</f>
        <v>0</v>
      </c>
      <c r="Q1110" s="147">
        <v>0</v>
      </c>
      <c r="R1110" s="147">
        <f>Q1110*H1110</f>
        <v>0</v>
      </c>
      <c r="S1110" s="147">
        <v>0</v>
      </c>
      <c r="T1110" s="148">
        <f>S1110*H1110</f>
        <v>0</v>
      </c>
      <c r="AR1110" s="149" t="s">
        <v>382</v>
      </c>
      <c r="AT1110" s="149" t="s">
        <v>377</v>
      </c>
      <c r="AU1110" s="149" t="s">
        <v>83</v>
      </c>
      <c r="AY1110" s="17" t="s">
        <v>375</v>
      </c>
      <c r="BE1110" s="150">
        <f>IF(N1110="základní",J1110,0)</f>
        <v>0</v>
      </c>
      <c r="BF1110" s="150">
        <f>IF(N1110="snížená",J1110,0)</f>
        <v>0</v>
      </c>
      <c r="BG1110" s="150">
        <f>IF(N1110="zákl. přenesená",J1110,0)</f>
        <v>0</v>
      </c>
      <c r="BH1110" s="150">
        <f>IF(N1110="sníž. přenesená",J1110,0)</f>
        <v>0</v>
      </c>
      <c r="BI1110" s="150">
        <f>IF(N1110="nulová",J1110,0)</f>
        <v>0</v>
      </c>
      <c r="BJ1110" s="17" t="s">
        <v>83</v>
      </c>
      <c r="BK1110" s="150">
        <f>ROUND(I1110*H1110,2)</f>
        <v>0</v>
      </c>
      <c r="BL1110" s="17" t="s">
        <v>382</v>
      </c>
      <c r="BM1110" s="149" t="s">
        <v>3251</v>
      </c>
    </row>
    <row r="1111" spans="2:65" s="12" customFormat="1" ht="11.25" x14ac:dyDescent="0.2">
      <c r="B1111" s="151"/>
      <c r="D1111" s="152" t="s">
        <v>384</v>
      </c>
      <c r="E1111" s="153" t="s">
        <v>1</v>
      </c>
      <c r="F1111" s="154" t="s">
        <v>529</v>
      </c>
      <c r="H1111" s="155">
        <v>20</v>
      </c>
      <c r="I1111" s="156"/>
      <c r="L1111" s="151"/>
      <c r="M1111" s="157"/>
      <c r="T1111" s="158"/>
      <c r="AT1111" s="153" t="s">
        <v>384</v>
      </c>
      <c r="AU1111" s="153" t="s">
        <v>83</v>
      </c>
      <c r="AV1111" s="12" t="s">
        <v>85</v>
      </c>
      <c r="AW1111" s="12" t="s">
        <v>32</v>
      </c>
      <c r="AX1111" s="12" t="s">
        <v>76</v>
      </c>
      <c r="AY1111" s="153" t="s">
        <v>375</v>
      </c>
    </row>
    <row r="1112" spans="2:65" s="12" customFormat="1" ht="11.25" x14ac:dyDescent="0.2">
      <c r="B1112" s="151"/>
      <c r="D1112" s="152" t="s">
        <v>384</v>
      </c>
      <c r="E1112" s="153" t="s">
        <v>1</v>
      </c>
      <c r="F1112" s="154" t="s">
        <v>7</v>
      </c>
      <c r="H1112" s="155">
        <v>21</v>
      </c>
      <c r="I1112" s="156"/>
      <c r="L1112" s="151"/>
      <c r="M1112" s="157"/>
      <c r="T1112" s="158"/>
      <c r="AT1112" s="153" t="s">
        <v>384</v>
      </c>
      <c r="AU1112" s="153" t="s">
        <v>83</v>
      </c>
      <c r="AV1112" s="12" t="s">
        <v>85</v>
      </c>
      <c r="AW1112" s="12" t="s">
        <v>32</v>
      </c>
      <c r="AX1112" s="12" t="s">
        <v>76</v>
      </c>
      <c r="AY1112" s="153" t="s">
        <v>375</v>
      </c>
    </row>
    <row r="1113" spans="2:65" s="13" customFormat="1" ht="11.25" x14ac:dyDescent="0.2">
      <c r="B1113" s="159"/>
      <c r="D1113" s="152" t="s">
        <v>384</v>
      </c>
      <c r="E1113" s="160" t="s">
        <v>1</v>
      </c>
      <c r="F1113" s="161" t="s">
        <v>387</v>
      </c>
      <c r="H1113" s="162">
        <v>41</v>
      </c>
      <c r="I1113" s="163"/>
      <c r="L1113" s="159"/>
      <c r="M1113" s="164"/>
      <c r="T1113" s="165"/>
      <c r="AT1113" s="160" t="s">
        <v>384</v>
      </c>
      <c r="AU1113" s="160" t="s">
        <v>83</v>
      </c>
      <c r="AV1113" s="13" t="s">
        <v>382</v>
      </c>
      <c r="AW1113" s="13" t="s">
        <v>32</v>
      </c>
      <c r="AX1113" s="13" t="s">
        <v>83</v>
      </c>
      <c r="AY1113" s="160" t="s">
        <v>375</v>
      </c>
    </row>
    <row r="1114" spans="2:65" s="14" customFormat="1" ht="11.25" x14ac:dyDescent="0.2">
      <c r="B1114" s="166"/>
      <c r="D1114" s="152" t="s">
        <v>384</v>
      </c>
      <c r="E1114" s="167" t="s">
        <v>1</v>
      </c>
      <c r="F1114" s="168" t="s">
        <v>3241</v>
      </c>
      <c r="H1114" s="167" t="s">
        <v>1</v>
      </c>
      <c r="I1114" s="169"/>
      <c r="L1114" s="166"/>
      <c r="M1114" s="170"/>
      <c r="T1114" s="171"/>
      <c r="AT1114" s="167" t="s">
        <v>384</v>
      </c>
      <c r="AU1114" s="167" t="s">
        <v>83</v>
      </c>
      <c r="AV1114" s="14" t="s">
        <v>83</v>
      </c>
      <c r="AW1114" s="14" t="s">
        <v>32</v>
      </c>
      <c r="AX1114" s="14" t="s">
        <v>76</v>
      </c>
      <c r="AY1114" s="167" t="s">
        <v>375</v>
      </c>
    </row>
    <row r="1115" spans="2:65" s="1" customFormat="1" ht="24.2" customHeight="1" x14ac:dyDescent="0.2">
      <c r="B1115" s="32"/>
      <c r="C1115" s="138" t="s">
        <v>1342</v>
      </c>
      <c r="D1115" s="138" t="s">
        <v>377</v>
      </c>
      <c r="E1115" s="139" t="s">
        <v>3252</v>
      </c>
      <c r="F1115" s="140" t="s">
        <v>3253</v>
      </c>
      <c r="G1115" s="141" t="s">
        <v>631</v>
      </c>
      <c r="H1115" s="142">
        <v>1</v>
      </c>
      <c r="I1115" s="143"/>
      <c r="J1115" s="144">
        <f>ROUND(I1115*H1115,2)</f>
        <v>0</v>
      </c>
      <c r="K1115" s="140" t="s">
        <v>381</v>
      </c>
      <c r="L1115" s="32"/>
      <c r="M1115" s="145" t="s">
        <v>1</v>
      </c>
      <c r="N1115" s="146" t="s">
        <v>41</v>
      </c>
      <c r="P1115" s="147">
        <f>O1115*H1115</f>
        <v>0</v>
      </c>
      <c r="Q1115" s="147">
        <v>0</v>
      </c>
      <c r="R1115" s="147">
        <f>Q1115*H1115</f>
        <v>0</v>
      </c>
      <c r="S1115" s="147">
        <v>0</v>
      </c>
      <c r="T1115" s="148">
        <f>S1115*H1115</f>
        <v>0</v>
      </c>
      <c r="AR1115" s="149" t="s">
        <v>382</v>
      </c>
      <c r="AT1115" s="149" t="s">
        <v>377</v>
      </c>
      <c r="AU1115" s="149" t="s">
        <v>83</v>
      </c>
      <c r="AY1115" s="17" t="s">
        <v>375</v>
      </c>
      <c r="BE1115" s="150">
        <f>IF(N1115="základní",J1115,0)</f>
        <v>0</v>
      </c>
      <c r="BF1115" s="150">
        <f>IF(N1115="snížená",J1115,0)</f>
        <v>0</v>
      </c>
      <c r="BG1115" s="150">
        <f>IF(N1115="zákl. přenesená",J1115,0)</f>
        <v>0</v>
      </c>
      <c r="BH1115" s="150">
        <f>IF(N1115="sníž. přenesená",J1115,0)</f>
        <v>0</v>
      </c>
      <c r="BI1115" s="150">
        <f>IF(N1115="nulová",J1115,0)</f>
        <v>0</v>
      </c>
      <c r="BJ1115" s="17" t="s">
        <v>83</v>
      </c>
      <c r="BK1115" s="150">
        <f>ROUND(I1115*H1115,2)</f>
        <v>0</v>
      </c>
      <c r="BL1115" s="17" t="s">
        <v>382</v>
      </c>
      <c r="BM1115" s="149" t="s">
        <v>3254</v>
      </c>
    </row>
    <row r="1116" spans="2:65" s="12" customFormat="1" ht="11.25" x14ac:dyDescent="0.2">
      <c r="B1116" s="151"/>
      <c r="D1116" s="152" t="s">
        <v>384</v>
      </c>
      <c r="E1116" s="153" t="s">
        <v>1</v>
      </c>
      <c r="F1116" s="154" t="s">
        <v>83</v>
      </c>
      <c r="H1116" s="155">
        <v>1</v>
      </c>
      <c r="I1116" s="156"/>
      <c r="L1116" s="151"/>
      <c r="M1116" s="157"/>
      <c r="T1116" s="158"/>
      <c r="AT1116" s="153" t="s">
        <v>384</v>
      </c>
      <c r="AU1116" s="153" t="s">
        <v>83</v>
      </c>
      <c r="AV1116" s="12" t="s">
        <v>85</v>
      </c>
      <c r="AW1116" s="12" t="s">
        <v>32</v>
      </c>
      <c r="AX1116" s="12" t="s">
        <v>83</v>
      </c>
      <c r="AY1116" s="153" t="s">
        <v>375</v>
      </c>
    </row>
    <row r="1117" spans="2:65" s="14" customFormat="1" ht="11.25" x14ac:dyDescent="0.2">
      <c r="B1117" s="166"/>
      <c r="D1117" s="152" t="s">
        <v>384</v>
      </c>
      <c r="E1117" s="167" t="s">
        <v>1</v>
      </c>
      <c r="F1117" s="168" t="s">
        <v>3241</v>
      </c>
      <c r="H1117" s="167" t="s">
        <v>1</v>
      </c>
      <c r="I1117" s="169"/>
      <c r="L1117" s="166"/>
      <c r="M1117" s="170"/>
      <c r="T1117" s="171"/>
      <c r="AT1117" s="167" t="s">
        <v>384</v>
      </c>
      <c r="AU1117" s="167" t="s">
        <v>83</v>
      </c>
      <c r="AV1117" s="14" t="s">
        <v>83</v>
      </c>
      <c r="AW1117" s="14" t="s">
        <v>32</v>
      </c>
      <c r="AX1117" s="14" t="s">
        <v>76</v>
      </c>
      <c r="AY1117" s="167" t="s">
        <v>375</v>
      </c>
    </row>
    <row r="1118" spans="2:65" s="1" customFormat="1" ht="24.2" customHeight="1" x14ac:dyDescent="0.2">
      <c r="B1118" s="32"/>
      <c r="C1118" s="138" t="s">
        <v>1347</v>
      </c>
      <c r="D1118" s="138" t="s">
        <v>377</v>
      </c>
      <c r="E1118" s="139" t="s">
        <v>3255</v>
      </c>
      <c r="F1118" s="140" t="s">
        <v>3256</v>
      </c>
      <c r="G1118" s="141" t="s">
        <v>641</v>
      </c>
      <c r="H1118" s="142">
        <v>41</v>
      </c>
      <c r="I1118" s="143"/>
      <c r="J1118" s="144">
        <f>ROUND(I1118*H1118,2)</f>
        <v>0</v>
      </c>
      <c r="K1118" s="140" t="s">
        <v>381</v>
      </c>
      <c r="L1118" s="32"/>
      <c r="M1118" s="145" t="s">
        <v>1</v>
      </c>
      <c r="N1118" s="146" t="s">
        <v>41</v>
      </c>
      <c r="P1118" s="147">
        <f>O1118*H1118</f>
        <v>0</v>
      </c>
      <c r="Q1118" s="147">
        <v>0</v>
      </c>
      <c r="R1118" s="147">
        <f>Q1118*H1118</f>
        <v>0</v>
      </c>
      <c r="S1118" s="147">
        <v>0</v>
      </c>
      <c r="T1118" s="148">
        <f>S1118*H1118</f>
        <v>0</v>
      </c>
      <c r="AR1118" s="149" t="s">
        <v>382</v>
      </c>
      <c r="AT1118" s="149" t="s">
        <v>377</v>
      </c>
      <c r="AU1118" s="149" t="s">
        <v>83</v>
      </c>
      <c r="AY1118" s="17" t="s">
        <v>375</v>
      </c>
      <c r="BE1118" s="150">
        <f>IF(N1118="základní",J1118,0)</f>
        <v>0</v>
      </c>
      <c r="BF1118" s="150">
        <f>IF(N1118="snížená",J1118,0)</f>
        <v>0</v>
      </c>
      <c r="BG1118" s="150">
        <f>IF(N1118="zákl. přenesená",J1118,0)</f>
        <v>0</v>
      </c>
      <c r="BH1118" s="150">
        <f>IF(N1118="sníž. přenesená",J1118,0)</f>
        <v>0</v>
      </c>
      <c r="BI1118" s="150">
        <f>IF(N1118="nulová",J1118,0)</f>
        <v>0</v>
      </c>
      <c r="BJ1118" s="17" t="s">
        <v>83</v>
      </c>
      <c r="BK1118" s="150">
        <f>ROUND(I1118*H1118,2)</f>
        <v>0</v>
      </c>
      <c r="BL1118" s="17" t="s">
        <v>382</v>
      </c>
      <c r="BM1118" s="149" t="s">
        <v>3257</v>
      </c>
    </row>
    <row r="1119" spans="2:65" s="12" customFormat="1" ht="11.25" x14ac:dyDescent="0.2">
      <c r="B1119" s="151"/>
      <c r="D1119" s="152" t="s">
        <v>384</v>
      </c>
      <c r="E1119" s="153" t="s">
        <v>1</v>
      </c>
      <c r="F1119" s="154" t="s">
        <v>529</v>
      </c>
      <c r="H1119" s="155">
        <v>20</v>
      </c>
      <c r="I1119" s="156"/>
      <c r="L1119" s="151"/>
      <c r="M1119" s="157"/>
      <c r="T1119" s="158"/>
      <c r="AT1119" s="153" t="s">
        <v>384</v>
      </c>
      <c r="AU1119" s="153" t="s">
        <v>83</v>
      </c>
      <c r="AV1119" s="12" t="s">
        <v>85</v>
      </c>
      <c r="AW1119" s="12" t="s">
        <v>32</v>
      </c>
      <c r="AX1119" s="12" t="s">
        <v>76</v>
      </c>
      <c r="AY1119" s="153" t="s">
        <v>375</v>
      </c>
    </row>
    <row r="1120" spans="2:65" s="12" customFormat="1" ht="11.25" x14ac:dyDescent="0.2">
      <c r="B1120" s="151"/>
      <c r="D1120" s="152" t="s">
        <v>384</v>
      </c>
      <c r="E1120" s="153" t="s">
        <v>1</v>
      </c>
      <c r="F1120" s="154" t="s">
        <v>7</v>
      </c>
      <c r="H1120" s="155">
        <v>21</v>
      </c>
      <c r="I1120" s="156"/>
      <c r="L1120" s="151"/>
      <c r="M1120" s="157"/>
      <c r="T1120" s="158"/>
      <c r="AT1120" s="153" t="s">
        <v>384</v>
      </c>
      <c r="AU1120" s="153" t="s">
        <v>83</v>
      </c>
      <c r="AV1120" s="12" t="s">
        <v>85</v>
      </c>
      <c r="AW1120" s="12" t="s">
        <v>32</v>
      </c>
      <c r="AX1120" s="12" t="s">
        <v>76</v>
      </c>
      <c r="AY1120" s="153" t="s">
        <v>375</v>
      </c>
    </row>
    <row r="1121" spans="2:65" s="13" customFormat="1" ht="11.25" x14ac:dyDescent="0.2">
      <c r="B1121" s="159"/>
      <c r="D1121" s="152" t="s">
        <v>384</v>
      </c>
      <c r="E1121" s="160" t="s">
        <v>1</v>
      </c>
      <c r="F1121" s="161" t="s">
        <v>387</v>
      </c>
      <c r="H1121" s="162">
        <v>41</v>
      </c>
      <c r="I1121" s="163"/>
      <c r="L1121" s="159"/>
      <c r="M1121" s="164"/>
      <c r="T1121" s="165"/>
      <c r="AT1121" s="160" t="s">
        <v>384</v>
      </c>
      <c r="AU1121" s="160" t="s">
        <v>83</v>
      </c>
      <c r="AV1121" s="13" t="s">
        <v>382</v>
      </c>
      <c r="AW1121" s="13" t="s">
        <v>32</v>
      </c>
      <c r="AX1121" s="13" t="s">
        <v>83</v>
      </c>
      <c r="AY1121" s="160" t="s">
        <v>375</v>
      </c>
    </row>
    <row r="1122" spans="2:65" s="14" customFormat="1" ht="11.25" x14ac:dyDescent="0.2">
      <c r="B1122" s="166"/>
      <c r="D1122" s="152" t="s">
        <v>384</v>
      </c>
      <c r="E1122" s="167" t="s">
        <v>1</v>
      </c>
      <c r="F1122" s="168" t="s">
        <v>3241</v>
      </c>
      <c r="H1122" s="167" t="s">
        <v>1</v>
      </c>
      <c r="I1122" s="169"/>
      <c r="L1122" s="166"/>
      <c r="M1122" s="170"/>
      <c r="T1122" s="171"/>
      <c r="AT1122" s="167" t="s">
        <v>384</v>
      </c>
      <c r="AU1122" s="167" t="s">
        <v>83</v>
      </c>
      <c r="AV1122" s="14" t="s">
        <v>83</v>
      </c>
      <c r="AW1122" s="14" t="s">
        <v>32</v>
      </c>
      <c r="AX1122" s="14" t="s">
        <v>76</v>
      </c>
      <c r="AY1122" s="167" t="s">
        <v>375</v>
      </c>
    </row>
    <row r="1123" spans="2:65" s="11" customFormat="1" ht="25.9" customHeight="1" x14ac:dyDescent="0.2">
      <c r="B1123" s="126"/>
      <c r="D1123" s="127" t="s">
        <v>75</v>
      </c>
      <c r="E1123" s="128" t="s">
        <v>3258</v>
      </c>
      <c r="F1123" s="128" t="s">
        <v>3259</v>
      </c>
      <c r="I1123" s="129"/>
      <c r="J1123" s="130">
        <f>BK1123</f>
        <v>0</v>
      </c>
      <c r="L1123" s="126"/>
      <c r="M1123" s="131"/>
      <c r="P1123" s="132">
        <f>SUM(P1124:P1179)</f>
        <v>0</v>
      </c>
      <c r="R1123" s="132">
        <f>SUM(R1124:R1179)</f>
        <v>0</v>
      </c>
      <c r="T1123" s="133">
        <f>SUM(T1124:T1179)</f>
        <v>0</v>
      </c>
      <c r="AR1123" s="127" t="s">
        <v>83</v>
      </c>
      <c r="AT1123" s="134" t="s">
        <v>75</v>
      </c>
      <c r="AU1123" s="134" t="s">
        <v>76</v>
      </c>
      <c r="AY1123" s="127" t="s">
        <v>375</v>
      </c>
      <c r="BK1123" s="135">
        <f>SUM(BK1124:BK1179)</f>
        <v>0</v>
      </c>
    </row>
    <row r="1124" spans="2:65" s="1" customFormat="1" ht="16.5" customHeight="1" x14ac:dyDescent="0.2">
      <c r="B1124" s="32"/>
      <c r="C1124" s="138" t="s">
        <v>1353</v>
      </c>
      <c r="D1124" s="138" t="s">
        <v>377</v>
      </c>
      <c r="E1124" s="139" t="s">
        <v>3260</v>
      </c>
      <c r="F1124" s="140" t="s">
        <v>3261</v>
      </c>
      <c r="G1124" s="141" t="s">
        <v>641</v>
      </c>
      <c r="H1124" s="142">
        <v>5</v>
      </c>
      <c r="I1124" s="143"/>
      <c r="J1124" s="144">
        <f>ROUND(I1124*H1124,2)</f>
        <v>0</v>
      </c>
      <c r="K1124" s="140" t="s">
        <v>381</v>
      </c>
      <c r="L1124" s="32"/>
      <c r="M1124" s="145" t="s">
        <v>1</v>
      </c>
      <c r="N1124" s="146" t="s">
        <v>41</v>
      </c>
      <c r="P1124" s="147">
        <f>O1124*H1124</f>
        <v>0</v>
      </c>
      <c r="Q1124" s="147">
        <v>0</v>
      </c>
      <c r="R1124" s="147">
        <f>Q1124*H1124</f>
        <v>0</v>
      </c>
      <c r="S1124" s="147">
        <v>0</v>
      </c>
      <c r="T1124" s="148">
        <f>S1124*H1124</f>
        <v>0</v>
      </c>
      <c r="AR1124" s="149" t="s">
        <v>382</v>
      </c>
      <c r="AT1124" s="149" t="s">
        <v>377</v>
      </c>
      <c r="AU1124" s="149" t="s">
        <v>83</v>
      </c>
      <c r="AY1124" s="17" t="s">
        <v>375</v>
      </c>
      <c r="BE1124" s="150">
        <f>IF(N1124="základní",J1124,0)</f>
        <v>0</v>
      </c>
      <c r="BF1124" s="150">
        <f>IF(N1124="snížená",J1124,0)</f>
        <v>0</v>
      </c>
      <c r="BG1124" s="150">
        <f>IF(N1124="zákl. přenesená",J1124,0)</f>
        <v>0</v>
      </c>
      <c r="BH1124" s="150">
        <f>IF(N1124="sníž. přenesená",J1124,0)</f>
        <v>0</v>
      </c>
      <c r="BI1124" s="150">
        <f>IF(N1124="nulová",J1124,0)</f>
        <v>0</v>
      </c>
      <c r="BJ1124" s="17" t="s">
        <v>83</v>
      </c>
      <c r="BK1124" s="150">
        <f>ROUND(I1124*H1124,2)</f>
        <v>0</v>
      </c>
      <c r="BL1124" s="17" t="s">
        <v>382</v>
      </c>
      <c r="BM1124" s="149" t="s">
        <v>3262</v>
      </c>
    </row>
    <row r="1125" spans="2:65" s="12" customFormat="1" ht="11.25" x14ac:dyDescent="0.2">
      <c r="B1125" s="151"/>
      <c r="D1125" s="152" t="s">
        <v>384</v>
      </c>
      <c r="E1125" s="153" t="s">
        <v>1</v>
      </c>
      <c r="F1125" s="154" t="s">
        <v>404</v>
      </c>
      <c r="H1125" s="155">
        <v>5</v>
      </c>
      <c r="I1125" s="156"/>
      <c r="L1125" s="151"/>
      <c r="M1125" s="157"/>
      <c r="T1125" s="158"/>
      <c r="AT1125" s="153" t="s">
        <v>384</v>
      </c>
      <c r="AU1125" s="153" t="s">
        <v>83</v>
      </c>
      <c r="AV1125" s="12" t="s">
        <v>85</v>
      </c>
      <c r="AW1125" s="12" t="s">
        <v>32</v>
      </c>
      <c r="AX1125" s="12" t="s">
        <v>83</v>
      </c>
      <c r="AY1125" s="153" t="s">
        <v>375</v>
      </c>
    </row>
    <row r="1126" spans="2:65" s="14" customFormat="1" ht="11.25" x14ac:dyDescent="0.2">
      <c r="B1126" s="166"/>
      <c r="D1126" s="152" t="s">
        <v>384</v>
      </c>
      <c r="E1126" s="167" t="s">
        <v>1</v>
      </c>
      <c r="F1126" s="168" t="s">
        <v>2840</v>
      </c>
      <c r="H1126" s="167" t="s">
        <v>1</v>
      </c>
      <c r="I1126" s="169"/>
      <c r="L1126" s="166"/>
      <c r="M1126" s="170"/>
      <c r="T1126" s="171"/>
      <c r="AT1126" s="167" t="s">
        <v>384</v>
      </c>
      <c r="AU1126" s="167" t="s">
        <v>83</v>
      </c>
      <c r="AV1126" s="14" t="s">
        <v>83</v>
      </c>
      <c r="AW1126" s="14" t="s">
        <v>32</v>
      </c>
      <c r="AX1126" s="14" t="s">
        <v>76</v>
      </c>
      <c r="AY1126" s="167" t="s">
        <v>375</v>
      </c>
    </row>
    <row r="1127" spans="2:65" s="1" customFormat="1" ht="16.5" customHeight="1" x14ac:dyDescent="0.2">
      <c r="B1127" s="32"/>
      <c r="C1127" s="138" t="s">
        <v>1361</v>
      </c>
      <c r="D1127" s="138" t="s">
        <v>377</v>
      </c>
      <c r="E1127" s="139" t="s">
        <v>3263</v>
      </c>
      <c r="F1127" s="140" t="s">
        <v>3264</v>
      </c>
      <c r="G1127" s="141" t="s">
        <v>631</v>
      </c>
      <c r="H1127" s="142">
        <v>4</v>
      </c>
      <c r="I1127" s="143"/>
      <c r="J1127" s="144">
        <f>ROUND(I1127*H1127,2)</f>
        <v>0</v>
      </c>
      <c r="K1127" s="140" t="s">
        <v>381</v>
      </c>
      <c r="L1127" s="32"/>
      <c r="M1127" s="145" t="s">
        <v>1</v>
      </c>
      <c r="N1127" s="146" t="s">
        <v>41</v>
      </c>
      <c r="P1127" s="147">
        <f>O1127*H1127</f>
        <v>0</v>
      </c>
      <c r="Q1127" s="147">
        <v>0</v>
      </c>
      <c r="R1127" s="147">
        <f>Q1127*H1127</f>
        <v>0</v>
      </c>
      <c r="S1127" s="147">
        <v>0</v>
      </c>
      <c r="T1127" s="148">
        <f>S1127*H1127</f>
        <v>0</v>
      </c>
      <c r="AR1127" s="149" t="s">
        <v>382</v>
      </c>
      <c r="AT1127" s="149" t="s">
        <v>377</v>
      </c>
      <c r="AU1127" s="149" t="s">
        <v>83</v>
      </c>
      <c r="AY1127" s="17" t="s">
        <v>375</v>
      </c>
      <c r="BE1127" s="150">
        <f>IF(N1127="základní",J1127,0)</f>
        <v>0</v>
      </c>
      <c r="BF1127" s="150">
        <f>IF(N1127="snížená",J1127,0)</f>
        <v>0</v>
      </c>
      <c r="BG1127" s="150">
        <f>IF(N1127="zákl. přenesená",J1127,0)</f>
        <v>0</v>
      </c>
      <c r="BH1127" s="150">
        <f>IF(N1127="sníž. přenesená",J1127,0)</f>
        <v>0</v>
      </c>
      <c r="BI1127" s="150">
        <f>IF(N1127="nulová",J1127,0)</f>
        <v>0</v>
      </c>
      <c r="BJ1127" s="17" t="s">
        <v>83</v>
      </c>
      <c r="BK1127" s="150">
        <f>ROUND(I1127*H1127,2)</f>
        <v>0</v>
      </c>
      <c r="BL1127" s="17" t="s">
        <v>382</v>
      </c>
      <c r="BM1127" s="149" t="s">
        <v>3265</v>
      </c>
    </row>
    <row r="1128" spans="2:65" s="12" customFormat="1" ht="11.25" x14ac:dyDescent="0.2">
      <c r="B1128" s="151"/>
      <c r="D1128" s="152" t="s">
        <v>384</v>
      </c>
      <c r="E1128" s="153" t="s">
        <v>1</v>
      </c>
      <c r="F1128" s="154" t="s">
        <v>382</v>
      </c>
      <c r="H1128" s="155">
        <v>4</v>
      </c>
      <c r="I1128" s="156"/>
      <c r="L1128" s="151"/>
      <c r="M1128" s="157"/>
      <c r="T1128" s="158"/>
      <c r="AT1128" s="153" t="s">
        <v>384</v>
      </c>
      <c r="AU1128" s="153" t="s">
        <v>83</v>
      </c>
      <c r="AV1128" s="12" t="s">
        <v>85</v>
      </c>
      <c r="AW1128" s="12" t="s">
        <v>32</v>
      </c>
      <c r="AX1128" s="12" t="s">
        <v>83</v>
      </c>
      <c r="AY1128" s="153" t="s">
        <v>375</v>
      </c>
    </row>
    <row r="1129" spans="2:65" s="14" customFormat="1" ht="11.25" x14ac:dyDescent="0.2">
      <c r="B1129" s="166"/>
      <c r="D1129" s="152" t="s">
        <v>384</v>
      </c>
      <c r="E1129" s="167" t="s">
        <v>1</v>
      </c>
      <c r="F1129" s="168" t="s">
        <v>2840</v>
      </c>
      <c r="H1129" s="167" t="s">
        <v>1</v>
      </c>
      <c r="I1129" s="169"/>
      <c r="L1129" s="166"/>
      <c r="M1129" s="170"/>
      <c r="T1129" s="171"/>
      <c r="AT1129" s="167" t="s">
        <v>384</v>
      </c>
      <c r="AU1129" s="167" t="s">
        <v>83</v>
      </c>
      <c r="AV1129" s="14" t="s">
        <v>83</v>
      </c>
      <c r="AW1129" s="14" t="s">
        <v>32</v>
      </c>
      <c r="AX1129" s="14" t="s">
        <v>76</v>
      </c>
      <c r="AY1129" s="167" t="s">
        <v>375</v>
      </c>
    </row>
    <row r="1130" spans="2:65" s="1" customFormat="1" ht="16.5" customHeight="1" x14ac:dyDescent="0.2">
      <c r="B1130" s="32"/>
      <c r="C1130" s="138" t="s">
        <v>1366</v>
      </c>
      <c r="D1130" s="138" t="s">
        <v>377</v>
      </c>
      <c r="E1130" s="139" t="s">
        <v>3266</v>
      </c>
      <c r="F1130" s="140" t="s">
        <v>3267</v>
      </c>
      <c r="G1130" s="141" t="s">
        <v>641</v>
      </c>
      <c r="H1130" s="142">
        <v>347</v>
      </c>
      <c r="I1130" s="143"/>
      <c r="J1130" s="144">
        <f>ROUND(I1130*H1130,2)</f>
        <v>0</v>
      </c>
      <c r="K1130" s="140" t="s">
        <v>381</v>
      </c>
      <c r="L1130" s="32"/>
      <c r="M1130" s="145" t="s">
        <v>1</v>
      </c>
      <c r="N1130" s="146" t="s">
        <v>41</v>
      </c>
      <c r="P1130" s="147">
        <f>O1130*H1130</f>
        <v>0</v>
      </c>
      <c r="Q1130" s="147">
        <v>0</v>
      </c>
      <c r="R1130" s="147">
        <f>Q1130*H1130</f>
        <v>0</v>
      </c>
      <c r="S1130" s="147">
        <v>0</v>
      </c>
      <c r="T1130" s="148">
        <f>S1130*H1130</f>
        <v>0</v>
      </c>
      <c r="AR1130" s="149" t="s">
        <v>382</v>
      </c>
      <c r="AT1130" s="149" t="s">
        <v>377</v>
      </c>
      <c r="AU1130" s="149" t="s">
        <v>83</v>
      </c>
      <c r="AY1130" s="17" t="s">
        <v>375</v>
      </c>
      <c r="BE1130" s="150">
        <f>IF(N1130="základní",J1130,0)</f>
        <v>0</v>
      </c>
      <c r="BF1130" s="150">
        <f>IF(N1130="snížená",J1130,0)</f>
        <v>0</v>
      </c>
      <c r="BG1130" s="150">
        <f>IF(N1130="zákl. přenesená",J1130,0)</f>
        <v>0</v>
      </c>
      <c r="BH1130" s="150">
        <f>IF(N1130="sníž. přenesená",J1130,0)</f>
        <v>0</v>
      </c>
      <c r="BI1130" s="150">
        <f>IF(N1130="nulová",J1130,0)</f>
        <v>0</v>
      </c>
      <c r="BJ1130" s="17" t="s">
        <v>83</v>
      </c>
      <c r="BK1130" s="150">
        <f>ROUND(I1130*H1130,2)</f>
        <v>0</v>
      </c>
      <c r="BL1130" s="17" t="s">
        <v>382</v>
      </c>
      <c r="BM1130" s="149" t="s">
        <v>3268</v>
      </c>
    </row>
    <row r="1131" spans="2:65" s="12" customFormat="1" ht="11.25" x14ac:dyDescent="0.2">
      <c r="B1131" s="151"/>
      <c r="D1131" s="152" t="s">
        <v>384</v>
      </c>
      <c r="E1131" s="153" t="s">
        <v>1</v>
      </c>
      <c r="F1131" s="154" t="s">
        <v>733</v>
      </c>
      <c r="H1131" s="155">
        <v>54</v>
      </c>
      <c r="I1131" s="156"/>
      <c r="L1131" s="151"/>
      <c r="M1131" s="157"/>
      <c r="T1131" s="158"/>
      <c r="AT1131" s="153" t="s">
        <v>384</v>
      </c>
      <c r="AU1131" s="153" t="s">
        <v>83</v>
      </c>
      <c r="AV1131" s="12" t="s">
        <v>85</v>
      </c>
      <c r="AW1131" s="12" t="s">
        <v>32</v>
      </c>
      <c r="AX1131" s="12" t="s">
        <v>76</v>
      </c>
      <c r="AY1131" s="153" t="s">
        <v>375</v>
      </c>
    </row>
    <row r="1132" spans="2:65" s="12" customFormat="1" ht="11.25" x14ac:dyDescent="0.2">
      <c r="B1132" s="151"/>
      <c r="D1132" s="152" t="s">
        <v>384</v>
      </c>
      <c r="E1132" s="153" t="s">
        <v>1</v>
      </c>
      <c r="F1132" s="154" t="s">
        <v>827</v>
      </c>
      <c r="H1132" s="155">
        <v>65</v>
      </c>
      <c r="I1132" s="156"/>
      <c r="L1132" s="151"/>
      <c r="M1132" s="157"/>
      <c r="T1132" s="158"/>
      <c r="AT1132" s="153" t="s">
        <v>384</v>
      </c>
      <c r="AU1132" s="153" t="s">
        <v>83</v>
      </c>
      <c r="AV1132" s="12" t="s">
        <v>85</v>
      </c>
      <c r="AW1132" s="12" t="s">
        <v>32</v>
      </c>
      <c r="AX1132" s="12" t="s">
        <v>76</v>
      </c>
      <c r="AY1132" s="153" t="s">
        <v>375</v>
      </c>
    </row>
    <row r="1133" spans="2:65" s="12" customFormat="1" ht="11.25" x14ac:dyDescent="0.2">
      <c r="B1133" s="151"/>
      <c r="D1133" s="152" t="s">
        <v>384</v>
      </c>
      <c r="E1133" s="153" t="s">
        <v>1</v>
      </c>
      <c r="F1133" s="154" t="s">
        <v>545</v>
      </c>
      <c r="H1133" s="155">
        <v>23</v>
      </c>
      <c r="I1133" s="156"/>
      <c r="L1133" s="151"/>
      <c r="M1133" s="157"/>
      <c r="T1133" s="158"/>
      <c r="AT1133" s="153" t="s">
        <v>384</v>
      </c>
      <c r="AU1133" s="153" t="s">
        <v>83</v>
      </c>
      <c r="AV1133" s="12" t="s">
        <v>85</v>
      </c>
      <c r="AW1133" s="12" t="s">
        <v>32</v>
      </c>
      <c r="AX1133" s="12" t="s">
        <v>76</v>
      </c>
      <c r="AY1133" s="153" t="s">
        <v>375</v>
      </c>
    </row>
    <row r="1134" spans="2:65" s="12" customFormat="1" ht="11.25" x14ac:dyDescent="0.2">
      <c r="B1134" s="151"/>
      <c r="D1134" s="152" t="s">
        <v>384</v>
      </c>
      <c r="E1134" s="153" t="s">
        <v>1</v>
      </c>
      <c r="F1134" s="154" t="s">
        <v>7</v>
      </c>
      <c r="H1134" s="155">
        <v>21</v>
      </c>
      <c r="I1134" s="156"/>
      <c r="L1134" s="151"/>
      <c r="M1134" s="157"/>
      <c r="T1134" s="158"/>
      <c r="AT1134" s="153" t="s">
        <v>384</v>
      </c>
      <c r="AU1134" s="153" t="s">
        <v>83</v>
      </c>
      <c r="AV1134" s="12" t="s">
        <v>85</v>
      </c>
      <c r="AW1134" s="12" t="s">
        <v>32</v>
      </c>
      <c r="AX1134" s="12" t="s">
        <v>76</v>
      </c>
      <c r="AY1134" s="153" t="s">
        <v>375</v>
      </c>
    </row>
    <row r="1135" spans="2:65" s="12" customFormat="1" ht="11.25" x14ac:dyDescent="0.2">
      <c r="B1135" s="151"/>
      <c r="D1135" s="152" t="s">
        <v>384</v>
      </c>
      <c r="E1135" s="153" t="s">
        <v>1</v>
      </c>
      <c r="F1135" s="154" t="s">
        <v>688</v>
      </c>
      <c r="H1135" s="155">
        <v>45</v>
      </c>
      <c r="I1135" s="156"/>
      <c r="L1135" s="151"/>
      <c r="M1135" s="157"/>
      <c r="T1135" s="158"/>
      <c r="AT1135" s="153" t="s">
        <v>384</v>
      </c>
      <c r="AU1135" s="153" t="s">
        <v>83</v>
      </c>
      <c r="AV1135" s="12" t="s">
        <v>85</v>
      </c>
      <c r="AW1135" s="12" t="s">
        <v>32</v>
      </c>
      <c r="AX1135" s="12" t="s">
        <v>76</v>
      </c>
      <c r="AY1135" s="153" t="s">
        <v>375</v>
      </c>
    </row>
    <row r="1136" spans="2:65" s="12" customFormat="1" ht="11.25" x14ac:dyDescent="0.2">
      <c r="B1136" s="151"/>
      <c r="D1136" s="152" t="s">
        <v>384</v>
      </c>
      <c r="E1136" s="153" t="s">
        <v>1</v>
      </c>
      <c r="F1136" s="154" t="s">
        <v>545</v>
      </c>
      <c r="H1136" s="155">
        <v>23</v>
      </c>
      <c r="I1136" s="156"/>
      <c r="L1136" s="151"/>
      <c r="M1136" s="157"/>
      <c r="T1136" s="158"/>
      <c r="AT1136" s="153" t="s">
        <v>384</v>
      </c>
      <c r="AU1136" s="153" t="s">
        <v>83</v>
      </c>
      <c r="AV1136" s="12" t="s">
        <v>85</v>
      </c>
      <c r="AW1136" s="12" t="s">
        <v>32</v>
      </c>
      <c r="AX1136" s="12" t="s">
        <v>76</v>
      </c>
      <c r="AY1136" s="153" t="s">
        <v>375</v>
      </c>
    </row>
    <row r="1137" spans="2:65" s="12" customFormat="1" ht="11.25" x14ac:dyDescent="0.2">
      <c r="B1137" s="151"/>
      <c r="D1137" s="152" t="s">
        <v>384</v>
      </c>
      <c r="E1137" s="153" t="s">
        <v>1</v>
      </c>
      <c r="F1137" s="154" t="s">
        <v>554</v>
      </c>
      <c r="H1137" s="155">
        <v>25</v>
      </c>
      <c r="I1137" s="156"/>
      <c r="L1137" s="151"/>
      <c r="M1137" s="157"/>
      <c r="T1137" s="158"/>
      <c r="AT1137" s="153" t="s">
        <v>384</v>
      </c>
      <c r="AU1137" s="153" t="s">
        <v>83</v>
      </c>
      <c r="AV1137" s="12" t="s">
        <v>85</v>
      </c>
      <c r="AW1137" s="12" t="s">
        <v>32</v>
      </c>
      <c r="AX1137" s="12" t="s">
        <v>76</v>
      </c>
      <c r="AY1137" s="153" t="s">
        <v>375</v>
      </c>
    </row>
    <row r="1138" spans="2:65" s="12" customFormat="1" ht="11.25" x14ac:dyDescent="0.2">
      <c r="B1138" s="151"/>
      <c r="D1138" s="152" t="s">
        <v>384</v>
      </c>
      <c r="E1138" s="153" t="s">
        <v>1</v>
      </c>
      <c r="F1138" s="154" t="s">
        <v>997</v>
      </c>
      <c r="H1138" s="155">
        <v>85</v>
      </c>
      <c r="I1138" s="156"/>
      <c r="L1138" s="151"/>
      <c r="M1138" s="157"/>
      <c r="T1138" s="158"/>
      <c r="AT1138" s="153" t="s">
        <v>384</v>
      </c>
      <c r="AU1138" s="153" t="s">
        <v>83</v>
      </c>
      <c r="AV1138" s="12" t="s">
        <v>85</v>
      </c>
      <c r="AW1138" s="12" t="s">
        <v>32</v>
      </c>
      <c r="AX1138" s="12" t="s">
        <v>76</v>
      </c>
      <c r="AY1138" s="153" t="s">
        <v>375</v>
      </c>
    </row>
    <row r="1139" spans="2:65" s="12" customFormat="1" ht="11.25" x14ac:dyDescent="0.2">
      <c r="B1139" s="151"/>
      <c r="D1139" s="152" t="s">
        <v>384</v>
      </c>
      <c r="E1139" s="153" t="s">
        <v>1</v>
      </c>
      <c r="F1139" s="154" t="s">
        <v>413</v>
      </c>
      <c r="H1139" s="155">
        <v>6</v>
      </c>
      <c r="I1139" s="156"/>
      <c r="L1139" s="151"/>
      <c r="M1139" s="157"/>
      <c r="T1139" s="158"/>
      <c r="AT1139" s="153" t="s">
        <v>384</v>
      </c>
      <c r="AU1139" s="153" t="s">
        <v>83</v>
      </c>
      <c r="AV1139" s="12" t="s">
        <v>85</v>
      </c>
      <c r="AW1139" s="12" t="s">
        <v>32</v>
      </c>
      <c r="AX1139" s="12" t="s">
        <v>76</v>
      </c>
      <c r="AY1139" s="153" t="s">
        <v>375</v>
      </c>
    </row>
    <row r="1140" spans="2:65" s="13" customFormat="1" ht="11.25" x14ac:dyDescent="0.2">
      <c r="B1140" s="159"/>
      <c r="D1140" s="152" t="s">
        <v>384</v>
      </c>
      <c r="E1140" s="160" t="s">
        <v>1</v>
      </c>
      <c r="F1140" s="161" t="s">
        <v>387</v>
      </c>
      <c r="H1140" s="162">
        <v>347</v>
      </c>
      <c r="I1140" s="163"/>
      <c r="L1140" s="159"/>
      <c r="M1140" s="164"/>
      <c r="T1140" s="165"/>
      <c r="AT1140" s="160" t="s">
        <v>384</v>
      </c>
      <c r="AU1140" s="160" t="s">
        <v>83</v>
      </c>
      <c r="AV1140" s="13" t="s">
        <v>382</v>
      </c>
      <c r="AW1140" s="13" t="s">
        <v>32</v>
      </c>
      <c r="AX1140" s="13" t="s">
        <v>83</v>
      </c>
      <c r="AY1140" s="160" t="s">
        <v>375</v>
      </c>
    </row>
    <row r="1141" spans="2:65" s="14" customFormat="1" ht="11.25" x14ac:dyDescent="0.2">
      <c r="B1141" s="166"/>
      <c r="D1141" s="152" t="s">
        <v>384</v>
      </c>
      <c r="E1141" s="167" t="s">
        <v>1</v>
      </c>
      <c r="F1141" s="168" t="s">
        <v>2840</v>
      </c>
      <c r="H1141" s="167" t="s">
        <v>1</v>
      </c>
      <c r="I1141" s="169"/>
      <c r="L1141" s="166"/>
      <c r="M1141" s="170"/>
      <c r="T1141" s="171"/>
      <c r="AT1141" s="167" t="s">
        <v>384</v>
      </c>
      <c r="AU1141" s="167" t="s">
        <v>83</v>
      </c>
      <c r="AV1141" s="14" t="s">
        <v>83</v>
      </c>
      <c r="AW1141" s="14" t="s">
        <v>32</v>
      </c>
      <c r="AX1141" s="14" t="s">
        <v>76</v>
      </c>
      <c r="AY1141" s="167" t="s">
        <v>375</v>
      </c>
    </row>
    <row r="1142" spans="2:65" s="1" customFormat="1" ht="16.5" customHeight="1" x14ac:dyDescent="0.2">
      <c r="B1142" s="32"/>
      <c r="C1142" s="138" t="s">
        <v>1371</v>
      </c>
      <c r="D1142" s="138" t="s">
        <v>377</v>
      </c>
      <c r="E1142" s="139" t="s">
        <v>3269</v>
      </c>
      <c r="F1142" s="140" t="s">
        <v>3270</v>
      </c>
      <c r="G1142" s="141" t="s">
        <v>641</v>
      </c>
      <c r="H1142" s="142">
        <v>30</v>
      </c>
      <c r="I1142" s="143"/>
      <c r="J1142" s="144">
        <f>ROUND(I1142*H1142,2)</f>
        <v>0</v>
      </c>
      <c r="K1142" s="140" t="s">
        <v>381</v>
      </c>
      <c r="L1142" s="32"/>
      <c r="M1142" s="145" t="s">
        <v>1</v>
      </c>
      <c r="N1142" s="146" t="s">
        <v>41</v>
      </c>
      <c r="P1142" s="147">
        <f>O1142*H1142</f>
        <v>0</v>
      </c>
      <c r="Q1142" s="147">
        <v>0</v>
      </c>
      <c r="R1142" s="147">
        <f>Q1142*H1142</f>
        <v>0</v>
      </c>
      <c r="S1142" s="147">
        <v>0</v>
      </c>
      <c r="T1142" s="148">
        <f>S1142*H1142</f>
        <v>0</v>
      </c>
      <c r="AR1142" s="149" t="s">
        <v>382</v>
      </c>
      <c r="AT1142" s="149" t="s">
        <v>377</v>
      </c>
      <c r="AU1142" s="149" t="s">
        <v>83</v>
      </c>
      <c r="AY1142" s="17" t="s">
        <v>375</v>
      </c>
      <c r="BE1142" s="150">
        <f>IF(N1142="základní",J1142,0)</f>
        <v>0</v>
      </c>
      <c r="BF1142" s="150">
        <f>IF(N1142="snížená",J1142,0)</f>
        <v>0</v>
      </c>
      <c r="BG1142" s="150">
        <f>IF(N1142="zákl. přenesená",J1142,0)</f>
        <v>0</v>
      </c>
      <c r="BH1142" s="150">
        <f>IF(N1142="sníž. přenesená",J1142,0)</f>
        <v>0</v>
      </c>
      <c r="BI1142" s="150">
        <f>IF(N1142="nulová",J1142,0)</f>
        <v>0</v>
      </c>
      <c r="BJ1142" s="17" t="s">
        <v>83</v>
      </c>
      <c r="BK1142" s="150">
        <f>ROUND(I1142*H1142,2)</f>
        <v>0</v>
      </c>
      <c r="BL1142" s="17" t="s">
        <v>382</v>
      </c>
      <c r="BM1142" s="149" t="s">
        <v>3271</v>
      </c>
    </row>
    <row r="1143" spans="2:65" s="12" customFormat="1" ht="11.25" x14ac:dyDescent="0.2">
      <c r="B1143" s="151"/>
      <c r="D1143" s="152" t="s">
        <v>384</v>
      </c>
      <c r="E1143" s="153" t="s">
        <v>1</v>
      </c>
      <c r="F1143" s="154" t="s">
        <v>529</v>
      </c>
      <c r="H1143" s="155">
        <v>20</v>
      </c>
      <c r="I1143" s="156"/>
      <c r="L1143" s="151"/>
      <c r="M1143" s="157"/>
      <c r="T1143" s="158"/>
      <c r="AT1143" s="153" t="s">
        <v>384</v>
      </c>
      <c r="AU1143" s="153" t="s">
        <v>83</v>
      </c>
      <c r="AV1143" s="12" t="s">
        <v>85</v>
      </c>
      <c r="AW1143" s="12" t="s">
        <v>32</v>
      </c>
      <c r="AX1143" s="12" t="s">
        <v>76</v>
      </c>
      <c r="AY1143" s="153" t="s">
        <v>375</v>
      </c>
    </row>
    <row r="1144" spans="2:65" s="12" customFormat="1" ht="11.25" x14ac:dyDescent="0.2">
      <c r="B1144" s="151"/>
      <c r="D1144" s="152" t="s">
        <v>384</v>
      </c>
      <c r="E1144" s="153" t="s">
        <v>1</v>
      </c>
      <c r="F1144" s="154" t="s">
        <v>435</v>
      </c>
      <c r="H1144" s="155">
        <v>10</v>
      </c>
      <c r="I1144" s="156"/>
      <c r="L1144" s="151"/>
      <c r="M1144" s="157"/>
      <c r="T1144" s="158"/>
      <c r="AT1144" s="153" t="s">
        <v>384</v>
      </c>
      <c r="AU1144" s="153" t="s">
        <v>83</v>
      </c>
      <c r="AV1144" s="12" t="s">
        <v>85</v>
      </c>
      <c r="AW1144" s="12" t="s">
        <v>32</v>
      </c>
      <c r="AX1144" s="12" t="s">
        <v>76</v>
      </c>
      <c r="AY1144" s="153" t="s">
        <v>375</v>
      </c>
    </row>
    <row r="1145" spans="2:65" s="13" customFormat="1" ht="11.25" x14ac:dyDescent="0.2">
      <c r="B1145" s="159"/>
      <c r="D1145" s="152" t="s">
        <v>384</v>
      </c>
      <c r="E1145" s="160" t="s">
        <v>1</v>
      </c>
      <c r="F1145" s="161" t="s">
        <v>387</v>
      </c>
      <c r="H1145" s="162">
        <v>30</v>
      </c>
      <c r="I1145" s="163"/>
      <c r="L1145" s="159"/>
      <c r="M1145" s="164"/>
      <c r="T1145" s="165"/>
      <c r="AT1145" s="160" t="s">
        <v>384</v>
      </c>
      <c r="AU1145" s="160" t="s">
        <v>83</v>
      </c>
      <c r="AV1145" s="13" t="s">
        <v>382</v>
      </c>
      <c r="AW1145" s="13" t="s">
        <v>32</v>
      </c>
      <c r="AX1145" s="13" t="s">
        <v>83</v>
      </c>
      <c r="AY1145" s="160" t="s">
        <v>375</v>
      </c>
    </row>
    <row r="1146" spans="2:65" s="14" customFormat="1" ht="11.25" x14ac:dyDescent="0.2">
      <c r="B1146" s="166"/>
      <c r="D1146" s="152" t="s">
        <v>384</v>
      </c>
      <c r="E1146" s="167" t="s">
        <v>1</v>
      </c>
      <c r="F1146" s="168" t="s">
        <v>2840</v>
      </c>
      <c r="H1146" s="167" t="s">
        <v>1</v>
      </c>
      <c r="I1146" s="169"/>
      <c r="L1146" s="166"/>
      <c r="M1146" s="170"/>
      <c r="T1146" s="171"/>
      <c r="AT1146" s="167" t="s">
        <v>384</v>
      </c>
      <c r="AU1146" s="167" t="s">
        <v>83</v>
      </c>
      <c r="AV1146" s="14" t="s">
        <v>83</v>
      </c>
      <c r="AW1146" s="14" t="s">
        <v>32</v>
      </c>
      <c r="AX1146" s="14" t="s">
        <v>76</v>
      </c>
      <c r="AY1146" s="167" t="s">
        <v>375</v>
      </c>
    </row>
    <row r="1147" spans="2:65" s="1" customFormat="1" ht="16.5" customHeight="1" x14ac:dyDescent="0.2">
      <c r="B1147" s="32"/>
      <c r="C1147" s="138" t="s">
        <v>1376</v>
      </c>
      <c r="D1147" s="138" t="s">
        <v>377</v>
      </c>
      <c r="E1147" s="139" t="s">
        <v>3272</v>
      </c>
      <c r="F1147" s="140" t="s">
        <v>3273</v>
      </c>
      <c r="G1147" s="141" t="s">
        <v>641</v>
      </c>
      <c r="H1147" s="142">
        <v>76</v>
      </c>
      <c r="I1147" s="143"/>
      <c r="J1147" s="144">
        <f>ROUND(I1147*H1147,2)</f>
        <v>0</v>
      </c>
      <c r="K1147" s="140" t="s">
        <v>381</v>
      </c>
      <c r="L1147" s="32"/>
      <c r="M1147" s="145" t="s">
        <v>1</v>
      </c>
      <c r="N1147" s="146" t="s">
        <v>41</v>
      </c>
      <c r="P1147" s="147">
        <f>O1147*H1147</f>
        <v>0</v>
      </c>
      <c r="Q1147" s="147">
        <v>0</v>
      </c>
      <c r="R1147" s="147">
        <f>Q1147*H1147</f>
        <v>0</v>
      </c>
      <c r="S1147" s="147">
        <v>0</v>
      </c>
      <c r="T1147" s="148">
        <f>S1147*H1147</f>
        <v>0</v>
      </c>
      <c r="AR1147" s="149" t="s">
        <v>382</v>
      </c>
      <c r="AT1147" s="149" t="s">
        <v>377</v>
      </c>
      <c r="AU1147" s="149" t="s">
        <v>83</v>
      </c>
      <c r="AY1147" s="17" t="s">
        <v>375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83</v>
      </c>
      <c r="BK1147" s="150">
        <f>ROUND(I1147*H1147,2)</f>
        <v>0</v>
      </c>
      <c r="BL1147" s="17" t="s">
        <v>382</v>
      </c>
      <c r="BM1147" s="149" t="s">
        <v>3274</v>
      </c>
    </row>
    <row r="1148" spans="2:65" s="12" customFormat="1" ht="11.25" x14ac:dyDescent="0.2">
      <c r="B1148" s="151"/>
      <c r="D1148" s="152" t="s">
        <v>384</v>
      </c>
      <c r="E1148" s="153" t="s">
        <v>1</v>
      </c>
      <c r="F1148" s="154" t="s">
        <v>491</v>
      </c>
      <c r="H1148" s="155">
        <v>16</v>
      </c>
      <c r="I1148" s="156"/>
      <c r="L1148" s="151"/>
      <c r="M1148" s="157"/>
      <c r="T1148" s="158"/>
      <c r="AT1148" s="153" t="s">
        <v>384</v>
      </c>
      <c r="AU1148" s="153" t="s">
        <v>83</v>
      </c>
      <c r="AV1148" s="12" t="s">
        <v>85</v>
      </c>
      <c r="AW1148" s="12" t="s">
        <v>32</v>
      </c>
      <c r="AX1148" s="12" t="s">
        <v>76</v>
      </c>
      <c r="AY1148" s="153" t="s">
        <v>375</v>
      </c>
    </row>
    <row r="1149" spans="2:65" s="12" customFormat="1" ht="11.25" x14ac:dyDescent="0.2">
      <c r="B1149" s="151"/>
      <c r="D1149" s="152" t="s">
        <v>384</v>
      </c>
      <c r="E1149" s="153" t="s">
        <v>1</v>
      </c>
      <c r="F1149" s="154" t="s">
        <v>549</v>
      </c>
      <c r="H1149" s="155">
        <v>24</v>
      </c>
      <c r="I1149" s="156"/>
      <c r="L1149" s="151"/>
      <c r="M1149" s="157"/>
      <c r="T1149" s="158"/>
      <c r="AT1149" s="153" t="s">
        <v>384</v>
      </c>
      <c r="AU1149" s="153" t="s">
        <v>83</v>
      </c>
      <c r="AV1149" s="12" t="s">
        <v>85</v>
      </c>
      <c r="AW1149" s="12" t="s">
        <v>32</v>
      </c>
      <c r="AX1149" s="12" t="s">
        <v>76</v>
      </c>
      <c r="AY1149" s="153" t="s">
        <v>375</v>
      </c>
    </row>
    <row r="1150" spans="2:65" s="12" customFormat="1" ht="11.25" x14ac:dyDescent="0.2">
      <c r="B1150" s="151"/>
      <c r="D1150" s="152" t="s">
        <v>384</v>
      </c>
      <c r="E1150" s="153" t="s">
        <v>1</v>
      </c>
      <c r="F1150" s="154" t="s">
        <v>540</v>
      </c>
      <c r="H1150" s="155">
        <v>22</v>
      </c>
      <c r="I1150" s="156"/>
      <c r="L1150" s="151"/>
      <c r="M1150" s="157"/>
      <c r="T1150" s="158"/>
      <c r="AT1150" s="153" t="s">
        <v>384</v>
      </c>
      <c r="AU1150" s="153" t="s">
        <v>83</v>
      </c>
      <c r="AV1150" s="12" t="s">
        <v>85</v>
      </c>
      <c r="AW1150" s="12" t="s">
        <v>32</v>
      </c>
      <c r="AX1150" s="12" t="s">
        <v>76</v>
      </c>
      <c r="AY1150" s="153" t="s">
        <v>375</v>
      </c>
    </row>
    <row r="1151" spans="2:65" s="12" customFormat="1" ht="11.25" x14ac:dyDescent="0.2">
      <c r="B1151" s="151"/>
      <c r="D1151" s="152" t="s">
        <v>384</v>
      </c>
      <c r="E1151" s="153" t="s">
        <v>1</v>
      </c>
      <c r="F1151" s="154" t="s">
        <v>473</v>
      </c>
      <c r="H1151" s="155">
        <v>14</v>
      </c>
      <c r="I1151" s="156"/>
      <c r="L1151" s="151"/>
      <c r="M1151" s="157"/>
      <c r="T1151" s="158"/>
      <c r="AT1151" s="153" t="s">
        <v>384</v>
      </c>
      <c r="AU1151" s="153" t="s">
        <v>83</v>
      </c>
      <c r="AV1151" s="12" t="s">
        <v>85</v>
      </c>
      <c r="AW1151" s="12" t="s">
        <v>32</v>
      </c>
      <c r="AX1151" s="12" t="s">
        <v>76</v>
      </c>
      <c r="AY1151" s="153" t="s">
        <v>375</v>
      </c>
    </row>
    <row r="1152" spans="2:65" s="13" customFormat="1" ht="11.25" x14ac:dyDescent="0.2">
      <c r="B1152" s="159"/>
      <c r="D1152" s="152" t="s">
        <v>384</v>
      </c>
      <c r="E1152" s="160" t="s">
        <v>1</v>
      </c>
      <c r="F1152" s="161" t="s">
        <v>387</v>
      </c>
      <c r="H1152" s="162">
        <v>76</v>
      </c>
      <c r="I1152" s="163"/>
      <c r="L1152" s="159"/>
      <c r="M1152" s="164"/>
      <c r="T1152" s="165"/>
      <c r="AT1152" s="160" t="s">
        <v>384</v>
      </c>
      <c r="AU1152" s="160" t="s">
        <v>83</v>
      </c>
      <c r="AV1152" s="13" t="s">
        <v>382</v>
      </c>
      <c r="AW1152" s="13" t="s">
        <v>32</v>
      </c>
      <c r="AX1152" s="13" t="s">
        <v>83</v>
      </c>
      <c r="AY1152" s="160" t="s">
        <v>375</v>
      </c>
    </row>
    <row r="1153" spans="2:65" s="14" customFormat="1" ht="11.25" x14ac:dyDescent="0.2">
      <c r="B1153" s="166"/>
      <c r="D1153" s="152" t="s">
        <v>384</v>
      </c>
      <c r="E1153" s="167" t="s">
        <v>1</v>
      </c>
      <c r="F1153" s="168" t="s">
        <v>2840</v>
      </c>
      <c r="H1153" s="167" t="s">
        <v>1</v>
      </c>
      <c r="I1153" s="169"/>
      <c r="L1153" s="166"/>
      <c r="M1153" s="170"/>
      <c r="T1153" s="171"/>
      <c r="AT1153" s="167" t="s">
        <v>384</v>
      </c>
      <c r="AU1153" s="167" t="s">
        <v>83</v>
      </c>
      <c r="AV1153" s="14" t="s">
        <v>83</v>
      </c>
      <c r="AW1153" s="14" t="s">
        <v>32</v>
      </c>
      <c r="AX1153" s="14" t="s">
        <v>76</v>
      </c>
      <c r="AY1153" s="167" t="s">
        <v>375</v>
      </c>
    </row>
    <row r="1154" spans="2:65" s="1" customFormat="1" ht="16.5" customHeight="1" x14ac:dyDescent="0.2">
      <c r="B1154" s="32"/>
      <c r="C1154" s="138" t="s">
        <v>1381</v>
      </c>
      <c r="D1154" s="138" t="s">
        <v>377</v>
      </c>
      <c r="E1154" s="139" t="s">
        <v>3275</v>
      </c>
      <c r="F1154" s="140" t="s">
        <v>3276</v>
      </c>
      <c r="G1154" s="141" t="s">
        <v>631</v>
      </c>
      <c r="H1154" s="142">
        <v>76</v>
      </c>
      <c r="I1154" s="143"/>
      <c r="J1154" s="144">
        <f>ROUND(I1154*H1154,2)</f>
        <v>0</v>
      </c>
      <c r="K1154" s="140" t="s">
        <v>381</v>
      </c>
      <c r="L1154" s="32"/>
      <c r="M1154" s="145" t="s">
        <v>1</v>
      </c>
      <c r="N1154" s="146" t="s">
        <v>41</v>
      </c>
      <c r="P1154" s="147">
        <f>O1154*H1154</f>
        <v>0</v>
      </c>
      <c r="Q1154" s="147">
        <v>0</v>
      </c>
      <c r="R1154" s="147">
        <f>Q1154*H1154</f>
        <v>0</v>
      </c>
      <c r="S1154" s="147">
        <v>0</v>
      </c>
      <c r="T1154" s="148">
        <f>S1154*H1154</f>
        <v>0</v>
      </c>
      <c r="AR1154" s="149" t="s">
        <v>382</v>
      </c>
      <c r="AT1154" s="149" t="s">
        <v>377</v>
      </c>
      <c r="AU1154" s="149" t="s">
        <v>83</v>
      </c>
      <c r="AY1154" s="17" t="s">
        <v>375</v>
      </c>
      <c r="BE1154" s="150">
        <f>IF(N1154="základní",J1154,0)</f>
        <v>0</v>
      </c>
      <c r="BF1154" s="150">
        <f>IF(N1154="snížená",J1154,0)</f>
        <v>0</v>
      </c>
      <c r="BG1154" s="150">
        <f>IF(N1154="zákl. přenesená",J1154,0)</f>
        <v>0</v>
      </c>
      <c r="BH1154" s="150">
        <f>IF(N1154="sníž. přenesená",J1154,0)</f>
        <v>0</v>
      </c>
      <c r="BI1154" s="150">
        <f>IF(N1154="nulová",J1154,0)</f>
        <v>0</v>
      </c>
      <c r="BJ1154" s="17" t="s">
        <v>83</v>
      </c>
      <c r="BK1154" s="150">
        <f>ROUND(I1154*H1154,2)</f>
        <v>0</v>
      </c>
      <c r="BL1154" s="17" t="s">
        <v>382</v>
      </c>
      <c r="BM1154" s="149" t="s">
        <v>3277</v>
      </c>
    </row>
    <row r="1155" spans="2:65" s="12" customFormat="1" ht="11.25" x14ac:dyDescent="0.2">
      <c r="B1155" s="151"/>
      <c r="D1155" s="152" t="s">
        <v>384</v>
      </c>
      <c r="E1155" s="153" t="s">
        <v>1</v>
      </c>
      <c r="F1155" s="154" t="s">
        <v>404</v>
      </c>
      <c r="H1155" s="155">
        <v>5</v>
      </c>
      <c r="I1155" s="156"/>
      <c r="L1155" s="151"/>
      <c r="M1155" s="157"/>
      <c r="T1155" s="158"/>
      <c r="AT1155" s="153" t="s">
        <v>384</v>
      </c>
      <c r="AU1155" s="153" t="s">
        <v>83</v>
      </c>
      <c r="AV1155" s="12" t="s">
        <v>85</v>
      </c>
      <c r="AW1155" s="12" t="s">
        <v>32</v>
      </c>
      <c r="AX1155" s="12" t="s">
        <v>76</v>
      </c>
      <c r="AY1155" s="153" t="s">
        <v>375</v>
      </c>
    </row>
    <row r="1156" spans="2:65" s="12" customFormat="1" ht="11.25" x14ac:dyDescent="0.2">
      <c r="B1156" s="151"/>
      <c r="D1156" s="152" t="s">
        <v>384</v>
      </c>
      <c r="E1156" s="153" t="s">
        <v>1</v>
      </c>
      <c r="F1156" s="154" t="s">
        <v>93</v>
      </c>
      <c r="H1156" s="155">
        <v>3</v>
      </c>
      <c r="I1156" s="156"/>
      <c r="L1156" s="151"/>
      <c r="M1156" s="157"/>
      <c r="T1156" s="158"/>
      <c r="AT1156" s="153" t="s">
        <v>384</v>
      </c>
      <c r="AU1156" s="153" t="s">
        <v>83</v>
      </c>
      <c r="AV1156" s="12" t="s">
        <v>85</v>
      </c>
      <c r="AW1156" s="12" t="s">
        <v>32</v>
      </c>
      <c r="AX1156" s="12" t="s">
        <v>76</v>
      </c>
      <c r="AY1156" s="153" t="s">
        <v>375</v>
      </c>
    </row>
    <row r="1157" spans="2:65" s="12" customFormat="1" ht="11.25" x14ac:dyDescent="0.2">
      <c r="B1157" s="151"/>
      <c r="D1157" s="152" t="s">
        <v>384</v>
      </c>
      <c r="E1157" s="153" t="s">
        <v>1</v>
      </c>
      <c r="F1157" s="154" t="s">
        <v>382</v>
      </c>
      <c r="H1157" s="155">
        <v>4</v>
      </c>
      <c r="I1157" s="156"/>
      <c r="L1157" s="151"/>
      <c r="M1157" s="157"/>
      <c r="T1157" s="158"/>
      <c r="AT1157" s="153" t="s">
        <v>384</v>
      </c>
      <c r="AU1157" s="153" t="s">
        <v>83</v>
      </c>
      <c r="AV1157" s="12" t="s">
        <v>85</v>
      </c>
      <c r="AW1157" s="12" t="s">
        <v>32</v>
      </c>
      <c r="AX1157" s="12" t="s">
        <v>76</v>
      </c>
      <c r="AY1157" s="153" t="s">
        <v>375</v>
      </c>
    </row>
    <row r="1158" spans="2:65" s="12" customFormat="1" ht="11.25" x14ac:dyDescent="0.2">
      <c r="B1158" s="151"/>
      <c r="D1158" s="152" t="s">
        <v>384</v>
      </c>
      <c r="E1158" s="153" t="s">
        <v>1</v>
      </c>
      <c r="F1158" s="154" t="s">
        <v>404</v>
      </c>
      <c r="H1158" s="155">
        <v>5</v>
      </c>
      <c r="I1158" s="156"/>
      <c r="L1158" s="151"/>
      <c r="M1158" s="157"/>
      <c r="T1158" s="158"/>
      <c r="AT1158" s="153" t="s">
        <v>384</v>
      </c>
      <c r="AU1158" s="153" t="s">
        <v>83</v>
      </c>
      <c r="AV1158" s="12" t="s">
        <v>85</v>
      </c>
      <c r="AW1158" s="12" t="s">
        <v>32</v>
      </c>
      <c r="AX1158" s="12" t="s">
        <v>76</v>
      </c>
      <c r="AY1158" s="153" t="s">
        <v>375</v>
      </c>
    </row>
    <row r="1159" spans="2:65" s="12" customFormat="1" ht="11.25" x14ac:dyDescent="0.2">
      <c r="B1159" s="151"/>
      <c r="D1159" s="152" t="s">
        <v>384</v>
      </c>
      <c r="E1159" s="153" t="s">
        <v>1</v>
      </c>
      <c r="F1159" s="154" t="s">
        <v>463</v>
      </c>
      <c r="H1159" s="155">
        <v>12</v>
      </c>
      <c r="I1159" s="156"/>
      <c r="L1159" s="151"/>
      <c r="M1159" s="157"/>
      <c r="T1159" s="158"/>
      <c r="AT1159" s="153" t="s">
        <v>384</v>
      </c>
      <c r="AU1159" s="153" t="s">
        <v>83</v>
      </c>
      <c r="AV1159" s="12" t="s">
        <v>85</v>
      </c>
      <c r="AW1159" s="12" t="s">
        <v>32</v>
      </c>
      <c r="AX1159" s="12" t="s">
        <v>76</v>
      </c>
      <c r="AY1159" s="153" t="s">
        <v>375</v>
      </c>
    </row>
    <row r="1160" spans="2:65" s="12" customFormat="1" ht="11.25" x14ac:dyDescent="0.2">
      <c r="B1160" s="151"/>
      <c r="D1160" s="152" t="s">
        <v>384</v>
      </c>
      <c r="E1160" s="153" t="s">
        <v>1</v>
      </c>
      <c r="F1160" s="154" t="s">
        <v>7</v>
      </c>
      <c r="H1160" s="155">
        <v>21</v>
      </c>
      <c r="I1160" s="156"/>
      <c r="L1160" s="151"/>
      <c r="M1160" s="157"/>
      <c r="T1160" s="158"/>
      <c r="AT1160" s="153" t="s">
        <v>384</v>
      </c>
      <c r="AU1160" s="153" t="s">
        <v>83</v>
      </c>
      <c r="AV1160" s="12" t="s">
        <v>85</v>
      </c>
      <c r="AW1160" s="12" t="s">
        <v>32</v>
      </c>
      <c r="AX1160" s="12" t="s">
        <v>76</v>
      </c>
      <c r="AY1160" s="153" t="s">
        <v>375</v>
      </c>
    </row>
    <row r="1161" spans="2:65" s="12" customFormat="1" ht="11.25" x14ac:dyDescent="0.2">
      <c r="B1161" s="151"/>
      <c r="D1161" s="152" t="s">
        <v>384</v>
      </c>
      <c r="E1161" s="153" t="s">
        <v>1</v>
      </c>
      <c r="F1161" s="154" t="s">
        <v>467</v>
      </c>
      <c r="H1161" s="155">
        <v>13</v>
      </c>
      <c r="I1161" s="156"/>
      <c r="L1161" s="151"/>
      <c r="M1161" s="157"/>
      <c r="T1161" s="158"/>
      <c r="AT1161" s="153" t="s">
        <v>384</v>
      </c>
      <c r="AU1161" s="153" t="s">
        <v>83</v>
      </c>
      <c r="AV1161" s="12" t="s">
        <v>85</v>
      </c>
      <c r="AW1161" s="12" t="s">
        <v>32</v>
      </c>
      <c r="AX1161" s="12" t="s">
        <v>76</v>
      </c>
      <c r="AY1161" s="153" t="s">
        <v>375</v>
      </c>
    </row>
    <row r="1162" spans="2:65" s="12" customFormat="1" ht="11.25" x14ac:dyDescent="0.2">
      <c r="B1162" s="151"/>
      <c r="D1162" s="152" t="s">
        <v>384</v>
      </c>
      <c r="E1162" s="153" t="s">
        <v>1</v>
      </c>
      <c r="F1162" s="154" t="s">
        <v>418</v>
      </c>
      <c r="H1162" s="155">
        <v>7</v>
      </c>
      <c r="I1162" s="156"/>
      <c r="L1162" s="151"/>
      <c r="M1162" s="157"/>
      <c r="T1162" s="158"/>
      <c r="AT1162" s="153" t="s">
        <v>384</v>
      </c>
      <c r="AU1162" s="153" t="s">
        <v>83</v>
      </c>
      <c r="AV1162" s="12" t="s">
        <v>85</v>
      </c>
      <c r="AW1162" s="12" t="s">
        <v>32</v>
      </c>
      <c r="AX1162" s="12" t="s">
        <v>76</v>
      </c>
      <c r="AY1162" s="153" t="s">
        <v>375</v>
      </c>
    </row>
    <row r="1163" spans="2:65" s="12" customFormat="1" ht="11.25" x14ac:dyDescent="0.2">
      <c r="B1163" s="151"/>
      <c r="D1163" s="152" t="s">
        <v>384</v>
      </c>
      <c r="E1163" s="153" t="s">
        <v>1</v>
      </c>
      <c r="F1163" s="154" t="s">
        <v>413</v>
      </c>
      <c r="H1163" s="155">
        <v>6</v>
      </c>
      <c r="I1163" s="156"/>
      <c r="L1163" s="151"/>
      <c r="M1163" s="157"/>
      <c r="T1163" s="158"/>
      <c r="AT1163" s="153" t="s">
        <v>384</v>
      </c>
      <c r="AU1163" s="153" t="s">
        <v>83</v>
      </c>
      <c r="AV1163" s="12" t="s">
        <v>85</v>
      </c>
      <c r="AW1163" s="12" t="s">
        <v>32</v>
      </c>
      <c r="AX1163" s="12" t="s">
        <v>76</v>
      </c>
      <c r="AY1163" s="153" t="s">
        <v>375</v>
      </c>
    </row>
    <row r="1164" spans="2:65" s="13" customFormat="1" ht="11.25" x14ac:dyDescent="0.2">
      <c r="B1164" s="159"/>
      <c r="D1164" s="152" t="s">
        <v>384</v>
      </c>
      <c r="E1164" s="160" t="s">
        <v>1</v>
      </c>
      <c r="F1164" s="161" t="s">
        <v>387</v>
      </c>
      <c r="H1164" s="162">
        <v>76</v>
      </c>
      <c r="I1164" s="163"/>
      <c r="L1164" s="159"/>
      <c r="M1164" s="164"/>
      <c r="T1164" s="165"/>
      <c r="AT1164" s="160" t="s">
        <v>384</v>
      </c>
      <c r="AU1164" s="160" t="s">
        <v>83</v>
      </c>
      <c r="AV1164" s="13" t="s">
        <v>382</v>
      </c>
      <c r="AW1164" s="13" t="s">
        <v>32</v>
      </c>
      <c r="AX1164" s="13" t="s">
        <v>83</v>
      </c>
      <c r="AY1164" s="160" t="s">
        <v>375</v>
      </c>
    </row>
    <row r="1165" spans="2:65" s="14" customFormat="1" ht="11.25" x14ac:dyDescent="0.2">
      <c r="B1165" s="166"/>
      <c r="D1165" s="152" t="s">
        <v>384</v>
      </c>
      <c r="E1165" s="167" t="s">
        <v>1</v>
      </c>
      <c r="F1165" s="168" t="s">
        <v>2840</v>
      </c>
      <c r="H1165" s="167" t="s">
        <v>1</v>
      </c>
      <c r="I1165" s="169"/>
      <c r="L1165" s="166"/>
      <c r="M1165" s="170"/>
      <c r="T1165" s="171"/>
      <c r="AT1165" s="167" t="s">
        <v>384</v>
      </c>
      <c r="AU1165" s="167" t="s">
        <v>83</v>
      </c>
      <c r="AV1165" s="14" t="s">
        <v>83</v>
      </c>
      <c r="AW1165" s="14" t="s">
        <v>32</v>
      </c>
      <c r="AX1165" s="14" t="s">
        <v>76</v>
      </c>
      <c r="AY1165" s="167" t="s">
        <v>375</v>
      </c>
    </row>
    <row r="1166" spans="2:65" s="1" customFormat="1" ht="16.5" customHeight="1" x14ac:dyDescent="0.2">
      <c r="B1166" s="32"/>
      <c r="C1166" s="138" t="s">
        <v>1386</v>
      </c>
      <c r="D1166" s="138" t="s">
        <v>377</v>
      </c>
      <c r="E1166" s="139" t="s">
        <v>3278</v>
      </c>
      <c r="F1166" s="140" t="s">
        <v>3279</v>
      </c>
      <c r="G1166" s="141" t="s">
        <v>631</v>
      </c>
      <c r="H1166" s="142">
        <v>30</v>
      </c>
      <c r="I1166" s="143"/>
      <c r="J1166" s="144">
        <f>ROUND(I1166*H1166,2)</f>
        <v>0</v>
      </c>
      <c r="K1166" s="140" t="s">
        <v>381</v>
      </c>
      <c r="L1166" s="32"/>
      <c r="M1166" s="145" t="s">
        <v>1</v>
      </c>
      <c r="N1166" s="146" t="s">
        <v>41</v>
      </c>
      <c r="P1166" s="147">
        <f>O1166*H1166</f>
        <v>0</v>
      </c>
      <c r="Q1166" s="147">
        <v>0</v>
      </c>
      <c r="R1166" s="147">
        <f>Q1166*H1166</f>
        <v>0</v>
      </c>
      <c r="S1166" s="147">
        <v>0</v>
      </c>
      <c r="T1166" s="148">
        <f>S1166*H1166</f>
        <v>0</v>
      </c>
      <c r="AR1166" s="149" t="s">
        <v>382</v>
      </c>
      <c r="AT1166" s="149" t="s">
        <v>377</v>
      </c>
      <c r="AU1166" s="149" t="s">
        <v>83</v>
      </c>
      <c r="AY1166" s="17" t="s">
        <v>375</v>
      </c>
      <c r="BE1166" s="150">
        <f>IF(N1166="základní",J1166,0)</f>
        <v>0</v>
      </c>
      <c r="BF1166" s="150">
        <f>IF(N1166="snížená",J1166,0)</f>
        <v>0</v>
      </c>
      <c r="BG1166" s="150">
        <f>IF(N1166="zákl. přenesená",J1166,0)</f>
        <v>0</v>
      </c>
      <c r="BH1166" s="150">
        <f>IF(N1166="sníž. přenesená",J1166,0)</f>
        <v>0</v>
      </c>
      <c r="BI1166" s="150">
        <f>IF(N1166="nulová",J1166,0)</f>
        <v>0</v>
      </c>
      <c r="BJ1166" s="17" t="s">
        <v>83</v>
      </c>
      <c r="BK1166" s="150">
        <f>ROUND(I1166*H1166,2)</f>
        <v>0</v>
      </c>
      <c r="BL1166" s="17" t="s">
        <v>382</v>
      </c>
      <c r="BM1166" s="149" t="s">
        <v>3280</v>
      </c>
    </row>
    <row r="1167" spans="2:65" s="12" customFormat="1" ht="11.25" x14ac:dyDescent="0.2">
      <c r="B1167" s="151"/>
      <c r="D1167" s="152" t="s">
        <v>384</v>
      </c>
      <c r="E1167" s="153" t="s">
        <v>1</v>
      </c>
      <c r="F1167" s="154" t="s">
        <v>93</v>
      </c>
      <c r="H1167" s="155">
        <v>3</v>
      </c>
      <c r="I1167" s="156"/>
      <c r="L1167" s="151"/>
      <c r="M1167" s="157"/>
      <c r="T1167" s="158"/>
      <c r="AT1167" s="153" t="s">
        <v>384</v>
      </c>
      <c r="AU1167" s="153" t="s">
        <v>83</v>
      </c>
      <c r="AV1167" s="12" t="s">
        <v>85</v>
      </c>
      <c r="AW1167" s="12" t="s">
        <v>32</v>
      </c>
      <c r="AX1167" s="12" t="s">
        <v>76</v>
      </c>
      <c r="AY1167" s="153" t="s">
        <v>375</v>
      </c>
    </row>
    <row r="1168" spans="2:65" s="12" customFormat="1" ht="11.25" x14ac:dyDescent="0.2">
      <c r="B1168" s="151"/>
      <c r="D1168" s="152" t="s">
        <v>384</v>
      </c>
      <c r="E1168" s="153" t="s">
        <v>1</v>
      </c>
      <c r="F1168" s="154" t="s">
        <v>85</v>
      </c>
      <c r="H1168" s="155">
        <v>2</v>
      </c>
      <c r="I1168" s="156"/>
      <c r="L1168" s="151"/>
      <c r="M1168" s="157"/>
      <c r="T1168" s="158"/>
      <c r="AT1168" s="153" t="s">
        <v>384</v>
      </c>
      <c r="AU1168" s="153" t="s">
        <v>83</v>
      </c>
      <c r="AV1168" s="12" t="s">
        <v>85</v>
      </c>
      <c r="AW1168" s="12" t="s">
        <v>32</v>
      </c>
      <c r="AX1168" s="12" t="s">
        <v>76</v>
      </c>
      <c r="AY1168" s="153" t="s">
        <v>375</v>
      </c>
    </row>
    <row r="1169" spans="2:65" s="12" customFormat="1" ht="11.25" x14ac:dyDescent="0.2">
      <c r="B1169" s="151"/>
      <c r="D1169" s="152" t="s">
        <v>384</v>
      </c>
      <c r="E1169" s="153" t="s">
        <v>1</v>
      </c>
      <c r="F1169" s="154" t="s">
        <v>382</v>
      </c>
      <c r="H1169" s="155">
        <v>4</v>
      </c>
      <c r="I1169" s="156"/>
      <c r="L1169" s="151"/>
      <c r="M1169" s="157"/>
      <c r="T1169" s="158"/>
      <c r="AT1169" s="153" t="s">
        <v>384</v>
      </c>
      <c r="AU1169" s="153" t="s">
        <v>83</v>
      </c>
      <c r="AV1169" s="12" t="s">
        <v>85</v>
      </c>
      <c r="AW1169" s="12" t="s">
        <v>32</v>
      </c>
      <c r="AX1169" s="12" t="s">
        <v>76</v>
      </c>
      <c r="AY1169" s="153" t="s">
        <v>375</v>
      </c>
    </row>
    <row r="1170" spans="2:65" s="12" customFormat="1" ht="11.25" x14ac:dyDescent="0.2">
      <c r="B1170" s="151"/>
      <c r="D1170" s="152" t="s">
        <v>384</v>
      </c>
      <c r="E1170" s="153" t="s">
        <v>1</v>
      </c>
      <c r="F1170" s="154" t="s">
        <v>413</v>
      </c>
      <c r="H1170" s="155">
        <v>6</v>
      </c>
      <c r="I1170" s="156"/>
      <c r="L1170" s="151"/>
      <c r="M1170" s="157"/>
      <c r="T1170" s="158"/>
      <c r="AT1170" s="153" t="s">
        <v>384</v>
      </c>
      <c r="AU1170" s="153" t="s">
        <v>83</v>
      </c>
      <c r="AV1170" s="12" t="s">
        <v>85</v>
      </c>
      <c r="AW1170" s="12" t="s">
        <v>32</v>
      </c>
      <c r="AX1170" s="12" t="s">
        <v>76</v>
      </c>
      <c r="AY1170" s="153" t="s">
        <v>375</v>
      </c>
    </row>
    <row r="1171" spans="2:65" s="12" customFormat="1" ht="11.25" x14ac:dyDescent="0.2">
      <c r="B1171" s="151"/>
      <c r="D1171" s="152" t="s">
        <v>384</v>
      </c>
      <c r="E1171" s="153" t="s">
        <v>1</v>
      </c>
      <c r="F1171" s="154" t="s">
        <v>424</v>
      </c>
      <c r="H1171" s="155">
        <v>8</v>
      </c>
      <c r="I1171" s="156"/>
      <c r="L1171" s="151"/>
      <c r="M1171" s="157"/>
      <c r="T1171" s="158"/>
      <c r="AT1171" s="153" t="s">
        <v>384</v>
      </c>
      <c r="AU1171" s="153" t="s">
        <v>83</v>
      </c>
      <c r="AV1171" s="12" t="s">
        <v>85</v>
      </c>
      <c r="AW1171" s="12" t="s">
        <v>32</v>
      </c>
      <c r="AX1171" s="12" t="s">
        <v>76</v>
      </c>
      <c r="AY1171" s="153" t="s">
        <v>375</v>
      </c>
    </row>
    <row r="1172" spans="2:65" s="12" customFormat="1" ht="11.25" x14ac:dyDescent="0.2">
      <c r="B1172" s="151"/>
      <c r="D1172" s="152" t="s">
        <v>384</v>
      </c>
      <c r="E1172" s="153" t="s">
        <v>1</v>
      </c>
      <c r="F1172" s="154" t="s">
        <v>418</v>
      </c>
      <c r="H1172" s="155">
        <v>7</v>
      </c>
      <c r="I1172" s="156"/>
      <c r="L1172" s="151"/>
      <c r="M1172" s="157"/>
      <c r="T1172" s="158"/>
      <c r="AT1172" s="153" t="s">
        <v>384</v>
      </c>
      <c r="AU1172" s="153" t="s">
        <v>83</v>
      </c>
      <c r="AV1172" s="12" t="s">
        <v>85</v>
      </c>
      <c r="AW1172" s="12" t="s">
        <v>32</v>
      </c>
      <c r="AX1172" s="12" t="s">
        <v>76</v>
      </c>
      <c r="AY1172" s="153" t="s">
        <v>375</v>
      </c>
    </row>
    <row r="1173" spans="2:65" s="13" customFormat="1" ht="11.25" x14ac:dyDescent="0.2">
      <c r="B1173" s="159"/>
      <c r="D1173" s="152" t="s">
        <v>384</v>
      </c>
      <c r="E1173" s="160" t="s">
        <v>1</v>
      </c>
      <c r="F1173" s="161" t="s">
        <v>387</v>
      </c>
      <c r="H1173" s="162">
        <v>30</v>
      </c>
      <c r="I1173" s="163"/>
      <c r="L1173" s="159"/>
      <c r="M1173" s="164"/>
      <c r="T1173" s="165"/>
      <c r="AT1173" s="160" t="s">
        <v>384</v>
      </c>
      <c r="AU1173" s="160" t="s">
        <v>83</v>
      </c>
      <c r="AV1173" s="13" t="s">
        <v>382</v>
      </c>
      <c r="AW1173" s="13" t="s">
        <v>32</v>
      </c>
      <c r="AX1173" s="13" t="s">
        <v>83</v>
      </c>
      <c r="AY1173" s="160" t="s">
        <v>375</v>
      </c>
    </row>
    <row r="1174" spans="2:65" s="14" customFormat="1" ht="11.25" x14ac:dyDescent="0.2">
      <c r="B1174" s="166"/>
      <c r="D1174" s="152" t="s">
        <v>384</v>
      </c>
      <c r="E1174" s="167" t="s">
        <v>1</v>
      </c>
      <c r="F1174" s="168" t="s">
        <v>3281</v>
      </c>
      <c r="H1174" s="167" t="s">
        <v>1</v>
      </c>
      <c r="I1174" s="169"/>
      <c r="L1174" s="166"/>
      <c r="M1174" s="170"/>
      <c r="T1174" s="171"/>
      <c r="AT1174" s="167" t="s">
        <v>384</v>
      </c>
      <c r="AU1174" s="167" t="s">
        <v>83</v>
      </c>
      <c r="AV1174" s="14" t="s">
        <v>83</v>
      </c>
      <c r="AW1174" s="14" t="s">
        <v>32</v>
      </c>
      <c r="AX1174" s="14" t="s">
        <v>76</v>
      </c>
      <c r="AY1174" s="167" t="s">
        <v>375</v>
      </c>
    </row>
    <row r="1175" spans="2:65" s="1" customFormat="1" ht="16.5" customHeight="1" x14ac:dyDescent="0.2">
      <c r="B1175" s="32"/>
      <c r="C1175" s="138" t="s">
        <v>1391</v>
      </c>
      <c r="D1175" s="138" t="s">
        <v>377</v>
      </c>
      <c r="E1175" s="139" t="s">
        <v>3282</v>
      </c>
      <c r="F1175" s="140" t="s">
        <v>3283</v>
      </c>
      <c r="G1175" s="141" t="s">
        <v>631</v>
      </c>
      <c r="H1175" s="142">
        <v>14</v>
      </c>
      <c r="I1175" s="143"/>
      <c r="J1175" s="144">
        <f>ROUND(I1175*H1175,2)</f>
        <v>0</v>
      </c>
      <c r="K1175" s="140" t="s">
        <v>381</v>
      </c>
      <c r="L1175" s="32"/>
      <c r="M1175" s="145" t="s">
        <v>1</v>
      </c>
      <c r="N1175" s="146" t="s">
        <v>41</v>
      </c>
      <c r="P1175" s="147">
        <f>O1175*H1175</f>
        <v>0</v>
      </c>
      <c r="Q1175" s="147">
        <v>0</v>
      </c>
      <c r="R1175" s="147">
        <f>Q1175*H1175</f>
        <v>0</v>
      </c>
      <c r="S1175" s="147">
        <v>0</v>
      </c>
      <c r="T1175" s="148">
        <f>S1175*H1175</f>
        <v>0</v>
      </c>
      <c r="AR1175" s="149" t="s">
        <v>382</v>
      </c>
      <c r="AT1175" s="149" t="s">
        <v>377</v>
      </c>
      <c r="AU1175" s="149" t="s">
        <v>83</v>
      </c>
      <c r="AY1175" s="17" t="s">
        <v>375</v>
      </c>
      <c r="BE1175" s="150">
        <f>IF(N1175="základní",J1175,0)</f>
        <v>0</v>
      </c>
      <c r="BF1175" s="150">
        <f>IF(N1175="snížená",J1175,0)</f>
        <v>0</v>
      </c>
      <c r="BG1175" s="150">
        <f>IF(N1175="zákl. přenesená",J1175,0)</f>
        <v>0</v>
      </c>
      <c r="BH1175" s="150">
        <f>IF(N1175="sníž. přenesená",J1175,0)</f>
        <v>0</v>
      </c>
      <c r="BI1175" s="150">
        <f>IF(N1175="nulová",J1175,0)</f>
        <v>0</v>
      </c>
      <c r="BJ1175" s="17" t="s">
        <v>83</v>
      </c>
      <c r="BK1175" s="150">
        <f>ROUND(I1175*H1175,2)</f>
        <v>0</v>
      </c>
      <c r="BL1175" s="17" t="s">
        <v>382</v>
      </c>
      <c r="BM1175" s="149" t="s">
        <v>3284</v>
      </c>
    </row>
    <row r="1176" spans="2:65" s="12" customFormat="1" ht="11.25" x14ac:dyDescent="0.2">
      <c r="B1176" s="151"/>
      <c r="D1176" s="152" t="s">
        <v>384</v>
      </c>
      <c r="E1176" s="153" t="s">
        <v>1</v>
      </c>
      <c r="F1176" s="154" t="s">
        <v>418</v>
      </c>
      <c r="H1176" s="155">
        <v>7</v>
      </c>
      <c r="I1176" s="156"/>
      <c r="L1176" s="151"/>
      <c r="M1176" s="157"/>
      <c r="T1176" s="158"/>
      <c r="AT1176" s="153" t="s">
        <v>384</v>
      </c>
      <c r="AU1176" s="153" t="s">
        <v>83</v>
      </c>
      <c r="AV1176" s="12" t="s">
        <v>85</v>
      </c>
      <c r="AW1176" s="12" t="s">
        <v>32</v>
      </c>
      <c r="AX1176" s="12" t="s">
        <v>76</v>
      </c>
      <c r="AY1176" s="153" t="s">
        <v>375</v>
      </c>
    </row>
    <row r="1177" spans="2:65" s="12" customFormat="1" ht="11.25" x14ac:dyDescent="0.2">
      <c r="B1177" s="151"/>
      <c r="D1177" s="152" t="s">
        <v>384</v>
      </c>
      <c r="E1177" s="153" t="s">
        <v>1</v>
      </c>
      <c r="F1177" s="154" t="s">
        <v>418</v>
      </c>
      <c r="H1177" s="155">
        <v>7</v>
      </c>
      <c r="I1177" s="156"/>
      <c r="L1177" s="151"/>
      <c r="M1177" s="157"/>
      <c r="T1177" s="158"/>
      <c r="AT1177" s="153" t="s">
        <v>384</v>
      </c>
      <c r="AU1177" s="153" t="s">
        <v>83</v>
      </c>
      <c r="AV1177" s="12" t="s">
        <v>85</v>
      </c>
      <c r="AW1177" s="12" t="s">
        <v>32</v>
      </c>
      <c r="AX1177" s="12" t="s">
        <v>76</v>
      </c>
      <c r="AY1177" s="153" t="s">
        <v>375</v>
      </c>
    </row>
    <row r="1178" spans="2:65" s="13" customFormat="1" ht="11.25" x14ac:dyDescent="0.2">
      <c r="B1178" s="159"/>
      <c r="D1178" s="152" t="s">
        <v>384</v>
      </c>
      <c r="E1178" s="160" t="s">
        <v>1</v>
      </c>
      <c r="F1178" s="161" t="s">
        <v>387</v>
      </c>
      <c r="H1178" s="162">
        <v>14</v>
      </c>
      <c r="I1178" s="163"/>
      <c r="L1178" s="159"/>
      <c r="M1178" s="164"/>
      <c r="T1178" s="165"/>
      <c r="AT1178" s="160" t="s">
        <v>384</v>
      </c>
      <c r="AU1178" s="160" t="s">
        <v>83</v>
      </c>
      <c r="AV1178" s="13" t="s">
        <v>382</v>
      </c>
      <c r="AW1178" s="13" t="s">
        <v>32</v>
      </c>
      <c r="AX1178" s="13" t="s">
        <v>83</v>
      </c>
      <c r="AY1178" s="160" t="s">
        <v>375</v>
      </c>
    </row>
    <row r="1179" spans="2:65" s="14" customFormat="1" ht="11.25" x14ac:dyDescent="0.2">
      <c r="B1179" s="166"/>
      <c r="D1179" s="152" t="s">
        <v>384</v>
      </c>
      <c r="E1179" s="167" t="s">
        <v>1</v>
      </c>
      <c r="F1179" s="168" t="s">
        <v>3281</v>
      </c>
      <c r="H1179" s="167" t="s">
        <v>1</v>
      </c>
      <c r="I1179" s="169"/>
      <c r="L1179" s="166"/>
      <c r="M1179" s="170"/>
      <c r="T1179" s="171"/>
      <c r="AT1179" s="167" t="s">
        <v>384</v>
      </c>
      <c r="AU1179" s="167" t="s">
        <v>83</v>
      </c>
      <c r="AV1179" s="14" t="s">
        <v>83</v>
      </c>
      <c r="AW1179" s="14" t="s">
        <v>32</v>
      </c>
      <c r="AX1179" s="14" t="s">
        <v>76</v>
      </c>
      <c r="AY1179" s="167" t="s">
        <v>375</v>
      </c>
    </row>
    <row r="1180" spans="2:65" s="11" customFormat="1" ht="25.9" customHeight="1" x14ac:dyDescent="0.2">
      <c r="B1180" s="126"/>
      <c r="D1180" s="127" t="s">
        <v>75</v>
      </c>
      <c r="E1180" s="128" t="s">
        <v>3285</v>
      </c>
      <c r="F1180" s="128" t="s">
        <v>3286</v>
      </c>
      <c r="I1180" s="129"/>
      <c r="J1180" s="130">
        <f>BK1180</f>
        <v>0</v>
      </c>
      <c r="L1180" s="126"/>
      <c r="M1180" s="131"/>
      <c r="P1180" s="132">
        <f>SUM(P1181:P1183)</f>
        <v>0</v>
      </c>
      <c r="R1180" s="132">
        <f>SUM(R1181:R1183)</f>
        <v>0</v>
      </c>
      <c r="T1180" s="133">
        <f>SUM(T1181:T1183)</f>
        <v>0</v>
      </c>
      <c r="AR1180" s="127" t="s">
        <v>83</v>
      </c>
      <c r="AT1180" s="134" t="s">
        <v>75</v>
      </c>
      <c r="AU1180" s="134" t="s">
        <v>76</v>
      </c>
      <c r="AY1180" s="127" t="s">
        <v>375</v>
      </c>
      <c r="BK1180" s="135">
        <f>SUM(BK1181:BK1183)</f>
        <v>0</v>
      </c>
    </row>
    <row r="1181" spans="2:65" s="1" customFormat="1" ht="16.5" customHeight="1" x14ac:dyDescent="0.2">
      <c r="B1181" s="32"/>
      <c r="C1181" s="138" t="s">
        <v>1401</v>
      </c>
      <c r="D1181" s="138" t="s">
        <v>377</v>
      </c>
      <c r="E1181" s="139" t="s">
        <v>3287</v>
      </c>
      <c r="F1181" s="140" t="s">
        <v>3288</v>
      </c>
      <c r="G1181" s="141" t="s">
        <v>1825</v>
      </c>
      <c r="H1181" s="142">
        <v>1</v>
      </c>
      <c r="I1181" s="143"/>
      <c r="J1181" s="144">
        <f>ROUND(I1181*H1181,2)</f>
        <v>0</v>
      </c>
      <c r="K1181" s="140" t="s">
        <v>381</v>
      </c>
      <c r="L1181" s="32"/>
      <c r="M1181" s="145" t="s">
        <v>1</v>
      </c>
      <c r="N1181" s="146" t="s">
        <v>41</v>
      </c>
      <c r="P1181" s="147">
        <f>O1181*H1181</f>
        <v>0</v>
      </c>
      <c r="Q1181" s="147">
        <v>0</v>
      </c>
      <c r="R1181" s="147">
        <f>Q1181*H1181</f>
        <v>0</v>
      </c>
      <c r="S1181" s="147">
        <v>0</v>
      </c>
      <c r="T1181" s="148">
        <f>S1181*H1181</f>
        <v>0</v>
      </c>
      <c r="AR1181" s="149" t="s">
        <v>382</v>
      </c>
      <c r="AT1181" s="149" t="s">
        <v>377</v>
      </c>
      <c r="AU1181" s="149" t="s">
        <v>83</v>
      </c>
      <c r="AY1181" s="17" t="s">
        <v>375</v>
      </c>
      <c r="BE1181" s="150">
        <f>IF(N1181="základní",J1181,0)</f>
        <v>0</v>
      </c>
      <c r="BF1181" s="150">
        <f>IF(N1181="snížená",J1181,0)</f>
        <v>0</v>
      </c>
      <c r="BG1181" s="150">
        <f>IF(N1181="zákl. přenesená",J1181,0)</f>
        <v>0</v>
      </c>
      <c r="BH1181" s="150">
        <f>IF(N1181="sníž. přenesená",J1181,0)</f>
        <v>0</v>
      </c>
      <c r="BI1181" s="150">
        <f>IF(N1181="nulová",J1181,0)</f>
        <v>0</v>
      </c>
      <c r="BJ1181" s="17" t="s">
        <v>83</v>
      </c>
      <c r="BK1181" s="150">
        <f>ROUND(I1181*H1181,2)</f>
        <v>0</v>
      </c>
      <c r="BL1181" s="17" t="s">
        <v>382</v>
      </c>
      <c r="BM1181" s="149" t="s">
        <v>3289</v>
      </c>
    </row>
    <row r="1182" spans="2:65" s="12" customFormat="1" ht="11.25" x14ac:dyDescent="0.2">
      <c r="B1182" s="151"/>
      <c r="D1182" s="152" t="s">
        <v>384</v>
      </c>
      <c r="E1182" s="153" t="s">
        <v>1</v>
      </c>
      <c r="F1182" s="154" t="s">
        <v>83</v>
      </c>
      <c r="H1182" s="155">
        <v>1</v>
      </c>
      <c r="I1182" s="156"/>
      <c r="L1182" s="151"/>
      <c r="M1182" s="157"/>
      <c r="T1182" s="158"/>
      <c r="AT1182" s="153" t="s">
        <v>384</v>
      </c>
      <c r="AU1182" s="153" t="s">
        <v>83</v>
      </c>
      <c r="AV1182" s="12" t="s">
        <v>85</v>
      </c>
      <c r="AW1182" s="12" t="s">
        <v>32</v>
      </c>
      <c r="AX1182" s="12" t="s">
        <v>83</v>
      </c>
      <c r="AY1182" s="153" t="s">
        <v>375</v>
      </c>
    </row>
    <row r="1183" spans="2:65" s="14" customFormat="1" ht="11.25" x14ac:dyDescent="0.2">
      <c r="B1183" s="166"/>
      <c r="D1183" s="152" t="s">
        <v>384</v>
      </c>
      <c r="E1183" s="167" t="s">
        <v>1</v>
      </c>
      <c r="F1183" s="168" t="s">
        <v>3290</v>
      </c>
      <c r="H1183" s="167" t="s">
        <v>1</v>
      </c>
      <c r="I1183" s="169"/>
      <c r="L1183" s="166"/>
      <c r="M1183" s="170"/>
      <c r="T1183" s="171"/>
      <c r="AT1183" s="167" t="s">
        <v>384</v>
      </c>
      <c r="AU1183" s="167" t="s">
        <v>83</v>
      </c>
      <c r="AV1183" s="14" t="s">
        <v>83</v>
      </c>
      <c r="AW1183" s="14" t="s">
        <v>32</v>
      </c>
      <c r="AX1183" s="14" t="s">
        <v>76</v>
      </c>
      <c r="AY1183" s="167" t="s">
        <v>375</v>
      </c>
    </row>
    <row r="1184" spans="2:65" s="11" customFormat="1" ht="25.9" customHeight="1" x14ac:dyDescent="0.2">
      <c r="B1184" s="126"/>
      <c r="D1184" s="127" t="s">
        <v>75</v>
      </c>
      <c r="E1184" s="128" t="s">
        <v>3291</v>
      </c>
      <c r="F1184" s="128" t="s">
        <v>3292</v>
      </c>
      <c r="I1184" s="129"/>
      <c r="J1184" s="130">
        <f>BK1184</f>
        <v>0</v>
      </c>
      <c r="L1184" s="126"/>
      <c r="M1184" s="131"/>
      <c r="P1184" s="132">
        <f>SUM(P1185:P1187)</f>
        <v>0</v>
      </c>
      <c r="R1184" s="132">
        <f>SUM(R1185:R1187)</f>
        <v>0</v>
      </c>
      <c r="T1184" s="133">
        <f>SUM(T1185:T1187)</f>
        <v>0</v>
      </c>
      <c r="AR1184" s="127" t="s">
        <v>83</v>
      </c>
      <c r="AT1184" s="134" t="s">
        <v>75</v>
      </c>
      <c r="AU1184" s="134" t="s">
        <v>76</v>
      </c>
      <c r="AY1184" s="127" t="s">
        <v>375</v>
      </c>
      <c r="BK1184" s="135">
        <f>SUM(BK1185:BK1187)</f>
        <v>0</v>
      </c>
    </row>
    <row r="1185" spans="2:65" s="1" customFormat="1" ht="37.9" customHeight="1" x14ac:dyDescent="0.2">
      <c r="B1185" s="32"/>
      <c r="C1185" s="138" t="s">
        <v>1406</v>
      </c>
      <c r="D1185" s="138" t="s">
        <v>377</v>
      </c>
      <c r="E1185" s="139" t="s">
        <v>3293</v>
      </c>
      <c r="F1185" s="140" t="s">
        <v>3294</v>
      </c>
      <c r="G1185" s="141" t="s">
        <v>1825</v>
      </c>
      <c r="H1185" s="142">
        <v>1</v>
      </c>
      <c r="I1185" s="143"/>
      <c r="J1185" s="144">
        <f>ROUND(I1185*H1185,2)</f>
        <v>0</v>
      </c>
      <c r="K1185" s="140" t="s">
        <v>381</v>
      </c>
      <c r="L1185" s="32"/>
      <c r="M1185" s="145" t="s">
        <v>1</v>
      </c>
      <c r="N1185" s="146" t="s">
        <v>41</v>
      </c>
      <c r="P1185" s="147">
        <f>O1185*H1185</f>
        <v>0</v>
      </c>
      <c r="Q1185" s="147">
        <v>0</v>
      </c>
      <c r="R1185" s="147">
        <f>Q1185*H1185</f>
        <v>0</v>
      </c>
      <c r="S1185" s="147">
        <v>0</v>
      </c>
      <c r="T1185" s="148">
        <f>S1185*H1185</f>
        <v>0</v>
      </c>
      <c r="AR1185" s="149" t="s">
        <v>382</v>
      </c>
      <c r="AT1185" s="149" t="s">
        <v>377</v>
      </c>
      <c r="AU1185" s="149" t="s">
        <v>83</v>
      </c>
      <c r="AY1185" s="17" t="s">
        <v>375</v>
      </c>
      <c r="BE1185" s="150">
        <f>IF(N1185="základní",J1185,0)</f>
        <v>0</v>
      </c>
      <c r="BF1185" s="150">
        <f>IF(N1185="snížená",J1185,0)</f>
        <v>0</v>
      </c>
      <c r="BG1185" s="150">
        <f>IF(N1185="zákl. přenesená",J1185,0)</f>
        <v>0</v>
      </c>
      <c r="BH1185" s="150">
        <f>IF(N1185="sníž. přenesená",J1185,0)</f>
        <v>0</v>
      </c>
      <c r="BI1185" s="150">
        <f>IF(N1185="nulová",J1185,0)</f>
        <v>0</v>
      </c>
      <c r="BJ1185" s="17" t="s">
        <v>83</v>
      </c>
      <c r="BK1185" s="150">
        <f>ROUND(I1185*H1185,2)</f>
        <v>0</v>
      </c>
      <c r="BL1185" s="17" t="s">
        <v>382</v>
      </c>
      <c r="BM1185" s="149" t="s">
        <v>3295</v>
      </c>
    </row>
    <row r="1186" spans="2:65" s="12" customFormat="1" ht="11.25" x14ac:dyDescent="0.2">
      <c r="B1186" s="151"/>
      <c r="D1186" s="152" t="s">
        <v>384</v>
      </c>
      <c r="E1186" s="153" t="s">
        <v>1</v>
      </c>
      <c r="F1186" s="154" t="s">
        <v>83</v>
      </c>
      <c r="H1186" s="155">
        <v>1</v>
      </c>
      <c r="I1186" s="156"/>
      <c r="L1186" s="151"/>
      <c r="M1186" s="157"/>
      <c r="T1186" s="158"/>
      <c r="AT1186" s="153" t="s">
        <v>384</v>
      </c>
      <c r="AU1186" s="153" t="s">
        <v>83</v>
      </c>
      <c r="AV1186" s="12" t="s">
        <v>85</v>
      </c>
      <c r="AW1186" s="12" t="s">
        <v>32</v>
      </c>
      <c r="AX1186" s="12" t="s">
        <v>83</v>
      </c>
      <c r="AY1186" s="153" t="s">
        <v>375</v>
      </c>
    </row>
    <row r="1187" spans="2:65" s="14" customFormat="1" ht="11.25" x14ac:dyDescent="0.2">
      <c r="B1187" s="166"/>
      <c r="D1187" s="152" t="s">
        <v>384</v>
      </c>
      <c r="E1187" s="167" t="s">
        <v>1</v>
      </c>
      <c r="F1187" s="168" t="s">
        <v>3290</v>
      </c>
      <c r="H1187" s="167" t="s">
        <v>1</v>
      </c>
      <c r="I1187" s="169"/>
      <c r="L1187" s="166"/>
      <c r="M1187" s="170"/>
      <c r="T1187" s="171"/>
      <c r="AT1187" s="167" t="s">
        <v>384</v>
      </c>
      <c r="AU1187" s="167" t="s">
        <v>83</v>
      </c>
      <c r="AV1187" s="14" t="s">
        <v>83</v>
      </c>
      <c r="AW1187" s="14" t="s">
        <v>32</v>
      </c>
      <c r="AX1187" s="14" t="s">
        <v>76</v>
      </c>
      <c r="AY1187" s="167" t="s">
        <v>375</v>
      </c>
    </row>
    <row r="1188" spans="2:65" s="11" customFormat="1" ht="25.9" customHeight="1" x14ac:dyDescent="0.2">
      <c r="B1188" s="126"/>
      <c r="D1188" s="127" t="s">
        <v>75</v>
      </c>
      <c r="E1188" s="128" t="s">
        <v>3296</v>
      </c>
      <c r="F1188" s="128" t="s">
        <v>3297</v>
      </c>
      <c r="I1188" s="129"/>
      <c r="J1188" s="130">
        <f>BK1188</f>
        <v>0</v>
      </c>
      <c r="L1188" s="126"/>
      <c r="M1188" s="131"/>
      <c r="P1188" s="132">
        <f>SUM(P1189:P2160)</f>
        <v>0</v>
      </c>
      <c r="R1188" s="132">
        <f>SUM(R1189:R2160)</f>
        <v>0</v>
      </c>
      <c r="T1188" s="133">
        <f>SUM(T1189:T2160)</f>
        <v>0</v>
      </c>
      <c r="AR1188" s="127" t="s">
        <v>83</v>
      </c>
      <c r="AT1188" s="134" t="s">
        <v>75</v>
      </c>
      <c r="AU1188" s="134" t="s">
        <v>76</v>
      </c>
      <c r="AY1188" s="127" t="s">
        <v>375</v>
      </c>
      <c r="BK1188" s="135">
        <f>SUM(BK1189:BK2160)</f>
        <v>0</v>
      </c>
    </row>
    <row r="1189" spans="2:65" s="1" customFormat="1" ht="16.5" customHeight="1" x14ac:dyDescent="0.2">
      <c r="B1189" s="32"/>
      <c r="C1189" s="179" t="s">
        <v>1410</v>
      </c>
      <c r="D1189" s="179" t="s">
        <v>657</v>
      </c>
      <c r="E1189" s="180" t="s">
        <v>3298</v>
      </c>
      <c r="F1189" s="181" t="s">
        <v>3299</v>
      </c>
      <c r="G1189" s="182" t="s">
        <v>631</v>
      </c>
      <c r="H1189" s="183">
        <v>1</v>
      </c>
      <c r="I1189" s="184"/>
      <c r="J1189" s="185">
        <f>ROUND(I1189*H1189,2)</f>
        <v>0</v>
      </c>
      <c r="K1189" s="181" t="s">
        <v>381</v>
      </c>
      <c r="L1189" s="186"/>
      <c r="M1189" s="187" t="s">
        <v>1</v>
      </c>
      <c r="N1189" s="188" t="s">
        <v>41</v>
      </c>
      <c r="P1189" s="147">
        <f>O1189*H1189</f>
        <v>0</v>
      </c>
      <c r="Q1189" s="147">
        <v>0</v>
      </c>
      <c r="R1189" s="147">
        <f>Q1189*H1189</f>
        <v>0</v>
      </c>
      <c r="S1189" s="147">
        <v>0</v>
      </c>
      <c r="T1189" s="148">
        <f>S1189*H1189</f>
        <v>0</v>
      </c>
      <c r="AR1189" s="149" t="s">
        <v>424</v>
      </c>
      <c r="AT1189" s="149" t="s">
        <v>657</v>
      </c>
      <c r="AU1189" s="149" t="s">
        <v>83</v>
      </c>
      <c r="AY1189" s="17" t="s">
        <v>375</v>
      </c>
      <c r="BE1189" s="150">
        <f>IF(N1189="základní",J1189,0)</f>
        <v>0</v>
      </c>
      <c r="BF1189" s="150">
        <f>IF(N1189="snížená",J1189,0)</f>
        <v>0</v>
      </c>
      <c r="BG1189" s="150">
        <f>IF(N1189="zákl. přenesená",J1189,0)</f>
        <v>0</v>
      </c>
      <c r="BH1189" s="150">
        <f>IF(N1189="sníž. přenesená",J1189,0)</f>
        <v>0</v>
      </c>
      <c r="BI1189" s="150">
        <f>IF(N1189="nulová",J1189,0)</f>
        <v>0</v>
      </c>
      <c r="BJ1189" s="17" t="s">
        <v>83</v>
      </c>
      <c r="BK1189" s="150">
        <f>ROUND(I1189*H1189,2)</f>
        <v>0</v>
      </c>
      <c r="BL1189" s="17" t="s">
        <v>382</v>
      </c>
      <c r="BM1189" s="149" t="s">
        <v>3300</v>
      </c>
    </row>
    <row r="1190" spans="2:65" s="12" customFormat="1" ht="11.25" x14ac:dyDescent="0.2">
      <c r="B1190" s="151"/>
      <c r="D1190" s="152" t="s">
        <v>384</v>
      </c>
      <c r="E1190" s="153" t="s">
        <v>1</v>
      </c>
      <c r="F1190" s="154" t="s">
        <v>83</v>
      </c>
      <c r="H1190" s="155">
        <v>1</v>
      </c>
      <c r="I1190" s="156"/>
      <c r="L1190" s="151"/>
      <c r="M1190" s="157"/>
      <c r="T1190" s="158"/>
      <c r="AT1190" s="153" t="s">
        <v>384</v>
      </c>
      <c r="AU1190" s="153" t="s">
        <v>83</v>
      </c>
      <c r="AV1190" s="12" t="s">
        <v>85</v>
      </c>
      <c r="AW1190" s="12" t="s">
        <v>32</v>
      </c>
      <c r="AX1190" s="12" t="s">
        <v>83</v>
      </c>
      <c r="AY1190" s="153" t="s">
        <v>375</v>
      </c>
    </row>
    <row r="1191" spans="2:65" s="14" customFormat="1" ht="11.25" x14ac:dyDescent="0.2">
      <c r="B1191" s="166"/>
      <c r="D1191" s="152" t="s">
        <v>384</v>
      </c>
      <c r="E1191" s="167" t="s">
        <v>1</v>
      </c>
      <c r="F1191" s="168" t="s">
        <v>3301</v>
      </c>
      <c r="H1191" s="167" t="s">
        <v>1</v>
      </c>
      <c r="I1191" s="169"/>
      <c r="L1191" s="166"/>
      <c r="M1191" s="170"/>
      <c r="T1191" s="171"/>
      <c r="AT1191" s="167" t="s">
        <v>384</v>
      </c>
      <c r="AU1191" s="167" t="s">
        <v>83</v>
      </c>
      <c r="AV1191" s="14" t="s">
        <v>83</v>
      </c>
      <c r="AW1191" s="14" t="s">
        <v>32</v>
      </c>
      <c r="AX1191" s="14" t="s">
        <v>76</v>
      </c>
      <c r="AY1191" s="167" t="s">
        <v>375</v>
      </c>
    </row>
    <row r="1192" spans="2:65" s="1" customFormat="1" ht="33" customHeight="1" x14ac:dyDescent="0.2">
      <c r="B1192" s="32"/>
      <c r="C1192" s="179" t="s">
        <v>1413</v>
      </c>
      <c r="D1192" s="179" t="s">
        <v>657</v>
      </c>
      <c r="E1192" s="180" t="s">
        <v>3302</v>
      </c>
      <c r="F1192" s="181" t="s">
        <v>3303</v>
      </c>
      <c r="G1192" s="182" t="s">
        <v>631</v>
      </c>
      <c r="H1192" s="183">
        <v>1</v>
      </c>
      <c r="I1192" s="184"/>
      <c r="J1192" s="185">
        <f>ROUND(I1192*H1192,2)</f>
        <v>0</v>
      </c>
      <c r="K1192" s="181" t="s">
        <v>381</v>
      </c>
      <c r="L1192" s="186"/>
      <c r="M1192" s="187" t="s">
        <v>1</v>
      </c>
      <c r="N1192" s="188" t="s">
        <v>41</v>
      </c>
      <c r="P1192" s="147">
        <f>O1192*H1192</f>
        <v>0</v>
      </c>
      <c r="Q1192" s="147">
        <v>0</v>
      </c>
      <c r="R1192" s="147">
        <f>Q1192*H1192</f>
        <v>0</v>
      </c>
      <c r="S1192" s="147">
        <v>0</v>
      </c>
      <c r="T1192" s="148">
        <f>S1192*H1192</f>
        <v>0</v>
      </c>
      <c r="AR1192" s="149" t="s">
        <v>424</v>
      </c>
      <c r="AT1192" s="149" t="s">
        <v>657</v>
      </c>
      <c r="AU1192" s="149" t="s">
        <v>83</v>
      </c>
      <c r="AY1192" s="17" t="s">
        <v>375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83</v>
      </c>
      <c r="BK1192" s="150">
        <f>ROUND(I1192*H1192,2)</f>
        <v>0</v>
      </c>
      <c r="BL1192" s="17" t="s">
        <v>382</v>
      </c>
      <c r="BM1192" s="149" t="s">
        <v>3304</v>
      </c>
    </row>
    <row r="1193" spans="2:65" s="12" customFormat="1" ht="11.25" x14ac:dyDescent="0.2">
      <c r="B1193" s="151"/>
      <c r="D1193" s="152" t="s">
        <v>384</v>
      </c>
      <c r="E1193" s="153" t="s">
        <v>1</v>
      </c>
      <c r="F1193" s="154" t="s">
        <v>83</v>
      </c>
      <c r="H1193" s="155">
        <v>1</v>
      </c>
      <c r="I1193" s="156"/>
      <c r="L1193" s="151"/>
      <c r="M1193" s="157"/>
      <c r="T1193" s="158"/>
      <c r="AT1193" s="153" t="s">
        <v>384</v>
      </c>
      <c r="AU1193" s="153" t="s">
        <v>83</v>
      </c>
      <c r="AV1193" s="12" t="s">
        <v>85</v>
      </c>
      <c r="AW1193" s="12" t="s">
        <v>32</v>
      </c>
      <c r="AX1193" s="12" t="s">
        <v>83</v>
      </c>
      <c r="AY1193" s="153" t="s">
        <v>375</v>
      </c>
    </row>
    <row r="1194" spans="2:65" s="14" customFormat="1" ht="11.25" x14ac:dyDescent="0.2">
      <c r="B1194" s="166"/>
      <c r="D1194" s="152" t="s">
        <v>384</v>
      </c>
      <c r="E1194" s="167" t="s">
        <v>1</v>
      </c>
      <c r="F1194" s="168" t="s">
        <v>3301</v>
      </c>
      <c r="H1194" s="167" t="s">
        <v>1</v>
      </c>
      <c r="I1194" s="169"/>
      <c r="L1194" s="166"/>
      <c r="M1194" s="170"/>
      <c r="T1194" s="171"/>
      <c r="AT1194" s="167" t="s">
        <v>384</v>
      </c>
      <c r="AU1194" s="167" t="s">
        <v>83</v>
      </c>
      <c r="AV1194" s="14" t="s">
        <v>83</v>
      </c>
      <c r="AW1194" s="14" t="s">
        <v>32</v>
      </c>
      <c r="AX1194" s="14" t="s">
        <v>76</v>
      </c>
      <c r="AY1194" s="167" t="s">
        <v>375</v>
      </c>
    </row>
    <row r="1195" spans="2:65" s="1" customFormat="1" ht="16.5" customHeight="1" x14ac:dyDescent="0.2">
      <c r="B1195" s="32"/>
      <c r="C1195" s="179" t="s">
        <v>1416</v>
      </c>
      <c r="D1195" s="179" t="s">
        <v>657</v>
      </c>
      <c r="E1195" s="180" t="s">
        <v>3305</v>
      </c>
      <c r="F1195" s="181" t="s">
        <v>3306</v>
      </c>
      <c r="G1195" s="182" t="s">
        <v>631</v>
      </c>
      <c r="H1195" s="183">
        <v>1</v>
      </c>
      <c r="I1195" s="184"/>
      <c r="J1195" s="185">
        <f>ROUND(I1195*H1195,2)</f>
        <v>0</v>
      </c>
      <c r="K1195" s="181" t="s">
        <v>381</v>
      </c>
      <c r="L1195" s="186"/>
      <c r="M1195" s="187" t="s">
        <v>1</v>
      </c>
      <c r="N1195" s="188" t="s">
        <v>41</v>
      </c>
      <c r="P1195" s="147">
        <f>O1195*H1195</f>
        <v>0</v>
      </c>
      <c r="Q1195" s="147">
        <v>0</v>
      </c>
      <c r="R1195" s="147">
        <f>Q1195*H1195</f>
        <v>0</v>
      </c>
      <c r="S1195" s="147">
        <v>0</v>
      </c>
      <c r="T1195" s="148">
        <f>S1195*H1195</f>
        <v>0</v>
      </c>
      <c r="AR1195" s="149" t="s">
        <v>424</v>
      </c>
      <c r="AT1195" s="149" t="s">
        <v>657</v>
      </c>
      <c r="AU1195" s="149" t="s">
        <v>83</v>
      </c>
      <c r="AY1195" s="17" t="s">
        <v>375</v>
      </c>
      <c r="BE1195" s="150">
        <f>IF(N1195="základní",J1195,0)</f>
        <v>0</v>
      </c>
      <c r="BF1195" s="150">
        <f>IF(N1195="snížená",J1195,0)</f>
        <v>0</v>
      </c>
      <c r="BG1195" s="150">
        <f>IF(N1195="zákl. přenesená",J1195,0)</f>
        <v>0</v>
      </c>
      <c r="BH1195" s="150">
        <f>IF(N1195="sníž. přenesená",J1195,0)</f>
        <v>0</v>
      </c>
      <c r="BI1195" s="150">
        <f>IF(N1195="nulová",J1195,0)</f>
        <v>0</v>
      </c>
      <c r="BJ1195" s="17" t="s">
        <v>83</v>
      </c>
      <c r="BK1195" s="150">
        <f>ROUND(I1195*H1195,2)</f>
        <v>0</v>
      </c>
      <c r="BL1195" s="17" t="s">
        <v>382</v>
      </c>
      <c r="BM1195" s="149" t="s">
        <v>3307</v>
      </c>
    </row>
    <row r="1196" spans="2:65" s="12" customFormat="1" ht="11.25" x14ac:dyDescent="0.2">
      <c r="B1196" s="151"/>
      <c r="D1196" s="152" t="s">
        <v>384</v>
      </c>
      <c r="E1196" s="153" t="s">
        <v>1</v>
      </c>
      <c r="F1196" s="154" t="s">
        <v>83</v>
      </c>
      <c r="H1196" s="155">
        <v>1</v>
      </c>
      <c r="I1196" s="156"/>
      <c r="L1196" s="151"/>
      <c r="M1196" s="157"/>
      <c r="T1196" s="158"/>
      <c r="AT1196" s="153" t="s">
        <v>384</v>
      </c>
      <c r="AU1196" s="153" t="s">
        <v>83</v>
      </c>
      <c r="AV1196" s="12" t="s">
        <v>85</v>
      </c>
      <c r="AW1196" s="12" t="s">
        <v>32</v>
      </c>
      <c r="AX1196" s="12" t="s">
        <v>83</v>
      </c>
      <c r="AY1196" s="153" t="s">
        <v>375</v>
      </c>
    </row>
    <row r="1197" spans="2:65" s="14" customFormat="1" ht="11.25" x14ac:dyDescent="0.2">
      <c r="B1197" s="166"/>
      <c r="D1197" s="152" t="s">
        <v>384</v>
      </c>
      <c r="E1197" s="167" t="s">
        <v>1</v>
      </c>
      <c r="F1197" s="168" t="s">
        <v>3308</v>
      </c>
      <c r="H1197" s="167" t="s">
        <v>1</v>
      </c>
      <c r="I1197" s="169"/>
      <c r="L1197" s="166"/>
      <c r="M1197" s="170"/>
      <c r="T1197" s="171"/>
      <c r="AT1197" s="167" t="s">
        <v>384</v>
      </c>
      <c r="AU1197" s="167" t="s">
        <v>83</v>
      </c>
      <c r="AV1197" s="14" t="s">
        <v>83</v>
      </c>
      <c r="AW1197" s="14" t="s">
        <v>32</v>
      </c>
      <c r="AX1197" s="14" t="s">
        <v>76</v>
      </c>
      <c r="AY1197" s="167" t="s">
        <v>375</v>
      </c>
    </row>
    <row r="1198" spans="2:65" s="1" customFormat="1" ht="16.5" customHeight="1" x14ac:dyDescent="0.2">
      <c r="B1198" s="32"/>
      <c r="C1198" s="179" t="s">
        <v>1420</v>
      </c>
      <c r="D1198" s="179" t="s">
        <v>657</v>
      </c>
      <c r="E1198" s="180" t="s">
        <v>3309</v>
      </c>
      <c r="F1198" s="181" t="s">
        <v>3310</v>
      </c>
      <c r="G1198" s="182" t="s">
        <v>631</v>
      </c>
      <c r="H1198" s="183">
        <v>61</v>
      </c>
      <c r="I1198" s="184"/>
      <c r="J1198" s="185">
        <f>ROUND(I1198*H1198,2)</f>
        <v>0</v>
      </c>
      <c r="K1198" s="181" t="s">
        <v>381</v>
      </c>
      <c r="L1198" s="186"/>
      <c r="M1198" s="187" t="s">
        <v>1</v>
      </c>
      <c r="N1198" s="188" t="s">
        <v>41</v>
      </c>
      <c r="P1198" s="147">
        <f>O1198*H1198</f>
        <v>0</v>
      </c>
      <c r="Q1198" s="147">
        <v>0</v>
      </c>
      <c r="R1198" s="147">
        <f>Q1198*H1198</f>
        <v>0</v>
      </c>
      <c r="S1198" s="147">
        <v>0</v>
      </c>
      <c r="T1198" s="148">
        <f>S1198*H1198</f>
        <v>0</v>
      </c>
      <c r="AR1198" s="149" t="s">
        <v>424</v>
      </c>
      <c r="AT1198" s="149" t="s">
        <v>657</v>
      </c>
      <c r="AU1198" s="149" t="s">
        <v>83</v>
      </c>
      <c r="AY1198" s="17" t="s">
        <v>375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83</v>
      </c>
      <c r="BK1198" s="150">
        <f>ROUND(I1198*H1198,2)</f>
        <v>0</v>
      </c>
      <c r="BL1198" s="17" t="s">
        <v>382</v>
      </c>
      <c r="BM1198" s="149" t="s">
        <v>3311</v>
      </c>
    </row>
    <row r="1199" spans="2:65" s="12" customFormat="1" ht="11.25" x14ac:dyDescent="0.2">
      <c r="B1199" s="151"/>
      <c r="D1199" s="152" t="s">
        <v>384</v>
      </c>
      <c r="E1199" s="153" t="s">
        <v>1</v>
      </c>
      <c r="F1199" s="154" t="s">
        <v>805</v>
      </c>
      <c r="H1199" s="155">
        <v>61</v>
      </c>
      <c r="I1199" s="156"/>
      <c r="L1199" s="151"/>
      <c r="M1199" s="157"/>
      <c r="T1199" s="158"/>
      <c r="AT1199" s="153" t="s">
        <v>384</v>
      </c>
      <c r="AU1199" s="153" t="s">
        <v>83</v>
      </c>
      <c r="AV1199" s="12" t="s">
        <v>85</v>
      </c>
      <c r="AW1199" s="12" t="s">
        <v>32</v>
      </c>
      <c r="AX1199" s="12" t="s">
        <v>83</v>
      </c>
      <c r="AY1199" s="153" t="s">
        <v>375</v>
      </c>
    </row>
    <row r="1200" spans="2:65" s="14" customFormat="1" ht="11.25" x14ac:dyDescent="0.2">
      <c r="B1200" s="166"/>
      <c r="D1200" s="152" t="s">
        <v>384</v>
      </c>
      <c r="E1200" s="167" t="s">
        <v>1</v>
      </c>
      <c r="F1200" s="168" t="s">
        <v>3301</v>
      </c>
      <c r="H1200" s="167" t="s">
        <v>1</v>
      </c>
      <c r="I1200" s="169"/>
      <c r="L1200" s="166"/>
      <c r="M1200" s="170"/>
      <c r="T1200" s="171"/>
      <c r="AT1200" s="167" t="s">
        <v>384</v>
      </c>
      <c r="AU1200" s="167" t="s">
        <v>83</v>
      </c>
      <c r="AV1200" s="14" t="s">
        <v>83</v>
      </c>
      <c r="AW1200" s="14" t="s">
        <v>32</v>
      </c>
      <c r="AX1200" s="14" t="s">
        <v>76</v>
      </c>
      <c r="AY1200" s="167" t="s">
        <v>375</v>
      </c>
    </row>
    <row r="1201" spans="2:65" s="1" customFormat="1" ht="16.5" customHeight="1" x14ac:dyDescent="0.2">
      <c r="B1201" s="32"/>
      <c r="C1201" s="179" t="s">
        <v>1423</v>
      </c>
      <c r="D1201" s="179" t="s">
        <v>657</v>
      </c>
      <c r="E1201" s="180" t="s">
        <v>3312</v>
      </c>
      <c r="F1201" s="181" t="s">
        <v>3313</v>
      </c>
      <c r="G1201" s="182" t="s">
        <v>631</v>
      </c>
      <c r="H1201" s="183">
        <v>1</v>
      </c>
      <c r="I1201" s="184"/>
      <c r="J1201" s="185">
        <f>ROUND(I1201*H1201,2)</f>
        <v>0</v>
      </c>
      <c r="K1201" s="181" t="s">
        <v>381</v>
      </c>
      <c r="L1201" s="186"/>
      <c r="M1201" s="187" t="s">
        <v>1</v>
      </c>
      <c r="N1201" s="188" t="s">
        <v>41</v>
      </c>
      <c r="P1201" s="147">
        <f>O1201*H1201</f>
        <v>0</v>
      </c>
      <c r="Q1201" s="147">
        <v>0</v>
      </c>
      <c r="R1201" s="147">
        <f>Q1201*H1201</f>
        <v>0</v>
      </c>
      <c r="S1201" s="147">
        <v>0</v>
      </c>
      <c r="T1201" s="148">
        <f>S1201*H1201</f>
        <v>0</v>
      </c>
      <c r="AR1201" s="149" t="s">
        <v>424</v>
      </c>
      <c r="AT1201" s="149" t="s">
        <v>657</v>
      </c>
      <c r="AU1201" s="149" t="s">
        <v>83</v>
      </c>
      <c r="AY1201" s="17" t="s">
        <v>375</v>
      </c>
      <c r="BE1201" s="150">
        <f>IF(N1201="základní",J1201,0)</f>
        <v>0</v>
      </c>
      <c r="BF1201" s="150">
        <f>IF(N1201="snížená",J1201,0)</f>
        <v>0</v>
      </c>
      <c r="BG1201" s="150">
        <f>IF(N1201="zákl. přenesená",J1201,0)</f>
        <v>0</v>
      </c>
      <c r="BH1201" s="150">
        <f>IF(N1201="sníž. přenesená",J1201,0)</f>
        <v>0</v>
      </c>
      <c r="BI1201" s="150">
        <f>IF(N1201="nulová",J1201,0)</f>
        <v>0</v>
      </c>
      <c r="BJ1201" s="17" t="s">
        <v>83</v>
      </c>
      <c r="BK1201" s="150">
        <f>ROUND(I1201*H1201,2)</f>
        <v>0</v>
      </c>
      <c r="BL1201" s="17" t="s">
        <v>382</v>
      </c>
      <c r="BM1201" s="149" t="s">
        <v>3314</v>
      </c>
    </row>
    <row r="1202" spans="2:65" s="12" customFormat="1" ht="11.25" x14ac:dyDescent="0.2">
      <c r="B1202" s="151"/>
      <c r="D1202" s="152" t="s">
        <v>384</v>
      </c>
      <c r="E1202" s="153" t="s">
        <v>1</v>
      </c>
      <c r="F1202" s="154" t="s">
        <v>83</v>
      </c>
      <c r="H1202" s="155">
        <v>1</v>
      </c>
      <c r="I1202" s="156"/>
      <c r="L1202" s="151"/>
      <c r="M1202" s="157"/>
      <c r="T1202" s="158"/>
      <c r="AT1202" s="153" t="s">
        <v>384</v>
      </c>
      <c r="AU1202" s="153" t="s">
        <v>83</v>
      </c>
      <c r="AV1202" s="12" t="s">
        <v>85</v>
      </c>
      <c r="AW1202" s="12" t="s">
        <v>32</v>
      </c>
      <c r="AX1202" s="12" t="s">
        <v>83</v>
      </c>
      <c r="AY1202" s="153" t="s">
        <v>375</v>
      </c>
    </row>
    <row r="1203" spans="2:65" s="14" customFormat="1" ht="11.25" x14ac:dyDescent="0.2">
      <c r="B1203" s="166"/>
      <c r="D1203" s="152" t="s">
        <v>384</v>
      </c>
      <c r="E1203" s="167" t="s">
        <v>1</v>
      </c>
      <c r="F1203" s="168" t="s">
        <v>3308</v>
      </c>
      <c r="H1203" s="167" t="s">
        <v>1</v>
      </c>
      <c r="I1203" s="169"/>
      <c r="L1203" s="166"/>
      <c r="M1203" s="170"/>
      <c r="T1203" s="171"/>
      <c r="AT1203" s="167" t="s">
        <v>384</v>
      </c>
      <c r="AU1203" s="167" t="s">
        <v>83</v>
      </c>
      <c r="AV1203" s="14" t="s">
        <v>83</v>
      </c>
      <c r="AW1203" s="14" t="s">
        <v>32</v>
      </c>
      <c r="AX1203" s="14" t="s">
        <v>76</v>
      </c>
      <c r="AY1203" s="167" t="s">
        <v>375</v>
      </c>
    </row>
    <row r="1204" spans="2:65" s="1" customFormat="1" ht="24.2" customHeight="1" x14ac:dyDescent="0.2">
      <c r="B1204" s="32"/>
      <c r="C1204" s="179" t="s">
        <v>1427</v>
      </c>
      <c r="D1204" s="179" t="s">
        <v>657</v>
      </c>
      <c r="E1204" s="180" t="s">
        <v>3315</v>
      </c>
      <c r="F1204" s="181" t="s">
        <v>3316</v>
      </c>
      <c r="G1204" s="182" t="s">
        <v>631</v>
      </c>
      <c r="H1204" s="183">
        <v>1</v>
      </c>
      <c r="I1204" s="184"/>
      <c r="J1204" s="185">
        <f>ROUND(I1204*H1204,2)</f>
        <v>0</v>
      </c>
      <c r="K1204" s="181" t="s">
        <v>381</v>
      </c>
      <c r="L1204" s="186"/>
      <c r="M1204" s="187" t="s">
        <v>1</v>
      </c>
      <c r="N1204" s="188" t="s">
        <v>41</v>
      </c>
      <c r="P1204" s="147">
        <f>O1204*H1204</f>
        <v>0</v>
      </c>
      <c r="Q1204" s="147">
        <v>0</v>
      </c>
      <c r="R1204" s="147">
        <f>Q1204*H1204</f>
        <v>0</v>
      </c>
      <c r="S1204" s="147">
        <v>0</v>
      </c>
      <c r="T1204" s="148">
        <f>S1204*H1204</f>
        <v>0</v>
      </c>
      <c r="AR1204" s="149" t="s">
        <v>424</v>
      </c>
      <c r="AT1204" s="149" t="s">
        <v>657</v>
      </c>
      <c r="AU1204" s="149" t="s">
        <v>83</v>
      </c>
      <c r="AY1204" s="17" t="s">
        <v>375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83</v>
      </c>
      <c r="BK1204" s="150">
        <f>ROUND(I1204*H1204,2)</f>
        <v>0</v>
      </c>
      <c r="BL1204" s="17" t="s">
        <v>382</v>
      </c>
      <c r="BM1204" s="149" t="s">
        <v>3317</v>
      </c>
    </row>
    <row r="1205" spans="2:65" s="12" customFormat="1" ht="11.25" x14ac:dyDescent="0.2">
      <c r="B1205" s="151"/>
      <c r="D1205" s="152" t="s">
        <v>384</v>
      </c>
      <c r="E1205" s="153" t="s">
        <v>1</v>
      </c>
      <c r="F1205" s="154" t="s">
        <v>83</v>
      </c>
      <c r="H1205" s="155">
        <v>1</v>
      </c>
      <c r="I1205" s="156"/>
      <c r="L1205" s="151"/>
      <c r="M1205" s="157"/>
      <c r="T1205" s="158"/>
      <c r="AT1205" s="153" t="s">
        <v>384</v>
      </c>
      <c r="AU1205" s="153" t="s">
        <v>83</v>
      </c>
      <c r="AV1205" s="12" t="s">
        <v>85</v>
      </c>
      <c r="AW1205" s="12" t="s">
        <v>32</v>
      </c>
      <c r="AX1205" s="12" t="s">
        <v>83</v>
      </c>
      <c r="AY1205" s="153" t="s">
        <v>375</v>
      </c>
    </row>
    <row r="1206" spans="2:65" s="14" customFormat="1" ht="11.25" x14ac:dyDescent="0.2">
      <c r="B1206" s="166"/>
      <c r="D1206" s="152" t="s">
        <v>384</v>
      </c>
      <c r="E1206" s="167" t="s">
        <v>1</v>
      </c>
      <c r="F1206" s="168" t="s">
        <v>3301</v>
      </c>
      <c r="H1206" s="167" t="s">
        <v>1</v>
      </c>
      <c r="I1206" s="169"/>
      <c r="L1206" s="166"/>
      <c r="M1206" s="170"/>
      <c r="T1206" s="171"/>
      <c r="AT1206" s="167" t="s">
        <v>384</v>
      </c>
      <c r="AU1206" s="167" t="s">
        <v>83</v>
      </c>
      <c r="AV1206" s="14" t="s">
        <v>83</v>
      </c>
      <c r="AW1206" s="14" t="s">
        <v>32</v>
      </c>
      <c r="AX1206" s="14" t="s">
        <v>76</v>
      </c>
      <c r="AY1206" s="167" t="s">
        <v>375</v>
      </c>
    </row>
    <row r="1207" spans="2:65" s="1" customFormat="1" ht="44.25" customHeight="1" x14ac:dyDescent="0.2">
      <c r="B1207" s="32"/>
      <c r="C1207" s="179" t="s">
        <v>1433</v>
      </c>
      <c r="D1207" s="179" t="s">
        <v>657</v>
      </c>
      <c r="E1207" s="180" t="s">
        <v>3318</v>
      </c>
      <c r="F1207" s="181" t="s">
        <v>3319</v>
      </c>
      <c r="G1207" s="182" t="s">
        <v>631</v>
      </c>
      <c r="H1207" s="183">
        <v>1</v>
      </c>
      <c r="I1207" s="184"/>
      <c r="J1207" s="185">
        <f>ROUND(I1207*H1207,2)</f>
        <v>0</v>
      </c>
      <c r="K1207" s="181" t="s">
        <v>381</v>
      </c>
      <c r="L1207" s="186"/>
      <c r="M1207" s="187" t="s">
        <v>1</v>
      </c>
      <c r="N1207" s="188" t="s">
        <v>41</v>
      </c>
      <c r="P1207" s="147">
        <f>O1207*H1207</f>
        <v>0</v>
      </c>
      <c r="Q1207" s="147">
        <v>0</v>
      </c>
      <c r="R1207" s="147">
        <f>Q1207*H1207</f>
        <v>0</v>
      </c>
      <c r="S1207" s="147">
        <v>0</v>
      </c>
      <c r="T1207" s="148">
        <f>S1207*H1207</f>
        <v>0</v>
      </c>
      <c r="AR1207" s="149" t="s">
        <v>424</v>
      </c>
      <c r="AT1207" s="149" t="s">
        <v>657</v>
      </c>
      <c r="AU1207" s="149" t="s">
        <v>83</v>
      </c>
      <c r="AY1207" s="17" t="s">
        <v>375</v>
      </c>
      <c r="BE1207" s="150">
        <f>IF(N1207="základní",J1207,0)</f>
        <v>0</v>
      </c>
      <c r="BF1207" s="150">
        <f>IF(N1207="snížená",J1207,0)</f>
        <v>0</v>
      </c>
      <c r="BG1207" s="150">
        <f>IF(N1207="zákl. přenesená",J1207,0)</f>
        <v>0</v>
      </c>
      <c r="BH1207" s="150">
        <f>IF(N1207="sníž. přenesená",J1207,0)</f>
        <v>0</v>
      </c>
      <c r="BI1207" s="150">
        <f>IF(N1207="nulová",J1207,0)</f>
        <v>0</v>
      </c>
      <c r="BJ1207" s="17" t="s">
        <v>83</v>
      </c>
      <c r="BK1207" s="150">
        <f>ROUND(I1207*H1207,2)</f>
        <v>0</v>
      </c>
      <c r="BL1207" s="17" t="s">
        <v>382</v>
      </c>
      <c r="BM1207" s="149" t="s">
        <v>3320</v>
      </c>
    </row>
    <row r="1208" spans="2:65" s="12" customFormat="1" ht="11.25" x14ac:dyDescent="0.2">
      <c r="B1208" s="151"/>
      <c r="D1208" s="152" t="s">
        <v>384</v>
      </c>
      <c r="E1208" s="153" t="s">
        <v>1</v>
      </c>
      <c r="F1208" s="154" t="s">
        <v>83</v>
      </c>
      <c r="H1208" s="155">
        <v>1</v>
      </c>
      <c r="I1208" s="156"/>
      <c r="L1208" s="151"/>
      <c r="M1208" s="157"/>
      <c r="T1208" s="158"/>
      <c r="AT1208" s="153" t="s">
        <v>384</v>
      </c>
      <c r="AU1208" s="153" t="s">
        <v>83</v>
      </c>
      <c r="AV1208" s="12" t="s">
        <v>85</v>
      </c>
      <c r="AW1208" s="12" t="s">
        <v>32</v>
      </c>
      <c r="AX1208" s="12" t="s">
        <v>83</v>
      </c>
      <c r="AY1208" s="153" t="s">
        <v>375</v>
      </c>
    </row>
    <row r="1209" spans="2:65" s="14" customFormat="1" ht="11.25" x14ac:dyDescent="0.2">
      <c r="B1209" s="166"/>
      <c r="D1209" s="152" t="s">
        <v>384</v>
      </c>
      <c r="E1209" s="167" t="s">
        <v>1</v>
      </c>
      <c r="F1209" s="168" t="s">
        <v>3301</v>
      </c>
      <c r="H1209" s="167" t="s">
        <v>1</v>
      </c>
      <c r="I1209" s="169"/>
      <c r="L1209" s="166"/>
      <c r="M1209" s="170"/>
      <c r="T1209" s="171"/>
      <c r="AT1209" s="167" t="s">
        <v>384</v>
      </c>
      <c r="AU1209" s="167" t="s">
        <v>83</v>
      </c>
      <c r="AV1209" s="14" t="s">
        <v>83</v>
      </c>
      <c r="AW1209" s="14" t="s">
        <v>32</v>
      </c>
      <c r="AX1209" s="14" t="s">
        <v>76</v>
      </c>
      <c r="AY1209" s="167" t="s">
        <v>375</v>
      </c>
    </row>
    <row r="1210" spans="2:65" s="1" customFormat="1" ht="16.5" customHeight="1" x14ac:dyDescent="0.2">
      <c r="B1210" s="32"/>
      <c r="C1210" s="179" t="s">
        <v>1439</v>
      </c>
      <c r="D1210" s="179" t="s">
        <v>657</v>
      </c>
      <c r="E1210" s="180" t="s">
        <v>3321</v>
      </c>
      <c r="F1210" s="181" t="s">
        <v>3322</v>
      </c>
      <c r="G1210" s="182" t="s">
        <v>631</v>
      </c>
      <c r="H1210" s="183">
        <v>1</v>
      </c>
      <c r="I1210" s="184"/>
      <c r="J1210" s="185">
        <f>ROUND(I1210*H1210,2)</f>
        <v>0</v>
      </c>
      <c r="K1210" s="181" t="s">
        <v>381</v>
      </c>
      <c r="L1210" s="186"/>
      <c r="M1210" s="187" t="s">
        <v>1</v>
      </c>
      <c r="N1210" s="188" t="s">
        <v>41</v>
      </c>
      <c r="P1210" s="147">
        <f>O1210*H1210</f>
        <v>0</v>
      </c>
      <c r="Q1210" s="147">
        <v>0</v>
      </c>
      <c r="R1210" s="147">
        <f>Q1210*H1210</f>
        <v>0</v>
      </c>
      <c r="S1210" s="147">
        <v>0</v>
      </c>
      <c r="T1210" s="148">
        <f>S1210*H1210</f>
        <v>0</v>
      </c>
      <c r="AR1210" s="149" t="s">
        <v>424</v>
      </c>
      <c r="AT1210" s="149" t="s">
        <v>657</v>
      </c>
      <c r="AU1210" s="149" t="s">
        <v>83</v>
      </c>
      <c r="AY1210" s="17" t="s">
        <v>375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83</v>
      </c>
      <c r="BK1210" s="150">
        <f>ROUND(I1210*H1210,2)</f>
        <v>0</v>
      </c>
      <c r="BL1210" s="17" t="s">
        <v>382</v>
      </c>
      <c r="BM1210" s="149" t="s">
        <v>3323</v>
      </c>
    </row>
    <row r="1211" spans="2:65" s="12" customFormat="1" ht="11.25" x14ac:dyDescent="0.2">
      <c r="B1211" s="151"/>
      <c r="D1211" s="152" t="s">
        <v>384</v>
      </c>
      <c r="E1211" s="153" t="s">
        <v>1</v>
      </c>
      <c r="F1211" s="154" t="s">
        <v>83</v>
      </c>
      <c r="H1211" s="155">
        <v>1</v>
      </c>
      <c r="I1211" s="156"/>
      <c r="L1211" s="151"/>
      <c r="M1211" s="157"/>
      <c r="T1211" s="158"/>
      <c r="AT1211" s="153" t="s">
        <v>384</v>
      </c>
      <c r="AU1211" s="153" t="s">
        <v>83</v>
      </c>
      <c r="AV1211" s="12" t="s">
        <v>85</v>
      </c>
      <c r="AW1211" s="12" t="s">
        <v>32</v>
      </c>
      <c r="AX1211" s="12" t="s">
        <v>83</v>
      </c>
      <c r="AY1211" s="153" t="s">
        <v>375</v>
      </c>
    </row>
    <row r="1212" spans="2:65" s="14" customFormat="1" ht="11.25" x14ac:dyDescent="0.2">
      <c r="B1212" s="166"/>
      <c r="D1212" s="152" t="s">
        <v>384</v>
      </c>
      <c r="E1212" s="167" t="s">
        <v>1</v>
      </c>
      <c r="F1212" s="168" t="s">
        <v>3301</v>
      </c>
      <c r="H1212" s="167" t="s">
        <v>1</v>
      </c>
      <c r="I1212" s="169"/>
      <c r="L1212" s="166"/>
      <c r="M1212" s="170"/>
      <c r="T1212" s="171"/>
      <c r="AT1212" s="167" t="s">
        <v>384</v>
      </c>
      <c r="AU1212" s="167" t="s">
        <v>83</v>
      </c>
      <c r="AV1212" s="14" t="s">
        <v>83</v>
      </c>
      <c r="AW1212" s="14" t="s">
        <v>32</v>
      </c>
      <c r="AX1212" s="14" t="s">
        <v>76</v>
      </c>
      <c r="AY1212" s="167" t="s">
        <v>375</v>
      </c>
    </row>
    <row r="1213" spans="2:65" s="1" customFormat="1" ht="24.2" customHeight="1" x14ac:dyDescent="0.2">
      <c r="B1213" s="32"/>
      <c r="C1213" s="179" t="s">
        <v>1444</v>
      </c>
      <c r="D1213" s="179" t="s">
        <v>657</v>
      </c>
      <c r="E1213" s="180" t="s">
        <v>3324</v>
      </c>
      <c r="F1213" s="181" t="s">
        <v>3325</v>
      </c>
      <c r="G1213" s="182" t="s">
        <v>631</v>
      </c>
      <c r="H1213" s="183">
        <v>1</v>
      </c>
      <c r="I1213" s="184"/>
      <c r="J1213" s="185">
        <f>ROUND(I1213*H1213,2)</f>
        <v>0</v>
      </c>
      <c r="K1213" s="181" t="s">
        <v>381</v>
      </c>
      <c r="L1213" s="186"/>
      <c r="M1213" s="187" t="s">
        <v>1</v>
      </c>
      <c r="N1213" s="188" t="s">
        <v>41</v>
      </c>
      <c r="P1213" s="147">
        <f>O1213*H1213</f>
        <v>0</v>
      </c>
      <c r="Q1213" s="147">
        <v>0</v>
      </c>
      <c r="R1213" s="147">
        <f>Q1213*H1213</f>
        <v>0</v>
      </c>
      <c r="S1213" s="147">
        <v>0</v>
      </c>
      <c r="T1213" s="148">
        <f>S1213*H1213</f>
        <v>0</v>
      </c>
      <c r="AR1213" s="149" t="s">
        <v>424</v>
      </c>
      <c r="AT1213" s="149" t="s">
        <v>657</v>
      </c>
      <c r="AU1213" s="149" t="s">
        <v>83</v>
      </c>
      <c r="AY1213" s="17" t="s">
        <v>375</v>
      </c>
      <c r="BE1213" s="150">
        <f>IF(N1213="základní",J1213,0)</f>
        <v>0</v>
      </c>
      <c r="BF1213" s="150">
        <f>IF(N1213="snížená",J1213,0)</f>
        <v>0</v>
      </c>
      <c r="BG1213" s="150">
        <f>IF(N1213="zákl. přenesená",J1213,0)</f>
        <v>0</v>
      </c>
      <c r="BH1213" s="150">
        <f>IF(N1213="sníž. přenesená",J1213,0)</f>
        <v>0</v>
      </c>
      <c r="BI1213" s="150">
        <f>IF(N1213="nulová",J1213,0)</f>
        <v>0</v>
      </c>
      <c r="BJ1213" s="17" t="s">
        <v>83</v>
      </c>
      <c r="BK1213" s="150">
        <f>ROUND(I1213*H1213,2)</f>
        <v>0</v>
      </c>
      <c r="BL1213" s="17" t="s">
        <v>382</v>
      </c>
      <c r="BM1213" s="149" t="s">
        <v>3326</v>
      </c>
    </row>
    <row r="1214" spans="2:65" s="12" customFormat="1" ht="11.25" x14ac:dyDescent="0.2">
      <c r="B1214" s="151"/>
      <c r="D1214" s="152" t="s">
        <v>384</v>
      </c>
      <c r="E1214" s="153" t="s">
        <v>1</v>
      </c>
      <c r="F1214" s="154" t="s">
        <v>83</v>
      </c>
      <c r="H1214" s="155">
        <v>1</v>
      </c>
      <c r="I1214" s="156"/>
      <c r="L1214" s="151"/>
      <c r="M1214" s="157"/>
      <c r="T1214" s="158"/>
      <c r="AT1214" s="153" t="s">
        <v>384</v>
      </c>
      <c r="AU1214" s="153" t="s">
        <v>83</v>
      </c>
      <c r="AV1214" s="12" t="s">
        <v>85</v>
      </c>
      <c r="AW1214" s="12" t="s">
        <v>32</v>
      </c>
      <c r="AX1214" s="12" t="s">
        <v>83</v>
      </c>
      <c r="AY1214" s="153" t="s">
        <v>375</v>
      </c>
    </row>
    <row r="1215" spans="2:65" s="14" customFormat="1" ht="11.25" x14ac:dyDescent="0.2">
      <c r="B1215" s="166"/>
      <c r="D1215" s="152" t="s">
        <v>384</v>
      </c>
      <c r="E1215" s="167" t="s">
        <v>1</v>
      </c>
      <c r="F1215" s="168" t="s">
        <v>3301</v>
      </c>
      <c r="H1215" s="167" t="s">
        <v>1</v>
      </c>
      <c r="I1215" s="169"/>
      <c r="L1215" s="166"/>
      <c r="M1215" s="170"/>
      <c r="T1215" s="171"/>
      <c r="AT1215" s="167" t="s">
        <v>384</v>
      </c>
      <c r="AU1215" s="167" t="s">
        <v>83</v>
      </c>
      <c r="AV1215" s="14" t="s">
        <v>83</v>
      </c>
      <c r="AW1215" s="14" t="s">
        <v>32</v>
      </c>
      <c r="AX1215" s="14" t="s">
        <v>76</v>
      </c>
      <c r="AY1215" s="167" t="s">
        <v>375</v>
      </c>
    </row>
    <row r="1216" spans="2:65" s="1" customFormat="1" ht="44.25" customHeight="1" x14ac:dyDescent="0.2">
      <c r="B1216" s="32"/>
      <c r="C1216" s="179" t="s">
        <v>1450</v>
      </c>
      <c r="D1216" s="179" t="s">
        <v>657</v>
      </c>
      <c r="E1216" s="180" t="s">
        <v>3327</v>
      </c>
      <c r="F1216" s="181" t="s">
        <v>2842</v>
      </c>
      <c r="G1216" s="182" t="s">
        <v>631</v>
      </c>
      <c r="H1216" s="183">
        <v>4</v>
      </c>
      <c r="I1216" s="184"/>
      <c r="J1216" s="185">
        <f>ROUND(I1216*H1216,2)</f>
        <v>0</v>
      </c>
      <c r="K1216" s="181" t="s">
        <v>381</v>
      </c>
      <c r="L1216" s="186"/>
      <c r="M1216" s="187" t="s">
        <v>1</v>
      </c>
      <c r="N1216" s="188" t="s">
        <v>41</v>
      </c>
      <c r="P1216" s="147">
        <f>O1216*H1216</f>
        <v>0</v>
      </c>
      <c r="Q1216" s="147">
        <v>0</v>
      </c>
      <c r="R1216" s="147">
        <f>Q1216*H1216</f>
        <v>0</v>
      </c>
      <c r="S1216" s="147">
        <v>0</v>
      </c>
      <c r="T1216" s="148">
        <f>S1216*H1216</f>
        <v>0</v>
      </c>
      <c r="AR1216" s="149" t="s">
        <v>424</v>
      </c>
      <c r="AT1216" s="149" t="s">
        <v>657</v>
      </c>
      <c r="AU1216" s="149" t="s">
        <v>83</v>
      </c>
      <c r="AY1216" s="17" t="s">
        <v>375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83</v>
      </c>
      <c r="BK1216" s="150">
        <f>ROUND(I1216*H1216,2)</f>
        <v>0</v>
      </c>
      <c r="BL1216" s="17" t="s">
        <v>382</v>
      </c>
      <c r="BM1216" s="149" t="s">
        <v>3328</v>
      </c>
    </row>
    <row r="1217" spans="2:65" s="12" customFormat="1" ht="11.25" x14ac:dyDescent="0.2">
      <c r="B1217" s="151"/>
      <c r="D1217" s="152" t="s">
        <v>384</v>
      </c>
      <c r="E1217" s="153" t="s">
        <v>1</v>
      </c>
      <c r="F1217" s="154" t="s">
        <v>382</v>
      </c>
      <c r="H1217" s="155">
        <v>4</v>
      </c>
      <c r="I1217" s="156"/>
      <c r="L1217" s="151"/>
      <c r="M1217" s="157"/>
      <c r="T1217" s="158"/>
      <c r="AT1217" s="153" t="s">
        <v>384</v>
      </c>
      <c r="AU1217" s="153" t="s">
        <v>83</v>
      </c>
      <c r="AV1217" s="12" t="s">
        <v>85</v>
      </c>
      <c r="AW1217" s="12" t="s">
        <v>32</v>
      </c>
      <c r="AX1217" s="12" t="s">
        <v>83</v>
      </c>
      <c r="AY1217" s="153" t="s">
        <v>375</v>
      </c>
    </row>
    <row r="1218" spans="2:65" s="14" customFormat="1" ht="11.25" x14ac:dyDescent="0.2">
      <c r="B1218" s="166"/>
      <c r="D1218" s="152" t="s">
        <v>384</v>
      </c>
      <c r="E1218" s="167" t="s">
        <v>1</v>
      </c>
      <c r="F1218" s="168" t="s">
        <v>3308</v>
      </c>
      <c r="H1218" s="167" t="s">
        <v>1</v>
      </c>
      <c r="I1218" s="169"/>
      <c r="L1218" s="166"/>
      <c r="M1218" s="170"/>
      <c r="T1218" s="171"/>
      <c r="AT1218" s="167" t="s">
        <v>384</v>
      </c>
      <c r="AU1218" s="167" t="s">
        <v>83</v>
      </c>
      <c r="AV1218" s="14" t="s">
        <v>83</v>
      </c>
      <c r="AW1218" s="14" t="s">
        <v>32</v>
      </c>
      <c r="AX1218" s="14" t="s">
        <v>76</v>
      </c>
      <c r="AY1218" s="167" t="s">
        <v>375</v>
      </c>
    </row>
    <row r="1219" spans="2:65" s="1" customFormat="1" ht="44.25" customHeight="1" x14ac:dyDescent="0.2">
      <c r="B1219" s="32"/>
      <c r="C1219" s="179" t="s">
        <v>1455</v>
      </c>
      <c r="D1219" s="179" t="s">
        <v>657</v>
      </c>
      <c r="E1219" s="180" t="s">
        <v>3329</v>
      </c>
      <c r="F1219" s="181" t="s">
        <v>3330</v>
      </c>
      <c r="G1219" s="182" t="s">
        <v>631</v>
      </c>
      <c r="H1219" s="183">
        <v>52</v>
      </c>
      <c r="I1219" s="184"/>
      <c r="J1219" s="185">
        <f>ROUND(I1219*H1219,2)</f>
        <v>0</v>
      </c>
      <c r="K1219" s="181" t="s">
        <v>381</v>
      </c>
      <c r="L1219" s="186"/>
      <c r="M1219" s="187" t="s">
        <v>1</v>
      </c>
      <c r="N1219" s="188" t="s">
        <v>41</v>
      </c>
      <c r="P1219" s="147">
        <f>O1219*H1219</f>
        <v>0</v>
      </c>
      <c r="Q1219" s="147">
        <v>0</v>
      </c>
      <c r="R1219" s="147">
        <f>Q1219*H1219</f>
        <v>0</v>
      </c>
      <c r="S1219" s="147">
        <v>0</v>
      </c>
      <c r="T1219" s="148">
        <f>S1219*H1219</f>
        <v>0</v>
      </c>
      <c r="AR1219" s="149" t="s">
        <v>424</v>
      </c>
      <c r="AT1219" s="149" t="s">
        <v>657</v>
      </c>
      <c r="AU1219" s="149" t="s">
        <v>83</v>
      </c>
      <c r="AY1219" s="17" t="s">
        <v>375</v>
      </c>
      <c r="BE1219" s="150">
        <f>IF(N1219="základní",J1219,0)</f>
        <v>0</v>
      </c>
      <c r="BF1219" s="150">
        <f>IF(N1219="snížená",J1219,0)</f>
        <v>0</v>
      </c>
      <c r="BG1219" s="150">
        <f>IF(N1219="zákl. přenesená",J1219,0)</f>
        <v>0</v>
      </c>
      <c r="BH1219" s="150">
        <f>IF(N1219="sníž. přenesená",J1219,0)</f>
        <v>0</v>
      </c>
      <c r="BI1219" s="150">
        <f>IF(N1219="nulová",J1219,0)</f>
        <v>0</v>
      </c>
      <c r="BJ1219" s="17" t="s">
        <v>83</v>
      </c>
      <c r="BK1219" s="150">
        <f>ROUND(I1219*H1219,2)</f>
        <v>0</v>
      </c>
      <c r="BL1219" s="17" t="s">
        <v>382</v>
      </c>
      <c r="BM1219" s="149" t="s">
        <v>3331</v>
      </c>
    </row>
    <row r="1220" spans="2:65" s="12" customFormat="1" ht="11.25" x14ac:dyDescent="0.2">
      <c r="B1220" s="151"/>
      <c r="D1220" s="152" t="s">
        <v>384</v>
      </c>
      <c r="E1220" s="153" t="s">
        <v>1</v>
      </c>
      <c r="F1220" s="154" t="s">
        <v>93</v>
      </c>
      <c r="H1220" s="155">
        <v>3</v>
      </c>
      <c r="I1220" s="156"/>
      <c r="L1220" s="151"/>
      <c r="M1220" s="157"/>
      <c r="T1220" s="158"/>
      <c r="AT1220" s="153" t="s">
        <v>384</v>
      </c>
      <c r="AU1220" s="153" t="s">
        <v>83</v>
      </c>
      <c r="AV1220" s="12" t="s">
        <v>85</v>
      </c>
      <c r="AW1220" s="12" t="s">
        <v>32</v>
      </c>
      <c r="AX1220" s="12" t="s">
        <v>76</v>
      </c>
      <c r="AY1220" s="153" t="s">
        <v>375</v>
      </c>
    </row>
    <row r="1221" spans="2:65" s="12" customFormat="1" ht="11.25" x14ac:dyDescent="0.2">
      <c r="B1221" s="151"/>
      <c r="D1221" s="152" t="s">
        <v>384</v>
      </c>
      <c r="E1221" s="153" t="s">
        <v>1</v>
      </c>
      <c r="F1221" s="154" t="s">
        <v>404</v>
      </c>
      <c r="H1221" s="155">
        <v>5</v>
      </c>
      <c r="I1221" s="156"/>
      <c r="L1221" s="151"/>
      <c r="M1221" s="157"/>
      <c r="T1221" s="158"/>
      <c r="AT1221" s="153" t="s">
        <v>384</v>
      </c>
      <c r="AU1221" s="153" t="s">
        <v>83</v>
      </c>
      <c r="AV1221" s="12" t="s">
        <v>85</v>
      </c>
      <c r="AW1221" s="12" t="s">
        <v>32</v>
      </c>
      <c r="AX1221" s="12" t="s">
        <v>76</v>
      </c>
      <c r="AY1221" s="153" t="s">
        <v>375</v>
      </c>
    </row>
    <row r="1222" spans="2:65" s="12" customFormat="1" ht="11.25" x14ac:dyDescent="0.2">
      <c r="B1222" s="151"/>
      <c r="D1222" s="152" t="s">
        <v>384</v>
      </c>
      <c r="E1222" s="153" t="s">
        <v>1</v>
      </c>
      <c r="F1222" s="154" t="s">
        <v>382</v>
      </c>
      <c r="H1222" s="155">
        <v>4</v>
      </c>
      <c r="I1222" s="156"/>
      <c r="L1222" s="151"/>
      <c r="M1222" s="157"/>
      <c r="T1222" s="158"/>
      <c r="AT1222" s="153" t="s">
        <v>384</v>
      </c>
      <c r="AU1222" s="153" t="s">
        <v>83</v>
      </c>
      <c r="AV1222" s="12" t="s">
        <v>85</v>
      </c>
      <c r="AW1222" s="12" t="s">
        <v>32</v>
      </c>
      <c r="AX1222" s="12" t="s">
        <v>76</v>
      </c>
      <c r="AY1222" s="153" t="s">
        <v>375</v>
      </c>
    </row>
    <row r="1223" spans="2:65" s="12" customFormat="1" ht="11.25" x14ac:dyDescent="0.2">
      <c r="B1223" s="151"/>
      <c r="D1223" s="152" t="s">
        <v>384</v>
      </c>
      <c r="E1223" s="153" t="s">
        <v>1</v>
      </c>
      <c r="F1223" s="154" t="s">
        <v>424</v>
      </c>
      <c r="H1223" s="155">
        <v>8</v>
      </c>
      <c r="I1223" s="156"/>
      <c r="L1223" s="151"/>
      <c r="M1223" s="157"/>
      <c r="T1223" s="158"/>
      <c r="AT1223" s="153" t="s">
        <v>384</v>
      </c>
      <c r="AU1223" s="153" t="s">
        <v>83</v>
      </c>
      <c r="AV1223" s="12" t="s">
        <v>85</v>
      </c>
      <c r="AW1223" s="12" t="s">
        <v>32</v>
      </c>
      <c r="AX1223" s="12" t="s">
        <v>76</v>
      </c>
      <c r="AY1223" s="153" t="s">
        <v>375</v>
      </c>
    </row>
    <row r="1224" spans="2:65" s="12" customFormat="1" ht="11.25" x14ac:dyDescent="0.2">
      <c r="B1224" s="151"/>
      <c r="D1224" s="152" t="s">
        <v>384</v>
      </c>
      <c r="E1224" s="153" t="s">
        <v>1</v>
      </c>
      <c r="F1224" s="154" t="s">
        <v>413</v>
      </c>
      <c r="H1224" s="155">
        <v>6</v>
      </c>
      <c r="I1224" s="156"/>
      <c r="L1224" s="151"/>
      <c r="M1224" s="157"/>
      <c r="T1224" s="158"/>
      <c r="AT1224" s="153" t="s">
        <v>384</v>
      </c>
      <c r="AU1224" s="153" t="s">
        <v>83</v>
      </c>
      <c r="AV1224" s="12" t="s">
        <v>85</v>
      </c>
      <c r="AW1224" s="12" t="s">
        <v>32</v>
      </c>
      <c r="AX1224" s="12" t="s">
        <v>76</v>
      </c>
      <c r="AY1224" s="153" t="s">
        <v>375</v>
      </c>
    </row>
    <row r="1225" spans="2:65" s="12" customFormat="1" ht="11.25" x14ac:dyDescent="0.2">
      <c r="B1225" s="151"/>
      <c r="D1225" s="152" t="s">
        <v>384</v>
      </c>
      <c r="E1225" s="153" t="s">
        <v>1</v>
      </c>
      <c r="F1225" s="154" t="s">
        <v>413</v>
      </c>
      <c r="H1225" s="155">
        <v>6</v>
      </c>
      <c r="I1225" s="156"/>
      <c r="L1225" s="151"/>
      <c r="M1225" s="157"/>
      <c r="T1225" s="158"/>
      <c r="AT1225" s="153" t="s">
        <v>384</v>
      </c>
      <c r="AU1225" s="153" t="s">
        <v>83</v>
      </c>
      <c r="AV1225" s="12" t="s">
        <v>85</v>
      </c>
      <c r="AW1225" s="12" t="s">
        <v>32</v>
      </c>
      <c r="AX1225" s="12" t="s">
        <v>76</v>
      </c>
      <c r="AY1225" s="153" t="s">
        <v>375</v>
      </c>
    </row>
    <row r="1226" spans="2:65" s="12" customFormat="1" ht="11.25" x14ac:dyDescent="0.2">
      <c r="B1226" s="151"/>
      <c r="D1226" s="152" t="s">
        <v>384</v>
      </c>
      <c r="E1226" s="153" t="s">
        <v>1</v>
      </c>
      <c r="F1226" s="154" t="s">
        <v>424</v>
      </c>
      <c r="H1226" s="155">
        <v>8</v>
      </c>
      <c r="I1226" s="156"/>
      <c r="L1226" s="151"/>
      <c r="M1226" s="157"/>
      <c r="T1226" s="158"/>
      <c r="AT1226" s="153" t="s">
        <v>384</v>
      </c>
      <c r="AU1226" s="153" t="s">
        <v>83</v>
      </c>
      <c r="AV1226" s="12" t="s">
        <v>85</v>
      </c>
      <c r="AW1226" s="12" t="s">
        <v>32</v>
      </c>
      <c r="AX1226" s="12" t="s">
        <v>76</v>
      </c>
      <c r="AY1226" s="153" t="s">
        <v>375</v>
      </c>
    </row>
    <row r="1227" spans="2:65" s="12" customFormat="1" ht="11.25" x14ac:dyDescent="0.2">
      <c r="B1227" s="151"/>
      <c r="D1227" s="152" t="s">
        <v>384</v>
      </c>
      <c r="E1227" s="153" t="s">
        <v>1</v>
      </c>
      <c r="F1227" s="154" t="s">
        <v>413</v>
      </c>
      <c r="H1227" s="155">
        <v>6</v>
      </c>
      <c r="I1227" s="156"/>
      <c r="L1227" s="151"/>
      <c r="M1227" s="157"/>
      <c r="T1227" s="158"/>
      <c r="AT1227" s="153" t="s">
        <v>384</v>
      </c>
      <c r="AU1227" s="153" t="s">
        <v>83</v>
      </c>
      <c r="AV1227" s="12" t="s">
        <v>85</v>
      </c>
      <c r="AW1227" s="12" t="s">
        <v>32</v>
      </c>
      <c r="AX1227" s="12" t="s">
        <v>76</v>
      </c>
      <c r="AY1227" s="153" t="s">
        <v>375</v>
      </c>
    </row>
    <row r="1228" spans="2:65" s="12" customFormat="1" ht="11.25" x14ac:dyDescent="0.2">
      <c r="B1228" s="151"/>
      <c r="D1228" s="152" t="s">
        <v>384</v>
      </c>
      <c r="E1228" s="153" t="s">
        <v>1</v>
      </c>
      <c r="F1228" s="154" t="s">
        <v>413</v>
      </c>
      <c r="H1228" s="155">
        <v>6</v>
      </c>
      <c r="I1228" s="156"/>
      <c r="L1228" s="151"/>
      <c r="M1228" s="157"/>
      <c r="T1228" s="158"/>
      <c r="AT1228" s="153" t="s">
        <v>384</v>
      </c>
      <c r="AU1228" s="153" t="s">
        <v>83</v>
      </c>
      <c r="AV1228" s="12" t="s">
        <v>85</v>
      </c>
      <c r="AW1228" s="12" t="s">
        <v>32</v>
      </c>
      <c r="AX1228" s="12" t="s">
        <v>76</v>
      </c>
      <c r="AY1228" s="153" t="s">
        <v>375</v>
      </c>
    </row>
    <row r="1229" spans="2:65" s="13" customFormat="1" ht="11.25" x14ac:dyDescent="0.2">
      <c r="B1229" s="159"/>
      <c r="D1229" s="152" t="s">
        <v>384</v>
      </c>
      <c r="E1229" s="160" t="s">
        <v>1</v>
      </c>
      <c r="F1229" s="161" t="s">
        <v>387</v>
      </c>
      <c r="H1229" s="162">
        <v>52</v>
      </c>
      <c r="I1229" s="163"/>
      <c r="L1229" s="159"/>
      <c r="M1229" s="164"/>
      <c r="T1229" s="165"/>
      <c r="AT1229" s="160" t="s">
        <v>384</v>
      </c>
      <c r="AU1229" s="160" t="s">
        <v>83</v>
      </c>
      <c r="AV1229" s="13" t="s">
        <v>382</v>
      </c>
      <c r="AW1229" s="13" t="s">
        <v>32</v>
      </c>
      <c r="AX1229" s="13" t="s">
        <v>83</v>
      </c>
      <c r="AY1229" s="160" t="s">
        <v>375</v>
      </c>
    </row>
    <row r="1230" spans="2:65" s="14" customFormat="1" ht="11.25" x14ac:dyDescent="0.2">
      <c r="B1230" s="166"/>
      <c r="D1230" s="152" t="s">
        <v>384</v>
      </c>
      <c r="E1230" s="167" t="s">
        <v>1</v>
      </c>
      <c r="F1230" s="168" t="s">
        <v>3308</v>
      </c>
      <c r="H1230" s="167" t="s">
        <v>1</v>
      </c>
      <c r="I1230" s="169"/>
      <c r="L1230" s="166"/>
      <c r="M1230" s="170"/>
      <c r="T1230" s="171"/>
      <c r="AT1230" s="167" t="s">
        <v>384</v>
      </c>
      <c r="AU1230" s="167" t="s">
        <v>83</v>
      </c>
      <c r="AV1230" s="14" t="s">
        <v>83</v>
      </c>
      <c r="AW1230" s="14" t="s">
        <v>32</v>
      </c>
      <c r="AX1230" s="14" t="s">
        <v>76</v>
      </c>
      <c r="AY1230" s="167" t="s">
        <v>375</v>
      </c>
    </row>
    <row r="1231" spans="2:65" s="1" customFormat="1" ht="37.9" customHeight="1" x14ac:dyDescent="0.2">
      <c r="B1231" s="32"/>
      <c r="C1231" s="179" t="s">
        <v>1461</v>
      </c>
      <c r="D1231" s="179" t="s">
        <v>657</v>
      </c>
      <c r="E1231" s="180" t="s">
        <v>3332</v>
      </c>
      <c r="F1231" s="181" t="s">
        <v>2851</v>
      </c>
      <c r="G1231" s="182" t="s">
        <v>631</v>
      </c>
      <c r="H1231" s="183">
        <v>3</v>
      </c>
      <c r="I1231" s="184"/>
      <c r="J1231" s="185">
        <f>ROUND(I1231*H1231,2)</f>
        <v>0</v>
      </c>
      <c r="K1231" s="181" t="s">
        <v>381</v>
      </c>
      <c r="L1231" s="186"/>
      <c r="M1231" s="187" t="s">
        <v>1</v>
      </c>
      <c r="N1231" s="188" t="s">
        <v>41</v>
      </c>
      <c r="P1231" s="147">
        <f>O1231*H1231</f>
        <v>0</v>
      </c>
      <c r="Q1231" s="147">
        <v>0</v>
      </c>
      <c r="R1231" s="147">
        <f>Q1231*H1231</f>
        <v>0</v>
      </c>
      <c r="S1231" s="147">
        <v>0</v>
      </c>
      <c r="T1231" s="148">
        <f>S1231*H1231</f>
        <v>0</v>
      </c>
      <c r="AR1231" s="149" t="s">
        <v>424</v>
      </c>
      <c r="AT1231" s="149" t="s">
        <v>657</v>
      </c>
      <c r="AU1231" s="149" t="s">
        <v>83</v>
      </c>
      <c r="AY1231" s="17" t="s">
        <v>375</v>
      </c>
      <c r="BE1231" s="150">
        <f>IF(N1231="základní",J1231,0)</f>
        <v>0</v>
      </c>
      <c r="BF1231" s="150">
        <f>IF(N1231="snížená",J1231,0)</f>
        <v>0</v>
      </c>
      <c r="BG1231" s="150">
        <f>IF(N1231="zákl. přenesená",J1231,0)</f>
        <v>0</v>
      </c>
      <c r="BH1231" s="150">
        <f>IF(N1231="sníž. přenesená",J1231,0)</f>
        <v>0</v>
      </c>
      <c r="BI1231" s="150">
        <f>IF(N1231="nulová",J1231,0)</f>
        <v>0</v>
      </c>
      <c r="BJ1231" s="17" t="s">
        <v>83</v>
      </c>
      <c r="BK1231" s="150">
        <f>ROUND(I1231*H1231,2)</f>
        <v>0</v>
      </c>
      <c r="BL1231" s="17" t="s">
        <v>382</v>
      </c>
      <c r="BM1231" s="149" t="s">
        <v>3333</v>
      </c>
    </row>
    <row r="1232" spans="2:65" s="12" customFormat="1" ht="11.25" x14ac:dyDescent="0.2">
      <c r="B1232" s="151"/>
      <c r="D1232" s="152" t="s">
        <v>384</v>
      </c>
      <c r="E1232" s="153" t="s">
        <v>1</v>
      </c>
      <c r="F1232" s="154" t="s">
        <v>93</v>
      </c>
      <c r="H1232" s="155">
        <v>3</v>
      </c>
      <c r="I1232" s="156"/>
      <c r="L1232" s="151"/>
      <c r="M1232" s="157"/>
      <c r="T1232" s="158"/>
      <c r="AT1232" s="153" t="s">
        <v>384</v>
      </c>
      <c r="AU1232" s="153" t="s">
        <v>83</v>
      </c>
      <c r="AV1232" s="12" t="s">
        <v>85</v>
      </c>
      <c r="AW1232" s="12" t="s">
        <v>32</v>
      </c>
      <c r="AX1232" s="12" t="s">
        <v>83</v>
      </c>
      <c r="AY1232" s="153" t="s">
        <v>375</v>
      </c>
    </row>
    <row r="1233" spans="2:65" s="14" customFormat="1" ht="11.25" x14ac:dyDescent="0.2">
      <c r="B1233" s="166"/>
      <c r="D1233" s="152" t="s">
        <v>384</v>
      </c>
      <c r="E1233" s="167" t="s">
        <v>1</v>
      </c>
      <c r="F1233" s="168" t="s">
        <v>3308</v>
      </c>
      <c r="H1233" s="167" t="s">
        <v>1</v>
      </c>
      <c r="I1233" s="169"/>
      <c r="L1233" s="166"/>
      <c r="M1233" s="170"/>
      <c r="T1233" s="171"/>
      <c r="AT1233" s="167" t="s">
        <v>384</v>
      </c>
      <c r="AU1233" s="167" t="s">
        <v>83</v>
      </c>
      <c r="AV1233" s="14" t="s">
        <v>83</v>
      </c>
      <c r="AW1233" s="14" t="s">
        <v>32</v>
      </c>
      <c r="AX1233" s="14" t="s">
        <v>76</v>
      </c>
      <c r="AY1233" s="167" t="s">
        <v>375</v>
      </c>
    </row>
    <row r="1234" spans="2:65" s="1" customFormat="1" ht="37.9" customHeight="1" x14ac:dyDescent="0.2">
      <c r="B1234" s="32"/>
      <c r="C1234" s="179" t="s">
        <v>1471</v>
      </c>
      <c r="D1234" s="179" t="s">
        <v>657</v>
      </c>
      <c r="E1234" s="180" t="s">
        <v>3334</v>
      </c>
      <c r="F1234" s="181" t="s">
        <v>2854</v>
      </c>
      <c r="G1234" s="182" t="s">
        <v>631</v>
      </c>
      <c r="H1234" s="183">
        <v>3</v>
      </c>
      <c r="I1234" s="184"/>
      <c r="J1234" s="185">
        <f>ROUND(I1234*H1234,2)</f>
        <v>0</v>
      </c>
      <c r="K1234" s="181" t="s">
        <v>381</v>
      </c>
      <c r="L1234" s="186"/>
      <c r="M1234" s="187" t="s">
        <v>1</v>
      </c>
      <c r="N1234" s="188" t="s">
        <v>41</v>
      </c>
      <c r="P1234" s="147">
        <f>O1234*H1234</f>
        <v>0</v>
      </c>
      <c r="Q1234" s="147">
        <v>0</v>
      </c>
      <c r="R1234" s="147">
        <f>Q1234*H1234</f>
        <v>0</v>
      </c>
      <c r="S1234" s="147">
        <v>0</v>
      </c>
      <c r="T1234" s="148">
        <f>S1234*H1234</f>
        <v>0</v>
      </c>
      <c r="AR1234" s="149" t="s">
        <v>424</v>
      </c>
      <c r="AT1234" s="149" t="s">
        <v>657</v>
      </c>
      <c r="AU1234" s="149" t="s">
        <v>83</v>
      </c>
      <c r="AY1234" s="17" t="s">
        <v>375</v>
      </c>
      <c r="BE1234" s="150">
        <f>IF(N1234="základní",J1234,0)</f>
        <v>0</v>
      </c>
      <c r="BF1234" s="150">
        <f>IF(N1234="snížená",J1234,0)</f>
        <v>0</v>
      </c>
      <c r="BG1234" s="150">
        <f>IF(N1234="zákl. přenesená",J1234,0)</f>
        <v>0</v>
      </c>
      <c r="BH1234" s="150">
        <f>IF(N1234="sníž. přenesená",J1234,0)</f>
        <v>0</v>
      </c>
      <c r="BI1234" s="150">
        <f>IF(N1234="nulová",J1234,0)</f>
        <v>0</v>
      </c>
      <c r="BJ1234" s="17" t="s">
        <v>83</v>
      </c>
      <c r="BK1234" s="150">
        <f>ROUND(I1234*H1234,2)</f>
        <v>0</v>
      </c>
      <c r="BL1234" s="17" t="s">
        <v>382</v>
      </c>
      <c r="BM1234" s="149" t="s">
        <v>3335</v>
      </c>
    </row>
    <row r="1235" spans="2:65" s="12" customFormat="1" ht="11.25" x14ac:dyDescent="0.2">
      <c r="B1235" s="151"/>
      <c r="D1235" s="152" t="s">
        <v>384</v>
      </c>
      <c r="E1235" s="153" t="s">
        <v>1</v>
      </c>
      <c r="F1235" s="154" t="s">
        <v>93</v>
      </c>
      <c r="H1235" s="155">
        <v>3</v>
      </c>
      <c r="I1235" s="156"/>
      <c r="L1235" s="151"/>
      <c r="M1235" s="157"/>
      <c r="T1235" s="158"/>
      <c r="AT1235" s="153" t="s">
        <v>384</v>
      </c>
      <c r="AU1235" s="153" t="s">
        <v>83</v>
      </c>
      <c r="AV1235" s="12" t="s">
        <v>85</v>
      </c>
      <c r="AW1235" s="12" t="s">
        <v>32</v>
      </c>
      <c r="AX1235" s="12" t="s">
        <v>83</v>
      </c>
      <c r="AY1235" s="153" t="s">
        <v>375</v>
      </c>
    </row>
    <row r="1236" spans="2:65" s="14" customFormat="1" ht="11.25" x14ac:dyDescent="0.2">
      <c r="B1236" s="166"/>
      <c r="D1236" s="152" t="s">
        <v>384</v>
      </c>
      <c r="E1236" s="167" t="s">
        <v>1</v>
      </c>
      <c r="F1236" s="168" t="s">
        <v>3308</v>
      </c>
      <c r="H1236" s="167" t="s">
        <v>1</v>
      </c>
      <c r="I1236" s="169"/>
      <c r="L1236" s="166"/>
      <c r="M1236" s="170"/>
      <c r="T1236" s="171"/>
      <c r="AT1236" s="167" t="s">
        <v>384</v>
      </c>
      <c r="AU1236" s="167" t="s">
        <v>83</v>
      </c>
      <c r="AV1236" s="14" t="s">
        <v>83</v>
      </c>
      <c r="AW1236" s="14" t="s">
        <v>32</v>
      </c>
      <c r="AX1236" s="14" t="s">
        <v>76</v>
      </c>
      <c r="AY1236" s="167" t="s">
        <v>375</v>
      </c>
    </row>
    <row r="1237" spans="2:65" s="1" customFormat="1" ht="24.2" customHeight="1" x14ac:dyDescent="0.2">
      <c r="B1237" s="32"/>
      <c r="C1237" s="179" t="s">
        <v>1477</v>
      </c>
      <c r="D1237" s="179" t="s">
        <v>657</v>
      </c>
      <c r="E1237" s="180" t="s">
        <v>3336</v>
      </c>
      <c r="F1237" s="181" t="s">
        <v>2845</v>
      </c>
      <c r="G1237" s="182" t="s">
        <v>631</v>
      </c>
      <c r="H1237" s="183">
        <v>18</v>
      </c>
      <c r="I1237" s="184"/>
      <c r="J1237" s="185">
        <f>ROUND(I1237*H1237,2)</f>
        <v>0</v>
      </c>
      <c r="K1237" s="181" t="s">
        <v>381</v>
      </c>
      <c r="L1237" s="186"/>
      <c r="M1237" s="187" t="s">
        <v>1</v>
      </c>
      <c r="N1237" s="188" t="s">
        <v>41</v>
      </c>
      <c r="P1237" s="147">
        <f>O1237*H1237</f>
        <v>0</v>
      </c>
      <c r="Q1237" s="147">
        <v>0</v>
      </c>
      <c r="R1237" s="147">
        <f>Q1237*H1237</f>
        <v>0</v>
      </c>
      <c r="S1237" s="147">
        <v>0</v>
      </c>
      <c r="T1237" s="148">
        <f>S1237*H1237</f>
        <v>0</v>
      </c>
      <c r="AR1237" s="149" t="s">
        <v>424</v>
      </c>
      <c r="AT1237" s="149" t="s">
        <v>657</v>
      </c>
      <c r="AU1237" s="149" t="s">
        <v>83</v>
      </c>
      <c r="AY1237" s="17" t="s">
        <v>375</v>
      </c>
      <c r="BE1237" s="150">
        <f>IF(N1237="základní",J1237,0)</f>
        <v>0</v>
      </c>
      <c r="BF1237" s="150">
        <f>IF(N1237="snížená",J1237,0)</f>
        <v>0</v>
      </c>
      <c r="BG1237" s="150">
        <f>IF(N1237="zákl. přenesená",J1237,0)</f>
        <v>0</v>
      </c>
      <c r="BH1237" s="150">
        <f>IF(N1237="sníž. přenesená",J1237,0)</f>
        <v>0</v>
      </c>
      <c r="BI1237" s="150">
        <f>IF(N1237="nulová",J1237,0)</f>
        <v>0</v>
      </c>
      <c r="BJ1237" s="17" t="s">
        <v>83</v>
      </c>
      <c r="BK1237" s="150">
        <f>ROUND(I1237*H1237,2)</f>
        <v>0</v>
      </c>
      <c r="BL1237" s="17" t="s">
        <v>382</v>
      </c>
      <c r="BM1237" s="149" t="s">
        <v>3337</v>
      </c>
    </row>
    <row r="1238" spans="2:65" s="12" customFormat="1" ht="11.25" x14ac:dyDescent="0.2">
      <c r="B1238" s="151"/>
      <c r="D1238" s="152" t="s">
        <v>384</v>
      </c>
      <c r="E1238" s="153" t="s">
        <v>1</v>
      </c>
      <c r="F1238" s="154" t="s">
        <v>93</v>
      </c>
      <c r="H1238" s="155">
        <v>3</v>
      </c>
      <c r="I1238" s="156"/>
      <c r="L1238" s="151"/>
      <c r="M1238" s="157"/>
      <c r="T1238" s="158"/>
      <c r="AT1238" s="153" t="s">
        <v>384</v>
      </c>
      <c r="AU1238" s="153" t="s">
        <v>83</v>
      </c>
      <c r="AV1238" s="12" t="s">
        <v>85</v>
      </c>
      <c r="AW1238" s="12" t="s">
        <v>32</v>
      </c>
      <c r="AX1238" s="12" t="s">
        <v>76</v>
      </c>
      <c r="AY1238" s="153" t="s">
        <v>375</v>
      </c>
    </row>
    <row r="1239" spans="2:65" s="12" customFormat="1" ht="11.25" x14ac:dyDescent="0.2">
      <c r="B1239" s="151"/>
      <c r="D1239" s="152" t="s">
        <v>384</v>
      </c>
      <c r="E1239" s="153" t="s">
        <v>1</v>
      </c>
      <c r="F1239" s="154" t="s">
        <v>93</v>
      </c>
      <c r="H1239" s="155">
        <v>3</v>
      </c>
      <c r="I1239" s="156"/>
      <c r="L1239" s="151"/>
      <c r="M1239" s="157"/>
      <c r="T1239" s="158"/>
      <c r="AT1239" s="153" t="s">
        <v>384</v>
      </c>
      <c r="AU1239" s="153" t="s">
        <v>83</v>
      </c>
      <c r="AV1239" s="12" t="s">
        <v>85</v>
      </c>
      <c r="AW1239" s="12" t="s">
        <v>32</v>
      </c>
      <c r="AX1239" s="12" t="s">
        <v>76</v>
      </c>
      <c r="AY1239" s="153" t="s">
        <v>375</v>
      </c>
    </row>
    <row r="1240" spans="2:65" s="12" customFormat="1" ht="11.25" x14ac:dyDescent="0.2">
      <c r="B1240" s="151"/>
      <c r="D1240" s="152" t="s">
        <v>384</v>
      </c>
      <c r="E1240" s="153" t="s">
        <v>1</v>
      </c>
      <c r="F1240" s="154" t="s">
        <v>413</v>
      </c>
      <c r="H1240" s="155">
        <v>6</v>
      </c>
      <c r="I1240" s="156"/>
      <c r="L1240" s="151"/>
      <c r="M1240" s="157"/>
      <c r="T1240" s="158"/>
      <c r="AT1240" s="153" t="s">
        <v>384</v>
      </c>
      <c r="AU1240" s="153" t="s">
        <v>83</v>
      </c>
      <c r="AV1240" s="12" t="s">
        <v>85</v>
      </c>
      <c r="AW1240" s="12" t="s">
        <v>32</v>
      </c>
      <c r="AX1240" s="12" t="s">
        <v>76</v>
      </c>
      <c r="AY1240" s="153" t="s">
        <v>375</v>
      </c>
    </row>
    <row r="1241" spans="2:65" s="12" customFormat="1" ht="11.25" x14ac:dyDescent="0.2">
      <c r="B1241" s="151"/>
      <c r="D1241" s="152" t="s">
        <v>384</v>
      </c>
      <c r="E1241" s="153" t="s">
        <v>1</v>
      </c>
      <c r="F1241" s="154" t="s">
        <v>413</v>
      </c>
      <c r="H1241" s="155">
        <v>6</v>
      </c>
      <c r="I1241" s="156"/>
      <c r="L1241" s="151"/>
      <c r="M1241" s="157"/>
      <c r="T1241" s="158"/>
      <c r="AT1241" s="153" t="s">
        <v>384</v>
      </c>
      <c r="AU1241" s="153" t="s">
        <v>83</v>
      </c>
      <c r="AV1241" s="12" t="s">
        <v>85</v>
      </c>
      <c r="AW1241" s="12" t="s">
        <v>32</v>
      </c>
      <c r="AX1241" s="12" t="s">
        <v>76</v>
      </c>
      <c r="AY1241" s="153" t="s">
        <v>375</v>
      </c>
    </row>
    <row r="1242" spans="2:65" s="13" customFormat="1" ht="11.25" x14ac:dyDescent="0.2">
      <c r="B1242" s="159"/>
      <c r="D1242" s="152" t="s">
        <v>384</v>
      </c>
      <c r="E1242" s="160" t="s">
        <v>1</v>
      </c>
      <c r="F1242" s="161" t="s">
        <v>387</v>
      </c>
      <c r="H1242" s="162">
        <v>18</v>
      </c>
      <c r="I1242" s="163"/>
      <c r="L1242" s="159"/>
      <c r="M1242" s="164"/>
      <c r="T1242" s="165"/>
      <c r="AT1242" s="160" t="s">
        <v>384</v>
      </c>
      <c r="AU1242" s="160" t="s">
        <v>83</v>
      </c>
      <c r="AV1242" s="13" t="s">
        <v>382</v>
      </c>
      <c r="AW1242" s="13" t="s">
        <v>32</v>
      </c>
      <c r="AX1242" s="13" t="s">
        <v>83</v>
      </c>
      <c r="AY1242" s="160" t="s">
        <v>375</v>
      </c>
    </row>
    <row r="1243" spans="2:65" s="14" customFormat="1" ht="11.25" x14ac:dyDescent="0.2">
      <c r="B1243" s="166"/>
      <c r="D1243" s="152" t="s">
        <v>384</v>
      </c>
      <c r="E1243" s="167" t="s">
        <v>1</v>
      </c>
      <c r="F1243" s="168" t="s">
        <v>3308</v>
      </c>
      <c r="H1243" s="167" t="s">
        <v>1</v>
      </c>
      <c r="I1243" s="169"/>
      <c r="L1243" s="166"/>
      <c r="M1243" s="170"/>
      <c r="T1243" s="171"/>
      <c r="AT1243" s="167" t="s">
        <v>384</v>
      </c>
      <c r="AU1243" s="167" t="s">
        <v>83</v>
      </c>
      <c r="AV1243" s="14" t="s">
        <v>83</v>
      </c>
      <c r="AW1243" s="14" t="s">
        <v>32</v>
      </c>
      <c r="AX1243" s="14" t="s">
        <v>76</v>
      </c>
      <c r="AY1243" s="167" t="s">
        <v>375</v>
      </c>
    </row>
    <row r="1244" spans="2:65" s="1" customFormat="1" ht="24.2" customHeight="1" x14ac:dyDescent="0.2">
      <c r="B1244" s="32"/>
      <c r="C1244" s="179" t="s">
        <v>1484</v>
      </c>
      <c r="D1244" s="179" t="s">
        <v>657</v>
      </c>
      <c r="E1244" s="180" t="s">
        <v>3338</v>
      </c>
      <c r="F1244" s="181" t="s">
        <v>2859</v>
      </c>
      <c r="G1244" s="182" t="s">
        <v>631</v>
      </c>
      <c r="H1244" s="183">
        <v>14</v>
      </c>
      <c r="I1244" s="184"/>
      <c r="J1244" s="185">
        <f>ROUND(I1244*H1244,2)</f>
        <v>0</v>
      </c>
      <c r="K1244" s="181" t="s">
        <v>381</v>
      </c>
      <c r="L1244" s="186"/>
      <c r="M1244" s="187" t="s">
        <v>1</v>
      </c>
      <c r="N1244" s="188" t="s">
        <v>41</v>
      </c>
      <c r="P1244" s="147">
        <f>O1244*H1244</f>
        <v>0</v>
      </c>
      <c r="Q1244" s="147">
        <v>0</v>
      </c>
      <c r="R1244" s="147">
        <f>Q1244*H1244</f>
        <v>0</v>
      </c>
      <c r="S1244" s="147">
        <v>0</v>
      </c>
      <c r="T1244" s="148">
        <f>S1244*H1244</f>
        <v>0</v>
      </c>
      <c r="AR1244" s="149" t="s">
        <v>424</v>
      </c>
      <c r="AT1244" s="149" t="s">
        <v>657</v>
      </c>
      <c r="AU1244" s="149" t="s">
        <v>83</v>
      </c>
      <c r="AY1244" s="17" t="s">
        <v>375</v>
      </c>
      <c r="BE1244" s="150">
        <f>IF(N1244="základní",J1244,0)</f>
        <v>0</v>
      </c>
      <c r="BF1244" s="150">
        <f>IF(N1244="snížená",J1244,0)</f>
        <v>0</v>
      </c>
      <c r="BG1244" s="150">
        <f>IF(N1244="zákl. přenesená",J1244,0)</f>
        <v>0</v>
      </c>
      <c r="BH1244" s="150">
        <f>IF(N1244="sníž. přenesená",J1244,0)</f>
        <v>0</v>
      </c>
      <c r="BI1244" s="150">
        <f>IF(N1244="nulová",J1244,0)</f>
        <v>0</v>
      </c>
      <c r="BJ1244" s="17" t="s">
        <v>83</v>
      </c>
      <c r="BK1244" s="150">
        <f>ROUND(I1244*H1244,2)</f>
        <v>0</v>
      </c>
      <c r="BL1244" s="17" t="s">
        <v>382</v>
      </c>
      <c r="BM1244" s="149" t="s">
        <v>3339</v>
      </c>
    </row>
    <row r="1245" spans="2:65" s="12" customFormat="1" ht="11.25" x14ac:dyDescent="0.2">
      <c r="B1245" s="151"/>
      <c r="D1245" s="152" t="s">
        <v>384</v>
      </c>
      <c r="E1245" s="153" t="s">
        <v>1</v>
      </c>
      <c r="F1245" s="154" t="s">
        <v>413</v>
      </c>
      <c r="H1245" s="155">
        <v>6</v>
      </c>
      <c r="I1245" s="156"/>
      <c r="L1245" s="151"/>
      <c r="M1245" s="157"/>
      <c r="T1245" s="158"/>
      <c r="AT1245" s="153" t="s">
        <v>384</v>
      </c>
      <c r="AU1245" s="153" t="s">
        <v>83</v>
      </c>
      <c r="AV1245" s="12" t="s">
        <v>85</v>
      </c>
      <c r="AW1245" s="12" t="s">
        <v>32</v>
      </c>
      <c r="AX1245" s="12" t="s">
        <v>76</v>
      </c>
      <c r="AY1245" s="153" t="s">
        <v>375</v>
      </c>
    </row>
    <row r="1246" spans="2:65" s="12" customFormat="1" ht="11.25" x14ac:dyDescent="0.2">
      <c r="B1246" s="151"/>
      <c r="D1246" s="152" t="s">
        <v>384</v>
      </c>
      <c r="E1246" s="153" t="s">
        <v>1</v>
      </c>
      <c r="F1246" s="154" t="s">
        <v>413</v>
      </c>
      <c r="H1246" s="155">
        <v>6</v>
      </c>
      <c r="I1246" s="156"/>
      <c r="L1246" s="151"/>
      <c r="M1246" s="157"/>
      <c r="T1246" s="158"/>
      <c r="AT1246" s="153" t="s">
        <v>384</v>
      </c>
      <c r="AU1246" s="153" t="s">
        <v>83</v>
      </c>
      <c r="AV1246" s="12" t="s">
        <v>85</v>
      </c>
      <c r="AW1246" s="12" t="s">
        <v>32</v>
      </c>
      <c r="AX1246" s="12" t="s">
        <v>76</v>
      </c>
      <c r="AY1246" s="153" t="s">
        <v>375</v>
      </c>
    </row>
    <row r="1247" spans="2:65" s="12" customFormat="1" ht="11.25" x14ac:dyDescent="0.2">
      <c r="B1247" s="151"/>
      <c r="D1247" s="152" t="s">
        <v>384</v>
      </c>
      <c r="E1247" s="153" t="s">
        <v>1</v>
      </c>
      <c r="F1247" s="154" t="s">
        <v>85</v>
      </c>
      <c r="H1247" s="155">
        <v>2</v>
      </c>
      <c r="I1247" s="156"/>
      <c r="L1247" s="151"/>
      <c r="M1247" s="157"/>
      <c r="T1247" s="158"/>
      <c r="AT1247" s="153" t="s">
        <v>384</v>
      </c>
      <c r="AU1247" s="153" t="s">
        <v>83</v>
      </c>
      <c r="AV1247" s="12" t="s">
        <v>85</v>
      </c>
      <c r="AW1247" s="12" t="s">
        <v>32</v>
      </c>
      <c r="AX1247" s="12" t="s">
        <v>76</v>
      </c>
      <c r="AY1247" s="153" t="s">
        <v>375</v>
      </c>
    </row>
    <row r="1248" spans="2:65" s="13" customFormat="1" ht="11.25" x14ac:dyDescent="0.2">
      <c r="B1248" s="159"/>
      <c r="D1248" s="152" t="s">
        <v>384</v>
      </c>
      <c r="E1248" s="160" t="s">
        <v>1</v>
      </c>
      <c r="F1248" s="161" t="s">
        <v>387</v>
      </c>
      <c r="H1248" s="162">
        <v>14</v>
      </c>
      <c r="I1248" s="163"/>
      <c r="L1248" s="159"/>
      <c r="M1248" s="164"/>
      <c r="T1248" s="165"/>
      <c r="AT1248" s="160" t="s">
        <v>384</v>
      </c>
      <c r="AU1248" s="160" t="s">
        <v>83</v>
      </c>
      <c r="AV1248" s="13" t="s">
        <v>382</v>
      </c>
      <c r="AW1248" s="13" t="s">
        <v>32</v>
      </c>
      <c r="AX1248" s="13" t="s">
        <v>83</v>
      </c>
      <c r="AY1248" s="160" t="s">
        <v>375</v>
      </c>
    </row>
    <row r="1249" spans="2:65" s="14" customFormat="1" ht="11.25" x14ac:dyDescent="0.2">
      <c r="B1249" s="166"/>
      <c r="D1249" s="152" t="s">
        <v>384</v>
      </c>
      <c r="E1249" s="167" t="s">
        <v>1</v>
      </c>
      <c r="F1249" s="168" t="s">
        <v>3308</v>
      </c>
      <c r="H1249" s="167" t="s">
        <v>1</v>
      </c>
      <c r="I1249" s="169"/>
      <c r="L1249" s="166"/>
      <c r="M1249" s="170"/>
      <c r="T1249" s="171"/>
      <c r="AT1249" s="167" t="s">
        <v>384</v>
      </c>
      <c r="AU1249" s="167" t="s">
        <v>83</v>
      </c>
      <c r="AV1249" s="14" t="s">
        <v>83</v>
      </c>
      <c r="AW1249" s="14" t="s">
        <v>32</v>
      </c>
      <c r="AX1249" s="14" t="s">
        <v>76</v>
      </c>
      <c r="AY1249" s="167" t="s">
        <v>375</v>
      </c>
    </row>
    <row r="1250" spans="2:65" s="1" customFormat="1" ht="16.5" customHeight="1" x14ac:dyDescent="0.2">
      <c r="B1250" s="32"/>
      <c r="C1250" s="179" t="s">
        <v>1490</v>
      </c>
      <c r="D1250" s="179" t="s">
        <v>657</v>
      </c>
      <c r="E1250" s="180" t="s">
        <v>3340</v>
      </c>
      <c r="F1250" s="181" t="s">
        <v>3341</v>
      </c>
      <c r="G1250" s="182" t="s">
        <v>641</v>
      </c>
      <c r="H1250" s="183">
        <v>325</v>
      </c>
      <c r="I1250" s="184"/>
      <c r="J1250" s="185">
        <f>ROUND(I1250*H1250,2)</f>
        <v>0</v>
      </c>
      <c r="K1250" s="181" t="s">
        <v>381</v>
      </c>
      <c r="L1250" s="186"/>
      <c r="M1250" s="187" t="s">
        <v>1</v>
      </c>
      <c r="N1250" s="188" t="s">
        <v>41</v>
      </c>
      <c r="P1250" s="147">
        <f>O1250*H1250</f>
        <v>0</v>
      </c>
      <c r="Q1250" s="147">
        <v>0</v>
      </c>
      <c r="R1250" s="147">
        <f>Q1250*H1250</f>
        <v>0</v>
      </c>
      <c r="S1250" s="147">
        <v>0</v>
      </c>
      <c r="T1250" s="148">
        <f>S1250*H1250</f>
        <v>0</v>
      </c>
      <c r="AR1250" s="149" t="s">
        <v>424</v>
      </c>
      <c r="AT1250" s="149" t="s">
        <v>657</v>
      </c>
      <c r="AU1250" s="149" t="s">
        <v>83</v>
      </c>
      <c r="AY1250" s="17" t="s">
        <v>375</v>
      </c>
      <c r="BE1250" s="150">
        <f>IF(N1250="základní",J1250,0)</f>
        <v>0</v>
      </c>
      <c r="BF1250" s="150">
        <f>IF(N1250="snížená",J1250,0)</f>
        <v>0</v>
      </c>
      <c r="BG1250" s="150">
        <f>IF(N1250="zákl. přenesená",J1250,0)</f>
        <v>0</v>
      </c>
      <c r="BH1250" s="150">
        <f>IF(N1250="sníž. přenesená",J1250,0)</f>
        <v>0</v>
      </c>
      <c r="BI1250" s="150">
        <f>IF(N1250="nulová",J1250,0)</f>
        <v>0</v>
      </c>
      <c r="BJ1250" s="17" t="s">
        <v>83</v>
      </c>
      <c r="BK1250" s="150">
        <f>ROUND(I1250*H1250,2)</f>
        <v>0</v>
      </c>
      <c r="BL1250" s="17" t="s">
        <v>382</v>
      </c>
      <c r="BM1250" s="149" t="s">
        <v>3342</v>
      </c>
    </row>
    <row r="1251" spans="2:65" s="12" customFormat="1" ht="11.25" x14ac:dyDescent="0.2">
      <c r="B1251" s="151"/>
      <c r="D1251" s="152" t="s">
        <v>384</v>
      </c>
      <c r="E1251" s="153" t="s">
        <v>1</v>
      </c>
      <c r="F1251" s="154" t="s">
        <v>554</v>
      </c>
      <c r="H1251" s="155">
        <v>25</v>
      </c>
      <c r="I1251" s="156"/>
      <c r="L1251" s="151"/>
      <c r="M1251" s="157"/>
      <c r="T1251" s="158"/>
      <c r="AT1251" s="153" t="s">
        <v>384</v>
      </c>
      <c r="AU1251" s="153" t="s">
        <v>83</v>
      </c>
      <c r="AV1251" s="12" t="s">
        <v>85</v>
      </c>
      <c r="AW1251" s="12" t="s">
        <v>32</v>
      </c>
      <c r="AX1251" s="12" t="s">
        <v>76</v>
      </c>
      <c r="AY1251" s="153" t="s">
        <v>375</v>
      </c>
    </row>
    <row r="1252" spans="2:65" s="12" customFormat="1" ht="11.25" x14ac:dyDescent="0.2">
      <c r="B1252" s="151"/>
      <c r="D1252" s="152" t="s">
        <v>384</v>
      </c>
      <c r="E1252" s="153" t="s">
        <v>1</v>
      </c>
      <c r="F1252" s="154" t="s">
        <v>577</v>
      </c>
      <c r="H1252" s="155">
        <v>30</v>
      </c>
      <c r="I1252" s="156"/>
      <c r="L1252" s="151"/>
      <c r="M1252" s="157"/>
      <c r="T1252" s="158"/>
      <c r="AT1252" s="153" t="s">
        <v>384</v>
      </c>
      <c r="AU1252" s="153" t="s">
        <v>83</v>
      </c>
      <c r="AV1252" s="12" t="s">
        <v>85</v>
      </c>
      <c r="AW1252" s="12" t="s">
        <v>32</v>
      </c>
      <c r="AX1252" s="12" t="s">
        <v>76</v>
      </c>
      <c r="AY1252" s="153" t="s">
        <v>375</v>
      </c>
    </row>
    <row r="1253" spans="2:65" s="12" customFormat="1" ht="11.25" x14ac:dyDescent="0.2">
      <c r="B1253" s="151"/>
      <c r="D1253" s="152" t="s">
        <v>384</v>
      </c>
      <c r="E1253" s="153" t="s">
        <v>1</v>
      </c>
      <c r="F1253" s="154" t="s">
        <v>688</v>
      </c>
      <c r="H1253" s="155">
        <v>45</v>
      </c>
      <c r="I1253" s="156"/>
      <c r="L1253" s="151"/>
      <c r="M1253" s="157"/>
      <c r="T1253" s="158"/>
      <c r="AT1253" s="153" t="s">
        <v>384</v>
      </c>
      <c r="AU1253" s="153" t="s">
        <v>83</v>
      </c>
      <c r="AV1253" s="12" t="s">
        <v>85</v>
      </c>
      <c r="AW1253" s="12" t="s">
        <v>32</v>
      </c>
      <c r="AX1253" s="12" t="s">
        <v>76</v>
      </c>
      <c r="AY1253" s="153" t="s">
        <v>375</v>
      </c>
    </row>
    <row r="1254" spans="2:65" s="12" customFormat="1" ht="11.25" x14ac:dyDescent="0.2">
      <c r="B1254" s="151"/>
      <c r="D1254" s="152" t="s">
        <v>384</v>
      </c>
      <c r="E1254" s="153" t="s">
        <v>1</v>
      </c>
      <c r="F1254" s="154" t="s">
        <v>1127</v>
      </c>
      <c r="H1254" s="155">
        <v>98</v>
      </c>
      <c r="I1254" s="156"/>
      <c r="L1254" s="151"/>
      <c r="M1254" s="157"/>
      <c r="T1254" s="158"/>
      <c r="AT1254" s="153" t="s">
        <v>384</v>
      </c>
      <c r="AU1254" s="153" t="s">
        <v>83</v>
      </c>
      <c r="AV1254" s="12" t="s">
        <v>85</v>
      </c>
      <c r="AW1254" s="12" t="s">
        <v>32</v>
      </c>
      <c r="AX1254" s="12" t="s">
        <v>76</v>
      </c>
      <c r="AY1254" s="153" t="s">
        <v>375</v>
      </c>
    </row>
    <row r="1255" spans="2:65" s="12" customFormat="1" ht="11.25" x14ac:dyDescent="0.2">
      <c r="B1255" s="151"/>
      <c r="D1255" s="152" t="s">
        <v>384</v>
      </c>
      <c r="E1255" s="153" t="s">
        <v>1</v>
      </c>
      <c r="F1255" s="154" t="s">
        <v>822</v>
      </c>
      <c r="H1255" s="155">
        <v>64</v>
      </c>
      <c r="I1255" s="156"/>
      <c r="L1255" s="151"/>
      <c r="M1255" s="157"/>
      <c r="T1255" s="158"/>
      <c r="AT1255" s="153" t="s">
        <v>384</v>
      </c>
      <c r="AU1255" s="153" t="s">
        <v>83</v>
      </c>
      <c r="AV1255" s="12" t="s">
        <v>85</v>
      </c>
      <c r="AW1255" s="12" t="s">
        <v>32</v>
      </c>
      <c r="AX1255" s="12" t="s">
        <v>76</v>
      </c>
      <c r="AY1255" s="153" t="s">
        <v>375</v>
      </c>
    </row>
    <row r="1256" spans="2:65" s="12" customFormat="1" ht="11.25" x14ac:dyDescent="0.2">
      <c r="B1256" s="151"/>
      <c r="D1256" s="152" t="s">
        <v>384</v>
      </c>
      <c r="E1256" s="153" t="s">
        <v>1</v>
      </c>
      <c r="F1256" s="154" t="s">
        <v>549</v>
      </c>
      <c r="H1256" s="155">
        <v>24</v>
      </c>
      <c r="I1256" s="156"/>
      <c r="L1256" s="151"/>
      <c r="M1256" s="157"/>
      <c r="T1256" s="158"/>
      <c r="AT1256" s="153" t="s">
        <v>384</v>
      </c>
      <c r="AU1256" s="153" t="s">
        <v>83</v>
      </c>
      <c r="AV1256" s="12" t="s">
        <v>85</v>
      </c>
      <c r="AW1256" s="12" t="s">
        <v>32</v>
      </c>
      <c r="AX1256" s="12" t="s">
        <v>76</v>
      </c>
      <c r="AY1256" s="153" t="s">
        <v>375</v>
      </c>
    </row>
    <row r="1257" spans="2:65" s="12" customFormat="1" ht="11.25" x14ac:dyDescent="0.2">
      <c r="B1257" s="151"/>
      <c r="D1257" s="152" t="s">
        <v>384</v>
      </c>
      <c r="E1257" s="153" t="s">
        <v>1</v>
      </c>
      <c r="F1257" s="154" t="s">
        <v>529</v>
      </c>
      <c r="H1257" s="155">
        <v>20</v>
      </c>
      <c r="I1257" s="156"/>
      <c r="L1257" s="151"/>
      <c r="M1257" s="157"/>
      <c r="T1257" s="158"/>
      <c r="AT1257" s="153" t="s">
        <v>384</v>
      </c>
      <c r="AU1257" s="153" t="s">
        <v>83</v>
      </c>
      <c r="AV1257" s="12" t="s">
        <v>85</v>
      </c>
      <c r="AW1257" s="12" t="s">
        <v>32</v>
      </c>
      <c r="AX1257" s="12" t="s">
        <v>76</v>
      </c>
      <c r="AY1257" s="153" t="s">
        <v>375</v>
      </c>
    </row>
    <row r="1258" spans="2:65" s="12" customFormat="1" ht="11.25" x14ac:dyDescent="0.2">
      <c r="B1258" s="151"/>
      <c r="D1258" s="152" t="s">
        <v>384</v>
      </c>
      <c r="E1258" s="153" t="s">
        <v>1</v>
      </c>
      <c r="F1258" s="154" t="s">
        <v>382</v>
      </c>
      <c r="H1258" s="155">
        <v>4</v>
      </c>
      <c r="I1258" s="156"/>
      <c r="L1258" s="151"/>
      <c r="M1258" s="157"/>
      <c r="T1258" s="158"/>
      <c r="AT1258" s="153" t="s">
        <v>384</v>
      </c>
      <c r="AU1258" s="153" t="s">
        <v>83</v>
      </c>
      <c r="AV1258" s="12" t="s">
        <v>85</v>
      </c>
      <c r="AW1258" s="12" t="s">
        <v>32</v>
      </c>
      <c r="AX1258" s="12" t="s">
        <v>76</v>
      </c>
      <c r="AY1258" s="153" t="s">
        <v>375</v>
      </c>
    </row>
    <row r="1259" spans="2:65" s="12" customFormat="1" ht="11.25" x14ac:dyDescent="0.2">
      <c r="B1259" s="151"/>
      <c r="D1259" s="152" t="s">
        <v>384</v>
      </c>
      <c r="E1259" s="153" t="s">
        <v>1</v>
      </c>
      <c r="F1259" s="154" t="s">
        <v>8</v>
      </c>
      <c r="H1259" s="155">
        <v>15</v>
      </c>
      <c r="I1259" s="156"/>
      <c r="L1259" s="151"/>
      <c r="M1259" s="157"/>
      <c r="T1259" s="158"/>
      <c r="AT1259" s="153" t="s">
        <v>384</v>
      </c>
      <c r="AU1259" s="153" t="s">
        <v>83</v>
      </c>
      <c r="AV1259" s="12" t="s">
        <v>85</v>
      </c>
      <c r="AW1259" s="12" t="s">
        <v>32</v>
      </c>
      <c r="AX1259" s="12" t="s">
        <v>76</v>
      </c>
      <c r="AY1259" s="153" t="s">
        <v>375</v>
      </c>
    </row>
    <row r="1260" spans="2:65" s="13" customFormat="1" ht="11.25" x14ac:dyDescent="0.2">
      <c r="B1260" s="159"/>
      <c r="D1260" s="152" t="s">
        <v>384</v>
      </c>
      <c r="E1260" s="160" t="s">
        <v>1</v>
      </c>
      <c r="F1260" s="161" t="s">
        <v>387</v>
      </c>
      <c r="H1260" s="162">
        <v>325</v>
      </c>
      <c r="I1260" s="163"/>
      <c r="L1260" s="159"/>
      <c r="M1260" s="164"/>
      <c r="T1260" s="165"/>
      <c r="AT1260" s="160" t="s">
        <v>384</v>
      </c>
      <c r="AU1260" s="160" t="s">
        <v>83</v>
      </c>
      <c r="AV1260" s="13" t="s">
        <v>382</v>
      </c>
      <c r="AW1260" s="13" t="s">
        <v>32</v>
      </c>
      <c r="AX1260" s="13" t="s">
        <v>83</v>
      </c>
      <c r="AY1260" s="160" t="s">
        <v>375</v>
      </c>
    </row>
    <row r="1261" spans="2:65" s="14" customFormat="1" ht="11.25" x14ac:dyDescent="0.2">
      <c r="B1261" s="166"/>
      <c r="D1261" s="152" t="s">
        <v>384</v>
      </c>
      <c r="E1261" s="167" t="s">
        <v>1</v>
      </c>
      <c r="F1261" s="168" t="s">
        <v>3308</v>
      </c>
      <c r="H1261" s="167" t="s">
        <v>1</v>
      </c>
      <c r="I1261" s="169"/>
      <c r="L1261" s="166"/>
      <c r="M1261" s="170"/>
      <c r="T1261" s="171"/>
      <c r="AT1261" s="167" t="s">
        <v>384</v>
      </c>
      <c r="AU1261" s="167" t="s">
        <v>83</v>
      </c>
      <c r="AV1261" s="14" t="s">
        <v>83</v>
      </c>
      <c r="AW1261" s="14" t="s">
        <v>32</v>
      </c>
      <c r="AX1261" s="14" t="s">
        <v>76</v>
      </c>
      <c r="AY1261" s="167" t="s">
        <v>375</v>
      </c>
    </row>
    <row r="1262" spans="2:65" s="1" customFormat="1" ht="16.5" customHeight="1" x14ac:dyDescent="0.2">
      <c r="B1262" s="32"/>
      <c r="C1262" s="179" t="s">
        <v>1495</v>
      </c>
      <c r="D1262" s="179" t="s">
        <v>657</v>
      </c>
      <c r="E1262" s="180" t="s">
        <v>3343</v>
      </c>
      <c r="F1262" s="181" t="s">
        <v>3344</v>
      </c>
      <c r="G1262" s="182" t="s">
        <v>641</v>
      </c>
      <c r="H1262" s="183">
        <v>451</v>
      </c>
      <c r="I1262" s="184"/>
      <c r="J1262" s="185">
        <f>ROUND(I1262*H1262,2)</f>
        <v>0</v>
      </c>
      <c r="K1262" s="181" t="s">
        <v>381</v>
      </c>
      <c r="L1262" s="186"/>
      <c r="M1262" s="187" t="s">
        <v>1</v>
      </c>
      <c r="N1262" s="188" t="s">
        <v>41</v>
      </c>
      <c r="P1262" s="147">
        <f>O1262*H1262</f>
        <v>0</v>
      </c>
      <c r="Q1262" s="147">
        <v>0</v>
      </c>
      <c r="R1262" s="147">
        <f>Q1262*H1262</f>
        <v>0</v>
      </c>
      <c r="S1262" s="147">
        <v>0</v>
      </c>
      <c r="T1262" s="148">
        <f>S1262*H1262</f>
        <v>0</v>
      </c>
      <c r="AR1262" s="149" t="s">
        <v>424</v>
      </c>
      <c r="AT1262" s="149" t="s">
        <v>657</v>
      </c>
      <c r="AU1262" s="149" t="s">
        <v>83</v>
      </c>
      <c r="AY1262" s="17" t="s">
        <v>375</v>
      </c>
      <c r="BE1262" s="150">
        <f>IF(N1262="základní",J1262,0)</f>
        <v>0</v>
      </c>
      <c r="BF1262" s="150">
        <f>IF(N1262="snížená",J1262,0)</f>
        <v>0</v>
      </c>
      <c r="BG1262" s="150">
        <f>IF(N1262="zákl. přenesená",J1262,0)</f>
        <v>0</v>
      </c>
      <c r="BH1262" s="150">
        <f>IF(N1262="sníž. přenesená",J1262,0)</f>
        <v>0</v>
      </c>
      <c r="BI1262" s="150">
        <f>IF(N1262="nulová",J1262,0)</f>
        <v>0</v>
      </c>
      <c r="BJ1262" s="17" t="s">
        <v>83</v>
      </c>
      <c r="BK1262" s="150">
        <f>ROUND(I1262*H1262,2)</f>
        <v>0</v>
      </c>
      <c r="BL1262" s="17" t="s">
        <v>382</v>
      </c>
      <c r="BM1262" s="149" t="s">
        <v>3345</v>
      </c>
    </row>
    <row r="1263" spans="2:65" s="12" customFormat="1" ht="11.25" x14ac:dyDescent="0.2">
      <c r="B1263" s="151"/>
      <c r="D1263" s="152" t="s">
        <v>384</v>
      </c>
      <c r="E1263" s="153" t="s">
        <v>1</v>
      </c>
      <c r="F1263" s="154" t="s">
        <v>650</v>
      </c>
      <c r="H1263" s="155">
        <v>40</v>
      </c>
      <c r="I1263" s="156"/>
      <c r="L1263" s="151"/>
      <c r="M1263" s="157"/>
      <c r="T1263" s="158"/>
      <c r="AT1263" s="153" t="s">
        <v>384</v>
      </c>
      <c r="AU1263" s="153" t="s">
        <v>83</v>
      </c>
      <c r="AV1263" s="12" t="s">
        <v>85</v>
      </c>
      <c r="AW1263" s="12" t="s">
        <v>32</v>
      </c>
      <c r="AX1263" s="12" t="s">
        <v>76</v>
      </c>
      <c r="AY1263" s="153" t="s">
        <v>375</v>
      </c>
    </row>
    <row r="1264" spans="2:65" s="12" customFormat="1" ht="11.25" x14ac:dyDescent="0.2">
      <c r="B1264" s="151"/>
      <c r="D1264" s="152" t="s">
        <v>384</v>
      </c>
      <c r="E1264" s="153" t="s">
        <v>1</v>
      </c>
      <c r="F1264" s="154" t="s">
        <v>7</v>
      </c>
      <c r="H1264" s="155">
        <v>21</v>
      </c>
      <c r="I1264" s="156"/>
      <c r="L1264" s="151"/>
      <c r="M1264" s="157"/>
      <c r="T1264" s="158"/>
      <c r="AT1264" s="153" t="s">
        <v>384</v>
      </c>
      <c r="AU1264" s="153" t="s">
        <v>83</v>
      </c>
      <c r="AV1264" s="12" t="s">
        <v>85</v>
      </c>
      <c r="AW1264" s="12" t="s">
        <v>32</v>
      </c>
      <c r="AX1264" s="12" t="s">
        <v>76</v>
      </c>
      <c r="AY1264" s="153" t="s">
        <v>375</v>
      </c>
    </row>
    <row r="1265" spans="2:65" s="12" customFormat="1" ht="11.25" x14ac:dyDescent="0.2">
      <c r="B1265" s="151"/>
      <c r="D1265" s="152" t="s">
        <v>384</v>
      </c>
      <c r="E1265" s="153" t="s">
        <v>1</v>
      </c>
      <c r="F1265" s="154" t="s">
        <v>778</v>
      </c>
      <c r="H1265" s="155">
        <v>56</v>
      </c>
      <c r="I1265" s="156"/>
      <c r="L1265" s="151"/>
      <c r="M1265" s="157"/>
      <c r="T1265" s="158"/>
      <c r="AT1265" s="153" t="s">
        <v>384</v>
      </c>
      <c r="AU1265" s="153" t="s">
        <v>83</v>
      </c>
      <c r="AV1265" s="12" t="s">
        <v>85</v>
      </c>
      <c r="AW1265" s="12" t="s">
        <v>32</v>
      </c>
      <c r="AX1265" s="12" t="s">
        <v>76</v>
      </c>
      <c r="AY1265" s="153" t="s">
        <v>375</v>
      </c>
    </row>
    <row r="1266" spans="2:65" s="12" customFormat="1" ht="11.25" x14ac:dyDescent="0.2">
      <c r="B1266" s="151"/>
      <c r="D1266" s="152" t="s">
        <v>384</v>
      </c>
      <c r="E1266" s="153" t="s">
        <v>1</v>
      </c>
      <c r="F1266" s="154" t="s">
        <v>473</v>
      </c>
      <c r="H1266" s="155">
        <v>14</v>
      </c>
      <c r="I1266" s="156"/>
      <c r="L1266" s="151"/>
      <c r="M1266" s="157"/>
      <c r="T1266" s="158"/>
      <c r="AT1266" s="153" t="s">
        <v>384</v>
      </c>
      <c r="AU1266" s="153" t="s">
        <v>83</v>
      </c>
      <c r="AV1266" s="12" t="s">
        <v>85</v>
      </c>
      <c r="AW1266" s="12" t="s">
        <v>32</v>
      </c>
      <c r="AX1266" s="12" t="s">
        <v>76</v>
      </c>
      <c r="AY1266" s="153" t="s">
        <v>375</v>
      </c>
    </row>
    <row r="1267" spans="2:65" s="12" customFormat="1" ht="11.25" x14ac:dyDescent="0.2">
      <c r="B1267" s="151"/>
      <c r="D1267" s="152" t="s">
        <v>384</v>
      </c>
      <c r="E1267" s="153" t="s">
        <v>1</v>
      </c>
      <c r="F1267" s="154" t="s">
        <v>827</v>
      </c>
      <c r="H1267" s="155">
        <v>65</v>
      </c>
      <c r="I1267" s="156"/>
      <c r="L1267" s="151"/>
      <c r="M1267" s="157"/>
      <c r="T1267" s="158"/>
      <c r="AT1267" s="153" t="s">
        <v>384</v>
      </c>
      <c r="AU1267" s="153" t="s">
        <v>83</v>
      </c>
      <c r="AV1267" s="12" t="s">
        <v>85</v>
      </c>
      <c r="AW1267" s="12" t="s">
        <v>32</v>
      </c>
      <c r="AX1267" s="12" t="s">
        <v>76</v>
      </c>
      <c r="AY1267" s="153" t="s">
        <v>375</v>
      </c>
    </row>
    <row r="1268" spans="2:65" s="12" customFormat="1" ht="11.25" x14ac:dyDescent="0.2">
      <c r="B1268" s="151"/>
      <c r="D1268" s="152" t="s">
        <v>384</v>
      </c>
      <c r="E1268" s="153" t="s">
        <v>1</v>
      </c>
      <c r="F1268" s="154" t="s">
        <v>692</v>
      </c>
      <c r="H1268" s="155">
        <v>46</v>
      </c>
      <c r="I1268" s="156"/>
      <c r="L1268" s="151"/>
      <c r="M1268" s="157"/>
      <c r="T1268" s="158"/>
      <c r="AT1268" s="153" t="s">
        <v>384</v>
      </c>
      <c r="AU1268" s="153" t="s">
        <v>83</v>
      </c>
      <c r="AV1268" s="12" t="s">
        <v>85</v>
      </c>
      <c r="AW1268" s="12" t="s">
        <v>32</v>
      </c>
      <c r="AX1268" s="12" t="s">
        <v>76</v>
      </c>
      <c r="AY1268" s="153" t="s">
        <v>375</v>
      </c>
    </row>
    <row r="1269" spans="2:65" s="12" customFormat="1" ht="11.25" x14ac:dyDescent="0.2">
      <c r="B1269" s="151"/>
      <c r="D1269" s="152" t="s">
        <v>384</v>
      </c>
      <c r="E1269" s="153" t="s">
        <v>1</v>
      </c>
      <c r="F1269" s="154" t="s">
        <v>554</v>
      </c>
      <c r="H1269" s="155">
        <v>25</v>
      </c>
      <c r="I1269" s="156"/>
      <c r="L1269" s="151"/>
      <c r="M1269" s="157"/>
      <c r="T1269" s="158"/>
      <c r="AT1269" s="153" t="s">
        <v>384</v>
      </c>
      <c r="AU1269" s="153" t="s">
        <v>83</v>
      </c>
      <c r="AV1269" s="12" t="s">
        <v>85</v>
      </c>
      <c r="AW1269" s="12" t="s">
        <v>32</v>
      </c>
      <c r="AX1269" s="12" t="s">
        <v>76</v>
      </c>
      <c r="AY1269" s="153" t="s">
        <v>375</v>
      </c>
    </row>
    <row r="1270" spans="2:65" s="12" customFormat="1" ht="11.25" x14ac:dyDescent="0.2">
      <c r="B1270" s="151"/>
      <c r="D1270" s="152" t="s">
        <v>384</v>
      </c>
      <c r="E1270" s="153" t="s">
        <v>1</v>
      </c>
      <c r="F1270" s="154" t="s">
        <v>688</v>
      </c>
      <c r="H1270" s="155">
        <v>45</v>
      </c>
      <c r="I1270" s="156"/>
      <c r="L1270" s="151"/>
      <c r="M1270" s="157"/>
      <c r="T1270" s="158"/>
      <c r="AT1270" s="153" t="s">
        <v>384</v>
      </c>
      <c r="AU1270" s="153" t="s">
        <v>83</v>
      </c>
      <c r="AV1270" s="12" t="s">
        <v>85</v>
      </c>
      <c r="AW1270" s="12" t="s">
        <v>32</v>
      </c>
      <c r="AX1270" s="12" t="s">
        <v>76</v>
      </c>
      <c r="AY1270" s="153" t="s">
        <v>375</v>
      </c>
    </row>
    <row r="1271" spans="2:65" s="12" customFormat="1" ht="11.25" x14ac:dyDescent="0.2">
      <c r="B1271" s="151"/>
      <c r="D1271" s="152" t="s">
        <v>384</v>
      </c>
      <c r="E1271" s="153" t="s">
        <v>1</v>
      </c>
      <c r="F1271" s="154" t="s">
        <v>827</v>
      </c>
      <c r="H1271" s="155">
        <v>65</v>
      </c>
      <c r="I1271" s="156"/>
      <c r="L1271" s="151"/>
      <c r="M1271" s="157"/>
      <c r="T1271" s="158"/>
      <c r="AT1271" s="153" t="s">
        <v>384</v>
      </c>
      <c r="AU1271" s="153" t="s">
        <v>83</v>
      </c>
      <c r="AV1271" s="12" t="s">
        <v>85</v>
      </c>
      <c r="AW1271" s="12" t="s">
        <v>32</v>
      </c>
      <c r="AX1271" s="12" t="s">
        <v>76</v>
      </c>
      <c r="AY1271" s="153" t="s">
        <v>375</v>
      </c>
    </row>
    <row r="1272" spans="2:65" s="12" customFormat="1" ht="11.25" x14ac:dyDescent="0.2">
      <c r="B1272" s="151"/>
      <c r="D1272" s="152" t="s">
        <v>384</v>
      </c>
      <c r="E1272" s="153" t="s">
        <v>1</v>
      </c>
      <c r="F1272" s="154" t="s">
        <v>920</v>
      </c>
      <c r="H1272" s="155">
        <v>74</v>
      </c>
      <c r="I1272" s="156"/>
      <c r="L1272" s="151"/>
      <c r="M1272" s="157"/>
      <c r="T1272" s="158"/>
      <c r="AT1272" s="153" t="s">
        <v>384</v>
      </c>
      <c r="AU1272" s="153" t="s">
        <v>83</v>
      </c>
      <c r="AV1272" s="12" t="s">
        <v>85</v>
      </c>
      <c r="AW1272" s="12" t="s">
        <v>32</v>
      </c>
      <c r="AX1272" s="12" t="s">
        <v>76</v>
      </c>
      <c r="AY1272" s="153" t="s">
        <v>375</v>
      </c>
    </row>
    <row r="1273" spans="2:65" s="13" customFormat="1" ht="11.25" x14ac:dyDescent="0.2">
      <c r="B1273" s="159"/>
      <c r="D1273" s="152" t="s">
        <v>384</v>
      </c>
      <c r="E1273" s="160" t="s">
        <v>1</v>
      </c>
      <c r="F1273" s="161" t="s">
        <v>387</v>
      </c>
      <c r="H1273" s="162">
        <v>451</v>
      </c>
      <c r="I1273" s="163"/>
      <c r="L1273" s="159"/>
      <c r="M1273" s="164"/>
      <c r="T1273" s="165"/>
      <c r="AT1273" s="160" t="s">
        <v>384</v>
      </c>
      <c r="AU1273" s="160" t="s">
        <v>83</v>
      </c>
      <c r="AV1273" s="13" t="s">
        <v>382</v>
      </c>
      <c r="AW1273" s="13" t="s">
        <v>32</v>
      </c>
      <c r="AX1273" s="13" t="s">
        <v>83</v>
      </c>
      <c r="AY1273" s="160" t="s">
        <v>375</v>
      </c>
    </row>
    <row r="1274" spans="2:65" s="14" customFormat="1" ht="11.25" x14ac:dyDescent="0.2">
      <c r="B1274" s="166"/>
      <c r="D1274" s="152" t="s">
        <v>384</v>
      </c>
      <c r="E1274" s="167" t="s">
        <v>1</v>
      </c>
      <c r="F1274" s="168" t="s">
        <v>3308</v>
      </c>
      <c r="H1274" s="167" t="s">
        <v>1</v>
      </c>
      <c r="I1274" s="169"/>
      <c r="L1274" s="166"/>
      <c r="M1274" s="170"/>
      <c r="T1274" s="171"/>
      <c r="AT1274" s="167" t="s">
        <v>384</v>
      </c>
      <c r="AU1274" s="167" t="s">
        <v>83</v>
      </c>
      <c r="AV1274" s="14" t="s">
        <v>83</v>
      </c>
      <c r="AW1274" s="14" t="s">
        <v>32</v>
      </c>
      <c r="AX1274" s="14" t="s">
        <v>76</v>
      </c>
      <c r="AY1274" s="167" t="s">
        <v>375</v>
      </c>
    </row>
    <row r="1275" spans="2:65" s="1" customFormat="1" ht="16.5" customHeight="1" x14ac:dyDescent="0.2">
      <c r="B1275" s="32"/>
      <c r="C1275" s="179" t="s">
        <v>1501</v>
      </c>
      <c r="D1275" s="179" t="s">
        <v>657</v>
      </c>
      <c r="E1275" s="180" t="s">
        <v>3346</v>
      </c>
      <c r="F1275" s="181" t="s">
        <v>3347</v>
      </c>
      <c r="G1275" s="182" t="s">
        <v>641</v>
      </c>
      <c r="H1275" s="183">
        <v>50</v>
      </c>
      <c r="I1275" s="184"/>
      <c r="J1275" s="185">
        <f>ROUND(I1275*H1275,2)</f>
        <v>0</v>
      </c>
      <c r="K1275" s="181" t="s">
        <v>381</v>
      </c>
      <c r="L1275" s="186"/>
      <c r="M1275" s="187" t="s">
        <v>1</v>
      </c>
      <c r="N1275" s="188" t="s">
        <v>41</v>
      </c>
      <c r="P1275" s="147">
        <f>O1275*H1275</f>
        <v>0</v>
      </c>
      <c r="Q1275" s="147">
        <v>0</v>
      </c>
      <c r="R1275" s="147">
        <f>Q1275*H1275</f>
        <v>0</v>
      </c>
      <c r="S1275" s="147">
        <v>0</v>
      </c>
      <c r="T1275" s="148">
        <f>S1275*H1275</f>
        <v>0</v>
      </c>
      <c r="AR1275" s="149" t="s">
        <v>424</v>
      </c>
      <c r="AT1275" s="149" t="s">
        <v>657</v>
      </c>
      <c r="AU1275" s="149" t="s">
        <v>83</v>
      </c>
      <c r="AY1275" s="17" t="s">
        <v>375</v>
      </c>
      <c r="BE1275" s="150">
        <f>IF(N1275="základní",J1275,0)</f>
        <v>0</v>
      </c>
      <c r="BF1275" s="150">
        <f>IF(N1275="snížená",J1275,0)</f>
        <v>0</v>
      </c>
      <c r="BG1275" s="150">
        <f>IF(N1275="zákl. přenesená",J1275,0)</f>
        <v>0</v>
      </c>
      <c r="BH1275" s="150">
        <f>IF(N1275="sníž. přenesená",J1275,0)</f>
        <v>0</v>
      </c>
      <c r="BI1275" s="150">
        <f>IF(N1275="nulová",J1275,0)</f>
        <v>0</v>
      </c>
      <c r="BJ1275" s="17" t="s">
        <v>83</v>
      </c>
      <c r="BK1275" s="150">
        <f>ROUND(I1275*H1275,2)</f>
        <v>0</v>
      </c>
      <c r="BL1275" s="17" t="s">
        <v>382</v>
      </c>
      <c r="BM1275" s="149" t="s">
        <v>3348</v>
      </c>
    </row>
    <row r="1276" spans="2:65" s="12" customFormat="1" ht="11.25" x14ac:dyDescent="0.2">
      <c r="B1276" s="151"/>
      <c r="D1276" s="152" t="s">
        <v>384</v>
      </c>
      <c r="E1276" s="153" t="s">
        <v>1</v>
      </c>
      <c r="F1276" s="154" t="s">
        <v>713</v>
      </c>
      <c r="H1276" s="155">
        <v>50</v>
      </c>
      <c r="I1276" s="156"/>
      <c r="L1276" s="151"/>
      <c r="M1276" s="157"/>
      <c r="T1276" s="158"/>
      <c r="AT1276" s="153" t="s">
        <v>384</v>
      </c>
      <c r="AU1276" s="153" t="s">
        <v>83</v>
      </c>
      <c r="AV1276" s="12" t="s">
        <v>85</v>
      </c>
      <c r="AW1276" s="12" t="s">
        <v>32</v>
      </c>
      <c r="AX1276" s="12" t="s">
        <v>83</v>
      </c>
      <c r="AY1276" s="153" t="s">
        <v>375</v>
      </c>
    </row>
    <row r="1277" spans="2:65" s="14" customFormat="1" ht="11.25" x14ac:dyDescent="0.2">
      <c r="B1277" s="166"/>
      <c r="D1277" s="152" t="s">
        <v>384</v>
      </c>
      <c r="E1277" s="167" t="s">
        <v>1</v>
      </c>
      <c r="F1277" s="168" t="s">
        <v>3308</v>
      </c>
      <c r="H1277" s="167" t="s">
        <v>1</v>
      </c>
      <c r="I1277" s="169"/>
      <c r="L1277" s="166"/>
      <c r="M1277" s="170"/>
      <c r="T1277" s="171"/>
      <c r="AT1277" s="167" t="s">
        <v>384</v>
      </c>
      <c r="AU1277" s="167" t="s">
        <v>83</v>
      </c>
      <c r="AV1277" s="14" t="s">
        <v>83</v>
      </c>
      <c r="AW1277" s="14" t="s">
        <v>32</v>
      </c>
      <c r="AX1277" s="14" t="s">
        <v>76</v>
      </c>
      <c r="AY1277" s="167" t="s">
        <v>375</v>
      </c>
    </row>
    <row r="1278" spans="2:65" s="1" customFormat="1" ht="16.5" customHeight="1" x14ac:dyDescent="0.2">
      <c r="B1278" s="32"/>
      <c r="C1278" s="179" t="s">
        <v>1509</v>
      </c>
      <c r="D1278" s="179" t="s">
        <v>657</v>
      </c>
      <c r="E1278" s="180" t="s">
        <v>3349</v>
      </c>
      <c r="F1278" s="181" t="s">
        <v>3350</v>
      </c>
      <c r="G1278" s="182" t="s">
        <v>641</v>
      </c>
      <c r="H1278" s="183">
        <v>1515</v>
      </c>
      <c r="I1278" s="184"/>
      <c r="J1278" s="185">
        <f>ROUND(I1278*H1278,2)</f>
        <v>0</v>
      </c>
      <c r="K1278" s="181" t="s">
        <v>381</v>
      </c>
      <c r="L1278" s="186"/>
      <c r="M1278" s="187" t="s">
        <v>1</v>
      </c>
      <c r="N1278" s="188" t="s">
        <v>41</v>
      </c>
      <c r="P1278" s="147">
        <f>O1278*H1278</f>
        <v>0</v>
      </c>
      <c r="Q1278" s="147">
        <v>0</v>
      </c>
      <c r="R1278" s="147">
        <f>Q1278*H1278</f>
        <v>0</v>
      </c>
      <c r="S1278" s="147">
        <v>0</v>
      </c>
      <c r="T1278" s="148">
        <f>S1278*H1278</f>
        <v>0</v>
      </c>
      <c r="AR1278" s="149" t="s">
        <v>424</v>
      </c>
      <c r="AT1278" s="149" t="s">
        <v>657</v>
      </c>
      <c r="AU1278" s="149" t="s">
        <v>83</v>
      </c>
      <c r="AY1278" s="17" t="s">
        <v>375</v>
      </c>
      <c r="BE1278" s="150">
        <f>IF(N1278="základní",J1278,0)</f>
        <v>0</v>
      </c>
      <c r="BF1278" s="150">
        <f>IF(N1278="snížená",J1278,0)</f>
        <v>0</v>
      </c>
      <c r="BG1278" s="150">
        <f>IF(N1278="zákl. přenesená",J1278,0)</f>
        <v>0</v>
      </c>
      <c r="BH1278" s="150">
        <f>IF(N1278="sníž. přenesená",J1278,0)</f>
        <v>0</v>
      </c>
      <c r="BI1278" s="150">
        <f>IF(N1278="nulová",J1278,0)</f>
        <v>0</v>
      </c>
      <c r="BJ1278" s="17" t="s">
        <v>83</v>
      </c>
      <c r="BK1278" s="150">
        <f>ROUND(I1278*H1278,2)</f>
        <v>0</v>
      </c>
      <c r="BL1278" s="17" t="s">
        <v>382</v>
      </c>
      <c r="BM1278" s="149" t="s">
        <v>3351</v>
      </c>
    </row>
    <row r="1279" spans="2:65" s="12" customFormat="1" ht="11.25" x14ac:dyDescent="0.2">
      <c r="B1279" s="151"/>
      <c r="D1279" s="152" t="s">
        <v>384</v>
      </c>
      <c r="E1279" s="153" t="s">
        <v>1</v>
      </c>
      <c r="F1279" s="154" t="s">
        <v>1273</v>
      </c>
      <c r="H1279" s="155">
        <v>124</v>
      </c>
      <c r="I1279" s="156"/>
      <c r="L1279" s="151"/>
      <c r="M1279" s="157"/>
      <c r="T1279" s="158"/>
      <c r="AT1279" s="153" t="s">
        <v>384</v>
      </c>
      <c r="AU1279" s="153" t="s">
        <v>83</v>
      </c>
      <c r="AV1279" s="12" t="s">
        <v>85</v>
      </c>
      <c r="AW1279" s="12" t="s">
        <v>32</v>
      </c>
      <c r="AX1279" s="12" t="s">
        <v>76</v>
      </c>
      <c r="AY1279" s="153" t="s">
        <v>375</v>
      </c>
    </row>
    <row r="1280" spans="2:65" s="12" customFormat="1" ht="11.25" x14ac:dyDescent="0.2">
      <c r="B1280" s="151"/>
      <c r="D1280" s="152" t="s">
        <v>384</v>
      </c>
      <c r="E1280" s="153" t="s">
        <v>1</v>
      </c>
      <c r="F1280" s="154" t="s">
        <v>549</v>
      </c>
      <c r="H1280" s="155">
        <v>24</v>
      </c>
      <c r="I1280" s="156"/>
      <c r="L1280" s="151"/>
      <c r="M1280" s="157"/>
      <c r="T1280" s="158"/>
      <c r="AT1280" s="153" t="s">
        <v>384</v>
      </c>
      <c r="AU1280" s="153" t="s">
        <v>83</v>
      </c>
      <c r="AV1280" s="12" t="s">
        <v>85</v>
      </c>
      <c r="AW1280" s="12" t="s">
        <v>32</v>
      </c>
      <c r="AX1280" s="12" t="s">
        <v>76</v>
      </c>
      <c r="AY1280" s="153" t="s">
        <v>375</v>
      </c>
    </row>
    <row r="1281" spans="2:51" s="12" customFormat="1" ht="11.25" x14ac:dyDescent="0.2">
      <c r="B1281" s="151"/>
      <c r="D1281" s="152" t="s">
        <v>384</v>
      </c>
      <c r="E1281" s="153" t="s">
        <v>1</v>
      </c>
      <c r="F1281" s="154" t="s">
        <v>778</v>
      </c>
      <c r="H1281" s="155">
        <v>56</v>
      </c>
      <c r="I1281" s="156"/>
      <c r="L1281" s="151"/>
      <c r="M1281" s="157"/>
      <c r="T1281" s="158"/>
      <c r="AT1281" s="153" t="s">
        <v>384</v>
      </c>
      <c r="AU1281" s="153" t="s">
        <v>83</v>
      </c>
      <c r="AV1281" s="12" t="s">
        <v>85</v>
      </c>
      <c r="AW1281" s="12" t="s">
        <v>32</v>
      </c>
      <c r="AX1281" s="12" t="s">
        <v>76</v>
      </c>
      <c r="AY1281" s="153" t="s">
        <v>375</v>
      </c>
    </row>
    <row r="1282" spans="2:51" s="12" customFormat="1" ht="11.25" x14ac:dyDescent="0.2">
      <c r="B1282" s="151"/>
      <c r="D1282" s="152" t="s">
        <v>384</v>
      </c>
      <c r="E1282" s="153" t="s">
        <v>1</v>
      </c>
      <c r="F1282" s="154" t="s">
        <v>563</v>
      </c>
      <c r="H1282" s="155">
        <v>27</v>
      </c>
      <c r="I1282" s="156"/>
      <c r="L1282" s="151"/>
      <c r="M1282" s="157"/>
      <c r="T1282" s="158"/>
      <c r="AT1282" s="153" t="s">
        <v>384</v>
      </c>
      <c r="AU1282" s="153" t="s">
        <v>83</v>
      </c>
      <c r="AV1282" s="12" t="s">
        <v>85</v>
      </c>
      <c r="AW1282" s="12" t="s">
        <v>32</v>
      </c>
      <c r="AX1282" s="12" t="s">
        <v>76</v>
      </c>
      <c r="AY1282" s="153" t="s">
        <v>375</v>
      </c>
    </row>
    <row r="1283" spans="2:51" s="12" customFormat="1" ht="11.25" x14ac:dyDescent="0.2">
      <c r="B1283" s="151"/>
      <c r="D1283" s="152" t="s">
        <v>384</v>
      </c>
      <c r="E1283" s="153" t="s">
        <v>1</v>
      </c>
      <c r="F1283" s="154" t="s">
        <v>1033</v>
      </c>
      <c r="H1283" s="155">
        <v>89</v>
      </c>
      <c r="I1283" s="156"/>
      <c r="L1283" s="151"/>
      <c r="M1283" s="157"/>
      <c r="T1283" s="158"/>
      <c r="AT1283" s="153" t="s">
        <v>384</v>
      </c>
      <c r="AU1283" s="153" t="s">
        <v>83</v>
      </c>
      <c r="AV1283" s="12" t="s">
        <v>85</v>
      </c>
      <c r="AW1283" s="12" t="s">
        <v>32</v>
      </c>
      <c r="AX1283" s="12" t="s">
        <v>76</v>
      </c>
      <c r="AY1283" s="153" t="s">
        <v>375</v>
      </c>
    </row>
    <row r="1284" spans="2:51" s="12" customFormat="1" ht="11.25" x14ac:dyDescent="0.2">
      <c r="B1284" s="151"/>
      <c r="D1284" s="152" t="s">
        <v>384</v>
      </c>
      <c r="E1284" s="153" t="s">
        <v>1</v>
      </c>
      <c r="F1284" s="154" t="s">
        <v>549</v>
      </c>
      <c r="H1284" s="155">
        <v>24</v>
      </c>
      <c r="I1284" s="156"/>
      <c r="L1284" s="151"/>
      <c r="M1284" s="157"/>
      <c r="T1284" s="158"/>
      <c r="AT1284" s="153" t="s">
        <v>384</v>
      </c>
      <c r="AU1284" s="153" t="s">
        <v>83</v>
      </c>
      <c r="AV1284" s="12" t="s">
        <v>85</v>
      </c>
      <c r="AW1284" s="12" t="s">
        <v>32</v>
      </c>
      <c r="AX1284" s="12" t="s">
        <v>76</v>
      </c>
      <c r="AY1284" s="153" t="s">
        <v>375</v>
      </c>
    </row>
    <row r="1285" spans="2:51" s="12" customFormat="1" ht="11.25" x14ac:dyDescent="0.2">
      <c r="B1285" s="151"/>
      <c r="D1285" s="152" t="s">
        <v>384</v>
      </c>
      <c r="E1285" s="153" t="s">
        <v>1</v>
      </c>
      <c r="F1285" s="154" t="s">
        <v>545</v>
      </c>
      <c r="H1285" s="155">
        <v>23</v>
      </c>
      <c r="I1285" s="156"/>
      <c r="L1285" s="151"/>
      <c r="M1285" s="157"/>
      <c r="T1285" s="158"/>
      <c r="AT1285" s="153" t="s">
        <v>384</v>
      </c>
      <c r="AU1285" s="153" t="s">
        <v>83</v>
      </c>
      <c r="AV1285" s="12" t="s">
        <v>85</v>
      </c>
      <c r="AW1285" s="12" t="s">
        <v>32</v>
      </c>
      <c r="AX1285" s="12" t="s">
        <v>76</v>
      </c>
      <c r="AY1285" s="153" t="s">
        <v>375</v>
      </c>
    </row>
    <row r="1286" spans="2:51" s="12" customFormat="1" ht="11.25" x14ac:dyDescent="0.2">
      <c r="B1286" s="151"/>
      <c r="D1286" s="152" t="s">
        <v>384</v>
      </c>
      <c r="E1286" s="153" t="s">
        <v>1</v>
      </c>
      <c r="F1286" s="154" t="s">
        <v>992</v>
      </c>
      <c r="H1286" s="155">
        <v>84</v>
      </c>
      <c r="I1286" s="156"/>
      <c r="L1286" s="151"/>
      <c r="M1286" s="157"/>
      <c r="T1286" s="158"/>
      <c r="AT1286" s="153" t="s">
        <v>384</v>
      </c>
      <c r="AU1286" s="153" t="s">
        <v>83</v>
      </c>
      <c r="AV1286" s="12" t="s">
        <v>85</v>
      </c>
      <c r="AW1286" s="12" t="s">
        <v>32</v>
      </c>
      <c r="AX1286" s="12" t="s">
        <v>76</v>
      </c>
      <c r="AY1286" s="153" t="s">
        <v>375</v>
      </c>
    </row>
    <row r="1287" spans="2:51" s="12" customFormat="1" ht="11.25" x14ac:dyDescent="0.2">
      <c r="B1287" s="151"/>
      <c r="D1287" s="152" t="s">
        <v>384</v>
      </c>
      <c r="E1287" s="153" t="s">
        <v>1</v>
      </c>
      <c r="F1287" s="154" t="s">
        <v>1033</v>
      </c>
      <c r="H1287" s="155">
        <v>89</v>
      </c>
      <c r="I1287" s="156"/>
      <c r="L1287" s="151"/>
      <c r="M1287" s="157"/>
      <c r="T1287" s="158"/>
      <c r="AT1287" s="153" t="s">
        <v>384</v>
      </c>
      <c r="AU1287" s="153" t="s">
        <v>83</v>
      </c>
      <c r="AV1287" s="12" t="s">
        <v>85</v>
      </c>
      <c r="AW1287" s="12" t="s">
        <v>32</v>
      </c>
      <c r="AX1287" s="12" t="s">
        <v>76</v>
      </c>
      <c r="AY1287" s="153" t="s">
        <v>375</v>
      </c>
    </row>
    <row r="1288" spans="2:51" s="12" customFormat="1" ht="11.25" x14ac:dyDescent="0.2">
      <c r="B1288" s="151"/>
      <c r="D1288" s="152" t="s">
        <v>384</v>
      </c>
      <c r="E1288" s="153" t="s">
        <v>1</v>
      </c>
      <c r="F1288" s="154" t="s">
        <v>733</v>
      </c>
      <c r="H1288" s="155">
        <v>54</v>
      </c>
      <c r="I1288" s="156"/>
      <c r="L1288" s="151"/>
      <c r="M1288" s="157"/>
      <c r="T1288" s="158"/>
      <c r="AT1288" s="153" t="s">
        <v>384</v>
      </c>
      <c r="AU1288" s="153" t="s">
        <v>83</v>
      </c>
      <c r="AV1288" s="12" t="s">
        <v>85</v>
      </c>
      <c r="AW1288" s="12" t="s">
        <v>32</v>
      </c>
      <c r="AX1288" s="12" t="s">
        <v>76</v>
      </c>
      <c r="AY1288" s="153" t="s">
        <v>375</v>
      </c>
    </row>
    <row r="1289" spans="2:51" s="12" customFormat="1" ht="11.25" x14ac:dyDescent="0.2">
      <c r="B1289" s="151"/>
      <c r="D1289" s="152" t="s">
        <v>384</v>
      </c>
      <c r="E1289" s="153" t="s">
        <v>1</v>
      </c>
      <c r="F1289" s="154" t="s">
        <v>778</v>
      </c>
      <c r="H1289" s="155">
        <v>56</v>
      </c>
      <c r="I1289" s="156"/>
      <c r="L1289" s="151"/>
      <c r="M1289" s="157"/>
      <c r="T1289" s="158"/>
      <c r="AT1289" s="153" t="s">
        <v>384</v>
      </c>
      <c r="AU1289" s="153" t="s">
        <v>83</v>
      </c>
      <c r="AV1289" s="12" t="s">
        <v>85</v>
      </c>
      <c r="AW1289" s="12" t="s">
        <v>32</v>
      </c>
      <c r="AX1289" s="12" t="s">
        <v>76</v>
      </c>
      <c r="AY1289" s="153" t="s">
        <v>375</v>
      </c>
    </row>
    <row r="1290" spans="2:51" s="12" customFormat="1" ht="11.25" x14ac:dyDescent="0.2">
      <c r="B1290" s="151"/>
      <c r="D1290" s="152" t="s">
        <v>384</v>
      </c>
      <c r="E1290" s="153" t="s">
        <v>1</v>
      </c>
      <c r="F1290" s="154" t="s">
        <v>992</v>
      </c>
      <c r="H1290" s="155">
        <v>84</v>
      </c>
      <c r="I1290" s="156"/>
      <c r="L1290" s="151"/>
      <c r="M1290" s="157"/>
      <c r="T1290" s="158"/>
      <c r="AT1290" s="153" t="s">
        <v>384</v>
      </c>
      <c r="AU1290" s="153" t="s">
        <v>83</v>
      </c>
      <c r="AV1290" s="12" t="s">
        <v>85</v>
      </c>
      <c r="AW1290" s="12" t="s">
        <v>32</v>
      </c>
      <c r="AX1290" s="12" t="s">
        <v>76</v>
      </c>
      <c r="AY1290" s="153" t="s">
        <v>375</v>
      </c>
    </row>
    <row r="1291" spans="2:51" s="12" customFormat="1" ht="11.25" x14ac:dyDescent="0.2">
      <c r="B1291" s="151"/>
      <c r="D1291" s="152" t="s">
        <v>384</v>
      </c>
      <c r="E1291" s="153" t="s">
        <v>1</v>
      </c>
      <c r="F1291" s="154" t="s">
        <v>925</v>
      </c>
      <c r="H1291" s="155">
        <v>75</v>
      </c>
      <c r="I1291" s="156"/>
      <c r="L1291" s="151"/>
      <c r="M1291" s="157"/>
      <c r="T1291" s="158"/>
      <c r="AT1291" s="153" t="s">
        <v>384</v>
      </c>
      <c r="AU1291" s="153" t="s">
        <v>83</v>
      </c>
      <c r="AV1291" s="12" t="s">
        <v>85</v>
      </c>
      <c r="AW1291" s="12" t="s">
        <v>32</v>
      </c>
      <c r="AX1291" s="12" t="s">
        <v>76</v>
      </c>
      <c r="AY1291" s="153" t="s">
        <v>375</v>
      </c>
    </row>
    <row r="1292" spans="2:51" s="12" customFormat="1" ht="11.25" x14ac:dyDescent="0.2">
      <c r="B1292" s="151"/>
      <c r="D1292" s="152" t="s">
        <v>384</v>
      </c>
      <c r="E1292" s="153" t="s">
        <v>1</v>
      </c>
      <c r="F1292" s="154" t="s">
        <v>827</v>
      </c>
      <c r="H1292" s="155">
        <v>65</v>
      </c>
      <c r="I1292" s="156"/>
      <c r="L1292" s="151"/>
      <c r="M1292" s="157"/>
      <c r="T1292" s="158"/>
      <c r="AT1292" s="153" t="s">
        <v>384</v>
      </c>
      <c r="AU1292" s="153" t="s">
        <v>83</v>
      </c>
      <c r="AV1292" s="12" t="s">
        <v>85</v>
      </c>
      <c r="AW1292" s="12" t="s">
        <v>32</v>
      </c>
      <c r="AX1292" s="12" t="s">
        <v>76</v>
      </c>
      <c r="AY1292" s="153" t="s">
        <v>375</v>
      </c>
    </row>
    <row r="1293" spans="2:51" s="12" customFormat="1" ht="11.25" x14ac:dyDescent="0.2">
      <c r="B1293" s="151"/>
      <c r="D1293" s="152" t="s">
        <v>384</v>
      </c>
      <c r="E1293" s="153" t="s">
        <v>1</v>
      </c>
      <c r="F1293" s="154" t="s">
        <v>992</v>
      </c>
      <c r="H1293" s="155">
        <v>84</v>
      </c>
      <c r="I1293" s="156"/>
      <c r="L1293" s="151"/>
      <c r="M1293" s="157"/>
      <c r="T1293" s="158"/>
      <c r="AT1293" s="153" t="s">
        <v>384</v>
      </c>
      <c r="AU1293" s="153" t="s">
        <v>83</v>
      </c>
      <c r="AV1293" s="12" t="s">
        <v>85</v>
      </c>
      <c r="AW1293" s="12" t="s">
        <v>32</v>
      </c>
      <c r="AX1293" s="12" t="s">
        <v>76</v>
      </c>
      <c r="AY1293" s="153" t="s">
        <v>375</v>
      </c>
    </row>
    <row r="1294" spans="2:51" s="12" customFormat="1" ht="11.25" x14ac:dyDescent="0.2">
      <c r="B1294" s="151"/>
      <c r="D1294" s="152" t="s">
        <v>384</v>
      </c>
      <c r="E1294" s="153" t="s">
        <v>1</v>
      </c>
      <c r="F1294" s="154" t="s">
        <v>1097</v>
      </c>
      <c r="H1294" s="155">
        <v>95</v>
      </c>
      <c r="I1294" s="156"/>
      <c r="L1294" s="151"/>
      <c r="M1294" s="157"/>
      <c r="T1294" s="158"/>
      <c r="AT1294" s="153" t="s">
        <v>384</v>
      </c>
      <c r="AU1294" s="153" t="s">
        <v>83</v>
      </c>
      <c r="AV1294" s="12" t="s">
        <v>85</v>
      </c>
      <c r="AW1294" s="12" t="s">
        <v>32</v>
      </c>
      <c r="AX1294" s="12" t="s">
        <v>76</v>
      </c>
      <c r="AY1294" s="153" t="s">
        <v>375</v>
      </c>
    </row>
    <row r="1295" spans="2:51" s="12" customFormat="1" ht="11.25" x14ac:dyDescent="0.2">
      <c r="B1295" s="151"/>
      <c r="D1295" s="152" t="s">
        <v>384</v>
      </c>
      <c r="E1295" s="153" t="s">
        <v>1</v>
      </c>
      <c r="F1295" s="154" t="s">
        <v>822</v>
      </c>
      <c r="H1295" s="155">
        <v>64</v>
      </c>
      <c r="I1295" s="156"/>
      <c r="L1295" s="151"/>
      <c r="M1295" s="157"/>
      <c r="T1295" s="158"/>
      <c r="AT1295" s="153" t="s">
        <v>384</v>
      </c>
      <c r="AU1295" s="153" t="s">
        <v>83</v>
      </c>
      <c r="AV1295" s="12" t="s">
        <v>85</v>
      </c>
      <c r="AW1295" s="12" t="s">
        <v>32</v>
      </c>
      <c r="AX1295" s="12" t="s">
        <v>76</v>
      </c>
      <c r="AY1295" s="153" t="s">
        <v>375</v>
      </c>
    </row>
    <row r="1296" spans="2:51" s="12" customFormat="1" ht="11.25" x14ac:dyDescent="0.2">
      <c r="B1296" s="151"/>
      <c r="D1296" s="152" t="s">
        <v>384</v>
      </c>
      <c r="E1296" s="153" t="s">
        <v>1</v>
      </c>
      <c r="F1296" s="154" t="s">
        <v>947</v>
      </c>
      <c r="H1296" s="155">
        <v>78</v>
      </c>
      <c r="I1296" s="156"/>
      <c r="L1296" s="151"/>
      <c r="M1296" s="157"/>
      <c r="T1296" s="158"/>
      <c r="AT1296" s="153" t="s">
        <v>384</v>
      </c>
      <c r="AU1296" s="153" t="s">
        <v>83</v>
      </c>
      <c r="AV1296" s="12" t="s">
        <v>85</v>
      </c>
      <c r="AW1296" s="12" t="s">
        <v>32</v>
      </c>
      <c r="AX1296" s="12" t="s">
        <v>76</v>
      </c>
      <c r="AY1296" s="153" t="s">
        <v>375</v>
      </c>
    </row>
    <row r="1297" spans="2:65" s="12" customFormat="1" ht="11.25" x14ac:dyDescent="0.2">
      <c r="B1297" s="151"/>
      <c r="D1297" s="152" t="s">
        <v>384</v>
      </c>
      <c r="E1297" s="153" t="s">
        <v>1</v>
      </c>
      <c r="F1297" s="154" t="s">
        <v>1427</v>
      </c>
      <c r="H1297" s="155">
        <v>154</v>
      </c>
      <c r="I1297" s="156"/>
      <c r="L1297" s="151"/>
      <c r="M1297" s="157"/>
      <c r="T1297" s="158"/>
      <c r="AT1297" s="153" t="s">
        <v>384</v>
      </c>
      <c r="AU1297" s="153" t="s">
        <v>83</v>
      </c>
      <c r="AV1297" s="12" t="s">
        <v>85</v>
      </c>
      <c r="AW1297" s="12" t="s">
        <v>32</v>
      </c>
      <c r="AX1297" s="12" t="s">
        <v>76</v>
      </c>
      <c r="AY1297" s="153" t="s">
        <v>375</v>
      </c>
    </row>
    <row r="1298" spans="2:65" s="12" customFormat="1" ht="11.25" x14ac:dyDescent="0.2">
      <c r="B1298" s="151"/>
      <c r="D1298" s="152" t="s">
        <v>384</v>
      </c>
      <c r="E1298" s="153" t="s">
        <v>1</v>
      </c>
      <c r="F1298" s="154" t="s">
        <v>581</v>
      </c>
      <c r="H1298" s="155">
        <v>31</v>
      </c>
      <c r="I1298" s="156"/>
      <c r="L1298" s="151"/>
      <c r="M1298" s="157"/>
      <c r="T1298" s="158"/>
      <c r="AT1298" s="153" t="s">
        <v>384</v>
      </c>
      <c r="AU1298" s="153" t="s">
        <v>83</v>
      </c>
      <c r="AV1298" s="12" t="s">
        <v>85</v>
      </c>
      <c r="AW1298" s="12" t="s">
        <v>32</v>
      </c>
      <c r="AX1298" s="12" t="s">
        <v>76</v>
      </c>
      <c r="AY1298" s="153" t="s">
        <v>375</v>
      </c>
    </row>
    <row r="1299" spans="2:65" s="12" customFormat="1" ht="11.25" x14ac:dyDescent="0.2">
      <c r="B1299" s="151"/>
      <c r="D1299" s="152" t="s">
        <v>384</v>
      </c>
      <c r="E1299" s="153" t="s">
        <v>1</v>
      </c>
      <c r="F1299" s="154" t="s">
        <v>992</v>
      </c>
      <c r="H1299" s="155">
        <v>84</v>
      </c>
      <c r="I1299" s="156"/>
      <c r="L1299" s="151"/>
      <c r="M1299" s="157"/>
      <c r="T1299" s="158"/>
      <c r="AT1299" s="153" t="s">
        <v>384</v>
      </c>
      <c r="AU1299" s="153" t="s">
        <v>83</v>
      </c>
      <c r="AV1299" s="12" t="s">
        <v>85</v>
      </c>
      <c r="AW1299" s="12" t="s">
        <v>32</v>
      </c>
      <c r="AX1299" s="12" t="s">
        <v>76</v>
      </c>
      <c r="AY1299" s="153" t="s">
        <v>375</v>
      </c>
    </row>
    <row r="1300" spans="2:65" s="12" customFormat="1" ht="11.25" x14ac:dyDescent="0.2">
      <c r="B1300" s="151"/>
      <c r="D1300" s="152" t="s">
        <v>384</v>
      </c>
      <c r="E1300" s="153" t="s">
        <v>1</v>
      </c>
      <c r="F1300" s="154" t="s">
        <v>719</v>
      </c>
      <c r="H1300" s="155">
        <v>51</v>
      </c>
      <c r="I1300" s="156"/>
      <c r="L1300" s="151"/>
      <c r="M1300" s="157"/>
      <c r="T1300" s="158"/>
      <c r="AT1300" s="153" t="s">
        <v>384</v>
      </c>
      <c r="AU1300" s="153" t="s">
        <v>83</v>
      </c>
      <c r="AV1300" s="12" t="s">
        <v>85</v>
      </c>
      <c r="AW1300" s="12" t="s">
        <v>32</v>
      </c>
      <c r="AX1300" s="12" t="s">
        <v>76</v>
      </c>
      <c r="AY1300" s="153" t="s">
        <v>375</v>
      </c>
    </row>
    <row r="1301" spans="2:65" s="13" customFormat="1" ht="11.25" x14ac:dyDescent="0.2">
      <c r="B1301" s="159"/>
      <c r="D1301" s="152" t="s">
        <v>384</v>
      </c>
      <c r="E1301" s="160" t="s">
        <v>1</v>
      </c>
      <c r="F1301" s="161" t="s">
        <v>387</v>
      </c>
      <c r="H1301" s="162">
        <v>1515</v>
      </c>
      <c r="I1301" s="163"/>
      <c r="L1301" s="159"/>
      <c r="M1301" s="164"/>
      <c r="T1301" s="165"/>
      <c r="AT1301" s="160" t="s">
        <v>384</v>
      </c>
      <c r="AU1301" s="160" t="s">
        <v>83</v>
      </c>
      <c r="AV1301" s="13" t="s">
        <v>382</v>
      </c>
      <c r="AW1301" s="13" t="s">
        <v>32</v>
      </c>
      <c r="AX1301" s="13" t="s">
        <v>83</v>
      </c>
      <c r="AY1301" s="160" t="s">
        <v>375</v>
      </c>
    </row>
    <row r="1302" spans="2:65" s="14" customFormat="1" ht="11.25" x14ac:dyDescent="0.2">
      <c r="B1302" s="166"/>
      <c r="D1302" s="152" t="s">
        <v>384</v>
      </c>
      <c r="E1302" s="167" t="s">
        <v>1</v>
      </c>
      <c r="F1302" s="168" t="s">
        <v>3308</v>
      </c>
      <c r="H1302" s="167" t="s">
        <v>1</v>
      </c>
      <c r="I1302" s="169"/>
      <c r="L1302" s="166"/>
      <c r="M1302" s="170"/>
      <c r="T1302" s="171"/>
      <c r="AT1302" s="167" t="s">
        <v>384</v>
      </c>
      <c r="AU1302" s="167" t="s">
        <v>83</v>
      </c>
      <c r="AV1302" s="14" t="s">
        <v>83</v>
      </c>
      <c r="AW1302" s="14" t="s">
        <v>32</v>
      </c>
      <c r="AX1302" s="14" t="s">
        <v>76</v>
      </c>
      <c r="AY1302" s="167" t="s">
        <v>375</v>
      </c>
    </row>
    <row r="1303" spans="2:65" s="1" customFormat="1" ht="16.5" customHeight="1" x14ac:dyDescent="0.2">
      <c r="B1303" s="32"/>
      <c r="C1303" s="179" t="s">
        <v>1517</v>
      </c>
      <c r="D1303" s="179" t="s">
        <v>657</v>
      </c>
      <c r="E1303" s="180" t="s">
        <v>3352</v>
      </c>
      <c r="F1303" s="181" t="s">
        <v>3353</v>
      </c>
      <c r="G1303" s="182" t="s">
        <v>641</v>
      </c>
      <c r="H1303" s="183">
        <v>879</v>
      </c>
      <c r="I1303" s="184"/>
      <c r="J1303" s="185">
        <f>ROUND(I1303*H1303,2)</f>
        <v>0</v>
      </c>
      <c r="K1303" s="181" t="s">
        <v>381</v>
      </c>
      <c r="L1303" s="186"/>
      <c r="M1303" s="187" t="s">
        <v>1</v>
      </c>
      <c r="N1303" s="188" t="s">
        <v>41</v>
      </c>
      <c r="P1303" s="147">
        <f>O1303*H1303</f>
        <v>0</v>
      </c>
      <c r="Q1303" s="147">
        <v>0</v>
      </c>
      <c r="R1303" s="147">
        <f>Q1303*H1303</f>
        <v>0</v>
      </c>
      <c r="S1303" s="147">
        <v>0</v>
      </c>
      <c r="T1303" s="148">
        <f>S1303*H1303</f>
        <v>0</v>
      </c>
      <c r="AR1303" s="149" t="s">
        <v>424</v>
      </c>
      <c r="AT1303" s="149" t="s">
        <v>657</v>
      </c>
      <c r="AU1303" s="149" t="s">
        <v>83</v>
      </c>
      <c r="AY1303" s="17" t="s">
        <v>375</v>
      </c>
      <c r="BE1303" s="150">
        <f>IF(N1303="základní",J1303,0)</f>
        <v>0</v>
      </c>
      <c r="BF1303" s="150">
        <f>IF(N1303="snížená",J1303,0)</f>
        <v>0</v>
      </c>
      <c r="BG1303" s="150">
        <f>IF(N1303="zákl. přenesená",J1303,0)</f>
        <v>0</v>
      </c>
      <c r="BH1303" s="150">
        <f>IF(N1303="sníž. přenesená",J1303,0)</f>
        <v>0</v>
      </c>
      <c r="BI1303" s="150">
        <f>IF(N1303="nulová",J1303,0)</f>
        <v>0</v>
      </c>
      <c r="BJ1303" s="17" t="s">
        <v>83</v>
      </c>
      <c r="BK1303" s="150">
        <f>ROUND(I1303*H1303,2)</f>
        <v>0</v>
      </c>
      <c r="BL1303" s="17" t="s">
        <v>382</v>
      </c>
      <c r="BM1303" s="149" t="s">
        <v>3354</v>
      </c>
    </row>
    <row r="1304" spans="2:65" s="12" customFormat="1" ht="11.25" x14ac:dyDescent="0.2">
      <c r="B1304" s="151"/>
      <c r="D1304" s="152" t="s">
        <v>384</v>
      </c>
      <c r="E1304" s="153" t="s">
        <v>1</v>
      </c>
      <c r="F1304" s="154" t="s">
        <v>688</v>
      </c>
      <c r="H1304" s="155">
        <v>45</v>
      </c>
      <c r="I1304" s="156"/>
      <c r="L1304" s="151"/>
      <c r="M1304" s="157"/>
      <c r="T1304" s="158"/>
      <c r="AT1304" s="153" t="s">
        <v>384</v>
      </c>
      <c r="AU1304" s="153" t="s">
        <v>83</v>
      </c>
      <c r="AV1304" s="12" t="s">
        <v>85</v>
      </c>
      <c r="AW1304" s="12" t="s">
        <v>32</v>
      </c>
      <c r="AX1304" s="12" t="s">
        <v>76</v>
      </c>
      <c r="AY1304" s="153" t="s">
        <v>375</v>
      </c>
    </row>
    <row r="1305" spans="2:65" s="12" customFormat="1" ht="11.25" x14ac:dyDescent="0.2">
      <c r="B1305" s="151"/>
      <c r="D1305" s="152" t="s">
        <v>384</v>
      </c>
      <c r="E1305" s="153" t="s">
        <v>1</v>
      </c>
      <c r="F1305" s="154" t="s">
        <v>733</v>
      </c>
      <c r="H1305" s="155">
        <v>54</v>
      </c>
      <c r="I1305" s="156"/>
      <c r="L1305" s="151"/>
      <c r="M1305" s="157"/>
      <c r="T1305" s="158"/>
      <c r="AT1305" s="153" t="s">
        <v>384</v>
      </c>
      <c r="AU1305" s="153" t="s">
        <v>83</v>
      </c>
      <c r="AV1305" s="12" t="s">
        <v>85</v>
      </c>
      <c r="AW1305" s="12" t="s">
        <v>32</v>
      </c>
      <c r="AX1305" s="12" t="s">
        <v>76</v>
      </c>
      <c r="AY1305" s="153" t="s">
        <v>375</v>
      </c>
    </row>
    <row r="1306" spans="2:65" s="12" customFormat="1" ht="11.25" x14ac:dyDescent="0.2">
      <c r="B1306" s="151"/>
      <c r="D1306" s="152" t="s">
        <v>384</v>
      </c>
      <c r="E1306" s="153" t="s">
        <v>1</v>
      </c>
      <c r="F1306" s="154" t="s">
        <v>827</v>
      </c>
      <c r="H1306" s="155">
        <v>65</v>
      </c>
      <c r="I1306" s="156"/>
      <c r="L1306" s="151"/>
      <c r="M1306" s="157"/>
      <c r="T1306" s="158"/>
      <c r="AT1306" s="153" t="s">
        <v>384</v>
      </c>
      <c r="AU1306" s="153" t="s">
        <v>83</v>
      </c>
      <c r="AV1306" s="12" t="s">
        <v>85</v>
      </c>
      <c r="AW1306" s="12" t="s">
        <v>32</v>
      </c>
      <c r="AX1306" s="12" t="s">
        <v>76</v>
      </c>
      <c r="AY1306" s="153" t="s">
        <v>375</v>
      </c>
    </row>
    <row r="1307" spans="2:65" s="12" customFormat="1" ht="11.25" x14ac:dyDescent="0.2">
      <c r="B1307" s="151"/>
      <c r="D1307" s="152" t="s">
        <v>384</v>
      </c>
      <c r="E1307" s="153" t="s">
        <v>1</v>
      </c>
      <c r="F1307" s="154" t="s">
        <v>947</v>
      </c>
      <c r="H1307" s="155">
        <v>78</v>
      </c>
      <c r="I1307" s="156"/>
      <c r="L1307" s="151"/>
      <c r="M1307" s="157"/>
      <c r="T1307" s="158"/>
      <c r="AT1307" s="153" t="s">
        <v>384</v>
      </c>
      <c r="AU1307" s="153" t="s">
        <v>83</v>
      </c>
      <c r="AV1307" s="12" t="s">
        <v>85</v>
      </c>
      <c r="AW1307" s="12" t="s">
        <v>32</v>
      </c>
      <c r="AX1307" s="12" t="s">
        <v>76</v>
      </c>
      <c r="AY1307" s="153" t="s">
        <v>375</v>
      </c>
    </row>
    <row r="1308" spans="2:65" s="12" customFormat="1" ht="11.25" x14ac:dyDescent="0.2">
      <c r="B1308" s="151"/>
      <c r="D1308" s="152" t="s">
        <v>384</v>
      </c>
      <c r="E1308" s="153" t="s">
        <v>1</v>
      </c>
      <c r="F1308" s="154" t="s">
        <v>1005</v>
      </c>
      <c r="H1308" s="155">
        <v>86</v>
      </c>
      <c r="I1308" s="156"/>
      <c r="L1308" s="151"/>
      <c r="M1308" s="157"/>
      <c r="T1308" s="158"/>
      <c r="AT1308" s="153" t="s">
        <v>384</v>
      </c>
      <c r="AU1308" s="153" t="s">
        <v>83</v>
      </c>
      <c r="AV1308" s="12" t="s">
        <v>85</v>
      </c>
      <c r="AW1308" s="12" t="s">
        <v>32</v>
      </c>
      <c r="AX1308" s="12" t="s">
        <v>76</v>
      </c>
      <c r="AY1308" s="153" t="s">
        <v>375</v>
      </c>
    </row>
    <row r="1309" spans="2:65" s="12" customFormat="1" ht="11.25" x14ac:dyDescent="0.2">
      <c r="B1309" s="151"/>
      <c r="D1309" s="152" t="s">
        <v>384</v>
      </c>
      <c r="E1309" s="153" t="s">
        <v>1</v>
      </c>
      <c r="F1309" s="154" t="s">
        <v>688</v>
      </c>
      <c r="H1309" s="155">
        <v>45</v>
      </c>
      <c r="I1309" s="156"/>
      <c r="L1309" s="151"/>
      <c r="M1309" s="157"/>
      <c r="T1309" s="158"/>
      <c r="AT1309" s="153" t="s">
        <v>384</v>
      </c>
      <c r="AU1309" s="153" t="s">
        <v>83</v>
      </c>
      <c r="AV1309" s="12" t="s">
        <v>85</v>
      </c>
      <c r="AW1309" s="12" t="s">
        <v>32</v>
      </c>
      <c r="AX1309" s="12" t="s">
        <v>76</v>
      </c>
      <c r="AY1309" s="153" t="s">
        <v>375</v>
      </c>
    </row>
    <row r="1310" spans="2:65" s="12" customFormat="1" ht="11.25" x14ac:dyDescent="0.2">
      <c r="B1310" s="151"/>
      <c r="D1310" s="152" t="s">
        <v>384</v>
      </c>
      <c r="E1310" s="153" t="s">
        <v>1</v>
      </c>
      <c r="F1310" s="154" t="s">
        <v>809</v>
      </c>
      <c r="H1310" s="155">
        <v>62</v>
      </c>
      <c r="I1310" s="156"/>
      <c r="L1310" s="151"/>
      <c r="M1310" s="157"/>
      <c r="T1310" s="158"/>
      <c r="AT1310" s="153" t="s">
        <v>384</v>
      </c>
      <c r="AU1310" s="153" t="s">
        <v>83</v>
      </c>
      <c r="AV1310" s="12" t="s">
        <v>85</v>
      </c>
      <c r="AW1310" s="12" t="s">
        <v>32</v>
      </c>
      <c r="AX1310" s="12" t="s">
        <v>76</v>
      </c>
      <c r="AY1310" s="153" t="s">
        <v>375</v>
      </c>
    </row>
    <row r="1311" spans="2:65" s="12" customFormat="1" ht="11.25" x14ac:dyDescent="0.2">
      <c r="B1311" s="151"/>
      <c r="D1311" s="152" t="s">
        <v>384</v>
      </c>
      <c r="E1311" s="153" t="s">
        <v>1</v>
      </c>
      <c r="F1311" s="154" t="s">
        <v>7</v>
      </c>
      <c r="H1311" s="155">
        <v>21</v>
      </c>
      <c r="I1311" s="156"/>
      <c r="L1311" s="151"/>
      <c r="M1311" s="157"/>
      <c r="T1311" s="158"/>
      <c r="AT1311" s="153" t="s">
        <v>384</v>
      </c>
      <c r="AU1311" s="153" t="s">
        <v>83</v>
      </c>
      <c r="AV1311" s="12" t="s">
        <v>85</v>
      </c>
      <c r="AW1311" s="12" t="s">
        <v>32</v>
      </c>
      <c r="AX1311" s="12" t="s">
        <v>76</v>
      </c>
      <c r="AY1311" s="153" t="s">
        <v>375</v>
      </c>
    </row>
    <row r="1312" spans="2:65" s="12" customFormat="1" ht="11.25" x14ac:dyDescent="0.2">
      <c r="B1312" s="151"/>
      <c r="D1312" s="152" t="s">
        <v>384</v>
      </c>
      <c r="E1312" s="153" t="s">
        <v>1</v>
      </c>
      <c r="F1312" s="154" t="s">
        <v>581</v>
      </c>
      <c r="H1312" s="155">
        <v>31</v>
      </c>
      <c r="I1312" s="156"/>
      <c r="L1312" s="151"/>
      <c r="M1312" s="157"/>
      <c r="T1312" s="158"/>
      <c r="AT1312" s="153" t="s">
        <v>384</v>
      </c>
      <c r="AU1312" s="153" t="s">
        <v>83</v>
      </c>
      <c r="AV1312" s="12" t="s">
        <v>85</v>
      </c>
      <c r="AW1312" s="12" t="s">
        <v>32</v>
      </c>
      <c r="AX1312" s="12" t="s">
        <v>76</v>
      </c>
      <c r="AY1312" s="153" t="s">
        <v>375</v>
      </c>
    </row>
    <row r="1313" spans="2:65" s="12" customFormat="1" ht="11.25" x14ac:dyDescent="0.2">
      <c r="B1313" s="151"/>
      <c r="D1313" s="152" t="s">
        <v>384</v>
      </c>
      <c r="E1313" s="153" t="s">
        <v>1</v>
      </c>
      <c r="F1313" s="154" t="s">
        <v>545</v>
      </c>
      <c r="H1313" s="155">
        <v>23</v>
      </c>
      <c r="I1313" s="156"/>
      <c r="L1313" s="151"/>
      <c r="M1313" s="157"/>
      <c r="T1313" s="158"/>
      <c r="AT1313" s="153" t="s">
        <v>384</v>
      </c>
      <c r="AU1313" s="153" t="s">
        <v>83</v>
      </c>
      <c r="AV1313" s="12" t="s">
        <v>85</v>
      </c>
      <c r="AW1313" s="12" t="s">
        <v>32</v>
      </c>
      <c r="AX1313" s="12" t="s">
        <v>76</v>
      </c>
      <c r="AY1313" s="153" t="s">
        <v>375</v>
      </c>
    </row>
    <row r="1314" spans="2:65" s="12" customFormat="1" ht="11.25" x14ac:dyDescent="0.2">
      <c r="B1314" s="151"/>
      <c r="D1314" s="152" t="s">
        <v>384</v>
      </c>
      <c r="E1314" s="153" t="s">
        <v>1</v>
      </c>
      <c r="F1314" s="154" t="s">
        <v>549</v>
      </c>
      <c r="H1314" s="155">
        <v>24</v>
      </c>
      <c r="I1314" s="156"/>
      <c r="L1314" s="151"/>
      <c r="M1314" s="157"/>
      <c r="T1314" s="158"/>
      <c r="AT1314" s="153" t="s">
        <v>384</v>
      </c>
      <c r="AU1314" s="153" t="s">
        <v>83</v>
      </c>
      <c r="AV1314" s="12" t="s">
        <v>85</v>
      </c>
      <c r="AW1314" s="12" t="s">
        <v>32</v>
      </c>
      <c r="AX1314" s="12" t="s">
        <v>76</v>
      </c>
      <c r="AY1314" s="153" t="s">
        <v>375</v>
      </c>
    </row>
    <row r="1315" spans="2:65" s="12" customFormat="1" ht="11.25" x14ac:dyDescent="0.2">
      <c r="B1315" s="151"/>
      <c r="D1315" s="152" t="s">
        <v>384</v>
      </c>
      <c r="E1315" s="153" t="s">
        <v>1</v>
      </c>
      <c r="F1315" s="154" t="s">
        <v>850</v>
      </c>
      <c r="H1315" s="155">
        <v>68</v>
      </c>
      <c r="I1315" s="156"/>
      <c r="L1315" s="151"/>
      <c r="M1315" s="157"/>
      <c r="T1315" s="158"/>
      <c r="AT1315" s="153" t="s">
        <v>384</v>
      </c>
      <c r="AU1315" s="153" t="s">
        <v>83</v>
      </c>
      <c r="AV1315" s="12" t="s">
        <v>85</v>
      </c>
      <c r="AW1315" s="12" t="s">
        <v>32</v>
      </c>
      <c r="AX1315" s="12" t="s">
        <v>76</v>
      </c>
      <c r="AY1315" s="153" t="s">
        <v>375</v>
      </c>
    </row>
    <row r="1316" spans="2:65" s="12" customFormat="1" ht="11.25" x14ac:dyDescent="0.2">
      <c r="B1316" s="151"/>
      <c r="D1316" s="152" t="s">
        <v>384</v>
      </c>
      <c r="E1316" s="153" t="s">
        <v>1</v>
      </c>
      <c r="F1316" s="154" t="s">
        <v>827</v>
      </c>
      <c r="H1316" s="155">
        <v>65</v>
      </c>
      <c r="I1316" s="156"/>
      <c r="L1316" s="151"/>
      <c r="M1316" s="157"/>
      <c r="T1316" s="158"/>
      <c r="AT1316" s="153" t="s">
        <v>384</v>
      </c>
      <c r="AU1316" s="153" t="s">
        <v>83</v>
      </c>
      <c r="AV1316" s="12" t="s">
        <v>85</v>
      </c>
      <c r="AW1316" s="12" t="s">
        <v>32</v>
      </c>
      <c r="AX1316" s="12" t="s">
        <v>76</v>
      </c>
      <c r="AY1316" s="153" t="s">
        <v>375</v>
      </c>
    </row>
    <row r="1317" spans="2:65" s="12" customFormat="1" ht="11.25" x14ac:dyDescent="0.2">
      <c r="B1317" s="151"/>
      <c r="D1317" s="152" t="s">
        <v>384</v>
      </c>
      <c r="E1317" s="153" t="s">
        <v>1</v>
      </c>
      <c r="F1317" s="154" t="s">
        <v>688</v>
      </c>
      <c r="H1317" s="155">
        <v>45</v>
      </c>
      <c r="I1317" s="156"/>
      <c r="L1317" s="151"/>
      <c r="M1317" s="157"/>
      <c r="T1317" s="158"/>
      <c r="AT1317" s="153" t="s">
        <v>384</v>
      </c>
      <c r="AU1317" s="153" t="s">
        <v>83</v>
      </c>
      <c r="AV1317" s="12" t="s">
        <v>85</v>
      </c>
      <c r="AW1317" s="12" t="s">
        <v>32</v>
      </c>
      <c r="AX1317" s="12" t="s">
        <v>76</v>
      </c>
      <c r="AY1317" s="153" t="s">
        <v>375</v>
      </c>
    </row>
    <row r="1318" spans="2:65" s="12" customFormat="1" ht="11.25" x14ac:dyDescent="0.2">
      <c r="B1318" s="151"/>
      <c r="D1318" s="152" t="s">
        <v>384</v>
      </c>
      <c r="E1318" s="153" t="s">
        <v>1</v>
      </c>
      <c r="F1318" s="154" t="s">
        <v>837</v>
      </c>
      <c r="H1318" s="155">
        <v>66</v>
      </c>
      <c r="I1318" s="156"/>
      <c r="L1318" s="151"/>
      <c r="M1318" s="157"/>
      <c r="T1318" s="158"/>
      <c r="AT1318" s="153" t="s">
        <v>384</v>
      </c>
      <c r="AU1318" s="153" t="s">
        <v>83</v>
      </c>
      <c r="AV1318" s="12" t="s">
        <v>85</v>
      </c>
      <c r="AW1318" s="12" t="s">
        <v>32</v>
      </c>
      <c r="AX1318" s="12" t="s">
        <v>76</v>
      </c>
      <c r="AY1318" s="153" t="s">
        <v>375</v>
      </c>
    </row>
    <row r="1319" spans="2:65" s="12" customFormat="1" ht="11.25" x14ac:dyDescent="0.2">
      <c r="B1319" s="151"/>
      <c r="D1319" s="152" t="s">
        <v>384</v>
      </c>
      <c r="E1319" s="153" t="s">
        <v>1</v>
      </c>
      <c r="F1319" s="154" t="s">
        <v>827</v>
      </c>
      <c r="H1319" s="155">
        <v>65</v>
      </c>
      <c r="I1319" s="156"/>
      <c r="L1319" s="151"/>
      <c r="M1319" s="157"/>
      <c r="T1319" s="158"/>
      <c r="AT1319" s="153" t="s">
        <v>384</v>
      </c>
      <c r="AU1319" s="153" t="s">
        <v>83</v>
      </c>
      <c r="AV1319" s="12" t="s">
        <v>85</v>
      </c>
      <c r="AW1319" s="12" t="s">
        <v>32</v>
      </c>
      <c r="AX1319" s="12" t="s">
        <v>76</v>
      </c>
      <c r="AY1319" s="153" t="s">
        <v>375</v>
      </c>
    </row>
    <row r="1320" spans="2:65" s="12" customFormat="1" ht="11.25" x14ac:dyDescent="0.2">
      <c r="B1320" s="151"/>
      <c r="D1320" s="152" t="s">
        <v>384</v>
      </c>
      <c r="E1320" s="153" t="s">
        <v>1</v>
      </c>
      <c r="F1320" s="154" t="s">
        <v>628</v>
      </c>
      <c r="H1320" s="155">
        <v>36</v>
      </c>
      <c r="I1320" s="156"/>
      <c r="L1320" s="151"/>
      <c r="M1320" s="157"/>
      <c r="T1320" s="158"/>
      <c r="AT1320" s="153" t="s">
        <v>384</v>
      </c>
      <c r="AU1320" s="153" t="s">
        <v>83</v>
      </c>
      <c r="AV1320" s="12" t="s">
        <v>85</v>
      </c>
      <c r="AW1320" s="12" t="s">
        <v>32</v>
      </c>
      <c r="AX1320" s="12" t="s">
        <v>76</v>
      </c>
      <c r="AY1320" s="153" t="s">
        <v>375</v>
      </c>
    </row>
    <row r="1321" spans="2:65" s="13" customFormat="1" ht="11.25" x14ac:dyDescent="0.2">
      <c r="B1321" s="159"/>
      <c r="D1321" s="152" t="s">
        <v>384</v>
      </c>
      <c r="E1321" s="160" t="s">
        <v>1</v>
      </c>
      <c r="F1321" s="161" t="s">
        <v>387</v>
      </c>
      <c r="H1321" s="162">
        <v>879</v>
      </c>
      <c r="I1321" s="163"/>
      <c r="L1321" s="159"/>
      <c r="M1321" s="164"/>
      <c r="T1321" s="165"/>
      <c r="AT1321" s="160" t="s">
        <v>384</v>
      </c>
      <c r="AU1321" s="160" t="s">
        <v>83</v>
      </c>
      <c r="AV1321" s="13" t="s">
        <v>382</v>
      </c>
      <c r="AW1321" s="13" t="s">
        <v>32</v>
      </c>
      <c r="AX1321" s="13" t="s">
        <v>83</v>
      </c>
      <c r="AY1321" s="160" t="s">
        <v>375</v>
      </c>
    </row>
    <row r="1322" spans="2:65" s="14" customFormat="1" ht="11.25" x14ac:dyDescent="0.2">
      <c r="B1322" s="166"/>
      <c r="D1322" s="152" t="s">
        <v>384</v>
      </c>
      <c r="E1322" s="167" t="s">
        <v>1</v>
      </c>
      <c r="F1322" s="168" t="s">
        <v>3308</v>
      </c>
      <c r="H1322" s="167" t="s">
        <v>1</v>
      </c>
      <c r="I1322" s="169"/>
      <c r="L1322" s="166"/>
      <c r="M1322" s="170"/>
      <c r="T1322" s="171"/>
      <c r="AT1322" s="167" t="s">
        <v>384</v>
      </c>
      <c r="AU1322" s="167" t="s">
        <v>83</v>
      </c>
      <c r="AV1322" s="14" t="s">
        <v>83</v>
      </c>
      <c r="AW1322" s="14" t="s">
        <v>32</v>
      </c>
      <c r="AX1322" s="14" t="s">
        <v>76</v>
      </c>
      <c r="AY1322" s="167" t="s">
        <v>375</v>
      </c>
    </row>
    <row r="1323" spans="2:65" s="1" customFormat="1" ht="16.5" customHeight="1" x14ac:dyDescent="0.2">
      <c r="B1323" s="32"/>
      <c r="C1323" s="179" t="s">
        <v>1523</v>
      </c>
      <c r="D1323" s="179" t="s">
        <v>657</v>
      </c>
      <c r="E1323" s="180" t="s">
        <v>3355</v>
      </c>
      <c r="F1323" s="181" t="s">
        <v>3356</v>
      </c>
      <c r="G1323" s="182" t="s">
        <v>641</v>
      </c>
      <c r="H1323" s="183">
        <v>20</v>
      </c>
      <c r="I1323" s="184"/>
      <c r="J1323" s="185">
        <f>ROUND(I1323*H1323,2)</f>
        <v>0</v>
      </c>
      <c r="K1323" s="181" t="s">
        <v>381</v>
      </c>
      <c r="L1323" s="186"/>
      <c r="M1323" s="187" t="s">
        <v>1</v>
      </c>
      <c r="N1323" s="188" t="s">
        <v>41</v>
      </c>
      <c r="P1323" s="147">
        <f>O1323*H1323</f>
        <v>0</v>
      </c>
      <c r="Q1323" s="147">
        <v>0</v>
      </c>
      <c r="R1323" s="147">
        <f>Q1323*H1323</f>
        <v>0</v>
      </c>
      <c r="S1323" s="147">
        <v>0</v>
      </c>
      <c r="T1323" s="148">
        <f>S1323*H1323</f>
        <v>0</v>
      </c>
      <c r="AR1323" s="149" t="s">
        <v>424</v>
      </c>
      <c r="AT1323" s="149" t="s">
        <v>657</v>
      </c>
      <c r="AU1323" s="149" t="s">
        <v>83</v>
      </c>
      <c r="AY1323" s="17" t="s">
        <v>375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83</v>
      </c>
      <c r="BK1323" s="150">
        <f>ROUND(I1323*H1323,2)</f>
        <v>0</v>
      </c>
      <c r="BL1323" s="17" t="s">
        <v>382</v>
      </c>
      <c r="BM1323" s="149" t="s">
        <v>3357</v>
      </c>
    </row>
    <row r="1324" spans="2:65" s="12" customFormat="1" ht="11.25" x14ac:dyDescent="0.2">
      <c r="B1324" s="151"/>
      <c r="D1324" s="152" t="s">
        <v>384</v>
      </c>
      <c r="E1324" s="153" t="s">
        <v>1</v>
      </c>
      <c r="F1324" s="154" t="s">
        <v>529</v>
      </c>
      <c r="H1324" s="155">
        <v>20</v>
      </c>
      <c r="I1324" s="156"/>
      <c r="L1324" s="151"/>
      <c r="M1324" s="157"/>
      <c r="T1324" s="158"/>
      <c r="AT1324" s="153" t="s">
        <v>384</v>
      </c>
      <c r="AU1324" s="153" t="s">
        <v>83</v>
      </c>
      <c r="AV1324" s="12" t="s">
        <v>85</v>
      </c>
      <c r="AW1324" s="12" t="s">
        <v>32</v>
      </c>
      <c r="AX1324" s="12" t="s">
        <v>83</v>
      </c>
      <c r="AY1324" s="153" t="s">
        <v>375</v>
      </c>
    </row>
    <row r="1325" spans="2:65" s="14" customFormat="1" ht="11.25" x14ac:dyDescent="0.2">
      <c r="B1325" s="166"/>
      <c r="D1325" s="152" t="s">
        <v>384</v>
      </c>
      <c r="E1325" s="167" t="s">
        <v>1</v>
      </c>
      <c r="F1325" s="168" t="s">
        <v>3308</v>
      </c>
      <c r="H1325" s="167" t="s">
        <v>1</v>
      </c>
      <c r="I1325" s="169"/>
      <c r="L1325" s="166"/>
      <c r="M1325" s="170"/>
      <c r="T1325" s="171"/>
      <c r="AT1325" s="167" t="s">
        <v>384</v>
      </c>
      <c r="AU1325" s="167" t="s">
        <v>83</v>
      </c>
      <c r="AV1325" s="14" t="s">
        <v>83</v>
      </c>
      <c r="AW1325" s="14" t="s">
        <v>32</v>
      </c>
      <c r="AX1325" s="14" t="s">
        <v>76</v>
      </c>
      <c r="AY1325" s="167" t="s">
        <v>375</v>
      </c>
    </row>
    <row r="1326" spans="2:65" s="1" customFormat="1" ht="16.5" customHeight="1" x14ac:dyDescent="0.2">
      <c r="B1326" s="32"/>
      <c r="C1326" s="179" t="s">
        <v>1539</v>
      </c>
      <c r="D1326" s="179" t="s">
        <v>657</v>
      </c>
      <c r="E1326" s="180" t="s">
        <v>3358</v>
      </c>
      <c r="F1326" s="181" t="s">
        <v>3359</v>
      </c>
      <c r="G1326" s="182" t="s">
        <v>641</v>
      </c>
      <c r="H1326" s="183">
        <v>80</v>
      </c>
      <c r="I1326" s="184"/>
      <c r="J1326" s="185">
        <f>ROUND(I1326*H1326,2)</f>
        <v>0</v>
      </c>
      <c r="K1326" s="181" t="s">
        <v>381</v>
      </c>
      <c r="L1326" s="186"/>
      <c r="M1326" s="187" t="s">
        <v>1</v>
      </c>
      <c r="N1326" s="188" t="s">
        <v>41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424</v>
      </c>
      <c r="AT1326" s="149" t="s">
        <v>657</v>
      </c>
      <c r="AU1326" s="149" t="s">
        <v>83</v>
      </c>
      <c r="AY1326" s="17" t="s">
        <v>375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83</v>
      </c>
      <c r="BK1326" s="150">
        <f>ROUND(I1326*H1326,2)</f>
        <v>0</v>
      </c>
      <c r="BL1326" s="17" t="s">
        <v>382</v>
      </c>
      <c r="BM1326" s="149" t="s">
        <v>3360</v>
      </c>
    </row>
    <row r="1327" spans="2:65" s="12" customFormat="1" ht="11.25" x14ac:dyDescent="0.2">
      <c r="B1327" s="151"/>
      <c r="D1327" s="152" t="s">
        <v>384</v>
      </c>
      <c r="E1327" s="153" t="s">
        <v>1</v>
      </c>
      <c r="F1327" s="154" t="s">
        <v>577</v>
      </c>
      <c r="H1327" s="155">
        <v>30</v>
      </c>
      <c r="I1327" s="156"/>
      <c r="L1327" s="151"/>
      <c r="M1327" s="157"/>
      <c r="T1327" s="158"/>
      <c r="AT1327" s="153" t="s">
        <v>384</v>
      </c>
      <c r="AU1327" s="153" t="s">
        <v>83</v>
      </c>
      <c r="AV1327" s="12" t="s">
        <v>85</v>
      </c>
      <c r="AW1327" s="12" t="s">
        <v>32</v>
      </c>
      <c r="AX1327" s="12" t="s">
        <v>76</v>
      </c>
      <c r="AY1327" s="153" t="s">
        <v>375</v>
      </c>
    </row>
    <row r="1328" spans="2:65" s="12" customFormat="1" ht="11.25" x14ac:dyDescent="0.2">
      <c r="B1328" s="151"/>
      <c r="D1328" s="152" t="s">
        <v>384</v>
      </c>
      <c r="E1328" s="153" t="s">
        <v>1</v>
      </c>
      <c r="F1328" s="154" t="s">
        <v>577</v>
      </c>
      <c r="H1328" s="155">
        <v>30</v>
      </c>
      <c r="I1328" s="156"/>
      <c r="L1328" s="151"/>
      <c r="M1328" s="157"/>
      <c r="T1328" s="158"/>
      <c r="AT1328" s="153" t="s">
        <v>384</v>
      </c>
      <c r="AU1328" s="153" t="s">
        <v>83</v>
      </c>
      <c r="AV1328" s="12" t="s">
        <v>85</v>
      </c>
      <c r="AW1328" s="12" t="s">
        <v>32</v>
      </c>
      <c r="AX1328" s="12" t="s">
        <v>76</v>
      </c>
      <c r="AY1328" s="153" t="s">
        <v>375</v>
      </c>
    </row>
    <row r="1329" spans="2:65" s="12" customFormat="1" ht="11.25" x14ac:dyDescent="0.2">
      <c r="B1329" s="151"/>
      <c r="D1329" s="152" t="s">
        <v>384</v>
      </c>
      <c r="E1329" s="153" t="s">
        <v>1</v>
      </c>
      <c r="F1329" s="154" t="s">
        <v>529</v>
      </c>
      <c r="H1329" s="155">
        <v>20</v>
      </c>
      <c r="I1329" s="156"/>
      <c r="L1329" s="151"/>
      <c r="M1329" s="157"/>
      <c r="T1329" s="158"/>
      <c r="AT1329" s="153" t="s">
        <v>384</v>
      </c>
      <c r="AU1329" s="153" t="s">
        <v>83</v>
      </c>
      <c r="AV1329" s="12" t="s">
        <v>85</v>
      </c>
      <c r="AW1329" s="12" t="s">
        <v>32</v>
      </c>
      <c r="AX1329" s="12" t="s">
        <v>76</v>
      </c>
      <c r="AY1329" s="153" t="s">
        <v>375</v>
      </c>
    </row>
    <row r="1330" spans="2:65" s="13" customFormat="1" ht="11.25" x14ac:dyDescent="0.2">
      <c r="B1330" s="159"/>
      <c r="D1330" s="152" t="s">
        <v>384</v>
      </c>
      <c r="E1330" s="160" t="s">
        <v>1</v>
      </c>
      <c r="F1330" s="161" t="s">
        <v>387</v>
      </c>
      <c r="H1330" s="162">
        <v>80</v>
      </c>
      <c r="I1330" s="163"/>
      <c r="L1330" s="159"/>
      <c r="M1330" s="164"/>
      <c r="T1330" s="165"/>
      <c r="AT1330" s="160" t="s">
        <v>384</v>
      </c>
      <c r="AU1330" s="160" t="s">
        <v>83</v>
      </c>
      <c r="AV1330" s="13" t="s">
        <v>382</v>
      </c>
      <c r="AW1330" s="13" t="s">
        <v>32</v>
      </c>
      <c r="AX1330" s="13" t="s">
        <v>83</v>
      </c>
      <c r="AY1330" s="160" t="s">
        <v>375</v>
      </c>
    </row>
    <row r="1331" spans="2:65" s="14" customFormat="1" ht="11.25" x14ac:dyDescent="0.2">
      <c r="B1331" s="166"/>
      <c r="D1331" s="152" t="s">
        <v>384</v>
      </c>
      <c r="E1331" s="167" t="s">
        <v>1</v>
      </c>
      <c r="F1331" s="168" t="s">
        <v>3308</v>
      </c>
      <c r="H1331" s="167" t="s">
        <v>1</v>
      </c>
      <c r="I1331" s="169"/>
      <c r="L1331" s="166"/>
      <c r="M1331" s="170"/>
      <c r="T1331" s="171"/>
      <c r="AT1331" s="167" t="s">
        <v>384</v>
      </c>
      <c r="AU1331" s="167" t="s">
        <v>83</v>
      </c>
      <c r="AV1331" s="14" t="s">
        <v>83</v>
      </c>
      <c r="AW1331" s="14" t="s">
        <v>32</v>
      </c>
      <c r="AX1331" s="14" t="s">
        <v>76</v>
      </c>
      <c r="AY1331" s="167" t="s">
        <v>375</v>
      </c>
    </row>
    <row r="1332" spans="2:65" s="1" customFormat="1" ht="24.2" customHeight="1" x14ac:dyDescent="0.2">
      <c r="B1332" s="32"/>
      <c r="C1332" s="179" t="s">
        <v>1546</v>
      </c>
      <c r="D1332" s="179" t="s">
        <v>657</v>
      </c>
      <c r="E1332" s="180" t="s">
        <v>3361</v>
      </c>
      <c r="F1332" s="181" t="s">
        <v>3362</v>
      </c>
      <c r="G1332" s="182" t="s">
        <v>631</v>
      </c>
      <c r="H1332" s="183">
        <v>1</v>
      </c>
      <c r="I1332" s="184"/>
      <c r="J1332" s="185">
        <f>ROUND(I1332*H1332,2)</f>
        <v>0</v>
      </c>
      <c r="K1332" s="181" t="s">
        <v>381</v>
      </c>
      <c r="L1332" s="186"/>
      <c r="M1332" s="187" t="s">
        <v>1</v>
      </c>
      <c r="N1332" s="188" t="s">
        <v>41</v>
      </c>
      <c r="P1332" s="147">
        <f>O1332*H1332</f>
        <v>0</v>
      </c>
      <c r="Q1332" s="147">
        <v>0</v>
      </c>
      <c r="R1332" s="147">
        <f>Q1332*H1332</f>
        <v>0</v>
      </c>
      <c r="S1332" s="147">
        <v>0</v>
      </c>
      <c r="T1332" s="148">
        <f>S1332*H1332</f>
        <v>0</v>
      </c>
      <c r="AR1332" s="149" t="s">
        <v>424</v>
      </c>
      <c r="AT1332" s="149" t="s">
        <v>657</v>
      </c>
      <c r="AU1332" s="149" t="s">
        <v>83</v>
      </c>
      <c r="AY1332" s="17" t="s">
        <v>375</v>
      </c>
      <c r="BE1332" s="150">
        <f>IF(N1332="základní",J1332,0)</f>
        <v>0</v>
      </c>
      <c r="BF1332" s="150">
        <f>IF(N1332="snížená",J1332,0)</f>
        <v>0</v>
      </c>
      <c r="BG1332" s="150">
        <f>IF(N1332="zákl. přenesená",J1332,0)</f>
        <v>0</v>
      </c>
      <c r="BH1332" s="150">
        <f>IF(N1332="sníž. přenesená",J1332,0)</f>
        <v>0</v>
      </c>
      <c r="BI1332" s="150">
        <f>IF(N1332="nulová",J1332,0)</f>
        <v>0</v>
      </c>
      <c r="BJ1332" s="17" t="s">
        <v>83</v>
      </c>
      <c r="BK1332" s="150">
        <f>ROUND(I1332*H1332,2)</f>
        <v>0</v>
      </c>
      <c r="BL1332" s="17" t="s">
        <v>382</v>
      </c>
      <c r="BM1332" s="149" t="s">
        <v>3363</v>
      </c>
    </row>
    <row r="1333" spans="2:65" s="12" customFormat="1" ht="11.25" x14ac:dyDescent="0.2">
      <c r="B1333" s="151"/>
      <c r="D1333" s="152" t="s">
        <v>384</v>
      </c>
      <c r="E1333" s="153" t="s">
        <v>1</v>
      </c>
      <c r="F1333" s="154" t="s">
        <v>83</v>
      </c>
      <c r="H1333" s="155">
        <v>1</v>
      </c>
      <c r="I1333" s="156"/>
      <c r="L1333" s="151"/>
      <c r="M1333" s="157"/>
      <c r="T1333" s="158"/>
      <c r="AT1333" s="153" t="s">
        <v>384</v>
      </c>
      <c r="AU1333" s="153" t="s">
        <v>83</v>
      </c>
      <c r="AV1333" s="12" t="s">
        <v>85</v>
      </c>
      <c r="AW1333" s="12" t="s">
        <v>32</v>
      </c>
      <c r="AX1333" s="12" t="s">
        <v>83</v>
      </c>
      <c r="AY1333" s="153" t="s">
        <v>375</v>
      </c>
    </row>
    <row r="1334" spans="2:65" s="14" customFormat="1" ht="11.25" x14ac:dyDescent="0.2">
      <c r="B1334" s="166"/>
      <c r="D1334" s="152" t="s">
        <v>384</v>
      </c>
      <c r="E1334" s="167" t="s">
        <v>1</v>
      </c>
      <c r="F1334" s="168" t="s">
        <v>3301</v>
      </c>
      <c r="H1334" s="167" t="s">
        <v>1</v>
      </c>
      <c r="I1334" s="169"/>
      <c r="L1334" s="166"/>
      <c r="M1334" s="170"/>
      <c r="T1334" s="171"/>
      <c r="AT1334" s="167" t="s">
        <v>384</v>
      </c>
      <c r="AU1334" s="167" t="s">
        <v>83</v>
      </c>
      <c r="AV1334" s="14" t="s">
        <v>83</v>
      </c>
      <c r="AW1334" s="14" t="s">
        <v>32</v>
      </c>
      <c r="AX1334" s="14" t="s">
        <v>76</v>
      </c>
      <c r="AY1334" s="167" t="s">
        <v>375</v>
      </c>
    </row>
    <row r="1335" spans="2:65" s="1" customFormat="1" ht="24.2" customHeight="1" x14ac:dyDescent="0.2">
      <c r="B1335" s="32"/>
      <c r="C1335" s="179" t="s">
        <v>1554</v>
      </c>
      <c r="D1335" s="179" t="s">
        <v>657</v>
      </c>
      <c r="E1335" s="180" t="s">
        <v>3364</v>
      </c>
      <c r="F1335" s="181" t="s">
        <v>3365</v>
      </c>
      <c r="G1335" s="182" t="s">
        <v>631</v>
      </c>
      <c r="H1335" s="183">
        <v>6</v>
      </c>
      <c r="I1335" s="184"/>
      <c r="J1335" s="185">
        <f>ROUND(I1335*H1335,2)</f>
        <v>0</v>
      </c>
      <c r="K1335" s="181" t="s">
        <v>381</v>
      </c>
      <c r="L1335" s="186"/>
      <c r="M1335" s="187" t="s">
        <v>1</v>
      </c>
      <c r="N1335" s="188" t="s">
        <v>41</v>
      </c>
      <c r="P1335" s="147">
        <f>O1335*H1335</f>
        <v>0</v>
      </c>
      <c r="Q1335" s="147">
        <v>0</v>
      </c>
      <c r="R1335" s="147">
        <f>Q1335*H1335</f>
        <v>0</v>
      </c>
      <c r="S1335" s="147">
        <v>0</v>
      </c>
      <c r="T1335" s="148">
        <f>S1335*H1335</f>
        <v>0</v>
      </c>
      <c r="AR1335" s="149" t="s">
        <v>424</v>
      </c>
      <c r="AT1335" s="149" t="s">
        <v>657</v>
      </c>
      <c r="AU1335" s="149" t="s">
        <v>83</v>
      </c>
      <c r="AY1335" s="17" t="s">
        <v>375</v>
      </c>
      <c r="BE1335" s="150">
        <f>IF(N1335="základní",J1335,0)</f>
        <v>0</v>
      </c>
      <c r="BF1335" s="150">
        <f>IF(N1335="snížená",J1335,0)</f>
        <v>0</v>
      </c>
      <c r="BG1335" s="150">
        <f>IF(N1335="zákl. přenesená",J1335,0)</f>
        <v>0</v>
      </c>
      <c r="BH1335" s="150">
        <f>IF(N1335="sníž. přenesená",J1335,0)</f>
        <v>0</v>
      </c>
      <c r="BI1335" s="150">
        <f>IF(N1335="nulová",J1335,0)</f>
        <v>0</v>
      </c>
      <c r="BJ1335" s="17" t="s">
        <v>83</v>
      </c>
      <c r="BK1335" s="150">
        <f>ROUND(I1335*H1335,2)</f>
        <v>0</v>
      </c>
      <c r="BL1335" s="17" t="s">
        <v>382</v>
      </c>
      <c r="BM1335" s="149" t="s">
        <v>3366</v>
      </c>
    </row>
    <row r="1336" spans="2:65" s="12" customFormat="1" ht="11.25" x14ac:dyDescent="0.2">
      <c r="B1336" s="151"/>
      <c r="D1336" s="152" t="s">
        <v>384</v>
      </c>
      <c r="E1336" s="153" t="s">
        <v>1</v>
      </c>
      <c r="F1336" s="154" t="s">
        <v>85</v>
      </c>
      <c r="H1336" s="155">
        <v>2</v>
      </c>
      <c r="I1336" s="156"/>
      <c r="L1336" s="151"/>
      <c r="M1336" s="157"/>
      <c r="T1336" s="158"/>
      <c r="AT1336" s="153" t="s">
        <v>384</v>
      </c>
      <c r="AU1336" s="153" t="s">
        <v>83</v>
      </c>
      <c r="AV1336" s="12" t="s">
        <v>85</v>
      </c>
      <c r="AW1336" s="12" t="s">
        <v>32</v>
      </c>
      <c r="AX1336" s="12" t="s">
        <v>76</v>
      </c>
      <c r="AY1336" s="153" t="s">
        <v>375</v>
      </c>
    </row>
    <row r="1337" spans="2:65" s="12" customFormat="1" ht="11.25" x14ac:dyDescent="0.2">
      <c r="B1337" s="151"/>
      <c r="D1337" s="152" t="s">
        <v>384</v>
      </c>
      <c r="E1337" s="153" t="s">
        <v>1</v>
      </c>
      <c r="F1337" s="154" t="s">
        <v>85</v>
      </c>
      <c r="H1337" s="155">
        <v>2</v>
      </c>
      <c r="I1337" s="156"/>
      <c r="L1337" s="151"/>
      <c r="M1337" s="157"/>
      <c r="T1337" s="158"/>
      <c r="AT1337" s="153" t="s">
        <v>384</v>
      </c>
      <c r="AU1337" s="153" t="s">
        <v>83</v>
      </c>
      <c r="AV1337" s="12" t="s">
        <v>85</v>
      </c>
      <c r="AW1337" s="12" t="s">
        <v>32</v>
      </c>
      <c r="AX1337" s="12" t="s">
        <v>76</v>
      </c>
      <c r="AY1337" s="153" t="s">
        <v>375</v>
      </c>
    </row>
    <row r="1338" spans="2:65" s="12" customFormat="1" ht="11.25" x14ac:dyDescent="0.2">
      <c r="B1338" s="151"/>
      <c r="D1338" s="152" t="s">
        <v>384</v>
      </c>
      <c r="E1338" s="153" t="s">
        <v>1</v>
      </c>
      <c r="F1338" s="154" t="s">
        <v>85</v>
      </c>
      <c r="H1338" s="155">
        <v>2</v>
      </c>
      <c r="I1338" s="156"/>
      <c r="L1338" s="151"/>
      <c r="M1338" s="157"/>
      <c r="T1338" s="158"/>
      <c r="AT1338" s="153" t="s">
        <v>384</v>
      </c>
      <c r="AU1338" s="153" t="s">
        <v>83</v>
      </c>
      <c r="AV1338" s="12" t="s">
        <v>85</v>
      </c>
      <c r="AW1338" s="12" t="s">
        <v>32</v>
      </c>
      <c r="AX1338" s="12" t="s">
        <v>76</v>
      </c>
      <c r="AY1338" s="153" t="s">
        <v>375</v>
      </c>
    </row>
    <row r="1339" spans="2:65" s="13" customFormat="1" ht="11.25" x14ac:dyDescent="0.2">
      <c r="B1339" s="159"/>
      <c r="D1339" s="152" t="s">
        <v>384</v>
      </c>
      <c r="E1339" s="160" t="s">
        <v>1</v>
      </c>
      <c r="F1339" s="161" t="s">
        <v>387</v>
      </c>
      <c r="H1339" s="162">
        <v>6</v>
      </c>
      <c r="I1339" s="163"/>
      <c r="L1339" s="159"/>
      <c r="M1339" s="164"/>
      <c r="T1339" s="165"/>
      <c r="AT1339" s="160" t="s">
        <v>384</v>
      </c>
      <c r="AU1339" s="160" t="s">
        <v>83</v>
      </c>
      <c r="AV1339" s="13" t="s">
        <v>382</v>
      </c>
      <c r="AW1339" s="13" t="s">
        <v>32</v>
      </c>
      <c r="AX1339" s="13" t="s">
        <v>83</v>
      </c>
      <c r="AY1339" s="160" t="s">
        <v>375</v>
      </c>
    </row>
    <row r="1340" spans="2:65" s="14" customFormat="1" ht="11.25" x14ac:dyDescent="0.2">
      <c r="B1340" s="166"/>
      <c r="D1340" s="152" t="s">
        <v>384</v>
      </c>
      <c r="E1340" s="167" t="s">
        <v>1</v>
      </c>
      <c r="F1340" s="168" t="s">
        <v>3308</v>
      </c>
      <c r="H1340" s="167" t="s">
        <v>1</v>
      </c>
      <c r="I1340" s="169"/>
      <c r="L1340" s="166"/>
      <c r="M1340" s="170"/>
      <c r="T1340" s="171"/>
      <c r="AT1340" s="167" t="s">
        <v>384</v>
      </c>
      <c r="AU1340" s="167" t="s">
        <v>83</v>
      </c>
      <c r="AV1340" s="14" t="s">
        <v>83</v>
      </c>
      <c r="AW1340" s="14" t="s">
        <v>32</v>
      </c>
      <c r="AX1340" s="14" t="s">
        <v>76</v>
      </c>
      <c r="AY1340" s="167" t="s">
        <v>375</v>
      </c>
    </row>
    <row r="1341" spans="2:65" s="1" customFormat="1" ht="16.5" customHeight="1" x14ac:dyDescent="0.2">
      <c r="B1341" s="32"/>
      <c r="C1341" s="179" t="s">
        <v>1560</v>
      </c>
      <c r="D1341" s="179" t="s">
        <v>657</v>
      </c>
      <c r="E1341" s="180" t="s">
        <v>3367</v>
      </c>
      <c r="F1341" s="181" t="s">
        <v>3368</v>
      </c>
      <c r="G1341" s="182" t="s">
        <v>1788</v>
      </c>
      <c r="H1341" s="183">
        <v>23.5</v>
      </c>
      <c r="I1341" s="184"/>
      <c r="J1341" s="185">
        <f>ROUND(I1341*H1341,2)</f>
        <v>0</v>
      </c>
      <c r="K1341" s="181" t="s">
        <v>381</v>
      </c>
      <c r="L1341" s="186"/>
      <c r="M1341" s="187" t="s">
        <v>1</v>
      </c>
      <c r="N1341" s="188" t="s">
        <v>41</v>
      </c>
      <c r="P1341" s="147">
        <f>O1341*H1341</f>
        <v>0</v>
      </c>
      <c r="Q1341" s="147">
        <v>0</v>
      </c>
      <c r="R1341" s="147">
        <f>Q1341*H1341</f>
        <v>0</v>
      </c>
      <c r="S1341" s="147">
        <v>0</v>
      </c>
      <c r="T1341" s="148">
        <f>S1341*H1341</f>
        <v>0</v>
      </c>
      <c r="AR1341" s="149" t="s">
        <v>424</v>
      </c>
      <c r="AT1341" s="149" t="s">
        <v>657</v>
      </c>
      <c r="AU1341" s="149" t="s">
        <v>83</v>
      </c>
      <c r="AY1341" s="17" t="s">
        <v>375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83</v>
      </c>
      <c r="BK1341" s="150">
        <f>ROUND(I1341*H1341,2)</f>
        <v>0</v>
      </c>
      <c r="BL1341" s="17" t="s">
        <v>382</v>
      </c>
      <c r="BM1341" s="149" t="s">
        <v>3369</v>
      </c>
    </row>
    <row r="1342" spans="2:65" s="12" customFormat="1" ht="11.25" x14ac:dyDescent="0.2">
      <c r="B1342" s="151"/>
      <c r="D1342" s="152" t="s">
        <v>384</v>
      </c>
      <c r="E1342" s="153" t="s">
        <v>1</v>
      </c>
      <c r="F1342" s="154" t="s">
        <v>93</v>
      </c>
      <c r="H1342" s="155">
        <v>3</v>
      </c>
      <c r="I1342" s="156"/>
      <c r="L1342" s="151"/>
      <c r="M1342" s="157"/>
      <c r="T1342" s="158"/>
      <c r="AT1342" s="153" t="s">
        <v>384</v>
      </c>
      <c r="AU1342" s="153" t="s">
        <v>83</v>
      </c>
      <c r="AV1342" s="12" t="s">
        <v>85</v>
      </c>
      <c r="AW1342" s="12" t="s">
        <v>32</v>
      </c>
      <c r="AX1342" s="12" t="s">
        <v>76</v>
      </c>
      <c r="AY1342" s="153" t="s">
        <v>375</v>
      </c>
    </row>
    <row r="1343" spans="2:65" s="12" customFormat="1" ht="11.25" x14ac:dyDescent="0.2">
      <c r="B1343" s="151"/>
      <c r="D1343" s="152" t="s">
        <v>384</v>
      </c>
      <c r="E1343" s="153" t="s">
        <v>1</v>
      </c>
      <c r="F1343" s="154" t="s">
        <v>404</v>
      </c>
      <c r="H1343" s="155">
        <v>5</v>
      </c>
      <c r="I1343" s="156"/>
      <c r="L1343" s="151"/>
      <c r="M1343" s="157"/>
      <c r="T1343" s="158"/>
      <c r="AT1343" s="153" t="s">
        <v>384</v>
      </c>
      <c r="AU1343" s="153" t="s">
        <v>83</v>
      </c>
      <c r="AV1343" s="12" t="s">
        <v>85</v>
      </c>
      <c r="AW1343" s="12" t="s">
        <v>32</v>
      </c>
      <c r="AX1343" s="12" t="s">
        <v>76</v>
      </c>
      <c r="AY1343" s="153" t="s">
        <v>375</v>
      </c>
    </row>
    <row r="1344" spans="2:65" s="12" customFormat="1" ht="11.25" x14ac:dyDescent="0.2">
      <c r="B1344" s="151"/>
      <c r="D1344" s="152" t="s">
        <v>384</v>
      </c>
      <c r="E1344" s="153" t="s">
        <v>1</v>
      </c>
      <c r="F1344" s="154" t="s">
        <v>382</v>
      </c>
      <c r="H1344" s="155">
        <v>4</v>
      </c>
      <c r="I1344" s="156"/>
      <c r="L1344" s="151"/>
      <c r="M1344" s="157"/>
      <c r="T1344" s="158"/>
      <c r="AT1344" s="153" t="s">
        <v>384</v>
      </c>
      <c r="AU1344" s="153" t="s">
        <v>83</v>
      </c>
      <c r="AV1344" s="12" t="s">
        <v>85</v>
      </c>
      <c r="AW1344" s="12" t="s">
        <v>32</v>
      </c>
      <c r="AX1344" s="12" t="s">
        <v>76</v>
      </c>
      <c r="AY1344" s="153" t="s">
        <v>375</v>
      </c>
    </row>
    <row r="1345" spans="2:65" s="12" customFormat="1" ht="11.25" x14ac:dyDescent="0.2">
      <c r="B1345" s="151"/>
      <c r="D1345" s="152" t="s">
        <v>384</v>
      </c>
      <c r="E1345" s="153" t="s">
        <v>1</v>
      </c>
      <c r="F1345" s="154" t="s">
        <v>424</v>
      </c>
      <c r="H1345" s="155">
        <v>8</v>
      </c>
      <c r="I1345" s="156"/>
      <c r="L1345" s="151"/>
      <c r="M1345" s="157"/>
      <c r="T1345" s="158"/>
      <c r="AT1345" s="153" t="s">
        <v>384</v>
      </c>
      <c r="AU1345" s="153" t="s">
        <v>83</v>
      </c>
      <c r="AV1345" s="12" t="s">
        <v>85</v>
      </c>
      <c r="AW1345" s="12" t="s">
        <v>32</v>
      </c>
      <c r="AX1345" s="12" t="s">
        <v>76</v>
      </c>
      <c r="AY1345" s="153" t="s">
        <v>375</v>
      </c>
    </row>
    <row r="1346" spans="2:65" s="12" customFormat="1" ht="11.25" x14ac:dyDescent="0.2">
      <c r="B1346" s="151"/>
      <c r="D1346" s="152" t="s">
        <v>384</v>
      </c>
      <c r="E1346" s="153" t="s">
        <v>1</v>
      </c>
      <c r="F1346" s="154" t="s">
        <v>3370</v>
      </c>
      <c r="H1346" s="155">
        <v>3.5</v>
      </c>
      <c r="I1346" s="156"/>
      <c r="L1346" s="151"/>
      <c r="M1346" s="157"/>
      <c r="T1346" s="158"/>
      <c r="AT1346" s="153" t="s">
        <v>384</v>
      </c>
      <c r="AU1346" s="153" t="s">
        <v>83</v>
      </c>
      <c r="AV1346" s="12" t="s">
        <v>85</v>
      </c>
      <c r="AW1346" s="12" t="s">
        <v>32</v>
      </c>
      <c r="AX1346" s="12" t="s">
        <v>76</v>
      </c>
      <c r="AY1346" s="153" t="s">
        <v>375</v>
      </c>
    </row>
    <row r="1347" spans="2:65" s="13" customFormat="1" ht="11.25" x14ac:dyDescent="0.2">
      <c r="B1347" s="159"/>
      <c r="D1347" s="152" t="s">
        <v>384</v>
      </c>
      <c r="E1347" s="160" t="s">
        <v>1</v>
      </c>
      <c r="F1347" s="161" t="s">
        <v>387</v>
      </c>
      <c r="H1347" s="162">
        <v>23.5</v>
      </c>
      <c r="I1347" s="163"/>
      <c r="L1347" s="159"/>
      <c r="M1347" s="164"/>
      <c r="T1347" s="165"/>
      <c r="AT1347" s="160" t="s">
        <v>384</v>
      </c>
      <c r="AU1347" s="160" t="s">
        <v>83</v>
      </c>
      <c r="AV1347" s="13" t="s">
        <v>382</v>
      </c>
      <c r="AW1347" s="13" t="s">
        <v>32</v>
      </c>
      <c r="AX1347" s="13" t="s">
        <v>83</v>
      </c>
      <c r="AY1347" s="160" t="s">
        <v>375</v>
      </c>
    </row>
    <row r="1348" spans="2:65" s="14" customFormat="1" ht="11.25" x14ac:dyDescent="0.2">
      <c r="B1348" s="166"/>
      <c r="D1348" s="152" t="s">
        <v>384</v>
      </c>
      <c r="E1348" s="167" t="s">
        <v>1</v>
      </c>
      <c r="F1348" s="168" t="s">
        <v>3308</v>
      </c>
      <c r="H1348" s="167" t="s">
        <v>1</v>
      </c>
      <c r="I1348" s="169"/>
      <c r="L1348" s="166"/>
      <c r="M1348" s="170"/>
      <c r="T1348" s="171"/>
      <c r="AT1348" s="167" t="s">
        <v>384</v>
      </c>
      <c r="AU1348" s="167" t="s">
        <v>83</v>
      </c>
      <c r="AV1348" s="14" t="s">
        <v>83</v>
      </c>
      <c r="AW1348" s="14" t="s">
        <v>32</v>
      </c>
      <c r="AX1348" s="14" t="s">
        <v>76</v>
      </c>
      <c r="AY1348" s="167" t="s">
        <v>375</v>
      </c>
    </row>
    <row r="1349" spans="2:65" s="1" customFormat="1" ht="16.5" customHeight="1" x14ac:dyDescent="0.2">
      <c r="B1349" s="32"/>
      <c r="C1349" s="179" t="s">
        <v>1565</v>
      </c>
      <c r="D1349" s="179" t="s">
        <v>657</v>
      </c>
      <c r="E1349" s="180" t="s">
        <v>3371</v>
      </c>
      <c r="F1349" s="181" t="s">
        <v>3372</v>
      </c>
      <c r="G1349" s="182" t="s">
        <v>1788</v>
      </c>
      <c r="H1349" s="183">
        <v>5</v>
      </c>
      <c r="I1349" s="184"/>
      <c r="J1349" s="185">
        <f>ROUND(I1349*H1349,2)</f>
        <v>0</v>
      </c>
      <c r="K1349" s="181" t="s">
        <v>381</v>
      </c>
      <c r="L1349" s="186"/>
      <c r="M1349" s="187" t="s">
        <v>1</v>
      </c>
      <c r="N1349" s="188" t="s">
        <v>41</v>
      </c>
      <c r="P1349" s="147">
        <f>O1349*H1349</f>
        <v>0</v>
      </c>
      <c r="Q1349" s="147">
        <v>0</v>
      </c>
      <c r="R1349" s="147">
        <f>Q1349*H1349</f>
        <v>0</v>
      </c>
      <c r="S1349" s="147">
        <v>0</v>
      </c>
      <c r="T1349" s="148">
        <f>S1349*H1349</f>
        <v>0</v>
      </c>
      <c r="AR1349" s="149" t="s">
        <v>424</v>
      </c>
      <c r="AT1349" s="149" t="s">
        <v>657</v>
      </c>
      <c r="AU1349" s="149" t="s">
        <v>83</v>
      </c>
      <c r="AY1349" s="17" t="s">
        <v>375</v>
      </c>
      <c r="BE1349" s="150">
        <f>IF(N1349="základní",J1349,0)</f>
        <v>0</v>
      </c>
      <c r="BF1349" s="150">
        <f>IF(N1349="snížená",J1349,0)</f>
        <v>0</v>
      </c>
      <c r="BG1349" s="150">
        <f>IF(N1349="zákl. přenesená",J1349,0)</f>
        <v>0</v>
      </c>
      <c r="BH1349" s="150">
        <f>IF(N1349="sníž. přenesená",J1349,0)</f>
        <v>0</v>
      </c>
      <c r="BI1349" s="150">
        <f>IF(N1349="nulová",J1349,0)</f>
        <v>0</v>
      </c>
      <c r="BJ1349" s="17" t="s">
        <v>83</v>
      </c>
      <c r="BK1349" s="150">
        <f>ROUND(I1349*H1349,2)</f>
        <v>0</v>
      </c>
      <c r="BL1349" s="17" t="s">
        <v>382</v>
      </c>
      <c r="BM1349" s="149" t="s">
        <v>3373</v>
      </c>
    </row>
    <row r="1350" spans="2:65" s="12" customFormat="1" ht="11.25" x14ac:dyDescent="0.2">
      <c r="B1350" s="151"/>
      <c r="D1350" s="152" t="s">
        <v>384</v>
      </c>
      <c r="E1350" s="153" t="s">
        <v>1</v>
      </c>
      <c r="F1350" s="154" t="s">
        <v>404</v>
      </c>
      <c r="H1350" s="155">
        <v>5</v>
      </c>
      <c r="I1350" s="156"/>
      <c r="L1350" s="151"/>
      <c r="M1350" s="157"/>
      <c r="T1350" s="158"/>
      <c r="AT1350" s="153" t="s">
        <v>384</v>
      </c>
      <c r="AU1350" s="153" t="s">
        <v>83</v>
      </c>
      <c r="AV1350" s="12" t="s">
        <v>85</v>
      </c>
      <c r="AW1350" s="12" t="s">
        <v>32</v>
      </c>
      <c r="AX1350" s="12" t="s">
        <v>83</v>
      </c>
      <c r="AY1350" s="153" t="s">
        <v>375</v>
      </c>
    </row>
    <row r="1351" spans="2:65" s="14" customFormat="1" ht="11.25" x14ac:dyDescent="0.2">
      <c r="B1351" s="166"/>
      <c r="D1351" s="152" t="s">
        <v>384</v>
      </c>
      <c r="E1351" s="167" t="s">
        <v>1</v>
      </c>
      <c r="F1351" s="168" t="s">
        <v>3308</v>
      </c>
      <c r="H1351" s="167" t="s">
        <v>1</v>
      </c>
      <c r="I1351" s="169"/>
      <c r="L1351" s="166"/>
      <c r="M1351" s="170"/>
      <c r="T1351" s="171"/>
      <c r="AT1351" s="167" t="s">
        <v>384</v>
      </c>
      <c r="AU1351" s="167" t="s">
        <v>83</v>
      </c>
      <c r="AV1351" s="14" t="s">
        <v>83</v>
      </c>
      <c r="AW1351" s="14" t="s">
        <v>32</v>
      </c>
      <c r="AX1351" s="14" t="s">
        <v>76</v>
      </c>
      <c r="AY1351" s="167" t="s">
        <v>375</v>
      </c>
    </row>
    <row r="1352" spans="2:65" s="1" customFormat="1" ht="16.5" customHeight="1" x14ac:dyDescent="0.2">
      <c r="B1352" s="32"/>
      <c r="C1352" s="179" t="s">
        <v>1569</v>
      </c>
      <c r="D1352" s="179" t="s">
        <v>657</v>
      </c>
      <c r="E1352" s="180" t="s">
        <v>3374</v>
      </c>
      <c r="F1352" s="181" t="s">
        <v>3375</v>
      </c>
      <c r="G1352" s="182" t="s">
        <v>1788</v>
      </c>
      <c r="H1352" s="183">
        <v>25</v>
      </c>
      <c r="I1352" s="184"/>
      <c r="J1352" s="185">
        <f>ROUND(I1352*H1352,2)</f>
        <v>0</v>
      </c>
      <c r="K1352" s="181" t="s">
        <v>381</v>
      </c>
      <c r="L1352" s="186"/>
      <c r="M1352" s="187" t="s">
        <v>1</v>
      </c>
      <c r="N1352" s="188" t="s">
        <v>41</v>
      </c>
      <c r="P1352" s="147">
        <f>O1352*H1352</f>
        <v>0</v>
      </c>
      <c r="Q1352" s="147">
        <v>0</v>
      </c>
      <c r="R1352" s="147">
        <f>Q1352*H1352</f>
        <v>0</v>
      </c>
      <c r="S1352" s="147">
        <v>0</v>
      </c>
      <c r="T1352" s="148">
        <f>S1352*H1352</f>
        <v>0</v>
      </c>
      <c r="AR1352" s="149" t="s">
        <v>424</v>
      </c>
      <c r="AT1352" s="149" t="s">
        <v>657</v>
      </c>
      <c r="AU1352" s="149" t="s">
        <v>83</v>
      </c>
      <c r="AY1352" s="17" t="s">
        <v>375</v>
      </c>
      <c r="BE1352" s="150">
        <f>IF(N1352="základní",J1352,0)</f>
        <v>0</v>
      </c>
      <c r="BF1352" s="150">
        <f>IF(N1352="snížená",J1352,0)</f>
        <v>0</v>
      </c>
      <c r="BG1352" s="150">
        <f>IF(N1352="zákl. přenesená",J1352,0)</f>
        <v>0</v>
      </c>
      <c r="BH1352" s="150">
        <f>IF(N1352="sníž. přenesená",J1352,0)</f>
        <v>0</v>
      </c>
      <c r="BI1352" s="150">
        <f>IF(N1352="nulová",J1352,0)</f>
        <v>0</v>
      </c>
      <c r="BJ1352" s="17" t="s">
        <v>83</v>
      </c>
      <c r="BK1352" s="150">
        <f>ROUND(I1352*H1352,2)</f>
        <v>0</v>
      </c>
      <c r="BL1352" s="17" t="s">
        <v>382</v>
      </c>
      <c r="BM1352" s="149" t="s">
        <v>3376</v>
      </c>
    </row>
    <row r="1353" spans="2:65" s="12" customFormat="1" ht="11.25" x14ac:dyDescent="0.2">
      <c r="B1353" s="151"/>
      <c r="D1353" s="152" t="s">
        <v>384</v>
      </c>
      <c r="E1353" s="153" t="s">
        <v>1</v>
      </c>
      <c r="F1353" s="154" t="s">
        <v>404</v>
      </c>
      <c r="H1353" s="155">
        <v>5</v>
      </c>
      <c r="I1353" s="156"/>
      <c r="L1353" s="151"/>
      <c r="M1353" s="157"/>
      <c r="T1353" s="158"/>
      <c r="AT1353" s="153" t="s">
        <v>384</v>
      </c>
      <c r="AU1353" s="153" t="s">
        <v>83</v>
      </c>
      <c r="AV1353" s="12" t="s">
        <v>85</v>
      </c>
      <c r="AW1353" s="12" t="s">
        <v>32</v>
      </c>
      <c r="AX1353" s="12" t="s">
        <v>76</v>
      </c>
      <c r="AY1353" s="153" t="s">
        <v>375</v>
      </c>
    </row>
    <row r="1354" spans="2:65" s="12" customFormat="1" ht="11.25" x14ac:dyDescent="0.2">
      <c r="B1354" s="151"/>
      <c r="D1354" s="152" t="s">
        <v>384</v>
      </c>
      <c r="E1354" s="153" t="s">
        <v>1</v>
      </c>
      <c r="F1354" s="154" t="s">
        <v>404</v>
      </c>
      <c r="H1354" s="155">
        <v>5</v>
      </c>
      <c r="I1354" s="156"/>
      <c r="L1354" s="151"/>
      <c r="M1354" s="157"/>
      <c r="T1354" s="158"/>
      <c r="AT1354" s="153" t="s">
        <v>384</v>
      </c>
      <c r="AU1354" s="153" t="s">
        <v>83</v>
      </c>
      <c r="AV1354" s="12" t="s">
        <v>85</v>
      </c>
      <c r="AW1354" s="12" t="s">
        <v>32</v>
      </c>
      <c r="AX1354" s="12" t="s">
        <v>76</v>
      </c>
      <c r="AY1354" s="153" t="s">
        <v>375</v>
      </c>
    </row>
    <row r="1355" spans="2:65" s="12" customFormat="1" ht="11.25" x14ac:dyDescent="0.2">
      <c r="B1355" s="151"/>
      <c r="D1355" s="152" t="s">
        <v>384</v>
      </c>
      <c r="E1355" s="153" t="s">
        <v>1</v>
      </c>
      <c r="F1355" s="154" t="s">
        <v>404</v>
      </c>
      <c r="H1355" s="155">
        <v>5</v>
      </c>
      <c r="I1355" s="156"/>
      <c r="L1355" s="151"/>
      <c r="M1355" s="157"/>
      <c r="T1355" s="158"/>
      <c r="AT1355" s="153" t="s">
        <v>384</v>
      </c>
      <c r="AU1355" s="153" t="s">
        <v>83</v>
      </c>
      <c r="AV1355" s="12" t="s">
        <v>85</v>
      </c>
      <c r="AW1355" s="12" t="s">
        <v>32</v>
      </c>
      <c r="AX1355" s="12" t="s">
        <v>76</v>
      </c>
      <c r="AY1355" s="153" t="s">
        <v>375</v>
      </c>
    </row>
    <row r="1356" spans="2:65" s="12" customFormat="1" ht="11.25" x14ac:dyDescent="0.2">
      <c r="B1356" s="151"/>
      <c r="D1356" s="152" t="s">
        <v>384</v>
      </c>
      <c r="E1356" s="153" t="s">
        <v>1</v>
      </c>
      <c r="F1356" s="154" t="s">
        <v>404</v>
      </c>
      <c r="H1356" s="155">
        <v>5</v>
      </c>
      <c r="I1356" s="156"/>
      <c r="L1356" s="151"/>
      <c r="M1356" s="157"/>
      <c r="T1356" s="158"/>
      <c r="AT1356" s="153" t="s">
        <v>384</v>
      </c>
      <c r="AU1356" s="153" t="s">
        <v>83</v>
      </c>
      <c r="AV1356" s="12" t="s">
        <v>85</v>
      </c>
      <c r="AW1356" s="12" t="s">
        <v>32</v>
      </c>
      <c r="AX1356" s="12" t="s">
        <v>76</v>
      </c>
      <c r="AY1356" s="153" t="s">
        <v>375</v>
      </c>
    </row>
    <row r="1357" spans="2:65" s="12" customFormat="1" ht="11.25" x14ac:dyDescent="0.2">
      <c r="B1357" s="151"/>
      <c r="D1357" s="152" t="s">
        <v>384</v>
      </c>
      <c r="E1357" s="153" t="s">
        <v>1</v>
      </c>
      <c r="F1357" s="154" t="s">
        <v>404</v>
      </c>
      <c r="H1357" s="155">
        <v>5</v>
      </c>
      <c r="I1357" s="156"/>
      <c r="L1357" s="151"/>
      <c r="M1357" s="157"/>
      <c r="T1357" s="158"/>
      <c r="AT1357" s="153" t="s">
        <v>384</v>
      </c>
      <c r="AU1357" s="153" t="s">
        <v>83</v>
      </c>
      <c r="AV1357" s="12" t="s">
        <v>85</v>
      </c>
      <c r="AW1357" s="12" t="s">
        <v>32</v>
      </c>
      <c r="AX1357" s="12" t="s">
        <v>76</v>
      </c>
      <c r="AY1357" s="153" t="s">
        <v>375</v>
      </c>
    </row>
    <row r="1358" spans="2:65" s="13" customFormat="1" ht="11.25" x14ac:dyDescent="0.2">
      <c r="B1358" s="159"/>
      <c r="D1358" s="152" t="s">
        <v>384</v>
      </c>
      <c r="E1358" s="160" t="s">
        <v>1</v>
      </c>
      <c r="F1358" s="161" t="s">
        <v>387</v>
      </c>
      <c r="H1358" s="162">
        <v>25</v>
      </c>
      <c r="I1358" s="163"/>
      <c r="L1358" s="159"/>
      <c r="M1358" s="164"/>
      <c r="T1358" s="165"/>
      <c r="AT1358" s="160" t="s">
        <v>384</v>
      </c>
      <c r="AU1358" s="160" t="s">
        <v>83</v>
      </c>
      <c r="AV1358" s="13" t="s">
        <v>382</v>
      </c>
      <c r="AW1358" s="13" t="s">
        <v>32</v>
      </c>
      <c r="AX1358" s="13" t="s">
        <v>83</v>
      </c>
      <c r="AY1358" s="160" t="s">
        <v>375</v>
      </c>
    </row>
    <row r="1359" spans="2:65" s="14" customFormat="1" ht="11.25" x14ac:dyDescent="0.2">
      <c r="B1359" s="166"/>
      <c r="D1359" s="152" t="s">
        <v>384</v>
      </c>
      <c r="E1359" s="167" t="s">
        <v>1</v>
      </c>
      <c r="F1359" s="168" t="s">
        <v>3308</v>
      </c>
      <c r="H1359" s="167" t="s">
        <v>1</v>
      </c>
      <c r="I1359" s="169"/>
      <c r="L1359" s="166"/>
      <c r="M1359" s="170"/>
      <c r="T1359" s="171"/>
      <c r="AT1359" s="167" t="s">
        <v>384</v>
      </c>
      <c r="AU1359" s="167" t="s">
        <v>83</v>
      </c>
      <c r="AV1359" s="14" t="s">
        <v>83</v>
      </c>
      <c r="AW1359" s="14" t="s">
        <v>32</v>
      </c>
      <c r="AX1359" s="14" t="s">
        <v>76</v>
      </c>
      <c r="AY1359" s="167" t="s">
        <v>375</v>
      </c>
    </row>
    <row r="1360" spans="2:65" s="1" customFormat="1" ht="24.2" customHeight="1" x14ac:dyDescent="0.2">
      <c r="B1360" s="32"/>
      <c r="C1360" s="179" t="s">
        <v>1579</v>
      </c>
      <c r="D1360" s="179" t="s">
        <v>657</v>
      </c>
      <c r="E1360" s="180" t="s">
        <v>3377</v>
      </c>
      <c r="F1360" s="181" t="s">
        <v>3378</v>
      </c>
      <c r="G1360" s="182" t="s">
        <v>631</v>
      </c>
      <c r="H1360" s="183">
        <v>5</v>
      </c>
      <c r="I1360" s="184"/>
      <c r="J1360" s="185">
        <f>ROUND(I1360*H1360,2)</f>
        <v>0</v>
      </c>
      <c r="K1360" s="181" t="s">
        <v>381</v>
      </c>
      <c r="L1360" s="186"/>
      <c r="M1360" s="187" t="s">
        <v>1</v>
      </c>
      <c r="N1360" s="188" t="s">
        <v>41</v>
      </c>
      <c r="P1360" s="147">
        <f>O1360*H1360</f>
        <v>0</v>
      </c>
      <c r="Q1360" s="147">
        <v>0</v>
      </c>
      <c r="R1360" s="147">
        <f>Q1360*H1360</f>
        <v>0</v>
      </c>
      <c r="S1360" s="147">
        <v>0</v>
      </c>
      <c r="T1360" s="148">
        <f>S1360*H1360</f>
        <v>0</v>
      </c>
      <c r="AR1360" s="149" t="s">
        <v>424</v>
      </c>
      <c r="AT1360" s="149" t="s">
        <v>657</v>
      </c>
      <c r="AU1360" s="149" t="s">
        <v>83</v>
      </c>
      <c r="AY1360" s="17" t="s">
        <v>375</v>
      </c>
      <c r="BE1360" s="150">
        <f>IF(N1360="základní",J1360,0)</f>
        <v>0</v>
      </c>
      <c r="BF1360" s="150">
        <f>IF(N1360="snížená",J1360,0)</f>
        <v>0</v>
      </c>
      <c r="BG1360" s="150">
        <f>IF(N1360="zákl. přenesená",J1360,0)</f>
        <v>0</v>
      </c>
      <c r="BH1360" s="150">
        <f>IF(N1360="sníž. přenesená",J1360,0)</f>
        <v>0</v>
      </c>
      <c r="BI1360" s="150">
        <f>IF(N1360="nulová",J1360,0)</f>
        <v>0</v>
      </c>
      <c r="BJ1360" s="17" t="s">
        <v>83</v>
      </c>
      <c r="BK1360" s="150">
        <f>ROUND(I1360*H1360,2)</f>
        <v>0</v>
      </c>
      <c r="BL1360" s="17" t="s">
        <v>382</v>
      </c>
      <c r="BM1360" s="149" t="s">
        <v>3379</v>
      </c>
    </row>
    <row r="1361" spans="2:65" s="12" customFormat="1" ht="11.25" x14ac:dyDescent="0.2">
      <c r="B1361" s="151"/>
      <c r="D1361" s="152" t="s">
        <v>384</v>
      </c>
      <c r="E1361" s="153" t="s">
        <v>1</v>
      </c>
      <c r="F1361" s="154" t="s">
        <v>404</v>
      </c>
      <c r="H1361" s="155">
        <v>5</v>
      </c>
      <c r="I1361" s="156"/>
      <c r="L1361" s="151"/>
      <c r="M1361" s="157"/>
      <c r="T1361" s="158"/>
      <c r="AT1361" s="153" t="s">
        <v>384</v>
      </c>
      <c r="AU1361" s="153" t="s">
        <v>83</v>
      </c>
      <c r="AV1361" s="12" t="s">
        <v>85</v>
      </c>
      <c r="AW1361" s="12" t="s">
        <v>32</v>
      </c>
      <c r="AX1361" s="12" t="s">
        <v>83</v>
      </c>
      <c r="AY1361" s="153" t="s">
        <v>375</v>
      </c>
    </row>
    <row r="1362" spans="2:65" s="14" customFormat="1" ht="11.25" x14ac:dyDescent="0.2">
      <c r="B1362" s="166"/>
      <c r="D1362" s="152" t="s">
        <v>384</v>
      </c>
      <c r="E1362" s="167" t="s">
        <v>1</v>
      </c>
      <c r="F1362" s="168" t="s">
        <v>3308</v>
      </c>
      <c r="H1362" s="167" t="s">
        <v>1</v>
      </c>
      <c r="I1362" s="169"/>
      <c r="L1362" s="166"/>
      <c r="M1362" s="170"/>
      <c r="T1362" s="171"/>
      <c r="AT1362" s="167" t="s">
        <v>384</v>
      </c>
      <c r="AU1362" s="167" t="s">
        <v>83</v>
      </c>
      <c r="AV1362" s="14" t="s">
        <v>83</v>
      </c>
      <c r="AW1362" s="14" t="s">
        <v>32</v>
      </c>
      <c r="AX1362" s="14" t="s">
        <v>76</v>
      </c>
      <c r="AY1362" s="167" t="s">
        <v>375</v>
      </c>
    </row>
    <row r="1363" spans="2:65" s="1" customFormat="1" ht="16.5" customHeight="1" x14ac:dyDescent="0.2">
      <c r="B1363" s="32"/>
      <c r="C1363" s="179" t="s">
        <v>1583</v>
      </c>
      <c r="D1363" s="179" t="s">
        <v>657</v>
      </c>
      <c r="E1363" s="180" t="s">
        <v>3380</v>
      </c>
      <c r="F1363" s="181" t="s">
        <v>3381</v>
      </c>
      <c r="G1363" s="182" t="s">
        <v>641</v>
      </c>
      <c r="H1363" s="183">
        <v>12</v>
      </c>
      <c r="I1363" s="184"/>
      <c r="J1363" s="185">
        <f>ROUND(I1363*H1363,2)</f>
        <v>0</v>
      </c>
      <c r="K1363" s="181" t="s">
        <v>381</v>
      </c>
      <c r="L1363" s="186"/>
      <c r="M1363" s="187" t="s">
        <v>1</v>
      </c>
      <c r="N1363" s="188" t="s">
        <v>41</v>
      </c>
      <c r="P1363" s="147">
        <f>O1363*H1363</f>
        <v>0</v>
      </c>
      <c r="Q1363" s="147">
        <v>0</v>
      </c>
      <c r="R1363" s="147">
        <f>Q1363*H1363</f>
        <v>0</v>
      </c>
      <c r="S1363" s="147">
        <v>0</v>
      </c>
      <c r="T1363" s="148">
        <f>S1363*H1363</f>
        <v>0</v>
      </c>
      <c r="AR1363" s="149" t="s">
        <v>424</v>
      </c>
      <c r="AT1363" s="149" t="s">
        <v>657</v>
      </c>
      <c r="AU1363" s="149" t="s">
        <v>83</v>
      </c>
      <c r="AY1363" s="17" t="s">
        <v>375</v>
      </c>
      <c r="BE1363" s="150">
        <f>IF(N1363="základní",J1363,0)</f>
        <v>0</v>
      </c>
      <c r="BF1363" s="150">
        <f>IF(N1363="snížená",J1363,0)</f>
        <v>0</v>
      </c>
      <c r="BG1363" s="150">
        <f>IF(N1363="zákl. přenesená",J1363,0)</f>
        <v>0</v>
      </c>
      <c r="BH1363" s="150">
        <f>IF(N1363="sníž. přenesená",J1363,0)</f>
        <v>0</v>
      </c>
      <c r="BI1363" s="150">
        <f>IF(N1363="nulová",J1363,0)</f>
        <v>0</v>
      </c>
      <c r="BJ1363" s="17" t="s">
        <v>83</v>
      </c>
      <c r="BK1363" s="150">
        <f>ROUND(I1363*H1363,2)</f>
        <v>0</v>
      </c>
      <c r="BL1363" s="17" t="s">
        <v>382</v>
      </c>
      <c r="BM1363" s="149" t="s">
        <v>3382</v>
      </c>
    </row>
    <row r="1364" spans="2:65" s="12" customFormat="1" ht="11.25" x14ac:dyDescent="0.2">
      <c r="B1364" s="151"/>
      <c r="D1364" s="152" t="s">
        <v>384</v>
      </c>
      <c r="E1364" s="153" t="s">
        <v>1</v>
      </c>
      <c r="F1364" s="154" t="s">
        <v>463</v>
      </c>
      <c r="H1364" s="155">
        <v>12</v>
      </c>
      <c r="I1364" s="156"/>
      <c r="L1364" s="151"/>
      <c r="M1364" s="157"/>
      <c r="T1364" s="158"/>
      <c r="AT1364" s="153" t="s">
        <v>384</v>
      </c>
      <c r="AU1364" s="153" t="s">
        <v>83</v>
      </c>
      <c r="AV1364" s="12" t="s">
        <v>85</v>
      </c>
      <c r="AW1364" s="12" t="s">
        <v>32</v>
      </c>
      <c r="AX1364" s="12" t="s">
        <v>83</v>
      </c>
      <c r="AY1364" s="153" t="s">
        <v>375</v>
      </c>
    </row>
    <row r="1365" spans="2:65" s="14" customFormat="1" ht="11.25" x14ac:dyDescent="0.2">
      <c r="B1365" s="166"/>
      <c r="D1365" s="152" t="s">
        <v>384</v>
      </c>
      <c r="E1365" s="167" t="s">
        <v>1</v>
      </c>
      <c r="F1365" s="168" t="s">
        <v>3308</v>
      </c>
      <c r="H1365" s="167" t="s">
        <v>1</v>
      </c>
      <c r="I1365" s="169"/>
      <c r="L1365" s="166"/>
      <c r="M1365" s="170"/>
      <c r="T1365" s="171"/>
      <c r="AT1365" s="167" t="s">
        <v>384</v>
      </c>
      <c r="AU1365" s="167" t="s">
        <v>83</v>
      </c>
      <c r="AV1365" s="14" t="s">
        <v>83</v>
      </c>
      <c r="AW1365" s="14" t="s">
        <v>32</v>
      </c>
      <c r="AX1365" s="14" t="s">
        <v>76</v>
      </c>
      <c r="AY1365" s="167" t="s">
        <v>375</v>
      </c>
    </row>
    <row r="1366" spans="2:65" s="1" customFormat="1" ht="66.75" customHeight="1" x14ac:dyDescent="0.2">
      <c r="B1366" s="32"/>
      <c r="C1366" s="179" t="s">
        <v>1589</v>
      </c>
      <c r="D1366" s="179" t="s">
        <v>657</v>
      </c>
      <c r="E1366" s="180" t="s">
        <v>3383</v>
      </c>
      <c r="F1366" s="181" t="s">
        <v>3384</v>
      </c>
      <c r="G1366" s="182" t="s">
        <v>631</v>
      </c>
      <c r="H1366" s="183">
        <v>5</v>
      </c>
      <c r="I1366" s="184"/>
      <c r="J1366" s="185">
        <f>ROUND(I1366*H1366,2)</f>
        <v>0</v>
      </c>
      <c r="K1366" s="181" t="s">
        <v>381</v>
      </c>
      <c r="L1366" s="186"/>
      <c r="M1366" s="187" t="s">
        <v>1</v>
      </c>
      <c r="N1366" s="188" t="s">
        <v>41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424</v>
      </c>
      <c r="AT1366" s="149" t="s">
        <v>657</v>
      </c>
      <c r="AU1366" s="149" t="s">
        <v>83</v>
      </c>
      <c r="AY1366" s="17" t="s">
        <v>375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83</v>
      </c>
      <c r="BK1366" s="150">
        <f>ROUND(I1366*H1366,2)</f>
        <v>0</v>
      </c>
      <c r="BL1366" s="17" t="s">
        <v>382</v>
      </c>
      <c r="BM1366" s="149" t="s">
        <v>3385</v>
      </c>
    </row>
    <row r="1367" spans="2:65" s="12" customFormat="1" ht="11.25" x14ac:dyDescent="0.2">
      <c r="B1367" s="151"/>
      <c r="D1367" s="152" t="s">
        <v>384</v>
      </c>
      <c r="E1367" s="153" t="s">
        <v>1</v>
      </c>
      <c r="F1367" s="154" t="s">
        <v>83</v>
      </c>
      <c r="H1367" s="155">
        <v>1</v>
      </c>
      <c r="I1367" s="156"/>
      <c r="L1367" s="151"/>
      <c r="M1367" s="157"/>
      <c r="T1367" s="158"/>
      <c r="AT1367" s="153" t="s">
        <v>384</v>
      </c>
      <c r="AU1367" s="153" t="s">
        <v>83</v>
      </c>
      <c r="AV1367" s="12" t="s">
        <v>85</v>
      </c>
      <c r="AW1367" s="12" t="s">
        <v>32</v>
      </c>
      <c r="AX1367" s="12" t="s">
        <v>76</v>
      </c>
      <c r="AY1367" s="153" t="s">
        <v>375</v>
      </c>
    </row>
    <row r="1368" spans="2:65" s="12" customFormat="1" ht="11.25" x14ac:dyDescent="0.2">
      <c r="B1368" s="151"/>
      <c r="D1368" s="152" t="s">
        <v>384</v>
      </c>
      <c r="E1368" s="153" t="s">
        <v>1</v>
      </c>
      <c r="F1368" s="154" t="s">
        <v>83</v>
      </c>
      <c r="H1368" s="155">
        <v>1</v>
      </c>
      <c r="I1368" s="156"/>
      <c r="L1368" s="151"/>
      <c r="M1368" s="157"/>
      <c r="T1368" s="158"/>
      <c r="AT1368" s="153" t="s">
        <v>384</v>
      </c>
      <c r="AU1368" s="153" t="s">
        <v>83</v>
      </c>
      <c r="AV1368" s="12" t="s">
        <v>85</v>
      </c>
      <c r="AW1368" s="12" t="s">
        <v>32</v>
      </c>
      <c r="AX1368" s="12" t="s">
        <v>76</v>
      </c>
      <c r="AY1368" s="153" t="s">
        <v>375</v>
      </c>
    </row>
    <row r="1369" spans="2:65" s="12" customFormat="1" ht="11.25" x14ac:dyDescent="0.2">
      <c r="B1369" s="151"/>
      <c r="D1369" s="152" t="s">
        <v>384</v>
      </c>
      <c r="E1369" s="153" t="s">
        <v>1</v>
      </c>
      <c r="F1369" s="154" t="s">
        <v>83</v>
      </c>
      <c r="H1369" s="155">
        <v>1</v>
      </c>
      <c r="I1369" s="156"/>
      <c r="L1369" s="151"/>
      <c r="M1369" s="157"/>
      <c r="T1369" s="158"/>
      <c r="AT1369" s="153" t="s">
        <v>384</v>
      </c>
      <c r="AU1369" s="153" t="s">
        <v>83</v>
      </c>
      <c r="AV1369" s="12" t="s">
        <v>85</v>
      </c>
      <c r="AW1369" s="12" t="s">
        <v>32</v>
      </c>
      <c r="AX1369" s="12" t="s">
        <v>76</v>
      </c>
      <c r="AY1369" s="153" t="s">
        <v>375</v>
      </c>
    </row>
    <row r="1370" spans="2:65" s="12" customFormat="1" ht="11.25" x14ac:dyDescent="0.2">
      <c r="B1370" s="151"/>
      <c r="D1370" s="152" t="s">
        <v>384</v>
      </c>
      <c r="E1370" s="153" t="s">
        <v>1</v>
      </c>
      <c r="F1370" s="154" t="s">
        <v>83</v>
      </c>
      <c r="H1370" s="155">
        <v>1</v>
      </c>
      <c r="I1370" s="156"/>
      <c r="L1370" s="151"/>
      <c r="M1370" s="157"/>
      <c r="T1370" s="158"/>
      <c r="AT1370" s="153" t="s">
        <v>384</v>
      </c>
      <c r="AU1370" s="153" t="s">
        <v>83</v>
      </c>
      <c r="AV1370" s="12" t="s">
        <v>85</v>
      </c>
      <c r="AW1370" s="12" t="s">
        <v>32</v>
      </c>
      <c r="AX1370" s="12" t="s">
        <v>76</v>
      </c>
      <c r="AY1370" s="153" t="s">
        <v>375</v>
      </c>
    </row>
    <row r="1371" spans="2:65" s="12" customFormat="1" ht="11.25" x14ac:dyDescent="0.2">
      <c r="B1371" s="151"/>
      <c r="D1371" s="152" t="s">
        <v>384</v>
      </c>
      <c r="E1371" s="153" t="s">
        <v>1</v>
      </c>
      <c r="F1371" s="154" t="s">
        <v>83</v>
      </c>
      <c r="H1371" s="155">
        <v>1</v>
      </c>
      <c r="I1371" s="156"/>
      <c r="L1371" s="151"/>
      <c r="M1371" s="157"/>
      <c r="T1371" s="158"/>
      <c r="AT1371" s="153" t="s">
        <v>384</v>
      </c>
      <c r="AU1371" s="153" t="s">
        <v>83</v>
      </c>
      <c r="AV1371" s="12" t="s">
        <v>85</v>
      </c>
      <c r="AW1371" s="12" t="s">
        <v>32</v>
      </c>
      <c r="AX1371" s="12" t="s">
        <v>76</v>
      </c>
      <c r="AY1371" s="153" t="s">
        <v>375</v>
      </c>
    </row>
    <row r="1372" spans="2:65" s="13" customFormat="1" ht="11.25" x14ac:dyDescent="0.2">
      <c r="B1372" s="159"/>
      <c r="D1372" s="152" t="s">
        <v>384</v>
      </c>
      <c r="E1372" s="160" t="s">
        <v>1</v>
      </c>
      <c r="F1372" s="161" t="s">
        <v>387</v>
      </c>
      <c r="H1372" s="162">
        <v>5</v>
      </c>
      <c r="I1372" s="163"/>
      <c r="L1372" s="159"/>
      <c r="M1372" s="164"/>
      <c r="T1372" s="165"/>
      <c r="AT1372" s="160" t="s">
        <v>384</v>
      </c>
      <c r="AU1372" s="160" t="s">
        <v>83</v>
      </c>
      <c r="AV1372" s="13" t="s">
        <v>382</v>
      </c>
      <c r="AW1372" s="13" t="s">
        <v>32</v>
      </c>
      <c r="AX1372" s="13" t="s">
        <v>83</v>
      </c>
      <c r="AY1372" s="160" t="s">
        <v>375</v>
      </c>
    </row>
    <row r="1373" spans="2:65" s="14" customFormat="1" ht="11.25" x14ac:dyDescent="0.2">
      <c r="B1373" s="166"/>
      <c r="D1373" s="152" t="s">
        <v>384</v>
      </c>
      <c r="E1373" s="167" t="s">
        <v>1</v>
      </c>
      <c r="F1373" s="168" t="s">
        <v>3308</v>
      </c>
      <c r="H1373" s="167" t="s">
        <v>1</v>
      </c>
      <c r="I1373" s="169"/>
      <c r="L1373" s="166"/>
      <c r="M1373" s="170"/>
      <c r="T1373" s="171"/>
      <c r="AT1373" s="167" t="s">
        <v>384</v>
      </c>
      <c r="AU1373" s="167" t="s">
        <v>83</v>
      </c>
      <c r="AV1373" s="14" t="s">
        <v>83</v>
      </c>
      <c r="AW1373" s="14" t="s">
        <v>32</v>
      </c>
      <c r="AX1373" s="14" t="s">
        <v>76</v>
      </c>
      <c r="AY1373" s="167" t="s">
        <v>375</v>
      </c>
    </row>
    <row r="1374" spans="2:65" s="1" customFormat="1" ht="37.9" customHeight="1" x14ac:dyDescent="0.2">
      <c r="B1374" s="32"/>
      <c r="C1374" s="179" t="s">
        <v>1593</v>
      </c>
      <c r="D1374" s="179" t="s">
        <v>657</v>
      </c>
      <c r="E1374" s="180" t="s">
        <v>3386</v>
      </c>
      <c r="F1374" s="181" t="s">
        <v>3126</v>
      </c>
      <c r="G1374" s="182" t="s">
        <v>631</v>
      </c>
      <c r="H1374" s="183">
        <v>2</v>
      </c>
      <c r="I1374" s="184"/>
      <c r="J1374" s="185">
        <f>ROUND(I1374*H1374,2)</f>
        <v>0</v>
      </c>
      <c r="K1374" s="181" t="s">
        <v>381</v>
      </c>
      <c r="L1374" s="186"/>
      <c r="M1374" s="187" t="s">
        <v>1</v>
      </c>
      <c r="N1374" s="188" t="s">
        <v>41</v>
      </c>
      <c r="P1374" s="147">
        <f>O1374*H1374</f>
        <v>0</v>
      </c>
      <c r="Q1374" s="147">
        <v>0</v>
      </c>
      <c r="R1374" s="147">
        <f>Q1374*H1374</f>
        <v>0</v>
      </c>
      <c r="S1374" s="147">
        <v>0</v>
      </c>
      <c r="T1374" s="148">
        <f>S1374*H1374</f>
        <v>0</v>
      </c>
      <c r="AR1374" s="149" t="s">
        <v>424</v>
      </c>
      <c r="AT1374" s="149" t="s">
        <v>657</v>
      </c>
      <c r="AU1374" s="149" t="s">
        <v>83</v>
      </c>
      <c r="AY1374" s="17" t="s">
        <v>375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83</v>
      </c>
      <c r="BK1374" s="150">
        <f>ROUND(I1374*H1374,2)</f>
        <v>0</v>
      </c>
      <c r="BL1374" s="17" t="s">
        <v>382</v>
      </c>
      <c r="BM1374" s="149" t="s">
        <v>3387</v>
      </c>
    </row>
    <row r="1375" spans="2:65" s="12" customFormat="1" ht="11.25" x14ac:dyDescent="0.2">
      <c r="B1375" s="151"/>
      <c r="D1375" s="152" t="s">
        <v>384</v>
      </c>
      <c r="E1375" s="153" t="s">
        <v>1</v>
      </c>
      <c r="F1375" s="154" t="s">
        <v>85</v>
      </c>
      <c r="H1375" s="155">
        <v>2</v>
      </c>
      <c r="I1375" s="156"/>
      <c r="L1375" s="151"/>
      <c r="M1375" s="157"/>
      <c r="T1375" s="158"/>
      <c r="AT1375" s="153" t="s">
        <v>384</v>
      </c>
      <c r="AU1375" s="153" t="s">
        <v>83</v>
      </c>
      <c r="AV1375" s="12" t="s">
        <v>85</v>
      </c>
      <c r="AW1375" s="12" t="s">
        <v>32</v>
      </c>
      <c r="AX1375" s="12" t="s">
        <v>83</v>
      </c>
      <c r="AY1375" s="153" t="s">
        <v>375</v>
      </c>
    </row>
    <row r="1376" spans="2:65" s="14" customFormat="1" ht="11.25" x14ac:dyDescent="0.2">
      <c r="B1376" s="166"/>
      <c r="D1376" s="152" t="s">
        <v>384</v>
      </c>
      <c r="E1376" s="167" t="s">
        <v>1</v>
      </c>
      <c r="F1376" s="168" t="s">
        <v>3308</v>
      </c>
      <c r="H1376" s="167" t="s">
        <v>1</v>
      </c>
      <c r="I1376" s="169"/>
      <c r="L1376" s="166"/>
      <c r="M1376" s="170"/>
      <c r="T1376" s="171"/>
      <c r="AT1376" s="167" t="s">
        <v>384</v>
      </c>
      <c r="AU1376" s="167" t="s">
        <v>83</v>
      </c>
      <c r="AV1376" s="14" t="s">
        <v>83</v>
      </c>
      <c r="AW1376" s="14" t="s">
        <v>32</v>
      </c>
      <c r="AX1376" s="14" t="s">
        <v>76</v>
      </c>
      <c r="AY1376" s="167" t="s">
        <v>375</v>
      </c>
    </row>
    <row r="1377" spans="2:65" s="1" customFormat="1" ht="16.5" customHeight="1" x14ac:dyDescent="0.2">
      <c r="B1377" s="32"/>
      <c r="C1377" s="179" t="s">
        <v>1607</v>
      </c>
      <c r="D1377" s="179" t="s">
        <v>657</v>
      </c>
      <c r="E1377" s="180" t="s">
        <v>3388</v>
      </c>
      <c r="F1377" s="181" t="s">
        <v>3389</v>
      </c>
      <c r="G1377" s="182" t="s">
        <v>631</v>
      </c>
      <c r="H1377" s="183">
        <v>1</v>
      </c>
      <c r="I1377" s="184"/>
      <c r="J1377" s="185">
        <f>ROUND(I1377*H1377,2)</f>
        <v>0</v>
      </c>
      <c r="K1377" s="181" t="s">
        <v>381</v>
      </c>
      <c r="L1377" s="186"/>
      <c r="M1377" s="187" t="s">
        <v>1</v>
      </c>
      <c r="N1377" s="188" t="s">
        <v>41</v>
      </c>
      <c r="P1377" s="147">
        <f>O1377*H1377</f>
        <v>0</v>
      </c>
      <c r="Q1377" s="147">
        <v>0</v>
      </c>
      <c r="R1377" s="147">
        <f>Q1377*H1377</f>
        <v>0</v>
      </c>
      <c r="S1377" s="147">
        <v>0</v>
      </c>
      <c r="T1377" s="148">
        <f>S1377*H1377</f>
        <v>0</v>
      </c>
      <c r="AR1377" s="149" t="s">
        <v>424</v>
      </c>
      <c r="AT1377" s="149" t="s">
        <v>657</v>
      </c>
      <c r="AU1377" s="149" t="s">
        <v>83</v>
      </c>
      <c r="AY1377" s="17" t="s">
        <v>375</v>
      </c>
      <c r="BE1377" s="150">
        <f>IF(N1377="základní",J1377,0)</f>
        <v>0</v>
      </c>
      <c r="BF1377" s="150">
        <f>IF(N1377="snížená",J1377,0)</f>
        <v>0</v>
      </c>
      <c r="BG1377" s="150">
        <f>IF(N1377="zákl. přenesená",J1377,0)</f>
        <v>0</v>
      </c>
      <c r="BH1377" s="150">
        <f>IF(N1377="sníž. přenesená",J1377,0)</f>
        <v>0</v>
      </c>
      <c r="BI1377" s="150">
        <f>IF(N1377="nulová",J1377,0)</f>
        <v>0</v>
      </c>
      <c r="BJ1377" s="17" t="s">
        <v>83</v>
      </c>
      <c r="BK1377" s="150">
        <f>ROUND(I1377*H1377,2)</f>
        <v>0</v>
      </c>
      <c r="BL1377" s="17" t="s">
        <v>382</v>
      </c>
      <c r="BM1377" s="149" t="s">
        <v>3390</v>
      </c>
    </row>
    <row r="1378" spans="2:65" s="1" customFormat="1" ht="48.75" x14ac:dyDescent="0.2">
      <c r="B1378" s="32"/>
      <c r="D1378" s="152" t="s">
        <v>1139</v>
      </c>
      <c r="F1378" s="189" t="s">
        <v>3391</v>
      </c>
      <c r="I1378" s="190"/>
      <c r="L1378" s="32"/>
      <c r="M1378" s="191"/>
      <c r="T1378" s="56"/>
      <c r="AT1378" s="17" t="s">
        <v>1139</v>
      </c>
      <c r="AU1378" s="17" t="s">
        <v>83</v>
      </c>
    </row>
    <row r="1379" spans="2:65" s="12" customFormat="1" ht="11.25" x14ac:dyDescent="0.2">
      <c r="B1379" s="151"/>
      <c r="D1379" s="152" t="s">
        <v>384</v>
      </c>
      <c r="E1379" s="153" t="s">
        <v>1</v>
      </c>
      <c r="F1379" s="154" t="s">
        <v>83</v>
      </c>
      <c r="H1379" s="155">
        <v>1</v>
      </c>
      <c r="I1379" s="156"/>
      <c r="L1379" s="151"/>
      <c r="M1379" s="157"/>
      <c r="T1379" s="158"/>
      <c r="AT1379" s="153" t="s">
        <v>384</v>
      </c>
      <c r="AU1379" s="153" t="s">
        <v>83</v>
      </c>
      <c r="AV1379" s="12" t="s">
        <v>85</v>
      </c>
      <c r="AW1379" s="12" t="s">
        <v>32</v>
      </c>
      <c r="AX1379" s="12" t="s">
        <v>83</v>
      </c>
      <c r="AY1379" s="153" t="s">
        <v>375</v>
      </c>
    </row>
    <row r="1380" spans="2:65" s="14" customFormat="1" ht="11.25" x14ac:dyDescent="0.2">
      <c r="B1380" s="166"/>
      <c r="D1380" s="152" t="s">
        <v>384</v>
      </c>
      <c r="E1380" s="167" t="s">
        <v>1</v>
      </c>
      <c r="F1380" s="168" t="s">
        <v>3308</v>
      </c>
      <c r="H1380" s="167" t="s">
        <v>1</v>
      </c>
      <c r="I1380" s="169"/>
      <c r="L1380" s="166"/>
      <c r="M1380" s="170"/>
      <c r="T1380" s="171"/>
      <c r="AT1380" s="167" t="s">
        <v>384</v>
      </c>
      <c r="AU1380" s="167" t="s">
        <v>83</v>
      </c>
      <c r="AV1380" s="14" t="s">
        <v>83</v>
      </c>
      <c r="AW1380" s="14" t="s">
        <v>32</v>
      </c>
      <c r="AX1380" s="14" t="s">
        <v>76</v>
      </c>
      <c r="AY1380" s="167" t="s">
        <v>375</v>
      </c>
    </row>
    <row r="1381" spans="2:65" s="1" customFormat="1" ht="33" customHeight="1" x14ac:dyDescent="0.2">
      <c r="B1381" s="32"/>
      <c r="C1381" s="179" t="s">
        <v>1611</v>
      </c>
      <c r="D1381" s="179" t="s">
        <v>657</v>
      </c>
      <c r="E1381" s="180" t="s">
        <v>3392</v>
      </c>
      <c r="F1381" s="181" t="s">
        <v>2925</v>
      </c>
      <c r="G1381" s="182" t="s">
        <v>631</v>
      </c>
      <c r="H1381" s="183">
        <v>16</v>
      </c>
      <c r="I1381" s="184"/>
      <c r="J1381" s="185">
        <f>ROUND(I1381*H1381,2)</f>
        <v>0</v>
      </c>
      <c r="K1381" s="181" t="s">
        <v>381</v>
      </c>
      <c r="L1381" s="186"/>
      <c r="M1381" s="187" t="s">
        <v>1</v>
      </c>
      <c r="N1381" s="188" t="s">
        <v>41</v>
      </c>
      <c r="P1381" s="147">
        <f>O1381*H1381</f>
        <v>0</v>
      </c>
      <c r="Q1381" s="147">
        <v>0</v>
      </c>
      <c r="R1381" s="147">
        <f>Q1381*H1381</f>
        <v>0</v>
      </c>
      <c r="S1381" s="147">
        <v>0</v>
      </c>
      <c r="T1381" s="148">
        <f>S1381*H1381</f>
        <v>0</v>
      </c>
      <c r="AR1381" s="149" t="s">
        <v>424</v>
      </c>
      <c r="AT1381" s="149" t="s">
        <v>657</v>
      </c>
      <c r="AU1381" s="149" t="s">
        <v>83</v>
      </c>
      <c r="AY1381" s="17" t="s">
        <v>375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83</v>
      </c>
      <c r="BK1381" s="150">
        <f>ROUND(I1381*H1381,2)</f>
        <v>0</v>
      </c>
      <c r="BL1381" s="17" t="s">
        <v>382</v>
      </c>
      <c r="BM1381" s="149" t="s">
        <v>3393</v>
      </c>
    </row>
    <row r="1382" spans="2:65" s="12" customFormat="1" ht="11.25" x14ac:dyDescent="0.2">
      <c r="B1382" s="151"/>
      <c r="D1382" s="152" t="s">
        <v>384</v>
      </c>
      <c r="E1382" s="153" t="s">
        <v>1</v>
      </c>
      <c r="F1382" s="154" t="s">
        <v>85</v>
      </c>
      <c r="H1382" s="155">
        <v>2</v>
      </c>
      <c r="I1382" s="156"/>
      <c r="L1382" s="151"/>
      <c r="M1382" s="157"/>
      <c r="T1382" s="158"/>
      <c r="AT1382" s="153" t="s">
        <v>384</v>
      </c>
      <c r="AU1382" s="153" t="s">
        <v>83</v>
      </c>
      <c r="AV1382" s="12" t="s">
        <v>85</v>
      </c>
      <c r="AW1382" s="12" t="s">
        <v>32</v>
      </c>
      <c r="AX1382" s="12" t="s">
        <v>76</v>
      </c>
      <c r="AY1382" s="153" t="s">
        <v>375</v>
      </c>
    </row>
    <row r="1383" spans="2:65" s="12" customFormat="1" ht="11.25" x14ac:dyDescent="0.2">
      <c r="B1383" s="151"/>
      <c r="D1383" s="152" t="s">
        <v>384</v>
      </c>
      <c r="E1383" s="153" t="s">
        <v>1</v>
      </c>
      <c r="F1383" s="154" t="s">
        <v>93</v>
      </c>
      <c r="H1383" s="155">
        <v>3</v>
      </c>
      <c r="I1383" s="156"/>
      <c r="L1383" s="151"/>
      <c r="M1383" s="157"/>
      <c r="T1383" s="158"/>
      <c r="AT1383" s="153" t="s">
        <v>384</v>
      </c>
      <c r="AU1383" s="153" t="s">
        <v>83</v>
      </c>
      <c r="AV1383" s="12" t="s">
        <v>85</v>
      </c>
      <c r="AW1383" s="12" t="s">
        <v>32</v>
      </c>
      <c r="AX1383" s="12" t="s">
        <v>76</v>
      </c>
      <c r="AY1383" s="153" t="s">
        <v>375</v>
      </c>
    </row>
    <row r="1384" spans="2:65" s="12" customFormat="1" ht="11.25" x14ac:dyDescent="0.2">
      <c r="B1384" s="151"/>
      <c r="D1384" s="152" t="s">
        <v>384</v>
      </c>
      <c r="E1384" s="153" t="s">
        <v>1</v>
      </c>
      <c r="F1384" s="154" t="s">
        <v>382</v>
      </c>
      <c r="H1384" s="155">
        <v>4</v>
      </c>
      <c r="I1384" s="156"/>
      <c r="L1384" s="151"/>
      <c r="M1384" s="157"/>
      <c r="T1384" s="158"/>
      <c r="AT1384" s="153" t="s">
        <v>384</v>
      </c>
      <c r="AU1384" s="153" t="s">
        <v>83</v>
      </c>
      <c r="AV1384" s="12" t="s">
        <v>85</v>
      </c>
      <c r="AW1384" s="12" t="s">
        <v>32</v>
      </c>
      <c r="AX1384" s="12" t="s">
        <v>76</v>
      </c>
      <c r="AY1384" s="153" t="s">
        <v>375</v>
      </c>
    </row>
    <row r="1385" spans="2:65" s="12" customFormat="1" ht="11.25" x14ac:dyDescent="0.2">
      <c r="B1385" s="151"/>
      <c r="D1385" s="152" t="s">
        <v>384</v>
      </c>
      <c r="E1385" s="153" t="s">
        <v>1</v>
      </c>
      <c r="F1385" s="154" t="s">
        <v>85</v>
      </c>
      <c r="H1385" s="155">
        <v>2</v>
      </c>
      <c r="I1385" s="156"/>
      <c r="L1385" s="151"/>
      <c r="M1385" s="157"/>
      <c r="T1385" s="158"/>
      <c r="AT1385" s="153" t="s">
        <v>384</v>
      </c>
      <c r="AU1385" s="153" t="s">
        <v>83</v>
      </c>
      <c r="AV1385" s="12" t="s">
        <v>85</v>
      </c>
      <c r="AW1385" s="12" t="s">
        <v>32</v>
      </c>
      <c r="AX1385" s="12" t="s">
        <v>76</v>
      </c>
      <c r="AY1385" s="153" t="s">
        <v>375</v>
      </c>
    </row>
    <row r="1386" spans="2:65" s="12" customFormat="1" ht="11.25" x14ac:dyDescent="0.2">
      <c r="B1386" s="151"/>
      <c r="D1386" s="152" t="s">
        <v>384</v>
      </c>
      <c r="E1386" s="153" t="s">
        <v>1</v>
      </c>
      <c r="F1386" s="154" t="s">
        <v>83</v>
      </c>
      <c r="H1386" s="155">
        <v>1</v>
      </c>
      <c r="I1386" s="156"/>
      <c r="L1386" s="151"/>
      <c r="M1386" s="157"/>
      <c r="T1386" s="158"/>
      <c r="AT1386" s="153" t="s">
        <v>384</v>
      </c>
      <c r="AU1386" s="153" t="s">
        <v>83</v>
      </c>
      <c r="AV1386" s="12" t="s">
        <v>85</v>
      </c>
      <c r="AW1386" s="12" t="s">
        <v>32</v>
      </c>
      <c r="AX1386" s="12" t="s">
        <v>76</v>
      </c>
      <c r="AY1386" s="153" t="s">
        <v>375</v>
      </c>
    </row>
    <row r="1387" spans="2:65" s="12" customFormat="1" ht="11.25" x14ac:dyDescent="0.2">
      <c r="B1387" s="151"/>
      <c r="D1387" s="152" t="s">
        <v>384</v>
      </c>
      <c r="E1387" s="153" t="s">
        <v>1</v>
      </c>
      <c r="F1387" s="154" t="s">
        <v>85</v>
      </c>
      <c r="H1387" s="155">
        <v>2</v>
      </c>
      <c r="I1387" s="156"/>
      <c r="L1387" s="151"/>
      <c r="M1387" s="157"/>
      <c r="T1387" s="158"/>
      <c r="AT1387" s="153" t="s">
        <v>384</v>
      </c>
      <c r="AU1387" s="153" t="s">
        <v>83</v>
      </c>
      <c r="AV1387" s="12" t="s">
        <v>85</v>
      </c>
      <c r="AW1387" s="12" t="s">
        <v>32</v>
      </c>
      <c r="AX1387" s="12" t="s">
        <v>76</v>
      </c>
      <c r="AY1387" s="153" t="s">
        <v>375</v>
      </c>
    </row>
    <row r="1388" spans="2:65" s="12" customFormat="1" ht="11.25" x14ac:dyDescent="0.2">
      <c r="B1388" s="151"/>
      <c r="D1388" s="152" t="s">
        <v>384</v>
      </c>
      <c r="E1388" s="153" t="s">
        <v>1</v>
      </c>
      <c r="F1388" s="154" t="s">
        <v>85</v>
      </c>
      <c r="H1388" s="155">
        <v>2</v>
      </c>
      <c r="I1388" s="156"/>
      <c r="L1388" s="151"/>
      <c r="M1388" s="157"/>
      <c r="T1388" s="158"/>
      <c r="AT1388" s="153" t="s">
        <v>384</v>
      </c>
      <c r="AU1388" s="153" t="s">
        <v>83</v>
      </c>
      <c r="AV1388" s="12" t="s">
        <v>85</v>
      </c>
      <c r="AW1388" s="12" t="s">
        <v>32</v>
      </c>
      <c r="AX1388" s="12" t="s">
        <v>76</v>
      </c>
      <c r="AY1388" s="153" t="s">
        <v>375</v>
      </c>
    </row>
    <row r="1389" spans="2:65" s="13" customFormat="1" ht="11.25" x14ac:dyDescent="0.2">
      <c r="B1389" s="159"/>
      <c r="D1389" s="152" t="s">
        <v>384</v>
      </c>
      <c r="E1389" s="160" t="s">
        <v>1</v>
      </c>
      <c r="F1389" s="161" t="s">
        <v>387</v>
      </c>
      <c r="H1389" s="162">
        <v>16</v>
      </c>
      <c r="I1389" s="163"/>
      <c r="L1389" s="159"/>
      <c r="M1389" s="164"/>
      <c r="T1389" s="165"/>
      <c r="AT1389" s="160" t="s">
        <v>384</v>
      </c>
      <c r="AU1389" s="160" t="s">
        <v>83</v>
      </c>
      <c r="AV1389" s="13" t="s">
        <v>382</v>
      </c>
      <c r="AW1389" s="13" t="s">
        <v>32</v>
      </c>
      <c r="AX1389" s="13" t="s">
        <v>83</v>
      </c>
      <c r="AY1389" s="160" t="s">
        <v>375</v>
      </c>
    </row>
    <row r="1390" spans="2:65" s="14" customFormat="1" ht="11.25" x14ac:dyDescent="0.2">
      <c r="B1390" s="166"/>
      <c r="D1390" s="152" t="s">
        <v>384</v>
      </c>
      <c r="E1390" s="167" t="s">
        <v>1</v>
      </c>
      <c r="F1390" s="168" t="s">
        <v>3308</v>
      </c>
      <c r="H1390" s="167" t="s">
        <v>1</v>
      </c>
      <c r="I1390" s="169"/>
      <c r="L1390" s="166"/>
      <c r="M1390" s="170"/>
      <c r="T1390" s="171"/>
      <c r="AT1390" s="167" t="s">
        <v>384</v>
      </c>
      <c r="AU1390" s="167" t="s">
        <v>83</v>
      </c>
      <c r="AV1390" s="14" t="s">
        <v>83</v>
      </c>
      <c r="AW1390" s="14" t="s">
        <v>32</v>
      </c>
      <c r="AX1390" s="14" t="s">
        <v>76</v>
      </c>
      <c r="AY1390" s="167" t="s">
        <v>375</v>
      </c>
    </row>
    <row r="1391" spans="2:65" s="1" customFormat="1" ht="33" customHeight="1" x14ac:dyDescent="0.2">
      <c r="B1391" s="32"/>
      <c r="C1391" s="179" t="s">
        <v>1616</v>
      </c>
      <c r="D1391" s="179" t="s">
        <v>657</v>
      </c>
      <c r="E1391" s="180" t="s">
        <v>3394</v>
      </c>
      <c r="F1391" s="181" t="s">
        <v>2928</v>
      </c>
      <c r="G1391" s="182" t="s">
        <v>631</v>
      </c>
      <c r="H1391" s="183">
        <v>5</v>
      </c>
      <c r="I1391" s="184"/>
      <c r="J1391" s="185">
        <f>ROUND(I1391*H1391,2)</f>
        <v>0</v>
      </c>
      <c r="K1391" s="181" t="s">
        <v>381</v>
      </c>
      <c r="L1391" s="186"/>
      <c r="M1391" s="187" t="s">
        <v>1</v>
      </c>
      <c r="N1391" s="188" t="s">
        <v>41</v>
      </c>
      <c r="P1391" s="147">
        <f>O1391*H1391</f>
        <v>0</v>
      </c>
      <c r="Q1391" s="147">
        <v>0</v>
      </c>
      <c r="R1391" s="147">
        <f>Q1391*H1391</f>
        <v>0</v>
      </c>
      <c r="S1391" s="147">
        <v>0</v>
      </c>
      <c r="T1391" s="148">
        <f>S1391*H1391</f>
        <v>0</v>
      </c>
      <c r="AR1391" s="149" t="s">
        <v>424</v>
      </c>
      <c r="AT1391" s="149" t="s">
        <v>657</v>
      </c>
      <c r="AU1391" s="149" t="s">
        <v>83</v>
      </c>
      <c r="AY1391" s="17" t="s">
        <v>375</v>
      </c>
      <c r="BE1391" s="150">
        <f>IF(N1391="základní",J1391,0)</f>
        <v>0</v>
      </c>
      <c r="BF1391" s="150">
        <f>IF(N1391="snížená",J1391,0)</f>
        <v>0</v>
      </c>
      <c r="BG1391" s="150">
        <f>IF(N1391="zákl. přenesená",J1391,0)</f>
        <v>0</v>
      </c>
      <c r="BH1391" s="150">
        <f>IF(N1391="sníž. přenesená",J1391,0)</f>
        <v>0</v>
      </c>
      <c r="BI1391" s="150">
        <f>IF(N1391="nulová",J1391,0)</f>
        <v>0</v>
      </c>
      <c r="BJ1391" s="17" t="s">
        <v>83</v>
      </c>
      <c r="BK1391" s="150">
        <f>ROUND(I1391*H1391,2)</f>
        <v>0</v>
      </c>
      <c r="BL1391" s="17" t="s">
        <v>382</v>
      </c>
      <c r="BM1391" s="149" t="s">
        <v>3395</v>
      </c>
    </row>
    <row r="1392" spans="2:65" s="12" customFormat="1" ht="11.25" x14ac:dyDescent="0.2">
      <c r="B1392" s="151"/>
      <c r="D1392" s="152" t="s">
        <v>384</v>
      </c>
      <c r="E1392" s="153" t="s">
        <v>1</v>
      </c>
      <c r="F1392" s="154" t="s">
        <v>83</v>
      </c>
      <c r="H1392" s="155">
        <v>1</v>
      </c>
      <c r="I1392" s="156"/>
      <c r="L1392" s="151"/>
      <c r="M1392" s="157"/>
      <c r="T1392" s="158"/>
      <c r="AT1392" s="153" t="s">
        <v>384</v>
      </c>
      <c r="AU1392" s="153" t="s">
        <v>83</v>
      </c>
      <c r="AV1392" s="12" t="s">
        <v>85</v>
      </c>
      <c r="AW1392" s="12" t="s">
        <v>32</v>
      </c>
      <c r="AX1392" s="12" t="s">
        <v>76</v>
      </c>
      <c r="AY1392" s="153" t="s">
        <v>375</v>
      </c>
    </row>
    <row r="1393" spans="2:65" s="12" customFormat="1" ht="11.25" x14ac:dyDescent="0.2">
      <c r="B1393" s="151"/>
      <c r="D1393" s="152" t="s">
        <v>384</v>
      </c>
      <c r="E1393" s="153" t="s">
        <v>1</v>
      </c>
      <c r="F1393" s="154" t="s">
        <v>83</v>
      </c>
      <c r="H1393" s="155">
        <v>1</v>
      </c>
      <c r="I1393" s="156"/>
      <c r="L1393" s="151"/>
      <c r="M1393" s="157"/>
      <c r="T1393" s="158"/>
      <c r="AT1393" s="153" t="s">
        <v>384</v>
      </c>
      <c r="AU1393" s="153" t="s">
        <v>83</v>
      </c>
      <c r="AV1393" s="12" t="s">
        <v>85</v>
      </c>
      <c r="AW1393" s="12" t="s">
        <v>32</v>
      </c>
      <c r="AX1393" s="12" t="s">
        <v>76</v>
      </c>
      <c r="AY1393" s="153" t="s">
        <v>375</v>
      </c>
    </row>
    <row r="1394" spans="2:65" s="12" customFormat="1" ht="11.25" x14ac:dyDescent="0.2">
      <c r="B1394" s="151"/>
      <c r="D1394" s="152" t="s">
        <v>384</v>
      </c>
      <c r="E1394" s="153" t="s">
        <v>1</v>
      </c>
      <c r="F1394" s="154" t="s">
        <v>83</v>
      </c>
      <c r="H1394" s="155">
        <v>1</v>
      </c>
      <c r="I1394" s="156"/>
      <c r="L1394" s="151"/>
      <c r="M1394" s="157"/>
      <c r="T1394" s="158"/>
      <c r="AT1394" s="153" t="s">
        <v>384</v>
      </c>
      <c r="AU1394" s="153" t="s">
        <v>83</v>
      </c>
      <c r="AV1394" s="12" t="s">
        <v>85</v>
      </c>
      <c r="AW1394" s="12" t="s">
        <v>32</v>
      </c>
      <c r="AX1394" s="12" t="s">
        <v>76</v>
      </c>
      <c r="AY1394" s="153" t="s">
        <v>375</v>
      </c>
    </row>
    <row r="1395" spans="2:65" s="12" customFormat="1" ht="11.25" x14ac:dyDescent="0.2">
      <c r="B1395" s="151"/>
      <c r="D1395" s="152" t="s">
        <v>384</v>
      </c>
      <c r="E1395" s="153" t="s">
        <v>1</v>
      </c>
      <c r="F1395" s="154" t="s">
        <v>83</v>
      </c>
      <c r="H1395" s="155">
        <v>1</v>
      </c>
      <c r="I1395" s="156"/>
      <c r="L1395" s="151"/>
      <c r="M1395" s="157"/>
      <c r="T1395" s="158"/>
      <c r="AT1395" s="153" t="s">
        <v>384</v>
      </c>
      <c r="AU1395" s="153" t="s">
        <v>83</v>
      </c>
      <c r="AV1395" s="12" t="s">
        <v>85</v>
      </c>
      <c r="AW1395" s="12" t="s">
        <v>32</v>
      </c>
      <c r="AX1395" s="12" t="s">
        <v>76</v>
      </c>
      <c r="AY1395" s="153" t="s">
        <v>375</v>
      </c>
    </row>
    <row r="1396" spans="2:65" s="12" customFormat="1" ht="11.25" x14ac:dyDescent="0.2">
      <c r="B1396" s="151"/>
      <c r="D1396" s="152" t="s">
        <v>384</v>
      </c>
      <c r="E1396" s="153" t="s">
        <v>1</v>
      </c>
      <c r="F1396" s="154" t="s">
        <v>83</v>
      </c>
      <c r="H1396" s="155">
        <v>1</v>
      </c>
      <c r="I1396" s="156"/>
      <c r="L1396" s="151"/>
      <c r="M1396" s="157"/>
      <c r="T1396" s="158"/>
      <c r="AT1396" s="153" t="s">
        <v>384</v>
      </c>
      <c r="AU1396" s="153" t="s">
        <v>83</v>
      </c>
      <c r="AV1396" s="12" t="s">
        <v>85</v>
      </c>
      <c r="AW1396" s="12" t="s">
        <v>32</v>
      </c>
      <c r="AX1396" s="12" t="s">
        <v>76</v>
      </c>
      <c r="AY1396" s="153" t="s">
        <v>375</v>
      </c>
    </row>
    <row r="1397" spans="2:65" s="13" customFormat="1" ht="11.25" x14ac:dyDescent="0.2">
      <c r="B1397" s="159"/>
      <c r="D1397" s="152" t="s">
        <v>384</v>
      </c>
      <c r="E1397" s="160" t="s">
        <v>1</v>
      </c>
      <c r="F1397" s="161" t="s">
        <v>387</v>
      </c>
      <c r="H1397" s="162">
        <v>5</v>
      </c>
      <c r="I1397" s="163"/>
      <c r="L1397" s="159"/>
      <c r="M1397" s="164"/>
      <c r="T1397" s="165"/>
      <c r="AT1397" s="160" t="s">
        <v>384</v>
      </c>
      <c r="AU1397" s="160" t="s">
        <v>83</v>
      </c>
      <c r="AV1397" s="13" t="s">
        <v>382</v>
      </c>
      <c r="AW1397" s="13" t="s">
        <v>32</v>
      </c>
      <c r="AX1397" s="13" t="s">
        <v>83</v>
      </c>
      <c r="AY1397" s="160" t="s">
        <v>375</v>
      </c>
    </row>
    <row r="1398" spans="2:65" s="14" customFormat="1" ht="11.25" x14ac:dyDescent="0.2">
      <c r="B1398" s="166"/>
      <c r="D1398" s="152" t="s">
        <v>384</v>
      </c>
      <c r="E1398" s="167" t="s">
        <v>1</v>
      </c>
      <c r="F1398" s="168" t="s">
        <v>3308</v>
      </c>
      <c r="H1398" s="167" t="s">
        <v>1</v>
      </c>
      <c r="I1398" s="169"/>
      <c r="L1398" s="166"/>
      <c r="M1398" s="170"/>
      <c r="T1398" s="171"/>
      <c r="AT1398" s="167" t="s">
        <v>384</v>
      </c>
      <c r="AU1398" s="167" t="s">
        <v>83</v>
      </c>
      <c r="AV1398" s="14" t="s">
        <v>83</v>
      </c>
      <c r="AW1398" s="14" t="s">
        <v>32</v>
      </c>
      <c r="AX1398" s="14" t="s">
        <v>76</v>
      </c>
      <c r="AY1398" s="167" t="s">
        <v>375</v>
      </c>
    </row>
    <row r="1399" spans="2:65" s="1" customFormat="1" ht="16.5" customHeight="1" x14ac:dyDescent="0.2">
      <c r="B1399" s="32"/>
      <c r="C1399" s="179" t="s">
        <v>1620</v>
      </c>
      <c r="D1399" s="179" t="s">
        <v>657</v>
      </c>
      <c r="E1399" s="180" t="s">
        <v>3396</v>
      </c>
      <c r="F1399" s="181" t="s">
        <v>3397</v>
      </c>
      <c r="G1399" s="182" t="s">
        <v>631</v>
      </c>
      <c r="H1399" s="183">
        <v>1</v>
      </c>
      <c r="I1399" s="184"/>
      <c r="J1399" s="185">
        <f>ROUND(I1399*H1399,2)</f>
        <v>0</v>
      </c>
      <c r="K1399" s="181" t="s">
        <v>381</v>
      </c>
      <c r="L1399" s="186"/>
      <c r="M1399" s="187" t="s">
        <v>1</v>
      </c>
      <c r="N1399" s="188" t="s">
        <v>41</v>
      </c>
      <c r="P1399" s="147">
        <f>O1399*H1399</f>
        <v>0</v>
      </c>
      <c r="Q1399" s="147">
        <v>0</v>
      </c>
      <c r="R1399" s="147">
        <f>Q1399*H1399</f>
        <v>0</v>
      </c>
      <c r="S1399" s="147">
        <v>0</v>
      </c>
      <c r="T1399" s="148">
        <f>S1399*H1399</f>
        <v>0</v>
      </c>
      <c r="AR1399" s="149" t="s">
        <v>424</v>
      </c>
      <c r="AT1399" s="149" t="s">
        <v>657</v>
      </c>
      <c r="AU1399" s="149" t="s">
        <v>83</v>
      </c>
      <c r="AY1399" s="17" t="s">
        <v>375</v>
      </c>
      <c r="BE1399" s="150">
        <f>IF(N1399="základní",J1399,0)</f>
        <v>0</v>
      </c>
      <c r="BF1399" s="150">
        <f>IF(N1399="snížená",J1399,0)</f>
        <v>0</v>
      </c>
      <c r="BG1399" s="150">
        <f>IF(N1399="zákl. přenesená",J1399,0)</f>
        <v>0</v>
      </c>
      <c r="BH1399" s="150">
        <f>IF(N1399="sníž. přenesená",J1399,0)</f>
        <v>0</v>
      </c>
      <c r="BI1399" s="150">
        <f>IF(N1399="nulová",J1399,0)</f>
        <v>0</v>
      </c>
      <c r="BJ1399" s="17" t="s">
        <v>83</v>
      </c>
      <c r="BK1399" s="150">
        <f>ROUND(I1399*H1399,2)</f>
        <v>0</v>
      </c>
      <c r="BL1399" s="17" t="s">
        <v>382</v>
      </c>
      <c r="BM1399" s="149" t="s">
        <v>3398</v>
      </c>
    </row>
    <row r="1400" spans="2:65" s="14" customFormat="1" ht="11.25" x14ac:dyDescent="0.2">
      <c r="B1400" s="166"/>
      <c r="D1400" s="152" t="s">
        <v>384</v>
      </c>
      <c r="E1400" s="167" t="s">
        <v>1</v>
      </c>
      <c r="F1400" s="168" t="s">
        <v>3301</v>
      </c>
      <c r="H1400" s="167" t="s">
        <v>1</v>
      </c>
      <c r="I1400" s="169"/>
      <c r="L1400" s="166"/>
      <c r="M1400" s="170"/>
      <c r="T1400" s="171"/>
      <c r="AT1400" s="167" t="s">
        <v>384</v>
      </c>
      <c r="AU1400" s="167" t="s">
        <v>83</v>
      </c>
      <c r="AV1400" s="14" t="s">
        <v>83</v>
      </c>
      <c r="AW1400" s="14" t="s">
        <v>32</v>
      </c>
      <c r="AX1400" s="14" t="s">
        <v>76</v>
      </c>
      <c r="AY1400" s="167" t="s">
        <v>375</v>
      </c>
    </row>
    <row r="1401" spans="2:65" s="12" customFormat="1" ht="11.25" x14ac:dyDescent="0.2">
      <c r="B1401" s="151"/>
      <c r="D1401" s="152" t="s">
        <v>384</v>
      </c>
      <c r="E1401" s="153" t="s">
        <v>1</v>
      </c>
      <c r="F1401" s="154" t="s">
        <v>83</v>
      </c>
      <c r="H1401" s="155">
        <v>1</v>
      </c>
      <c r="I1401" s="156"/>
      <c r="L1401" s="151"/>
      <c r="M1401" s="157"/>
      <c r="T1401" s="158"/>
      <c r="AT1401" s="153" t="s">
        <v>384</v>
      </c>
      <c r="AU1401" s="153" t="s">
        <v>83</v>
      </c>
      <c r="AV1401" s="12" t="s">
        <v>85</v>
      </c>
      <c r="AW1401" s="12" t="s">
        <v>32</v>
      </c>
      <c r="AX1401" s="12" t="s">
        <v>83</v>
      </c>
      <c r="AY1401" s="153" t="s">
        <v>375</v>
      </c>
    </row>
    <row r="1402" spans="2:65" s="1" customFormat="1" ht="21.75" customHeight="1" x14ac:dyDescent="0.2">
      <c r="B1402" s="32"/>
      <c r="C1402" s="179" t="s">
        <v>1624</v>
      </c>
      <c r="D1402" s="179" t="s">
        <v>657</v>
      </c>
      <c r="E1402" s="180" t="s">
        <v>3399</v>
      </c>
      <c r="F1402" s="181" t="s">
        <v>3400</v>
      </c>
      <c r="G1402" s="182" t="s">
        <v>631</v>
      </c>
      <c r="H1402" s="183">
        <v>63</v>
      </c>
      <c r="I1402" s="184"/>
      <c r="J1402" s="185">
        <f>ROUND(I1402*H1402,2)</f>
        <v>0</v>
      </c>
      <c r="K1402" s="181" t="s">
        <v>381</v>
      </c>
      <c r="L1402" s="186"/>
      <c r="M1402" s="187" t="s">
        <v>1</v>
      </c>
      <c r="N1402" s="188" t="s">
        <v>41</v>
      </c>
      <c r="P1402" s="147">
        <f>O1402*H1402</f>
        <v>0</v>
      </c>
      <c r="Q1402" s="147">
        <v>0</v>
      </c>
      <c r="R1402" s="147">
        <f>Q1402*H1402</f>
        <v>0</v>
      </c>
      <c r="S1402" s="147">
        <v>0</v>
      </c>
      <c r="T1402" s="148">
        <f>S1402*H1402</f>
        <v>0</v>
      </c>
      <c r="AR1402" s="149" t="s">
        <v>424</v>
      </c>
      <c r="AT1402" s="149" t="s">
        <v>657</v>
      </c>
      <c r="AU1402" s="149" t="s">
        <v>83</v>
      </c>
      <c r="AY1402" s="17" t="s">
        <v>375</v>
      </c>
      <c r="BE1402" s="150">
        <f>IF(N1402="základní",J1402,0)</f>
        <v>0</v>
      </c>
      <c r="BF1402" s="150">
        <f>IF(N1402="snížená",J1402,0)</f>
        <v>0</v>
      </c>
      <c r="BG1402" s="150">
        <f>IF(N1402="zákl. přenesená",J1402,0)</f>
        <v>0</v>
      </c>
      <c r="BH1402" s="150">
        <f>IF(N1402="sníž. přenesená",J1402,0)</f>
        <v>0</v>
      </c>
      <c r="BI1402" s="150">
        <f>IF(N1402="nulová",J1402,0)</f>
        <v>0</v>
      </c>
      <c r="BJ1402" s="17" t="s">
        <v>83</v>
      </c>
      <c r="BK1402" s="150">
        <f>ROUND(I1402*H1402,2)</f>
        <v>0</v>
      </c>
      <c r="BL1402" s="17" t="s">
        <v>382</v>
      </c>
      <c r="BM1402" s="149" t="s">
        <v>3401</v>
      </c>
    </row>
    <row r="1403" spans="2:65" s="12" customFormat="1" ht="11.25" x14ac:dyDescent="0.2">
      <c r="B1403" s="151"/>
      <c r="D1403" s="152" t="s">
        <v>384</v>
      </c>
      <c r="E1403" s="153" t="s">
        <v>1</v>
      </c>
      <c r="F1403" s="154" t="s">
        <v>816</v>
      </c>
      <c r="H1403" s="155">
        <v>63</v>
      </c>
      <c r="I1403" s="156"/>
      <c r="L1403" s="151"/>
      <c r="M1403" s="157"/>
      <c r="T1403" s="158"/>
      <c r="AT1403" s="153" t="s">
        <v>384</v>
      </c>
      <c r="AU1403" s="153" t="s">
        <v>83</v>
      </c>
      <c r="AV1403" s="12" t="s">
        <v>85</v>
      </c>
      <c r="AW1403" s="12" t="s">
        <v>32</v>
      </c>
      <c r="AX1403" s="12" t="s">
        <v>83</v>
      </c>
      <c r="AY1403" s="153" t="s">
        <v>375</v>
      </c>
    </row>
    <row r="1404" spans="2:65" s="14" customFormat="1" ht="11.25" x14ac:dyDescent="0.2">
      <c r="B1404" s="166"/>
      <c r="D1404" s="152" t="s">
        <v>384</v>
      </c>
      <c r="E1404" s="167" t="s">
        <v>1</v>
      </c>
      <c r="F1404" s="168" t="s">
        <v>3308</v>
      </c>
      <c r="H1404" s="167" t="s">
        <v>1</v>
      </c>
      <c r="I1404" s="169"/>
      <c r="L1404" s="166"/>
      <c r="M1404" s="170"/>
      <c r="T1404" s="171"/>
      <c r="AT1404" s="167" t="s">
        <v>384</v>
      </c>
      <c r="AU1404" s="167" t="s">
        <v>83</v>
      </c>
      <c r="AV1404" s="14" t="s">
        <v>83</v>
      </c>
      <c r="AW1404" s="14" t="s">
        <v>32</v>
      </c>
      <c r="AX1404" s="14" t="s">
        <v>76</v>
      </c>
      <c r="AY1404" s="167" t="s">
        <v>375</v>
      </c>
    </row>
    <row r="1405" spans="2:65" s="1" customFormat="1" ht="16.5" customHeight="1" x14ac:dyDescent="0.2">
      <c r="B1405" s="32"/>
      <c r="C1405" s="179" t="s">
        <v>1628</v>
      </c>
      <c r="D1405" s="179" t="s">
        <v>657</v>
      </c>
      <c r="E1405" s="180" t="s">
        <v>3402</v>
      </c>
      <c r="F1405" s="181" t="s">
        <v>3403</v>
      </c>
      <c r="G1405" s="182" t="s">
        <v>631</v>
      </c>
      <c r="H1405" s="183">
        <v>2</v>
      </c>
      <c r="I1405" s="184"/>
      <c r="J1405" s="185">
        <f>ROUND(I1405*H1405,2)</f>
        <v>0</v>
      </c>
      <c r="K1405" s="181" t="s">
        <v>381</v>
      </c>
      <c r="L1405" s="186"/>
      <c r="M1405" s="187" t="s">
        <v>1</v>
      </c>
      <c r="N1405" s="188" t="s">
        <v>41</v>
      </c>
      <c r="P1405" s="147">
        <f>O1405*H1405</f>
        <v>0</v>
      </c>
      <c r="Q1405" s="147">
        <v>0</v>
      </c>
      <c r="R1405" s="147">
        <f>Q1405*H1405</f>
        <v>0</v>
      </c>
      <c r="S1405" s="147">
        <v>0</v>
      </c>
      <c r="T1405" s="148">
        <f>S1405*H1405</f>
        <v>0</v>
      </c>
      <c r="AR1405" s="149" t="s">
        <v>424</v>
      </c>
      <c r="AT1405" s="149" t="s">
        <v>657</v>
      </c>
      <c r="AU1405" s="149" t="s">
        <v>83</v>
      </c>
      <c r="AY1405" s="17" t="s">
        <v>375</v>
      </c>
      <c r="BE1405" s="150">
        <f>IF(N1405="základní",J1405,0)</f>
        <v>0</v>
      </c>
      <c r="BF1405" s="150">
        <f>IF(N1405="snížená",J1405,0)</f>
        <v>0</v>
      </c>
      <c r="BG1405" s="150">
        <f>IF(N1405="zákl. přenesená",J1405,0)</f>
        <v>0</v>
      </c>
      <c r="BH1405" s="150">
        <f>IF(N1405="sníž. přenesená",J1405,0)</f>
        <v>0</v>
      </c>
      <c r="BI1405" s="150">
        <f>IF(N1405="nulová",J1405,0)</f>
        <v>0</v>
      </c>
      <c r="BJ1405" s="17" t="s">
        <v>83</v>
      </c>
      <c r="BK1405" s="150">
        <f>ROUND(I1405*H1405,2)</f>
        <v>0</v>
      </c>
      <c r="BL1405" s="17" t="s">
        <v>382</v>
      </c>
      <c r="BM1405" s="149" t="s">
        <v>3404</v>
      </c>
    </row>
    <row r="1406" spans="2:65" s="12" customFormat="1" ht="11.25" x14ac:dyDescent="0.2">
      <c r="B1406" s="151"/>
      <c r="D1406" s="152" t="s">
        <v>384</v>
      </c>
      <c r="E1406" s="153" t="s">
        <v>1</v>
      </c>
      <c r="F1406" s="154" t="s">
        <v>85</v>
      </c>
      <c r="H1406" s="155">
        <v>2</v>
      </c>
      <c r="I1406" s="156"/>
      <c r="L1406" s="151"/>
      <c r="M1406" s="157"/>
      <c r="T1406" s="158"/>
      <c r="AT1406" s="153" t="s">
        <v>384</v>
      </c>
      <c r="AU1406" s="153" t="s">
        <v>83</v>
      </c>
      <c r="AV1406" s="12" t="s">
        <v>85</v>
      </c>
      <c r="AW1406" s="12" t="s">
        <v>32</v>
      </c>
      <c r="AX1406" s="12" t="s">
        <v>83</v>
      </c>
      <c r="AY1406" s="153" t="s">
        <v>375</v>
      </c>
    </row>
    <row r="1407" spans="2:65" s="14" customFormat="1" ht="11.25" x14ac:dyDescent="0.2">
      <c r="B1407" s="166"/>
      <c r="D1407" s="152" t="s">
        <v>384</v>
      </c>
      <c r="E1407" s="167" t="s">
        <v>1</v>
      </c>
      <c r="F1407" s="168" t="s">
        <v>3301</v>
      </c>
      <c r="H1407" s="167" t="s">
        <v>1</v>
      </c>
      <c r="I1407" s="169"/>
      <c r="L1407" s="166"/>
      <c r="M1407" s="170"/>
      <c r="T1407" s="171"/>
      <c r="AT1407" s="167" t="s">
        <v>384</v>
      </c>
      <c r="AU1407" s="167" t="s">
        <v>83</v>
      </c>
      <c r="AV1407" s="14" t="s">
        <v>83</v>
      </c>
      <c r="AW1407" s="14" t="s">
        <v>32</v>
      </c>
      <c r="AX1407" s="14" t="s">
        <v>76</v>
      </c>
      <c r="AY1407" s="167" t="s">
        <v>375</v>
      </c>
    </row>
    <row r="1408" spans="2:65" s="1" customFormat="1" ht="44.25" customHeight="1" x14ac:dyDescent="0.2">
      <c r="B1408" s="32"/>
      <c r="C1408" s="179" t="s">
        <v>1632</v>
      </c>
      <c r="D1408" s="179" t="s">
        <v>657</v>
      </c>
      <c r="E1408" s="180" t="s">
        <v>3405</v>
      </c>
      <c r="F1408" s="181" t="s">
        <v>3406</v>
      </c>
      <c r="G1408" s="182" t="s">
        <v>631</v>
      </c>
      <c r="H1408" s="183">
        <v>1</v>
      </c>
      <c r="I1408" s="184"/>
      <c r="J1408" s="185">
        <f>ROUND(I1408*H1408,2)</f>
        <v>0</v>
      </c>
      <c r="K1408" s="181" t="s">
        <v>381</v>
      </c>
      <c r="L1408" s="186"/>
      <c r="M1408" s="187" t="s">
        <v>1</v>
      </c>
      <c r="N1408" s="188" t="s">
        <v>41</v>
      </c>
      <c r="P1408" s="147">
        <f>O1408*H1408</f>
        <v>0</v>
      </c>
      <c r="Q1408" s="147">
        <v>0</v>
      </c>
      <c r="R1408" s="147">
        <f>Q1408*H1408</f>
        <v>0</v>
      </c>
      <c r="S1408" s="147">
        <v>0</v>
      </c>
      <c r="T1408" s="148">
        <f>S1408*H1408</f>
        <v>0</v>
      </c>
      <c r="AR1408" s="149" t="s">
        <v>424</v>
      </c>
      <c r="AT1408" s="149" t="s">
        <v>657</v>
      </c>
      <c r="AU1408" s="149" t="s">
        <v>83</v>
      </c>
      <c r="AY1408" s="17" t="s">
        <v>375</v>
      </c>
      <c r="BE1408" s="150">
        <f>IF(N1408="základní",J1408,0)</f>
        <v>0</v>
      </c>
      <c r="BF1408" s="150">
        <f>IF(N1408="snížená",J1408,0)</f>
        <v>0</v>
      </c>
      <c r="BG1408" s="150">
        <f>IF(N1408="zákl. přenesená",J1408,0)</f>
        <v>0</v>
      </c>
      <c r="BH1408" s="150">
        <f>IF(N1408="sníž. přenesená",J1408,0)</f>
        <v>0</v>
      </c>
      <c r="BI1408" s="150">
        <f>IF(N1408="nulová",J1408,0)</f>
        <v>0</v>
      </c>
      <c r="BJ1408" s="17" t="s">
        <v>83</v>
      </c>
      <c r="BK1408" s="150">
        <f>ROUND(I1408*H1408,2)</f>
        <v>0</v>
      </c>
      <c r="BL1408" s="17" t="s">
        <v>382</v>
      </c>
      <c r="BM1408" s="149" t="s">
        <v>3407</v>
      </c>
    </row>
    <row r="1409" spans="2:65" s="1" customFormat="1" ht="78" x14ac:dyDescent="0.2">
      <c r="B1409" s="32"/>
      <c r="D1409" s="152" t="s">
        <v>1139</v>
      </c>
      <c r="F1409" s="189" t="s">
        <v>3408</v>
      </c>
      <c r="I1409" s="190"/>
      <c r="L1409" s="32"/>
      <c r="M1409" s="191"/>
      <c r="T1409" s="56"/>
      <c r="AT1409" s="17" t="s">
        <v>1139</v>
      </c>
      <c r="AU1409" s="17" t="s">
        <v>83</v>
      </c>
    </row>
    <row r="1410" spans="2:65" s="12" customFormat="1" ht="11.25" x14ac:dyDescent="0.2">
      <c r="B1410" s="151"/>
      <c r="D1410" s="152" t="s">
        <v>384</v>
      </c>
      <c r="E1410" s="153" t="s">
        <v>1</v>
      </c>
      <c r="F1410" s="154" t="s">
        <v>83</v>
      </c>
      <c r="H1410" s="155">
        <v>1</v>
      </c>
      <c r="I1410" s="156"/>
      <c r="L1410" s="151"/>
      <c r="M1410" s="157"/>
      <c r="T1410" s="158"/>
      <c r="AT1410" s="153" t="s">
        <v>384</v>
      </c>
      <c r="AU1410" s="153" t="s">
        <v>83</v>
      </c>
      <c r="AV1410" s="12" t="s">
        <v>85</v>
      </c>
      <c r="AW1410" s="12" t="s">
        <v>32</v>
      </c>
      <c r="AX1410" s="12" t="s">
        <v>83</v>
      </c>
      <c r="AY1410" s="153" t="s">
        <v>375</v>
      </c>
    </row>
    <row r="1411" spans="2:65" s="14" customFormat="1" ht="11.25" x14ac:dyDescent="0.2">
      <c r="B1411" s="166"/>
      <c r="D1411" s="152" t="s">
        <v>384</v>
      </c>
      <c r="E1411" s="167" t="s">
        <v>1</v>
      </c>
      <c r="F1411" s="168" t="s">
        <v>3301</v>
      </c>
      <c r="H1411" s="167" t="s">
        <v>1</v>
      </c>
      <c r="I1411" s="169"/>
      <c r="L1411" s="166"/>
      <c r="M1411" s="170"/>
      <c r="T1411" s="171"/>
      <c r="AT1411" s="167" t="s">
        <v>384</v>
      </c>
      <c r="AU1411" s="167" t="s">
        <v>83</v>
      </c>
      <c r="AV1411" s="14" t="s">
        <v>83</v>
      </c>
      <c r="AW1411" s="14" t="s">
        <v>32</v>
      </c>
      <c r="AX1411" s="14" t="s">
        <v>76</v>
      </c>
      <c r="AY1411" s="167" t="s">
        <v>375</v>
      </c>
    </row>
    <row r="1412" spans="2:65" s="1" customFormat="1" ht="16.5" customHeight="1" x14ac:dyDescent="0.2">
      <c r="B1412" s="32"/>
      <c r="C1412" s="179" t="s">
        <v>1636</v>
      </c>
      <c r="D1412" s="179" t="s">
        <v>657</v>
      </c>
      <c r="E1412" s="180" t="s">
        <v>3409</v>
      </c>
      <c r="F1412" s="181" t="s">
        <v>3410</v>
      </c>
      <c r="G1412" s="182" t="s">
        <v>631</v>
      </c>
      <c r="H1412" s="183">
        <v>9</v>
      </c>
      <c r="I1412" s="184"/>
      <c r="J1412" s="185">
        <f>ROUND(I1412*H1412,2)</f>
        <v>0</v>
      </c>
      <c r="K1412" s="181" t="s">
        <v>381</v>
      </c>
      <c r="L1412" s="186"/>
      <c r="M1412" s="187" t="s">
        <v>1</v>
      </c>
      <c r="N1412" s="188" t="s">
        <v>41</v>
      </c>
      <c r="P1412" s="147">
        <f>O1412*H1412</f>
        <v>0</v>
      </c>
      <c r="Q1412" s="147">
        <v>0</v>
      </c>
      <c r="R1412" s="147">
        <f>Q1412*H1412</f>
        <v>0</v>
      </c>
      <c r="S1412" s="147">
        <v>0</v>
      </c>
      <c r="T1412" s="148">
        <f>S1412*H1412</f>
        <v>0</v>
      </c>
      <c r="AR1412" s="149" t="s">
        <v>424</v>
      </c>
      <c r="AT1412" s="149" t="s">
        <v>657</v>
      </c>
      <c r="AU1412" s="149" t="s">
        <v>83</v>
      </c>
      <c r="AY1412" s="17" t="s">
        <v>375</v>
      </c>
      <c r="BE1412" s="150">
        <f>IF(N1412="základní",J1412,0)</f>
        <v>0</v>
      </c>
      <c r="BF1412" s="150">
        <f>IF(N1412="snížená",J1412,0)</f>
        <v>0</v>
      </c>
      <c r="BG1412" s="150">
        <f>IF(N1412="zákl. přenesená",J1412,0)</f>
        <v>0</v>
      </c>
      <c r="BH1412" s="150">
        <f>IF(N1412="sníž. přenesená",J1412,0)</f>
        <v>0</v>
      </c>
      <c r="BI1412" s="150">
        <f>IF(N1412="nulová",J1412,0)</f>
        <v>0</v>
      </c>
      <c r="BJ1412" s="17" t="s">
        <v>83</v>
      </c>
      <c r="BK1412" s="150">
        <f>ROUND(I1412*H1412,2)</f>
        <v>0</v>
      </c>
      <c r="BL1412" s="17" t="s">
        <v>382</v>
      </c>
      <c r="BM1412" s="149" t="s">
        <v>3411</v>
      </c>
    </row>
    <row r="1413" spans="2:65" s="12" customFormat="1" ht="11.25" x14ac:dyDescent="0.2">
      <c r="B1413" s="151"/>
      <c r="D1413" s="152" t="s">
        <v>384</v>
      </c>
      <c r="E1413" s="153" t="s">
        <v>1</v>
      </c>
      <c r="F1413" s="154" t="s">
        <v>83</v>
      </c>
      <c r="H1413" s="155">
        <v>1</v>
      </c>
      <c r="I1413" s="156"/>
      <c r="L1413" s="151"/>
      <c r="M1413" s="157"/>
      <c r="T1413" s="158"/>
      <c r="AT1413" s="153" t="s">
        <v>384</v>
      </c>
      <c r="AU1413" s="153" t="s">
        <v>83</v>
      </c>
      <c r="AV1413" s="12" t="s">
        <v>85</v>
      </c>
      <c r="AW1413" s="12" t="s">
        <v>32</v>
      </c>
      <c r="AX1413" s="12" t="s">
        <v>76</v>
      </c>
      <c r="AY1413" s="153" t="s">
        <v>375</v>
      </c>
    </row>
    <row r="1414" spans="2:65" s="12" customFormat="1" ht="11.25" x14ac:dyDescent="0.2">
      <c r="B1414" s="151"/>
      <c r="D1414" s="152" t="s">
        <v>384</v>
      </c>
      <c r="E1414" s="153" t="s">
        <v>1</v>
      </c>
      <c r="F1414" s="154" t="s">
        <v>85</v>
      </c>
      <c r="H1414" s="155">
        <v>2</v>
      </c>
      <c r="I1414" s="156"/>
      <c r="L1414" s="151"/>
      <c r="M1414" s="157"/>
      <c r="T1414" s="158"/>
      <c r="AT1414" s="153" t="s">
        <v>384</v>
      </c>
      <c r="AU1414" s="153" t="s">
        <v>83</v>
      </c>
      <c r="AV1414" s="12" t="s">
        <v>85</v>
      </c>
      <c r="AW1414" s="12" t="s">
        <v>32</v>
      </c>
      <c r="AX1414" s="12" t="s">
        <v>76</v>
      </c>
      <c r="AY1414" s="153" t="s">
        <v>375</v>
      </c>
    </row>
    <row r="1415" spans="2:65" s="12" customFormat="1" ht="11.25" x14ac:dyDescent="0.2">
      <c r="B1415" s="151"/>
      <c r="D1415" s="152" t="s">
        <v>384</v>
      </c>
      <c r="E1415" s="153" t="s">
        <v>1</v>
      </c>
      <c r="F1415" s="154" t="s">
        <v>93</v>
      </c>
      <c r="H1415" s="155">
        <v>3</v>
      </c>
      <c r="I1415" s="156"/>
      <c r="L1415" s="151"/>
      <c r="M1415" s="157"/>
      <c r="T1415" s="158"/>
      <c r="AT1415" s="153" t="s">
        <v>384</v>
      </c>
      <c r="AU1415" s="153" t="s">
        <v>83</v>
      </c>
      <c r="AV1415" s="12" t="s">
        <v>85</v>
      </c>
      <c r="AW1415" s="12" t="s">
        <v>32</v>
      </c>
      <c r="AX1415" s="12" t="s">
        <v>76</v>
      </c>
      <c r="AY1415" s="153" t="s">
        <v>375</v>
      </c>
    </row>
    <row r="1416" spans="2:65" s="12" customFormat="1" ht="11.25" x14ac:dyDescent="0.2">
      <c r="B1416" s="151"/>
      <c r="D1416" s="152" t="s">
        <v>384</v>
      </c>
      <c r="E1416" s="153" t="s">
        <v>1</v>
      </c>
      <c r="F1416" s="154" t="s">
        <v>83</v>
      </c>
      <c r="H1416" s="155">
        <v>1</v>
      </c>
      <c r="I1416" s="156"/>
      <c r="L1416" s="151"/>
      <c r="M1416" s="157"/>
      <c r="T1416" s="158"/>
      <c r="AT1416" s="153" t="s">
        <v>384</v>
      </c>
      <c r="AU1416" s="153" t="s">
        <v>83</v>
      </c>
      <c r="AV1416" s="12" t="s">
        <v>85</v>
      </c>
      <c r="AW1416" s="12" t="s">
        <v>32</v>
      </c>
      <c r="AX1416" s="12" t="s">
        <v>76</v>
      </c>
      <c r="AY1416" s="153" t="s">
        <v>375</v>
      </c>
    </row>
    <row r="1417" spans="2:65" s="12" customFormat="1" ht="11.25" x14ac:dyDescent="0.2">
      <c r="B1417" s="151"/>
      <c r="D1417" s="152" t="s">
        <v>384</v>
      </c>
      <c r="E1417" s="153" t="s">
        <v>1</v>
      </c>
      <c r="F1417" s="154" t="s">
        <v>85</v>
      </c>
      <c r="H1417" s="155">
        <v>2</v>
      </c>
      <c r="I1417" s="156"/>
      <c r="L1417" s="151"/>
      <c r="M1417" s="157"/>
      <c r="T1417" s="158"/>
      <c r="AT1417" s="153" t="s">
        <v>384</v>
      </c>
      <c r="AU1417" s="153" t="s">
        <v>83</v>
      </c>
      <c r="AV1417" s="12" t="s">
        <v>85</v>
      </c>
      <c r="AW1417" s="12" t="s">
        <v>32</v>
      </c>
      <c r="AX1417" s="12" t="s">
        <v>76</v>
      </c>
      <c r="AY1417" s="153" t="s">
        <v>375</v>
      </c>
    </row>
    <row r="1418" spans="2:65" s="13" customFormat="1" ht="11.25" x14ac:dyDescent="0.2">
      <c r="B1418" s="159"/>
      <c r="D1418" s="152" t="s">
        <v>384</v>
      </c>
      <c r="E1418" s="160" t="s">
        <v>1</v>
      </c>
      <c r="F1418" s="161" t="s">
        <v>387</v>
      </c>
      <c r="H1418" s="162">
        <v>9</v>
      </c>
      <c r="I1418" s="163"/>
      <c r="L1418" s="159"/>
      <c r="M1418" s="164"/>
      <c r="T1418" s="165"/>
      <c r="AT1418" s="160" t="s">
        <v>384</v>
      </c>
      <c r="AU1418" s="160" t="s">
        <v>83</v>
      </c>
      <c r="AV1418" s="13" t="s">
        <v>382</v>
      </c>
      <c r="AW1418" s="13" t="s">
        <v>32</v>
      </c>
      <c r="AX1418" s="13" t="s">
        <v>83</v>
      </c>
      <c r="AY1418" s="160" t="s">
        <v>375</v>
      </c>
    </row>
    <row r="1419" spans="2:65" s="14" customFormat="1" ht="11.25" x14ac:dyDescent="0.2">
      <c r="B1419" s="166"/>
      <c r="D1419" s="152" t="s">
        <v>384</v>
      </c>
      <c r="E1419" s="167" t="s">
        <v>1</v>
      </c>
      <c r="F1419" s="168" t="s">
        <v>3308</v>
      </c>
      <c r="H1419" s="167" t="s">
        <v>1</v>
      </c>
      <c r="I1419" s="169"/>
      <c r="L1419" s="166"/>
      <c r="M1419" s="170"/>
      <c r="T1419" s="171"/>
      <c r="AT1419" s="167" t="s">
        <v>384</v>
      </c>
      <c r="AU1419" s="167" t="s">
        <v>83</v>
      </c>
      <c r="AV1419" s="14" t="s">
        <v>83</v>
      </c>
      <c r="AW1419" s="14" t="s">
        <v>32</v>
      </c>
      <c r="AX1419" s="14" t="s">
        <v>76</v>
      </c>
      <c r="AY1419" s="167" t="s">
        <v>375</v>
      </c>
    </row>
    <row r="1420" spans="2:65" s="1" customFormat="1" ht="16.5" customHeight="1" x14ac:dyDescent="0.2">
      <c r="B1420" s="32"/>
      <c r="C1420" s="179" t="s">
        <v>1640</v>
      </c>
      <c r="D1420" s="179" t="s">
        <v>657</v>
      </c>
      <c r="E1420" s="180" t="s">
        <v>3412</v>
      </c>
      <c r="F1420" s="181" t="s">
        <v>3413</v>
      </c>
      <c r="G1420" s="182" t="s">
        <v>641</v>
      </c>
      <c r="H1420" s="183">
        <v>72</v>
      </c>
      <c r="I1420" s="184"/>
      <c r="J1420" s="185">
        <f>ROUND(I1420*H1420,2)</f>
        <v>0</v>
      </c>
      <c r="K1420" s="181" t="s">
        <v>381</v>
      </c>
      <c r="L1420" s="186"/>
      <c r="M1420" s="187" t="s">
        <v>1</v>
      </c>
      <c r="N1420" s="188" t="s">
        <v>41</v>
      </c>
      <c r="P1420" s="147">
        <f>O1420*H1420</f>
        <v>0</v>
      </c>
      <c r="Q1420" s="147">
        <v>0</v>
      </c>
      <c r="R1420" s="147">
        <f>Q1420*H1420</f>
        <v>0</v>
      </c>
      <c r="S1420" s="147">
        <v>0</v>
      </c>
      <c r="T1420" s="148">
        <f>S1420*H1420</f>
        <v>0</v>
      </c>
      <c r="AR1420" s="149" t="s">
        <v>424</v>
      </c>
      <c r="AT1420" s="149" t="s">
        <v>657</v>
      </c>
      <c r="AU1420" s="149" t="s">
        <v>83</v>
      </c>
      <c r="AY1420" s="17" t="s">
        <v>375</v>
      </c>
      <c r="BE1420" s="150">
        <f>IF(N1420="základní",J1420,0)</f>
        <v>0</v>
      </c>
      <c r="BF1420" s="150">
        <f>IF(N1420="snížená",J1420,0)</f>
        <v>0</v>
      </c>
      <c r="BG1420" s="150">
        <f>IF(N1420="zákl. přenesená",J1420,0)</f>
        <v>0</v>
      </c>
      <c r="BH1420" s="150">
        <f>IF(N1420="sníž. přenesená",J1420,0)</f>
        <v>0</v>
      </c>
      <c r="BI1420" s="150">
        <f>IF(N1420="nulová",J1420,0)</f>
        <v>0</v>
      </c>
      <c r="BJ1420" s="17" t="s">
        <v>83</v>
      </c>
      <c r="BK1420" s="150">
        <f>ROUND(I1420*H1420,2)</f>
        <v>0</v>
      </c>
      <c r="BL1420" s="17" t="s">
        <v>382</v>
      </c>
      <c r="BM1420" s="149" t="s">
        <v>3414</v>
      </c>
    </row>
    <row r="1421" spans="2:65" s="12" customFormat="1" ht="11.25" x14ac:dyDescent="0.2">
      <c r="B1421" s="151"/>
      <c r="D1421" s="152" t="s">
        <v>384</v>
      </c>
      <c r="E1421" s="153" t="s">
        <v>1</v>
      </c>
      <c r="F1421" s="154" t="s">
        <v>529</v>
      </c>
      <c r="H1421" s="155">
        <v>20</v>
      </c>
      <c r="I1421" s="156"/>
      <c r="L1421" s="151"/>
      <c r="M1421" s="157"/>
      <c r="T1421" s="158"/>
      <c r="AT1421" s="153" t="s">
        <v>384</v>
      </c>
      <c r="AU1421" s="153" t="s">
        <v>83</v>
      </c>
      <c r="AV1421" s="12" t="s">
        <v>85</v>
      </c>
      <c r="AW1421" s="12" t="s">
        <v>32</v>
      </c>
      <c r="AX1421" s="12" t="s">
        <v>76</v>
      </c>
      <c r="AY1421" s="153" t="s">
        <v>375</v>
      </c>
    </row>
    <row r="1422" spans="2:65" s="12" customFormat="1" ht="11.25" x14ac:dyDescent="0.2">
      <c r="B1422" s="151"/>
      <c r="D1422" s="152" t="s">
        <v>384</v>
      </c>
      <c r="E1422" s="153" t="s">
        <v>1</v>
      </c>
      <c r="F1422" s="154" t="s">
        <v>529</v>
      </c>
      <c r="H1422" s="155">
        <v>20</v>
      </c>
      <c r="I1422" s="156"/>
      <c r="L1422" s="151"/>
      <c r="M1422" s="157"/>
      <c r="T1422" s="158"/>
      <c r="AT1422" s="153" t="s">
        <v>384</v>
      </c>
      <c r="AU1422" s="153" t="s">
        <v>83</v>
      </c>
      <c r="AV1422" s="12" t="s">
        <v>85</v>
      </c>
      <c r="AW1422" s="12" t="s">
        <v>32</v>
      </c>
      <c r="AX1422" s="12" t="s">
        <v>76</v>
      </c>
      <c r="AY1422" s="153" t="s">
        <v>375</v>
      </c>
    </row>
    <row r="1423" spans="2:65" s="12" customFormat="1" ht="11.25" x14ac:dyDescent="0.2">
      <c r="B1423" s="151"/>
      <c r="D1423" s="152" t="s">
        <v>384</v>
      </c>
      <c r="E1423" s="153" t="s">
        <v>1</v>
      </c>
      <c r="F1423" s="154" t="s">
        <v>529</v>
      </c>
      <c r="H1423" s="155">
        <v>20</v>
      </c>
      <c r="I1423" s="156"/>
      <c r="L1423" s="151"/>
      <c r="M1423" s="157"/>
      <c r="T1423" s="158"/>
      <c r="AT1423" s="153" t="s">
        <v>384</v>
      </c>
      <c r="AU1423" s="153" t="s">
        <v>83</v>
      </c>
      <c r="AV1423" s="12" t="s">
        <v>85</v>
      </c>
      <c r="AW1423" s="12" t="s">
        <v>32</v>
      </c>
      <c r="AX1423" s="12" t="s">
        <v>76</v>
      </c>
      <c r="AY1423" s="153" t="s">
        <v>375</v>
      </c>
    </row>
    <row r="1424" spans="2:65" s="12" customFormat="1" ht="11.25" x14ac:dyDescent="0.2">
      <c r="B1424" s="151"/>
      <c r="D1424" s="152" t="s">
        <v>384</v>
      </c>
      <c r="E1424" s="153" t="s">
        <v>1</v>
      </c>
      <c r="F1424" s="154" t="s">
        <v>463</v>
      </c>
      <c r="H1424" s="155">
        <v>12</v>
      </c>
      <c r="I1424" s="156"/>
      <c r="L1424" s="151"/>
      <c r="M1424" s="157"/>
      <c r="T1424" s="158"/>
      <c r="AT1424" s="153" t="s">
        <v>384</v>
      </c>
      <c r="AU1424" s="153" t="s">
        <v>83</v>
      </c>
      <c r="AV1424" s="12" t="s">
        <v>85</v>
      </c>
      <c r="AW1424" s="12" t="s">
        <v>32</v>
      </c>
      <c r="AX1424" s="12" t="s">
        <v>76</v>
      </c>
      <c r="AY1424" s="153" t="s">
        <v>375</v>
      </c>
    </row>
    <row r="1425" spans="2:65" s="13" customFormat="1" ht="11.25" x14ac:dyDescent="0.2">
      <c r="B1425" s="159"/>
      <c r="D1425" s="152" t="s">
        <v>384</v>
      </c>
      <c r="E1425" s="160" t="s">
        <v>1</v>
      </c>
      <c r="F1425" s="161" t="s">
        <v>387</v>
      </c>
      <c r="H1425" s="162">
        <v>72</v>
      </c>
      <c r="I1425" s="163"/>
      <c r="L1425" s="159"/>
      <c r="M1425" s="164"/>
      <c r="T1425" s="165"/>
      <c r="AT1425" s="160" t="s">
        <v>384</v>
      </c>
      <c r="AU1425" s="160" t="s">
        <v>83</v>
      </c>
      <c r="AV1425" s="13" t="s">
        <v>382</v>
      </c>
      <c r="AW1425" s="13" t="s">
        <v>32</v>
      </c>
      <c r="AX1425" s="13" t="s">
        <v>83</v>
      </c>
      <c r="AY1425" s="160" t="s">
        <v>375</v>
      </c>
    </row>
    <row r="1426" spans="2:65" s="14" customFormat="1" ht="11.25" x14ac:dyDescent="0.2">
      <c r="B1426" s="166"/>
      <c r="D1426" s="152" t="s">
        <v>384</v>
      </c>
      <c r="E1426" s="167" t="s">
        <v>1</v>
      </c>
      <c r="F1426" s="168" t="s">
        <v>3308</v>
      </c>
      <c r="H1426" s="167" t="s">
        <v>1</v>
      </c>
      <c r="I1426" s="169"/>
      <c r="L1426" s="166"/>
      <c r="M1426" s="170"/>
      <c r="T1426" s="171"/>
      <c r="AT1426" s="167" t="s">
        <v>384</v>
      </c>
      <c r="AU1426" s="167" t="s">
        <v>83</v>
      </c>
      <c r="AV1426" s="14" t="s">
        <v>83</v>
      </c>
      <c r="AW1426" s="14" t="s">
        <v>32</v>
      </c>
      <c r="AX1426" s="14" t="s">
        <v>76</v>
      </c>
      <c r="AY1426" s="167" t="s">
        <v>375</v>
      </c>
    </row>
    <row r="1427" spans="2:65" s="1" customFormat="1" ht="16.5" customHeight="1" x14ac:dyDescent="0.2">
      <c r="B1427" s="32"/>
      <c r="C1427" s="179" t="s">
        <v>1644</v>
      </c>
      <c r="D1427" s="179" t="s">
        <v>657</v>
      </c>
      <c r="E1427" s="180" t="s">
        <v>3415</v>
      </c>
      <c r="F1427" s="181" t="s">
        <v>3416</v>
      </c>
      <c r="G1427" s="182" t="s">
        <v>641</v>
      </c>
      <c r="H1427" s="183">
        <v>10</v>
      </c>
      <c r="I1427" s="184"/>
      <c r="J1427" s="185">
        <f>ROUND(I1427*H1427,2)</f>
        <v>0</v>
      </c>
      <c r="K1427" s="181" t="s">
        <v>381</v>
      </c>
      <c r="L1427" s="186"/>
      <c r="M1427" s="187" t="s">
        <v>1</v>
      </c>
      <c r="N1427" s="188" t="s">
        <v>41</v>
      </c>
      <c r="P1427" s="147">
        <f>O1427*H1427</f>
        <v>0</v>
      </c>
      <c r="Q1427" s="147">
        <v>0</v>
      </c>
      <c r="R1427" s="147">
        <f>Q1427*H1427</f>
        <v>0</v>
      </c>
      <c r="S1427" s="147">
        <v>0</v>
      </c>
      <c r="T1427" s="148">
        <f>S1427*H1427</f>
        <v>0</v>
      </c>
      <c r="AR1427" s="149" t="s">
        <v>424</v>
      </c>
      <c r="AT1427" s="149" t="s">
        <v>657</v>
      </c>
      <c r="AU1427" s="149" t="s">
        <v>83</v>
      </c>
      <c r="AY1427" s="17" t="s">
        <v>375</v>
      </c>
      <c r="BE1427" s="150">
        <f>IF(N1427="základní",J1427,0)</f>
        <v>0</v>
      </c>
      <c r="BF1427" s="150">
        <f>IF(N1427="snížená",J1427,0)</f>
        <v>0</v>
      </c>
      <c r="BG1427" s="150">
        <f>IF(N1427="zákl. přenesená",J1427,0)</f>
        <v>0</v>
      </c>
      <c r="BH1427" s="150">
        <f>IF(N1427="sníž. přenesená",J1427,0)</f>
        <v>0</v>
      </c>
      <c r="BI1427" s="150">
        <f>IF(N1427="nulová",J1427,0)</f>
        <v>0</v>
      </c>
      <c r="BJ1427" s="17" t="s">
        <v>83</v>
      </c>
      <c r="BK1427" s="150">
        <f>ROUND(I1427*H1427,2)</f>
        <v>0</v>
      </c>
      <c r="BL1427" s="17" t="s">
        <v>382</v>
      </c>
      <c r="BM1427" s="149" t="s">
        <v>3417</v>
      </c>
    </row>
    <row r="1428" spans="2:65" s="12" customFormat="1" ht="11.25" x14ac:dyDescent="0.2">
      <c r="B1428" s="151"/>
      <c r="D1428" s="152" t="s">
        <v>384</v>
      </c>
      <c r="E1428" s="153" t="s">
        <v>1</v>
      </c>
      <c r="F1428" s="154" t="s">
        <v>435</v>
      </c>
      <c r="H1428" s="155">
        <v>10</v>
      </c>
      <c r="I1428" s="156"/>
      <c r="L1428" s="151"/>
      <c r="M1428" s="157"/>
      <c r="T1428" s="158"/>
      <c r="AT1428" s="153" t="s">
        <v>384</v>
      </c>
      <c r="AU1428" s="153" t="s">
        <v>83</v>
      </c>
      <c r="AV1428" s="12" t="s">
        <v>85</v>
      </c>
      <c r="AW1428" s="12" t="s">
        <v>32</v>
      </c>
      <c r="AX1428" s="12" t="s">
        <v>83</v>
      </c>
      <c r="AY1428" s="153" t="s">
        <v>375</v>
      </c>
    </row>
    <row r="1429" spans="2:65" s="14" customFormat="1" ht="11.25" x14ac:dyDescent="0.2">
      <c r="B1429" s="166"/>
      <c r="D1429" s="152" t="s">
        <v>384</v>
      </c>
      <c r="E1429" s="167" t="s">
        <v>1</v>
      </c>
      <c r="F1429" s="168" t="s">
        <v>3308</v>
      </c>
      <c r="H1429" s="167" t="s">
        <v>1</v>
      </c>
      <c r="I1429" s="169"/>
      <c r="L1429" s="166"/>
      <c r="M1429" s="170"/>
      <c r="T1429" s="171"/>
      <c r="AT1429" s="167" t="s">
        <v>384</v>
      </c>
      <c r="AU1429" s="167" t="s">
        <v>83</v>
      </c>
      <c r="AV1429" s="14" t="s">
        <v>83</v>
      </c>
      <c r="AW1429" s="14" t="s">
        <v>32</v>
      </c>
      <c r="AX1429" s="14" t="s">
        <v>76</v>
      </c>
      <c r="AY1429" s="167" t="s">
        <v>375</v>
      </c>
    </row>
    <row r="1430" spans="2:65" s="1" customFormat="1" ht="16.5" customHeight="1" x14ac:dyDescent="0.2">
      <c r="B1430" s="32"/>
      <c r="C1430" s="179" t="s">
        <v>1648</v>
      </c>
      <c r="D1430" s="179" t="s">
        <v>657</v>
      </c>
      <c r="E1430" s="180" t="s">
        <v>3418</v>
      </c>
      <c r="F1430" s="181" t="s">
        <v>3419</v>
      </c>
      <c r="G1430" s="182" t="s">
        <v>641</v>
      </c>
      <c r="H1430" s="183">
        <v>100</v>
      </c>
      <c r="I1430" s="184"/>
      <c r="J1430" s="185">
        <f>ROUND(I1430*H1430,2)</f>
        <v>0</v>
      </c>
      <c r="K1430" s="181" t="s">
        <v>381</v>
      </c>
      <c r="L1430" s="186"/>
      <c r="M1430" s="187" t="s">
        <v>1</v>
      </c>
      <c r="N1430" s="188" t="s">
        <v>41</v>
      </c>
      <c r="P1430" s="147">
        <f>O1430*H1430</f>
        <v>0</v>
      </c>
      <c r="Q1430" s="147">
        <v>0</v>
      </c>
      <c r="R1430" s="147">
        <f>Q1430*H1430</f>
        <v>0</v>
      </c>
      <c r="S1430" s="147">
        <v>0</v>
      </c>
      <c r="T1430" s="148">
        <f>S1430*H1430</f>
        <v>0</v>
      </c>
      <c r="AR1430" s="149" t="s">
        <v>424</v>
      </c>
      <c r="AT1430" s="149" t="s">
        <v>657</v>
      </c>
      <c r="AU1430" s="149" t="s">
        <v>83</v>
      </c>
      <c r="AY1430" s="17" t="s">
        <v>375</v>
      </c>
      <c r="BE1430" s="150">
        <f>IF(N1430="základní",J1430,0)</f>
        <v>0</v>
      </c>
      <c r="BF1430" s="150">
        <f>IF(N1430="snížená",J1430,0)</f>
        <v>0</v>
      </c>
      <c r="BG1430" s="150">
        <f>IF(N1430="zákl. přenesená",J1430,0)</f>
        <v>0</v>
      </c>
      <c r="BH1430" s="150">
        <f>IF(N1430="sníž. přenesená",J1430,0)</f>
        <v>0</v>
      </c>
      <c r="BI1430" s="150">
        <f>IF(N1430="nulová",J1430,0)</f>
        <v>0</v>
      </c>
      <c r="BJ1430" s="17" t="s">
        <v>83</v>
      </c>
      <c r="BK1430" s="150">
        <f>ROUND(I1430*H1430,2)</f>
        <v>0</v>
      </c>
      <c r="BL1430" s="17" t="s">
        <v>382</v>
      </c>
      <c r="BM1430" s="149" t="s">
        <v>3420</v>
      </c>
    </row>
    <row r="1431" spans="2:65" s="12" customFormat="1" ht="11.25" x14ac:dyDescent="0.2">
      <c r="B1431" s="151"/>
      <c r="D1431" s="152" t="s">
        <v>384</v>
      </c>
      <c r="E1431" s="153" t="s">
        <v>1</v>
      </c>
      <c r="F1431" s="154" t="s">
        <v>529</v>
      </c>
      <c r="H1431" s="155">
        <v>20</v>
      </c>
      <c r="I1431" s="156"/>
      <c r="L1431" s="151"/>
      <c r="M1431" s="157"/>
      <c r="T1431" s="158"/>
      <c r="AT1431" s="153" t="s">
        <v>384</v>
      </c>
      <c r="AU1431" s="153" t="s">
        <v>83</v>
      </c>
      <c r="AV1431" s="12" t="s">
        <v>85</v>
      </c>
      <c r="AW1431" s="12" t="s">
        <v>32</v>
      </c>
      <c r="AX1431" s="12" t="s">
        <v>76</v>
      </c>
      <c r="AY1431" s="153" t="s">
        <v>375</v>
      </c>
    </row>
    <row r="1432" spans="2:65" s="12" customFormat="1" ht="11.25" x14ac:dyDescent="0.2">
      <c r="B1432" s="151"/>
      <c r="D1432" s="152" t="s">
        <v>384</v>
      </c>
      <c r="E1432" s="153" t="s">
        <v>1</v>
      </c>
      <c r="F1432" s="154" t="s">
        <v>529</v>
      </c>
      <c r="H1432" s="155">
        <v>20</v>
      </c>
      <c r="I1432" s="156"/>
      <c r="L1432" s="151"/>
      <c r="M1432" s="157"/>
      <c r="T1432" s="158"/>
      <c r="AT1432" s="153" t="s">
        <v>384</v>
      </c>
      <c r="AU1432" s="153" t="s">
        <v>83</v>
      </c>
      <c r="AV1432" s="12" t="s">
        <v>85</v>
      </c>
      <c r="AW1432" s="12" t="s">
        <v>32</v>
      </c>
      <c r="AX1432" s="12" t="s">
        <v>76</v>
      </c>
      <c r="AY1432" s="153" t="s">
        <v>375</v>
      </c>
    </row>
    <row r="1433" spans="2:65" s="12" customFormat="1" ht="11.25" x14ac:dyDescent="0.2">
      <c r="B1433" s="151"/>
      <c r="D1433" s="152" t="s">
        <v>384</v>
      </c>
      <c r="E1433" s="153" t="s">
        <v>1</v>
      </c>
      <c r="F1433" s="154" t="s">
        <v>529</v>
      </c>
      <c r="H1433" s="155">
        <v>20</v>
      </c>
      <c r="I1433" s="156"/>
      <c r="L1433" s="151"/>
      <c r="M1433" s="157"/>
      <c r="T1433" s="158"/>
      <c r="AT1433" s="153" t="s">
        <v>384</v>
      </c>
      <c r="AU1433" s="153" t="s">
        <v>83</v>
      </c>
      <c r="AV1433" s="12" t="s">
        <v>85</v>
      </c>
      <c r="AW1433" s="12" t="s">
        <v>32</v>
      </c>
      <c r="AX1433" s="12" t="s">
        <v>76</v>
      </c>
      <c r="AY1433" s="153" t="s">
        <v>375</v>
      </c>
    </row>
    <row r="1434" spans="2:65" s="12" customFormat="1" ht="11.25" x14ac:dyDescent="0.2">
      <c r="B1434" s="151"/>
      <c r="D1434" s="152" t="s">
        <v>384</v>
      </c>
      <c r="E1434" s="153" t="s">
        <v>1</v>
      </c>
      <c r="F1434" s="154" t="s">
        <v>529</v>
      </c>
      <c r="H1434" s="155">
        <v>20</v>
      </c>
      <c r="I1434" s="156"/>
      <c r="L1434" s="151"/>
      <c r="M1434" s="157"/>
      <c r="T1434" s="158"/>
      <c r="AT1434" s="153" t="s">
        <v>384</v>
      </c>
      <c r="AU1434" s="153" t="s">
        <v>83</v>
      </c>
      <c r="AV1434" s="12" t="s">
        <v>85</v>
      </c>
      <c r="AW1434" s="12" t="s">
        <v>32</v>
      </c>
      <c r="AX1434" s="12" t="s">
        <v>76</v>
      </c>
      <c r="AY1434" s="153" t="s">
        <v>375</v>
      </c>
    </row>
    <row r="1435" spans="2:65" s="12" customFormat="1" ht="11.25" x14ac:dyDescent="0.2">
      <c r="B1435" s="151"/>
      <c r="D1435" s="152" t="s">
        <v>384</v>
      </c>
      <c r="E1435" s="153" t="s">
        <v>1</v>
      </c>
      <c r="F1435" s="154" t="s">
        <v>529</v>
      </c>
      <c r="H1435" s="155">
        <v>20</v>
      </c>
      <c r="I1435" s="156"/>
      <c r="L1435" s="151"/>
      <c r="M1435" s="157"/>
      <c r="T1435" s="158"/>
      <c r="AT1435" s="153" t="s">
        <v>384</v>
      </c>
      <c r="AU1435" s="153" t="s">
        <v>83</v>
      </c>
      <c r="AV1435" s="12" t="s">
        <v>85</v>
      </c>
      <c r="AW1435" s="12" t="s">
        <v>32</v>
      </c>
      <c r="AX1435" s="12" t="s">
        <v>76</v>
      </c>
      <c r="AY1435" s="153" t="s">
        <v>375</v>
      </c>
    </row>
    <row r="1436" spans="2:65" s="13" customFormat="1" ht="11.25" x14ac:dyDescent="0.2">
      <c r="B1436" s="159"/>
      <c r="D1436" s="152" t="s">
        <v>384</v>
      </c>
      <c r="E1436" s="160" t="s">
        <v>1</v>
      </c>
      <c r="F1436" s="161" t="s">
        <v>387</v>
      </c>
      <c r="H1436" s="162">
        <v>100</v>
      </c>
      <c r="I1436" s="163"/>
      <c r="L1436" s="159"/>
      <c r="M1436" s="164"/>
      <c r="T1436" s="165"/>
      <c r="AT1436" s="160" t="s">
        <v>384</v>
      </c>
      <c r="AU1436" s="160" t="s">
        <v>83</v>
      </c>
      <c r="AV1436" s="13" t="s">
        <v>382</v>
      </c>
      <c r="AW1436" s="13" t="s">
        <v>32</v>
      </c>
      <c r="AX1436" s="13" t="s">
        <v>83</v>
      </c>
      <c r="AY1436" s="160" t="s">
        <v>375</v>
      </c>
    </row>
    <row r="1437" spans="2:65" s="14" customFormat="1" ht="11.25" x14ac:dyDescent="0.2">
      <c r="B1437" s="166"/>
      <c r="D1437" s="152" t="s">
        <v>384</v>
      </c>
      <c r="E1437" s="167" t="s">
        <v>1</v>
      </c>
      <c r="F1437" s="168" t="s">
        <v>3308</v>
      </c>
      <c r="H1437" s="167" t="s">
        <v>1</v>
      </c>
      <c r="I1437" s="169"/>
      <c r="L1437" s="166"/>
      <c r="M1437" s="170"/>
      <c r="T1437" s="171"/>
      <c r="AT1437" s="167" t="s">
        <v>384</v>
      </c>
      <c r="AU1437" s="167" t="s">
        <v>83</v>
      </c>
      <c r="AV1437" s="14" t="s">
        <v>83</v>
      </c>
      <c r="AW1437" s="14" t="s">
        <v>32</v>
      </c>
      <c r="AX1437" s="14" t="s">
        <v>76</v>
      </c>
      <c r="AY1437" s="167" t="s">
        <v>375</v>
      </c>
    </row>
    <row r="1438" spans="2:65" s="1" customFormat="1" ht="16.5" customHeight="1" x14ac:dyDescent="0.2">
      <c r="B1438" s="32"/>
      <c r="C1438" s="179" t="s">
        <v>1652</v>
      </c>
      <c r="D1438" s="179" t="s">
        <v>657</v>
      </c>
      <c r="E1438" s="180" t="s">
        <v>3421</v>
      </c>
      <c r="F1438" s="181" t="s">
        <v>3422</v>
      </c>
      <c r="G1438" s="182" t="s">
        <v>641</v>
      </c>
      <c r="H1438" s="183">
        <v>110</v>
      </c>
      <c r="I1438" s="184"/>
      <c r="J1438" s="185">
        <f>ROUND(I1438*H1438,2)</f>
        <v>0</v>
      </c>
      <c r="K1438" s="181" t="s">
        <v>381</v>
      </c>
      <c r="L1438" s="186"/>
      <c r="M1438" s="187" t="s">
        <v>1</v>
      </c>
      <c r="N1438" s="188" t="s">
        <v>41</v>
      </c>
      <c r="P1438" s="147">
        <f>O1438*H1438</f>
        <v>0</v>
      </c>
      <c r="Q1438" s="147">
        <v>0</v>
      </c>
      <c r="R1438" s="147">
        <f>Q1438*H1438</f>
        <v>0</v>
      </c>
      <c r="S1438" s="147">
        <v>0</v>
      </c>
      <c r="T1438" s="148">
        <f>S1438*H1438</f>
        <v>0</v>
      </c>
      <c r="AR1438" s="149" t="s">
        <v>424</v>
      </c>
      <c r="AT1438" s="149" t="s">
        <v>657</v>
      </c>
      <c r="AU1438" s="149" t="s">
        <v>83</v>
      </c>
      <c r="AY1438" s="17" t="s">
        <v>375</v>
      </c>
      <c r="BE1438" s="150">
        <f>IF(N1438="základní",J1438,0)</f>
        <v>0</v>
      </c>
      <c r="BF1438" s="150">
        <f>IF(N1438="snížená",J1438,0)</f>
        <v>0</v>
      </c>
      <c r="BG1438" s="150">
        <f>IF(N1438="zákl. přenesená",J1438,0)</f>
        <v>0</v>
      </c>
      <c r="BH1438" s="150">
        <f>IF(N1438="sníž. přenesená",J1438,0)</f>
        <v>0</v>
      </c>
      <c r="BI1438" s="150">
        <f>IF(N1438="nulová",J1438,0)</f>
        <v>0</v>
      </c>
      <c r="BJ1438" s="17" t="s">
        <v>83</v>
      </c>
      <c r="BK1438" s="150">
        <f>ROUND(I1438*H1438,2)</f>
        <v>0</v>
      </c>
      <c r="BL1438" s="17" t="s">
        <v>382</v>
      </c>
      <c r="BM1438" s="149" t="s">
        <v>3423</v>
      </c>
    </row>
    <row r="1439" spans="2:65" s="12" customFormat="1" ht="11.25" x14ac:dyDescent="0.2">
      <c r="B1439" s="151"/>
      <c r="D1439" s="152" t="s">
        <v>384</v>
      </c>
      <c r="E1439" s="153" t="s">
        <v>1</v>
      </c>
      <c r="F1439" s="154" t="s">
        <v>577</v>
      </c>
      <c r="H1439" s="155">
        <v>30</v>
      </c>
      <c r="I1439" s="156"/>
      <c r="L1439" s="151"/>
      <c r="M1439" s="157"/>
      <c r="T1439" s="158"/>
      <c r="AT1439" s="153" t="s">
        <v>384</v>
      </c>
      <c r="AU1439" s="153" t="s">
        <v>83</v>
      </c>
      <c r="AV1439" s="12" t="s">
        <v>85</v>
      </c>
      <c r="AW1439" s="12" t="s">
        <v>32</v>
      </c>
      <c r="AX1439" s="12" t="s">
        <v>76</v>
      </c>
      <c r="AY1439" s="153" t="s">
        <v>375</v>
      </c>
    </row>
    <row r="1440" spans="2:65" s="12" customFormat="1" ht="11.25" x14ac:dyDescent="0.2">
      <c r="B1440" s="151"/>
      <c r="D1440" s="152" t="s">
        <v>384</v>
      </c>
      <c r="E1440" s="153" t="s">
        <v>1</v>
      </c>
      <c r="F1440" s="154" t="s">
        <v>529</v>
      </c>
      <c r="H1440" s="155">
        <v>20</v>
      </c>
      <c r="I1440" s="156"/>
      <c r="L1440" s="151"/>
      <c r="M1440" s="157"/>
      <c r="T1440" s="158"/>
      <c r="AT1440" s="153" t="s">
        <v>384</v>
      </c>
      <c r="AU1440" s="153" t="s">
        <v>83</v>
      </c>
      <c r="AV1440" s="12" t="s">
        <v>85</v>
      </c>
      <c r="AW1440" s="12" t="s">
        <v>32</v>
      </c>
      <c r="AX1440" s="12" t="s">
        <v>76</v>
      </c>
      <c r="AY1440" s="153" t="s">
        <v>375</v>
      </c>
    </row>
    <row r="1441" spans="2:65" s="12" customFormat="1" ht="11.25" x14ac:dyDescent="0.2">
      <c r="B1441" s="151"/>
      <c r="D1441" s="152" t="s">
        <v>384</v>
      </c>
      <c r="E1441" s="153" t="s">
        <v>1</v>
      </c>
      <c r="F1441" s="154" t="s">
        <v>650</v>
      </c>
      <c r="H1441" s="155">
        <v>40</v>
      </c>
      <c r="I1441" s="156"/>
      <c r="L1441" s="151"/>
      <c r="M1441" s="157"/>
      <c r="T1441" s="158"/>
      <c r="AT1441" s="153" t="s">
        <v>384</v>
      </c>
      <c r="AU1441" s="153" t="s">
        <v>83</v>
      </c>
      <c r="AV1441" s="12" t="s">
        <v>85</v>
      </c>
      <c r="AW1441" s="12" t="s">
        <v>32</v>
      </c>
      <c r="AX1441" s="12" t="s">
        <v>76</v>
      </c>
      <c r="AY1441" s="153" t="s">
        <v>375</v>
      </c>
    </row>
    <row r="1442" spans="2:65" s="12" customFormat="1" ht="11.25" x14ac:dyDescent="0.2">
      <c r="B1442" s="151"/>
      <c r="D1442" s="152" t="s">
        <v>384</v>
      </c>
      <c r="E1442" s="153" t="s">
        <v>1</v>
      </c>
      <c r="F1442" s="154" t="s">
        <v>529</v>
      </c>
      <c r="H1442" s="155">
        <v>20</v>
      </c>
      <c r="I1442" s="156"/>
      <c r="L1442" s="151"/>
      <c r="M1442" s="157"/>
      <c r="T1442" s="158"/>
      <c r="AT1442" s="153" t="s">
        <v>384</v>
      </c>
      <c r="AU1442" s="153" t="s">
        <v>83</v>
      </c>
      <c r="AV1442" s="12" t="s">
        <v>85</v>
      </c>
      <c r="AW1442" s="12" t="s">
        <v>32</v>
      </c>
      <c r="AX1442" s="12" t="s">
        <v>76</v>
      </c>
      <c r="AY1442" s="153" t="s">
        <v>375</v>
      </c>
    </row>
    <row r="1443" spans="2:65" s="13" customFormat="1" ht="11.25" x14ac:dyDescent="0.2">
      <c r="B1443" s="159"/>
      <c r="D1443" s="152" t="s">
        <v>384</v>
      </c>
      <c r="E1443" s="160" t="s">
        <v>1</v>
      </c>
      <c r="F1443" s="161" t="s">
        <v>387</v>
      </c>
      <c r="H1443" s="162">
        <v>110</v>
      </c>
      <c r="I1443" s="163"/>
      <c r="L1443" s="159"/>
      <c r="M1443" s="164"/>
      <c r="T1443" s="165"/>
      <c r="AT1443" s="160" t="s">
        <v>384</v>
      </c>
      <c r="AU1443" s="160" t="s">
        <v>83</v>
      </c>
      <c r="AV1443" s="13" t="s">
        <v>382</v>
      </c>
      <c r="AW1443" s="13" t="s">
        <v>32</v>
      </c>
      <c r="AX1443" s="13" t="s">
        <v>83</v>
      </c>
      <c r="AY1443" s="160" t="s">
        <v>375</v>
      </c>
    </row>
    <row r="1444" spans="2:65" s="14" customFormat="1" ht="11.25" x14ac:dyDescent="0.2">
      <c r="B1444" s="166"/>
      <c r="D1444" s="152" t="s">
        <v>384</v>
      </c>
      <c r="E1444" s="167" t="s">
        <v>1</v>
      </c>
      <c r="F1444" s="168" t="s">
        <v>3308</v>
      </c>
      <c r="H1444" s="167" t="s">
        <v>1</v>
      </c>
      <c r="I1444" s="169"/>
      <c r="L1444" s="166"/>
      <c r="M1444" s="170"/>
      <c r="T1444" s="171"/>
      <c r="AT1444" s="167" t="s">
        <v>384</v>
      </c>
      <c r="AU1444" s="167" t="s">
        <v>83</v>
      </c>
      <c r="AV1444" s="14" t="s">
        <v>83</v>
      </c>
      <c r="AW1444" s="14" t="s">
        <v>32</v>
      </c>
      <c r="AX1444" s="14" t="s">
        <v>76</v>
      </c>
      <c r="AY1444" s="167" t="s">
        <v>375</v>
      </c>
    </row>
    <row r="1445" spans="2:65" s="1" customFormat="1" ht="16.5" customHeight="1" x14ac:dyDescent="0.2">
      <c r="B1445" s="32"/>
      <c r="C1445" s="179" t="s">
        <v>1656</v>
      </c>
      <c r="D1445" s="179" t="s">
        <v>657</v>
      </c>
      <c r="E1445" s="180" t="s">
        <v>3424</v>
      </c>
      <c r="F1445" s="181" t="s">
        <v>3425</v>
      </c>
      <c r="G1445" s="182" t="s">
        <v>641</v>
      </c>
      <c r="H1445" s="183">
        <v>178</v>
      </c>
      <c r="I1445" s="184"/>
      <c r="J1445" s="185">
        <f>ROUND(I1445*H1445,2)</f>
        <v>0</v>
      </c>
      <c r="K1445" s="181" t="s">
        <v>381</v>
      </c>
      <c r="L1445" s="186"/>
      <c r="M1445" s="187" t="s">
        <v>1</v>
      </c>
      <c r="N1445" s="188" t="s">
        <v>41</v>
      </c>
      <c r="P1445" s="147">
        <f>O1445*H1445</f>
        <v>0</v>
      </c>
      <c r="Q1445" s="147">
        <v>0</v>
      </c>
      <c r="R1445" s="147">
        <f>Q1445*H1445</f>
        <v>0</v>
      </c>
      <c r="S1445" s="147">
        <v>0</v>
      </c>
      <c r="T1445" s="148">
        <f>S1445*H1445</f>
        <v>0</v>
      </c>
      <c r="AR1445" s="149" t="s">
        <v>424</v>
      </c>
      <c r="AT1445" s="149" t="s">
        <v>657</v>
      </c>
      <c r="AU1445" s="149" t="s">
        <v>83</v>
      </c>
      <c r="AY1445" s="17" t="s">
        <v>375</v>
      </c>
      <c r="BE1445" s="150">
        <f>IF(N1445="základní",J1445,0)</f>
        <v>0</v>
      </c>
      <c r="BF1445" s="150">
        <f>IF(N1445="snížená",J1445,0)</f>
        <v>0</v>
      </c>
      <c r="BG1445" s="150">
        <f>IF(N1445="zákl. přenesená",J1445,0)</f>
        <v>0</v>
      </c>
      <c r="BH1445" s="150">
        <f>IF(N1445="sníž. přenesená",J1445,0)</f>
        <v>0</v>
      </c>
      <c r="BI1445" s="150">
        <f>IF(N1445="nulová",J1445,0)</f>
        <v>0</v>
      </c>
      <c r="BJ1445" s="17" t="s">
        <v>83</v>
      </c>
      <c r="BK1445" s="150">
        <f>ROUND(I1445*H1445,2)</f>
        <v>0</v>
      </c>
      <c r="BL1445" s="17" t="s">
        <v>382</v>
      </c>
      <c r="BM1445" s="149" t="s">
        <v>3426</v>
      </c>
    </row>
    <row r="1446" spans="2:65" s="12" customFormat="1" ht="11.25" x14ac:dyDescent="0.2">
      <c r="B1446" s="151"/>
      <c r="D1446" s="152" t="s">
        <v>384</v>
      </c>
      <c r="E1446" s="153" t="s">
        <v>1</v>
      </c>
      <c r="F1446" s="154" t="s">
        <v>3427</v>
      </c>
      <c r="H1446" s="155">
        <v>54</v>
      </c>
      <c r="I1446" s="156"/>
      <c r="L1446" s="151"/>
      <c r="M1446" s="157"/>
      <c r="T1446" s="158"/>
      <c r="AT1446" s="153" t="s">
        <v>384</v>
      </c>
      <c r="AU1446" s="153" t="s">
        <v>83</v>
      </c>
      <c r="AV1446" s="12" t="s">
        <v>85</v>
      </c>
      <c r="AW1446" s="12" t="s">
        <v>32</v>
      </c>
      <c r="AX1446" s="12" t="s">
        <v>76</v>
      </c>
      <c r="AY1446" s="153" t="s">
        <v>375</v>
      </c>
    </row>
    <row r="1447" spans="2:65" s="12" customFormat="1" ht="11.25" x14ac:dyDescent="0.2">
      <c r="B1447" s="151"/>
      <c r="D1447" s="152" t="s">
        <v>384</v>
      </c>
      <c r="E1447" s="153" t="s">
        <v>1</v>
      </c>
      <c r="F1447" s="154" t="s">
        <v>822</v>
      </c>
      <c r="H1447" s="155">
        <v>64</v>
      </c>
      <c r="I1447" s="156"/>
      <c r="L1447" s="151"/>
      <c r="M1447" s="157"/>
      <c r="T1447" s="158"/>
      <c r="AT1447" s="153" t="s">
        <v>384</v>
      </c>
      <c r="AU1447" s="153" t="s">
        <v>83</v>
      </c>
      <c r="AV1447" s="12" t="s">
        <v>85</v>
      </c>
      <c r="AW1447" s="12" t="s">
        <v>32</v>
      </c>
      <c r="AX1447" s="12" t="s">
        <v>76</v>
      </c>
      <c r="AY1447" s="153" t="s">
        <v>375</v>
      </c>
    </row>
    <row r="1448" spans="2:65" s="12" customFormat="1" ht="11.25" x14ac:dyDescent="0.2">
      <c r="B1448" s="151"/>
      <c r="D1448" s="152" t="s">
        <v>384</v>
      </c>
      <c r="E1448" s="153" t="s">
        <v>1</v>
      </c>
      <c r="F1448" s="154" t="s">
        <v>799</v>
      </c>
      <c r="H1448" s="155">
        <v>60</v>
      </c>
      <c r="I1448" s="156"/>
      <c r="L1448" s="151"/>
      <c r="M1448" s="157"/>
      <c r="T1448" s="158"/>
      <c r="AT1448" s="153" t="s">
        <v>384</v>
      </c>
      <c r="AU1448" s="153" t="s">
        <v>83</v>
      </c>
      <c r="AV1448" s="12" t="s">
        <v>85</v>
      </c>
      <c r="AW1448" s="12" t="s">
        <v>32</v>
      </c>
      <c r="AX1448" s="12" t="s">
        <v>76</v>
      </c>
      <c r="AY1448" s="153" t="s">
        <v>375</v>
      </c>
    </row>
    <row r="1449" spans="2:65" s="13" customFormat="1" ht="11.25" x14ac:dyDescent="0.2">
      <c r="B1449" s="159"/>
      <c r="D1449" s="152" t="s">
        <v>384</v>
      </c>
      <c r="E1449" s="160" t="s">
        <v>1</v>
      </c>
      <c r="F1449" s="161" t="s">
        <v>387</v>
      </c>
      <c r="H1449" s="162">
        <v>178</v>
      </c>
      <c r="I1449" s="163"/>
      <c r="L1449" s="159"/>
      <c r="M1449" s="164"/>
      <c r="T1449" s="165"/>
      <c r="AT1449" s="160" t="s">
        <v>384</v>
      </c>
      <c r="AU1449" s="160" t="s">
        <v>83</v>
      </c>
      <c r="AV1449" s="13" t="s">
        <v>382</v>
      </c>
      <c r="AW1449" s="13" t="s">
        <v>32</v>
      </c>
      <c r="AX1449" s="13" t="s">
        <v>83</v>
      </c>
      <c r="AY1449" s="160" t="s">
        <v>375</v>
      </c>
    </row>
    <row r="1450" spans="2:65" s="14" customFormat="1" ht="11.25" x14ac:dyDescent="0.2">
      <c r="B1450" s="166"/>
      <c r="D1450" s="152" t="s">
        <v>384</v>
      </c>
      <c r="E1450" s="167" t="s">
        <v>1</v>
      </c>
      <c r="F1450" s="168" t="s">
        <v>3308</v>
      </c>
      <c r="H1450" s="167" t="s">
        <v>1</v>
      </c>
      <c r="I1450" s="169"/>
      <c r="L1450" s="166"/>
      <c r="M1450" s="170"/>
      <c r="T1450" s="171"/>
      <c r="AT1450" s="167" t="s">
        <v>384</v>
      </c>
      <c r="AU1450" s="167" t="s">
        <v>83</v>
      </c>
      <c r="AV1450" s="14" t="s">
        <v>83</v>
      </c>
      <c r="AW1450" s="14" t="s">
        <v>32</v>
      </c>
      <c r="AX1450" s="14" t="s">
        <v>76</v>
      </c>
      <c r="AY1450" s="167" t="s">
        <v>375</v>
      </c>
    </row>
    <row r="1451" spans="2:65" s="1" customFormat="1" ht="16.5" customHeight="1" x14ac:dyDescent="0.2">
      <c r="B1451" s="32"/>
      <c r="C1451" s="179" t="s">
        <v>1663</v>
      </c>
      <c r="D1451" s="179" t="s">
        <v>657</v>
      </c>
      <c r="E1451" s="180" t="s">
        <v>3428</v>
      </c>
      <c r="F1451" s="181" t="s">
        <v>3429</v>
      </c>
      <c r="G1451" s="182" t="s">
        <v>641</v>
      </c>
      <c r="H1451" s="183">
        <v>364</v>
      </c>
      <c r="I1451" s="184"/>
      <c r="J1451" s="185">
        <f>ROUND(I1451*H1451,2)</f>
        <v>0</v>
      </c>
      <c r="K1451" s="181" t="s">
        <v>381</v>
      </c>
      <c r="L1451" s="186"/>
      <c r="M1451" s="187" t="s">
        <v>1</v>
      </c>
      <c r="N1451" s="188" t="s">
        <v>41</v>
      </c>
      <c r="P1451" s="147">
        <f>O1451*H1451</f>
        <v>0</v>
      </c>
      <c r="Q1451" s="147">
        <v>0</v>
      </c>
      <c r="R1451" s="147">
        <f>Q1451*H1451</f>
        <v>0</v>
      </c>
      <c r="S1451" s="147">
        <v>0</v>
      </c>
      <c r="T1451" s="148">
        <f>S1451*H1451</f>
        <v>0</v>
      </c>
      <c r="AR1451" s="149" t="s">
        <v>424</v>
      </c>
      <c r="AT1451" s="149" t="s">
        <v>657</v>
      </c>
      <c r="AU1451" s="149" t="s">
        <v>83</v>
      </c>
      <c r="AY1451" s="17" t="s">
        <v>375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83</v>
      </c>
      <c r="BK1451" s="150">
        <f>ROUND(I1451*H1451,2)</f>
        <v>0</v>
      </c>
      <c r="BL1451" s="17" t="s">
        <v>382</v>
      </c>
      <c r="BM1451" s="149" t="s">
        <v>3430</v>
      </c>
    </row>
    <row r="1452" spans="2:65" s="12" customFormat="1" ht="11.25" x14ac:dyDescent="0.2">
      <c r="B1452" s="151"/>
      <c r="D1452" s="152" t="s">
        <v>384</v>
      </c>
      <c r="E1452" s="153" t="s">
        <v>1</v>
      </c>
      <c r="F1452" s="154" t="s">
        <v>545</v>
      </c>
      <c r="H1452" s="155">
        <v>23</v>
      </c>
      <c r="I1452" s="156"/>
      <c r="L1452" s="151"/>
      <c r="M1452" s="157"/>
      <c r="T1452" s="158"/>
      <c r="AT1452" s="153" t="s">
        <v>384</v>
      </c>
      <c r="AU1452" s="153" t="s">
        <v>83</v>
      </c>
      <c r="AV1452" s="12" t="s">
        <v>85</v>
      </c>
      <c r="AW1452" s="12" t="s">
        <v>32</v>
      </c>
      <c r="AX1452" s="12" t="s">
        <v>76</v>
      </c>
      <c r="AY1452" s="153" t="s">
        <v>375</v>
      </c>
    </row>
    <row r="1453" spans="2:65" s="12" customFormat="1" ht="11.25" x14ac:dyDescent="0.2">
      <c r="B1453" s="151"/>
      <c r="D1453" s="152" t="s">
        <v>384</v>
      </c>
      <c r="E1453" s="153" t="s">
        <v>1</v>
      </c>
      <c r="F1453" s="154" t="s">
        <v>733</v>
      </c>
      <c r="H1453" s="155">
        <v>54</v>
      </c>
      <c r="I1453" s="156"/>
      <c r="L1453" s="151"/>
      <c r="M1453" s="157"/>
      <c r="T1453" s="158"/>
      <c r="AT1453" s="153" t="s">
        <v>384</v>
      </c>
      <c r="AU1453" s="153" t="s">
        <v>83</v>
      </c>
      <c r="AV1453" s="12" t="s">
        <v>85</v>
      </c>
      <c r="AW1453" s="12" t="s">
        <v>32</v>
      </c>
      <c r="AX1453" s="12" t="s">
        <v>76</v>
      </c>
      <c r="AY1453" s="153" t="s">
        <v>375</v>
      </c>
    </row>
    <row r="1454" spans="2:65" s="12" customFormat="1" ht="11.25" x14ac:dyDescent="0.2">
      <c r="B1454" s="151"/>
      <c r="D1454" s="152" t="s">
        <v>384</v>
      </c>
      <c r="E1454" s="153" t="s">
        <v>1</v>
      </c>
      <c r="F1454" s="154" t="s">
        <v>778</v>
      </c>
      <c r="H1454" s="155">
        <v>56</v>
      </c>
      <c r="I1454" s="156"/>
      <c r="L1454" s="151"/>
      <c r="M1454" s="157"/>
      <c r="T1454" s="158"/>
      <c r="AT1454" s="153" t="s">
        <v>384</v>
      </c>
      <c r="AU1454" s="153" t="s">
        <v>83</v>
      </c>
      <c r="AV1454" s="12" t="s">
        <v>85</v>
      </c>
      <c r="AW1454" s="12" t="s">
        <v>32</v>
      </c>
      <c r="AX1454" s="12" t="s">
        <v>76</v>
      </c>
      <c r="AY1454" s="153" t="s">
        <v>375</v>
      </c>
    </row>
    <row r="1455" spans="2:65" s="12" customFormat="1" ht="11.25" x14ac:dyDescent="0.2">
      <c r="B1455" s="151"/>
      <c r="D1455" s="152" t="s">
        <v>384</v>
      </c>
      <c r="E1455" s="153" t="s">
        <v>1</v>
      </c>
      <c r="F1455" s="154" t="s">
        <v>997</v>
      </c>
      <c r="H1455" s="155">
        <v>85</v>
      </c>
      <c r="I1455" s="156"/>
      <c r="L1455" s="151"/>
      <c r="M1455" s="157"/>
      <c r="T1455" s="158"/>
      <c r="AT1455" s="153" t="s">
        <v>384</v>
      </c>
      <c r="AU1455" s="153" t="s">
        <v>83</v>
      </c>
      <c r="AV1455" s="12" t="s">
        <v>85</v>
      </c>
      <c r="AW1455" s="12" t="s">
        <v>32</v>
      </c>
      <c r="AX1455" s="12" t="s">
        <v>76</v>
      </c>
      <c r="AY1455" s="153" t="s">
        <v>375</v>
      </c>
    </row>
    <row r="1456" spans="2:65" s="12" customFormat="1" ht="11.25" x14ac:dyDescent="0.2">
      <c r="B1456" s="151"/>
      <c r="D1456" s="152" t="s">
        <v>384</v>
      </c>
      <c r="E1456" s="153" t="s">
        <v>1</v>
      </c>
      <c r="F1456" s="154" t="s">
        <v>733</v>
      </c>
      <c r="H1456" s="155">
        <v>54</v>
      </c>
      <c r="I1456" s="156"/>
      <c r="L1456" s="151"/>
      <c r="M1456" s="157"/>
      <c r="T1456" s="158"/>
      <c r="AT1456" s="153" t="s">
        <v>384</v>
      </c>
      <c r="AU1456" s="153" t="s">
        <v>83</v>
      </c>
      <c r="AV1456" s="12" t="s">
        <v>85</v>
      </c>
      <c r="AW1456" s="12" t="s">
        <v>32</v>
      </c>
      <c r="AX1456" s="12" t="s">
        <v>76</v>
      </c>
      <c r="AY1456" s="153" t="s">
        <v>375</v>
      </c>
    </row>
    <row r="1457" spans="2:65" s="12" customFormat="1" ht="11.25" x14ac:dyDescent="0.2">
      <c r="B1457" s="151"/>
      <c r="D1457" s="152" t="s">
        <v>384</v>
      </c>
      <c r="E1457" s="153" t="s">
        <v>1</v>
      </c>
      <c r="F1457" s="154" t="s">
        <v>581</v>
      </c>
      <c r="H1457" s="155">
        <v>31</v>
      </c>
      <c r="I1457" s="156"/>
      <c r="L1457" s="151"/>
      <c r="M1457" s="157"/>
      <c r="T1457" s="158"/>
      <c r="AT1457" s="153" t="s">
        <v>384</v>
      </c>
      <c r="AU1457" s="153" t="s">
        <v>83</v>
      </c>
      <c r="AV1457" s="12" t="s">
        <v>85</v>
      </c>
      <c r="AW1457" s="12" t="s">
        <v>32</v>
      </c>
      <c r="AX1457" s="12" t="s">
        <v>76</v>
      </c>
      <c r="AY1457" s="153" t="s">
        <v>375</v>
      </c>
    </row>
    <row r="1458" spans="2:65" s="12" customFormat="1" ht="11.25" x14ac:dyDescent="0.2">
      <c r="B1458" s="151"/>
      <c r="D1458" s="152" t="s">
        <v>384</v>
      </c>
      <c r="E1458" s="153" t="s">
        <v>1</v>
      </c>
      <c r="F1458" s="154" t="s">
        <v>805</v>
      </c>
      <c r="H1458" s="155">
        <v>61</v>
      </c>
      <c r="I1458" s="156"/>
      <c r="L1458" s="151"/>
      <c r="M1458" s="157"/>
      <c r="T1458" s="158"/>
      <c r="AT1458" s="153" t="s">
        <v>384</v>
      </c>
      <c r="AU1458" s="153" t="s">
        <v>83</v>
      </c>
      <c r="AV1458" s="12" t="s">
        <v>85</v>
      </c>
      <c r="AW1458" s="12" t="s">
        <v>32</v>
      </c>
      <c r="AX1458" s="12" t="s">
        <v>76</v>
      </c>
      <c r="AY1458" s="153" t="s">
        <v>375</v>
      </c>
    </row>
    <row r="1459" spans="2:65" s="13" customFormat="1" ht="11.25" x14ac:dyDescent="0.2">
      <c r="B1459" s="159"/>
      <c r="D1459" s="152" t="s">
        <v>384</v>
      </c>
      <c r="E1459" s="160" t="s">
        <v>1</v>
      </c>
      <c r="F1459" s="161" t="s">
        <v>387</v>
      </c>
      <c r="H1459" s="162">
        <v>364</v>
      </c>
      <c r="I1459" s="163"/>
      <c r="L1459" s="159"/>
      <c r="M1459" s="164"/>
      <c r="T1459" s="165"/>
      <c r="AT1459" s="160" t="s">
        <v>384</v>
      </c>
      <c r="AU1459" s="160" t="s">
        <v>83</v>
      </c>
      <c r="AV1459" s="13" t="s">
        <v>382</v>
      </c>
      <c r="AW1459" s="13" t="s">
        <v>32</v>
      </c>
      <c r="AX1459" s="13" t="s">
        <v>83</v>
      </c>
      <c r="AY1459" s="160" t="s">
        <v>375</v>
      </c>
    </row>
    <row r="1460" spans="2:65" s="14" customFormat="1" ht="11.25" x14ac:dyDescent="0.2">
      <c r="B1460" s="166"/>
      <c r="D1460" s="152" t="s">
        <v>384</v>
      </c>
      <c r="E1460" s="167" t="s">
        <v>1</v>
      </c>
      <c r="F1460" s="168" t="s">
        <v>3308</v>
      </c>
      <c r="H1460" s="167" t="s">
        <v>1</v>
      </c>
      <c r="I1460" s="169"/>
      <c r="L1460" s="166"/>
      <c r="M1460" s="170"/>
      <c r="T1460" s="171"/>
      <c r="AT1460" s="167" t="s">
        <v>384</v>
      </c>
      <c r="AU1460" s="167" t="s">
        <v>83</v>
      </c>
      <c r="AV1460" s="14" t="s">
        <v>83</v>
      </c>
      <c r="AW1460" s="14" t="s">
        <v>32</v>
      </c>
      <c r="AX1460" s="14" t="s">
        <v>76</v>
      </c>
      <c r="AY1460" s="167" t="s">
        <v>375</v>
      </c>
    </row>
    <row r="1461" spans="2:65" s="1" customFormat="1" ht="16.5" customHeight="1" x14ac:dyDescent="0.2">
      <c r="B1461" s="32"/>
      <c r="C1461" s="179" t="s">
        <v>1670</v>
      </c>
      <c r="D1461" s="179" t="s">
        <v>657</v>
      </c>
      <c r="E1461" s="180" t="s">
        <v>3431</v>
      </c>
      <c r="F1461" s="181" t="s">
        <v>3432</v>
      </c>
      <c r="G1461" s="182" t="s">
        <v>641</v>
      </c>
      <c r="H1461" s="183">
        <v>46</v>
      </c>
      <c r="I1461" s="184"/>
      <c r="J1461" s="185">
        <f>ROUND(I1461*H1461,2)</f>
        <v>0</v>
      </c>
      <c r="K1461" s="181" t="s">
        <v>381</v>
      </c>
      <c r="L1461" s="186"/>
      <c r="M1461" s="187" t="s">
        <v>1</v>
      </c>
      <c r="N1461" s="188" t="s">
        <v>41</v>
      </c>
      <c r="P1461" s="147">
        <f>O1461*H1461</f>
        <v>0</v>
      </c>
      <c r="Q1461" s="147">
        <v>0</v>
      </c>
      <c r="R1461" s="147">
        <f>Q1461*H1461</f>
        <v>0</v>
      </c>
      <c r="S1461" s="147">
        <v>0</v>
      </c>
      <c r="T1461" s="148">
        <f>S1461*H1461</f>
        <v>0</v>
      </c>
      <c r="AR1461" s="149" t="s">
        <v>424</v>
      </c>
      <c r="AT1461" s="149" t="s">
        <v>657</v>
      </c>
      <c r="AU1461" s="149" t="s">
        <v>83</v>
      </c>
      <c r="AY1461" s="17" t="s">
        <v>375</v>
      </c>
      <c r="BE1461" s="150">
        <f>IF(N1461="základní",J1461,0)</f>
        <v>0</v>
      </c>
      <c r="BF1461" s="150">
        <f>IF(N1461="snížená",J1461,0)</f>
        <v>0</v>
      </c>
      <c r="BG1461" s="150">
        <f>IF(N1461="zákl. přenesená",J1461,0)</f>
        <v>0</v>
      </c>
      <c r="BH1461" s="150">
        <f>IF(N1461="sníž. přenesená",J1461,0)</f>
        <v>0</v>
      </c>
      <c r="BI1461" s="150">
        <f>IF(N1461="nulová",J1461,0)</f>
        <v>0</v>
      </c>
      <c r="BJ1461" s="17" t="s">
        <v>83</v>
      </c>
      <c r="BK1461" s="150">
        <f>ROUND(I1461*H1461,2)</f>
        <v>0</v>
      </c>
      <c r="BL1461" s="17" t="s">
        <v>382</v>
      </c>
      <c r="BM1461" s="149" t="s">
        <v>3433</v>
      </c>
    </row>
    <row r="1462" spans="2:65" s="12" customFormat="1" ht="11.25" x14ac:dyDescent="0.2">
      <c r="B1462" s="151"/>
      <c r="D1462" s="152" t="s">
        <v>384</v>
      </c>
      <c r="E1462" s="153" t="s">
        <v>1</v>
      </c>
      <c r="F1462" s="154" t="s">
        <v>692</v>
      </c>
      <c r="H1462" s="155">
        <v>46</v>
      </c>
      <c r="I1462" s="156"/>
      <c r="L1462" s="151"/>
      <c r="M1462" s="157"/>
      <c r="T1462" s="158"/>
      <c r="AT1462" s="153" t="s">
        <v>384</v>
      </c>
      <c r="AU1462" s="153" t="s">
        <v>83</v>
      </c>
      <c r="AV1462" s="12" t="s">
        <v>85</v>
      </c>
      <c r="AW1462" s="12" t="s">
        <v>32</v>
      </c>
      <c r="AX1462" s="12" t="s">
        <v>83</v>
      </c>
      <c r="AY1462" s="153" t="s">
        <v>375</v>
      </c>
    </row>
    <row r="1463" spans="2:65" s="14" customFormat="1" ht="11.25" x14ac:dyDescent="0.2">
      <c r="B1463" s="166"/>
      <c r="D1463" s="152" t="s">
        <v>384</v>
      </c>
      <c r="E1463" s="167" t="s">
        <v>1</v>
      </c>
      <c r="F1463" s="168" t="s">
        <v>3308</v>
      </c>
      <c r="H1463" s="167" t="s">
        <v>1</v>
      </c>
      <c r="I1463" s="169"/>
      <c r="L1463" s="166"/>
      <c r="M1463" s="170"/>
      <c r="T1463" s="171"/>
      <c r="AT1463" s="167" t="s">
        <v>384</v>
      </c>
      <c r="AU1463" s="167" t="s">
        <v>83</v>
      </c>
      <c r="AV1463" s="14" t="s">
        <v>83</v>
      </c>
      <c r="AW1463" s="14" t="s">
        <v>32</v>
      </c>
      <c r="AX1463" s="14" t="s">
        <v>76</v>
      </c>
      <c r="AY1463" s="167" t="s">
        <v>375</v>
      </c>
    </row>
    <row r="1464" spans="2:65" s="1" customFormat="1" ht="16.5" customHeight="1" x14ac:dyDescent="0.2">
      <c r="B1464" s="32"/>
      <c r="C1464" s="179" t="s">
        <v>1675</v>
      </c>
      <c r="D1464" s="179" t="s">
        <v>657</v>
      </c>
      <c r="E1464" s="180" t="s">
        <v>3434</v>
      </c>
      <c r="F1464" s="181" t="s">
        <v>3435</v>
      </c>
      <c r="G1464" s="182" t="s">
        <v>641</v>
      </c>
      <c r="H1464" s="183">
        <v>3</v>
      </c>
      <c r="I1464" s="184"/>
      <c r="J1464" s="185">
        <f>ROUND(I1464*H1464,2)</f>
        <v>0</v>
      </c>
      <c r="K1464" s="181" t="s">
        <v>381</v>
      </c>
      <c r="L1464" s="186"/>
      <c r="M1464" s="187" t="s">
        <v>1</v>
      </c>
      <c r="N1464" s="188" t="s">
        <v>41</v>
      </c>
      <c r="P1464" s="147">
        <f>O1464*H1464</f>
        <v>0</v>
      </c>
      <c r="Q1464" s="147">
        <v>0</v>
      </c>
      <c r="R1464" s="147">
        <f>Q1464*H1464</f>
        <v>0</v>
      </c>
      <c r="S1464" s="147">
        <v>0</v>
      </c>
      <c r="T1464" s="148">
        <f>S1464*H1464</f>
        <v>0</v>
      </c>
      <c r="AR1464" s="149" t="s">
        <v>424</v>
      </c>
      <c r="AT1464" s="149" t="s">
        <v>657</v>
      </c>
      <c r="AU1464" s="149" t="s">
        <v>83</v>
      </c>
      <c r="AY1464" s="17" t="s">
        <v>375</v>
      </c>
      <c r="BE1464" s="150">
        <f>IF(N1464="základní",J1464,0)</f>
        <v>0</v>
      </c>
      <c r="BF1464" s="150">
        <f>IF(N1464="snížená",J1464,0)</f>
        <v>0</v>
      </c>
      <c r="BG1464" s="150">
        <f>IF(N1464="zákl. přenesená",J1464,0)</f>
        <v>0</v>
      </c>
      <c r="BH1464" s="150">
        <f>IF(N1464="sníž. přenesená",J1464,0)</f>
        <v>0</v>
      </c>
      <c r="BI1464" s="150">
        <f>IF(N1464="nulová",J1464,0)</f>
        <v>0</v>
      </c>
      <c r="BJ1464" s="17" t="s">
        <v>83</v>
      </c>
      <c r="BK1464" s="150">
        <f>ROUND(I1464*H1464,2)</f>
        <v>0</v>
      </c>
      <c r="BL1464" s="17" t="s">
        <v>382</v>
      </c>
      <c r="BM1464" s="149" t="s">
        <v>3436</v>
      </c>
    </row>
    <row r="1465" spans="2:65" s="12" customFormat="1" ht="11.25" x14ac:dyDescent="0.2">
      <c r="B1465" s="151"/>
      <c r="D1465" s="152" t="s">
        <v>384</v>
      </c>
      <c r="E1465" s="153" t="s">
        <v>1</v>
      </c>
      <c r="F1465" s="154" t="s">
        <v>93</v>
      </c>
      <c r="H1465" s="155">
        <v>3</v>
      </c>
      <c r="I1465" s="156"/>
      <c r="L1465" s="151"/>
      <c r="M1465" s="157"/>
      <c r="T1465" s="158"/>
      <c r="AT1465" s="153" t="s">
        <v>384</v>
      </c>
      <c r="AU1465" s="153" t="s">
        <v>83</v>
      </c>
      <c r="AV1465" s="12" t="s">
        <v>85</v>
      </c>
      <c r="AW1465" s="12" t="s">
        <v>32</v>
      </c>
      <c r="AX1465" s="12" t="s">
        <v>83</v>
      </c>
      <c r="AY1465" s="153" t="s">
        <v>375</v>
      </c>
    </row>
    <row r="1466" spans="2:65" s="14" customFormat="1" ht="11.25" x14ac:dyDescent="0.2">
      <c r="B1466" s="166"/>
      <c r="D1466" s="152" t="s">
        <v>384</v>
      </c>
      <c r="E1466" s="167" t="s">
        <v>1</v>
      </c>
      <c r="F1466" s="168" t="s">
        <v>3308</v>
      </c>
      <c r="H1466" s="167" t="s">
        <v>1</v>
      </c>
      <c r="I1466" s="169"/>
      <c r="L1466" s="166"/>
      <c r="M1466" s="170"/>
      <c r="T1466" s="171"/>
      <c r="AT1466" s="167" t="s">
        <v>384</v>
      </c>
      <c r="AU1466" s="167" t="s">
        <v>83</v>
      </c>
      <c r="AV1466" s="14" t="s">
        <v>83</v>
      </c>
      <c r="AW1466" s="14" t="s">
        <v>32</v>
      </c>
      <c r="AX1466" s="14" t="s">
        <v>76</v>
      </c>
      <c r="AY1466" s="167" t="s">
        <v>375</v>
      </c>
    </row>
    <row r="1467" spans="2:65" s="1" customFormat="1" ht="16.5" customHeight="1" x14ac:dyDescent="0.2">
      <c r="B1467" s="32"/>
      <c r="C1467" s="179" t="s">
        <v>1685</v>
      </c>
      <c r="D1467" s="179" t="s">
        <v>657</v>
      </c>
      <c r="E1467" s="180" t="s">
        <v>3437</v>
      </c>
      <c r="F1467" s="181" t="s">
        <v>3438</v>
      </c>
      <c r="G1467" s="182" t="s">
        <v>641</v>
      </c>
      <c r="H1467" s="183">
        <v>39</v>
      </c>
      <c r="I1467" s="184"/>
      <c r="J1467" s="185">
        <f>ROUND(I1467*H1467,2)</f>
        <v>0</v>
      </c>
      <c r="K1467" s="181" t="s">
        <v>381</v>
      </c>
      <c r="L1467" s="186"/>
      <c r="M1467" s="187" t="s">
        <v>1</v>
      </c>
      <c r="N1467" s="188" t="s">
        <v>41</v>
      </c>
      <c r="P1467" s="147">
        <f>O1467*H1467</f>
        <v>0</v>
      </c>
      <c r="Q1467" s="147">
        <v>0</v>
      </c>
      <c r="R1467" s="147">
        <f>Q1467*H1467</f>
        <v>0</v>
      </c>
      <c r="S1467" s="147">
        <v>0</v>
      </c>
      <c r="T1467" s="148">
        <f>S1467*H1467</f>
        <v>0</v>
      </c>
      <c r="AR1467" s="149" t="s">
        <v>424</v>
      </c>
      <c r="AT1467" s="149" t="s">
        <v>657</v>
      </c>
      <c r="AU1467" s="149" t="s">
        <v>83</v>
      </c>
      <c r="AY1467" s="17" t="s">
        <v>375</v>
      </c>
      <c r="BE1467" s="150">
        <f>IF(N1467="základní",J1467,0)</f>
        <v>0</v>
      </c>
      <c r="BF1467" s="150">
        <f>IF(N1467="snížená",J1467,0)</f>
        <v>0</v>
      </c>
      <c r="BG1467" s="150">
        <f>IF(N1467="zákl. přenesená",J1467,0)</f>
        <v>0</v>
      </c>
      <c r="BH1467" s="150">
        <f>IF(N1467="sníž. přenesená",J1467,0)</f>
        <v>0</v>
      </c>
      <c r="BI1467" s="150">
        <f>IF(N1467="nulová",J1467,0)</f>
        <v>0</v>
      </c>
      <c r="BJ1467" s="17" t="s">
        <v>83</v>
      </c>
      <c r="BK1467" s="150">
        <f>ROUND(I1467*H1467,2)</f>
        <v>0</v>
      </c>
      <c r="BL1467" s="17" t="s">
        <v>382</v>
      </c>
      <c r="BM1467" s="149" t="s">
        <v>3439</v>
      </c>
    </row>
    <row r="1468" spans="2:65" s="12" customFormat="1" ht="11.25" x14ac:dyDescent="0.2">
      <c r="B1468" s="151"/>
      <c r="D1468" s="152" t="s">
        <v>384</v>
      </c>
      <c r="E1468" s="153" t="s">
        <v>1</v>
      </c>
      <c r="F1468" s="154" t="s">
        <v>8</v>
      </c>
      <c r="H1468" s="155">
        <v>15</v>
      </c>
      <c r="I1468" s="156"/>
      <c r="L1468" s="151"/>
      <c r="M1468" s="157"/>
      <c r="T1468" s="158"/>
      <c r="AT1468" s="153" t="s">
        <v>384</v>
      </c>
      <c r="AU1468" s="153" t="s">
        <v>83</v>
      </c>
      <c r="AV1468" s="12" t="s">
        <v>85</v>
      </c>
      <c r="AW1468" s="12" t="s">
        <v>32</v>
      </c>
      <c r="AX1468" s="12" t="s">
        <v>76</v>
      </c>
      <c r="AY1468" s="153" t="s">
        <v>375</v>
      </c>
    </row>
    <row r="1469" spans="2:65" s="12" customFormat="1" ht="11.25" x14ac:dyDescent="0.2">
      <c r="B1469" s="151"/>
      <c r="D1469" s="152" t="s">
        <v>384</v>
      </c>
      <c r="E1469" s="153" t="s">
        <v>1</v>
      </c>
      <c r="F1469" s="154" t="s">
        <v>8</v>
      </c>
      <c r="H1469" s="155">
        <v>15</v>
      </c>
      <c r="I1469" s="156"/>
      <c r="L1469" s="151"/>
      <c r="M1469" s="157"/>
      <c r="T1469" s="158"/>
      <c r="AT1469" s="153" t="s">
        <v>384</v>
      </c>
      <c r="AU1469" s="153" t="s">
        <v>83</v>
      </c>
      <c r="AV1469" s="12" t="s">
        <v>85</v>
      </c>
      <c r="AW1469" s="12" t="s">
        <v>32</v>
      </c>
      <c r="AX1469" s="12" t="s">
        <v>76</v>
      </c>
      <c r="AY1469" s="153" t="s">
        <v>375</v>
      </c>
    </row>
    <row r="1470" spans="2:65" s="12" customFormat="1" ht="11.25" x14ac:dyDescent="0.2">
      <c r="B1470" s="151"/>
      <c r="D1470" s="152" t="s">
        <v>384</v>
      </c>
      <c r="E1470" s="153" t="s">
        <v>1</v>
      </c>
      <c r="F1470" s="154" t="s">
        <v>428</v>
      </c>
      <c r="H1470" s="155">
        <v>9</v>
      </c>
      <c r="I1470" s="156"/>
      <c r="L1470" s="151"/>
      <c r="M1470" s="157"/>
      <c r="T1470" s="158"/>
      <c r="AT1470" s="153" t="s">
        <v>384</v>
      </c>
      <c r="AU1470" s="153" t="s">
        <v>83</v>
      </c>
      <c r="AV1470" s="12" t="s">
        <v>85</v>
      </c>
      <c r="AW1470" s="12" t="s">
        <v>32</v>
      </c>
      <c r="AX1470" s="12" t="s">
        <v>76</v>
      </c>
      <c r="AY1470" s="153" t="s">
        <v>375</v>
      </c>
    </row>
    <row r="1471" spans="2:65" s="13" customFormat="1" ht="11.25" x14ac:dyDescent="0.2">
      <c r="B1471" s="159"/>
      <c r="D1471" s="152" t="s">
        <v>384</v>
      </c>
      <c r="E1471" s="160" t="s">
        <v>1</v>
      </c>
      <c r="F1471" s="161" t="s">
        <v>387</v>
      </c>
      <c r="H1471" s="162">
        <v>39</v>
      </c>
      <c r="I1471" s="163"/>
      <c r="L1471" s="159"/>
      <c r="M1471" s="164"/>
      <c r="T1471" s="165"/>
      <c r="AT1471" s="160" t="s">
        <v>384</v>
      </c>
      <c r="AU1471" s="160" t="s">
        <v>83</v>
      </c>
      <c r="AV1471" s="13" t="s">
        <v>382</v>
      </c>
      <c r="AW1471" s="13" t="s">
        <v>32</v>
      </c>
      <c r="AX1471" s="13" t="s">
        <v>83</v>
      </c>
      <c r="AY1471" s="160" t="s">
        <v>375</v>
      </c>
    </row>
    <row r="1472" spans="2:65" s="14" customFormat="1" ht="11.25" x14ac:dyDescent="0.2">
      <c r="B1472" s="166"/>
      <c r="D1472" s="152" t="s">
        <v>384</v>
      </c>
      <c r="E1472" s="167" t="s">
        <v>1</v>
      </c>
      <c r="F1472" s="168" t="s">
        <v>3308</v>
      </c>
      <c r="H1472" s="167" t="s">
        <v>1</v>
      </c>
      <c r="I1472" s="169"/>
      <c r="L1472" s="166"/>
      <c r="M1472" s="170"/>
      <c r="T1472" s="171"/>
      <c r="AT1472" s="167" t="s">
        <v>384</v>
      </c>
      <c r="AU1472" s="167" t="s">
        <v>83</v>
      </c>
      <c r="AV1472" s="14" t="s">
        <v>83</v>
      </c>
      <c r="AW1472" s="14" t="s">
        <v>32</v>
      </c>
      <c r="AX1472" s="14" t="s">
        <v>76</v>
      </c>
      <c r="AY1472" s="167" t="s">
        <v>375</v>
      </c>
    </row>
    <row r="1473" spans="2:65" s="1" customFormat="1" ht="16.5" customHeight="1" x14ac:dyDescent="0.2">
      <c r="B1473" s="32"/>
      <c r="C1473" s="179" t="s">
        <v>1689</v>
      </c>
      <c r="D1473" s="179" t="s">
        <v>657</v>
      </c>
      <c r="E1473" s="180" t="s">
        <v>3440</v>
      </c>
      <c r="F1473" s="181" t="s">
        <v>3441</v>
      </c>
      <c r="G1473" s="182" t="s">
        <v>631</v>
      </c>
      <c r="H1473" s="183">
        <v>2</v>
      </c>
      <c r="I1473" s="184"/>
      <c r="J1473" s="185">
        <f>ROUND(I1473*H1473,2)</f>
        <v>0</v>
      </c>
      <c r="K1473" s="181" t="s">
        <v>381</v>
      </c>
      <c r="L1473" s="186"/>
      <c r="M1473" s="187" t="s">
        <v>1</v>
      </c>
      <c r="N1473" s="188" t="s">
        <v>41</v>
      </c>
      <c r="P1473" s="147">
        <f>O1473*H1473</f>
        <v>0</v>
      </c>
      <c r="Q1473" s="147">
        <v>0</v>
      </c>
      <c r="R1473" s="147">
        <f>Q1473*H1473</f>
        <v>0</v>
      </c>
      <c r="S1473" s="147">
        <v>0</v>
      </c>
      <c r="T1473" s="148">
        <f>S1473*H1473</f>
        <v>0</v>
      </c>
      <c r="AR1473" s="149" t="s">
        <v>424</v>
      </c>
      <c r="AT1473" s="149" t="s">
        <v>657</v>
      </c>
      <c r="AU1473" s="149" t="s">
        <v>83</v>
      </c>
      <c r="AY1473" s="17" t="s">
        <v>375</v>
      </c>
      <c r="BE1473" s="150">
        <f>IF(N1473="základní",J1473,0)</f>
        <v>0</v>
      </c>
      <c r="BF1473" s="150">
        <f>IF(N1473="snížená",J1473,0)</f>
        <v>0</v>
      </c>
      <c r="BG1473" s="150">
        <f>IF(N1473="zákl. přenesená",J1473,0)</f>
        <v>0</v>
      </c>
      <c r="BH1473" s="150">
        <f>IF(N1473="sníž. přenesená",J1473,0)</f>
        <v>0</v>
      </c>
      <c r="BI1473" s="150">
        <f>IF(N1473="nulová",J1473,0)</f>
        <v>0</v>
      </c>
      <c r="BJ1473" s="17" t="s">
        <v>83</v>
      </c>
      <c r="BK1473" s="150">
        <f>ROUND(I1473*H1473,2)</f>
        <v>0</v>
      </c>
      <c r="BL1473" s="17" t="s">
        <v>382</v>
      </c>
      <c r="BM1473" s="149" t="s">
        <v>3442</v>
      </c>
    </row>
    <row r="1474" spans="2:65" s="12" customFormat="1" ht="11.25" x14ac:dyDescent="0.2">
      <c r="B1474" s="151"/>
      <c r="D1474" s="152" t="s">
        <v>384</v>
      </c>
      <c r="E1474" s="153" t="s">
        <v>1</v>
      </c>
      <c r="F1474" s="154" t="s">
        <v>85</v>
      </c>
      <c r="H1474" s="155">
        <v>2</v>
      </c>
      <c r="I1474" s="156"/>
      <c r="L1474" s="151"/>
      <c r="M1474" s="157"/>
      <c r="T1474" s="158"/>
      <c r="AT1474" s="153" t="s">
        <v>384</v>
      </c>
      <c r="AU1474" s="153" t="s">
        <v>83</v>
      </c>
      <c r="AV1474" s="12" t="s">
        <v>85</v>
      </c>
      <c r="AW1474" s="12" t="s">
        <v>32</v>
      </c>
      <c r="AX1474" s="12" t="s">
        <v>83</v>
      </c>
      <c r="AY1474" s="153" t="s">
        <v>375</v>
      </c>
    </row>
    <row r="1475" spans="2:65" s="14" customFormat="1" ht="11.25" x14ac:dyDescent="0.2">
      <c r="B1475" s="166"/>
      <c r="D1475" s="152" t="s">
        <v>384</v>
      </c>
      <c r="E1475" s="167" t="s">
        <v>1</v>
      </c>
      <c r="F1475" s="168" t="s">
        <v>3301</v>
      </c>
      <c r="H1475" s="167" t="s">
        <v>1</v>
      </c>
      <c r="I1475" s="169"/>
      <c r="L1475" s="166"/>
      <c r="M1475" s="170"/>
      <c r="T1475" s="171"/>
      <c r="AT1475" s="167" t="s">
        <v>384</v>
      </c>
      <c r="AU1475" s="167" t="s">
        <v>83</v>
      </c>
      <c r="AV1475" s="14" t="s">
        <v>83</v>
      </c>
      <c r="AW1475" s="14" t="s">
        <v>32</v>
      </c>
      <c r="AX1475" s="14" t="s">
        <v>76</v>
      </c>
      <c r="AY1475" s="167" t="s">
        <v>375</v>
      </c>
    </row>
    <row r="1476" spans="2:65" s="1" customFormat="1" ht="16.5" customHeight="1" x14ac:dyDescent="0.2">
      <c r="B1476" s="32"/>
      <c r="C1476" s="179" t="s">
        <v>1693</v>
      </c>
      <c r="D1476" s="179" t="s">
        <v>657</v>
      </c>
      <c r="E1476" s="180" t="s">
        <v>3443</v>
      </c>
      <c r="F1476" s="181" t="s">
        <v>3444</v>
      </c>
      <c r="G1476" s="182" t="s">
        <v>631</v>
      </c>
      <c r="H1476" s="183">
        <v>2</v>
      </c>
      <c r="I1476" s="184"/>
      <c r="J1476" s="185">
        <f>ROUND(I1476*H1476,2)</f>
        <v>0</v>
      </c>
      <c r="K1476" s="181" t="s">
        <v>381</v>
      </c>
      <c r="L1476" s="186"/>
      <c r="M1476" s="187" t="s">
        <v>1</v>
      </c>
      <c r="N1476" s="188" t="s">
        <v>41</v>
      </c>
      <c r="P1476" s="147">
        <f>O1476*H1476</f>
        <v>0</v>
      </c>
      <c r="Q1476" s="147">
        <v>0</v>
      </c>
      <c r="R1476" s="147">
        <f>Q1476*H1476</f>
        <v>0</v>
      </c>
      <c r="S1476" s="147">
        <v>0</v>
      </c>
      <c r="T1476" s="148">
        <f>S1476*H1476</f>
        <v>0</v>
      </c>
      <c r="AR1476" s="149" t="s">
        <v>424</v>
      </c>
      <c r="AT1476" s="149" t="s">
        <v>657</v>
      </c>
      <c r="AU1476" s="149" t="s">
        <v>83</v>
      </c>
      <c r="AY1476" s="17" t="s">
        <v>375</v>
      </c>
      <c r="BE1476" s="150">
        <f>IF(N1476="základní",J1476,0)</f>
        <v>0</v>
      </c>
      <c r="BF1476" s="150">
        <f>IF(N1476="snížená",J1476,0)</f>
        <v>0</v>
      </c>
      <c r="BG1476" s="150">
        <f>IF(N1476="zákl. přenesená",J1476,0)</f>
        <v>0</v>
      </c>
      <c r="BH1476" s="150">
        <f>IF(N1476="sníž. přenesená",J1476,0)</f>
        <v>0</v>
      </c>
      <c r="BI1476" s="150">
        <f>IF(N1476="nulová",J1476,0)</f>
        <v>0</v>
      </c>
      <c r="BJ1476" s="17" t="s">
        <v>83</v>
      </c>
      <c r="BK1476" s="150">
        <f>ROUND(I1476*H1476,2)</f>
        <v>0</v>
      </c>
      <c r="BL1476" s="17" t="s">
        <v>382</v>
      </c>
      <c r="BM1476" s="149" t="s">
        <v>3445</v>
      </c>
    </row>
    <row r="1477" spans="2:65" s="12" customFormat="1" ht="11.25" x14ac:dyDescent="0.2">
      <c r="B1477" s="151"/>
      <c r="D1477" s="152" t="s">
        <v>384</v>
      </c>
      <c r="E1477" s="153" t="s">
        <v>1</v>
      </c>
      <c r="F1477" s="154" t="s">
        <v>85</v>
      </c>
      <c r="H1477" s="155">
        <v>2</v>
      </c>
      <c r="I1477" s="156"/>
      <c r="L1477" s="151"/>
      <c r="M1477" s="157"/>
      <c r="T1477" s="158"/>
      <c r="AT1477" s="153" t="s">
        <v>384</v>
      </c>
      <c r="AU1477" s="153" t="s">
        <v>83</v>
      </c>
      <c r="AV1477" s="12" t="s">
        <v>85</v>
      </c>
      <c r="AW1477" s="12" t="s">
        <v>32</v>
      </c>
      <c r="AX1477" s="12" t="s">
        <v>83</v>
      </c>
      <c r="AY1477" s="153" t="s">
        <v>375</v>
      </c>
    </row>
    <row r="1478" spans="2:65" s="14" customFormat="1" ht="11.25" x14ac:dyDescent="0.2">
      <c r="B1478" s="166"/>
      <c r="D1478" s="152" t="s">
        <v>384</v>
      </c>
      <c r="E1478" s="167" t="s">
        <v>1</v>
      </c>
      <c r="F1478" s="168" t="s">
        <v>3301</v>
      </c>
      <c r="H1478" s="167" t="s">
        <v>1</v>
      </c>
      <c r="I1478" s="169"/>
      <c r="L1478" s="166"/>
      <c r="M1478" s="170"/>
      <c r="T1478" s="171"/>
      <c r="AT1478" s="167" t="s">
        <v>384</v>
      </c>
      <c r="AU1478" s="167" t="s">
        <v>83</v>
      </c>
      <c r="AV1478" s="14" t="s">
        <v>83</v>
      </c>
      <c r="AW1478" s="14" t="s">
        <v>32</v>
      </c>
      <c r="AX1478" s="14" t="s">
        <v>76</v>
      </c>
      <c r="AY1478" s="167" t="s">
        <v>375</v>
      </c>
    </row>
    <row r="1479" spans="2:65" s="1" customFormat="1" ht="24.2" customHeight="1" x14ac:dyDescent="0.2">
      <c r="B1479" s="32"/>
      <c r="C1479" s="179" t="s">
        <v>1699</v>
      </c>
      <c r="D1479" s="179" t="s">
        <v>657</v>
      </c>
      <c r="E1479" s="180" t="s">
        <v>3446</v>
      </c>
      <c r="F1479" s="181" t="s">
        <v>3447</v>
      </c>
      <c r="G1479" s="182" t="s">
        <v>641</v>
      </c>
      <c r="H1479" s="183">
        <v>50</v>
      </c>
      <c r="I1479" s="184"/>
      <c r="J1479" s="185">
        <f>ROUND(I1479*H1479,2)</f>
        <v>0</v>
      </c>
      <c r="K1479" s="181" t="s">
        <v>381</v>
      </c>
      <c r="L1479" s="186"/>
      <c r="M1479" s="187" t="s">
        <v>1</v>
      </c>
      <c r="N1479" s="188" t="s">
        <v>41</v>
      </c>
      <c r="P1479" s="147">
        <f>O1479*H1479</f>
        <v>0</v>
      </c>
      <c r="Q1479" s="147">
        <v>0</v>
      </c>
      <c r="R1479" s="147">
        <f>Q1479*H1479</f>
        <v>0</v>
      </c>
      <c r="S1479" s="147">
        <v>0</v>
      </c>
      <c r="T1479" s="148">
        <f>S1479*H1479</f>
        <v>0</v>
      </c>
      <c r="AR1479" s="149" t="s">
        <v>424</v>
      </c>
      <c r="AT1479" s="149" t="s">
        <v>657</v>
      </c>
      <c r="AU1479" s="149" t="s">
        <v>83</v>
      </c>
      <c r="AY1479" s="17" t="s">
        <v>375</v>
      </c>
      <c r="BE1479" s="150">
        <f>IF(N1479="základní",J1479,0)</f>
        <v>0</v>
      </c>
      <c r="BF1479" s="150">
        <f>IF(N1479="snížená",J1479,0)</f>
        <v>0</v>
      </c>
      <c r="BG1479" s="150">
        <f>IF(N1479="zákl. přenesená",J1479,0)</f>
        <v>0</v>
      </c>
      <c r="BH1479" s="150">
        <f>IF(N1479="sníž. přenesená",J1479,0)</f>
        <v>0</v>
      </c>
      <c r="BI1479" s="150">
        <f>IF(N1479="nulová",J1479,0)</f>
        <v>0</v>
      </c>
      <c r="BJ1479" s="17" t="s">
        <v>83</v>
      </c>
      <c r="BK1479" s="150">
        <f>ROUND(I1479*H1479,2)</f>
        <v>0</v>
      </c>
      <c r="BL1479" s="17" t="s">
        <v>382</v>
      </c>
      <c r="BM1479" s="149" t="s">
        <v>3448</v>
      </c>
    </row>
    <row r="1480" spans="2:65" s="12" customFormat="1" ht="11.25" x14ac:dyDescent="0.2">
      <c r="B1480" s="151"/>
      <c r="D1480" s="152" t="s">
        <v>384</v>
      </c>
      <c r="E1480" s="153" t="s">
        <v>1</v>
      </c>
      <c r="F1480" s="154" t="s">
        <v>713</v>
      </c>
      <c r="H1480" s="155">
        <v>50</v>
      </c>
      <c r="I1480" s="156"/>
      <c r="L1480" s="151"/>
      <c r="M1480" s="157"/>
      <c r="T1480" s="158"/>
      <c r="AT1480" s="153" t="s">
        <v>384</v>
      </c>
      <c r="AU1480" s="153" t="s">
        <v>83</v>
      </c>
      <c r="AV1480" s="12" t="s">
        <v>85</v>
      </c>
      <c r="AW1480" s="12" t="s">
        <v>32</v>
      </c>
      <c r="AX1480" s="12" t="s">
        <v>83</v>
      </c>
      <c r="AY1480" s="153" t="s">
        <v>375</v>
      </c>
    </row>
    <row r="1481" spans="2:65" s="14" customFormat="1" ht="11.25" x14ac:dyDescent="0.2">
      <c r="B1481" s="166"/>
      <c r="D1481" s="152" t="s">
        <v>384</v>
      </c>
      <c r="E1481" s="167" t="s">
        <v>1</v>
      </c>
      <c r="F1481" s="168" t="s">
        <v>3301</v>
      </c>
      <c r="H1481" s="167" t="s">
        <v>1</v>
      </c>
      <c r="I1481" s="169"/>
      <c r="L1481" s="166"/>
      <c r="M1481" s="170"/>
      <c r="T1481" s="171"/>
      <c r="AT1481" s="167" t="s">
        <v>384</v>
      </c>
      <c r="AU1481" s="167" t="s">
        <v>83</v>
      </c>
      <c r="AV1481" s="14" t="s">
        <v>83</v>
      </c>
      <c r="AW1481" s="14" t="s">
        <v>32</v>
      </c>
      <c r="AX1481" s="14" t="s">
        <v>76</v>
      </c>
      <c r="AY1481" s="167" t="s">
        <v>375</v>
      </c>
    </row>
    <row r="1482" spans="2:65" s="1" customFormat="1" ht="21.75" customHeight="1" x14ac:dyDescent="0.2">
      <c r="B1482" s="32"/>
      <c r="C1482" s="179" t="s">
        <v>1704</v>
      </c>
      <c r="D1482" s="179" t="s">
        <v>657</v>
      </c>
      <c r="E1482" s="180" t="s">
        <v>3449</v>
      </c>
      <c r="F1482" s="181" t="s">
        <v>3450</v>
      </c>
      <c r="G1482" s="182" t="s">
        <v>641</v>
      </c>
      <c r="H1482" s="183">
        <v>1052</v>
      </c>
      <c r="I1482" s="184"/>
      <c r="J1482" s="185">
        <f>ROUND(I1482*H1482,2)</f>
        <v>0</v>
      </c>
      <c r="K1482" s="181" t="s">
        <v>381</v>
      </c>
      <c r="L1482" s="186"/>
      <c r="M1482" s="187" t="s">
        <v>1</v>
      </c>
      <c r="N1482" s="188" t="s">
        <v>41</v>
      </c>
      <c r="P1482" s="147">
        <f>O1482*H1482</f>
        <v>0</v>
      </c>
      <c r="Q1482" s="147">
        <v>0</v>
      </c>
      <c r="R1482" s="147">
        <f>Q1482*H1482</f>
        <v>0</v>
      </c>
      <c r="S1482" s="147">
        <v>0</v>
      </c>
      <c r="T1482" s="148">
        <f>S1482*H1482</f>
        <v>0</v>
      </c>
      <c r="AR1482" s="149" t="s">
        <v>424</v>
      </c>
      <c r="AT1482" s="149" t="s">
        <v>657</v>
      </c>
      <c r="AU1482" s="149" t="s">
        <v>83</v>
      </c>
      <c r="AY1482" s="17" t="s">
        <v>375</v>
      </c>
      <c r="BE1482" s="150">
        <f>IF(N1482="základní",J1482,0)</f>
        <v>0</v>
      </c>
      <c r="BF1482" s="150">
        <f>IF(N1482="snížená",J1482,0)</f>
        <v>0</v>
      </c>
      <c r="BG1482" s="150">
        <f>IF(N1482="zákl. přenesená",J1482,0)</f>
        <v>0</v>
      </c>
      <c r="BH1482" s="150">
        <f>IF(N1482="sníž. přenesená",J1482,0)</f>
        <v>0</v>
      </c>
      <c r="BI1482" s="150">
        <f>IF(N1482="nulová",J1482,0)</f>
        <v>0</v>
      </c>
      <c r="BJ1482" s="17" t="s">
        <v>83</v>
      </c>
      <c r="BK1482" s="150">
        <f>ROUND(I1482*H1482,2)</f>
        <v>0</v>
      </c>
      <c r="BL1482" s="17" t="s">
        <v>382</v>
      </c>
      <c r="BM1482" s="149" t="s">
        <v>3451</v>
      </c>
    </row>
    <row r="1483" spans="2:65" s="12" customFormat="1" ht="11.25" x14ac:dyDescent="0.2">
      <c r="B1483" s="151"/>
      <c r="D1483" s="152" t="s">
        <v>384</v>
      </c>
      <c r="E1483" s="153" t="s">
        <v>1</v>
      </c>
      <c r="F1483" s="154" t="s">
        <v>688</v>
      </c>
      <c r="H1483" s="155">
        <v>45</v>
      </c>
      <c r="I1483" s="156"/>
      <c r="L1483" s="151"/>
      <c r="M1483" s="157"/>
      <c r="T1483" s="158"/>
      <c r="AT1483" s="153" t="s">
        <v>384</v>
      </c>
      <c r="AU1483" s="153" t="s">
        <v>83</v>
      </c>
      <c r="AV1483" s="12" t="s">
        <v>85</v>
      </c>
      <c r="AW1483" s="12" t="s">
        <v>32</v>
      </c>
      <c r="AX1483" s="12" t="s">
        <v>76</v>
      </c>
      <c r="AY1483" s="153" t="s">
        <v>375</v>
      </c>
    </row>
    <row r="1484" spans="2:65" s="12" customFormat="1" ht="11.25" x14ac:dyDescent="0.2">
      <c r="B1484" s="151"/>
      <c r="D1484" s="152" t="s">
        <v>384</v>
      </c>
      <c r="E1484" s="153" t="s">
        <v>1</v>
      </c>
      <c r="F1484" s="154" t="s">
        <v>827</v>
      </c>
      <c r="H1484" s="155">
        <v>65</v>
      </c>
      <c r="I1484" s="156"/>
      <c r="L1484" s="151"/>
      <c r="M1484" s="157"/>
      <c r="T1484" s="158"/>
      <c r="AT1484" s="153" t="s">
        <v>384</v>
      </c>
      <c r="AU1484" s="153" t="s">
        <v>83</v>
      </c>
      <c r="AV1484" s="12" t="s">
        <v>85</v>
      </c>
      <c r="AW1484" s="12" t="s">
        <v>32</v>
      </c>
      <c r="AX1484" s="12" t="s">
        <v>76</v>
      </c>
      <c r="AY1484" s="153" t="s">
        <v>375</v>
      </c>
    </row>
    <row r="1485" spans="2:65" s="12" customFormat="1" ht="11.25" x14ac:dyDescent="0.2">
      <c r="B1485" s="151"/>
      <c r="D1485" s="152" t="s">
        <v>384</v>
      </c>
      <c r="E1485" s="153" t="s">
        <v>1</v>
      </c>
      <c r="F1485" s="154" t="s">
        <v>545</v>
      </c>
      <c r="H1485" s="155">
        <v>23</v>
      </c>
      <c r="I1485" s="156"/>
      <c r="L1485" s="151"/>
      <c r="M1485" s="157"/>
      <c r="T1485" s="158"/>
      <c r="AT1485" s="153" t="s">
        <v>384</v>
      </c>
      <c r="AU1485" s="153" t="s">
        <v>83</v>
      </c>
      <c r="AV1485" s="12" t="s">
        <v>85</v>
      </c>
      <c r="AW1485" s="12" t="s">
        <v>32</v>
      </c>
      <c r="AX1485" s="12" t="s">
        <v>76</v>
      </c>
      <c r="AY1485" s="153" t="s">
        <v>375</v>
      </c>
    </row>
    <row r="1486" spans="2:65" s="12" customFormat="1" ht="11.25" x14ac:dyDescent="0.2">
      <c r="B1486" s="151"/>
      <c r="D1486" s="152" t="s">
        <v>384</v>
      </c>
      <c r="E1486" s="153" t="s">
        <v>1</v>
      </c>
      <c r="F1486" s="154" t="s">
        <v>992</v>
      </c>
      <c r="H1486" s="155">
        <v>84</v>
      </c>
      <c r="I1486" s="156"/>
      <c r="L1486" s="151"/>
      <c r="M1486" s="157"/>
      <c r="T1486" s="158"/>
      <c r="AT1486" s="153" t="s">
        <v>384</v>
      </c>
      <c r="AU1486" s="153" t="s">
        <v>83</v>
      </c>
      <c r="AV1486" s="12" t="s">
        <v>85</v>
      </c>
      <c r="AW1486" s="12" t="s">
        <v>32</v>
      </c>
      <c r="AX1486" s="12" t="s">
        <v>76</v>
      </c>
      <c r="AY1486" s="153" t="s">
        <v>375</v>
      </c>
    </row>
    <row r="1487" spans="2:65" s="12" customFormat="1" ht="11.25" x14ac:dyDescent="0.2">
      <c r="B1487" s="151"/>
      <c r="D1487" s="152" t="s">
        <v>384</v>
      </c>
      <c r="E1487" s="153" t="s">
        <v>1</v>
      </c>
      <c r="F1487" s="154" t="s">
        <v>822</v>
      </c>
      <c r="H1487" s="155">
        <v>64</v>
      </c>
      <c r="I1487" s="156"/>
      <c r="L1487" s="151"/>
      <c r="M1487" s="157"/>
      <c r="T1487" s="158"/>
      <c r="AT1487" s="153" t="s">
        <v>384</v>
      </c>
      <c r="AU1487" s="153" t="s">
        <v>83</v>
      </c>
      <c r="AV1487" s="12" t="s">
        <v>85</v>
      </c>
      <c r="AW1487" s="12" t="s">
        <v>32</v>
      </c>
      <c r="AX1487" s="12" t="s">
        <v>76</v>
      </c>
      <c r="AY1487" s="153" t="s">
        <v>375</v>
      </c>
    </row>
    <row r="1488" spans="2:65" s="12" customFormat="1" ht="11.25" x14ac:dyDescent="0.2">
      <c r="B1488" s="151"/>
      <c r="D1488" s="152" t="s">
        <v>384</v>
      </c>
      <c r="E1488" s="153" t="s">
        <v>1</v>
      </c>
      <c r="F1488" s="154" t="s">
        <v>1093</v>
      </c>
      <c r="H1488" s="155">
        <v>94</v>
      </c>
      <c r="I1488" s="156"/>
      <c r="L1488" s="151"/>
      <c r="M1488" s="157"/>
      <c r="T1488" s="158"/>
      <c r="AT1488" s="153" t="s">
        <v>384</v>
      </c>
      <c r="AU1488" s="153" t="s">
        <v>83</v>
      </c>
      <c r="AV1488" s="12" t="s">
        <v>85</v>
      </c>
      <c r="AW1488" s="12" t="s">
        <v>32</v>
      </c>
      <c r="AX1488" s="12" t="s">
        <v>76</v>
      </c>
      <c r="AY1488" s="153" t="s">
        <v>375</v>
      </c>
    </row>
    <row r="1489" spans="2:65" s="12" customFormat="1" ht="11.25" x14ac:dyDescent="0.2">
      <c r="B1489" s="151"/>
      <c r="D1489" s="152" t="s">
        <v>384</v>
      </c>
      <c r="E1489" s="153" t="s">
        <v>1</v>
      </c>
      <c r="F1489" s="154" t="s">
        <v>723</v>
      </c>
      <c r="H1489" s="155">
        <v>52</v>
      </c>
      <c r="I1489" s="156"/>
      <c r="L1489" s="151"/>
      <c r="M1489" s="157"/>
      <c r="T1489" s="158"/>
      <c r="AT1489" s="153" t="s">
        <v>384</v>
      </c>
      <c r="AU1489" s="153" t="s">
        <v>83</v>
      </c>
      <c r="AV1489" s="12" t="s">
        <v>85</v>
      </c>
      <c r="AW1489" s="12" t="s">
        <v>32</v>
      </c>
      <c r="AX1489" s="12" t="s">
        <v>76</v>
      </c>
      <c r="AY1489" s="153" t="s">
        <v>375</v>
      </c>
    </row>
    <row r="1490" spans="2:65" s="12" customFormat="1" ht="11.25" x14ac:dyDescent="0.2">
      <c r="B1490" s="151"/>
      <c r="D1490" s="152" t="s">
        <v>384</v>
      </c>
      <c r="E1490" s="153" t="s">
        <v>1</v>
      </c>
      <c r="F1490" s="154" t="s">
        <v>692</v>
      </c>
      <c r="H1490" s="155">
        <v>46</v>
      </c>
      <c r="I1490" s="156"/>
      <c r="L1490" s="151"/>
      <c r="M1490" s="157"/>
      <c r="T1490" s="158"/>
      <c r="AT1490" s="153" t="s">
        <v>384</v>
      </c>
      <c r="AU1490" s="153" t="s">
        <v>83</v>
      </c>
      <c r="AV1490" s="12" t="s">
        <v>85</v>
      </c>
      <c r="AW1490" s="12" t="s">
        <v>32</v>
      </c>
      <c r="AX1490" s="12" t="s">
        <v>76</v>
      </c>
      <c r="AY1490" s="153" t="s">
        <v>375</v>
      </c>
    </row>
    <row r="1491" spans="2:65" s="12" customFormat="1" ht="11.25" x14ac:dyDescent="0.2">
      <c r="B1491" s="151"/>
      <c r="D1491" s="152" t="s">
        <v>384</v>
      </c>
      <c r="E1491" s="153" t="s">
        <v>1</v>
      </c>
      <c r="F1491" s="154" t="s">
        <v>7</v>
      </c>
      <c r="H1491" s="155">
        <v>21</v>
      </c>
      <c r="I1491" s="156"/>
      <c r="L1491" s="151"/>
      <c r="M1491" s="157"/>
      <c r="T1491" s="158"/>
      <c r="AT1491" s="153" t="s">
        <v>384</v>
      </c>
      <c r="AU1491" s="153" t="s">
        <v>83</v>
      </c>
      <c r="AV1491" s="12" t="s">
        <v>85</v>
      </c>
      <c r="AW1491" s="12" t="s">
        <v>32</v>
      </c>
      <c r="AX1491" s="12" t="s">
        <v>76</v>
      </c>
      <c r="AY1491" s="153" t="s">
        <v>375</v>
      </c>
    </row>
    <row r="1492" spans="2:65" s="12" customFormat="1" ht="11.25" x14ac:dyDescent="0.2">
      <c r="B1492" s="151"/>
      <c r="D1492" s="152" t="s">
        <v>384</v>
      </c>
      <c r="E1492" s="153" t="s">
        <v>1</v>
      </c>
      <c r="F1492" s="154" t="s">
        <v>778</v>
      </c>
      <c r="H1492" s="155">
        <v>56</v>
      </c>
      <c r="I1492" s="156"/>
      <c r="L1492" s="151"/>
      <c r="M1492" s="157"/>
      <c r="T1492" s="158"/>
      <c r="AT1492" s="153" t="s">
        <v>384</v>
      </c>
      <c r="AU1492" s="153" t="s">
        <v>83</v>
      </c>
      <c r="AV1492" s="12" t="s">
        <v>85</v>
      </c>
      <c r="AW1492" s="12" t="s">
        <v>32</v>
      </c>
      <c r="AX1492" s="12" t="s">
        <v>76</v>
      </c>
      <c r="AY1492" s="153" t="s">
        <v>375</v>
      </c>
    </row>
    <row r="1493" spans="2:65" s="12" customFormat="1" ht="11.25" x14ac:dyDescent="0.2">
      <c r="B1493" s="151"/>
      <c r="D1493" s="152" t="s">
        <v>384</v>
      </c>
      <c r="E1493" s="153" t="s">
        <v>1</v>
      </c>
      <c r="F1493" s="154" t="s">
        <v>7</v>
      </c>
      <c r="H1493" s="155">
        <v>21</v>
      </c>
      <c r="I1493" s="156"/>
      <c r="L1493" s="151"/>
      <c r="M1493" s="157"/>
      <c r="T1493" s="158"/>
      <c r="AT1493" s="153" t="s">
        <v>384</v>
      </c>
      <c r="AU1493" s="153" t="s">
        <v>83</v>
      </c>
      <c r="AV1493" s="12" t="s">
        <v>85</v>
      </c>
      <c r="AW1493" s="12" t="s">
        <v>32</v>
      </c>
      <c r="AX1493" s="12" t="s">
        <v>76</v>
      </c>
      <c r="AY1493" s="153" t="s">
        <v>375</v>
      </c>
    </row>
    <row r="1494" spans="2:65" s="12" customFormat="1" ht="11.25" x14ac:dyDescent="0.2">
      <c r="B1494" s="151"/>
      <c r="D1494" s="152" t="s">
        <v>384</v>
      </c>
      <c r="E1494" s="153" t="s">
        <v>1</v>
      </c>
      <c r="F1494" s="154" t="s">
        <v>982</v>
      </c>
      <c r="H1494" s="155">
        <v>82</v>
      </c>
      <c r="I1494" s="156"/>
      <c r="L1494" s="151"/>
      <c r="M1494" s="157"/>
      <c r="T1494" s="158"/>
      <c r="AT1494" s="153" t="s">
        <v>384</v>
      </c>
      <c r="AU1494" s="153" t="s">
        <v>83</v>
      </c>
      <c r="AV1494" s="12" t="s">
        <v>85</v>
      </c>
      <c r="AW1494" s="12" t="s">
        <v>32</v>
      </c>
      <c r="AX1494" s="12" t="s">
        <v>76</v>
      </c>
      <c r="AY1494" s="153" t="s">
        <v>375</v>
      </c>
    </row>
    <row r="1495" spans="2:65" s="12" customFormat="1" ht="11.25" x14ac:dyDescent="0.2">
      <c r="B1495" s="151"/>
      <c r="D1495" s="152" t="s">
        <v>384</v>
      </c>
      <c r="E1495" s="153" t="s">
        <v>1</v>
      </c>
      <c r="F1495" s="154" t="s">
        <v>692</v>
      </c>
      <c r="H1495" s="155">
        <v>46</v>
      </c>
      <c r="I1495" s="156"/>
      <c r="L1495" s="151"/>
      <c r="M1495" s="157"/>
      <c r="T1495" s="158"/>
      <c r="AT1495" s="153" t="s">
        <v>384</v>
      </c>
      <c r="AU1495" s="153" t="s">
        <v>83</v>
      </c>
      <c r="AV1495" s="12" t="s">
        <v>85</v>
      </c>
      <c r="AW1495" s="12" t="s">
        <v>32</v>
      </c>
      <c r="AX1495" s="12" t="s">
        <v>76</v>
      </c>
      <c r="AY1495" s="153" t="s">
        <v>375</v>
      </c>
    </row>
    <row r="1496" spans="2:65" s="12" customFormat="1" ht="11.25" x14ac:dyDescent="0.2">
      <c r="B1496" s="151"/>
      <c r="D1496" s="152" t="s">
        <v>384</v>
      </c>
      <c r="E1496" s="153" t="s">
        <v>1</v>
      </c>
      <c r="F1496" s="154" t="s">
        <v>970</v>
      </c>
      <c r="H1496" s="155">
        <v>80</v>
      </c>
      <c r="I1496" s="156"/>
      <c r="L1496" s="151"/>
      <c r="M1496" s="157"/>
      <c r="T1496" s="158"/>
      <c r="AT1496" s="153" t="s">
        <v>384</v>
      </c>
      <c r="AU1496" s="153" t="s">
        <v>83</v>
      </c>
      <c r="AV1496" s="12" t="s">
        <v>85</v>
      </c>
      <c r="AW1496" s="12" t="s">
        <v>32</v>
      </c>
      <c r="AX1496" s="12" t="s">
        <v>76</v>
      </c>
      <c r="AY1496" s="153" t="s">
        <v>375</v>
      </c>
    </row>
    <row r="1497" spans="2:65" s="12" customFormat="1" ht="11.25" x14ac:dyDescent="0.2">
      <c r="B1497" s="151"/>
      <c r="D1497" s="152" t="s">
        <v>384</v>
      </c>
      <c r="E1497" s="153" t="s">
        <v>1</v>
      </c>
      <c r="F1497" s="154" t="s">
        <v>822</v>
      </c>
      <c r="H1497" s="155">
        <v>64</v>
      </c>
      <c r="I1497" s="156"/>
      <c r="L1497" s="151"/>
      <c r="M1497" s="157"/>
      <c r="T1497" s="158"/>
      <c r="AT1497" s="153" t="s">
        <v>384</v>
      </c>
      <c r="AU1497" s="153" t="s">
        <v>83</v>
      </c>
      <c r="AV1497" s="12" t="s">
        <v>85</v>
      </c>
      <c r="AW1497" s="12" t="s">
        <v>32</v>
      </c>
      <c r="AX1497" s="12" t="s">
        <v>76</v>
      </c>
      <c r="AY1497" s="153" t="s">
        <v>375</v>
      </c>
    </row>
    <row r="1498" spans="2:65" s="12" customFormat="1" ht="11.25" x14ac:dyDescent="0.2">
      <c r="B1498" s="151"/>
      <c r="D1498" s="152" t="s">
        <v>384</v>
      </c>
      <c r="E1498" s="153" t="s">
        <v>1</v>
      </c>
      <c r="F1498" s="154" t="s">
        <v>723</v>
      </c>
      <c r="H1498" s="155">
        <v>52</v>
      </c>
      <c r="I1498" s="156"/>
      <c r="L1498" s="151"/>
      <c r="M1498" s="157"/>
      <c r="T1498" s="158"/>
      <c r="AT1498" s="153" t="s">
        <v>384</v>
      </c>
      <c r="AU1498" s="153" t="s">
        <v>83</v>
      </c>
      <c r="AV1498" s="12" t="s">
        <v>85</v>
      </c>
      <c r="AW1498" s="12" t="s">
        <v>32</v>
      </c>
      <c r="AX1498" s="12" t="s">
        <v>76</v>
      </c>
      <c r="AY1498" s="153" t="s">
        <v>375</v>
      </c>
    </row>
    <row r="1499" spans="2:65" s="12" customFormat="1" ht="11.25" x14ac:dyDescent="0.2">
      <c r="B1499" s="151"/>
      <c r="D1499" s="152" t="s">
        <v>384</v>
      </c>
      <c r="E1499" s="153" t="s">
        <v>1</v>
      </c>
      <c r="F1499" s="154" t="s">
        <v>816</v>
      </c>
      <c r="H1499" s="155">
        <v>63</v>
      </c>
      <c r="I1499" s="156"/>
      <c r="L1499" s="151"/>
      <c r="M1499" s="157"/>
      <c r="T1499" s="158"/>
      <c r="AT1499" s="153" t="s">
        <v>384</v>
      </c>
      <c r="AU1499" s="153" t="s">
        <v>83</v>
      </c>
      <c r="AV1499" s="12" t="s">
        <v>85</v>
      </c>
      <c r="AW1499" s="12" t="s">
        <v>32</v>
      </c>
      <c r="AX1499" s="12" t="s">
        <v>76</v>
      </c>
      <c r="AY1499" s="153" t="s">
        <v>375</v>
      </c>
    </row>
    <row r="1500" spans="2:65" s="12" customFormat="1" ht="11.25" x14ac:dyDescent="0.2">
      <c r="B1500" s="151"/>
      <c r="D1500" s="152" t="s">
        <v>384</v>
      </c>
      <c r="E1500" s="153" t="s">
        <v>1</v>
      </c>
      <c r="F1500" s="154" t="s">
        <v>585</v>
      </c>
      <c r="H1500" s="155">
        <v>32</v>
      </c>
      <c r="I1500" s="156"/>
      <c r="L1500" s="151"/>
      <c r="M1500" s="157"/>
      <c r="T1500" s="158"/>
      <c r="AT1500" s="153" t="s">
        <v>384</v>
      </c>
      <c r="AU1500" s="153" t="s">
        <v>83</v>
      </c>
      <c r="AV1500" s="12" t="s">
        <v>85</v>
      </c>
      <c r="AW1500" s="12" t="s">
        <v>32</v>
      </c>
      <c r="AX1500" s="12" t="s">
        <v>76</v>
      </c>
      <c r="AY1500" s="153" t="s">
        <v>375</v>
      </c>
    </row>
    <row r="1501" spans="2:65" s="12" customFormat="1" ht="11.25" x14ac:dyDescent="0.2">
      <c r="B1501" s="151"/>
      <c r="D1501" s="152" t="s">
        <v>384</v>
      </c>
      <c r="E1501" s="153" t="s">
        <v>1</v>
      </c>
      <c r="F1501" s="154" t="s">
        <v>809</v>
      </c>
      <c r="H1501" s="155">
        <v>62</v>
      </c>
      <c r="I1501" s="156"/>
      <c r="L1501" s="151"/>
      <c r="M1501" s="157"/>
      <c r="T1501" s="158"/>
      <c r="AT1501" s="153" t="s">
        <v>384</v>
      </c>
      <c r="AU1501" s="153" t="s">
        <v>83</v>
      </c>
      <c r="AV1501" s="12" t="s">
        <v>85</v>
      </c>
      <c r="AW1501" s="12" t="s">
        <v>32</v>
      </c>
      <c r="AX1501" s="12" t="s">
        <v>76</v>
      </c>
      <c r="AY1501" s="153" t="s">
        <v>375</v>
      </c>
    </row>
    <row r="1502" spans="2:65" s="13" customFormat="1" ht="11.25" x14ac:dyDescent="0.2">
      <c r="B1502" s="159"/>
      <c r="D1502" s="152" t="s">
        <v>384</v>
      </c>
      <c r="E1502" s="160" t="s">
        <v>1</v>
      </c>
      <c r="F1502" s="161" t="s">
        <v>387</v>
      </c>
      <c r="H1502" s="162">
        <v>1052</v>
      </c>
      <c r="I1502" s="163"/>
      <c r="L1502" s="159"/>
      <c r="M1502" s="164"/>
      <c r="T1502" s="165"/>
      <c r="AT1502" s="160" t="s">
        <v>384</v>
      </c>
      <c r="AU1502" s="160" t="s">
        <v>83</v>
      </c>
      <c r="AV1502" s="13" t="s">
        <v>382</v>
      </c>
      <c r="AW1502" s="13" t="s">
        <v>32</v>
      </c>
      <c r="AX1502" s="13" t="s">
        <v>83</v>
      </c>
      <c r="AY1502" s="160" t="s">
        <v>375</v>
      </c>
    </row>
    <row r="1503" spans="2:65" s="14" customFormat="1" ht="11.25" x14ac:dyDescent="0.2">
      <c r="B1503" s="166"/>
      <c r="D1503" s="152" t="s">
        <v>384</v>
      </c>
      <c r="E1503" s="167" t="s">
        <v>1</v>
      </c>
      <c r="F1503" s="168" t="s">
        <v>3301</v>
      </c>
      <c r="H1503" s="167" t="s">
        <v>1</v>
      </c>
      <c r="I1503" s="169"/>
      <c r="L1503" s="166"/>
      <c r="M1503" s="170"/>
      <c r="T1503" s="171"/>
      <c r="AT1503" s="167" t="s">
        <v>384</v>
      </c>
      <c r="AU1503" s="167" t="s">
        <v>83</v>
      </c>
      <c r="AV1503" s="14" t="s">
        <v>83</v>
      </c>
      <c r="AW1503" s="14" t="s">
        <v>32</v>
      </c>
      <c r="AX1503" s="14" t="s">
        <v>76</v>
      </c>
      <c r="AY1503" s="167" t="s">
        <v>375</v>
      </c>
    </row>
    <row r="1504" spans="2:65" s="1" customFormat="1" ht="16.5" customHeight="1" x14ac:dyDescent="0.2">
      <c r="B1504" s="32"/>
      <c r="C1504" s="179" t="s">
        <v>1708</v>
      </c>
      <c r="D1504" s="179" t="s">
        <v>657</v>
      </c>
      <c r="E1504" s="180" t="s">
        <v>3452</v>
      </c>
      <c r="F1504" s="181" t="s">
        <v>3453</v>
      </c>
      <c r="G1504" s="182" t="s">
        <v>631</v>
      </c>
      <c r="H1504" s="183">
        <v>4</v>
      </c>
      <c r="I1504" s="184"/>
      <c r="J1504" s="185">
        <f>ROUND(I1504*H1504,2)</f>
        <v>0</v>
      </c>
      <c r="K1504" s="181" t="s">
        <v>381</v>
      </c>
      <c r="L1504" s="186"/>
      <c r="M1504" s="187" t="s">
        <v>1</v>
      </c>
      <c r="N1504" s="188" t="s">
        <v>41</v>
      </c>
      <c r="P1504" s="147">
        <f>O1504*H1504</f>
        <v>0</v>
      </c>
      <c r="Q1504" s="147">
        <v>0</v>
      </c>
      <c r="R1504" s="147">
        <f>Q1504*H1504</f>
        <v>0</v>
      </c>
      <c r="S1504" s="147">
        <v>0</v>
      </c>
      <c r="T1504" s="148">
        <f>S1504*H1504</f>
        <v>0</v>
      </c>
      <c r="AR1504" s="149" t="s">
        <v>424</v>
      </c>
      <c r="AT1504" s="149" t="s">
        <v>657</v>
      </c>
      <c r="AU1504" s="149" t="s">
        <v>83</v>
      </c>
      <c r="AY1504" s="17" t="s">
        <v>375</v>
      </c>
      <c r="BE1504" s="150">
        <f>IF(N1504="základní",J1504,0)</f>
        <v>0</v>
      </c>
      <c r="BF1504" s="150">
        <f>IF(N1504="snížená",J1504,0)</f>
        <v>0</v>
      </c>
      <c r="BG1504" s="150">
        <f>IF(N1504="zákl. přenesená",J1504,0)</f>
        <v>0</v>
      </c>
      <c r="BH1504" s="150">
        <f>IF(N1504="sníž. přenesená",J1504,0)</f>
        <v>0</v>
      </c>
      <c r="BI1504" s="150">
        <f>IF(N1504="nulová",J1504,0)</f>
        <v>0</v>
      </c>
      <c r="BJ1504" s="17" t="s">
        <v>83</v>
      </c>
      <c r="BK1504" s="150">
        <f>ROUND(I1504*H1504,2)</f>
        <v>0</v>
      </c>
      <c r="BL1504" s="17" t="s">
        <v>382</v>
      </c>
      <c r="BM1504" s="149" t="s">
        <v>3454</v>
      </c>
    </row>
    <row r="1505" spans="2:65" s="12" customFormat="1" ht="11.25" x14ac:dyDescent="0.2">
      <c r="B1505" s="151"/>
      <c r="D1505" s="152" t="s">
        <v>384</v>
      </c>
      <c r="E1505" s="153" t="s">
        <v>1</v>
      </c>
      <c r="F1505" s="154" t="s">
        <v>382</v>
      </c>
      <c r="H1505" s="155">
        <v>4</v>
      </c>
      <c r="I1505" s="156"/>
      <c r="L1505" s="151"/>
      <c r="M1505" s="157"/>
      <c r="T1505" s="158"/>
      <c r="AT1505" s="153" t="s">
        <v>384</v>
      </c>
      <c r="AU1505" s="153" t="s">
        <v>83</v>
      </c>
      <c r="AV1505" s="12" t="s">
        <v>85</v>
      </c>
      <c r="AW1505" s="12" t="s">
        <v>32</v>
      </c>
      <c r="AX1505" s="12" t="s">
        <v>83</v>
      </c>
      <c r="AY1505" s="153" t="s">
        <v>375</v>
      </c>
    </row>
    <row r="1506" spans="2:65" s="14" customFormat="1" ht="11.25" x14ac:dyDescent="0.2">
      <c r="B1506" s="166"/>
      <c r="D1506" s="152" t="s">
        <v>384</v>
      </c>
      <c r="E1506" s="167" t="s">
        <v>1</v>
      </c>
      <c r="F1506" s="168" t="s">
        <v>3301</v>
      </c>
      <c r="H1506" s="167" t="s">
        <v>1</v>
      </c>
      <c r="I1506" s="169"/>
      <c r="L1506" s="166"/>
      <c r="M1506" s="170"/>
      <c r="T1506" s="171"/>
      <c r="AT1506" s="167" t="s">
        <v>384</v>
      </c>
      <c r="AU1506" s="167" t="s">
        <v>83</v>
      </c>
      <c r="AV1506" s="14" t="s">
        <v>83</v>
      </c>
      <c r="AW1506" s="14" t="s">
        <v>32</v>
      </c>
      <c r="AX1506" s="14" t="s">
        <v>76</v>
      </c>
      <c r="AY1506" s="167" t="s">
        <v>375</v>
      </c>
    </row>
    <row r="1507" spans="2:65" s="1" customFormat="1" ht="24.2" customHeight="1" x14ac:dyDescent="0.2">
      <c r="B1507" s="32"/>
      <c r="C1507" s="179" t="s">
        <v>1712</v>
      </c>
      <c r="D1507" s="179" t="s">
        <v>657</v>
      </c>
      <c r="E1507" s="180" t="s">
        <v>3455</v>
      </c>
      <c r="F1507" s="181" t="s">
        <v>3456</v>
      </c>
      <c r="G1507" s="182" t="s">
        <v>631</v>
      </c>
      <c r="H1507" s="183">
        <v>7</v>
      </c>
      <c r="I1507" s="184"/>
      <c r="J1507" s="185">
        <f>ROUND(I1507*H1507,2)</f>
        <v>0</v>
      </c>
      <c r="K1507" s="181" t="s">
        <v>381</v>
      </c>
      <c r="L1507" s="186"/>
      <c r="M1507" s="187" t="s">
        <v>1</v>
      </c>
      <c r="N1507" s="188" t="s">
        <v>41</v>
      </c>
      <c r="P1507" s="147">
        <f>O1507*H1507</f>
        <v>0</v>
      </c>
      <c r="Q1507" s="147">
        <v>0</v>
      </c>
      <c r="R1507" s="147">
        <f>Q1507*H1507</f>
        <v>0</v>
      </c>
      <c r="S1507" s="147">
        <v>0</v>
      </c>
      <c r="T1507" s="148">
        <f>S1507*H1507</f>
        <v>0</v>
      </c>
      <c r="AR1507" s="149" t="s">
        <v>424</v>
      </c>
      <c r="AT1507" s="149" t="s">
        <v>657</v>
      </c>
      <c r="AU1507" s="149" t="s">
        <v>83</v>
      </c>
      <c r="AY1507" s="17" t="s">
        <v>375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83</v>
      </c>
      <c r="BK1507" s="150">
        <f>ROUND(I1507*H1507,2)</f>
        <v>0</v>
      </c>
      <c r="BL1507" s="17" t="s">
        <v>382</v>
      </c>
      <c r="BM1507" s="149" t="s">
        <v>3457</v>
      </c>
    </row>
    <row r="1508" spans="2:65" s="12" customFormat="1" ht="11.25" x14ac:dyDescent="0.2">
      <c r="B1508" s="151"/>
      <c r="D1508" s="152" t="s">
        <v>384</v>
      </c>
      <c r="E1508" s="153" t="s">
        <v>1</v>
      </c>
      <c r="F1508" s="154" t="s">
        <v>418</v>
      </c>
      <c r="H1508" s="155">
        <v>7</v>
      </c>
      <c r="I1508" s="156"/>
      <c r="L1508" s="151"/>
      <c r="M1508" s="157"/>
      <c r="T1508" s="158"/>
      <c r="AT1508" s="153" t="s">
        <v>384</v>
      </c>
      <c r="AU1508" s="153" t="s">
        <v>83</v>
      </c>
      <c r="AV1508" s="12" t="s">
        <v>85</v>
      </c>
      <c r="AW1508" s="12" t="s">
        <v>32</v>
      </c>
      <c r="AX1508" s="12" t="s">
        <v>83</v>
      </c>
      <c r="AY1508" s="153" t="s">
        <v>375</v>
      </c>
    </row>
    <row r="1509" spans="2:65" s="14" customFormat="1" ht="11.25" x14ac:dyDescent="0.2">
      <c r="B1509" s="166"/>
      <c r="D1509" s="152" t="s">
        <v>384</v>
      </c>
      <c r="E1509" s="167" t="s">
        <v>1</v>
      </c>
      <c r="F1509" s="168" t="s">
        <v>3301</v>
      </c>
      <c r="H1509" s="167" t="s">
        <v>1</v>
      </c>
      <c r="I1509" s="169"/>
      <c r="L1509" s="166"/>
      <c r="M1509" s="170"/>
      <c r="T1509" s="171"/>
      <c r="AT1509" s="167" t="s">
        <v>384</v>
      </c>
      <c r="AU1509" s="167" t="s">
        <v>83</v>
      </c>
      <c r="AV1509" s="14" t="s">
        <v>83</v>
      </c>
      <c r="AW1509" s="14" t="s">
        <v>32</v>
      </c>
      <c r="AX1509" s="14" t="s">
        <v>76</v>
      </c>
      <c r="AY1509" s="167" t="s">
        <v>375</v>
      </c>
    </row>
    <row r="1510" spans="2:65" s="1" customFormat="1" ht="16.5" customHeight="1" x14ac:dyDescent="0.2">
      <c r="B1510" s="32"/>
      <c r="C1510" s="179" t="s">
        <v>1716</v>
      </c>
      <c r="D1510" s="179" t="s">
        <v>657</v>
      </c>
      <c r="E1510" s="180" t="s">
        <v>3458</v>
      </c>
      <c r="F1510" s="181" t="s">
        <v>3459</v>
      </c>
      <c r="G1510" s="182" t="s">
        <v>631</v>
      </c>
      <c r="H1510" s="183">
        <v>200</v>
      </c>
      <c r="I1510" s="184"/>
      <c r="J1510" s="185">
        <f>ROUND(I1510*H1510,2)</f>
        <v>0</v>
      </c>
      <c r="K1510" s="181" t="s">
        <v>381</v>
      </c>
      <c r="L1510" s="186"/>
      <c r="M1510" s="187" t="s">
        <v>1</v>
      </c>
      <c r="N1510" s="188" t="s">
        <v>41</v>
      </c>
      <c r="P1510" s="147">
        <f>O1510*H1510</f>
        <v>0</v>
      </c>
      <c r="Q1510" s="147">
        <v>0</v>
      </c>
      <c r="R1510" s="147">
        <f>Q1510*H1510</f>
        <v>0</v>
      </c>
      <c r="S1510" s="147">
        <v>0</v>
      </c>
      <c r="T1510" s="148">
        <f>S1510*H1510</f>
        <v>0</v>
      </c>
      <c r="AR1510" s="149" t="s">
        <v>424</v>
      </c>
      <c r="AT1510" s="149" t="s">
        <v>657</v>
      </c>
      <c r="AU1510" s="149" t="s">
        <v>83</v>
      </c>
      <c r="AY1510" s="17" t="s">
        <v>375</v>
      </c>
      <c r="BE1510" s="150">
        <f>IF(N1510="základní",J1510,0)</f>
        <v>0</v>
      </c>
      <c r="BF1510" s="150">
        <f>IF(N1510="snížená",J1510,0)</f>
        <v>0</v>
      </c>
      <c r="BG1510" s="150">
        <f>IF(N1510="zákl. přenesená",J1510,0)</f>
        <v>0</v>
      </c>
      <c r="BH1510" s="150">
        <f>IF(N1510="sníž. přenesená",J1510,0)</f>
        <v>0</v>
      </c>
      <c r="BI1510" s="150">
        <f>IF(N1510="nulová",J1510,0)</f>
        <v>0</v>
      </c>
      <c r="BJ1510" s="17" t="s">
        <v>83</v>
      </c>
      <c r="BK1510" s="150">
        <f>ROUND(I1510*H1510,2)</f>
        <v>0</v>
      </c>
      <c r="BL1510" s="17" t="s">
        <v>382</v>
      </c>
      <c r="BM1510" s="149" t="s">
        <v>3460</v>
      </c>
    </row>
    <row r="1511" spans="2:65" s="12" customFormat="1" ht="11.25" x14ac:dyDescent="0.2">
      <c r="B1511" s="151"/>
      <c r="D1511" s="152" t="s">
        <v>384</v>
      </c>
      <c r="E1511" s="153" t="s">
        <v>1</v>
      </c>
      <c r="F1511" s="154" t="s">
        <v>1704</v>
      </c>
      <c r="H1511" s="155">
        <v>200</v>
      </c>
      <c r="I1511" s="156"/>
      <c r="L1511" s="151"/>
      <c r="M1511" s="157"/>
      <c r="T1511" s="158"/>
      <c r="AT1511" s="153" t="s">
        <v>384</v>
      </c>
      <c r="AU1511" s="153" t="s">
        <v>83</v>
      </c>
      <c r="AV1511" s="12" t="s">
        <v>85</v>
      </c>
      <c r="AW1511" s="12" t="s">
        <v>32</v>
      </c>
      <c r="AX1511" s="12" t="s">
        <v>83</v>
      </c>
      <c r="AY1511" s="153" t="s">
        <v>375</v>
      </c>
    </row>
    <row r="1512" spans="2:65" s="14" customFormat="1" ht="11.25" x14ac:dyDescent="0.2">
      <c r="B1512" s="166"/>
      <c r="D1512" s="152" t="s">
        <v>384</v>
      </c>
      <c r="E1512" s="167" t="s">
        <v>1</v>
      </c>
      <c r="F1512" s="168" t="s">
        <v>3308</v>
      </c>
      <c r="H1512" s="167" t="s">
        <v>1</v>
      </c>
      <c r="I1512" s="169"/>
      <c r="L1512" s="166"/>
      <c r="M1512" s="170"/>
      <c r="T1512" s="171"/>
      <c r="AT1512" s="167" t="s">
        <v>384</v>
      </c>
      <c r="AU1512" s="167" t="s">
        <v>83</v>
      </c>
      <c r="AV1512" s="14" t="s">
        <v>83</v>
      </c>
      <c r="AW1512" s="14" t="s">
        <v>32</v>
      </c>
      <c r="AX1512" s="14" t="s">
        <v>76</v>
      </c>
      <c r="AY1512" s="167" t="s">
        <v>375</v>
      </c>
    </row>
    <row r="1513" spans="2:65" s="1" customFormat="1" ht="16.5" customHeight="1" x14ac:dyDescent="0.2">
      <c r="B1513" s="32"/>
      <c r="C1513" s="179" t="s">
        <v>1720</v>
      </c>
      <c r="D1513" s="179" t="s">
        <v>657</v>
      </c>
      <c r="E1513" s="180" t="s">
        <v>3461</v>
      </c>
      <c r="F1513" s="181" t="s">
        <v>3462</v>
      </c>
      <c r="G1513" s="182" t="s">
        <v>631</v>
      </c>
      <c r="H1513" s="183">
        <v>12</v>
      </c>
      <c r="I1513" s="184"/>
      <c r="J1513" s="185">
        <f>ROUND(I1513*H1513,2)</f>
        <v>0</v>
      </c>
      <c r="K1513" s="181" t="s">
        <v>381</v>
      </c>
      <c r="L1513" s="186"/>
      <c r="M1513" s="187" t="s">
        <v>1</v>
      </c>
      <c r="N1513" s="188" t="s">
        <v>41</v>
      </c>
      <c r="P1513" s="147">
        <f>O1513*H1513</f>
        <v>0</v>
      </c>
      <c r="Q1513" s="147">
        <v>0</v>
      </c>
      <c r="R1513" s="147">
        <f>Q1513*H1513</f>
        <v>0</v>
      </c>
      <c r="S1513" s="147">
        <v>0</v>
      </c>
      <c r="T1513" s="148">
        <f>S1513*H1513</f>
        <v>0</v>
      </c>
      <c r="AR1513" s="149" t="s">
        <v>424</v>
      </c>
      <c r="AT1513" s="149" t="s">
        <v>657</v>
      </c>
      <c r="AU1513" s="149" t="s">
        <v>83</v>
      </c>
      <c r="AY1513" s="17" t="s">
        <v>375</v>
      </c>
      <c r="BE1513" s="150">
        <f>IF(N1513="základní",J1513,0)</f>
        <v>0</v>
      </c>
      <c r="BF1513" s="150">
        <f>IF(N1513="snížená",J1513,0)</f>
        <v>0</v>
      </c>
      <c r="BG1513" s="150">
        <f>IF(N1513="zákl. přenesená",J1513,0)</f>
        <v>0</v>
      </c>
      <c r="BH1513" s="150">
        <f>IF(N1513="sníž. přenesená",J1513,0)</f>
        <v>0</v>
      </c>
      <c r="BI1513" s="150">
        <f>IF(N1513="nulová",J1513,0)</f>
        <v>0</v>
      </c>
      <c r="BJ1513" s="17" t="s">
        <v>83</v>
      </c>
      <c r="BK1513" s="150">
        <f>ROUND(I1513*H1513,2)</f>
        <v>0</v>
      </c>
      <c r="BL1513" s="17" t="s">
        <v>382</v>
      </c>
      <c r="BM1513" s="149" t="s">
        <v>3463</v>
      </c>
    </row>
    <row r="1514" spans="2:65" s="12" customFormat="1" ht="11.25" x14ac:dyDescent="0.2">
      <c r="B1514" s="151"/>
      <c r="D1514" s="152" t="s">
        <v>384</v>
      </c>
      <c r="E1514" s="153" t="s">
        <v>1</v>
      </c>
      <c r="F1514" s="154" t="s">
        <v>85</v>
      </c>
      <c r="H1514" s="155">
        <v>2</v>
      </c>
      <c r="I1514" s="156"/>
      <c r="L1514" s="151"/>
      <c r="M1514" s="157"/>
      <c r="T1514" s="158"/>
      <c r="AT1514" s="153" t="s">
        <v>384</v>
      </c>
      <c r="AU1514" s="153" t="s">
        <v>83</v>
      </c>
      <c r="AV1514" s="12" t="s">
        <v>85</v>
      </c>
      <c r="AW1514" s="12" t="s">
        <v>32</v>
      </c>
      <c r="AX1514" s="12" t="s">
        <v>76</v>
      </c>
      <c r="AY1514" s="153" t="s">
        <v>375</v>
      </c>
    </row>
    <row r="1515" spans="2:65" s="12" customFormat="1" ht="11.25" x14ac:dyDescent="0.2">
      <c r="B1515" s="151"/>
      <c r="D1515" s="152" t="s">
        <v>384</v>
      </c>
      <c r="E1515" s="153" t="s">
        <v>1</v>
      </c>
      <c r="F1515" s="154" t="s">
        <v>404</v>
      </c>
      <c r="H1515" s="155">
        <v>5</v>
      </c>
      <c r="I1515" s="156"/>
      <c r="L1515" s="151"/>
      <c r="M1515" s="157"/>
      <c r="T1515" s="158"/>
      <c r="AT1515" s="153" t="s">
        <v>384</v>
      </c>
      <c r="AU1515" s="153" t="s">
        <v>83</v>
      </c>
      <c r="AV1515" s="12" t="s">
        <v>85</v>
      </c>
      <c r="AW1515" s="12" t="s">
        <v>32</v>
      </c>
      <c r="AX1515" s="12" t="s">
        <v>76</v>
      </c>
      <c r="AY1515" s="153" t="s">
        <v>375</v>
      </c>
    </row>
    <row r="1516" spans="2:65" s="12" customFormat="1" ht="11.25" x14ac:dyDescent="0.2">
      <c r="B1516" s="151"/>
      <c r="D1516" s="152" t="s">
        <v>384</v>
      </c>
      <c r="E1516" s="153" t="s">
        <v>1</v>
      </c>
      <c r="F1516" s="154" t="s">
        <v>382</v>
      </c>
      <c r="H1516" s="155">
        <v>4</v>
      </c>
      <c r="I1516" s="156"/>
      <c r="L1516" s="151"/>
      <c r="M1516" s="157"/>
      <c r="T1516" s="158"/>
      <c r="AT1516" s="153" t="s">
        <v>384</v>
      </c>
      <c r="AU1516" s="153" t="s">
        <v>83</v>
      </c>
      <c r="AV1516" s="12" t="s">
        <v>85</v>
      </c>
      <c r="AW1516" s="12" t="s">
        <v>32</v>
      </c>
      <c r="AX1516" s="12" t="s">
        <v>76</v>
      </c>
      <c r="AY1516" s="153" t="s">
        <v>375</v>
      </c>
    </row>
    <row r="1517" spans="2:65" s="12" customFormat="1" ht="11.25" x14ac:dyDescent="0.2">
      <c r="B1517" s="151"/>
      <c r="D1517" s="152" t="s">
        <v>384</v>
      </c>
      <c r="E1517" s="153" t="s">
        <v>1</v>
      </c>
      <c r="F1517" s="154" t="s">
        <v>83</v>
      </c>
      <c r="H1517" s="155">
        <v>1</v>
      </c>
      <c r="I1517" s="156"/>
      <c r="L1517" s="151"/>
      <c r="M1517" s="157"/>
      <c r="T1517" s="158"/>
      <c r="AT1517" s="153" t="s">
        <v>384</v>
      </c>
      <c r="AU1517" s="153" t="s">
        <v>83</v>
      </c>
      <c r="AV1517" s="12" t="s">
        <v>85</v>
      </c>
      <c r="AW1517" s="12" t="s">
        <v>32</v>
      </c>
      <c r="AX1517" s="12" t="s">
        <v>76</v>
      </c>
      <c r="AY1517" s="153" t="s">
        <v>375</v>
      </c>
    </row>
    <row r="1518" spans="2:65" s="13" customFormat="1" ht="11.25" x14ac:dyDescent="0.2">
      <c r="B1518" s="159"/>
      <c r="D1518" s="152" t="s">
        <v>384</v>
      </c>
      <c r="E1518" s="160" t="s">
        <v>1</v>
      </c>
      <c r="F1518" s="161" t="s">
        <v>387</v>
      </c>
      <c r="H1518" s="162">
        <v>12</v>
      </c>
      <c r="I1518" s="163"/>
      <c r="L1518" s="159"/>
      <c r="M1518" s="164"/>
      <c r="T1518" s="165"/>
      <c r="AT1518" s="160" t="s">
        <v>384</v>
      </c>
      <c r="AU1518" s="160" t="s">
        <v>83</v>
      </c>
      <c r="AV1518" s="13" t="s">
        <v>382</v>
      </c>
      <c r="AW1518" s="13" t="s">
        <v>32</v>
      </c>
      <c r="AX1518" s="13" t="s">
        <v>83</v>
      </c>
      <c r="AY1518" s="160" t="s">
        <v>375</v>
      </c>
    </row>
    <row r="1519" spans="2:65" s="14" customFormat="1" ht="11.25" x14ac:dyDescent="0.2">
      <c r="B1519" s="166"/>
      <c r="D1519" s="152" t="s">
        <v>384</v>
      </c>
      <c r="E1519" s="167" t="s">
        <v>1</v>
      </c>
      <c r="F1519" s="168" t="s">
        <v>3308</v>
      </c>
      <c r="H1519" s="167" t="s">
        <v>1</v>
      </c>
      <c r="I1519" s="169"/>
      <c r="L1519" s="166"/>
      <c r="M1519" s="170"/>
      <c r="T1519" s="171"/>
      <c r="AT1519" s="167" t="s">
        <v>384</v>
      </c>
      <c r="AU1519" s="167" t="s">
        <v>83</v>
      </c>
      <c r="AV1519" s="14" t="s">
        <v>83</v>
      </c>
      <c r="AW1519" s="14" t="s">
        <v>32</v>
      </c>
      <c r="AX1519" s="14" t="s">
        <v>76</v>
      </c>
      <c r="AY1519" s="167" t="s">
        <v>375</v>
      </c>
    </row>
    <row r="1520" spans="2:65" s="1" customFormat="1" ht="21.75" customHeight="1" x14ac:dyDescent="0.2">
      <c r="B1520" s="32"/>
      <c r="C1520" s="179" t="s">
        <v>1724</v>
      </c>
      <c r="D1520" s="179" t="s">
        <v>657</v>
      </c>
      <c r="E1520" s="180" t="s">
        <v>3464</v>
      </c>
      <c r="F1520" s="181" t="s">
        <v>3465</v>
      </c>
      <c r="G1520" s="182" t="s">
        <v>631</v>
      </c>
      <c r="H1520" s="183">
        <v>2</v>
      </c>
      <c r="I1520" s="184"/>
      <c r="J1520" s="185">
        <f>ROUND(I1520*H1520,2)</f>
        <v>0</v>
      </c>
      <c r="K1520" s="181" t="s">
        <v>381</v>
      </c>
      <c r="L1520" s="186"/>
      <c r="M1520" s="187" t="s">
        <v>1</v>
      </c>
      <c r="N1520" s="188" t="s">
        <v>41</v>
      </c>
      <c r="P1520" s="147">
        <f>O1520*H1520</f>
        <v>0</v>
      </c>
      <c r="Q1520" s="147">
        <v>0</v>
      </c>
      <c r="R1520" s="147">
        <f>Q1520*H1520</f>
        <v>0</v>
      </c>
      <c r="S1520" s="147">
        <v>0</v>
      </c>
      <c r="T1520" s="148">
        <f>S1520*H1520</f>
        <v>0</v>
      </c>
      <c r="AR1520" s="149" t="s">
        <v>424</v>
      </c>
      <c r="AT1520" s="149" t="s">
        <v>657</v>
      </c>
      <c r="AU1520" s="149" t="s">
        <v>83</v>
      </c>
      <c r="AY1520" s="17" t="s">
        <v>375</v>
      </c>
      <c r="BE1520" s="150">
        <f>IF(N1520="základní",J1520,0)</f>
        <v>0</v>
      </c>
      <c r="BF1520" s="150">
        <f>IF(N1520="snížená",J1520,0)</f>
        <v>0</v>
      </c>
      <c r="BG1520" s="150">
        <f>IF(N1520="zákl. přenesená",J1520,0)</f>
        <v>0</v>
      </c>
      <c r="BH1520" s="150">
        <f>IF(N1520="sníž. přenesená",J1520,0)</f>
        <v>0</v>
      </c>
      <c r="BI1520" s="150">
        <f>IF(N1520="nulová",J1520,0)</f>
        <v>0</v>
      </c>
      <c r="BJ1520" s="17" t="s">
        <v>83</v>
      </c>
      <c r="BK1520" s="150">
        <f>ROUND(I1520*H1520,2)</f>
        <v>0</v>
      </c>
      <c r="BL1520" s="17" t="s">
        <v>382</v>
      </c>
      <c r="BM1520" s="149" t="s">
        <v>3466</v>
      </c>
    </row>
    <row r="1521" spans="2:65" s="12" customFormat="1" ht="11.25" x14ac:dyDescent="0.2">
      <c r="B1521" s="151"/>
      <c r="D1521" s="152" t="s">
        <v>384</v>
      </c>
      <c r="E1521" s="153" t="s">
        <v>1</v>
      </c>
      <c r="F1521" s="154" t="s">
        <v>93</v>
      </c>
      <c r="H1521" s="155">
        <v>3</v>
      </c>
      <c r="I1521" s="156"/>
      <c r="L1521" s="151"/>
      <c r="M1521" s="157"/>
      <c r="T1521" s="158"/>
      <c r="AT1521" s="153" t="s">
        <v>384</v>
      </c>
      <c r="AU1521" s="153" t="s">
        <v>83</v>
      </c>
      <c r="AV1521" s="12" t="s">
        <v>85</v>
      </c>
      <c r="AW1521" s="12" t="s">
        <v>32</v>
      </c>
      <c r="AX1521" s="12" t="s">
        <v>76</v>
      </c>
      <c r="AY1521" s="153" t="s">
        <v>375</v>
      </c>
    </row>
    <row r="1522" spans="2:65" s="12" customFormat="1" ht="11.25" x14ac:dyDescent="0.2">
      <c r="B1522" s="151"/>
      <c r="D1522" s="152" t="s">
        <v>384</v>
      </c>
      <c r="E1522" s="153" t="s">
        <v>1</v>
      </c>
      <c r="F1522" s="154" t="s">
        <v>85</v>
      </c>
      <c r="H1522" s="155">
        <v>2</v>
      </c>
      <c r="I1522" s="156"/>
      <c r="L1522" s="151"/>
      <c r="M1522" s="157"/>
      <c r="T1522" s="158"/>
      <c r="AT1522" s="153" t="s">
        <v>384</v>
      </c>
      <c r="AU1522" s="153" t="s">
        <v>83</v>
      </c>
      <c r="AV1522" s="12" t="s">
        <v>85</v>
      </c>
      <c r="AW1522" s="12" t="s">
        <v>32</v>
      </c>
      <c r="AX1522" s="12" t="s">
        <v>83</v>
      </c>
      <c r="AY1522" s="153" t="s">
        <v>375</v>
      </c>
    </row>
    <row r="1523" spans="2:65" s="14" customFormat="1" ht="11.25" x14ac:dyDescent="0.2">
      <c r="B1523" s="166"/>
      <c r="D1523" s="152" t="s">
        <v>384</v>
      </c>
      <c r="E1523" s="167" t="s">
        <v>1</v>
      </c>
      <c r="F1523" s="168" t="s">
        <v>3308</v>
      </c>
      <c r="H1523" s="167" t="s">
        <v>1</v>
      </c>
      <c r="I1523" s="169"/>
      <c r="L1523" s="166"/>
      <c r="M1523" s="170"/>
      <c r="T1523" s="171"/>
      <c r="AT1523" s="167" t="s">
        <v>384</v>
      </c>
      <c r="AU1523" s="167" t="s">
        <v>83</v>
      </c>
      <c r="AV1523" s="14" t="s">
        <v>83</v>
      </c>
      <c r="AW1523" s="14" t="s">
        <v>32</v>
      </c>
      <c r="AX1523" s="14" t="s">
        <v>76</v>
      </c>
      <c r="AY1523" s="167" t="s">
        <v>375</v>
      </c>
    </row>
    <row r="1524" spans="2:65" s="1" customFormat="1" ht="16.5" customHeight="1" x14ac:dyDescent="0.2">
      <c r="B1524" s="32"/>
      <c r="C1524" s="179" t="s">
        <v>1728</v>
      </c>
      <c r="D1524" s="179" t="s">
        <v>657</v>
      </c>
      <c r="E1524" s="180" t="s">
        <v>3467</v>
      </c>
      <c r="F1524" s="181" t="s">
        <v>3468</v>
      </c>
      <c r="G1524" s="182" t="s">
        <v>631</v>
      </c>
      <c r="H1524" s="183">
        <v>120</v>
      </c>
      <c r="I1524" s="184"/>
      <c r="J1524" s="185">
        <f>ROUND(I1524*H1524,2)</f>
        <v>0</v>
      </c>
      <c r="K1524" s="181" t="s">
        <v>381</v>
      </c>
      <c r="L1524" s="186"/>
      <c r="M1524" s="187" t="s">
        <v>1</v>
      </c>
      <c r="N1524" s="188" t="s">
        <v>41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424</v>
      </c>
      <c r="AT1524" s="149" t="s">
        <v>657</v>
      </c>
      <c r="AU1524" s="149" t="s">
        <v>83</v>
      </c>
      <c r="AY1524" s="17" t="s">
        <v>375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382</v>
      </c>
      <c r="BM1524" s="149" t="s">
        <v>3469</v>
      </c>
    </row>
    <row r="1525" spans="2:65" s="12" customFormat="1" ht="11.25" x14ac:dyDescent="0.2">
      <c r="B1525" s="151"/>
      <c r="D1525" s="152" t="s">
        <v>384</v>
      </c>
      <c r="E1525" s="153" t="s">
        <v>1</v>
      </c>
      <c r="F1525" s="154" t="s">
        <v>463</v>
      </c>
      <c r="H1525" s="155">
        <v>12</v>
      </c>
      <c r="I1525" s="156"/>
      <c r="L1525" s="151"/>
      <c r="M1525" s="157"/>
      <c r="T1525" s="158"/>
      <c r="AT1525" s="153" t="s">
        <v>384</v>
      </c>
      <c r="AU1525" s="153" t="s">
        <v>83</v>
      </c>
      <c r="AV1525" s="12" t="s">
        <v>85</v>
      </c>
      <c r="AW1525" s="12" t="s">
        <v>32</v>
      </c>
      <c r="AX1525" s="12" t="s">
        <v>76</v>
      </c>
      <c r="AY1525" s="153" t="s">
        <v>375</v>
      </c>
    </row>
    <row r="1526" spans="2:65" s="12" customFormat="1" ht="11.25" x14ac:dyDescent="0.2">
      <c r="B1526" s="151"/>
      <c r="D1526" s="152" t="s">
        <v>384</v>
      </c>
      <c r="E1526" s="153" t="s">
        <v>1</v>
      </c>
      <c r="F1526" s="154" t="s">
        <v>85</v>
      </c>
      <c r="H1526" s="155">
        <v>2</v>
      </c>
      <c r="I1526" s="156"/>
      <c r="L1526" s="151"/>
      <c r="M1526" s="157"/>
      <c r="T1526" s="158"/>
      <c r="AT1526" s="153" t="s">
        <v>384</v>
      </c>
      <c r="AU1526" s="153" t="s">
        <v>83</v>
      </c>
      <c r="AV1526" s="12" t="s">
        <v>85</v>
      </c>
      <c r="AW1526" s="12" t="s">
        <v>32</v>
      </c>
      <c r="AX1526" s="12" t="s">
        <v>76</v>
      </c>
      <c r="AY1526" s="153" t="s">
        <v>375</v>
      </c>
    </row>
    <row r="1527" spans="2:65" s="12" customFormat="1" ht="11.25" x14ac:dyDescent="0.2">
      <c r="B1527" s="151"/>
      <c r="D1527" s="152" t="s">
        <v>384</v>
      </c>
      <c r="E1527" s="153" t="s">
        <v>1</v>
      </c>
      <c r="F1527" s="154" t="s">
        <v>382</v>
      </c>
      <c r="H1527" s="155">
        <v>4</v>
      </c>
      <c r="I1527" s="156"/>
      <c r="L1527" s="151"/>
      <c r="M1527" s="157"/>
      <c r="T1527" s="158"/>
      <c r="AT1527" s="153" t="s">
        <v>384</v>
      </c>
      <c r="AU1527" s="153" t="s">
        <v>83</v>
      </c>
      <c r="AV1527" s="12" t="s">
        <v>85</v>
      </c>
      <c r="AW1527" s="12" t="s">
        <v>32</v>
      </c>
      <c r="AX1527" s="12" t="s">
        <v>76</v>
      </c>
      <c r="AY1527" s="153" t="s">
        <v>375</v>
      </c>
    </row>
    <row r="1528" spans="2:65" s="12" customFormat="1" ht="11.25" x14ac:dyDescent="0.2">
      <c r="B1528" s="151"/>
      <c r="D1528" s="152" t="s">
        <v>384</v>
      </c>
      <c r="E1528" s="153" t="s">
        <v>1</v>
      </c>
      <c r="F1528" s="154" t="s">
        <v>473</v>
      </c>
      <c r="H1528" s="155">
        <v>14</v>
      </c>
      <c r="I1528" s="156"/>
      <c r="L1528" s="151"/>
      <c r="M1528" s="157"/>
      <c r="T1528" s="158"/>
      <c r="AT1528" s="153" t="s">
        <v>384</v>
      </c>
      <c r="AU1528" s="153" t="s">
        <v>83</v>
      </c>
      <c r="AV1528" s="12" t="s">
        <v>85</v>
      </c>
      <c r="AW1528" s="12" t="s">
        <v>32</v>
      </c>
      <c r="AX1528" s="12" t="s">
        <v>76</v>
      </c>
      <c r="AY1528" s="153" t="s">
        <v>375</v>
      </c>
    </row>
    <row r="1529" spans="2:65" s="12" customFormat="1" ht="11.25" x14ac:dyDescent="0.2">
      <c r="B1529" s="151"/>
      <c r="D1529" s="152" t="s">
        <v>384</v>
      </c>
      <c r="E1529" s="153" t="s">
        <v>1</v>
      </c>
      <c r="F1529" s="154" t="s">
        <v>424</v>
      </c>
      <c r="H1529" s="155">
        <v>8</v>
      </c>
      <c r="I1529" s="156"/>
      <c r="L1529" s="151"/>
      <c r="M1529" s="157"/>
      <c r="T1529" s="158"/>
      <c r="AT1529" s="153" t="s">
        <v>384</v>
      </c>
      <c r="AU1529" s="153" t="s">
        <v>83</v>
      </c>
      <c r="AV1529" s="12" t="s">
        <v>85</v>
      </c>
      <c r="AW1529" s="12" t="s">
        <v>32</v>
      </c>
      <c r="AX1529" s="12" t="s">
        <v>76</v>
      </c>
      <c r="AY1529" s="153" t="s">
        <v>375</v>
      </c>
    </row>
    <row r="1530" spans="2:65" s="12" customFormat="1" ht="11.25" x14ac:dyDescent="0.2">
      <c r="B1530" s="151"/>
      <c r="D1530" s="152" t="s">
        <v>384</v>
      </c>
      <c r="E1530" s="153" t="s">
        <v>1</v>
      </c>
      <c r="F1530" s="154" t="s">
        <v>382</v>
      </c>
      <c r="H1530" s="155">
        <v>4</v>
      </c>
      <c r="I1530" s="156"/>
      <c r="L1530" s="151"/>
      <c r="M1530" s="157"/>
      <c r="T1530" s="158"/>
      <c r="AT1530" s="153" t="s">
        <v>384</v>
      </c>
      <c r="AU1530" s="153" t="s">
        <v>83</v>
      </c>
      <c r="AV1530" s="12" t="s">
        <v>85</v>
      </c>
      <c r="AW1530" s="12" t="s">
        <v>32</v>
      </c>
      <c r="AX1530" s="12" t="s">
        <v>76</v>
      </c>
      <c r="AY1530" s="153" t="s">
        <v>375</v>
      </c>
    </row>
    <row r="1531" spans="2:65" s="12" customFormat="1" ht="11.25" x14ac:dyDescent="0.2">
      <c r="B1531" s="151"/>
      <c r="D1531" s="152" t="s">
        <v>384</v>
      </c>
      <c r="E1531" s="153" t="s">
        <v>1</v>
      </c>
      <c r="F1531" s="154" t="s">
        <v>778</v>
      </c>
      <c r="H1531" s="155">
        <v>56</v>
      </c>
      <c r="I1531" s="156"/>
      <c r="L1531" s="151"/>
      <c r="M1531" s="157"/>
      <c r="T1531" s="158"/>
      <c r="AT1531" s="153" t="s">
        <v>384</v>
      </c>
      <c r="AU1531" s="153" t="s">
        <v>83</v>
      </c>
      <c r="AV1531" s="12" t="s">
        <v>85</v>
      </c>
      <c r="AW1531" s="12" t="s">
        <v>32</v>
      </c>
      <c r="AX1531" s="12" t="s">
        <v>76</v>
      </c>
      <c r="AY1531" s="153" t="s">
        <v>375</v>
      </c>
    </row>
    <row r="1532" spans="2:65" s="12" customFormat="1" ht="11.25" x14ac:dyDescent="0.2">
      <c r="B1532" s="151"/>
      <c r="D1532" s="152" t="s">
        <v>384</v>
      </c>
      <c r="E1532" s="153" t="s">
        <v>1</v>
      </c>
      <c r="F1532" s="154" t="s">
        <v>529</v>
      </c>
      <c r="H1532" s="155">
        <v>20</v>
      </c>
      <c r="I1532" s="156"/>
      <c r="L1532" s="151"/>
      <c r="M1532" s="157"/>
      <c r="T1532" s="158"/>
      <c r="AT1532" s="153" t="s">
        <v>384</v>
      </c>
      <c r="AU1532" s="153" t="s">
        <v>83</v>
      </c>
      <c r="AV1532" s="12" t="s">
        <v>85</v>
      </c>
      <c r="AW1532" s="12" t="s">
        <v>32</v>
      </c>
      <c r="AX1532" s="12" t="s">
        <v>76</v>
      </c>
      <c r="AY1532" s="153" t="s">
        <v>375</v>
      </c>
    </row>
    <row r="1533" spans="2:65" s="13" customFormat="1" ht="11.25" x14ac:dyDescent="0.2">
      <c r="B1533" s="159"/>
      <c r="D1533" s="152" t="s">
        <v>384</v>
      </c>
      <c r="E1533" s="160" t="s">
        <v>1</v>
      </c>
      <c r="F1533" s="161" t="s">
        <v>387</v>
      </c>
      <c r="H1533" s="162">
        <v>120</v>
      </c>
      <c r="I1533" s="163"/>
      <c r="L1533" s="159"/>
      <c r="M1533" s="164"/>
      <c r="T1533" s="165"/>
      <c r="AT1533" s="160" t="s">
        <v>384</v>
      </c>
      <c r="AU1533" s="160" t="s">
        <v>83</v>
      </c>
      <c r="AV1533" s="13" t="s">
        <v>382</v>
      </c>
      <c r="AW1533" s="13" t="s">
        <v>32</v>
      </c>
      <c r="AX1533" s="13" t="s">
        <v>83</v>
      </c>
      <c r="AY1533" s="160" t="s">
        <v>375</v>
      </c>
    </row>
    <row r="1534" spans="2:65" s="14" customFormat="1" ht="11.25" x14ac:dyDescent="0.2">
      <c r="B1534" s="166"/>
      <c r="D1534" s="152" t="s">
        <v>384</v>
      </c>
      <c r="E1534" s="167" t="s">
        <v>1</v>
      </c>
      <c r="F1534" s="168" t="s">
        <v>3308</v>
      </c>
      <c r="H1534" s="167" t="s">
        <v>1</v>
      </c>
      <c r="I1534" s="169"/>
      <c r="L1534" s="166"/>
      <c r="M1534" s="170"/>
      <c r="T1534" s="171"/>
      <c r="AT1534" s="167" t="s">
        <v>384</v>
      </c>
      <c r="AU1534" s="167" t="s">
        <v>83</v>
      </c>
      <c r="AV1534" s="14" t="s">
        <v>83</v>
      </c>
      <c r="AW1534" s="14" t="s">
        <v>32</v>
      </c>
      <c r="AX1534" s="14" t="s">
        <v>76</v>
      </c>
      <c r="AY1534" s="167" t="s">
        <v>375</v>
      </c>
    </row>
    <row r="1535" spans="2:65" s="1" customFormat="1" ht="16.5" customHeight="1" x14ac:dyDescent="0.2">
      <c r="B1535" s="32"/>
      <c r="C1535" s="179" t="s">
        <v>1734</v>
      </c>
      <c r="D1535" s="179" t="s">
        <v>657</v>
      </c>
      <c r="E1535" s="180" t="s">
        <v>3470</v>
      </c>
      <c r="F1535" s="181" t="s">
        <v>3471</v>
      </c>
      <c r="G1535" s="182" t="s">
        <v>631</v>
      </c>
      <c r="H1535" s="183">
        <v>3</v>
      </c>
      <c r="I1535" s="184"/>
      <c r="J1535" s="185">
        <f>ROUND(I1535*H1535,2)</f>
        <v>0</v>
      </c>
      <c r="K1535" s="181" t="s">
        <v>381</v>
      </c>
      <c r="L1535" s="186"/>
      <c r="M1535" s="187" t="s">
        <v>1</v>
      </c>
      <c r="N1535" s="188" t="s">
        <v>41</v>
      </c>
      <c r="P1535" s="147">
        <f>O1535*H1535</f>
        <v>0</v>
      </c>
      <c r="Q1535" s="147">
        <v>0</v>
      </c>
      <c r="R1535" s="147">
        <f>Q1535*H1535</f>
        <v>0</v>
      </c>
      <c r="S1535" s="147">
        <v>0</v>
      </c>
      <c r="T1535" s="148">
        <f>S1535*H1535</f>
        <v>0</v>
      </c>
      <c r="AR1535" s="149" t="s">
        <v>424</v>
      </c>
      <c r="AT1535" s="149" t="s">
        <v>657</v>
      </c>
      <c r="AU1535" s="149" t="s">
        <v>83</v>
      </c>
      <c r="AY1535" s="17" t="s">
        <v>375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83</v>
      </c>
      <c r="BK1535" s="150">
        <f>ROUND(I1535*H1535,2)</f>
        <v>0</v>
      </c>
      <c r="BL1535" s="17" t="s">
        <v>382</v>
      </c>
      <c r="BM1535" s="149" t="s">
        <v>3472</v>
      </c>
    </row>
    <row r="1536" spans="2:65" s="12" customFormat="1" ht="11.25" x14ac:dyDescent="0.2">
      <c r="B1536" s="151"/>
      <c r="D1536" s="152" t="s">
        <v>384</v>
      </c>
      <c r="E1536" s="153" t="s">
        <v>1</v>
      </c>
      <c r="F1536" s="154" t="s">
        <v>93</v>
      </c>
      <c r="H1536" s="155">
        <v>3</v>
      </c>
      <c r="I1536" s="156"/>
      <c r="L1536" s="151"/>
      <c r="M1536" s="157"/>
      <c r="T1536" s="158"/>
      <c r="AT1536" s="153" t="s">
        <v>384</v>
      </c>
      <c r="AU1536" s="153" t="s">
        <v>83</v>
      </c>
      <c r="AV1536" s="12" t="s">
        <v>85</v>
      </c>
      <c r="AW1536" s="12" t="s">
        <v>32</v>
      </c>
      <c r="AX1536" s="12" t="s">
        <v>83</v>
      </c>
      <c r="AY1536" s="153" t="s">
        <v>375</v>
      </c>
    </row>
    <row r="1537" spans="2:65" s="14" customFormat="1" ht="11.25" x14ac:dyDescent="0.2">
      <c r="B1537" s="166"/>
      <c r="D1537" s="152" t="s">
        <v>384</v>
      </c>
      <c r="E1537" s="167" t="s">
        <v>1</v>
      </c>
      <c r="F1537" s="168" t="s">
        <v>3308</v>
      </c>
      <c r="H1537" s="167" t="s">
        <v>1</v>
      </c>
      <c r="I1537" s="169"/>
      <c r="L1537" s="166"/>
      <c r="M1537" s="170"/>
      <c r="T1537" s="171"/>
      <c r="AT1537" s="167" t="s">
        <v>384</v>
      </c>
      <c r="AU1537" s="167" t="s">
        <v>83</v>
      </c>
      <c r="AV1537" s="14" t="s">
        <v>83</v>
      </c>
      <c r="AW1537" s="14" t="s">
        <v>32</v>
      </c>
      <c r="AX1537" s="14" t="s">
        <v>76</v>
      </c>
      <c r="AY1537" s="167" t="s">
        <v>375</v>
      </c>
    </row>
    <row r="1538" spans="2:65" s="1" customFormat="1" ht="21.75" customHeight="1" x14ac:dyDescent="0.2">
      <c r="B1538" s="32"/>
      <c r="C1538" s="179" t="s">
        <v>1740</v>
      </c>
      <c r="D1538" s="179" t="s">
        <v>657</v>
      </c>
      <c r="E1538" s="180" t="s">
        <v>3473</v>
      </c>
      <c r="F1538" s="181" t="s">
        <v>3474</v>
      </c>
      <c r="G1538" s="182" t="s">
        <v>631</v>
      </c>
      <c r="H1538" s="183">
        <v>15</v>
      </c>
      <c r="I1538" s="184"/>
      <c r="J1538" s="185">
        <f>ROUND(I1538*H1538,2)</f>
        <v>0</v>
      </c>
      <c r="K1538" s="181" t="s">
        <v>381</v>
      </c>
      <c r="L1538" s="186"/>
      <c r="M1538" s="187" t="s">
        <v>1</v>
      </c>
      <c r="N1538" s="188" t="s">
        <v>41</v>
      </c>
      <c r="P1538" s="147">
        <f>O1538*H1538</f>
        <v>0</v>
      </c>
      <c r="Q1538" s="147">
        <v>0</v>
      </c>
      <c r="R1538" s="147">
        <f>Q1538*H1538</f>
        <v>0</v>
      </c>
      <c r="S1538" s="147">
        <v>0</v>
      </c>
      <c r="T1538" s="148">
        <f>S1538*H1538</f>
        <v>0</v>
      </c>
      <c r="AR1538" s="149" t="s">
        <v>424</v>
      </c>
      <c r="AT1538" s="149" t="s">
        <v>657</v>
      </c>
      <c r="AU1538" s="149" t="s">
        <v>83</v>
      </c>
      <c r="AY1538" s="17" t="s">
        <v>375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83</v>
      </c>
      <c r="BK1538" s="150">
        <f>ROUND(I1538*H1538,2)</f>
        <v>0</v>
      </c>
      <c r="BL1538" s="17" t="s">
        <v>382</v>
      </c>
      <c r="BM1538" s="149" t="s">
        <v>3475</v>
      </c>
    </row>
    <row r="1539" spans="2:65" s="12" customFormat="1" ht="11.25" x14ac:dyDescent="0.2">
      <c r="B1539" s="151"/>
      <c r="D1539" s="152" t="s">
        <v>384</v>
      </c>
      <c r="E1539" s="153" t="s">
        <v>1</v>
      </c>
      <c r="F1539" s="154" t="s">
        <v>93</v>
      </c>
      <c r="H1539" s="155">
        <v>3</v>
      </c>
      <c r="I1539" s="156"/>
      <c r="L1539" s="151"/>
      <c r="M1539" s="157"/>
      <c r="T1539" s="158"/>
      <c r="AT1539" s="153" t="s">
        <v>384</v>
      </c>
      <c r="AU1539" s="153" t="s">
        <v>83</v>
      </c>
      <c r="AV1539" s="12" t="s">
        <v>85</v>
      </c>
      <c r="AW1539" s="12" t="s">
        <v>32</v>
      </c>
      <c r="AX1539" s="12" t="s">
        <v>76</v>
      </c>
      <c r="AY1539" s="153" t="s">
        <v>375</v>
      </c>
    </row>
    <row r="1540" spans="2:65" s="12" customFormat="1" ht="11.25" x14ac:dyDescent="0.2">
      <c r="B1540" s="151"/>
      <c r="D1540" s="152" t="s">
        <v>384</v>
      </c>
      <c r="E1540" s="153" t="s">
        <v>1</v>
      </c>
      <c r="F1540" s="154" t="s">
        <v>85</v>
      </c>
      <c r="H1540" s="155">
        <v>2</v>
      </c>
      <c r="I1540" s="156"/>
      <c r="L1540" s="151"/>
      <c r="M1540" s="157"/>
      <c r="T1540" s="158"/>
      <c r="AT1540" s="153" t="s">
        <v>384</v>
      </c>
      <c r="AU1540" s="153" t="s">
        <v>83</v>
      </c>
      <c r="AV1540" s="12" t="s">
        <v>85</v>
      </c>
      <c r="AW1540" s="12" t="s">
        <v>32</v>
      </c>
      <c r="AX1540" s="12" t="s">
        <v>76</v>
      </c>
      <c r="AY1540" s="153" t="s">
        <v>375</v>
      </c>
    </row>
    <row r="1541" spans="2:65" s="12" customFormat="1" ht="11.25" x14ac:dyDescent="0.2">
      <c r="B1541" s="151"/>
      <c r="D1541" s="152" t="s">
        <v>384</v>
      </c>
      <c r="E1541" s="153" t="s">
        <v>1</v>
      </c>
      <c r="F1541" s="154" t="s">
        <v>83</v>
      </c>
      <c r="H1541" s="155">
        <v>1</v>
      </c>
      <c r="I1541" s="156"/>
      <c r="L1541" s="151"/>
      <c r="M1541" s="157"/>
      <c r="T1541" s="158"/>
      <c r="AT1541" s="153" t="s">
        <v>384</v>
      </c>
      <c r="AU1541" s="153" t="s">
        <v>83</v>
      </c>
      <c r="AV1541" s="12" t="s">
        <v>85</v>
      </c>
      <c r="AW1541" s="12" t="s">
        <v>32</v>
      </c>
      <c r="AX1541" s="12" t="s">
        <v>76</v>
      </c>
      <c r="AY1541" s="153" t="s">
        <v>375</v>
      </c>
    </row>
    <row r="1542" spans="2:65" s="12" customFormat="1" ht="11.25" x14ac:dyDescent="0.2">
      <c r="B1542" s="151"/>
      <c r="D1542" s="152" t="s">
        <v>384</v>
      </c>
      <c r="E1542" s="153" t="s">
        <v>1</v>
      </c>
      <c r="F1542" s="154" t="s">
        <v>404</v>
      </c>
      <c r="H1542" s="155">
        <v>5</v>
      </c>
      <c r="I1542" s="156"/>
      <c r="L1542" s="151"/>
      <c r="M1542" s="157"/>
      <c r="T1542" s="158"/>
      <c r="AT1542" s="153" t="s">
        <v>384</v>
      </c>
      <c r="AU1542" s="153" t="s">
        <v>83</v>
      </c>
      <c r="AV1542" s="12" t="s">
        <v>85</v>
      </c>
      <c r="AW1542" s="12" t="s">
        <v>32</v>
      </c>
      <c r="AX1542" s="12" t="s">
        <v>76</v>
      </c>
      <c r="AY1542" s="153" t="s">
        <v>375</v>
      </c>
    </row>
    <row r="1543" spans="2:65" s="12" customFormat="1" ht="11.25" x14ac:dyDescent="0.2">
      <c r="B1543" s="151"/>
      <c r="D1543" s="152" t="s">
        <v>384</v>
      </c>
      <c r="E1543" s="153" t="s">
        <v>1</v>
      </c>
      <c r="F1543" s="154" t="s">
        <v>382</v>
      </c>
      <c r="H1543" s="155">
        <v>4</v>
      </c>
      <c r="I1543" s="156"/>
      <c r="L1543" s="151"/>
      <c r="M1543" s="157"/>
      <c r="T1543" s="158"/>
      <c r="AT1543" s="153" t="s">
        <v>384</v>
      </c>
      <c r="AU1543" s="153" t="s">
        <v>83</v>
      </c>
      <c r="AV1543" s="12" t="s">
        <v>85</v>
      </c>
      <c r="AW1543" s="12" t="s">
        <v>32</v>
      </c>
      <c r="AX1543" s="12" t="s">
        <v>76</v>
      </c>
      <c r="AY1543" s="153" t="s">
        <v>375</v>
      </c>
    </row>
    <row r="1544" spans="2:65" s="13" customFormat="1" ht="11.25" x14ac:dyDescent="0.2">
      <c r="B1544" s="159"/>
      <c r="D1544" s="152" t="s">
        <v>384</v>
      </c>
      <c r="E1544" s="160" t="s">
        <v>1</v>
      </c>
      <c r="F1544" s="161" t="s">
        <v>387</v>
      </c>
      <c r="H1544" s="162">
        <v>15</v>
      </c>
      <c r="I1544" s="163"/>
      <c r="L1544" s="159"/>
      <c r="M1544" s="164"/>
      <c r="T1544" s="165"/>
      <c r="AT1544" s="160" t="s">
        <v>384</v>
      </c>
      <c r="AU1544" s="160" t="s">
        <v>83</v>
      </c>
      <c r="AV1544" s="13" t="s">
        <v>382</v>
      </c>
      <c r="AW1544" s="13" t="s">
        <v>32</v>
      </c>
      <c r="AX1544" s="13" t="s">
        <v>83</v>
      </c>
      <c r="AY1544" s="160" t="s">
        <v>375</v>
      </c>
    </row>
    <row r="1545" spans="2:65" s="14" customFormat="1" ht="11.25" x14ac:dyDescent="0.2">
      <c r="B1545" s="166"/>
      <c r="D1545" s="152" t="s">
        <v>384</v>
      </c>
      <c r="E1545" s="167" t="s">
        <v>1</v>
      </c>
      <c r="F1545" s="168" t="s">
        <v>3308</v>
      </c>
      <c r="H1545" s="167" t="s">
        <v>1</v>
      </c>
      <c r="I1545" s="169"/>
      <c r="L1545" s="166"/>
      <c r="M1545" s="170"/>
      <c r="T1545" s="171"/>
      <c r="AT1545" s="167" t="s">
        <v>384</v>
      </c>
      <c r="AU1545" s="167" t="s">
        <v>83</v>
      </c>
      <c r="AV1545" s="14" t="s">
        <v>83</v>
      </c>
      <c r="AW1545" s="14" t="s">
        <v>32</v>
      </c>
      <c r="AX1545" s="14" t="s">
        <v>76</v>
      </c>
      <c r="AY1545" s="167" t="s">
        <v>375</v>
      </c>
    </row>
    <row r="1546" spans="2:65" s="1" customFormat="1" ht="24.2" customHeight="1" x14ac:dyDescent="0.2">
      <c r="B1546" s="32"/>
      <c r="C1546" s="179" t="s">
        <v>1744</v>
      </c>
      <c r="D1546" s="179" t="s">
        <v>657</v>
      </c>
      <c r="E1546" s="180" t="s">
        <v>3476</v>
      </c>
      <c r="F1546" s="181" t="s">
        <v>3477</v>
      </c>
      <c r="G1546" s="182" t="s">
        <v>631</v>
      </c>
      <c r="H1546" s="183">
        <v>76</v>
      </c>
      <c r="I1546" s="184"/>
      <c r="J1546" s="185">
        <f>ROUND(I1546*H1546,2)</f>
        <v>0</v>
      </c>
      <c r="K1546" s="181" t="s">
        <v>381</v>
      </c>
      <c r="L1546" s="186"/>
      <c r="M1546" s="187" t="s">
        <v>1</v>
      </c>
      <c r="N1546" s="188" t="s">
        <v>41</v>
      </c>
      <c r="P1546" s="147">
        <f>O1546*H1546</f>
        <v>0</v>
      </c>
      <c r="Q1546" s="147">
        <v>0</v>
      </c>
      <c r="R1546" s="147">
        <f>Q1546*H1546</f>
        <v>0</v>
      </c>
      <c r="S1546" s="147">
        <v>0</v>
      </c>
      <c r="T1546" s="148">
        <f>S1546*H1546</f>
        <v>0</v>
      </c>
      <c r="AR1546" s="149" t="s">
        <v>424</v>
      </c>
      <c r="AT1546" s="149" t="s">
        <v>657</v>
      </c>
      <c r="AU1546" s="149" t="s">
        <v>83</v>
      </c>
      <c r="AY1546" s="17" t="s">
        <v>375</v>
      </c>
      <c r="BE1546" s="150">
        <f>IF(N1546="základní",J1546,0)</f>
        <v>0</v>
      </c>
      <c r="BF1546" s="150">
        <f>IF(N1546="snížená",J1546,0)</f>
        <v>0</v>
      </c>
      <c r="BG1546" s="150">
        <f>IF(N1546="zákl. přenesená",J1546,0)</f>
        <v>0</v>
      </c>
      <c r="BH1546" s="150">
        <f>IF(N1546="sníž. přenesená",J1546,0)</f>
        <v>0</v>
      </c>
      <c r="BI1546" s="150">
        <f>IF(N1546="nulová",J1546,0)</f>
        <v>0</v>
      </c>
      <c r="BJ1546" s="17" t="s">
        <v>83</v>
      </c>
      <c r="BK1546" s="150">
        <f>ROUND(I1546*H1546,2)</f>
        <v>0</v>
      </c>
      <c r="BL1546" s="17" t="s">
        <v>382</v>
      </c>
      <c r="BM1546" s="149" t="s">
        <v>3478</v>
      </c>
    </row>
    <row r="1547" spans="2:65" s="12" customFormat="1" ht="11.25" x14ac:dyDescent="0.2">
      <c r="B1547" s="151"/>
      <c r="D1547" s="152" t="s">
        <v>384</v>
      </c>
      <c r="E1547" s="153" t="s">
        <v>1</v>
      </c>
      <c r="F1547" s="154" t="s">
        <v>463</v>
      </c>
      <c r="H1547" s="155">
        <v>12</v>
      </c>
      <c r="I1547" s="156"/>
      <c r="L1547" s="151"/>
      <c r="M1547" s="157"/>
      <c r="T1547" s="158"/>
      <c r="AT1547" s="153" t="s">
        <v>384</v>
      </c>
      <c r="AU1547" s="153" t="s">
        <v>83</v>
      </c>
      <c r="AV1547" s="12" t="s">
        <v>85</v>
      </c>
      <c r="AW1547" s="12" t="s">
        <v>32</v>
      </c>
      <c r="AX1547" s="12" t="s">
        <v>76</v>
      </c>
      <c r="AY1547" s="153" t="s">
        <v>375</v>
      </c>
    </row>
    <row r="1548" spans="2:65" s="12" customFormat="1" ht="11.25" x14ac:dyDescent="0.2">
      <c r="B1548" s="151"/>
      <c r="D1548" s="152" t="s">
        <v>384</v>
      </c>
      <c r="E1548" s="153" t="s">
        <v>1</v>
      </c>
      <c r="F1548" s="154" t="s">
        <v>540</v>
      </c>
      <c r="H1548" s="155">
        <v>22</v>
      </c>
      <c r="I1548" s="156"/>
      <c r="L1548" s="151"/>
      <c r="M1548" s="157"/>
      <c r="T1548" s="158"/>
      <c r="AT1548" s="153" t="s">
        <v>384</v>
      </c>
      <c r="AU1548" s="153" t="s">
        <v>83</v>
      </c>
      <c r="AV1548" s="12" t="s">
        <v>85</v>
      </c>
      <c r="AW1548" s="12" t="s">
        <v>32</v>
      </c>
      <c r="AX1548" s="12" t="s">
        <v>76</v>
      </c>
      <c r="AY1548" s="153" t="s">
        <v>375</v>
      </c>
    </row>
    <row r="1549" spans="2:65" s="12" customFormat="1" ht="11.25" x14ac:dyDescent="0.2">
      <c r="B1549" s="151"/>
      <c r="D1549" s="152" t="s">
        <v>384</v>
      </c>
      <c r="E1549" s="153" t="s">
        <v>1</v>
      </c>
      <c r="F1549" s="154" t="s">
        <v>7</v>
      </c>
      <c r="H1549" s="155">
        <v>21</v>
      </c>
      <c r="I1549" s="156"/>
      <c r="L1549" s="151"/>
      <c r="M1549" s="157"/>
      <c r="T1549" s="158"/>
      <c r="AT1549" s="153" t="s">
        <v>384</v>
      </c>
      <c r="AU1549" s="153" t="s">
        <v>83</v>
      </c>
      <c r="AV1549" s="12" t="s">
        <v>85</v>
      </c>
      <c r="AW1549" s="12" t="s">
        <v>32</v>
      </c>
      <c r="AX1549" s="12" t="s">
        <v>76</v>
      </c>
      <c r="AY1549" s="153" t="s">
        <v>375</v>
      </c>
    </row>
    <row r="1550" spans="2:65" s="12" customFormat="1" ht="11.25" x14ac:dyDescent="0.2">
      <c r="B1550" s="151"/>
      <c r="D1550" s="152" t="s">
        <v>384</v>
      </c>
      <c r="E1550" s="153" t="s">
        <v>1</v>
      </c>
      <c r="F1550" s="154" t="s">
        <v>7</v>
      </c>
      <c r="H1550" s="155">
        <v>21</v>
      </c>
      <c r="I1550" s="156"/>
      <c r="L1550" s="151"/>
      <c r="M1550" s="157"/>
      <c r="T1550" s="158"/>
      <c r="AT1550" s="153" t="s">
        <v>384</v>
      </c>
      <c r="AU1550" s="153" t="s">
        <v>83</v>
      </c>
      <c r="AV1550" s="12" t="s">
        <v>85</v>
      </c>
      <c r="AW1550" s="12" t="s">
        <v>32</v>
      </c>
      <c r="AX1550" s="12" t="s">
        <v>76</v>
      </c>
      <c r="AY1550" s="153" t="s">
        <v>375</v>
      </c>
    </row>
    <row r="1551" spans="2:65" s="13" customFormat="1" ht="11.25" x14ac:dyDescent="0.2">
      <c r="B1551" s="159"/>
      <c r="D1551" s="152" t="s">
        <v>384</v>
      </c>
      <c r="E1551" s="160" t="s">
        <v>1</v>
      </c>
      <c r="F1551" s="161" t="s">
        <v>387</v>
      </c>
      <c r="H1551" s="162">
        <v>76</v>
      </c>
      <c r="I1551" s="163"/>
      <c r="L1551" s="159"/>
      <c r="M1551" s="164"/>
      <c r="T1551" s="165"/>
      <c r="AT1551" s="160" t="s">
        <v>384</v>
      </c>
      <c r="AU1551" s="160" t="s">
        <v>83</v>
      </c>
      <c r="AV1551" s="13" t="s">
        <v>382</v>
      </c>
      <c r="AW1551" s="13" t="s">
        <v>32</v>
      </c>
      <c r="AX1551" s="13" t="s">
        <v>83</v>
      </c>
      <c r="AY1551" s="160" t="s">
        <v>375</v>
      </c>
    </row>
    <row r="1552" spans="2:65" s="14" customFormat="1" ht="11.25" x14ac:dyDescent="0.2">
      <c r="B1552" s="166"/>
      <c r="D1552" s="152" t="s">
        <v>384</v>
      </c>
      <c r="E1552" s="167" t="s">
        <v>1</v>
      </c>
      <c r="F1552" s="168" t="s">
        <v>3308</v>
      </c>
      <c r="H1552" s="167" t="s">
        <v>1</v>
      </c>
      <c r="I1552" s="169"/>
      <c r="L1552" s="166"/>
      <c r="M1552" s="170"/>
      <c r="T1552" s="171"/>
      <c r="AT1552" s="167" t="s">
        <v>384</v>
      </c>
      <c r="AU1552" s="167" t="s">
        <v>83</v>
      </c>
      <c r="AV1552" s="14" t="s">
        <v>83</v>
      </c>
      <c r="AW1552" s="14" t="s">
        <v>32</v>
      </c>
      <c r="AX1552" s="14" t="s">
        <v>76</v>
      </c>
      <c r="AY1552" s="167" t="s">
        <v>375</v>
      </c>
    </row>
    <row r="1553" spans="2:65" s="1" customFormat="1" ht="24.2" customHeight="1" x14ac:dyDescent="0.2">
      <c r="B1553" s="32"/>
      <c r="C1553" s="179" t="s">
        <v>1748</v>
      </c>
      <c r="D1553" s="179" t="s">
        <v>657</v>
      </c>
      <c r="E1553" s="180" t="s">
        <v>3479</v>
      </c>
      <c r="F1553" s="181" t="s">
        <v>3480</v>
      </c>
      <c r="G1553" s="182" t="s">
        <v>631</v>
      </c>
      <c r="H1553" s="183">
        <v>16</v>
      </c>
      <c r="I1553" s="184"/>
      <c r="J1553" s="185">
        <f>ROUND(I1553*H1553,2)</f>
        <v>0</v>
      </c>
      <c r="K1553" s="181" t="s">
        <v>381</v>
      </c>
      <c r="L1553" s="186"/>
      <c r="M1553" s="187" t="s">
        <v>1</v>
      </c>
      <c r="N1553" s="188" t="s">
        <v>41</v>
      </c>
      <c r="P1553" s="147">
        <f>O1553*H1553</f>
        <v>0</v>
      </c>
      <c r="Q1553" s="147">
        <v>0</v>
      </c>
      <c r="R1553" s="147">
        <f>Q1553*H1553</f>
        <v>0</v>
      </c>
      <c r="S1553" s="147">
        <v>0</v>
      </c>
      <c r="T1553" s="148">
        <f>S1553*H1553</f>
        <v>0</v>
      </c>
      <c r="AR1553" s="149" t="s">
        <v>424</v>
      </c>
      <c r="AT1553" s="149" t="s">
        <v>657</v>
      </c>
      <c r="AU1553" s="149" t="s">
        <v>83</v>
      </c>
      <c r="AY1553" s="17" t="s">
        <v>375</v>
      </c>
      <c r="BE1553" s="150">
        <f>IF(N1553="základní",J1553,0)</f>
        <v>0</v>
      </c>
      <c r="BF1553" s="150">
        <f>IF(N1553="snížená",J1553,0)</f>
        <v>0</v>
      </c>
      <c r="BG1553" s="150">
        <f>IF(N1553="zákl. přenesená",J1553,0)</f>
        <v>0</v>
      </c>
      <c r="BH1553" s="150">
        <f>IF(N1553="sníž. přenesená",J1553,0)</f>
        <v>0</v>
      </c>
      <c r="BI1553" s="150">
        <f>IF(N1553="nulová",J1553,0)</f>
        <v>0</v>
      </c>
      <c r="BJ1553" s="17" t="s">
        <v>83</v>
      </c>
      <c r="BK1553" s="150">
        <f>ROUND(I1553*H1553,2)</f>
        <v>0</v>
      </c>
      <c r="BL1553" s="17" t="s">
        <v>382</v>
      </c>
      <c r="BM1553" s="149" t="s">
        <v>3481</v>
      </c>
    </row>
    <row r="1554" spans="2:65" s="12" customFormat="1" ht="11.25" x14ac:dyDescent="0.2">
      <c r="B1554" s="151"/>
      <c r="D1554" s="152" t="s">
        <v>384</v>
      </c>
      <c r="E1554" s="153" t="s">
        <v>1</v>
      </c>
      <c r="F1554" s="154" t="s">
        <v>85</v>
      </c>
      <c r="H1554" s="155">
        <v>2</v>
      </c>
      <c r="I1554" s="156"/>
      <c r="L1554" s="151"/>
      <c r="M1554" s="157"/>
      <c r="T1554" s="158"/>
      <c r="AT1554" s="153" t="s">
        <v>384</v>
      </c>
      <c r="AU1554" s="153" t="s">
        <v>83</v>
      </c>
      <c r="AV1554" s="12" t="s">
        <v>85</v>
      </c>
      <c r="AW1554" s="12" t="s">
        <v>32</v>
      </c>
      <c r="AX1554" s="12" t="s">
        <v>76</v>
      </c>
      <c r="AY1554" s="153" t="s">
        <v>375</v>
      </c>
    </row>
    <row r="1555" spans="2:65" s="12" customFormat="1" ht="11.25" x14ac:dyDescent="0.2">
      <c r="B1555" s="151"/>
      <c r="D1555" s="152" t="s">
        <v>384</v>
      </c>
      <c r="E1555" s="153" t="s">
        <v>1</v>
      </c>
      <c r="F1555" s="154" t="s">
        <v>93</v>
      </c>
      <c r="H1555" s="155">
        <v>3</v>
      </c>
      <c r="I1555" s="156"/>
      <c r="L1555" s="151"/>
      <c r="M1555" s="157"/>
      <c r="T1555" s="158"/>
      <c r="AT1555" s="153" t="s">
        <v>384</v>
      </c>
      <c r="AU1555" s="153" t="s">
        <v>83</v>
      </c>
      <c r="AV1555" s="12" t="s">
        <v>85</v>
      </c>
      <c r="AW1555" s="12" t="s">
        <v>32</v>
      </c>
      <c r="AX1555" s="12" t="s">
        <v>76</v>
      </c>
      <c r="AY1555" s="153" t="s">
        <v>375</v>
      </c>
    </row>
    <row r="1556" spans="2:65" s="12" customFormat="1" ht="11.25" x14ac:dyDescent="0.2">
      <c r="B1556" s="151"/>
      <c r="D1556" s="152" t="s">
        <v>384</v>
      </c>
      <c r="E1556" s="153" t="s">
        <v>1</v>
      </c>
      <c r="F1556" s="154" t="s">
        <v>85</v>
      </c>
      <c r="H1556" s="155">
        <v>2</v>
      </c>
      <c r="I1556" s="156"/>
      <c r="L1556" s="151"/>
      <c r="M1556" s="157"/>
      <c r="T1556" s="158"/>
      <c r="AT1556" s="153" t="s">
        <v>384</v>
      </c>
      <c r="AU1556" s="153" t="s">
        <v>83</v>
      </c>
      <c r="AV1556" s="12" t="s">
        <v>85</v>
      </c>
      <c r="AW1556" s="12" t="s">
        <v>32</v>
      </c>
      <c r="AX1556" s="12" t="s">
        <v>76</v>
      </c>
      <c r="AY1556" s="153" t="s">
        <v>375</v>
      </c>
    </row>
    <row r="1557" spans="2:65" s="12" customFormat="1" ht="11.25" x14ac:dyDescent="0.2">
      <c r="B1557" s="151"/>
      <c r="D1557" s="152" t="s">
        <v>384</v>
      </c>
      <c r="E1557" s="153" t="s">
        <v>1</v>
      </c>
      <c r="F1557" s="154" t="s">
        <v>382</v>
      </c>
      <c r="H1557" s="155">
        <v>4</v>
      </c>
      <c r="I1557" s="156"/>
      <c r="L1557" s="151"/>
      <c r="M1557" s="157"/>
      <c r="T1557" s="158"/>
      <c r="AT1557" s="153" t="s">
        <v>384</v>
      </c>
      <c r="AU1557" s="153" t="s">
        <v>83</v>
      </c>
      <c r="AV1557" s="12" t="s">
        <v>85</v>
      </c>
      <c r="AW1557" s="12" t="s">
        <v>32</v>
      </c>
      <c r="AX1557" s="12" t="s">
        <v>76</v>
      </c>
      <c r="AY1557" s="153" t="s">
        <v>375</v>
      </c>
    </row>
    <row r="1558" spans="2:65" s="12" customFormat="1" ht="11.25" x14ac:dyDescent="0.2">
      <c r="B1558" s="151"/>
      <c r="D1558" s="152" t="s">
        <v>384</v>
      </c>
      <c r="E1558" s="153" t="s">
        <v>1</v>
      </c>
      <c r="F1558" s="154" t="s">
        <v>83</v>
      </c>
      <c r="H1558" s="155">
        <v>1</v>
      </c>
      <c r="I1558" s="156"/>
      <c r="L1558" s="151"/>
      <c r="M1558" s="157"/>
      <c r="T1558" s="158"/>
      <c r="AT1558" s="153" t="s">
        <v>384</v>
      </c>
      <c r="AU1558" s="153" t="s">
        <v>83</v>
      </c>
      <c r="AV1558" s="12" t="s">
        <v>85</v>
      </c>
      <c r="AW1558" s="12" t="s">
        <v>32</v>
      </c>
      <c r="AX1558" s="12" t="s">
        <v>76</v>
      </c>
      <c r="AY1558" s="153" t="s">
        <v>375</v>
      </c>
    </row>
    <row r="1559" spans="2:65" s="12" customFormat="1" ht="11.25" x14ac:dyDescent="0.2">
      <c r="B1559" s="151"/>
      <c r="D1559" s="152" t="s">
        <v>384</v>
      </c>
      <c r="E1559" s="153" t="s">
        <v>1</v>
      </c>
      <c r="F1559" s="154" t="s">
        <v>382</v>
      </c>
      <c r="H1559" s="155">
        <v>4</v>
      </c>
      <c r="I1559" s="156"/>
      <c r="L1559" s="151"/>
      <c r="M1559" s="157"/>
      <c r="T1559" s="158"/>
      <c r="AT1559" s="153" t="s">
        <v>384</v>
      </c>
      <c r="AU1559" s="153" t="s">
        <v>83</v>
      </c>
      <c r="AV1559" s="12" t="s">
        <v>85</v>
      </c>
      <c r="AW1559" s="12" t="s">
        <v>32</v>
      </c>
      <c r="AX1559" s="12" t="s">
        <v>76</v>
      </c>
      <c r="AY1559" s="153" t="s">
        <v>375</v>
      </c>
    </row>
    <row r="1560" spans="2:65" s="13" customFormat="1" ht="11.25" x14ac:dyDescent="0.2">
      <c r="B1560" s="159"/>
      <c r="D1560" s="152" t="s">
        <v>384</v>
      </c>
      <c r="E1560" s="160" t="s">
        <v>1</v>
      </c>
      <c r="F1560" s="161" t="s">
        <v>387</v>
      </c>
      <c r="H1560" s="162">
        <v>16</v>
      </c>
      <c r="I1560" s="163"/>
      <c r="L1560" s="159"/>
      <c r="M1560" s="164"/>
      <c r="T1560" s="165"/>
      <c r="AT1560" s="160" t="s">
        <v>384</v>
      </c>
      <c r="AU1560" s="160" t="s">
        <v>83</v>
      </c>
      <c r="AV1560" s="13" t="s">
        <v>382</v>
      </c>
      <c r="AW1560" s="13" t="s">
        <v>32</v>
      </c>
      <c r="AX1560" s="13" t="s">
        <v>83</v>
      </c>
      <c r="AY1560" s="160" t="s">
        <v>375</v>
      </c>
    </row>
    <row r="1561" spans="2:65" s="14" customFormat="1" ht="11.25" x14ac:dyDescent="0.2">
      <c r="B1561" s="166"/>
      <c r="D1561" s="152" t="s">
        <v>384</v>
      </c>
      <c r="E1561" s="167" t="s">
        <v>1</v>
      </c>
      <c r="F1561" s="168" t="s">
        <v>3308</v>
      </c>
      <c r="H1561" s="167" t="s">
        <v>1</v>
      </c>
      <c r="I1561" s="169"/>
      <c r="L1561" s="166"/>
      <c r="M1561" s="170"/>
      <c r="T1561" s="171"/>
      <c r="AT1561" s="167" t="s">
        <v>384</v>
      </c>
      <c r="AU1561" s="167" t="s">
        <v>83</v>
      </c>
      <c r="AV1561" s="14" t="s">
        <v>83</v>
      </c>
      <c r="AW1561" s="14" t="s">
        <v>32</v>
      </c>
      <c r="AX1561" s="14" t="s">
        <v>76</v>
      </c>
      <c r="AY1561" s="167" t="s">
        <v>375</v>
      </c>
    </row>
    <row r="1562" spans="2:65" s="1" customFormat="1" ht="16.5" customHeight="1" x14ac:dyDescent="0.2">
      <c r="B1562" s="32"/>
      <c r="C1562" s="179" t="s">
        <v>1752</v>
      </c>
      <c r="D1562" s="179" t="s">
        <v>657</v>
      </c>
      <c r="E1562" s="180" t="s">
        <v>3482</v>
      </c>
      <c r="F1562" s="181" t="s">
        <v>3483</v>
      </c>
      <c r="G1562" s="182" t="s">
        <v>631</v>
      </c>
      <c r="H1562" s="183">
        <v>23</v>
      </c>
      <c r="I1562" s="184"/>
      <c r="J1562" s="185">
        <f>ROUND(I1562*H1562,2)</f>
        <v>0</v>
      </c>
      <c r="K1562" s="181" t="s">
        <v>381</v>
      </c>
      <c r="L1562" s="186"/>
      <c r="M1562" s="187" t="s">
        <v>1</v>
      </c>
      <c r="N1562" s="188" t="s">
        <v>41</v>
      </c>
      <c r="P1562" s="147">
        <f>O1562*H1562</f>
        <v>0</v>
      </c>
      <c r="Q1562" s="147">
        <v>0</v>
      </c>
      <c r="R1562" s="147">
        <f>Q1562*H1562</f>
        <v>0</v>
      </c>
      <c r="S1562" s="147">
        <v>0</v>
      </c>
      <c r="T1562" s="148">
        <f>S1562*H1562</f>
        <v>0</v>
      </c>
      <c r="AR1562" s="149" t="s">
        <v>424</v>
      </c>
      <c r="AT1562" s="149" t="s">
        <v>657</v>
      </c>
      <c r="AU1562" s="149" t="s">
        <v>83</v>
      </c>
      <c r="AY1562" s="17" t="s">
        <v>375</v>
      </c>
      <c r="BE1562" s="150">
        <f>IF(N1562="základní",J1562,0)</f>
        <v>0</v>
      </c>
      <c r="BF1562" s="150">
        <f>IF(N1562="snížená",J1562,0)</f>
        <v>0</v>
      </c>
      <c r="BG1562" s="150">
        <f>IF(N1562="zákl. přenesená",J1562,0)</f>
        <v>0</v>
      </c>
      <c r="BH1562" s="150">
        <f>IF(N1562="sníž. přenesená",J1562,0)</f>
        <v>0</v>
      </c>
      <c r="BI1562" s="150">
        <f>IF(N1562="nulová",J1562,0)</f>
        <v>0</v>
      </c>
      <c r="BJ1562" s="17" t="s">
        <v>83</v>
      </c>
      <c r="BK1562" s="150">
        <f>ROUND(I1562*H1562,2)</f>
        <v>0</v>
      </c>
      <c r="BL1562" s="17" t="s">
        <v>382</v>
      </c>
      <c r="BM1562" s="149" t="s">
        <v>3484</v>
      </c>
    </row>
    <row r="1563" spans="2:65" s="12" customFormat="1" ht="11.25" x14ac:dyDescent="0.2">
      <c r="B1563" s="151"/>
      <c r="D1563" s="152" t="s">
        <v>384</v>
      </c>
      <c r="E1563" s="153" t="s">
        <v>1</v>
      </c>
      <c r="F1563" s="154" t="s">
        <v>545</v>
      </c>
      <c r="H1563" s="155">
        <v>23</v>
      </c>
      <c r="I1563" s="156"/>
      <c r="L1563" s="151"/>
      <c r="M1563" s="157"/>
      <c r="T1563" s="158"/>
      <c r="AT1563" s="153" t="s">
        <v>384</v>
      </c>
      <c r="AU1563" s="153" t="s">
        <v>83</v>
      </c>
      <c r="AV1563" s="12" t="s">
        <v>85</v>
      </c>
      <c r="AW1563" s="12" t="s">
        <v>32</v>
      </c>
      <c r="AX1563" s="12" t="s">
        <v>83</v>
      </c>
      <c r="AY1563" s="153" t="s">
        <v>375</v>
      </c>
    </row>
    <row r="1564" spans="2:65" s="14" customFormat="1" ht="11.25" x14ac:dyDescent="0.2">
      <c r="B1564" s="166"/>
      <c r="D1564" s="152" t="s">
        <v>384</v>
      </c>
      <c r="E1564" s="167" t="s">
        <v>1</v>
      </c>
      <c r="F1564" s="168" t="s">
        <v>3308</v>
      </c>
      <c r="H1564" s="167" t="s">
        <v>1</v>
      </c>
      <c r="I1564" s="169"/>
      <c r="L1564" s="166"/>
      <c r="M1564" s="170"/>
      <c r="T1564" s="171"/>
      <c r="AT1564" s="167" t="s">
        <v>384</v>
      </c>
      <c r="AU1564" s="167" t="s">
        <v>83</v>
      </c>
      <c r="AV1564" s="14" t="s">
        <v>83</v>
      </c>
      <c r="AW1564" s="14" t="s">
        <v>32</v>
      </c>
      <c r="AX1564" s="14" t="s">
        <v>76</v>
      </c>
      <c r="AY1564" s="167" t="s">
        <v>375</v>
      </c>
    </row>
    <row r="1565" spans="2:65" s="1" customFormat="1" ht="24.2" customHeight="1" x14ac:dyDescent="0.2">
      <c r="B1565" s="32"/>
      <c r="C1565" s="179" t="s">
        <v>1756</v>
      </c>
      <c r="D1565" s="179" t="s">
        <v>657</v>
      </c>
      <c r="E1565" s="180" t="s">
        <v>3485</v>
      </c>
      <c r="F1565" s="181" t="s">
        <v>3486</v>
      </c>
      <c r="G1565" s="182" t="s">
        <v>631</v>
      </c>
      <c r="H1565" s="183">
        <v>3</v>
      </c>
      <c r="I1565" s="184"/>
      <c r="J1565" s="185">
        <f>ROUND(I1565*H1565,2)</f>
        <v>0</v>
      </c>
      <c r="K1565" s="181" t="s">
        <v>381</v>
      </c>
      <c r="L1565" s="186"/>
      <c r="M1565" s="187" t="s">
        <v>1</v>
      </c>
      <c r="N1565" s="188" t="s">
        <v>41</v>
      </c>
      <c r="P1565" s="147">
        <f>O1565*H1565</f>
        <v>0</v>
      </c>
      <c r="Q1565" s="147">
        <v>0</v>
      </c>
      <c r="R1565" s="147">
        <f>Q1565*H1565</f>
        <v>0</v>
      </c>
      <c r="S1565" s="147">
        <v>0</v>
      </c>
      <c r="T1565" s="148">
        <f>S1565*H1565</f>
        <v>0</v>
      </c>
      <c r="AR1565" s="149" t="s">
        <v>424</v>
      </c>
      <c r="AT1565" s="149" t="s">
        <v>657</v>
      </c>
      <c r="AU1565" s="149" t="s">
        <v>83</v>
      </c>
      <c r="AY1565" s="17" t="s">
        <v>375</v>
      </c>
      <c r="BE1565" s="150">
        <f>IF(N1565="základní",J1565,0)</f>
        <v>0</v>
      </c>
      <c r="BF1565" s="150">
        <f>IF(N1565="snížená",J1565,0)</f>
        <v>0</v>
      </c>
      <c r="BG1565" s="150">
        <f>IF(N1565="zákl. přenesená",J1565,0)</f>
        <v>0</v>
      </c>
      <c r="BH1565" s="150">
        <f>IF(N1565="sníž. přenesená",J1565,0)</f>
        <v>0</v>
      </c>
      <c r="BI1565" s="150">
        <f>IF(N1565="nulová",J1565,0)</f>
        <v>0</v>
      </c>
      <c r="BJ1565" s="17" t="s">
        <v>83</v>
      </c>
      <c r="BK1565" s="150">
        <f>ROUND(I1565*H1565,2)</f>
        <v>0</v>
      </c>
      <c r="BL1565" s="17" t="s">
        <v>382</v>
      </c>
      <c r="BM1565" s="149" t="s">
        <v>3487</v>
      </c>
    </row>
    <row r="1566" spans="2:65" s="12" customFormat="1" ht="11.25" x14ac:dyDescent="0.2">
      <c r="B1566" s="151"/>
      <c r="D1566" s="152" t="s">
        <v>384</v>
      </c>
      <c r="E1566" s="153" t="s">
        <v>1</v>
      </c>
      <c r="F1566" s="154" t="s">
        <v>93</v>
      </c>
      <c r="H1566" s="155">
        <v>3</v>
      </c>
      <c r="I1566" s="156"/>
      <c r="L1566" s="151"/>
      <c r="M1566" s="157"/>
      <c r="T1566" s="158"/>
      <c r="AT1566" s="153" t="s">
        <v>384</v>
      </c>
      <c r="AU1566" s="153" t="s">
        <v>83</v>
      </c>
      <c r="AV1566" s="12" t="s">
        <v>85</v>
      </c>
      <c r="AW1566" s="12" t="s">
        <v>32</v>
      </c>
      <c r="AX1566" s="12" t="s">
        <v>83</v>
      </c>
      <c r="AY1566" s="153" t="s">
        <v>375</v>
      </c>
    </row>
    <row r="1567" spans="2:65" s="14" customFormat="1" ht="11.25" x14ac:dyDescent="0.2">
      <c r="B1567" s="166"/>
      <c r="D1567" s="152" t="s">
        <v>384</v>
      </c>
      <c r="E1567" s="167" t="s">
        <v>1</v>
      </c>
      <c r="F1567" s="168" t="s">
        <v>3308</v>
      </c>
      <c r="H1567" s="167" t="s">
        <v>1</v>
      </c>
      <c r="I1567" s="169"/>
      <c r="L1567" s="166"/>
      <c r="M1567" s="170"/>
      <c r="T1567" s="171"/>
      <c r="AT1567" s="167" t="s">
        <v>384</v>
      </c>
      <c r="AU1567" s="167" t="s">
        <v>83</v>
      </c>
      <c r="AV1567" s="14" t="s">
        <v>83</v>
      </c>
      <c r="AW1567" s="14" t="s">
        <v>32</v>
      </c>
      <c r="AX1567" s="14" t="s">
        <v>76</v>
      </c>
      <c r="AY1567" s="167" t="s">
        <v>375</v>
      </c>
    </row>
    <row r="1568" spans="2:65" s="1" customFormat="1" ht="16.5" customHeight="1" x14ac:dyDescent="0.2">
      <c r="B1568" s="32"/>
      <c r="C1568" s="179" t="s">
        <v>1760</v>
      </c>
      <c r="D1568" s="179" t="s">
        <v>657</v>
      </c>
      <c r="E1568" s="180" t="s">
        <v>3488</v>
      </c>
      <c r="F1568" s="181" t="s">
        <v>3489</v>
      </c>
      <c r="G1568" s="182" t="s">
        <v>631</v>
      </c>
      <c r="H1568" s="183">
        <v>3</v>
      </c>
      <c r="I1568" s="184"/>
      <c r="J1568" s="185">
        <f>ROUND(I1568*H1568,2)</f>
        <v>0</v>
      </c>
      <c r="K1568" s="181" t="s">
        <v>381</v>
      </c>
      <c r="L1568" s="186"/>
      <c r="M1568" s="187" t="s">
        <v>1</v>
      </c>
      <c r="N1568" s="188" t="s">
        <v>41</v>
      </c>
      <c r="P1568" s="147">
        <f>O1568*H1568</f>
        <v>0</v>
      </c>
      <c r="Q1568" s="147">
        <v>0</v>
      </c>
      <c r="R1568" s="147">
        <f>Q1568*H1568</f>
        <v>0</v>
      </c>
      <c r="S1568" s="147">
        <v>0</v>
      </c>
      <c r="T1568" s="148">
        <f>S1568*H1568</f>
        <v>0</v>
      </c>
      <c r="AR1568" s="149" t="s">
        <v>424</v>
      </c>
      <c r="AT1568" s="149" t="s">
        <v>657</v>
      </c>
      <c r="AU1568" s="149" t="s">
        <v>83</v>
      </c>
      <c r="AY1568" s="17" t="s">
        <v>375</v>
      </c>
      <c r="BE1568" s="150">
        <f>IF(N1568="základní",J1568,0)</f>
        <v>0</v>
      </c>
      <c r="BF1568" s="150">
        <f>IF(N1568="snížená",J1568,0)</f>
        <v>0</v>
      </c>
      <c r="BG1568" s="150">
        <f>IF(N1568="zákl. přenesená",J1568,0)</f>
        <v>0</v>
      </c>
      <c r="BH1568" s="150">
        <f>IF(N1568="sníž. přenesená",J1568,0)</f>
        <v>0</v>
      </c>
      <c r="BI1568" s="150">
        <f>IF(N1568="nulová",J1568,0)</f>
        <v>0</v>
      </c>
      <c r="BJ1568" s="17" t="s">
        <v>83</v>
      </c>
      <c r="BK1568" s="150">
        <f>ROUND(I1568*H1568,2)</f>
        <v>0</v>
      </c>
      <c r="BL1568" s="17" t="s">
        <v>382</v>
      </c>
      <c r="BM1568" s="149" t="s">
        <v>3490</v>
      </c>
    </row>
    <row r="1569" spans="2:65" s="12" customFormat="1" ht="11.25" x14ac:dyDescent="0.2">
      <c r="B1569" s="151"/>
      <c r="D1569" s="152" t="s">
        <v>384</v>
      </c>
      <c r="E1569" s="153" t="s">
        <v>1</v>
      </c>
      <c r="F1569" s="154" t="s">
        <v>93</v>
      </c>
      <c r="H1569" s="155">
        <v>3</v>
      </c>
      <c r="I1569" s="156"/>
      <c r="L1569" s="151"/>
      <c r="M1569" s="157"/>
      <c r="T1569" s="158"/>
      <c r="AT1569" s="153" t="s">
        <v>384</v>
      </c>
      <c r="AU1569" s="153" t="s">
        <v>83</v>
      </c>
      <c r="AV1569" s="12" t="s">
        <v>85</v>
      </c>
      <c r="AW1569" s="12" t="s">
        <v>32</v>
      </c>
      <c r="AX1569" s="12" t="s">
        <v>83</v>
      </c>
      <c r="AY1569" s="153" t="s">
        <v>375</v>
      </c>
    </row>
    <row r="1570" spans="2:65" s="14" customFormat="1" ht="11.25" x14ac:dyDescent="0.2">
      <c r="B1570" s="166"/>
      <c r="D1570" s="152" t="s">
        <v>384</v>
      </c>
      <c r="E1570" s="167" t="s">
        <v>1</v>
      </c>
      <c r="F1570" s="168" t="s">
        <v>3308</v>
      </c>
      <c r="H1570" s="167" t="s">
        <v>1</v>
      </c>
      <c r="I1570" s="169"/>
      <c r="L1570" s="166"/>
      <c r="M1570" s="170"/>
      <c r="T1570" s="171"/>
      <c r="AT1570" s="167" t="s">
        <v>384</v>
      </c>
      <c r="AU1570" s="167" t="s">
        <v>83</v>
      </c>
      <c r="AV1570" s="14" t="s">
        <v>83</v>
      </c>
      <c r="AW1570" s="14" t="s">
        <v>32</v>
      </c>
      <c r="AX1570" s="14" t="s">
        <v>76</v>
      </c>
      <c r="AY1570" s="167" t="s">
        <v>375</v>
      </c>
    </row>
    <row r="1571" spans="2:65" s="1" customFormat="1" ht="16.5" customHeight="1" x14ac:dyDescent="0.2">
      <c r="B1571" s="32"/>
      <c r="C1571" s="179" t="s">
        <v>1765</v>
      </c>
      <c r="D1571" s="179" t="s">
        <v>657</v>
      </c>
      <c r="E1571" s="180" t="s">
        <v>3491</v>
      </c>
      <c r="F1571" s="181" t="s">
        <v>3492</v>
      </c>
      <c r="G1571" s="182" t="s">
        <v>631</v>
      </c>
      <c r="H1571" s="183">
        <v>1</v>
      </c>
      <c r="I1571" s="184"/>
      <c r="J1571" s="185">
        <f>ROUND(I1571*H1571,2)</f>
        <v>0</v>
      </c>
      <c r="K1571" s="181" t="s">
        <v>381</v>
      </c>
      <c r="L1571" s="186"/>
      <c r="M1571" s="187" t="s">
        <v>1</v>
      </c>
      <c r="N1571" s="188" t="s">
        <v>41</v>
      </c>
      <c r="P1571" s="147">
        <f>O1571*H1571</f>
        <v>0</v>
      </c>
      <c r="Q1571" s="147">
        <v>0</v>
      </c>
      <c r="R1571" s="147">
        <f>Q1571*H1571</f>
        <v>0</v>
      </c>
      <c r="S1571" s="147">
        <v>0</v>
      </c>
      <c r="T1571" s="148">
        <f>S1571*H1571</f>
        <v>0</v>
      </c>
      <c r="AR1571" s="149" t="s">
        <v>424</v>
      </c>
      <c r="AT1571" s="149" t="s">
        <v>657</v>
      </c>
      <c r="AU1571" s="149" t="s">
        <v>83</v>
      </c>
      <c r="AY1571" s="17" t="s">
        <v>375</v>
      </c>
      <c r="BE1571" s="150">
        <f>IF(N1571="základní",J1571,0)</f>
        <v>0</v>
      </c>
      <c r="BF1571" s="150">
        <f>IF(N1571="snížená",J1571,0)</f>
        <v>0</v>
      </c>
      <c r="BG1571" s="150">
        <f>IF(N1571="zákl. přenesená",J1571,0)</f>
        <v>0</v>
      </c>
      <c r="BH1571" s="150">
        <f>IF(N1571="sníž. přenesená",J1571,0)</f>
        <v>0</v>
      </c>
      <c r="BI1571" s="150">
        <f>IF(N1571="nulová",J1571,0)</f>
        <v>0</v>
      </c>
      <c r="BJ1571" s="17" t="s">
        <v>83</v>
      </c>
      <c r="BK1571" s="150">
        <f>ROUND(I1571*H1571,2)</f>
        <v>0</v>
      </c>
      <c r="BL1571" s="17" t="s">
        <v>382</v>
      </c>
      <c r="BM1571" s="149" t="s">
        <v>3493</v>
      </c>
    </row>
    <row r="1572" spans="2:65" s="12" customFormat="1" ht="11.25" x14ac:dyDescent="0.2">
      <c r="B1572" s="151"/>
      <c r="D1572" s="152" t="s">
        <v>384</v>
      </c>
      <c r="E1572" s="153" t="s">
        <v>1</v>
      </c>
      <c r="F1572" s="154" t="s">
        <v>83</v>
      </c>
      <c r="H1572" s="155">
        <v>1</v>
      </c>
      <c r="I1572" s="156"/>
      <c r="L1572" s="151"/>
      <c r="M1572" s="157"/>
      <c r="T1572" s="158"/>
      <c r="AT1572" s="153" t="s">
        <v>384</v>
      </c>
      <c r="AU1572" s="153" t="s">
        <v>83</v>
      </c>
      <c r="AV1572" s="12" t="s">
        <v>85</v>
      </c>
      <c r="AW1572" s="12" t="s">
        <v>32</v>
      </c>
      <c r="AX1572" s="12" t="s">
        <v>83</v>
      </c>
      <c r="AY1572" s="153" t="s">
        <v>375</v>
      </c>
    </row>
    <row r="1573" spans="2:65" s="14" customFormat="1" ht="11.25" x14ac:dyDescent="0.2">
      <c r="B1573" s="166"/>
      <c r="D1573" s="152" t="s">
        <v>384</v>
      </c>
      <c r="E1573" s="167" t="s">
        <v>1</v>
      </c>
      <c r="F1573" s="168" t="s">
        <v>3301</v>
      </c>
      <c r="H1573" s="167" t="s">
        <v>1</v>
      </c>
      <c r="I1573" s="169"/>
      <c r="L1573" s="166"/>
      <c r="M1573" s="170"/>
      <c r="T1573" s="171"/>
      <c r="AT1573" s="167" t="s">
        <v>384</v>
      </c>
      <c r="AU1573" s="167" t="s">
        <v>83</v>
      </c>
      <c r="AV1573" s="14" t="s">
        <v>83</v>
      </c>
      <c r="AW1573" s="14" t="s">
        <v>32</v>
      </c>
      <c r="AX1573" s="14" t="s">
        <v>76</v>
      </c>
      <c r="AY1573" s="167" t="s">
        <v>375</v>
      </c>
    </row>
    <row r="1574" spans="2:65" s="1" customFormat="1" ht="16.5" customHeight="1" x14ac:dyDescent="0.2">
      <c r="B1574" s="32"/>
      <c r="C1574" s="179" t="s">
        <v>1769</v>
      </c>
      <c r="D1574" s="179" t="s">
        <v>657</v>
      </c>
      <c r="E1574" s="180" t="s">
        <v>3494</v>
      </c>
      <c r="F1574" s="181" t="s">
        <v>3495</v>
      </c>
      <c r="G1574" s="182" t="s">
        <v>631</v>
      </c>
      <c r="H1574" s="183">
        <v>1</v>
      </c>
      <c r="I1574" s="184"/>
      <c r="J1574" s="185">
        <f>ROUND(I1574*H1574,2)</f>
        <v>0</v>
      </c>
      <c r="K1574" s="181" t="s">
        <v>381</v>
      </c>
      <c r="L1574" s="186"/>
      <c r="M1574" s="187" t="s">
        <v>1</v>
      </c>
      <c r="N1574" s="188" t="s">
        <v>41</v>
      </c>
      <c r="P1574" s="147">
        <f>O1574*H1574</f>
        <v>0</v>
      </c>
      <c r="Q1574" s="147">
        <v>0</v>
      </c>
      <c r="R1574" s="147">
        <f>Q1574*H1574</f>
        <v>0</v>
      </c>
      <c r="S1574" s="147">
        <v>0</v>
      </c>
      <c r="T1574" s="148">
        <f>S1574*H1574</f>
        <v>0</v>
      </c>
      <c r="AR1574" s="149" t="s">
        <v>424</v>
      </c>
      <c r="AT1574" s="149" t="s">
        <v>657</v>
      </c>
      <c r="AU1574" s="149" t="s">
        <v>83</v>
      </c>
      <c r="AY1574" s="17" t="s">
        <v>375</v>
      </c>
      <c r="BE1574" s="150">
        <f>IF(N1574="základní",J1574,0)</f>
        <v>0</v>
      </c>
      <c r="BF1574" s="150">
        <f>IF(N1574="snížená",J1574,0)</f>
        <v>0</v>
      </c>
      <c r="BG1574" s="150">
        <f>IF(N1574="zákl. přenesená",J1574,0)</f>
        <v>0</v>
      </c>
      <c r="BH1574" s="150">
        <f>IF(N1574="sníž. přenesená",J1574,0)</f>
        <v>0</v>
      </c>
      <c r="BI1574" s="150">
        <f>IF(N1574="nulová",J1574,0)</f>
        <v>0</v>
      </c>
      <c r="BJ1574" s="17" t="s">
        <v>83</v>
      </c>
      <c r="BK1574" s="150">
        <f>ROUND(I1574*H1574,2)</f>
        <v>0</v>
      </c>
      <c r="BL1574" s="17" t="s">
        <v>382</v>
      </c>
      <c r="BM1574" s="149" t="s">
        <v>3496</v>
      </c>
    </row>
    <row r="1575" spans="2:65" s="12" customFormat="1" ht="11.25" x14ac:dyDescent="0.2">
      <c r="B1575" s="151"/>
      <c r="D1575" s="152" t="s">
        <v>384</v>
      </c>
      <c r="E1575" s="153" t="s">
        <v>1</v>
      </c>
      <c r="F1575" s="154" t="s">
        <v>83</v>
      </c>
      <c r="H1575" s="155">
        <v>1</v>
      </c>
      <c r="I1575" s="156"/>
      <c r="L1575" s="151"/>
      <c r="M1575" s="157"/>
      <c r="T1575" s="158"/>
      <c r="AT1575" s="153" t="s">
        <v>384</v>
      </c>
      <c r="AU1575" s="153" t="s">
        <v>83</v>
      </c>
      <c r="AV1575" s="12" t="s">
        <v>85</v>
      </c>
      <c r="AW1575" s="12" t="s">
        <v>32</v>
      </c>
      <c r="AX1575" s="12" t="s">
        <v>83</v>
      </c>
      <c r="AY1575" s="153" t="s">
        <v>375</v>
      </c>
    </row>
    <row r="1576" spans="2:65" s="14" customFormat="1" ht="11.25" x14ac:dyDescent="0.2">
      <c r="B1576" s="166"/>
      <c r="D1576" s="152" t="s">
        <v>384</v>
      </c>
      <c r="E1576" s="167" t="s">
        <v>1</v>
      </c>
      <c r="F1576" s="168" t="s">
        <v>3308</v>
      </c>
      <c r="H1576" s="167" t="s">
        <v>1</v>
      </c>
      <c r="I1576" s="169"/>
      <c r="L1576" s="166"/>
      <c r="M1576" s="170"/>
      <c r="T1576" s="171"/>
      <c r="AT1576" s="167" t="s">
        <v>384</v>
      </c>
      <c r="AU1576" s="167" t="s">
        <v>83</v>
      </c>
      <c r="AV1576" s="14" t="s">
        <v>83</v>
      </c>
      <c r="AW1576" s="14" t="s">
        <v>32</v>
      </c>
      <c r="AX1576" s="14" t="s">
        <v>76</v>
      </c>
      <c r="AY1576" s="167" t="s">
        <v>375</v>
      </c>
    </row>
    <row r="1577" spans="2:65" s="1" customFormat="1" ht="33" customHeight="1" x14ac:dyDescent="0.2">
      <c r="B1577" s="32"/>
      <c r="C1577" s="179" t="s">
        <v>1773</v>
      </c>
      <c r="D1577" s="179" t="s">
        <v>657</v>
      </c>
      <c r="E1577" s="180" t="s">
        <v>3497</v>
      </c>
      <c r="F1577" s="181" t="s">
        <v>2977</v>
      </c>
      <c r="G1577" s="182" t="s">
        <v>631</v>
      </c>
      <c r="H1577" s="183">
        <v>32</v>
      </c>
      <c r="I1577" s="184"/>
      <c r="J1577" s="185">
        <f>ROUND(I1577*H1577,2)</f>
        <v>0</v>
      </c>
      <c r="K1577" s="181" t="s">
        <v>381</v>
      </c>
      <c r="L1577" s="186"/>
      <c r="M1577" s="187" t="s">
        <v>1</v>
      </c>
      <c r="N1577" s="188" t="s">
        <v>41</v>
      </c>
      <c r="P1577" s="147">
        <f>O1577*H1577</f>
        <v>0</v>
      </c>
      <c r="Q1577" s="147">
        <v>0</v>
      </c>
      <c r="R1577" s="147">
        <f>Q1577*H1577</f>
        <v>0</v>
      </c>
      <c r="S1577" s="147">
        <v>0</v>
      </c>
      <c r="T1577" s="148">
        <f>S1577*H1577</f>
        <v>0</v>
      </c>
      <c r="AR1577" s="149" t="s">
        <v>424</v>
      </c>
      <c r="AT1577" s="149" t="s">
        <v>657</v>
      </c>
      <c r="AU1577" s="149" t="s">
        <v>83</v>
      </c>
      <c r="AY1577" s="17" t="s">
        <v>375</v>
      </c>
      <c r="BE1577" s="150">
        <f>IF(N1577="základní",J1577,0)</f>
        <v>0</v>
      </c>
      <c r="BF1577" s="150">
        <f>IF(N1577="snížená",J1577,0)</f>
        <v>0</v>
      </c>
      <c r="BG1577" s="150">
        <f>IF(N1577="zákl. přenesená",J1577,0)</f>
        <v>0</v>
      </c>
      <c r="BH1577" s="150">
        <f>IF(N1577="sníž. přenesená",J1577,0)</f>
        <v>0</v>
      </c>
      <c r="BI1577" s="150">
        <f>IF(N1577="nulová",J1577,0)</f>
        <v>0</v>
      </c>
      <c r="BJ1577" s="17" t="s">
        <v>83</v>
      </c>
      <c r="BK1577" s="150">
        <f>ROUND(I1577*H1577,2)</f>
        <v>0</v>
      </c>
      <c r="BL1577" s="17" t="s">
        <v>382</v>
      </c>
      <c r="BM1577" s="149" t="s">
        <v>3498</v>
      </c>
    </row>
    <row r="1578" spans="2:65" s="12" customFormat="1" ht="11.25" x14ac:dyDescent="0.2">
      <c r="B1578" s="151"/>
      <c r="D1578" s="152" t="s">
        <v>384</v>
      </c>
      <c r="E1578" s="153" t="s">
        <v>1</v>
      </c>
      <c r="F1578" s="154" t="s">
        <v>85</v>
      </c>
      <c r="H1578" s="155">
        <v>2</v>
      </c>
      <c r="I1578" s="156"/>
      <c r="L1578" s="151"/>
      <c r="M1578" s="157"/>
      <c r="T1578" s="158"/>
      <c r="AT1578" s="153" t="s">
        <v>384</v>
      </c>
      <c r="AU1578" s="153" t="s">
        <v>83</v>
      </c>
      <c r="AV1578" s="12" t="s">
        <v>85</v>
      </c>
      <c r="AW1578" s="12" t="s">
        <v>32</v>
      </c>
      <c r="AX1578" s="12" t="s">
        <v>76</v>
      </c>
      <c r="AY1578" s="153" t="s">
        <v>375</v>
      </c>
    </row>
    <row r="1579" spans="2:65" s="12" customFormat="1" ht="11.25" x14ac:dyDescent="0.2">
      <c r="B1579" s="151"/>
      <c r="D1579" s="152" t="s">
        <v>384</v>
      </c>
      <c r="E1579" s="153" t="s">
        <v>1</v>
      </c>
      <c r="F1579" s="154" t="s">
        <v>83</v>
      </c>
      <c r="H1579" s="155">
        <v>1</v>
      </c>
      <c r="I1579" s="156"/>
      <c r="L1579" s="151"/>
      <c r="M1579" s="157"/>
      <c r="T1579" s="158"/>
      <c r="AT1579" s="153" t="s">
        <v>384</v>
      </c>
      <c r="AU1579" s="153" t="s">
        <v>83</v>
      </c>
      <c r="AV1579" s="12" t="s">
        <v>85</v>
      </c>
      <c r="AW1579" s="12" t="s">
        <v>32</v>
      </c>
      <c r="AX1579" s="12" t="s">
        <v>76</v>
      </c>
      <c r="AY1579" s="153" t="s">
        <v>375</v>
      </c>
    </row>
    <row r="1580" spans="2:65" s="12" customFormat="1" ht="11.25" x14ac:dyDescent="0.2">
      <c r="B1580" s="151"/>
      <c r="D1580" s="152" t="s">
        <v>384</v>
      </c>
      <c r="E1580" s="153" t="s">
        <v>1</v>
      </c>
      <c r="F1580" s="154" t="s">
        <v>463</v>
      </c>
      <c r="H1580" s="155">
        <v>12</v>
      </c>
      <c r="I1580" s="156"/>
      <c r="L1580" s="151"/>
      <c r="M1580" s="157"/>
      <c r="T1580" s="158"/>
      <c r="AT1580" s="153" t="s">
        <v>384</v>
      </c>
      <c r="AU1580" s="153" t="s">
        <v>83</v>
      </c>
      <c r="AV1580" s="12" t="s">
        <v>85</v>
      </c>
      <c r="AW1580" s="12" t="s">
        <v>32</v>
      </c>
      <c r="AX1580" s="12" t="s">
        <v>76</v>
      </c>
      <c r="AY1580" s="153" t="s">
        <v>375</v>
      </c>
    </row>
    <row r="1581" spans="2:65" s="12" customFormat="1" ht="11.25" x14ac:dyDescent="0.2">
      <c r="B1581" s="151"/>
      <c r="D1581" s="152" t="s">
        <v>384</v>
      </c>
      <c r="E1581" s="153" t="s">
        <v>1</v>
      </c>
      <c r="F1581" s="154" t="s">
        <v>93</v>
      </c>
      <c r="H1581" s="155">
        <v>3</v>
      </c>
      <c r="I1581" s="156"/>
      <c r="L1581" s="151"/>
      <c r="M1581" s="157"/>
      <c r="T1581" s="158"/>
      <c r="AT1581" s="153" t="s">
        <v>384</v>
      </c>
      <c r="AU1581" s="153" t="s">
        <v>83</v>
      </c>
      <c r="AV1581" s="12" t="s">
        <v>85</v>
      </c>
      <c r="AW1581" s="12" t="s">
        <v>32</v>
      </c>
      <c r="AX1581" s="12" t="s">
        <v>76</v>
      </c>
      <c r="AY1581" s="153" t="s">
        <v>375</v>
      </c>
    </row>
    <row r="1582" spans="2:65" s="12" customFormat="1" ht="11.25" x14ac:dyDescent="0.2">
      <c r="B1582" s="151"/>
      <c r="D1582" s="152" t="s">
        <v>384</v>
      </c>
      <c r="E1582" s="153" t="s">
        <v>1</v>
      </c>
      <c r="F1582" s="154" t="s">
        <v>83</v>
      </c>
      <c r="H1582" s="155">
        <v>1</v>
      </c>
      <c r="I1582" s="156"/>
      <c r="L1582" s="151"/>
      <c r="M1582" s="157"/>
      <c r="T1582" s="158"/>
      <c r="AT1582" s="153" t="s">
        <v>384</v>
      </c>
      <c r="AU1582" s="153" t="s">
        <v>83</v>
      </c>
      <c r="AV1582" s="12" t="s">
        <v>85</v>
      </c>
      <c r="AW1582" s="12" t="s">
        <v>32</v>
      </c>
      <c r="AX1582" s="12" t="s">
        <v>76</v>
      </c>
      <c r="AY1582" s="153" t="s">
        <v>375</v>
      </c>
    </row>
    <row r="1583" spans="2:65" s="12" customFormat="1" ht="11.25" x14ac:dyDescent="0.2">
      <c r="B1583" s="151"/>
      <c r="D1583" s="152" t="s">
        <v>384</v>
      </c>
      <c r="E1583" s="153" t="s">
        <v>1</v>
      </c>
      <c r="F1583" s="154" t="s">
        <v>83</v>
      </c>
      <c r="H1583" s="155">
        <v>1</v>
      </c>
      <c r="I1583" s="156"/>
      <c r="L1583" s="151"/>
      <c r="M1583" s="157"/>
      <c r="T1583" s="158"/>
      <c r="AT1583" s="153" t="s">
        <v>384</v>
      </c>
      <c r="AU1583" s="153" t="s">
        <v>83</v>
      </c>
      <c r="AV1583" s="12" t="s">
        <v>85</v>
      </c>
      <c r="AW1583" s="12" t="s">
        <v>32</v>
      </c>
      <c r="AX1583" s="12" t="s">
        <v>76</v>
      </c>
      <c r="AY1583" s="153" t="s">
        <v>375</v>
      </c>
    </row>
    <row r="1584" spans="2:65" s="12" customFormat="1" ht="11.25" x14ac:dyDescent="0.2">
      <c r="B1584" s="151"/>
      <c r="D1584" s="152" t="s">
        <v>384</v>
      </c>
      <c r="E1584" s="153" t="s">
        <v>1</v>
      </c>
      <c r="F1584" s="154" t="s">
        <v>85</v>
      </c>
      <c r="H1584" s="155">
        <v>2</v>
      </c>
      <c r="I1584" s="156"/>
      <c r="L1584" s="151"/>
      <c r="M1584" s="157"/>
      <c r="T1584" s="158"/>
      <c r="AT1584" s="153" t="s">
        <v>384</v>
      </c>
      <c r="AU1584" s="153" t="s">
        <v>83</v>
      </c>
      <c r="AV1584" s="12" t="s">
        <v>85</v>
      </c>
      <c r="AW1584" s="12" t="s">
        <v>32</v>
      </c>
      <c r="AX1584" s="12" t="s">
        <v>76</v>
      </c>
      <c r="AY1584" s="153" t="s">
        <v>375</v>
      </c>
    </row>
    <row r="1585" spans="2:65" s="12" customFormat="1" ht="11.25" x14ac:dyDescent="0.2">
      <c r="B1585" s="151"/>
      <c r="D1585" s="152" t="s">
        <v>384</v>
      </c>
      <c r="E1585" s="153" t="s">
        <v>1</v>
      </c>
      <c r="F1585" s="154" t="s">
        <v>404</v>
      </c>
      <c r="H1585" s="155">
        <v>5</v>
      </c>
      <c r="I1585" s="156"/>
      <c r="L1585" s="151"/>
      <c r="M1585" s="157"/>
      <c r="T1585" s="158"/>
      <c r="AT1585" s="153" t="s">
        <v>384</v>
      </c>
      <c r="AU1585" s="153" t="s">
        <v>83</v>
      </c>
      <c r="AV1585" s="12" t="s">
        <v>85</v>
      </c>
      <c r="AW1585" s="12" t="s">
        <v>32</v>
      </c>
      <c r="AX1585" s="12" t="s">
        <v>76</v>
      </c>
      <c r="AY1585" s="153" t="s">
        <v>375</v>
      </c>
    </row>
    <row r="1586" spans="2:65" s="12" customFormat="1" ht="11.25" x14ac:dyDescent="0.2">
      <c r="B1586" s="151"/>
      <c r="D1586" s="152" t="s">
        <v>384</v>
      </c>
      <c r="E1586" s="153" t="s">
        <v>1</v>
      </c>
      <c r="F1586" s="154" t="s">
        <v>382</v>
      </c>
      <c r="H1586" s="155">
        <v>4</v>
      </c>
      <c r="I1586" s="156"/>
      <c r="L1586" s="151"/>
      <c r="M1586" s="157"/>
      <c r="T1586" s="158"/>
      <c r="AT1586" s="153" t="s">
        <v>384</v>
      </c>
      <c r="AU1586" s="153" t="s">
        <v>83</v>
      </c>
      <c r="AV1586" s="12" t="s">
        <v>85</v>
      </c>
      <c r="AW1586" s="12" t="s">
        <v>32</v>
      </c>
      <c r="AX1586" s="12" t="s">
        <v>76</v>
      </c>
      <c r="AY1586" s="153" t="s">
        <v>375</v>
      </c>
    </row>
    <row r="1587" spans="2:65" s="12" customFormat="1" ht="11.25" x14ac:dyDescent="0.2">
      <c r="B1587" s="151"/>
      <c r="D1587" s="152" t="s">
        <v>384</v>
      </c>
      <c r="E1587" s="153" t="s">
        <v>1</v>
      </c>
      <c r="F1587" s="154" t="s">
        <v>83</v>
      </c>
      <c r="H1587" s="155">
        <v>1</v>
      </c>
      <c r="I1587" s="156"/>
      <c r="L1587" s="151"/>
      <c r="M1587" s="157"/>
      <c r="T1587" s="158"/>
      <c r="AT1587" s="153" t="s">
        <v>384</v>
      </c>
      <c r="AU1587" s="153" t="s">
        <v>83</v>
      </c>
      <c r="AV1587" s="12" t="s">
        <v>85</v>
      </c>
      <c r="AW1587" s="12" t="s">
        <v>32</v>
      </c>
      <c r="AX1587" s="12" t="s">
        <v>76</v>
      </c>
      <c r="AY1587" s="153" t="s">
        <v>375</v>
      </c>
    </row>
    <row r="1588" spans="2:65" s="13" customFormat="1" ht="11.25" x14ac:dyDescent="0.2">
      <c r="B1588" s="159"/>
      <c r="D1588" s="152" t="s">
        <v>384</v>
      </c>
      <c r="E1588" s="160" t="s">
        <v>1</v>
      </c>
      <c r="F1588" s="161" t="s">
        <v>387</v>
      </c>
      <c r="H1588" s="162">
        <v>32</v>
      </c>
      <c r="I1588" s="163"/>
      <c r="L1588" s="159"/>
      <c r="M1588" s="164"/>
      <c r="T1588" s="165"/>
      <c r="AT1588" s="160" t="s">
        <v>384</v>
      </c>
      <c r="AU1588" s="160" t="s">
        <v>83</v>
      </c>
      <c r="AV1588" s="13" t="s">
        <v>382</v>
      </c>
      <c r="AW1588" s="13" t="s">
        <v>32</v>
      </c>
      <c r="AX1588" s="13" t="s">
        <v>83</v>
      </c>
      <c r="AY1588" s="160" t="s">
        <v>375</v>
      </c>
    </row>
    <row r="1589" spans="2:65" s="14" customFormat="1" ht="11.25" x14ac:dyDescent="0.2">
      <c r="B1589" s="166"/>
      <c r="D1589" s="152" t="s">
        <v>384</v>
      </c>
      <c r="E1589" s="167" t="s">
        <v>1</v>
      </c>
      <c r="F1589" s="168" t="s">
        <v>3308</v>
      </c>
      <c r="H1589" s="167" t="s">
        <v>1</v>
      </c>
      <c r="I1589" s="169"/>
      <c r="L1589" s="166"/>
      <c r="M1589" s="170"/>
      <c r="T1589" s="171"/>
      <c r="AT1589" s="167" t="s">
        <v>384</v>
      </c>
      <c r="AU1589" s="167" t="s">
        <v>83</v>
      </c>
      <c r="AV1589" s="14" t="s">
        <v>83</v>
      </c>
      <c r="AW1589" s="14" t="s">
        <v>32</v>
      </c>
      <c r="AX1589" s="14" t="s">
        <v>76</v>
      </c>
      <c r="AY1589" s="167" t="s">
        <v>375</v>
      </c>
    </row>
    <row r="1590" spans="2:65" s="1" customFormat="1" ht="16.5" customHeight="1" x14ac:dyDescent="0.2">
      <c r="B1590" s="32"/>
      <c r="C1590" s="179" t="s">
        <v>1777</v>
      </c>
      <c r="D1590" s="179" t="s">
        <v>657</v>
      </c>
      <c r="E1590" s="180" t="s">
        <v>3499</v>
      </c>
      <c r="F1590" s="181" t="s">
        <v>3500</v>
      </c>
      <c r="G1590" s="182" t="s">
        <v>631</v>
      </c>
      <c r="H1590" s="183">
        <v>84</v>
      </c>
      <c r="I1590" s="184"/>
      <c r="J1590" s="185">
        <f>ROUND(I1590*H1590,2)</f>
        <v>0</v>
      </c>
      <c r="K1590" s="181" t="s">
        <v>381</v>
      </c>
      <c r="L1590" s="186"/>
      <c r="M1590" s="187" t="s">
        <v>1</v>
      </c>
      <c r="N1590" s="188" t="s">
        <v>41</v>
      </c>
      <c r="P1590" s="147">
        <f>O1590*H1590</f>
        <v>0</v>
      </c>
      <c r="Q1590" s="147">
        <v>0</v>
      </c>
      <c r="R1590" s="147">
        <f>Q1590*H1590</f>
        <v>0</v>
      </c>
      <c r="S1590" s="147">
        <v>0</v>
      </c>
      <c r="T1590" s="148">
        <f>S1590*H1590</f>
        <v>0</v>
      </c>
      <c r="AR1590" s="149" t="s">
        <v>424</v>
      </c>
      <c r="AT1590" s="149" t="s">
        <v>657</v>
      </c>
      <c r="AU1590" s="149" t="s">
        <v>83</v>
      </c>
      <c r="AY1590" s="17" t="s">
        <v>375</v>
      </c>
      <c r="BE1590" s="150">
        <f>IF(N1590="základní",J1590,0)</f>
        <v>0</v>
      </c>
      <c r="BF1590" s="150">
        <f>IF(N1590="snížená",J1590,0)</f>
        <v>0</v>
      </c>
      <c r="BG1590" s="150">
        <f>IF(N1590="zákl. přenesená",J1590,0)</f>
        <v>0</v>
      </c>
      <c r="BH1590" s="150">
        <f>IF(N1590="sníž. přenesená",J1590,0)</f>
        <v>0</v>
      </c>
      <c r="BI1590" s="150">
        <f>IF(N1590="nulová",J1590,0)</f>
        <v>0</v>
      </c>
      <c r="BJ1590" s="17" t="s">
        <v>83</v>
      </c>
      <c r="BK1590" s="150">
        <f>ROUND(I1590*H1590,2)</f>
        <v>0</v>
      </c>
      <c r="BL1590" s="17" t="s">
        <v>382</v>
      </c>
      <c r="BM1590" s="149" t="s">
        <v>3501</v>
      </c>
    </row>
    <row r="1591" spans="2:65" s="12" customFormat="1" ht="11.25" x14ac:dyDescent="0.2">
      <c r="B1591" s="151"/>
      <c r="D1591" s="152" t="s">
        <v>384</v>
      </c>
      <c r="E1591" s="153" t="s">
        <v>1</v>
      </c>
      <c r="F1591" s="154" t="s">
        <v>992</v>
      </c>
      <c r="H1591" s="155">
        <v>84</v>
      </c>
      <c r="I1591" s="156"/>
      <c r="L1591" s="151"/>
      <c r="M1591" s="157"/>
      <c r="T1591" s="158"/>
      <c r="AT1591" s="153" t="s">
        <v>384</v>
      </c>
      <c r="AU1591" s="153" t="s">
        <v>83</v>
      </c>
      <c r="AV1591" s="12" t="s">
        <v>85</v>
      </c>
      <c r="AW1591" s="12" t="s">
        <v>32</v>
      </c>
      <c r="AX1591" s="12" t="s">
        <v>83</v>
      </c>
      <c r="AY1591" s="153" t="s">
        <v>375</v>
      </c>
    </row>
    <row r="1592" spans="2:65" s="14" customFormat="1" ht="11.25" x14ac:dyDescent="0.2">
      <c r="B1592" s="166"/>
      <c r="D1592" s="152" t="s">
        <v>384</v>
      </c>
      <c r="E1592" s="167" t="s">
        <v>1</v>
      </c>
      <c r="F1592" s="168" t="s">
        <v>3308</v>
      </c>
      <c r="H1592" s="167" t="s">
        <v>1</v>
      </c>
      <c r="I1592" s="169"/>
      <c r="L1592" s="166"/>
      <c r="M1592" s="170"/>
      <c r="T1592" s="171"/>
      <c r="AT1592" s="167" t="s">
        <v>384</v>
      </c>
      <c r="AU1592" s="167" t="s">
        <v>83</v>
      </c>
      <c r="AV1592" s="14" t="s">
        <v>83</v>
      </c>
      <c r="AW1592" s="14" t="s">
        <v>32</v>
      </c>
      <c r="AX1592" s="14" t="s">
        <v>76</v>
      </c>
      <c r="AY1592" s="167" t="s">
        <v>375</v>
      </c>
    </row>
    <row r="1593" spans="2:65" s="1" customFormat="1" ht="24.2" customHeight="1" x14ac:dyDescent="0.2">
      <c r="B1593" s="32"/>
      <c r="C1593" s="179" t="s">
        <v>1781</v>
      </c>
      <c r="D1593" s="179" t="s">
        <v>657</v>
      </c>
      <c r="E1593" s="180" t="s">
        <v>3502</v>
      </c>
      <c r="F1593" s="181" t="s">
        <v>3503</v>
      </c>
      <c r="G1593" s="182" t="s">
        <v>631</v>
      </c>
      <c r="H1593" s="183">
        <v>171</v>
      </c>
      <c r="I1593" s="184"/>
      <c r="J1593" s="185">
        <f>ROUND(I1593*H1593,2)</f>
        <v>0</v>
      </c>
      <c r="K1593" s="181" t="s">
        <v>381</v>
      </c>
      <c r="L1593" s="186"/>
      <c r="M1593" s="187" t="s">
        <v>1</v>
      </c>
      <c r="N1593" s="188" t="s">
        <v>41</v>
      </c>
      <c r="P1593" s="147">
        <f>O1593*H1593</f>
        <v>0</v>
      </c>
      <c r="Q1593" s="147">
        <v>0</v>
      </c>
      <c r="R1593" s="147">
        <f>Q1593*H1593</f>
        <v>0</v>
      </c>
      <c r="S1593" s="147">
        <v>0</v>
      </c>
      <c r="T1593" s="148">
        <f>S1593*H1593</f>
        <v>0</v>
      </c>
      <c r="AR1593" s="149" t="s">
        <v>424</v>
      </c>
      <c r="AT1593" s="149" t="s">
        <v>657</v>
      </c>
      <c r="AU1593" s="149" t="s">
        <v>83</v>
      </c>
      <c r="AY1593" s="17" t="s">
        <v>375</v>
      </c>
      <c r="BE1593" s="150">
        <f>IF(N1593="základní",J1593,0)</f>
        <v>0</v>
      </c>
      <c r="BF1593" s="150">
        <f>IF(N1593="snížená",J1593,0)</f>
        <v>0</v>
      </c>
      <c r="BG1593" s="150">
        <f>IF(N1593="zákl. přenesená",J1593,0)</f>
        <v>0</v>
      </c>
      <c r="BH1593" s="150">
        <f>IF(N1593="sníž. přenesená",J1593,0)</f>
        <v>0</v>
      </c>
      <c r="BI1593" s="150">
        <f>IF(N1593="nulová",J1593,0)</f>
        <v>0</v>
      </c>
      <c r="BJ1593" s="17" t="s">
        <v>83</v>
      </c>
      <c r="BK1593" s="150">
        <f>ROUND(I1593*H1593,2)</f>
        <v>0</v>
      </c>
      <c r="BL1593" s="17" t="s">
        <v>382</v>
      </c>
      <c r="BM1593" s="149" t="s">
        <v>3504</v>
      </c>
    </row>
    <row r="1594" spans="2:65" s="12" customFormat="1" ht="11.25" x14ac:dyDescent="0.2">
      <c r="B1594" s="151"/>
      <c r="D1594" s="152" t="s">
        <v>384</v>
      </c>
      <c r="E1594" s="153" t="s">
        <v>1</v>
      </c>
      <c r="F1594" s="154" t="s">
        <v>1546</v>
      </c>
      <c r="H1594" s="155">
        <v>171</v>
      </c>
      <c r="I1594" s="156"/>
      <c r="L1594" s="151"/>
      <c r="M1594" s="157"/>
      <c r="T1594" s="158"/>
      <c r="AT1594" s="153" t="s">
        <v>384</v>
      </c>
      <c r="AU1594" s="153" t="s">
        <v>83</v>
      </c>
      <c r="AV1594" s="12" t="s">
        <v>85</v>
      </c>
      <c r="AW1594" s="12" t="s">
        <v>32</v>
      </c>
      <c r="AX1594" s="12" t="s">
        <v>83</v>
      </c>
      <c r="AY1594" s="153" t="s">
        <v>375</v>
      </c>
    </row>
    <row r="1595" spans="2:65" s="14" customFormat="1" ht="11.25" x14ac:dyDescent="0.2">
      <c r="B1595" s="166"/>
      <c r="D1595" s="152" t="s">
        <v>384</v>
      </c>
      <c r="E1595" s="167" t="s">
        <v>1</v>
      </c>
      <c r="F1595" s="168" t="s">
        <v>3308</v>
      </c>
      <c r="H1595" s="167" t="s">
        <v>1</v>
      </c>
      <c r="I1595" s="169"/>
      <c r="L1595" s="166"/>
      <c r="M1595" s="170"/>
      <c r="T1595" s="171"/>
      <c r="AT1595" s="167" t="s">
        <v>384</v>
      </c>
      <c r="AU1595" s="167" t="s">
        <v>83</v>
      </c>
      <c r="AV1595" s="14" t="s">
        <v>83</v>
      </c>
      <c r="AW1595" s="14" t="s">
        <v>32</v>
      </c>
      <c r="AX1595" s="14" t="s">
        <v>76</v>
      </c>
      <c r="AY1595" s="167" t="s">
        <v>375</v>
      </c>
    </row>
    <row r="1596" spans="2:65" s="1" customFormat="1" ht="24.2" customHeight="1" x14ac:dyDescent="0.2">
      <c r="B1596" s="32"/>
      <c r="C1596" s="179" t="s">
        <v>1785</v>
      </c>
      <c r="D1596" s="179" t="s">
        <v>657</v>
      </c>
      <c r="E1596" s="180" t="s">
        <v>3505</v>
      </c>
      <c r="F1596" s="181" t="s">
        <v>3506</v>
      </c>
      <c r="G1596" s="182" t="s">
        <v>631</v>
      </c>
      <c r="H1596" s="183">
        <v>1</v>
      </c>
      <c r="I1596" s="184"/>
      <c r="J1596" s="185">
        <f>ROUND(I1596*H1596,2)</f>
        <v>0</v>
      </c>
      <c r="K1596" s="181" t="s">
        <v>381</v>
      </c>
      <c r="L1596" s="186"/>
      <c r="M1596" s="187" t="s">
        <v>1</v>
      </c>
      <c r="N1596" s="188" t="s">
        <v>41</v>
      </c>
      <c r="P1596" s="147">
        <f>O1596*H1596</f>
        <v>0</v>
      </c>
      <c r="Q1596" s="147">
        <v>0</v>
      </c>
      <c r="R1596" s="147">
        <f>Q1596*H1596</f>
        <v>0</v>
      </c>
      <c r="S1596" s="147">
        <v>0</v>
      </c>
      <c r="T1596" s="148">
        <f>S1596*H1596</f>
        <v>0</v>
      </c>
      <c r="AR1596" s="149" t="s">
        <v>424</v>
      </c>
      <c r="AT1596" s="149" t="s">
        <v>657</v>
      </c>
      <c r="AU1596" s="149" t="s">
        <v>83</v>
      </c>
      <c r="AY1596" s="17" t="s">
        <v>375</v>
      </c>
      <c r="BE1596" s="150">
        <f>IF(N1596="základní",J1596,0)</f>
        <v>0</v>
      </c>
      <c r="BF1596" s="150">
        <f>IF(N1596="snížená",J1596,0)</f>
        <v>0</v>
      </c>
      <c r="BG1596" s="150">
        <f>IF(N1596="zákl. přenesená",J1596,0)</f>
        <v>0</v>
      </c>
      <c r="BH1596" s="150">
        <f>IF(N1596="sníž. přenesená",J1596,0)</f>
        <v>0</v>
      </c>
      <c r="BI1596" s="150">
        <f>IF(N1596="nulová",J1596,0)</f>
        <v>0</v>
      </c>
      <c r="BJ1596" s="17" t="s">
        <v>83</v>
      </c>
      <c r="BK1596" s="150">
        <f>ROUND(I1596*H1596,2)</f>
        <v>0</v>
      </c>
      <c r="BL1596" s="17" t="s">
        <v>382</v>
      </c>
      <c r="BM1596" s="149" t="s">
        <v>3507</v>
      </c>
    </row>
    <row r="1597" spans="2:65" s="12" customFormat="1" ht="11.25" x14ac:dyDescent="0.2">
      <c r="B1597" s="151"/>
      <c r="D1597" s="152" t="s">
        <v>384</v>
      </c>
      <c r="E1597" s="153" t="s">
        <v>1</v>
      </c>
      <c r="F1597" s="154" t="s">
        <v>83</v>
      </c>
      <c r="H1597" s="155">
        <v>1</v>
      </c>
      <c r="I1597" s="156"/>
      <c r="L1597" s="151"/>
      <c r="M1597" s="157"/>
      <c r="T1597" s="158"/>
      <c r="AT1597" s="153" t="s">
        <v>384</v>
      </c>
      <c r="AU1597" s="153" t="s">
        <v>83</v>
      </c>
      <c r="AV1597" s="12" t="s">
        <v>85</v>
      </c>
      <c r="AW1597" s="12" t="s">
        <v>32</v>
      </c>
      <c r="AX1597" s="12" t="s">
        <v>83</v>
      </c>
      <c r="AY1597" s="153" t="s">
        <v>375</v>
      </c>
    </row>
    <row r="1598" spans="2:65" s="14" customFormat="1" ht="11.25" x14ac:dyDescent="0.2">
      <c r="B1598" s="166"/>
      <c r="D1598" s="152" t="s">
        <v>384</v>
      </c>
      <c r="E1598" s="167" t="s">
        <v>1</v>
      </c>
      <c r="F1598" s="168" t="s">
        <v>3301</v>
      </c>
      <c r="H1598" s="167" t="s">
        <v>1</v>
      </c>
      <c r="I1598" s="169"/>
      <c r="L1598" s="166"/>
      <c r="M1598" s="170"/>
      <c r="T1598" s="171"/>
      <c r="AT1598" s="167" t="s">
        <v>384</v>
      </c>
      <c r="AU1598" s="167" t="s">
        <v>83</v>
      </c>
      <c r="AV1598" s="14" t="s">
        <v>83</v>
      </c>
      <c r="AW1598" s="14" t="s">
        <v>32</v>
      </c>
      <c r="AX1598" s="14" t="s">
        <v>76</v>
      </c>
      <c r="AY1598" s="167" t="s">
        <v>375</v>
      </c>
    </row>
    <row r="1599" spans="2:65" s="1" customFormat="1" ht="21.75" customHeight="1" x14ac:dyDescent="0.2">
      <c r="B1599" s="32"/>
      <c r="C1599" s="179" t="s">
        <v>1792</v>
      </c>
      <c r="D1599" s="179" t="s">
        <v>657</v>
      </c>
      <c r="E1599" s="180" t="s">
        <v>3508</v>
      </c>
      <c r="F1599" s="181" t="s">
        <v>3509</v>
      </c>
      <c r="G1599" s="182" t="s">
        <v>631</v>
      </c>
      <c r="H1599" s="183">
        <v>17</v>
      </c>
      <c r="I1599" s="184"/>
      <c r="J1599" s="185">
        <f>ROUND(I1599*H1599,2)</f>
        <v>0</v>
      </c>
      <c r="K1599" s="181" t="s">
        <v>381</v>
      </c>
      <c r="L1599" s="186"/>
      <c r="M1599" s="187" t="s">
        <v>1</v>
      </c>
      <c r="N1599" s="188" t="s">
        <v>41</v>
      </c>
      <c r="P1599" s="147">
        <f>O1599*H1599</f>
        <v>0</v>
      </c>
      <c r="Q1599" s="147">
        <v>0</v>
      </c>
      <c r="R1599" s="147">
        <f>Q1599*H1599</f>
        <v>0</v>
      </c>
      <c r="S1599" s="147">
        <v>0</v>
      </c>
      <c r="T1599" s="148">
        <f>S1599*H1599</f>
        <v>0</v>
      </c>
      <c r="AR1599" s="149" t="s">
        <v>424</v>
      </c>
      <c r="AT1599" s="149" t="s">
        <v>657</v>
      </c>
      <c r="AU1599" s="149" t="s">
        <v>83</v>
      </c>
      <c r="AY1599" s="17" t="s">
        <v>375</v>
      </c>
      <c r="BE1599" s="150">
        <f>IF(N1599="základní",J1599,0)</f>
        <v>0</v>
      </c>
      <c r="BF1599" s="150">
        <f>IF(N1599="snížená",J1599,0)</f>
        <v>0</v>
      </c>
      <c r="BG1599" s="150">
        <f>IF(N1599="zákl. přenesená",J1599,0)</f>
        <v>0</v>
      </c>
      <c r="BH1599" s="150">
        <f>IF(N1599="sníž. přenesená",J1599,0)</f>
        <v>0</v>
      </c>
      <c r="BI1599" s="150">
        <f>IF(N1599="nulová",J1599,0)</f>
        <v>0</v>
      </c>
      <c r="BJ1599" s="17" t="s">
        <v>83</v>
      </c>
      <c r="BK1599" s="150">
        <f>ROUND(I1599*H1599,2)</f>
        <v>0</v>
      </c>
      <c r="BL1599" s="17" t="s">
        <v>382</v>
      </c>
      <c r="BM1599" s="149" t="s">
        <v>3510</v>
      </c>
    </row>
    <row r="1600" spans="2:65" s="12" customFormat="1" ht="11.25" x14ac:dyDescent="0.2">
      <c r="B1600" s="151"/>
      <c r="D1600" s="152" t="s">
        <v>384</v>
      </c>
      <c r="E1600" s="153" t="s">
        <v>1</v>
      </c>
      <c r="F1600" s="154" t="s">
        <v>85</v>
      </c>
      <c r="H1600" s="155">
        <v>2</v>
      </c>
      <c r="I1600" s="156"/>
      <c r="L1600" s="151"/>
      <c r="M1600" s="157"/>
      <c r="T1600" s="158"/>
      <c r="AT1600" s="153" t="s">
        <v>384</v>
      </c>
      <c r="AU1600" s="153" t="s">
        <v>83</v>
      </c>
      <c r="AV1600" s="12" t="s">
        <v>85</v>
      </c>
      <c r="AW1600" s="12" t="s">
        <v>32</v>
      </c>
      <c r="AX1600" s="12" t="s">
        <v>76</v>
      </c>
      <c r="AY1600" s="153" t="s">
        <v>375</v>
      </c>
    </row>
    <row r="1601" spans="2:65" s="12" customFormat="1" ht="11.25" x14ac:dyDescent="0.2">
      <c r="B1601" s="151"/>
      <c r="D1601" s="152" t="s">
        <v>384</v>
      </c>
      <c r="E1601" s="153" t="s">
        <v>1</v>
      </c>
      <c r="F1601" s="154" t="s">
        <v>382</v>
      </c>
      <c r="H1601" s="155">
        <v>4</v>
      </c>
      <c r="I1601" s="156"/>
      <c r="L1601" s="151"/>
      <c r="M1601" s="157"/>
      <c r="T1601" s="158"/>
      <c r="AT1601" s="153" t="s">
        <v>384</v>
      </c>
      <c r="AU1601" s="153" t="s">
        <v>83</v>
      </c>
      <c r="AV1601" s="12" t="s">
        <v>85</v>
      </c>
      <c r="AW1601" s="12" t="s">
        <v>32</v>
      </c>
      <c r="AX1601" s="12" t="s">
        <v>76</v>
      </c>
      <c r="AY1601" s="153" t="s">
        <v>375</v>
      </c>
    </row>
    <row r="1602" spans="2:65" s="12" customFormat="1" ht="11.25" x14ac:dyDescent="0.2">
      <c r="B1602" s="151"/>
      <c r="D1602" s="152" t="s">
        <v>384</v>
      </c>
      <c r="E1602" s="153" t="s">
        <v>1</v>
      </c>
      <c r="F1602" s="154" t="s">
        <v>413</v>
      </c>
      <c r="H1602" s="155">
        <v>6</v>
      </c>
      <c r="I1602" s="156"/>
      <c r="L1602" s="151"/>
      <c r="M1602" s="157"/>
      <c r="T1602" s="158"/>
      <c r="AT1602" s="153" t="s">
        <v>384</v>
      </c>
      <c r="AU1602" s="153" t="s">
        <v>83</v>
      </c>
      <c r="AV1602" s="12" t="s">
        <v>85</v>
      </c>
      <c r="AW1602" s="12" t="s">
        <v>32</v>
      </c>
      <c r="AX1602" s="12" t="s">
        <v>76</v>
      </c>
      <c r="AY1602" s="153" t="s">
        <v>375</v>
      </c>
    </row>
    <row r="1603" spans="2:65" s="12" customFormat="1" ht="11.25" x14ac:dyDescent="0.2">
      <c r="B1603" s="151"/>
      <c r="D1603" s="152" t="s">
        <v>384</v>
      </c>
      <c r="E1603" s="153" t="s">
        <v>1</v>
      </c>
      <c r="F1603" s="154" t="s">
        <v>404</v>
      </c>
      <c r="H1603" s="155">
        <v>5</v>
      </c>
      <c r="I1603" s="156"/>
      <c r="L1603" s="151"/>
      <c r="M1603" s="157"/>
      <c r="T1603" s="158"/>
      <c r="AT1603" s="153" t="s">
        <v>384</v>
      </c>
      <c r="AU1603" s="153" t="s">
        <v>83</v>
      </c>
      <c r="AV1603" s="12" t="s">
        <v>85</v>
      </c>
      <c r="AW1603" s="12" t="s">
        <v>32</v>
      </c>
      <c r="AX1603" s="12" t="s">
        <v>76</v>
      </c>
      <c r="AY1603" s="153" t="s">
        <v>375</v>
      </c>
    </row>
    <row r="1604" spans="2:65" s="13" customFormat="1" ht="11.25" x14ac:dyDescent="0.2">
      <c r="B1604" s="159"/>
      <c r="D1604" s="152" t="s">
        <v>384</v>
      </c>
      <c r="E1604" s="160" t="s">
        <v>1</v>
      </c>
      <c r="F1604" s="161" t="s">
        <v>387</v>
      </c>
      <c r="H1604" s="162">
        <v>17</v>
      </c>
      <c r="I1604" s="163"/>
      <c r="L1604" s="159"/>
      <c r="M1604" s="164"/>
      <c r="T1604" s="165"/>
      <c r="AT1604" s="160" t="s">
        <v>384</v>
      </c>
      <c r="AU1604" s="160" t="s">
        <v>83</v>
      </c>
      <c r="AV1604" s="13" t="s">
        <v>382</v>
      </c>
      <c r="AW1604" s="13" t="s">
        <v>32</v>
      </c>
      <c r="AX1604" s="13" t="s">
        <v>83</v>
      </c>
      <c r="AY1604" s="160" t="s">
        <v>375</v>
      </c>
    </row>
    <row r="1605" spans="2:65" s="14" customFormat="1" ht="11.25" x14ac:dyDescent="0.2">
      <c r="B1605" s="166"/>
      <c r="D1605" s="152" t="s">
        <v>384</v>
      </c>
      <c r="E1605" s="167" t="s">
        <v>1</v>
      </c>
      <c r="F1605" s="168" t="s">
        <v>3308</v>
      </c>
      <c r="H1605" s="167" t="s">
        <v>1</v>
      </c>
      <c r="I1605" s="169"/>
      <c r="L1605" s="166"/>
      <c r="M1605" s="170"/>
      <c r="T1605" s="171"/>
      <c r="AT1605" s="167" t="s">
        <v>384</v>
      </c>
      <c r="AU1605" s="167" t="s">
        <v>83</v>
      </c>
      <c r="AV1605" s="14" t="s">
        <v>83</v>
      </c>
      <c r="AW1605" s="14" t="s">
        <v>32</v>
      </c>
      <c r="AX1605" s="14" t="s">
        <v>76</v>
      </c>
      <c r="AY1605" s="167" t="s">
        <v>375</v>
      </c>
    </row>
    <row r="1606" spans="2:65" s="1" customFormat="1" ht="16.5" customHeight="1" x14ac:dyDescent="0.2">
      <c r="B1606" s="32"/>
      <c r="C1606" s="179" t="s">
        <v>1797</v>
      </c>
      <c r="D1606" s="179" t="s">
        <v>657</v>
      </c>
      <c r="E1606" s="180" t="s">
        <v>3511</v>
      </c>
      <c r="F1606" s="181" t="s">
        <v>3512</v>
      </c>
      <c r="G1606" s="182" t="s">
        <v>631</v>
      </c>
      <c r="H1606" s="183">
        <v>5</v>
      </c>
      <c r="I1606" s="184"/>
      <c r="J1606" s="185">
        <f>ROUND(I1606*H1606,2)</f>
        <v>0</v>
      </c>
      <c r="K1606" s="181" t="s">
        <v>381</v>
      </c>
      <c r="L1606" s="186"/>
      <c r="M1606" s="187" t="s">
        <v>1</v>
      </c>
      <c r="N1606" s="188" t="s">
        <v>41</v>
      </c>
      <c r="P1606" s="147">
        <f>O1606*H1606</f>
        <v>0</v>
      </c>
      <c r="Q1606" s="147">
        <v>0</v>
      </c>
      <c r="R1606" s="147">
        <f>Q1606*H1606</f>
        <v>0</v>
      </c>
      <c r="S1606" s="147">
        <v>0</v>
      </c>
      <c r="T1606" s="148">
        <f>S1606*H1606</f>
        <v>0</v>
      </c>
      <c r="AR1606" s="149" t="s">
        <v>424</v>
      </c>
      <c r="AT1606" s="149" t="s">
        <v>657</v>
      </c>
      <c r="AU1606" s="149" t="s">
        <v>83</v>
      </c>
      <c r="AY1606" s="17" t="s">
        <v>375</v>
      </c>
      <c r="BE1606" s="150">
        <f>IF(N1606="základní",J1606,0)</f>
        <v>0</v>
      </c>
      <c r="BF1606" s="150">
        <f>IF(N1606="snížená",J1606,0)</f>
        <v>0</v>
      </c>
      <c r="BG1606" s="150">
        <f>IF(N1606="zákl. přenesená",J1606,0)</f>
        <v>0</v>
      </c>
      <c r="BH1606" s="150">
        <f>IF(N1606="sníž. přenesená",J1606,0)</f>
        <v>0</v>
      </c>
      <c r="BI1606" s="150">
        <f>IF(N1606="nulová",J1606,0)</f>
        <v>0</v>
      </c>
      <c r="BJ1606" s="17" t="s">
        <v>83</v>
      </c>
      <c r="BK1606" s="150">
        <f>ROUND(I1606*H1606,2)</f>
        <v>0</v>
      </c>
      <c r="BL1606" s="17" t="s">
        <v>382</v>
      </c>
      <c r="BM1606" s="149" t="s">
        <v>3513</v>
      </c>
    </row>
    <row r="1607" spans="2:65" s="12" customFormat="1" ht="11.25" x14ac:dyDescent="0.2">
      <c r="B1607" s="151"/>
      <c r="D1607" s="152" t="s">
        <v>384</v>
      </c>
      <c r="E1607" s="153" t="s">
        <v>1</v>
      </c>
      <c r="F1607" s="154" t="s">
        <v>83</v>
      </c>
      <c r="H1607" s="155">
        <v>1</v>
      </c>
      <c r="I1607" s="156"/>
      <c r="L1607" s="151"/>
      <c r="M1607" s="157"/>
      <c r="T1607" s="158"/>
      <c r="AT1607" s="153" t="s">
        <v>384</v>
      </c>
      <c r="AU1607" s="153" t="s">
        <v>83</v>
      </c>
      <c r="AV1607" s="12" t="s">
        <v>85</v>
      </c>
      <c r="AW1607" s="12" t="s">
        <v>32</v>
      </c>
      <c r="AX1607" s="12" t="s">
        <v>76</v>
      </c>
      <c r="AY1607" s="153" t="s">
        <v>375</v>
      </c>
    </row>
    <row r="1608" spans="2:65" s="12" customFormat="1" ht="11.25" x14ac:dyDescent="0.2">
      <c r="B1608" s="151"/>
      <c r="D1608" s="152" t="s">
        <v>384</v>
      </c>
      <c r="E1608" s="153" t="s">
        <v>1</v>
      </c>
      <c r="F1608" s="154" t="s">
        <v>83</v>
      </c>
      <c r="H1608" s="155">
        <v>1</v>
      </c>
      <c r="I1608" s="156"/>
      <c r="L1608" s="151"/>
      <c r="M1608" s="157"/>
      <c r="T1608" s="158"/>
      <c r="AT1608" s="153" t="s">
        <v>384</v>
      </c>
      <c r="AU1608" s="153" t="s">
        <v>83</v>
      </c>
      <c r="AV1608" s="12" t="s">
        <v>85</v>
      </c>
      <c r="AW1608" s="12" t="s">
        <v>32</v>
      </c>
      <c r="AX1608" s="12" t="s">
        <v>76</v>
      </c>
      <c r="AY1608" s="153" t="s">
        <v>375</v>
      </c>
    </row>
    <row r="1609" spans="2:65" s="12" customFormat="1" ht="11.25" x14ac:dyDescent="0.2">
      <c r="B1609" s="151"/>
      <c r="D1609" s="152" t="s">
        <v>384</v>
      </c>
      <c r="E1609" s="153" t="s">
        <v>1</v>
      </c>
      <c r="F1609" s="154" t="s">
        <v>83</v>
      </c>
      <c r="H1609" s="155">
        <v>1</v>
      </c>
      <c r="I1609" s="156"/>
      <c r="L1609" s="151"/>
      <c r="M1609" s="157"/>
      <c r="T1609" s="158"/>
      <c r="AT1609" s="153" t="s">
        <v>384</v>
      </c>
      <c r="AU1609" s="153" t="s">
        <v>83</v>
      </c>
      <c r="AV1609" s="12" t="s">
        <v>85</v>
      </c>
      <c r="AW1609" s="12" t="s">
        <v>32</v>
      </c>
      <c r="AX1609" s="12" t="s">
        <v>76</v>
      </c>
      <c r="AY1609" s="153" t="s">
        <v>375</v>
      </c>
    </row>
    <row r="1610" spans="2:65" s="12" customFormat="1" ht="11.25" x14ac:dyDescent="0.2">
      <c r="B1610" s="151"/>
      <c r="D1610" s="152" t="s">
        <v>384</v>
      </c>
      <c r="E1610" s="153" t="s">
        <v>1</v>
      </c>
      <c r="F1610" s="154" t="s">
        <v>83</v>
      </c>
      <c r="H1610" s="155">
        <v>1</v>
      </c>
      <c r="I1610" s="156"/>
      <c r="L1610" s="151"/>
      <c r="M1610" s="157"/>
      <c r="T1610" s="158"/>
      <c r="AT1610" s="153" t="s">
        <v>384</v>
      </c>
      <c r="AU1610" s="153" t="s">
        <v>83</v>
      </c>
      <c r="AV1610" s="12" t="s">
        <v>85</v>
      </c>
      <c r="AW1610" s="12" t="s">
        <v>32</v>
      </c>
      <c r="AX1610" s="12" t="s">
        <v>76</v>
      </c>
      <c r="AY1610" s="153" t="s">
        <v>375</v>
      </c>
    </row>
    <row r="1611" spans="2:65" s="12" customFormat="1" ht="11.25" x14ac:dyDescent="0.2">
      <c r="B1611" s="151"/>
      <c r="D1611" s="152" t="s">
        <v>384</v>
      </c>
      <c r="E1611" s="153" t="s">
        <v>1</v>
      </c>
      <c r="F1611" s="154" t="s">
        <v>83</v>
      </c>
      <c r="H1611" s="155">
        <v>1</v>
      </c>
      <c r="I1611" s="156"/>
      <c r="L1611" s="151"/>
      <c r="M1611" s="157"/>
      <c r="T1611" s="158"/>
      <c r="AT1611" s="153" t="s">
        <v>384</v>
      </c>
      <c r="AU1611" s="153" t="s">
        <v>83</v>
      </c>
      <c r="AV1611" s="12" t="s">
        <v>85</v>
      </c>
      <c r="AW1611" s="12" t="s">
        <v>32</v>
      </c>
      <c r="AX1611" s="12" t="s">
        <v>76</v>
      </c>
      <c r="AY1611" s="153" t="s">
        <v>375</v>
      </c>
    </row>
    <row r="1612" spans="2:65" s="13" customFormat="1" ht="11.25" x14ac:dyDescent="0.2">
      <c r="B1612" s="159"/>
      <c r="D1612" s="152" t="s">
        <v>384</v>
      </c>
      <c r="E1612" s="160" t="s">
        <v>1</v>
      </c>
      <c r="F1612" s="161" t="s">
        <v>387</v>
      </c>
      <c r="H1612" s="162">
        <v>5</v>
      </c>
      <c r="I1612" s="163"/>
      <c r="L1612" s="159"/>
      <c r="M1612" s="164"/>
      <c r="T1612" s="165"/>
      <c r="AT1612" s="160" t="s">
        <v>384</v>
      </c>
      <c r="AU1612" s="160" t="s">
        <v>83</v>
      </c>
      <c r="AV1612" s="13" t="s">
        <v>382</v>
      </c>
      <c r="AW1612" s="13" t="s">
        <v>32</v>
      </c>
      <c r="AX1612" s="13" t="s">
        <v>83</v>
      </c>
      <c r="AY1612" s="160" t="s">
        <v>375</v>
      </c>
    </row>
    <row r="1613" spans="2:65" s="14" customFormat="1" ht="11.25" x14ac:dyDescent="0.2">
      <c r="B1613" s="166"/>
      <c r="D1613" s="152" t="s">
        <v>384</v>
      </c>
      <c r="E1613" s="167" t="s">
        <v>1</v>
      </c>
      <c r="F1613" s="168" t="s">
        <v>3308</v>
      </c>
      <c r="H1613" s="167" t="s">
        <v>1</v>
      </c>
      <c r="I1613" s="169"/>
      <c r="L1613" s="166"/>
      <c r="M1613" s="170"/>
      <c r="T1613" s="171"/>
      <c r="AT1613" s="167" t="s">
        <v>384</v>
      </c>
      <c r="AU1613" s="167" t="s">
        <v>83</v>
      </c>
      <c r="AV1613" s="14" t="s">
        <v>83</v>
      </c>
      <c r="AW1613" s="14" t="s">
        <v>32</v>
      </c>
      <c r="AX1613" s="14" t="s">
        <v>76</v>
      </c>
      <c r="AY1613" s="167" t="s">
        <v>375</v>
      </c>
    </row>
    <row r="1614" spans="2:65" s="1" customFormat="1" ht="16.5" customHeight="1" x14ac:dyDescent="0.2">
      <c r="B1614" s="32"/>
      <c r="C1614" s="179" t="s">
        <v>1802</v>
      </c>
      <c r="D1614" s="179" t="s">
        <v>657</v>
      </c>
      <c r="E1614" s="180" t="s">
        <v>3514</v>
      </c>
      <c r="F1614" s="181" t="s">
        <v>3515</v>
      </c>
      <c r="G1614" s="182" t="s">
        <v>1788</v>
      </c>
      <c r="H1614" s="183">
        <v>143</v>
      </c>
      <c r="I1614" s="184"/>
      <c r="J1614" s="185">
        <f>ROUND(I1614*H1614,2)</f>
        <v>0</v>
      </c>
      <c r="K1614" s="181" t="s">
        <v>381</v>
      </c>
      <c r="L1614" s="186"/>
      <c r="M1614" s="187" t="s">
        <v>1</v>
      </c>
      <c r="N1614" s="188" t="s">
        <v>41</v>
      </c>
      <c r="P1614" s="147">
        <f>O1614*H1614</f>
        <v>0</v>
      </c>
      <c r="Q1614" s="147">
        <v>0</v>
      </c>
      <c r="R1614" s="147">
        <f>Q1614*H1614</f>
        <v>0</v>
      </c>
      <c r="S1614" s="147">
        <v>0</v>
      </c>
      <c r="T1614" s="148">
        <f>S1614*H1614</f>
        <v>0</v>
      </c>
      <c r="AR1614" s="149" t="s">
        <v>424</v>
      </c>
      <c r="AT1614" s="149" t="s">
        <v>657</v>
      </c>
      <c r="AU1614" s="149" t="s">
        <v>83</v>
      </c>
      <c r="AY1614" s="17" t="s">
        <v>375</v>
      </c>
      <c r="BE1614" s="150">
        <f>IF(N1614="základní",J1614,0)</f>
        <v>0</v>
      </c>
      <c r="BF1614" s="150">
        <f>IF(N1614="snížená",J1614,0)</f>
        <v>0</v>
      </c>
      <c r="BG1614" s="150">
        <f>IF(N1614="zákl. přenesená",J1614,0)</f>
        <v>0</v>
      </c>
      <c r="BH1614" s="150">
        <f>IF(N1614="sníž. přenesená",J1614,0)</f>
        <v>0</v>
      </c>
      <c r="BI1614" s="150">
        <f>IF(N1614="nulová",J1614,0)</f>
        <v>0</v>
      </c>
      <c r="BJ1614" s="17" t="s">
        <v>83</v>
      </c>
      <c r="BK1614" s="150">
        <f>ROUND(I1614*H1614,2)</f>
        <v>0</v>
      </c>
      <c r="BL1614" s="17" t="s">
        <v>382</v>
      </c>
      <c r="BM1614" s="149" t="s">
        <v>3516</v>
      </c>
    </row>
    <row r="1615" spans="2:65" s="12" customFormat="1" ht="11.25" x14ac:dyDescent="0.2">
      <c r="B1615" s="151"/>
      <c r="D1615" s="152" t="s">
        <v>384</v>
      </c>
      <c r="E1615" s="153" t="s">
        <v>1</v>
      </c>
      <c r="F1615" s="154" t="s">
        <v>463</v>
      </c>
      <c r="H1615" s="155">
        <v>12</v>
      </c>
      <c r="I1615" s="156"/>
      <c r="L1615" s="151"/>
      <c r="M1615" s="157"/>
      <c r="T1615" s="158"/>
      <c r="AT1615" s="153" t="s">
        <v>384</v>
      </c>
      <c r="AU1615" s="153" t="s">
        <v>83</v>
      </c>
      <c r="AV1615" s="12" t="s">
        <v>85</v>
      </c>
      <c r="AW1615" s="12" t="s">
        <v>32</v>
      </c>
      <c r="AX1615" s="12" t="s">
        <v>76</v>
      </c>
      <c r="AY1615" s="153" t="s">
        <v>375</v>
      </c>
    </row>
    <row r="1616" spans="2:65" s="12" customFormat="1" ht="11.25" x14ac:dyDescent="0.2">
      <c r="B1616" s="151"/>
      <c r="D1616" s="152" t="s">
        <v>384</v>
      </c>
      <c r="E1616" s="153" t="s">
        <v>1</v>
      </c>
      <c r="F1616" s="154" t="s">
        <v>473</v>
      </c>
      <c r="H1616" s="155">
        <v>14</v>
      </c>
      <c r="I1616" s="156"/>
      <c r="L1616" s="151"/>
      <c r="M1616" s="157"/>
      <c r="T1616" s="158"/>
      <c r="AT1616" s="153" t="s">
        <v>384</v>
      </c>
      <c r="AU1616" s="153" t="s">
        <v>83</v>
      </c>
      <c r="AV1616" s="12" t="s">
        <v>85</v>
      </c>
      <c r="AW1616" s="12" t="s">
        <v>32</v>
      </c>
      <c r="AX1616" s="12" t="s">
        <v>76</v>
      </c>
      <c r="AY1616" s="153" t="s">
        <v>375</v>
      </c>
    </row>
    <row r="1617" spans="2:65" s="12" customFormat="1" ht="11.25" x14ac:dyDescent="0.2">
      <c r="B1617" s="151"/>
      <c r="D1617" s="152" t="s">
        <v>384</v>
      </c>
      <c r="E1617" s="153" t="s">
        <v>1</v>
      </c>
      <c r="F1617" s="154" t="s">
        <v>8</v>
      </c>
      <c r="H1617" s="155">
        <v>15</v>
      </c>
      <c r="I1617" s="156"/>
      <c r="L1617" s="151"/>
      <c r="M1617" s="157"/>
      <c r="T1617" s="158"/>
      <c r="AT1617" s="153" t="s">
        <v>384</v>
      </c>
      <c r="AU1617" s="153" t="s">
        <v>83</v>
      </c>
      <c r="AV1617" s="12" t="s">
        <v>85</v>
      </c>
      <c r="AW1617" s="12" t="s">
        <v>32</v>
      </c>
      <c r="AX1617" s="12" t="s">
        <v>76</v>
      </c>
      <c r="AY1617" s="153" t="s">
        <v>375</v>
      </c>
    </row>
    <row r="1618" spans="2:65" s="12" customFormat="1" ht="11.25" x14ac:dyDescent="0.2">
      <c r="B1618" s="151"/>
      <c r="D1618" s="152" t="s">
        <v>384</v>
      </c>
      <c r="E1618" s="153" t="s">
        <v>1</v>
      </c>
      <c r="F1618" s="154" t="s">
        <v>467</v>
      </c>
      <c r="H1618" s="155">
        <v>13</v>
      </c>
      <c r="I1618" s="156"/>
      <c r="L1618" s="151"/>
      <c r="M1618" s="157"/>
      <c r="T1618" s="158"/>
      <c r="AT1618" s="153" t="s">
        <v>384</v>
      </c>
      <c r="AU1618" s="153" t="s">
        <v>83</v>
      </c>
      <c r="AV1618" s="12" t="s">
        <v>85</v>
      </c>
      <c r="AW1618" s="12" t="s">
        <v>32</v>
      </c>
      <c r="AX1618" s="12" t="s">
        <v>76</v>
      </c>
      <c r="AY1618" s="153" t="s">
        <v>375</v>
      </c>
    </row>
    <row r="1619" spans="2:65" s="12" customFormat="1" ht="11.25" x14ac:dyDescent="0.2">
      <c r="B1619" s="151"/>
      <c r="D1619" s="152" t="s">
        <v>384</v>
      </c>
      <c r="E1619" s="153" t="s">
        <v>1</v>
      </c>
      <c r="F1619" s="154" t="s">
        <v>463</v>
      </c>
      <c r="H1619" s="155">
        <v>12</v>
      </c>
      <c r="I1619" s="156"/>
      <c r="L1619" s="151"/>
      <c r="M1619" s="157"/>
      <c r="T1619" s="158"/>
      <c r="AT1619" s="153" t="s">
        <v>384</v>
      </c>
      <c r="AU1619" s="153" t="s">
        <v>83</v>
      </c>
      <c r="AV1619" s="12" t="s">
        <v>85</v>
      </c>
      <c r="AW1619" s="12" t="s">
        <v>32</v>
      </c>
      <c r="AX1619" s="12" t="s">
        <v>76</v>
      </c>
      <c r="AY1619" s="153" t="s">
        <v>375</v>
      </c>
    </row>
    <row r="1620" spans="2:65" s="12" customFormat="1" ht="11.25" x14ac:dyDescent="0.2">
      <c r="B1620" s="151"/>
      <c r="D1620" s="152" t="s">
        <v>384</v>
      </c>
      <c r="E1620" s="153" t="s">
        <v>1</v>
      </c>
      <c r="F1620" s="154" t="s">
        <v>529</v>
      </c>
      <c r="H1620" s="155">
        <v>20</v>
      </c>
      <c r="I1620" s="156"/>
      <c r="L1620" s="151"/>
      <c r="M1620" s="157"/>
      <c r="T1620" s="158"/>
      <c r="AT1620" s="153" t="s">
        <v>384</v>
      </c>
      <c r="AU1620" s="153" t="s">
        <v>83</v>
      </c>
      <c r="AV1620" s="12" t="s">
        <v>85</v>
      </c>
      <c r="AW1620" s="12" t="s">
        <v>32</v>
      </c>
      <c r="AX1620" s="12" t="s">
        <v>76</v>
      </c>
      <c r="AY1620" s="153" t="s">
        <v>375</v>
      </c>
    </row>
    <row r="1621" spans="2:65" s="12" customFormat="1" ht="11.25" x14ac:dyDescent="0.2">
      <c r="B1621" s="151"/>
      <c r="D1621" s="152" t="s">
        <v>384</v>
      </c>
      <c r="E1621" s="153" t="s">
        <v>1</v>
      </c>
      <c r="F1621" s="154" t="s">
        <v>549</v>
      </c>
      <c r="H1621" s="155">
        <v>24</v>
      </c>
      <c r="I1621" s="156"/>
      <c r="L1621" s="151"/>
      <c r="M1621" s="157"/>
      <c r="T1621" s="158"/>
      <c r="AT1621" s="153" t="s">
        <v>384</v>
      </c>
      <c r="AU1621" s="153" t="s">
        <v>83</v>
      </c>
      <c r="AV1621" s="12" t="s">
        <v>85</v>
      </c>
      <c r="AW1621" s="12" t="s">
        <v>32</v>
      </c>
      <c r="AX1621" s="12" t="s">
        <v>76</v>
      </c>
      <c r="AY1621" s="153" t="s">
        <v>375</v>
      </c>
    </row>
    <row r="1622" spans="2:65" s="12" customFormat="1" ht="11.25" x14ac:dyDescent="0.2">
      <c r="B1622" s="151"/>
      <c r="D1622" s="152" t="s">
        <v>384</v>
      </c>
      <c r="E1622" s="153" t="s">
        <v>1</v>
      </c>
      <c r="F1622" s="154" t="s">
        <v>559</v>
      </c>
      <c r="H1622" s="155">
        <v>26</v>
      </c>
      <c r="I1622" s="156"/>
      <c r="L1622" s="151"/>
      <c r="M1622" s="157"/>
      <c r="T1622" s="158"/>
      <c r="AT1622" s="153" t="s">
        <v>384</v>
      </c>
      <c r="AU1622" s="153" t="s">
        <v>83</v>
      </c>
      <c r="AV1622" s="12" t="s">
        <v>85</v>
      </c>
      <c r="AW1622" s="12" t="s">
        <v>32</v>
      </c>
      <c r="AX1622" s="12" t="s">
        <v>76</v>
      </c>
      <c r="AY1622" s="153" t="s">
        <v>375</v>
      </c>
    </row>
    <row r="1623" spans="2:65" s="12" customFormat="1" ht="11.25" x14ac:dyDescent="0.2">
      <c r="B1623" s="151"/>
      <c r="D1623" s="152" t="s">
        <v>384</v>
      </c>
      <c r="E1623" s="153" t="s">
        <v>1</v>
      </c>
      <c r="F1623" s="154" t="s">
        <v>418</v>
      </c>
      <c r="H1623" s="155">
        <v>7</v>
      </c>
      <c r="I1623" s="156"/>
      <c r="L1623" s="151"/>
      <c r="M1623" s="157"/>
      <c r="T1623" s="158"/>
      <c r="AT1623" s="153" t="s">
        <v>384</v>
      </c>
      <c r="AU1623" s="153" t="s">
        <v>83</v>
      </c>
      <c r="AV1623" s="12" t="s">
        <v>85</v>
      </c>
      <c r="AW1623" s="12" t="s">
        <v>32</v>
      </c>
      <c r="AX1623" s="12" t="s">
        <v>76</v>
      </c>
      <c r="AY1623" s="153" t="s">
        <v>375</v>
      </c>
    </row>
    <row r="1624" spans="2:65" s="13" customFormat="1" ht="11.25" x14ac:dyDescent="0.2">
      <c r="B1624" s="159"/>
      <c r="D1624" s="152" t="s">
        <v>384</v>
      </c>
      <c r="E1624" s="160" t="s">
        <v>1</v>
      </c>
      <c r="F1624" s="161" t="s">
        <v>387</v>
      </c>
      <c r="H1624" s="162">
        <v>143</v>
      </c>
      <c r="I1624" s="163"/>
      <c r="L1624" s="159"/>
      <c r="M1624" s="164"/>
      <c r="T1624" s="165"/>
      <c r="AT1624" s="160" t="s">
        <v>384</v>
      </c>
      <c r="AU1624" s="160" t="s">
        <v>83</v>
      </c>
      <c r="AV1624" s="13" t="s">
        <v>382</v>
      </c>
      <c r="AW1624" s="13" t="s">
        <v>32</v>
      </c>
      <c r="AX1624" s="13" t="s">
        <v>83</v>
      </c>
      <c r="AY1624" s="160" t="s">
        <v>375</v>
      </c>
    </row>
    <row r="1625" spans="2:65" s="14" customFormat="1" ht="11.25" x14ac:dyDescent="0.2">
      <c r="B1625" s="166"/>
      <c r="D1625" s="152" t="s">
        <v>384</v>
      </c>
      <c r="E1625" s="167" t="s">
        <v>1</v>
      </c>
      <c r="F1625" s="168" t="s">
        <v>3308</v>
      </c>
      <c r="H1625" s="167" t="s">
        <v>1</v>
      </c>
      <c r="I1625" s="169"/>
      <c r="L1625" s="166"/>
      <c r="M1625" s="170"/>
      <c r="T1625" s="171"/>
      <c r="AT1625" s="167" t="s">
        <v>384</v>
      </c>
      <c r="AU1625" s="167" t="s">
        <v>83</v>
      </c>
      <c r="AV1625" s="14" t="s">
        <v>83</v>
      </c>
      <c r="AW1625" s="14" t="s">
        <v>32</v>
      </c>
      <c r="AX1625" s="14" t="s">
        <v>76</v>
      </c>
      <c r="AY1625" s="167" t="s">
        <v>375</v>
      </c>
    </row>
    <row r="1626" spans="2:65" s="1" customFormat="1" ht="21.75" customHeight="1" x14ac:dyDescent="0.2">
      <c r="B1626" s="32"/>
      <c r="C1626" s="179" t="s">
        <v>1807</v>
      </c>
      <c r="D1626" s="179" t="s">
        <v>657</v>
      </c>
      <c r="E1626" s="180" t="s">
        <v>3517</v>
      </c>
      <c r="F1626" s="181" t="s">
        <v>3518</v>
      </c>
      <c r="G1626" s="182" t="s">
        <v>631</v>
      </c>
      <c r="H1626" s="183">
        <v>5</v>
      </c>
      <c r="I1626" s="184"/>
      <c r="J1626" s="185">
        <f>ROUND(I1626*H1626,2)</f>
        <v>0</v>
      </c>
      <c r="K1626" s="181" t="s">
        <v>381</v>
      </c>
      <c r="L1626" s="186"/>
      <c r="M1626" s="187" t="s">
        <v>1</v>
      </c>
      <c r="N1626" s="188" t="s">
        <v>41</v>
      </c>
      <c r="P1626" s="147">
        <f>O1626*H1626</f>
        <v>0</v>
      </c>
      <c r="Q1626" s="147">
        <v>0</v>
      </c>
      <c r="R1626" s="147">
        <f>Q1626*H1626</f>
        <v>0</v>
      </c>
      <c r="S1626" s="147">
        <v>0</v>
      </c>
      <c r="T1626" s="148">
        <f>S1626*H1626</f>
        <v>0</v>
      </c>
      <c r="AR1626" s="149" t="s">
        <v>424</v>
      </c>
      <c r="AT1626" s="149" t="s">
        <v>657</v>
      </c>
      <c r="AU1626" s="149" t="s">
        <v>83</v>
      </c>
      <c r="AY1626" s="17" t="s">
        <v>375</v>
      </c>
      <c r="BE1626" s="150">
        <f>IF(N1626="základní",J1626,0)</f>
        <v>0</v>
      </c>
      <c r="BF1626" s="150">
        <f>IF(N1626="snížená",J1626,0)</f>
        <v>0</v>
      </c>
      <c r="BG1626" s="150">
        <f>IF(N1626="zákl. přenesená",J1626,0)</f>
        <v>0</v>
      </c>
      <c r="BH1626" s="150">
        <f>IF(N1626="sníž. přenesená",J1626,0)</f>
        <v>0</v>
      </c>
      <c r="BI1626" s="150">
        <f>IF(N1626="nulová",J1626,0)</f>
        <v>0</v>
      </c>
      <c r="BJ1626" s="17" t="s">
        <v>83</v>
      </c>
      <c r="BK1626" s="150">
        <f>ROUND(I1626*H1626,2)</f>
        <v>0</v>
      </c>
      <c r="BL1626" s="17" t="s">
        <v>382</v>
      </c>
      <c r="BM1626" s="149" t="s">
        <v>3519</v>
      </c>
    </row>
    <row r="1627" spans="2:65" s="12" customFormat="1" ht="11.25" x14ac:dyDescent="0.2">
      <c r="B1627" s="151"/>
      <c r="D1627" s="152" t="s">
        <v>384</v>
      </c>
      <c r="E1627" s="153" t="s">
        <v>1</v>
      </c>
      <c r="F1627" s="154" t="s">
        <v>404</v>
      </c>
      <c r="H1627" s="155">
        <v>5</v>
      </c>
      <c r="I1627" s="156"/>
      <c r="L1627" s="151"/>
      <c r="M1627" s="157"/>
      <c r="T1627" s="158"/>
      <c r="AT1627" s="153" t="s">
        <v>384</v>
      </c>
      <c r="AU1627" s="153" t="s">
        <v>83</v>
      </c>
      <c r="AV1627" s="12" t="s">
        <v>85</v>
      </c>
      <c r="AW1627" s="12" t="s">
        <v>32</v>
      </c>
      <c r="AX1627" s="12" t="s">
        <v>83</v>
      </c>
      <c r="AY1627" s="153" t="s">
        <v>375</v>
      </c>
    </row>
    <row r="1628" spans="2:65" s="14" customFormat="1" ht="11.25" x14ac:dyDescent="0.2">
      <c r="B1628" s="166"/>
      <c r="D1628" s="152" t="s">
        <v>384</v>
      </c>
      <c r="E1628" s="167" t="s">
        <v>1</v>
      </c>
      <c r="F1628" s="168" t="s">
        <v>3308</v>
      </c>
      <c r="H1628" s="167" t="s">
        <v>1</v>
      </c>
      <c r="I1628" s="169"/>
      <c r="L1628" s="166"/>
      <c r="M1628" s="170"/>
      <c r="T1628" s="171"/>
      <c r="AT1628" s="167" t="s">
        <v>384</v>
      </c>
      <c r="AU1628" s="167" t="s">
        <v>83</v>
      </c>
      <c r="AV1628" s="14" t="s">
        <v>83</v>
      </c>
      <c r="AW1628" s="14" t="s">
        <v>32</v>
      </c>
      <c r="AX1628" s="14" t="s">
        <v>76</v>
      </c>
      <c r="AY1628" s="167" t="s">
        <v>375</v>
      </c>
    </row>
    <row r="1629" spans="2:65" s="1" customFormat="1" ht="21.75" customHeight="1" x14ac:dyDescent="0.2">
      <c r="B1629" s="32"/>
      <c r="C1629" s="179" t="s">
        <v>1812</v>
      </c>
      <c r="D1629" s="179" t="s">
        <v>657</v>
      </c>
      <c r="E1629" s="180" t="s">
        <v>3520</v>
      </c>
      <c r="F1629" s="181" t="s">
        <v>3521</v>
      </c>
      <c r="G1629" s="182" t="s">
        <v>631</v>
      </c>
      <c r="H1629" s="183">
        <v>9</v>
      </c>
      <c r="I1629" s="184"/>
      <c r="J1629" s="185">
        <f>ROUND(I1629*H1629,2)</f>
        <v>0</v>
      </c>
      <c r="K1629" s="181" t="s">
        <v>381</v>
      </c>
      <c r="L1629" s="186"/>
      <c r="M1629" s="187" t="s">
        <v>1</v>
      </c>
      <c r="N1629" s="188" t="s">
        <v>41</v>
      </c>
      <c r="P1629" s="147">
        <f>O1629*H1629</f>
        <v>0</v>
      </c>
      <c r="Q1629" s="147">
        <v>0</v>
      </c>
      <c r="R1629" s="147">
        <f>Q1629*H1629</f>
        <v>0</v>
      </c>
      <c r="S1629" s="147">
        <v>0</v>
      </c>
      <c r="T1629" s="148">
        <f>S1629*H1629</f>
        <v>0</v>
      </c>
      <c r="AR1629" s="149" t="s">
        <v>424</v>
      </c>
      <c r="AT1629" s="149" t="s">
        <v>657</v>
      </c>
      <c r="AU1629" s="149" t="s">
        <v>83</v>
      </c>
      <c r="AY1629" s="17" t="s">
        <v>375</v>
      </c>
      <c r="BE1629" s="150">
        <f>IF(N1629="základní",J1629,0)</f>
        <v>0</v>
      </c>
      <c r="BF1629" s="150">
        <f>IF(N1629="snížená",J1629,0)</f>
        <v>0</v>
      </c>
      <c r="BG1629" s="150">
        <f>IF(N1629="zákl. přenesená",J1629,0)</f>
        <v>0</v>
      </c>
      <c r="BH1629" s="150">
        <f>IF(N1629="sníž. přenesená",J1629,0)</f>
        <v>0</v>
      </c>
      <c r="BI1629" s="150">
        <f>IF(N1629="nulová",J1629,0)</f>
        <v>0</v>
      </c>
      <c r="BJ1629" s="17" t="s">
        <v>83</v>
      </c>
      <c r="BK1629" s="150">
        <f>ROUND(I1629*H1629,2)</f>
        <v>0</v>
      </c>
      <c r="BL1629" s="17" t="s">
        <v>382</v>
      </c>
      <c r="BM1629" s="149" t="s">
        <v>3522</v>
      </c>
    </row>
    <row r="1630" spans="2:65" s="12" customFormat="1" ht="11.25" x14ac:dyDescent="0.2">
      <c r="B1630" s="151"/>
      <c r="D1630" s="152" t="s">
        <v>384</v>
      </c>
      <c r="E1630" s="153" t="s">
        <v>1</v>
      </c>
      <c r="F1630" s="154" t="s">
        <v>428</v>
      </c>
      <c r="H1630" s="155">
        <v>9</v>
      </c>
      <c r="I1630" s="156"/>
      <c r="L1630" s="151"/>
      <c r="M1630" s="157"/>
      <c r="T1630" s="158"/>
      <c r="AT1630" s="153" t="s">
        <v>384</v>
      </c>
      <c r="AU1630" s="153" t="s">
        <v>83</v>
      </c>
      <c r="AV1630" s="12" t="s">
        <v>85</v>
      </c>
      <c r="AW1630" s="12" t="s">
        <v>32</v>
      </c>
      <c r="AX1630" s="12" t="s">
        <v>83</v>
      </c>
      <c r="AY1630" s="153" t="s">
        <v>375</v>
      </c>
    </row>
    <row r="1631" spans="2:65" s="14" customFormat="1" ht="11.25" x14ac:dyDescent="0.2">
      <c r="B1631" s="166"/>
      <c r="D1631" s="152" t="s">
        <v>384</v>
      </c>
      <c r="E1631" s="167" t="s">
        <v>1</v>
      </c>
      <c r="F1631" s="168" t="s">
        <v>3308</v>
      </c>
      <c r="H1631" s="167" t="s">
        <v>1</v>
      </c>
      <c r="I1631" s="169"/>
      <c r="L1631" s="166"/>
      <c r="M1631" s="170"/>
      <c r="T1631" s="171"/>
      <c r="AT1631" s="167" t="s">
        <v>384</v>
      </c>
      <c r="AU1631" s="167" t="s">
        <v>83</v>
      </c>
      <c r="AV1631" s="14" t="s">
        <v>83</v>
      </c>
      <c r="AW1631" s="14" t="s">
        <v>32</v>
      </c>
      <c r="AX1631" s="14" t="s">
        <v>76</v>
      </c>
      <c r="AY1631" s="167" t="s">
        <v>375</v>
      </c>
    </row>
    <row r="1632" spans="2:65" s="1" customFormat="1" ht="16.5" customHeight="1" x14ac:dyDescent="0.2">
      <c r="B1632" s="32"/>
      <c r="C1632" s="179" t="s">
        <v>1817</v>
      </c>
      <c r="D1632" s="179" t="s">
        <v>657</v>
      </c>
      <c r="E1632" s="180" t="s">
        <v>3523</v>
      </c>
      <c r="F1632" s="181" t="s">
        <v>3524</v>
      </c>
      <c r="G1632" s="182" t="s">
        <v>631</v>
      </c>
      <c r="H1632" s="183">
        <v>9</v>
      </c>
      <c r="I1632" s="184"/>
      <c r="J1632" s="185">
        <f>ROUND(I1632*H1632,2)</f>
        <v>0</v>
      </c>
      <c r="K1632" s="181" t="s">
        <v>381</v>
      </c>
      <c r="L1632" s="186"/>
      <c r="M1632" s="187" t="s">
        <v>1</v>
      </c>
      <c r="N1632" s="188" t="s">
        <v>41</v>
      </c>
      <c r="P1632" s="147">
        <f>O1632*H1632</f>
        <v>0</v>
      </c>
      <c r="Q1632" s="147">
        <v>0</v>
      </c>
      <c r="R1632" s="147">
        <f>Q1632*H1632</f>
        <v>0</v>
      </c>
      <c r="S1632" s="147">
        <v>0</v>
      </c>
      <c r="T1632" s="148">
        <f>S1632*H1632</f>
        <v>0</v>
      </c>
      <c r="AR1632" s="149" t="s">
        <v>424</v>
      </c>
      <c r="AT1632" s="149" t="s">
        <v>657</v>
      </c>
      <c r="AU1632" s="149" t="s">
        <v>83</v>
      </c>
      <c r="AY1632" s="17" t="s">
        <v>375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83</v>
      </c>
      <c r="BK1632" s="150">
        <f>ROUND(I1632*H1632,2)</f>
        <v>0</v>
      </c>
      <c r="BL1632" s="17" t="s">
        <v>382</v>
      </c>
      <c r="BM1632" s="149" t="s">
        <v>3525</v>
      </c>
    </row>
    <row r="1633" spans="2:65" s="12" customFormat="1" ht="11.25" x14ac:dyDescent="0.2">
      <c r="B1633" s="151"/>
      <c r="D1633" s="152" t="s">
        <v>384</v>
      </c>
      <c r="E1633" s="153" t="s">
        <v>1</v>
      </c>
      <c r="F1633" s="154" t="s">
        <v>428</v>
      </c>
      <c r="H1633" s="155">
        <v>9</v>
      </c>
      <c r="I1633" s="156"/>
      <c r="L1633" s="151"/>
      <c r="M1633" s="157"/>
      <c r="T1633" s="158"/>
      <c r="AT1633" s="153" t="s">
        <v>384</v>
      </c>
      <c r="AU1633" s="153" t="s">
        <v>83</v>
      </c>
      <c r="AV1633" s="12" t="s">
        <v>85</v>
      </c>
      <c r="AW1633" s="12" t="s">
        <v>32</v>
      </c>
      <c r="AX1633" s="12" t="s">
        <v>83</v>
      </c>
      <c r="AY1633" s="153" t="s">
        <v>375</v>
      </c>
    </row>
    <row r="1634" spans="2:65" s="14" customFormat="1" ht="11.25" x14ac:dyDescent="0.2">
      <c r="B1634" s="166"/>
      <c r="D1634" s="152" t="s">
        <v>384</v>
      </c>
      <c r="E1634" s="167" t="s">
        <v>1</v>
      </c>
      <c r="F1634" s="168" t="s">
        <v>3308</v>
      </c>
      <c r="H1634" s="167" t="s">
        <v>1</v>
      </c>
      <c r="I1634" s="169"/>
      <c r="L1634" s="166"/>
      <c r="M1634" s="170"/>
      <c r="T1634" s="171"/>
      <c r="AT1634" s="167" t="s">
        <v>384</v>
      </c>
      <c r="AU1634" s="167" t="s">
        <v>83</v>
      </c>
      <c r="AV1634" s="14" t="s">
        <v>83</v>
      </c>
      <c r="AW1634" s="14" t="s">
        <v>32</v>
      </c>
      <c r="AX1634" s="14" t="s">
        <v>76</v>
      </c>
      <c r="AY1634" s="167" t="s">
        <v>375</v>
      </c>
    </row>
    <row r="1635" spans="2:65" s="1" customFormat="1" ht="16.5" customHeight="1" x14ac:dyDescent="0.2">
      <c r="B1635" s="32"/>
      <c r="C1635" s="179" t="s">
        <v>1822</v>
      </c>
      <c r="D1635" s="179" t="s">
        <v>657</v>
      </c>
      <c r="E1635" s="180" t="s">
        <v>3526</v>
      </c>
      <c r="F1635" s="181" t="s">
        <v>3527</v>
      </c>
      <c r="G1635" s="182" t="s">
        <v>631</v>
      </c>
      <c r="H1635" s="183">
        <v>50</v>
      </c>
      <c r="I1635" s="184"/>
      <c r="J1635" s="185">
        <f>ROUND(I1635*H1635,2)</f>
        <v>0</v>
      </c>
      <c r="K1635" s="181" t="s">
        <v>381</v>
      </c>
      <c r="L1635" s="186"/>
      <c r="M1635" s="187" t="s">
        <v>1</v>
      </c>
      <c r="N1635" s="188" t="s">
        <v>41</v>
      </c>
      <c r="P1635" s="147">
        <f>O1635*H1635</f>
        <v>0</v>
      </c>
      <c r="Q1635" s="147">
        <v>0</v>
      </c>
      <c r="R1635" s="147">
        <f>Q1635*H1635</f>
        <v>0</v>
      </c>
      <c r="S1635" s="147">
        <v>0</v>
      </c>
      <c r="T1635" s="148">
        <f>S1635*H1635</f>
        <v>0</v>
      </c>
      <c r="AR1635" s="149" t="s">
        <v>424</v>
      </c>
      <c r="AT1635" s="149" t="s">
        <v>657</v>
      </c>
      <c r="AU1635" s="149" t="s">
        <v>83</v>
      </c>
      <c r="AY1635" s="17" t="s">
        <v>375</v>
      </c>
      <c r="BE1635" s="150">
        <f>IF(N1635="základní",J1635,0)</f>
        <v>0</v>
      </c>
      <c r="BF1635" s="150">
        <f>IF(N1635="snížená",J1635,0)</f>
        <v>0</v>
      </c>
      <c r="BG1635" s="150">
        <f>IF(N1635="zákl. přenesená",J1635,0)</f>
        <v>0</v>
      </c>
      <c r="BH1635" s="150">
        <f>IF(N1635="sníž. přenesená",J1635,0)</f>
        <v>0</v>
      </c>
      <c r="BI1635" s="150">
        <f>IF(N1635="nulová",J1635,0)</f>
        <v>0</v>
      </c>
      <c r="BJ1635" s="17" t="s">
        <v>83</v>
      </c>
      <c r="BK1635" s="150">
        <f>ROUND(I1635*H1635,2)</f>
        <v>0</v>
      </c>
      <c r="BL1635" s="17" t="s">
        <v>382</v>
      </c>
      <c r="BM1635" s="149" t="s">
        <v>3528</v>
      </c>
    </row>
    <row r="1636" spans="2:65" s="12" customFormat="1" ht="11.25" x14ac:dyDescent="0.2">
      <c r="B1636" s="151"/>
      <c r="D1636" s="152" t="s">
        <v>384</v>
      </c>
      <c r="E1636" s="153" t="s">
        <v>1</v>
      </c>
      <c r="F1636" s="154" t="s">
        <v>7</v>
      </c>
      <c r="H1636" s="155">
        <v>21</v>
      </c>
      <c r="I1636" s="156"/>
      <c r="L1636" s="151"/>
      <c r="M1636" s="157"/>
      <c r="T1636" s="158"/>
      <c r="AT1636" s="153" t="s">
        <v>384</v>
      </c>
      <c r="AU1636" s="153" t="s">
        <v>83</v>
      </c>
      <c r="AV1636" s="12" t="s">
        <v>85</v>
      </c>
      <c r="AW1636" s="12" t="s">
        <v>32</v>
      </c>
      <c r="AX1636" s="12" t="s">
        <v>76</v>
      </c>
      <c r="AY1636" s="153" t="s">
        <v>375</v>
      </c>
    </row>
    <row r="1637" spans="2:65" s="12" customFormat="1" ht="11.25" x14ac:dyDescent="0.2">
      <c r="B1637" s="151"/>
      <c r="D1637" s="152" t="s">
        <v>384</v>
      </c>
      <c r="E1637" s="153" t="s">
        <v>1</v>
      </c>
      <c r="F1637" s="154" t="s">
        <v>473</v>
      </c>
      <c r="H1637" s="155">
        <v>14</v>
      </c>
      <c r="I1637" s="156"/>
      <c r="L1637" s="151"/>
      <c r="M1637" s="157"/>
      <c r="T1637" s="158"/>
      <c r="AT1637" s="153" t="s">
        <v>384</v>
      </c>
      <c r="AU1637" s="153" t="s">
        <v>83</v>
      </c>
      <c r="AV1637" s="12" t="s">
        <v>85</v>
      </c>
      <c r="AW1637" s="12" t="s">
        <v>32</v>
      </c>
      <c r="AX1637" s="12" t="s">
        <v>76</v>
      </c>
      <c r="AY1637" s="153" t="s">
        <v>375</v>
      </c>
    </row>
    <row r="1638" spans="2:65" s="12" customFormat="1" ht="11.25" x14ac:dyDescent="0.2">
      <c r="B1638" s="151"/>
      <c r="D1638" s="152" t="s">
        <v>384</v>
      </c>
      <c r="E1638" s="153" t="s">
        <v>1</v>
      </c>
      <c r="F1638" s="154" t="s">
        <v>404</v>
      </c>
      <c r="H1638" s="155">
        <v>5</v>
      </c>
      <c r="I1638" s="156"/>
      <c r="L1638" s="151"/>
      <c r="M1638" s="157"/>
      <c r="T1638" s="158"/>
      <c r="AT1638" s="153" t="s">
        <v>384</v>
      </c>
      <c r="AU1638" s="153" t="s">
        <v>83</v>
      </c>
      <c r="AV1638" s="12" t="s">
        <v>85</v>
      </c>
      <c r="AW1638" s="12" t="s">
        <v>32</v>
      </c>
      <c r="AX1638" s="12" t="s">
        <v>76</v>
      </c>
      <c r="AY1638" s="153" t="s">
        <v>375</v>
      </c>
    </row>
    <row r="1639" spans="2:65" s="12" customFormat="1" ht="11.25" x14ac:dyDescent="0.2">
      <c r="B1639" s="151"/>
      <c r="D1639" s="152" t="s">
        <v>384</v>
      </c>
      <c r="E1639" s="153" t="s">
        <v>1</v>
      </c>
      <c r="F1639" s="154" t="s">
        <v>435</v>
      </c>
      <c r="H1639" s="155">
        <v>10</v>
      </c>
      <c r="I1639" s="156"/>
      <c r="L1639" s="151"/>
      <c r="M1639" s="157"/>
      <c r="T1639" s="158"/>
      <c r="AT1639" s="153" t="s">
        <v>384</v>
      </c>
      <c r="AU1639" s="153" t="s">
        <v>83</v>
      </c>
      <c r="AV1639" s="12" t="s">
        <v>85</v>
      </c>
      <c r="AW1639" s="12" t="s">
        <v>32</v>
      </c>
      <c r="AX1639" s="12" t="s">
        <v>76</v>
      </c>
      <c r="AY1639" s="153" t="s">
        <v>375</v>
      </c>
    </row>
    <row r="1640" spans="2:65" s="13" customFormat="1" ht="11.25" x14ac:dyDescent="0.2">
      <c r="B1640" s="159"/>
      <c r="D1640" s="152" t="s">
        <v>384</v>
      </c>
      <c r="E1640" s="160" t="s">
        <v>1</v>
      </c>
      <c r="F1640" s="161" t="s">
        <v>387</v>
      </c>
      <c r="H1640" s="162">
        <v>50</v>
      </c>
      <c r="I1640" s="163"/>
      <c r="L1640" s="159"/>
      <c r="M1640" s="164"/>
      <c r="T1640" s="165"/>
      <c r="AT1640" s="160" t="s">
        <v>384</v>
      </c>
      <c r="AU1640" s="160" t="s">
        <v>83</v>
      </c>
      <c r="AV1640" s="13" t="s">
        <v>382</v>
      </c>
      <c r="AW1640" s="13" t="s">
        <v>32</v>
      </c>
      <c r="AX1640" s="13" t="s">
        <v>83</v>
      </c>
      <c r="AY1640" s="160" t="s">
        <v>375</v>
      </c>
    </row>
    <row r="1641" spans="2:65" s="14" customFormat="1" ht="11.25" x14ac:dyDescent="0.2">
      <c r="B1641" s="166"/>
      <c r="D1641" s="152" t="s">
        <v>384</v>
      </c>
      <c r="E1641" s="167" t="s">
        <v>1</v>
      </c>
      <c r="F1641" s="168" t="s">
        <v>3529</v>
      </c>
      <c r="H1641" s="167" t="s">
        <v>1</v>
      </c>
      <c r="I1641" s="169"/>
      <c r="L1641" s="166"/>
      <c r="M1641" s="170"/>
      <c r="T1641" s="171"/>
      <c r="AT1641" s="167" t="s">
        <v>384</v>
      </c>
      <c r="AU1641" s="167" t="s">
        <v>83</v>
      </c>
      <c r="AV1641" s="14" t="s">
        <v>83</v>
      </c>
      <c r="AW1641" s="14" t="s">
        <v>32</v>
      </c>
      <c r="AX1641" s="14" t="s">
        <v>76</v>
      </c>
      <c r="AY1641" s="167" t="s">
        <v>375</v>
      </c>
    </row>
    <row r="1642" spans="2:65" s="1" customFormat="1" ht="24.2" customHeight="1" x14ac:dyDescent="0.2">
      <c r="B1642" s="32"/>
      <c r="C1642" s="179" t="s">
        <v>1827</v>
      </c>
      <c r="D1642" s="179" t="s">
        <v>657</v>
      </c>
      <c r="E1642" s="180" t="s">
        <v>3530</v>
      </c>
      <c r="F1642" s="181" t="s">
        <v>3531</v>
      </c>
      <c r="G1642" s="182" t="s">
        <v>631</v>
      </c>
      <c r="H1642" s="183">
        <v>102</v>
      </c>
      <c r="I1642" s="184"/>
      <c r="J1642" s="185">
        <f>ROUND(I1642*H1642,2)</f>
        <v>0</v>
      </c>
      <c r="K1642" s="181" t="s">
        <v>381</v>
      </c>
      <c r="L1642" s="186"/>
      <c r="M1642" s="187" t="s">
        <v>1</v>
      </c>
      <c r="N1642" s="188" t="s">
        <v>41</v>
      </c>
      <c r="P1642" s="147">
        <f>O1642*H1642</f>
        <v>0</v>
      </c>
      <c r="Q1642" s="147">
        <v>0</v>
      </c>
      <c r="R1642" s="147">
        <f>Q1642*H1642</f>
        <v>0</v>
      </c>
      <c r="S1642" s="147">
        <v>0</v>
      </c>
      <c r="T1642" s="148">
        <f>S1642*H1642</f>
        <v>0</v>
      </c>
      <c r="AR1642" s="149" t="s">
        <v>424</v>
      </c>
      <c r="AT1642" s="149" t="s">
        <v>657</v>
      </c>
      <c r="AU1642" s="149" t="s">
        <v>83</v>
      </c>
      <c r="AY1642" s="17" t="s">
        <v>375</v>
      </c>
      <c r="BE1642" s="150">
        <f>IF(N1642="základní",J1642,0)</f>
        <v>0</v>
      </c>
      <c r="BF1642" s="150">
        <f>IF(N1642="snížená",J1642,0)</f>
        <v>0</v>
      </c>
      <c r="BG1642" s="150">
        <f>IF(N1642="zákl. přenesená",J1642,0)</f>
        <v>0</v>
      </c>
      <c r="BH1642" s="150">
        <f>IF(N1642="sníž. přenesená",J1642,0)</f>
        <v>0</v>
      </c>
      <c r="BI1642" s="150">
        <f>IF(N1642="nulová",J1642,0)</f>
        <v>0</v>
      </c>
      <c r="BJ1642" s="17" t="s">
        <v>83</v>
      </c>
      <c r="BK1642" s="150">
        <f>ROUND(I1642*H1642,2)</f>
        <v>0</v>
      </c>
      <c r="BL1642" s="17" t="s">
        <v>382</v>
      </c>
      <c r="BM1642" s="149" t="s">
        <v>3532</v>
      </c>
    </row>
    <row r="1643" spans="2:65" s="12" customFormat="1" ht="11.25" x14ac:dyDescent="0.2">
      <c r="B1643" s="151"/>
      <c r="D1643" s="152" t="s">
        <v>384</v>
      </c>
      <c r="E1643" s="153" t="s">
        <v>1</v>
      </c>
      <c r="F1643" s="154" t="s">
        <v>529</v>
      </c>
      <c r="H1643" s="155">
        <v>20</v>
      </c>
      <c r="I1643" s="156"/>
      <c r="L1643" s="151"/>
      <c r="M1643" s="157"/>
      <c r="T1643" s="158"/>
      <c r="AT1643" s="153" t="s">
        <v>384</v>
      </c>
      <c r="AU1643" s="153" t="s">
        <v>83</v>
      </c>
      <c r="AV1643" s="12" t="s">
        <v>85</v>
      </c>
      <c r="AW1643" s="12" t="s">
        <v>32</v>
      </c>
      <c r="AX1643" s="12" t="s">
        <v>76</v>
      </c>
      <c r="AY1643" s="153" t="s">
        <v>375</v>
      </c>
    </row>
    <row r="1644" spans="2:65" s="12" customFormat="1" ht="11.25" x14ac:dyDescent="0.2">
      <c r="B1644" s="151"/>
      <c r="D1644" s="152" t="s">
        <v>384</v>
      </c>
      <c r="E1644" s="153" t="s">
        <v>1</v>
      </c>
      <c r="F1644" s="154" t="s">
        <v>585</v>
      </c>
      <c r="H1644" s="155">
        <v>32</v>
      </c>
      <c r="I1644" s="156"/>
      <c r="L1644" s="151"/>
      <c r="M1644" s="157"/>
      <c r="T1644" s="158"/>
      <c r="AT1644" s="153" t="s">
        <v>384</v>
      </c>
      <c r="AU1644" s="153" t="s">
        <v>83</v>
      </c>
      <c r="AV1644" s="12" t="s">
        <v>85</v>
      </c>
      <c r="AW1644" s="12" t="s">
        <v>32</v>
      </c>
      <c r="AX1644" s="12" t="s">
        <v>76</v>
      </c>
      <c r="AY1644" s="153" t="s">
        <v>375</v>
      </c>
    </row>
    <row r="1645" spans="2:65" s="12" customFormat="1" ht="11.25" x14ac:dyDescent="0.2">
      <c r="B1645" s="151"/>
      <c r="D1645" s="152" t="s">
        <v>384</v>
      </c>
      <c r="E1645" s="153" t="s">
        <v>1</v>
      </c>
      <c r="F1645" s="154" t="s">
        <v>463</v>
      </c>
      <c r="H1645" s="155">
        <v>12</v>
      </c>
      <c r="I1645" s="156"/>
      <c r="L1645" s="151"/>
      <c r="M1645" s="157"/>
      <c r="T1645" s="158"/>
      <c r="AT1645" s="153" t="s">
        <v>384</v>
      </c>
      <c r="AU1645" s="153" t="s">
        <v>83</v>
      </c>
      <c r="AV1645" s="12" t="s">
        <v>85</v>
      </c>
      <c r="AW1645" s="12" t="s">
        <v>32</v>
      </c>
      <c r="AX1645" s="12" t="s">
        <v>76</v>
      </c>
      <c r="AY1645" s="153" t="s">
        <v>375</v>
      </c>
    </row>
    <row r="1646" spans="2:65" s="12" customFormat="1" ht="11.25" x14ac:dyDescent="0.2">
      <c r="B1646" s="151"/>
      <c r="D1646" s="152" t="s">
        <v>384</v>
      </c>
      <c r="E1646" s="153" t="s">
        <v>1</v>
      </c>
      <c r="F1646" s="154" t="s">
        <v>473</v>
      </c>
      <c r="H1646" s="155">
        <v>14</v>
      </c>
      <c r="I1646" s="156"/>
      <c r="L1646" s="151"/>
      <c r="M1646" s="157"/>
      <c r="T1646" s="158"/>
      <c r="AT1646" s="153" t="s">
        <v>384</v>
      </c>
      <c r="AU1646" s="153" t="s">
        <v>83</v>
      </c>
      <c r="AV1646" s="12" t="s">
        <v>85</v>
      </c>
      <c r="AW1646" s="12" t="s">
        <v>32</v>
      </c>
      <c r="AX1646" s="12" t="s">
        <v>76</v>
      </c>
      <c r="AY1646" s="153" t="s">
        <v>375</v>
      </c>
    </row>
    <row r="1647" spans="2:65" s="12" customFormat="1" ht="11.25" x14ac:dyDescent="0.2">
      <c r="B1647" s="151"/>
      <c r="D1647" s="152" t="s">
        <v>384</v>
      </c>
      <c r="E1647" s="153" t="s">
        <v>1</v>
      </c>
      <c r="F1647" s="154" t="s">
        <v>8</v>
      </c>
      <c r="H1647" s="155">
        <v>15</v>
      </c>
      <c r="I1647" s="156"/>
      <c r="L1647" s="151"/>
      <c r="M1647" s="157"/>
      <c r="T1647" s="158"/>
      <c r="AT1647" s="153" t="s">
        <v>384</v>
      </c>
      <c r="AU1647" s="153" t="s">
        <v>83</v>
      </c>
      <c r="AV1647" s="12" t="s">
        <v>85</v>
      </c>
      <c r="AW1647" s="12" t="s">
        <v>32</v>
      </c>
      <c r="AX1647" s="12" t="s">
        <v>76</v>
      </c>
      <c r="AY1647" s="153" t="s">
        <v>375</v>
      </c>
    </row>
    <row r="1648" spans="2:65" s="12" customFormat="1" ht="11.25" x14ac:dyDescent="0.2">
      <c r="B1648" s="151"/>
      <c r="D1648" s="152" t="s">
        <v>384</v>
      </c>
      <c r="E1648" s="153" t="s">
        <v>1</v>
      </c>
      <c r="F1648" s="154" t="s">
        <v>428</v>
      </c>
      <c r="H1648" s="155">
        <v>9</v>
      </c>
      <c r="I1648" s="156"/>
      <c r="L1648" s="151"/>
      <c r="M1648" s="157"/>
      <c r="T1648" s="158"/>
      <c r="AT1648" s="153" t="s">
        <v>384</v>
      </c>
      <c r="AU1648" s="153" t="s">
        <v>83</v>
      </c>
      <c r="AV1648" s="12" t="s">
        <v>85</v>
      </c>
      <c r="AW1648" s="12" t="s">
        <v>32</v>
      </c>
      <c r="AX1648" s="12" t="s">
        <v>76</v>
      </c>
      <c r="AY1648" s="153" t="s">
        <v>375</v>
      </c>
    </row>
    <row r="1649" spans="2:65" s="13" customFormat="1" ht="11.25" x14ac:dyDescent="0.2">
      <c r="B1649" s="159"/>
      <c r="D1649" s="152" t="s">
        <v>384</v>
      </c>
      <c r="E1649" s="160" t="s">
        <v>1</v>
      </c>
      <c r="F1649" s="161" t="s">
        <v>387</v>
      </c>
      <c r="H1649" s="162">
        <v>102</v>
      </c>
      <c r="I1649" s="163"/>
      <c r="L1649" s="159"/>
      <c r="M1649" s="164"/>
      <c r="T1649" s="165"/>
      <c r="AT1649" s="160" t="s">
        <v>384</v>
      </c>
      <c r="AU1649" s="160" t="s">
        <v>83</v>
      </c>
      <c r="AV1649" s="13" t="s">
        <v>382</v>
      </c>
      <c r="AW1649" s="13" t="s">
        <v>32</v>
      </c>
      <c r="AX1649" s="13" t="s">
        <v>83</v>
      </c>
      <c r="AY1649" s="160" t="s">
        <v>375</v>
      </c>
    </row>
    <row r="1650" spans="2:65" s="14" customFormat="1" ht="11.25" x14ac:dyDescent="0.2">
      <c r="B1650" s="166"/>
      <c r="D1650" s="152" t="s">
        <v>384</v>
      </c>
      <c r="E1650" s="167" t="s">
        <v>1</v>
      </c>
      <c r="F1650" s="168" t="s">
        <v>2933</v>
      </c>
      <c r="H1650" s="167" t="s">
        <v>1</v>
      </c>
      <c r="I1650" s="169"/>
      <c r="L1650" s="166"/>
      <c r="M1650" s="170"/>
      <c r="T1650" s="171"/>
      <c r="AT1650" s="167" t="s">
        <v>384</v>
      </c>
      <c r="AU1650" s="167" t="s">
        <v>83</v>
      </c>
      <c r="AV1650" s="14" t="s">
        <v>83</v>
      </c>
      <c r="AW1650" s="14" t="s">
        <v>32</v>
      </c>
      <c r="AX1650" s="14" t="s">
        <v>76</v>
      </c>
      <c r="AY1650" s="167" t="s">
        <v>375</v>
      </c>
    </row>
    <row r="1651" spans="2:65" s="1" customFormat="1" ht="16.5" customHeight="1" x14ac:dyDescent="0.2">
      <c r="B1651" s="32"/>
      <c r="C1651" s="179" t="s">
        <v>1832</v>
      </c>
      <c r="D1651" s="179" t="s">
        <v>657</v>
      </c>
      <c r="E1651" s="180" t="s">
        <v>3533</v>
      </c>
      <c r="F1651" s="181" t="s">
        <v>3534</v>
      </c>
      <c r="G1651" s="182" t="s">
        <v>631</v>
      </c>
      <c r="H1651" s="183">
        <v>1</v>
      </c>
      <c r="I1651" s="184"/>
      <c r="J1651" s="185">
        <f>ROUND(I1651*H1651,2)</f>
        <v>0</v>
      </c>
      <c r="K1651" s="181" t="s">
        <v>381</v>
      </c>
      <c r="L1651" s="186"/>
      <c r="M1651" s="187" t="s">
        <v>1</v>
      </c>
      <c r="N1651" s="188" t="s">
        <v>41</v>
      </c>
      <c r="P1651" s="147">
        <f>O1651*H1651</f>
        <v>0</v>
      </c>
      <c r="Q1651" s="147">
        <v>0</v>
      </c>
      <c r="R1651" s="147">
        <f>Q1651*H1651</f>
        <v>0</v>
      </c>
      <c r="S1651" s="147">
        <v>0</v>
      </c>
      <c r="T1651" s="148">
        <f>S1651*H1651</f>
        <v>0</v>
      </c>
      <c r="AR1651" s="149" t="s">
        <v>424</v>
      </c>
      <c r="AT1651" s="149" t="s">
        <v>657</v>
      </c>
      <c r="AU1651" s="149" t="s">
        <v>83</v>
      </c>
      <c r="AY1651" s="17" t="s">
        <v>375</v>
      </c>
      <c r="BE1651" s="150">
        <f>IF(N1651="základní",J1651,0)</f>
        <v>0</v>
      </c>
      <c r="BF1651" s="150">
        <f>IF(N1651="snížená",J1651,0)</f>
        <v>0</v>
      </c>
      <c r="BG1651" s="150">
        <f>IF(N1651="zákl. přenesená",J1651,0)</f>
        <v>0</v>
      </c>
      <c r="BH1651" s="150">
        <f>IF(N1651="sníž. přenesená",J1651,0)</f>
        <v>0</v>
      </c>
      <c r="BI1651" s="150">
        <f>IF(N1651="nulová",J1651,0)</f>
        <v>0</v>
      </c>
      <c r="BJ1651" s="17" t="s">
        <v>83</v>
      </c>
      <c r="BK1651" s="150">
        <f>ROUND(I1651*H1651,2)</f>
        <v>0</v>
      </c>
      <c r="BL1651" s="17" t="s">
        <v>382</v>
      </c>
      <c r="BM1651" s="149" t="s">
        <v>3535</v>
      </c>
    </row>
    <row r="1652" spans="2:65" s="12" customFormat="1" ht="11.25" x14ac:dyDescent="0.2">
      <c r="B1652" s="151"/>
      <c r="D1652" s="152" t="s">
        <v>384</v>
      </c>
      <c r="E1652" s="153" t="s">
        <v>1</v>
      </c>
      <c r="F1652" s="154" t="s">
        <v>83</v>
      </c>
      <c r="H1652" s="155">
        <v>1</v>
      </c>
      <c r="I1652" s="156"/>
      <c r="L1652" s="151"/>
      <c r="M1652" s="157"/>
      <c r="T1652" s="158"/>
      <c r="AT1652" s="153" t="s">
        <v>384</v>
      </c>
      <c r="AU1652" s="153" t="s">
        <v>83</v>
      </c>
      <c r="AV1652" s="12" t="s">
        <v>85</v>
      </c>
      <c r="AW1652" s="12" t="s">
        <v>32</v>
      </c>
      <c r="AX1652" s="12" t="s">
        <v>83</v>
      </c>
      <c r="AY1652" s="153" t="s">
        <v>375</v>
      </c>
    </row>
    <row r="1653" spans="2:65" s="14" customFormat="1" ht="11.25" x14ac:dyDescent="0.2">
      <c r="B1653" s="166"/>
      <c r="D1653" s="152" t="s">
        <v>384</v>
      </c>
      <c r="E1653" s="167" t="s">
        <v>1</v>
      </c>
      <c r="F1653" s="168" t="s">
        <v>3308</v>
      </c>
      <c r="H1653" s="167" t="s">
        <v>1</v>
      </c>
      <c r="I1653" s="169"/>
      <c r="L1653" s="166"/>
      <c r="M1653" s="170"/>
      <c r="T1653" s="171"/>
      <c r="AT1653" s="167" t="s">
        <v>384</v>
      </c>
      <c r="AU1653" s="167" t="s">
        <v>83</v>
      </c>
      <c r="AV1653" s="14" t="s">
        <v>83</v>
      </c>
      <c r="AW1653" s="14" t="s">
        <v>32</v>
      </c>
      <c r="AX1653" s="14" t="s">
        <v>76</v>
      </c>
      <c r="AY1653" s="167" t="s">
        <v>375</v>
      </c>
    </row>
    <row r="1654" spans="2:65" s="1" customFormat="1" ht="16.5" customHeight="1" x14ac:dyDescent="0.2">
      <c r="B1654" s="32"/>
      <c r="C1654" s="179" t="s">
        <v>1838</v>
      </c>
      <c r="D1654" s="179" t="s">
        <v>657</v>
      </c>
      <c r="E1654" s="180" t="s">
        <v>3536</v>
      </c>
      <c r="F1654" s="181" t="s">
        <v>3537</v>
      </c>
      <c r="G1654" s="182" t="s">
        <v>631</v>
      </c>
      <c r="H1654" s="183">
        <v>94</v>
      </c>
      <c r="I1654" s="184"/>
      <c r="J1654" s="185">
        <f>ROUND(I1654*H1654,2)</f>
        <v>0</v>
      </c>
      <c r="K1654" s="181" t="s">
        <v>381</v>
      </c>
      <c r="L1654" s="186"/>
      <c r="M1654" s="187" t="s">
        <v>1</v>
      </c>
      <c r="N1654" s="188" t="s">
        <v>41</v>
      </c>
      <c r="P1654" s="147">
        <f>O1654*H1654</f>
        <v>0</v>
      </c>
      <c r="Q1654" s="147">
        <v>0</v>
      </c>
      <c r="R1654" s="147">
        <f>Q1654*H1654</f>
        <v>0</v>
      </c>
      <c r="S1654" s="147">
        <v>0</v>
      </c>
      <c r="T1654" s="148">
        <f>S1654*H1654</f>
        <v>0</v>
      </c>
      <c r="AR1654" s="149" t="s">
        <v>424</v>
      </c>
      <c r="AT1654" s="149" t="s">
        <v>657</v>
      </c>
      <c r="AU1654" s="149" t="s">
        <v>83</v>
      </c>
      <c r="AY1654" s="17" t="s">
        <v>375</v>
      </c>
      <c r="BE1654" s="150">
        <f>IF(N1654="základní",J1654,0)</f>
        <v>0</v>
      </c>
      <c r="BF1654" s="150">
        <f>IF(N1654="snížená",J1654,0)</f>
        <v>0</v>
      </c>
      <c r="BG1654" s="150">
        <f>IF(N1654="zákl. přenesená",J1654,0)</f>
        <v>0</v>
      </c>
      <c r="BH1654" s="150">
        <f>IF(N1654="sníž. přenesená",J1654,0)</f>
        <v>0</v>
      </c>
      <c r="BI1654" s="150">
        <f>IF(N1654="nulová",J1654,0)</f>
        <v>0</v>
      </c>
      <c r="BJ1654" s="17" t="s">
        <v>83</v>
      </c>
      <c r="BK1654" s="150">
        <f>ROUND(I1654*H1654,2)</f>
        <v>0</v>
      </c>
      <c r="BL1654" s="17" t="s">
        <v>382</v>
      </c>
      <c r="BM1654" s="149" t="s">
        <v>3538</v>
      </c>
    </row>
    <row r="1655" spans="2:65" s="12" customFormat="1" ht="11.25" x14ac:dyDescent="0.2">
      <c r="B1655" s="151"/>
      <c r="D1655" s="152" t="s">
        <v>384</v>
      </c>
      <c r="E1655" s="153" t="s">
        <v>1</v>
      </c>
      <c r="F1655" s="154" t="s">
        <v>1093</v>
      </c>
      <c r="H1655" s="155">
        <v>94</v>
      </c>
      <c r="I1655" s="156"/>
      <c r="L1655" s="151"/>
      <c r="M1655" s="157"/>
      <c r="T1655" s="158"/>
      <c r="AT1655" s="153" t="s">
        <v>384</v>
      </c>
      <c r="AU1655" s="153" t="s">
        <v>83</v>
      </c>
      <c r="AV1655" s="12" t="s">
        <v>85</v>
      </c>
      <c r="AW1655" s="12" t="s">
        <v>32</v>
      </c>
      <c r="AX1655" s="12" t="s">
        <v>83</v>
      </c>
      <c r="AY1655" s="153" t="s">
        <v>375</v>
      </c>
    </row>
    <row r="1656" spans="2:65" s="14" customFormat="1" ht="11.25" x14ac:dyDescent="0.2">
      <c r="B1656" s="166"/>
      <c r="D1656" s="152" t="s">
        <v>384</v>
      </c>
      <c r="E1656" s="167" t="s">
        <v>1</v>
      </c>
      <c r="F1656" s="168" t="s">
        <v>3308</v>
      </c>
      <c r="H1656" s="167" t="s">
        <v>1</v>
      </c>
      <c r="I1656" s="169"/>
      <c r="L1656" s="166"/>
      <c r="M1656" s="170"/>
      <c r="T1656" s="171"/>
      <c r="AT1656" s="167" t="s">
        <v>384</v>
      </c>
      <c r="AU1656" s="167" t="s">
        <v>83</v>
      </c>
      <c r="AV1656" s="14" t="s">
        <v>83</v>
      </c>
      <c r="AW1656" s="14" t="s">
        <v>32</v>
      </c>
      <c r="AX1656" s="14" t="s">
        <v>76</v>
      </c>
      <c r="AY1656" s="167" t="s">
        <v>375</v>
      </c>
    </row>
    <row r="1657" spans="2:65" s="1" customFormat="1" ht="16.5" customHeight="1" x14ac:dyDescent="0.2">
      <c r="B1657" s="32"/>
      <c r="C1657" s="179" t="s">
        <v>1843</v>
      </c>
      <c r="D1657" s="179" t="s">
        <v>657</v>
      </c>
      <c r="E1657" s="180" t="s">
        <v>3539</v>
      </c>
      <c r="F1657" s="181" t="s">
        <v>2995</v>
      </c>
      <c r="G1657" s="182" t="s">
        <v>1825</v>
      </c>
      <c r="H1657" s="183">
        <v>1</v>
      </c>
      <c r="I1657" s="184"/>
      <c r="J1657" s="185">
        <f>ROUND(I1657*H1657,2)</f>
        <v>0</v>
      </c>
      <c r="K1657" s="181" t="s">
        <v>381</v>
      </c>
      <c r="L1657" s="186"/>
      <c r="M1657" s="187" t="s">
        <v>1</v>
      </c>
      <c r="N1657" s="188" t="s">
        <v>41</v>
      </c>
      <c r="P1657" s="147">
        <f>O1657*H1657</f>
        <v>0</v>
      </c>
      <c r="Q1657" s="147">
        <v>0</v>
      </c>
      <c r="R1657" s="147">
        <f>Q1657*H1657</f>
        <v>0</v>
      </c>
      <c r="S1657" s="147">
        <v>0</v>
      </c>
      <c r="T1657" s="148">
        <f>S1657*H1657</f>
        <v>0</v>
      </c>
      <c r="AR1657" s="149" t="s">
        <v>424</v>
      </c>
      <c r="AT1657" s="149" t="s">
        <v>657</v>
      </c>
      <c r="AU1657" s="149" t="s">
        <v>83</v>
      </c>
      <c r="AY1657" s="17" t="s">
        <v>375</v>
      </c>
      <c r="BE1657" s="150">
        <f>IF(N1657="základní",J1657,0)</f>
        <v>0</v>
      </c>
      <c r="BF1657" s="150">
        <f>IF(N1657="snížená",J1657,0)</f>
        <v>0</v>
      </c>
      <c r="BG1657" s="150">
        <f>IF(N1657="zákl. přenesená",J1657,0)</f>
        <v>0</v>
      </c>
      <c r="BH1657" s="150">
        <f>IF(N1657="sníž. přenesená",J1657,0)</f>
        <v>0</v>
      </c>
      <c r="BI1657" s="150">
        <f>IF(N1657="nulová",J1657,0)</f>
        <v>0</v>
      </c>
      <c r="BJ1657" s="17" t="s">
        <v>83</v>
      </c>
      <c r="BK1657" s="150">
        <f>ROUND(I1657*H1657,2)</f>
        <v>0</v>
      </c>
      <c r="BL1657" s="17" t="s">
        <v>382</v>
      </c>
      <c r="BM1657" s="149" t="s">
        <v>3540</v>
      </c>
    </row>
    <row r="1658" spans="2:65" s="12" customFormat="1" ht="11.25" x14ac:dyDescent="0.2">
      <c r="B1658" s="151"/>
      <c r="D1658" s="152" t="s">
        <v>384</v>
      </c>
      <c r="E1658" s="153" t="s">
        <v>1</v>
      </c>
      <c r="F1658" s="154" t="s">
        <v>83</v>
      </c>
      <c r="H1658" s="155">
        <v>1</v>
      </c>
      <c r="I1658" s="156"/>
      <c r="L1658" s="151"/>
      <c r="M1658" s="157"/>
      <c r="T1658" s="158"/>
      <c r="AT1658" s="153" t="s">
        <v>384</v>
      </c>
      <c r="AU1658" s="153" t="s">
        <v>83</v>
      </c>
      <c r="AV1658" s="12" t="s">
        <v>85</v>
      </c>
      <c r="AW1658" s="12" t="s">
        <v>32</v>
      </c>
      <c r="AX1658" s="12" t="s">
        <v>83</v>
      </c>
      <c r="AY1658" s="153" t="s">
        <v>375</v>
      </c>
    </row>
    <row r="1659" spans="2:65" s="14" customFormat="1" ht="11.25" x14ac:dyDescent="0.2">
      <c r="B1659" s="166"/>
      <c r="D1659" s="152" t="s">
        <v>384</v>
      </c>
      <c r="E1659" s="167" t="s">
        <v>1</v>
      </c>
      <c r="F1659" s="168" t="s">
        <v>3308</v>
      </c>
      <c r="H1659" s="167" t="s">
        <v>1</v>
      </c>
      <c r="I1659" s="169"/>
      <c r="L1659" s="166"/>
      <c r="M1659" s="170"/>
      <c r="T1659" s="171"/>
      <c r="AT1659" s="167" t="s">
        <v>384</v>
      </c>
      <c r="AU1659" s="167" t="s">
        <v>83</v>
      </c>
      <c r="AV1659" s="14" t="s">
        <v>83</v>
      </c>
      <c r="AW1659" s="14" t="s">
        <v>32</v>
      </c>
      <c r="AX1659" s="14" t="s">
        <v>76</v>
      </c>
      <c r="AY1659" s="167" t="s">
        <v>375</v>
      </c>
    </row>
    <row r="1660" spans="2:65" s="1" customFormat="1" ht="16.5" customHeight="1" x14ac:dyDescent="0.2">
      <c r="B1660" s="32"/>
      <c r="C1660" s="179" t="s">
        <v>1847</v>
      </c>
      <c r="D1660" s="179" t="s">
        <v>657</v>
      </c>
      <c r="E1660" s="180" t="s">
        <v>3541</v>
      </c>
      <c r="F1660" s="181" t="s">
        <v>3542</v>
      </c>
      <c r="G1660" s="182" t="s">
        <v>631</v>
      </c>
      <c r="H1660" s="183">
        <v>335</v>
      </c>
      <c r="I1660" s="184"/>
      <c r="J1660" s="185">
        <f>ROUND(I1660*H1660,2)</f>
        <v>0</v>
      </c>
      <c r="K1660" s="181" t="s">
        <v>381</v>
      </c>
      <c r="L1660" s="186"/>
      <c r="M1660" s="187" t="s">
        <v>1</v>
      </c>
      <c r="N1660" s="188" t="s">
        <v>41</v>
      </c>
      <c r="P1660" s="147">
        <f>O1660*H1660</f>
        <v>0</v>
      </c>
      <c r="Q1660" s="147">
        <v>0</v>
      </c>
      <c r="R1660" s="147">
        <f>Q1660*H1660</f>
        <v>0</v>
      </c>
      <c r="S1660" s="147">
        <v>0</v>
      </c>
      <c r="T1660" s="148">
        <f>S1660*H1660</f>
        <v>0</v>
      </c>
      <c r="AR1660" s="149" t="s">
        <v>424</v>
      </c>
      <c r="AT1660" s="149" t="s">
        <v>657</v>
      </c>
      <c r="AU1660" s="149" t="s">
        <v>83</v>
      </c>
      <c r="AY1660" s="17" t="s">
        <v>375</v>
      </c>
      <c r="BE1660" s="150">
        <f>IF(N1660="základní",J1660,0)</f>
        <v>0</v>
      </c>
      <c r="BF1660" s="150">
        <f>IF(N1660="snížená",J1660,0)</f>
        <v>0</v>
      </c>
      <c r="BG1660" s="150">
        <f>IF(N1660="zákl. přenesená",J1660,0)</f>
        <v>0</v>
      </c>
      <c r="BH1660" s="150">
        <f>IF(N1660="sníž. přenesená",J1660,0)</f>
        <v>0</v>
      </c>
      <c r="BI1660" s="150">
        <f>IF(N1660="nulová",J1660,0)</f>
        <v>0</v>
      </c>
      <c r="BJ1660" s="17" t="s">
        <v>83</v>
      </c>
      <c r="BK1660" s="150">
        <f>ROUND(I1660*H1660,2)</f>
        <v>0</v>
      </c>
      <c r="BL1660" s="17" t="s">
        <v>382</v>
      </c>
      <c r="BM1660" s="149" t="s">
        <v>3543</v>
      </c>
    </row>
    <row r="1661" spans="2:65" s="12" customFormat="1" ht="11.25" x14ac:dyDescent="0.2">
      <c r="B1661" s="151"/>
      <c r="D1661" s="152" t="s">
        <v>384</v>
      </c>
      <c r="E1661" s="153" t="s">
        <v>1</v>
      </c>
      <c r="F1661" s="154" t="s">
        <v>529</v>
      </c>
      <c r="H1661" s="155">
        <v>20</v>
      </c>
      <c r="I1661" s="156"/>
      <c r="L1661" s="151"/>
      <c r="M1661" s="157"/>
      <c r="T1661" s="158"/>
      <c r="AT1661" s="153" t="s">
        <v>384</v>
      </c>
      <c r="AU1661" s="153" t="s">
        <v>83</v>
      </c>
      <c r="AV1661" s="12" t="s">
        <v>85</v>
      </c>
      <c r="AW1661" s="12" t="s">
        <v>32</v>
      </c>
      <c r="AX1661" s="12" t="s">
        <v>76</v>
      </c>
      <c r="AY1661" s="153" t="s">
        <v>375</v>
      </c>
    </row>
    <row r="1662" spans="2:65" s="12" customFormat="1" ht="11.25" x14ac:dyDescent="0.2">
      <c r="B1662" s="151"/>
      <c r="D1662" s="152" t="s">
        <v>384</v>
      </c>
      <c r="E1662" s="153" t="s">
        <v>1</v>
      </c>
      <c r="F1662" s="154" t="s">
        <v>688</v>
      </c>
      <c r="H1662" s="155">
        <v>45</v>
      </c>
      <c r="I1662" s="156"/>
      <c r="L1662" s="151"/>
      <c r="M1662" s="157"/>
      <c r="T1662" s="158"/>
      <c r="AT1662" s="153" t="s">
        <v>384</v>
      </c>
      <c r="AU1662" s="153" t="s">
        <v>83</v>
      </c>
      <c r="AV1662" s="12" t="s">
        <v>85</v>
      </c>
      <c r="AW1662" s="12" t="s">
        <v>32</v>
      </c>
      <c r="AX1662" s="12" t="s">
        <v>76</v>
      </c>
      <c r="AY1662" s="153" t="s">
        <v>375</v>
      </c>
    </row>
    <row r="1663" spans="2:65" s="12" customFormat="1" ht="11.25" x14ac:dyDescent="0.2">
      <c r="B1663" s="151"/>
      <c r="D1663" s="152" t="s">
        <v>384</v>
      </c>
      <c r="E1663" s="153" t="s">
        <v>1</v>
      </c>
      <c r="F1663" s="154" t="s">
        <v>7</v>
      </c>
      <c r="H1663" s="155">
        <v>21</v>
      </c>
      <c r="I1663" s="156"/>
      <c r="L1663" s="151"/>
      <c r="M1663" s="157"/>
      <c r="T1663" s="158"/>
      <c r="AT1663" s="153" t="s">
        <v>384</v>
      </c>
      <c r="AU1663" s="153" t="s">
        <v>83</v>
      </c>
      <c r="AV1663" s="12" t="s">
        <v>85</v>
      </c>
      <c r="AW1663" s="12" t="s">
        <v>32</v>
      </c>
      <c r="AX1663" s="12" t="s">
        <v>76</v>
      </c>
      <c r="AY1663" s="153" t="s">
        <v>375</v>
      </c>
    </row>
    <row r="1664" spans="2:65" s="12" customFormat="1" ht="11.25" x14ac:dyDescent="0.2">
      <c r="B1664" s="151"/>
      <c r="D1664" s="152" t="s">
        <v>384</v>
      </c>
      <c r="E1664" s="153" t="s">
        <v>1</v>
      </c>
      <c r="F1664" s="154" t="s">
        <v>463</v>
      </c>
      <c r="H1664" s="155">
        <v>12</v>
      </c>
      <c r="I1664" s="156"/>
      <c r="L1664" s="151"/>
      <c r="M1664" s="157"/>
      <c r="T1664" s="158"/>
      <c r="AT1664" s="153" t="s">
        <v>384</v>
      </c>
      <c r="AU1664" s="153" t="s">
        <v>83</v>
      </c>
      <c r="AV1664" s="12" t="s">
        <v>85</v>
      </c>
      <c r="AW1664" s="12" t="s">
        <v>32</v>
      </c>
      <c r="AX1664" s="12" t="s">
        <v>76</v>
      </c>
      <c r="AY1664" s="153" t="s">
        <v>375</v>
      </c>
    </row>
    <row r="1665" spans="2:65" s="12" customFormat="1" ht="11.25" x14ac:dyDescent="0.2">
      <c r="B1665" s="151"/>
      <c r="D1665" s="152" t="s">
        <v>384</v>
      </c>
      <c r="E1665" s="153" t="s">
        <v>1</v>
      </c>
      <c r="F1665" s="154" t="s">
        <v>473</v>
      </c>
      <c r="H1665" s="155">
        <v>14</v>
      </c>
      <c r="I1665" s="156"/>
      <c r="L1665" s="151"/>
      <c r="M1665" s="157"/>
      <c r="T1665" s="158"/>
      <c r="AT1665" s="153" t="s">
        <v>384</v>
      </c>
      <c r="AU1665" s="153" t="s">
        <v>83</v>
      </c>
      <c r="AV1665" s="12" t="s">
        <v>85</v>
      </c>
      <c r="AW1665" s="12" t="s">
        <v>32</v>
      </c>
      <c r="AX1665" s="12" t="s">
        <v>76</v>
      </c>
      <c r="AY1665" s="153" t="s">
        <v>375</v>
      </c>
    </row>
    <row r="1666" spans="2:65" s="12" customFormat="1" ht="11.25" x14ac:dyDescent="0.2">
      <c r="B1666" s="151"/>
      <c r="D1666" s="152" t="s">
        <v>384</v>
      </c>
      <c r="E1666" s="153" t="s">
        <v>1</v>
      </c>
      <c r="F1666" s="154" t="s">
        <v>8</v>
      </c>
      <c r="H1666" s="155">
        <v>15</v>
      </c>
      <c r="I1666" s="156"/>
      <c r="L1666" s="151"/>
      <c r="M1666" s="157"/>
      <c r="T1666" s="158"/>
      <c r="AT1666" s="153" t="s">
        <v>384</v>
      </c>
      <c r="AU1666" s="153" t="s">
        <v>83</v>
      </c>
      <c r="AV1666" s="12" t="s">
        <v>85</v>
      </c>
      <c r="AW1666" s="12" t="s">
        <v>32</v>
      </c>
      <c r="AX1666" s="12" t="s">
        <v>76</v>
      </c>
      <c r="AY1666" s="153" t="s">
        <v>375</v>
      </c>
    </row>
    <row r="1667" spans="2:65" s="12" customFormat="1" ht="11.25" x14ac:dyDescent="0.2">
      <c r="B1667" s="151"/>
      <c r="D1667" s="152" t="s">
        <v>384</v>
      </c>
      <c r="E1667" s="153" t="s">
        <v>1</v>
      </c>
      <c r="F1667" s="154" t="s">
        <v>491</v>
      </c>
      <c r="H1667" s="155">
        <v>16</v>
      </c>
      <c r="I1667" s="156"/>
      <c r="L1667" s="151"/>
      <c r="M1667" s="157"/>
      <c r="T1667" s="158"/>
      <c r="AT1667" s="153" t="s">
        <v>384</v>
      </c>
      <c r="AU1667" s="153" t="s">
        <v>83</v>
      </c>
      <c r="AV1667" s="12" t="s">
        <v>85</v>
      </c>
      <c r="AW1667" s="12" t="s">
        <v>32</v>
      </c>
      <c r="AX1667" s="12" t="s">
        <v>76</v>
      </c>
      <c r="AY1667" s="153" t="s">
        <v>375</v>
      </c>
    </row>
    <row r="1668" spans="2:65" s="12" customFormat="1" ht="11.25" x14ac:dyDescent="0.2">
      <c r="B1668" s="151"/>
      <c r="D1668" s="152" t="s">
        <v>384</v>
      </c>
      <c r="E1668" s="153" t="s">
        <v>1</v>
      </c>
      <c r="F1668" s="154" t="s">
        <v>497</v>
      </c>
      <c r="H1668" s="155">
        <v>17</v>
      </c>
      <c r="I1668" s="156"/>
      <c r="L1668" s="151"/>
      <c r="M1668" s="157"/>
      <c r="T1668" s="158"/>
      <c r="AT1668" s="153" t="s">
        <v>384</v>
      </c>
      <c r="AU1668" s="153" t="s">
        <v>83</v>
      </c>
      <c r="AV1668" s="12" t="s">
        <v>85</v>
      </c>
      <c r="AW1668" s="12" t="s">
        <v>32</v>
      </c>
      <c r="AX1668" s="12" t="s">
        <v>76</v>
      </c>
      <c r="AY1668" s="153" t="s">
        <v>375</v>
      </c>
    </row>
    <row r="1669" spans="2:65" s="12" customFormat="1" ht="11.25" x14ac:dyDescent="0.2">
      <c r="B1669" s="151"/>
      <c r="D1669" s="152" t="s">
        <v>384</v>
      </c>
      <c r="E1669" s="153" t="s">
        <v>1</v>
      </c>
      <c r="F1669" s="154" t="s">
        <v>8</v>
      </c>
      <c r="H1669" s="155">
        <v>15</v>
      </c>
      <c r="I1669" s="156"/>
      <c r="L1669" s="151"/>
      <c r="M1669" s="157"/>
      <c r="T1669" s="158"/>
      <c r="AT1669" s="153" t="s">
        <v>384</v>
      </c>
      <c r="AU1669" s="153" t="s">
        <v>83</v>
      </c>
      <c r="AV1669" s="12" t="s">
        <v>85</v>
      </c>
      <c r="AW1669" s="12" t="s">
        <v>32</v>
      </c>
      <c r="AX1669" s="12" t="s">
        <v>76</v>
      </c>
      <c r="AY1669" s="153" t="s">
        <v>375</v>
      </c>
    </row>
    <row r="1670" spans="2:65" s="12" customFormat="1" ht="11.25" x14ac:dyDescent="0.2">
      <c r="B1670" s="151"/>
      <c r="D1670" s="152" t="s">
        <v>384</v>
      </c>
      <c r="E1670" s="153" t="s">
        <v>1</v>
      </c>
      <c r="F1670" s="154" t="s">
        <v>473</v>
      </c>
      <c r="H1670" s="155">
        <v>14</v>
      </c>
      <c r="I1670" s="156"/>
      <c r="L1670" s="151"/>
      <c r="M1670" s="157"/>
      <c r="T1670" s="158"/>
      <c r="AT1670" s="153" t="s">
        <v>384</v>
      </c>
      <c r="AU1670" s="153" t="s">
        <v>83</v>
      </c>
      <c r="AV1670" s="12" t="s">
        <v>85</v>
      </c>
      <c r="AW1670" s="12" t="s">
        <v>32</v>
      </c>
      <c r="AX1670" s="12" t="s">
        <v>76</v>
      </c>
      <c r="AY1670" s="153" t="s">
        <v>375</v>
      </c>
    </row>
    <row r="1671" spans="2:65" s="12" customFormat="1" ht="11.25" x14ac:dyDescent="0.2">
      <c r="B1671" s="151"/>
      <c r="D1671" s="152" t="s">
        <v>384</v>
      </c>
      <c r="E1671" s="153" t="s">
        <v>1</v>
      </c>
      <c r="F1671" s="154" t="s">
        <v>467</v>
      </c>
      <c r="H1671" s="155">
        <v>13</v>
      </c>
      <c r="I1671" s="156"/>
      <c r="L1671" s="151"/>
      <c r="M1671" s="157"/>
      <c r="T1671" s="158"/>
      <c r="AT1671" s="153" t="s">
        <v>384</v>
      </c>
      <c r="AU1671" s="153" t="s">
        <v>83</v>
      </c>
      <c r="AV1671" s="12" t="s">
        <v>85</v>
      </c>
      <c r="AW1671" s="12" t="s">
        <v>32</v>
      </c>
      <c r="AX1671" s="12" t="s">
        <v>76</v>
      </c>
      <c r="AY1671" s="153" t="s">
        <v>375</v>
      </c>
    </row>
    <row r="1672" spans="2:65" s="12" customFormat="1" ht="11.25" x14ac:dyDescent="0.2">
      <c r="B1672" s="151"/>
      <c r="D1672" s="152" t="s">
        <v>384</v>
      </c>
      <c r="E1672" s="153" t="s">
        <v>1</v>
      </c>
      <c r="F1672" s="154" t="s">
        <v>8</v>
      </c>
      <c r="H1672" s="155">
        <v>15</v>
      </c>
      <c r="I1672" s="156"/>
      <c r="L1672" s="151"/>
      <c r="M1672" s="157"/>
      <c r="T1672" s="158"/>
      <c r="AT1672" s="153" t="s">
        <v>384</v>
      </c>
      <c r="AU1672" s="153" t="s">
        <v>83</v>
      </c>
      <c r="AV1672" s="12" t="s">
        <v>85</v>
      </c>
      <c r="AW1672" s="12" t="s">
        <v>32</v>
      </c>
      <c r="AX1672" s="12" t="s">
        <v>76</v>
      </c>
      <c r="AY1672" s="153" t="s">
        <v>375</v>
      </c>
    </row>
    <row r="1673" spans="2:65" s="12" customFormat="1" ht="11.25" x14ac:dyDescent="0.2">
      <c r="B1673" s="151"/>
      <c r="D1673" s="152" t="s">
        <v>384</v>
      </c>
      <c r="E1673" s="153" t="s">
        <v>1</v>
      </c>
      <c r="F1673" s="154" t="s">
        <v>554</v>
      </c>
      <c r="H1673" s="155">
        <v>25</v>
      </c>
      <c r="I1673" s="156"/>
      <c r="L1673" s="151"/>
      <c r="M1673" s="157"/>
      <c r="T1673" s="158"/>
      <c r="AT1673" s="153" t="s">
        <v>384</v>
      </c>
      <c r="AU1673" s="153" t="s">
        <v>83</v>
      </c>
      <c r="AV1673" s="12" t="s">
        <v>85</v>
      </c>
      <c r="AW1673" s="12" t="s">
        <v>32</v>
      </c>
      <c r="AX1673" s="12" t="s">
        <v>76</v>
      </c>
      <c r="AY1673" s="153" t="s">
        <v>375</v>
      </c>
    </row>
    <row r="1674" spans="2:65" s="12" customFormat="1" ht="11.25" x14ac:dyDescent="0.2">
      <c r="B1674" s="151"/>
      <c r="D1674" s="152" t="s">
        <v>384</v>
      </c>
      <c r="E1674" s="153" t="s">
        <v>1</v>
      </c>
      <c r="F1674" s="154" t="s">
        <v>604</v>
      </c>
      <c r="H1674" s="155">
        <v>34</v>
      </c>
      <c r="I1674" s="156"/>
      <c r="L1674" s="151"/>
      <c r="M1674" s="157"/>
      <c r="T1674" s="158"/>
      <c r="AT1674" s="153" t="s">
        <v>384</v>
      </c>
      <c r="AU1674" s="153" t="s">
        <v>83</v>
      </c>
      <c r="AV1674" s="12" t="s">
        <v>85</v>
      </c>
      <c r="AW1674" s="12" t="s">
        <v>32</v>
      </c>
      <c r="AX1674" s="12" t="s">
        <v>76</v>
      </c>
      <c r="AY1674" s="153" t="s">
        <v>375</v>
      </c>
    </row>
    <row r="1675" spans="2:65" s="12" customFormat="1" ht="11.25" x14ac:dyDescent="0.2">
      <c r="B1675" s="151"/>
      <c r="D1675" s="152" t="s">
        <v>384</v>
      </c>
      <c r="E1675" s="153" t="s">
        <v>1</v>
      </c>
      <c r="F1675" s="154" t="s">
        <v>628</v>
      </c>
      <c r="H1675" s="155">
        <v>36</v>
      </c>
      <c r="I1675" s="156"/>
      <c r="L1675" s="151"/>
      <c r="M1675" s="157"/>
      <c r="T1675" s="158"/>
      <c r="AT1675" s="153" t="s">
        <v>384</v>
      </c>
      <c r="AU1675" s="153" t="s">
        <v>83</v>
      </c>
      <c r="AV1675" s="12" t="s">
        <v>85</v>
      </c>
      <c r="AW1675" s="12" t="s">
        <v>32</v>
      </c>
      <c r="AX1675" s="12" t="s">
        <v>76</v>
      </c>
      <c r="AY1675" s="153" t="s">
        <v>375</v>
      </c>
    </row>
    <row r="1676" spans="2:65" s="12" customFormat="1" ht="11.25" x14ac:dyDescent="0.2">
      <c r="B1676" s="151"/>
      <c r="D1676" s="152" t="s">
        <v>384</v>
      </c>
      <c r="E1676" s="153" t="s">
        <v>1</v>
      </c>
      <c r="F1676" s="154" t="s">
        <v>545</v>
      </c>
      <c r="H1676" s="155">
        <v>23</v>
      </c>
      <c r="I1676" s="156"/>
      <c r="L1676" s="151"/>
      <c r="M1676" s="157"/>
      <c r="T1676" s="158"/>
      <c r="AT1676" s="153" t="s">
        <v>384</v>
      </c>
      <c r="AU1676" s="153" t="s">
        <v>83</v>
      </c>
      <c r="AV1676" s="12" t="s">
        <v>85</v>
      </c>
      <c r="AW1676" s="12" t="s">
        <v>32</v>
      </c>
      <c r="AX1676" s="12" t="s">
        <v>76</v>
      </c>
      <c r="AY1676" s="153" t="s">
        <v>375</v>
      </c>
    </row>
    <row r="1677" spans="2:65" s="13" customFormat="1" ht="11.25" x14ac:dyDescent="0.2">
      <c r="B1677" s="159"/>
      <c r="D1677" s="152" t="s">
        <v>384</v>
      </c>
      <c r="E1677" s="160" t="s">
        <v>1</v>
      </c>
      <c r="F1677" s="161" t="s">
        <v>387</v>
      </c>
      <c r="H1677" s="162">
        <v>335</v>
      </c>
      <c r="I1677" s="163"/>
      <c r="L1677" s="159"/>
      <c r="M1677" s="164"/>
      <c r="T1677" s="165"/>
      <c r="AT1677" s="160" t="s">
        <v>384</v>
      </c>
      <c r="AU1677" s="160" t="s">
        <v>83</v>
      </c>
      <c r="AV1677" s="13" t="s">
        <v>382</v>
      </c>
      <c r="AW1677" s="13" t="s">
        <v>32</v>
      </c>
      <c r="AX1677" s="13" t="s">
        <v>83</v>
      </c>
      <c r="AY1677" s="160" t="s">
        <v>375</v>
      </c>
    </row>
    <row r="1678" spans="2:65" s="14" customFormat="1" ht="11.25" x14ac:dyDescent="0.2">
      <c r="B1678" s="166"/>
      <c r="D1678" s="152" t="s">
        <v>384</v>
      </c>
      <c r="E1678" s="167" t="s">
        <v>1</v>
      </c>
      <c r="F1678" s="168" t="s">
        <v>3308</v>
      </c>
      <c r="H1678" s="167" t="s">
        <v>1</v>
      </c>
      <c r="I1678" s="169"/>
      <c r="L1678" s="166"/>
      <c r="M1678" s="170"/>
      <c r="T1678" s="171"/>
      <c r="AT1678" s="167" t="s">
        <v>384</v>
      </c>
      <c r="AU1678" s="167" t="s">
        <v>83</v>
      </c>
      <c r="AV1678" s="14" t="s">
        <v>83</v>
      </c>
      <c r="AW1678" s="14" t="s">
        <v>32</v>
      </c>
      <c r="AX1678" s="14" t="s">
        <v>76</v>
      </c>
      <c r="AY1678" s="167" t="s">
        <v>375</v>
      </c>
    </row>
    <row r="1679" spans="2:65" s="1" customFormat="1" ht="16.5" customHeight="1" x14ac:dyDescent="0.2">
      <c r="B1679" s="32"/>
      <c r="C1679" s="179" t="s">
        <v>1853</v>
      </c>
      <c r="D1679" s="179" t="s">
        <v>657</v>
      </c>
      <c r="E1679" s="180" t="s">
        <v>3544</v>
      </c>
      <c r="F1679" s="181" t="s">
        <v>3545</v>
      </c>
      <c r="G1679" s="182" t="s">
        <v>631</v>
      </c>
      <c r="H1679" s="183">
        <v>204</v>
      </c>
      <c r="I1679" s="184"/>
      <c r="J1679" s="185">
        <f>ROUND(I1679*H1679,2)</f>
        <v>0</v>
      </c>
      <c r="K1679" s="181" t="s">
        <v>381</v>
      </c>
      <c r="L1679" s="186"/>
      <c r="M1679" s="187" t="s">
        <v>1</v>
      </c>
      <c r="N1679" s="188" t="s">
        <v>41</v>
      </c>
      <c r="P1679" s="147">
        <f>O1679*H1679</f>
        <v>0</v>
      </c>
      <c r="Q1679" s="147">
        <v>0</v>
      </c>
      <c r="R1679" s="147">
        <f>Q1679*H1679</f>
        <v>0</v>
      </c>
      <c r="S1679" s="147">
        <v>0</v>
      </c>
      <c r="T1679" s="148">
        <f>S1679*H1679</f>
        <v>0</v>
      </c>
      <c r="AR1679" s="149" t="s">
        <v>424</v>
      </c>
      <c r="AT1679" s="149" t="s">
        <v>657</v>
      </c>
      <c r="AU1679" s="149" t="s">
        <v>83</v>
      </c>
      <c r="AY1679" s="17" t="s">
        <v>375</v>
      </c>
      <c r="BE1679" s="150">
        <f>IF(N1679="základní",J1679,0)</f>
        <v>0</v>
      </c>
      <c r="BF1679" s="150">
        <f>IF(N1679="snížená",J1679,0)</f>
        <v>0</v>
      </c>
      <c r="BG1679" s="150">
        <f>IF(N1679="zákl. přenesená",J1679,0)</f>
        <v>0</v>
      </c>
      <c r="BH1679" s="150">
        <f>IF(N1679="sníž. přenesená",J1679,0)</f>
        <v>0</v>
      </c>
      <c r="BI1679" s="150">
        <f>IF(N1679="nulová",J1679,0)</f>
        <v>0</v>
      </c>
      <c r="BJ1679" s="17" t="s">
        <v>83</v>
      </c>
      <c r="BK1679" s="150">
        <f>ROUND(I1679*H1679,2)</f>
        <v>0</v>
      </c>
      <c r="BL1679" s="17" t="s">
        <v>382</v>
      </c>
      <c r="BM1679" s="149" t="s">
        <v>3546</v>
      </c>
    </row>
    <row r="1680" spans="2:65" s="12" customFormat="1" ht="11.25" x14ac:dyDescent="0.2">
      <c r="B1680" s="151"/>
      <c r="D1680" s="152" t="s">
        <v>384</v>
      </c>
      <c r="E1680" s="153" t="s">
        <v>1</v>
      </c>
      <c r="F1680" s="154" t="s">
        <v>1720</v>
      </c>
      <c r="H1680" s="155">
        <v>204</v>
      </c>
      <c r="I1680" s="156"/>
      <c r="L1680" s="151"/>
      <c r="M1680" s="157"/>
      <c r="T1680" s="158"/>
      <c r="AT1680" s="153" t="s">
        <v>384</v>
      </c>
      <c r="AU1680" s="153" t="s">
        <v>83</v>
      </c>
      <c r="AV1680" s="12" t="s">
        <v>85</v>
      </c>
      <c r="AW1680" s="12" t="s">
        <v>32</v>
      </c>
      <c r="AX1680" s="12" t="s">
        <v>83</v>
      </c>
      <c r="AY1680" s="153" t="s">
        <v>375</v>
      </c>
    </row>
    <row r="1681" spans="2:65" s="14" customFormat="1" ht="11.25" x14ac:dyDescent="0.2">
      <c r="B1681" s="166"/>
      <c r="D1681" s="152" t="s">
        <v>384</v>
      </c>
      <c r="E1681" s="167" t="s">
        <v>1</v>
      </c>
      <c r="F1681" s="168" t="s">
        <v>3308</v>
      </c>
      <c r="H1681" s="167" t="s">
        <v>1</v>
      </c>
      <c r="I1681" s="169"/>
      <c r="L1681" s="166"/>
      <c r="M1681" s="170"/>
      <c r="T1681" s="171"/>
      <c r="AT1681" s="167" t="s">
        <v>384</v>
      </c>
      <c r="AU1681" s="167" t="s">
        <v>83</v>
      </c>
      <c r="AV1681" s="14" t="s">
        <v>83</v>
      </c>
      <c r="AW1681" s="14" t="s">
        <v>32</v>
      </c>
      <c r="AX1681" s="14" t="s">
        <v>76</v>
      </c>
      <c r="AY1681" s="167" t="s">
        <v>375</v>
      </c>
    </row>
    <row r="1682" spans="2:65" s="1" customFormat="1" ht="16.5" customHeight="1" x14ac:dyDescent="0.2">
      <c r="B1682" s="32"/>
      <c r="C1682" s="179" t="s">
        <v>1858</v>
      </c>
      <c r="D1682" s="179" t="s">
        <v>657</v>
      </c>
      <c r="E1682" s="180" t="s">
        <v>3547</v>
      </c>
      <c r="F1682" s="181" t="s">
        <v>3548</v>
      </c>
      <c r="G1682" s="182" t="s">
        <v>631</v>
      </c>
      <c r="H1682" s="183">
        <v>11</v>
      </c>
      <c r="I1682" s="184"/>
      <c r="J1682" s="185">
        <f>ROUND(I1682*H1682,2)</f>
        <v>0</v>
      </c>
      <c r="K1682" s="181" t="s">
        <v>381</v>
      </c>
      <c r="L1682" s="186"/>
      <c r="M1682" s="187" t="s">
        <v>1</v>
      </c>
      <c r="N1682" s="188" t="s">
        <v>41</v>
      </c>
      <c r="P1682" s="147">
        <f>O1682*H1682</f>
        <v>0</v>
      </c>
      <c r="Q1682" s="147">
        <v>0</v>
      </c>
      <c r="R1682" s="147">
        <f>Q1682*H1682</f>
        <v>0</v>
      </c>
      <c r="S1682" s="147">
        <v>0</v>
      </c>
      <c r="T1682" s="148">
        <f>S1682*H1682</f>
        <v>0</v>
      </c>
      <c r="AR1682" s="149" t="s">
        <v>424</v>
      </c>
      <c r="AT1682" s="149" t="s">
        <v>657</v>
      </c>
      <c r="AU1682" s="149" t="s">
        <v>83</v>
      </c>
      <c r="AY1682" s="17" t="s">
        <v>375</v>
      </c>
      <c r="BE1682" s="150">
        <f>IF(N1682="základní",J1682,0)</f>
        <v>0</v>
      </c>
      <c r="BF1682" s="150">
        <f>IF(N1682="snížená",J1682,0)</f>
        <v>0</v>
      </c>
      <c r="BG1682" s="150">
        <f>IF(N1682="zákl. přenesená",J1682,0)</f>
        <v>0</v>
      </c>
      <c r="BH1682" s="150">
        <f>IF(N1682="sníž. přenesená",J1682,0)</f>
        <v>0</v>
      </c>
      <c r="BI1682" s="150">
        <f>IF(N1682="nulová",J1682,0)</f>
        <v>0</v>
      </c>
      <c r="BJ1682" s="17" t="s">
        <v>83</v>
      </c>
      <c r="BK1682" s="150">
        <f>ROUND(I1682*H1682,2)</f>
        <v>0</v>
      </c>
      <c r="BL1682" s="17" t="s">
        <v>382</v>
      </c>
      <c r="BM1682" s="149" t="s">
        <v>3549</v>
      </c>
    </row>
    <row r="1683" spans="2:65" s="12" customFormat="1" ht="11.25" x14ac:dyDescent="0.2">
      <c r="B1683" s="151"/>
      <c r="D1683" s="152" t="s">
        <v>384</v>
      </c>
      <c r="E1683" s="153" t="s">
        <v>1</v>
      </c>
      <c r="F1683" s="154" t="s">
        <v>83</v>
      </c>
      <c r="H1683" s="155">
        <v>1</v>
      </c>
      <c r="I1683" s="156"/>
      <c r="L1683" s="151"/>
      <c r="M1683" s="157"/>
      <c r="T1683" s="158"/>
      <c r="AT1683" s="153" t="s">
        <v>384</v>
      </c>
      <c r="AU1683" s="153" t="s">
        <v>83</v>
      </c>
      <c r="AV1683" s="12" t="s">
        <v>85</v>
      </c>
      <c r="AW1683" s="12" t="s">
        <v>32</v>
      </c>
      <c r="AX1683" s="12" t="s">
        <v>76</v>
      </c>
      <c r="AY1683" s="153" t="s">
        <v>375</v>
      </c>
    </row>
    <row r="1684" spans="2:65" s="12" customFormat="1" ht="11.25" x14ac:dyDescent="0.2">
      <c r="B1684" s="151"/>
      <c r="D1684" s="152" t="s">
        <v>384</v>
      </c>
      <c r="E1684" s="153" t="s">
        <v>1</v>
      </c>
      <c r="F1684" s="154" t="s">
        <v>93</v>
      </c>
      <c r="H1684" s="155">
        <v>3</v>
      </c>
      <c r="I1684" s="156"/>
      <c r="L1684" s="151"/>
      <c r="M1684" s="157"/>
      <c r="T1684" s="158"/>
      <c r="AT1684" s="153" t="s">
        <v>384</v>
      </c>
      <c r="AU1684" s="153" t="s">
        <v>83</v>
      </c>
      <c r="AV1684" s="12" t="s">
        <v>85</v>
      </c>
      <c r="AW1684" s="12" t="s">
        <v>32</v>
      </c>
      <c r="AX1684" s="12" t="s">
        <v>76</v>
      </c>
      <c r="AY1684" s="153" t="s">
        <v>375</v>
      </c>
    </row>
    <row r="1685" spans="2:65" s="12" customFormat="1" ht="11.25" x14ac:dyDescent="0.2">
      <c r="B1685" s="151"/>
      <c r="D1685" s="152" t="s">
        <v>384</v>
      </c>
      <c r="E1685" s="153" t="s">
        <v>1</v>
      </c>
      <c r="F1685" s="154" t="s">
        <v>93</v>
      </c>
      <c r="H1685" s="155">
        <v>3</v>
      </c>
      <c r="I1685" s="156"/>
      <c r="L1685" s="151"/>
      <c r="M1685" s="157"/>
      <c r="T1685" s="158"/>
      <c r="AT1685" s="153" t="s">
        <v>384</v>
      </c>
      <c r="AU1685" s="153" t="s">
        <v>83</v>
      </c>
      <c r="AV1685" s="12" t="s">
        <v>85</v>
      </c>
      <c r="AW1685" s="12" t="s">
        <v>32</v>
      </c>
      <c r="AX1685" s="12" t="s">
        <v>76</v>
      </c>
      <c r="AY1685" s="153" t="s">
        <v>375</v>
      </c>
    </row>
    <row r="1686" spans="2:65" s="12" customFormat="1" ht="11.25" x14ac:dyDescent="0.2">
      <c r="B1686" s="151"/>
      <c r="D1686" s="152" t="s">
        <v>384</v>
      </c>
      <c r="E1686" s="153" t="s">
        <v>1</v>
      </c>
      <c r="F1686" s="154" t="s">
        <v>93</v>
      </c>
      <c r="H1686" s="155">
        <v>3</v>
      </c>
      <c r="I1686" s="156"/>
      <c r="L1686" s="151"/>
      <c r="M1686" s="157"/>
      <c r="T1686" s="158"/>
      <c r="AT1686" s="153" t="s">
        <v>384</v>
      </c>
      <c r="AU1686" s="153" t="s">
        <v>83</v>
      </c>
      <c r="AV1686" s="12" t="s">
        <v>85</v>
      </c>
      <c r="AW1686" s="12" t="s">
        <v>32</v>
      </c>
      <c r="AX1686" s="12" t="s">
        <v>76</v>
      </c>
      <c r="AY1686" s="153" t="s">
        <v>375</v>
      </c>
    </row>
    <row r="1687" spans="2:65" s="12" customFormat="1" ht="11.25" x14ac:dyDescent="0.2">
      <c r="B1687" s="151"/>
      <c r="D1687" s="152" t="s">
        <v>384</v>
      </c>
      <c r="E1687" s="153" t="s">
        <v>1</v>
      </c>
      <c r="F1687" s="154" t="s">
        <v>83</v>
      </c>
      <c r="H1687" s="155">
        <v>1</v>
      </c>
      <c r="I1687" s="156"/>
      <c r="L1687" s="151"/>
      <c r="M1687" s="157"/>
      <c r="T1687" s="158"/>
      <c r="AT1687" s="153" t="s">
        <v>384</v>
      </c>
      <c r="AU1687" s="153" t="s">
        <v>83</v>
      </c>
      <c r="AV1687" s="12" t="s">
        <v>85</v>
      </c>
      <c r="AW1687" s="12" t="s">
        <v>32</v>
      </c>
      <c r="AX1687" s="12" t="s">
        <v>76</v>
      </c>
      <c r="AY1687" s="153" t="s">
        <v>375</v>
      </c>
    </row>
    <row r="1688" spans="2:65" s="13" customFormat="1" ht="11.25" x14ac:dyDescent="0.2">
      <c r="B1688" s="159"/>
      <c r="D1688" s="152" t="s">
        <v>384</v>
      </c>
      <c r="E1688" s="160" t="s">
        <v>1</v>
      </c>
      <c r="F1688" s="161" t="s">
        <v>387</v>
      </c>
      <c r="H1688" s="162">
        <v>11</v>
      </c>
      <c r="I1688" s="163"/>
      <c r="L1688" s="159"/>
      <c r="M1688" s="164"/>
      <c r="T1688" s="165"/>
      <c r="AT1688" s="160" t="s">
        <v>384</v>
      </c>
      <c r="AU1688" s="160" t="s">
        <v>83</v>
      </c>
      <c r="AV1688" s="13" t="s">
        <v>382</v>
      </c>
      <c r="AW1688" s="13" t="s">
        <v>32</v>
      </c>
      <c r="AX1688" s="13" t="s">
        <v>83</v>
      </c>
      <c r="AY1688" s="160" t="s">
        <v>375</v>
      </c>
    </row>
    <row r="1689" spans="2:65" s="14" customFormat="1" ht="11.25" x14ac:dyDescent="0.2">
      <c r="B1689" s="166"/>
      <c r="D1689" s="152" t="s">
        <v>384</v>
      </c>
      <c r="E1689" s="167" t="s">
        <v>1</v>
      </c>
      <c r="F1689" s="168" t="s">
        <v>3308</v>
      </c>
      <c r="H1689" s="167" t="s">
        <v>1</v>
      </c>
      <c r="I1689" s="169"/>
      <c r="L1689" s="166"/>
      <c r="M1689" s="170"/>
      <c r="T1689" s="171"/>
      <c r="AT1689" s="167" t="s">
        <v>384</v>
      </c>
      <c r="AU1689" s="167" t="s">
        <v>83</v>
      </c>
      <c r="AV1689" s="14" t="s">
        <v>83</v>
      </c>
      <c r="AW1689" s="14" t="s">
        <v>32</v>
      </c>
      <c r="AX1689" s="14" t="s">
        <v>76</v>
      </c>
      <c r="AY1689" s="167" t="s">
        <v>375</v>
      </c>
    </row>
    <row r="1690" spans="2:65" s="1" customFormat="1" ht="16.5" customHeight="1" x14ac:dyDescent="0.2">
      <c r="B1690" s="32"/>
      <c r="C1690" s="179" t="s">
        <v>1862</v>
      </c>
      <c r="D1690" s="179" t="s">
        <v>657</v>
      </c>
      <c r="E1690" s="180" t="s">
        <v>3550</v>
      </c>
      <c r="F1690" s="181" t="s">
        <v>3551</v>
      </c>
      <c r="G1690" s="182" t="s">
        <v>631</v>
      </c>
      <c r="H1690" s="183">
        <v>12</v>
      </c>
      <c r="I1690" s="184"/>
      <c r="J1690" s="185">
        <f>ROUND(I1690*H1690,2)</f>
        <v>0</v>
      </c>
      <c r="K1690" s="181" t="s">
        <v>381</v>
      </c>
      <c r="L1690" s="186"/>
      <c r="M1690" s="187" t="s">
        <v>1</v>
      </c>
      <c r="N1690" s="188" t="s">
        <v>41</v>
      </c>
      <c r="P1690" s="147">
        <f>O1690*H1690</f>
        <v>0</v>
      </c>
      <c r="Q1690" s="147">
        <v>0</v>
      </c>
      <c r="R1690" s="147">
        <f>Q1690*H1690</f>
        <v>0</v>
      </c>
      <c r="S1690" s="147">
        <v>0</v>
      </c>
      <c r="T1690" s="148">
        <f>S1690*H1690</f>
        <v>0</v>
      </c>
      <c r="AR1690" s="149" t="s">
        <v>424</v>
      </c>
      <c r="AT1690" s="149" t="s">
        <v>657</v>
      </c>
      <c r="AU1690" s="149" t="s">
        <v>83</v>
      </c>
      <c r="AY1690" s="17" t="s">
        <v>375</v>
      </c>
      <c r="BE1690" s="150">
        <f>IF(N1690="základní",J1690,0)</f>
        <v>0</v>
      </c>
      <c r="BF1690" s="150">
        <f>IF(N1690="snížená",J1690,0)</f>
        <v>0</v>
      </c>
      <c r="BG1690" s="150">
        <f>IF(N1690="zákl. přenesená",J1690,0)</f>
        <v>0</v>
      </c>
      <c r="BH1690" s="150">
        <f>IF(N1690="sníž. přenesená",J1690,0)</f>
        <v>0</v>
      </c>
      <c r="BI1690" s="150">
        <f>IF(N1690="nulová",J1690,0)</f>
        <v>0</v>
      </c>
      <c r="BJ1690" s="17" t="s">
        <v>83</v>
      </c>
      <c r="BK1690" s="150">
        <f>ROUND(I1690*H1690,2)</f>
        <v>0</v>
      </c>
      <c r="BL1690" s="17" t="s">
        <v>382</v>
      </c>
      <c r="BM1690" s="149" t="s">
        <v>3552</v>
      </c>
    </row>
    <row r="1691" spans="2:65" s="12" customFormat="1" ht="11.25" x14ac:dyDescent="0.2">
      <c r="B1691" s="151"/>
      <c r="D1691" s="152" t="s">
        <v>384</v>
      </c>
      <c r="E1691" s="153" t="s">
        <v>1</v>
      </c>
      <c r="F1691" s="154" t="s">
        <v>85</v>
      </c>
      <c r="H1691" s="155">
        <v>2</v>
      </c>
      <c r="I1691" s="156"/>
      <c r="L1691" s="151"/>
      <c r="M1691" s="157"/>
      <c r="T1691" s="158"/>
      <c r="AT1691" s="153" t="s">
        <v>384</v>
      </c>
      <c r="AU1691" s="153" t="s">
        <v>83</v>
      </c>
      <c r="AV1691" s="12" t="s">
        <v>85</v>
      </c>
      <c r="AW1691" s="12" t="s">
        <v>32</v>
      </c>
      <c r="AX1691" s="12" t="s">
        <v>76</v>
      </c>
      <c r="AY1691" s="153" t="s">
        <v>375</v>
      </c>
    </row>
    <row r="1692" spans="2:65" s="12" customFormat="1" ht="11.25" x14ac:dyDescent="0.2">
      <c r="B1692" s="151"/>
      <c r="D1692" s="152" t="s">
        <v>384</v>
      </c>
      <c r="E1692" s="153" t="s">
        <v>1</v>
      </c>
      <c r="F1692" s="154" t="s">
        <v>85</v>
      </c>
      <c r="H1692" s="155">
        <v>2</v>
      </c>
      <c r="I1692" s="156"/>
      <c r="L1692" s="151"/>
      <c r="M1692" s="157"/>
      <c r="T1692" s="158"/>
      <c r="AT1692" s="153" t="s">
        <v>384</v>
      </c>
      <c r="AU1692" s="153" t="s">
        <v>83</v>
      </c>
      <c r="AV1692" s="12" t="s">
        <v>85</v>
      </c>
      <c r="AW1692" s="12" t="s">
        <v>32</v>
      </c>
      <c r="AX1692" s="12" t="s">
        <v>76</v>
      </c>
      <c r="AY1692" s="153" t="s">
        <v>375</v>
      </c>
    </row>
    <row r="1693" spans="2:65" s="12" customFormat="1" ht="11.25" x14ac:dyDescent="0.2">
      <c r="B1693" s="151"/>
      <c r="D1693" s="152" t="s">
        <v>384</v>
      </c>
      <c r="E1693" s="153" t="s">
        <v>1</v>
      </c>
      <c r="F1693" s="154" t="s">
        <v>85</v>
      </c>
      <c r="H1693" s="155">
        <v>2</v>
      </c>
      <c r="I1693" s="156"/>
      <c r="L1693" s="151"/>
      <c r="M1693" s="157"/>
      <c r="T1693" s="158"/>
      <c r="AT1693" s="153" t="s">
        <v>384</v>
      </c>
      <c r="AU1693" s="153" t="s">
        <v>83</v>
      </c>
      <c r="AV1693" s="12" t="s">
        <v>85</v>
      </c>
      <c r="AW1693" s="12" t="s">
        <v>32</v>
      </c>
      <c r="AX1693" s="12" t="s">
        <v>76</v>
      </c>
      <c r="AY1693" s="153" t="s">
        <v>375</v>
      </c>
    </row>
    <row r="1694" spans="2:65" s="12" customFormat="1" ht="11.25" x14ac:dyDescent="0.2">
      <c r="B1694" s="151"/>
      <c r="D1694" s="152" t="s">
        <v>384</v>
      </c>
      <c r="E1694" s="153" t="s">
        <v>1</v>
      </c>
      <c r="F1694" s="154" t="s">
        <v>85</v>
      </c>
      <c r="H1694" s="155">
        <v>2</v>
      </c>
      <c r="I1694" s="156"/>
      <c r="L1694" s="151"/>
      <c r="M1694" s="157"/>
      <c r="T1694" s="158"/>
      <c r="AT1694" s="153" t="s">
        <v>384</v>
      </c>
      <c r="AU1694" s="153" t="s">
        <v>83</v>
      </c>
      <c r="AV1694" s="12" t="s">
        <v>85</v>
      </c>
      <c r="AW1694" s="12" t="s">
        <v>32</v>
      </c>
      <c r="AX1694" s="12" t="s">
        <v>76</v>
      </c>
      <c r="AY1694" s="153" t="s">
        <v>375</v>
      </c>
    </row>
    <row r="1695" spans="2:65" s="12" customFormat="1" ht="11.25" x14ac:dyDescent="0.2">
      <c r="B1695" s="151"/>
      <c r="D1695" s="152" t="s">
        <v>384</v>
      </c>
      <c r="E1695" s="153" t="s">
        <v>1</v>
      </c>
      <c r="F1695" s="154" t="s">
        <v>85</v>
      </c>
      <c r="H1695" s="155">
        <v>2</v>
      </c>
      <c r="I1695" s="156"/>
      <c r="L1695" s="151"/>
      <c r="M1695" s="157"/>
      <c r="T1695" s="158"/>
      <c r="AT1695" s="153" t="s">
        <v>384</v>
      </c>
      <c r="AU1695" s="153" t="s">
        <v>83</v>
      </c>
      <c r="AV1695" s="12" t="s">
        <v>85</v>
      </c>
      <c r="AW1695" s="12" t="s">
        <v>32</v>
      </c>
      <c r="AX1695" s="12" t="s">
        <v>76</v>
      </c>
      <c r="AY1695" s="153" t="s">
        <v>375</v>
      </c>
    </row>
    <row r="1696" spans="2:65" s="12" customFormat="1" ht="11.25" x14ac:dyDescent="0.2">
      <c r="B1696" s="151"/>
      <c r="D1696" s="152" t="s">
        <v>384</v>
      </c>
      <c r="E1696" s="153" t="s">
        <v>1</v>
      </c>
      <c r="F1696" s="154" t="s">
        <v>85</v>
      </c>
      <c r="H1696" s="155">
        <v>2</v>
      </c>
      <c r="I1696" s="156"/>
      <c r="L1696" s="151"/>
      <c r="M1696" s="157"/>
      <c r="T1696" s="158"/>
      <c r="AT1696" s="153" t="s">
        <v>384</v>
      </c>
      <c r="AU1696" s="153" t="s">
        <v>83</v>
      </c>
      <c r="AV1696" s="12" t="s">
        <v>85</v>
      </c>
      <c r="AW1696" s="12" t="s">
        <v>32</v>
      </c>
      <c r="AX1696" s="12" t="s">
        <v>76</v>
      </c>
      <c r="AY1696" s="153" t="s">
        <v>375</v>
      </c>
    </row>
    <row r="1697" spans="2:65" s="13" customFormat="1" ht="11.25" x14ac:dyDescent="0.2">
      <c r="B1697" s="159"/>
      <c r="D1697" s="152" t="s">
        <v>384</v>
      </c>
      <c r="E1697" s="160" t="s">
        <v>1</v>
      </c>
      <c r="F1697" s="161" t="s">
        <v>387</v>
      </c>
      <c r="H1697" s="162">
        <v>12</v>
      </c>
      <c r="I1697" s="163"/>
      <c r="L1697" s="159"/>
      <c r="M1697" s="164"/>
      <c r="T1697" s="165"/>
      <c r="AT1697" s="160" t="s">
        <v>384</v>
      </c>
      <c r="AU1697" s="160" t="s">
        <v>83</v>
      </c>
      <c r="AV1697" s="13" t="s">
        <v>382</v>
      </c>
      <c r="AW1697" s="13" t="s">
        <v>32</v>
      </c>
      <c r="AX1697" s="13" t="s">
        <v>83</v>
      </c>
      <c r="AY1697" s="160" t="s">
        <v>375</v>
      </c>
    </row>
    <row r="1698" spans="2:65" s="14" customFormat="1" ht="11.25" x14ac:dyDescent="0.2">
      <c r="B1698" s="166"/>
      <c r="D1698" s="152" t="s">
        <v>384</v>
      </c>
      <c r="E1698" s="167" t="s">
        <v>1</v>
      </c>
      <c r="F1698" s="168" t="s">
        <v>3308</v>
      </c>
      <c r="H1698" s="167" t="s">
        <v>1</v>
      </c>
      <c r="I1698" s="169"/>
      <c r="L1698" s="166"/>
      <c r="M1698" s="170"/>
      <c r="T1698" s="171"/>
      <c r="AT1698" s="167" t="s">
        <v>384</v>
      </c>
      <c r="AU1698" s="167" t="s">
        <v>83</v>
      </c>
      <c r="AV1698" s="14" t="s">
        <v>83</v>
      </c>
      <c r="AW1698" s="14" t="s">
        <v>32</v>
      </c>
      <c r="AX1698" s="14" t="s">
        <v>76</v>
      </c>
      <c r="AY1698" s="167" t="s">
        <v>375</v>
      </c>
    </row>
    <row r="1699" spans="2:65" s="1" customFormat="1" ht="66.75" customHeight="1" x14ac:dyDescent="0.2">
      <c r="B1699" s="32"/>
      <c r="C1699" s="179" t="s">
        <v>1867</v>
      </c>
      <c r="D1699" s="179" t="s">
        <v>657</v>
      </c>
      <c r="E1699" s="180" t="s">
        <v>3553</v>
      </c>
      <c r="F1699" s="181" t="s">
        <v>3554</v>
      </c>
      <c r="G1699" s="182" t="s">
        <v>631</v>
      </c>
      <c r="H1699" s="183">
        <v>2</v>
      </c>
      <c r="I1699" s="184"/>
      <c r="J1699" s="185">
        <f>ROUND(I1699*H1699,2)</f>
        <v>0</v>
      </c>
      <c r="K1699" s="181" t="s">
        <v>381</v>
      </c>
      <c r="L1699" s="186"/>
      <c r="M1699" s="187" t="s">
        <v>1</v>
      </c>
      <c r="N1699" s="188" t="s">
        <v>41</v>
      </c>
      <c r="P1699" s="147">
        <f>O1699*H1699</f>
        <v>0</v>
      </c>
      <c r="Q1699" s="147">
        <v>0</v>
      </c>
      <c r="R1699" s="147">
        <f>Q1699*H1699</f>
        <v>0</v>
      </c>
      <c r="S1699" s="147">
        <v>0</v>
      </c>
      <c r="T1699" s="148">
        <f>S1699*H1699</f>
        <v>0</v>
      </c>
      <c r="AR1699" s="149" t="s">
        <v>424</v>
      </c>
      <c r="AT1699" s="149" t="s">
        <v>657</v>
      </c>
      <c r="AU1699" s="149" t="s">
        <v>83</v>
      </c>
      <c r="AY1699" s="17" t="s">
        <v>375</v>
      </c>
      <c r="BE1699" s="150">
        <f>IF(N1699="základní",J1699,0)</f>
        <v>0</v>
      </c>
      <c r="BF1699" s="150">
        <f>IF(N1699="snížená",J1699,0)</f>
        <v>0</v>
      </c>
      <c r="BG1699" s="150">
        <f>IF(N1699="zákl. přenesená",J1699,0)</f>
        <v>0</v>
      </c>
      <c r="BH1699" s="150">
        <f>IF(N1699="sníž. přenesená",J1699,0)</f>
        <v>0</v>
      </c>
      <c r="BI1699" s="150">
        <f>IF(N1699="nulová",J1699,0)</f>
        <v>0</v>
      </c>
      <c r="BJ1699" s="17" t="s">
        <v>83</v>
      </c>
      <c r="BK1699" s="150">
        <f>ROUND(I1699*H1699,2)</f>
        <v>0</v>
      </c>
      <c r="BL1699" s="17" t="s">
        <v>382</v>
      </c>
      <c r="BM1699" s="149" t="s">
        <v>3555</v>
      </c>
    </row>
    <row r="1700" spans="2:65" s="12" customFormat="1" ht="11.25" x14ac:dyDescent="0.2">
      <c r="B1700" s="151"/>
      <c r="D1700" s="152" t="s">
        <v>384</v>
      </c>
      <c r="E1700" s="153" t="s">
        <v>1</v>
      </c>
      <c r="F1700" s="154" t="s">
        <v>85</v>
      </c>
      <c r="H1700" s="155">
        <v>2</v>
      </c>
      <c r="I1700" s="156"/>
      <c r="L1700" s="151"/>
      <c r="M1700" s="157"/>
      <c r="T1700" s="158"/>
      <c r="AT1700" s="153" t="s">
        <v>384</v>
      </c>
      <c r="AU1700" s="153" t="s">
        <v>83</v>
      </c>
      <c r="AV1700" s="12" t="s">
        <v>85</v>
      </c>
      <c r="AW1700" s="12" t="s">
        <v>32</v>
      </c>
      <c r="AX1700" s="12" t="s">
        <v>83</v>
      </c>
      <c r="AY1700" s="153" t="s">
        <v>375</v>
      </c>
    </row>
    <row r="1701" spans="2:65" s="14" customFormat="1" ht="11.25" x14ac:dyDescent="0.2">
      <c r="B1701" s="166"/>
      <c r="D1701" s="152" t="s">
        <v>384</v>
      </c>
      <c r="E1701" s="167" t="s">
        <v>1</v>
      </c>
      <c r="F1701" s="168" t="s">
        <v>3301</v>
      </c>
      <c r="H1701" s="167" t="s">
        <v>1</v>
      </c>
      <c r="I1701" s="169"/>
      <c r="L1701" s="166"/>
      <c r="M1701" s="170"/>
      <c r="T1701" s="171"/>
      <c r="AT1701" s="167" t="s">
        <v>384</v>
      </c>
      <c r="AU1701" s="167" t="s">
        <v>83</v>
      </c>
      <c r="AV1701" s="14" t="s">
        <v>83</v>
      </c>
      <c r="AW1701" s="14" t="s">
        <v>32</v>
      </c>
      <c r="AX1701" s="14" t="s">
        <v>76</v>
      </c>
      <c r="AY1701" s="167" t="s">
        <v>375</v>
      </c>
    </row>
    <row r="1702" spans="2:65" s="1" customFormat="1" ht="16.5" customHeight="1" x14ac:dyDescent="0.2">
      <c r="B1702" s="32"/>
      <c r="C1702" s="179" t="s">
        <v>1872</v>
      </c>
      <c r="D1702" s="179" t="s">
        <v>657</v>
      </c>
      <c r="E1702" s="180" t="s">
        <v>3556</v>
      </c>
      <c r="F1702" s="181" t="s">
        <v>3557</v>
      </c>
      <c r="G1702" s="182" t="s">
        <v>631</v>
      </c>
      <c r="H1702" s="183">
        <v>9</v>
      </c>
      <c r="I1702" s="184"/>
      <c r="J1702" s="185">
        <f>ROUND(I1702*H1702,2)</f>
        <v>0</v>
      </c>
      <c r="K1702" s="181" t="s">
        <v>381</v>
      </c>
      <c r="L1702" s="186"/>
      <c r="M1702" s="187" t="s">
        <v>1</v>
      </c>
      <c r="N1702" s="188" t="s">
        <v>41</v>
      </c>
      <c r="P1702" s="147">
        <f>O1702*H1702</f>
        <v>0</v>
      </c>
      <c r="Q1702" s="147">
        <v>0</v>
      </c>
      <c r="R1702" s="147">
        <f>Q1702*H1702</f>
        <v>0</v>
      </c>
      <c r="S1702" s="147">
        <v>0</v>
      </c>
      <c r="T1702" s="148">
        <f>S1702*H1702</f>
        <v>0</v>
      </c>
      <c r="AR1702" s="149" t="s">
        <v>424</v>
      </c>
      <c r="AT1702" s="149" t="s">
        <v>657</v>
      </c>
      <c r="AU1702" s="149" t="s">
        <v>83</v>
      </c>
      <c r="AY1702" s="17" t="s">
        <v>375</v>
      </c>
      <c r="BE1702" s="150">
        <f>IF(N1702="základní",J1702,0)</f>
        <v>0</v>
      </c>
      <c r="BF1702" s="150">
        <f>IF(N1702="snížená",J1702,0)</f>
        <v>0</v>
      </c>
      <c r="BG1702" s="150">
        <f>IF(N1702="zákl. přenesená",J1702,0)</f>
        <v>0</v>
      </c>
      <c r="BH1702" s="150">
        <f>IF(N1702="sníž. přenesená",J1702,0)</f>
        <v>0</v>
      </c>
      <c r="BI1702" s="150">
        <f>IF(N1702="nulová",J1702,0)</f>
        <v>0</v>
      </c>
      <c r="BJ1702" s="17" t="s">
        <v>83</v>
      </c>
      <c r="BK1702" s="150">
        <f>ROUND(I1702*H1702,2)</f>
        <v>0</v>
      </c>
      <c r="BL1702" s="17" t="s">
        <v>382</v>
      </c>
      <c r="BM1702" s="149" t="s">
        <v>3558</v>
      </c>
    </row>
    <row r="1703" spans="2:65" s="12" customFormat="1" ht="11.25" x14ac:dyDescent="0.2">
      <c r="B1703" s="151"/>
      <c r="D1703" s="152" t="s">
        <v>384</v>
      </c>
      <c r="E1703" s="153" t="s">
        <v>1</v>
      </c>
      <c r="F1703" s="154" t="s">
        <v>428</v>
      </c>
      <c r="H1703" s="155">
        <v>9</v>
      </c>
      <c r="I1703" s="156"/>
      <c r="L1703" s="151"/>
      <c r="M1703" s="157"/>
      <c r="T1703" s="158"/>
      <c r="AT1703" s="153" t="s">
        <v>384</v>
      </c>
      <c r="AU1703" s="153" t="s">
        <v>83</v>
      </c>
      <c r="AV1703" s="12" t="s">
        <v>85</v>
      </c>
      <c r="AW1703" s="12" t="s">
        <v>32</v>
      </c>
      <c r="AX1703" s="12" t="s">
        <v>83</v>
      </c>
      <c r="AY1703" s="153" t="s">
        <v>375</v>
      </c>
    </row>
    <row r="1704" spans="2:65" s="14" customFormat="1" ht="11.25" x14ac:dyDescent="0.2">
      <c r="B1704" s="166"/>
      <c r="D1704" s="152" t="s">
        <v>384</v>
      </c>
      <c r="E1704" s="167" t="s">
        <v>1</v>
      </c>
      <c r="F1704" s="168" t="s">
        <v>3308</v>
      </c>
      <c r="H1704" s="167" t="s">
        <v>1</v>
      </c>
      <c r="I1704" s="169"/>
      <c r="L1704" s="166"/>
      <c r="M1704" s="170"/>
      <c r="T1704" s="171"/>
      <c r="AT1704" s="167" t="s">
        <v>384</v>
      </c>
      <c r="AU1704" s="167" t="s">
        <v>83</v>
      </c>
      <c r="AV1704" s="14" t="s">
        <v>83</v>
      </c>
      <c r="AW1704" s="14" t="s">
        <v>32</v>
      </c>
      <c r="AX1704" s="14" t="s">
        <v>76</v>
      </c>
      <c r="AY1704" s="167" t="s">
        <v>375</v>
      </c>
    </row>
    <row r="1705" spans="2:65" s="1" customFormat="1" ht="16.5" customHeight="1" x14ac:dyDescent="0.2">
      <c r="B1705" s="32"/>
      <c r="C1705" s="179" t="s">
        <v>1879</v>
      </c>
      <c r="D1705" s="179" t="s">
        <v>657</v>
      </c>
      <c r="E1705" s="180" t="s">
        <v>3559</v>
      </c>
      <c r="F1705" s="181" t="s">
        <v>3560</v>
      </c>
      <c r="G1705" s="182" t="s">
        <v>631</v>
      </c>
      <c r="H1705" s="183">
        <v>88</v>
      </c>
      <c r="I1705" s="184"/>
      <c r="J1705" s="185">
        <f>ROUND(I1705*H1705,2)</f>
        <v>0</v>
      </c>
      <c r="K1705" s="181" t="s">
        <v>381</v>
      </c>
      <c r="L1705" s="186"/>
      <c r="M1705" s="187" t="s">
        <v>1</v>
      </c>
      <c r="N1705" s="188" t="s">
        <v>41</v>
      </c>
      <c r="P1705" s="147">
        <f>O1705*H1705</f>
        <v>0</v>
      </c>
      <c r="Q1705" s="147">
        <v>0</v>
      </c>
      <c r="R1705" s="147">
        <f>Q1705*H1705</f>
        <v>0</v>
      </c>
      <c r="S1705" s="147">
        <v>0</v>
      </c>
      <c r="T1705" s="148">
        <f>S1705*H1705</f>
        <v>0</v>
      </c>
      <c r="AR1705" s="149" t="s">
        <v>424</v>
      </c>
      <c r="AT1705" s="149" t="s">
        <v>657</v>
      </c>
      <c r="AU1705" s="149" t="s">
        <v>83</v>
      </c>
      <c r="AY1705" s="17" t="s">
        <v>375</v>
      </c>
      <c r="BE1705" s="150">
        <f>IF(N1705="základní",J1705,0)</f>
        <v>0</v>
      </c>
      <c r="BF1705" s="150">
        <f>IF(N1705="snížená",J1705,0)</f>
        <v>0</v>
      </c>
      <c r="BG1705" s="150">
        <f>IF(N1705="zákl. přenesená",J1705,0)</f>
        <v>0</v>
      </c>
      <c r="BH1705" s="150">
        <f>IF(N1705="sníž. přenesená",J1705,0)</f>
        <v>0</v>
      </c>
      <c r="BI1705" s="150">
        <f>IF(N1705="nulová",J1705,0)</f>
        <v>0</v>
      </c>
      <c r="BJ1705" s="17" t="s">
        <v>83</v>
      </c>
      <c r="BK1705" s="150">
        <f>ROUND(I1705*H1705,2)</f>
        <v>0</v>
      </c>
      <c r="BL1705" s="17" t="s">
        <v>382</v>
      </c>
      <c r="BM1705" s="149" t="s">
        <v>3561</v>
      </c>
    </row>
    <row r="1706" spans="2:65" s="12" customFormat="1" ht="11.25" x14ac:dyDescent="0.2">
      <c r="B1706" s="151"/>
      <c r="D1706" s="152" t="s">
        <v>384</v>
      </c>
      <c r="E1706" s="153" t="s">
        <v>1</v>
      </c>
      <c r="F1706" s="154" t="s">
        <v>1025</v>
      </c>
      <c r="H1706" s="155">
        <v>88</v>
      </c>
      <c r="I1706" s="156"/>
      <c r="L1706" s="151"/>
      <c r="M1706" s="157"/>
      <c r="T1706" s="158"/>
      <c r="AT1706" s="153" t="s">
        <v>384</v>
      </c>
      <c r="AU1706" s="153" t="s">
        <v>83</v>
      </c>
      <c r="AV1706" s="12" t="s">
        <v>85</v>
      </c>
      <c r="AW1706" s="12" t="s">
        <v>32</v>
      </c>
      <c r="AX1706" s="12" t="s">
        <v>83</v>
      </c>
      <c r="AY1706" s="153" t="s">
        <v>375</v>
      </c>
    </row>
    <row r="1707" spans="2:65" s="14" customFormat="1" ht="11.25" x14ac:dyDescent="0.2">
      <c r="B1707" s="166"/>
      <c r="D1707" s="152" t="s">
        <v>384</v>
      </c>
      <c r="E1707" s="167" t="s">
        <v>1</v>
      </c>
      <c r="F1707" s="168" t="s">
        <v>3308</v>
      </c>
      <c r="H1707" s="167" t="s">
        <v>1</v>
      </c>
      <c r="I1707" s="169"/>
      <c r="L1707" s="166"/>
      <c r="M1707" s="170"/>
      <c r="T1707" s="171"/>
      <c r="AT1707" s="167" t="s">
        <v>384</v>
      </c>
      <c r="AU1707" s="167" t="s">
        <v>83</v>
      </c>
      <c r="AV1707" s="14" t="s">
        <v>83</v>
      </c>
      <c r="AW1707" s="14" t="s">
        <v>32</v>
      </c>
      <c r="AX1707" s="14" t="s">
        <v>76</v>
      </c>
      <c r="AY1707" s="167" t="s">
        <v>375</v>
      </c>
    </row>
    <row r="1708" spans="2:65" s="1" customFormat="1" ht="21.75" customHeight="1" x14ac:dyDescent="0.2">
      <c r="B1708" s="32"/>
      <c r="C1708" s="179" t="s">
        <v>1889</v>
      </c>
      <c r="D1708" s="179" t="s">
        <v>657</v>
      </c>
      <c r="E1708" s="180" t="s">
        <v>3562</v>
      </c>
      <c r="F1708" s="181" t="s">
        <v>3563</v>
      </c>
      <c r="G1708" s="182" t="s">
        <v>631</v>
      </c>
      <c r="H1708" s="183">
        <v>4</v>
      </c>
      <c r="I1708" s="184"/>
      <c r="J1708" s="185">
        <f>ROUND(I1708*H1708,2)</f>
        <v>0</v>
      </c>
      <c r="K1708" s="181" t="s">
        <v>381</v>
      </c>
      <c r="L1708" s="186"/>
      <c r="M1708" s="187" t="s">
        <v>1</v>
      </c>
      <c r="N1708" s="188" t="s">
        <v>41</v>
      </c>
      <c r="P1708" s="147">
        <f>O1708*H1708</f>
        <v>0</v>
      </c>
      <c r="Q1708" s="147">
        <v>0</v>
      </c>
      <c r="R1708" s="147">
        <f>Q1708*H1708</f>
        <v>0</v>
      </c>
      <c r="S1708" s="147">
        <v>0</v>
      </c>
      <c r="T1708" s="148">
        <f>S1708*H1708</f>
        <v>0</v>
      </c>
      <c r="AR1708" s="149" t="s">
        <v>424</v>
      </c>
      <c r="AT1708" s="149" t="s">
        <v>657</v>
      </c>
      <c r="AU1708" s="149" t="s">
        <v>83</v>
      </c>
      <c r="AY1708" s="17" t="s">
        <v>375</v>
      </c>
      <c r="BE1708" s="150">
        <f>IF(N1708="základní",J1708,0)</f>
        <v>0</v>
      </c>
      <c r="BF1708" s="150">
        <f>IF(N1708="snížená",J1708,0)</f>
        <v>0</v>
      </c>
      <c r="BG1708" s="150">
        <f>IF(N1708="zákl. přenesená",J1708,0)</f>
        <v>0</v>
      </c>
      <c r="BH1708" s="150">
        <f>IF(N1708="sníž. přenesená",J1708,0)</f>
        <v>0</v>
      </c>
      <c r="BI1708" s="150">
        <f>IF(N1708="nulová",J1708,0)</f>
        <v>0</v>
      </c>
      <c r="BJ1708" s="17" t="s">
        <v>83</v>
      </c>
      <c r="BK1708" s="150">
        <f>ROUND(I1708*H1708,2)</f>
        <v>0</v>
      </c>
      <c r="BL1708" s="17" t="s">
        <v>382</v>
      </c>
      <c r="BM1708" s="149" t="s">
        <v>3564</v>
      </c>
    </row>
    <row r="1709" spans="2:65" s="12" customFormat="1" ht="11.25" x14ac:dyDescent="0.2">
      <c r="B1709" s="151"/>
      <c r="D1709" s="152" t="s">
        <v>384</v>
      </c>
      <c r="E1709" s="153" t="s">
        <v>1</v>
      </c>
      <c r="F1709" s="154" t="s">
        <v>83</v>
      </c>
      <c r="H1709" s="155">
        <v>1</v>
      </c>
      <c r="I1709" s="156"/>
      <c r="L1709" s="151"/>
      <c r="M1709" s="157"/>
      <c r="T1709" s="158"/>
      <c r="AT1709" s="153" t="s">
        <v>384</v>
      </c>
      <c r="AU1709" s="153" t="s">
        <v>83</v>
      </c>
      <c r="AV1709" s="12" t="s">
        <v>85</v>
      </c>
      <c r="AW1709" s="12" t="s">
        <v>32</v>
      </c>
      <c r="AX1709" s="12" t="s">
        <v>76</v>
      </c>
      <c r="AY1709" s="153" t="s">
        <v>375</v>
      </c>
    </row>
    <row r="1710" spans="2:65" s="12" customFormat="1" ht="11.25" x14ac:dyDescent="0.2">
      <c r="B1710" s="151"/>
      <c r="D1710" s="152" t="s">
        <v>384</v>
      </c>
      <c r="E1710" s="153" t="s">
        <v>1</v>
      </c>
      <c r="F1710" s="154" t="s">
        <v>83</v>
      </c>
      <c r="H1710" s="155">
        <v>1</v>
      </c>
      <c r="I1710" s="156"/>
      <c r="L1710" s="151"/>
      <c r="M1710" s="157"/>
      <c r="T1710" s="158"/>
      <c r="AT1710" s="153" t="s">
        <v>384</v>
      </c>
      <c r="AU1710" s="153" t="s">
        <v>83</v>
      </c>
      <c r="AV1710" s="12" t="s">
        <v>85</v>
      </c>
      <c r="AW1710" s="12" t="s">
        <v>32</v>
      </c>
      <c r="AX1710" s="12" t="s">
        <v>76</v>
      </c>
      <c r="AY1710" s="153" t="s">
        <v>375</v>
      </c>
    </row>
    <row r="1711" spans="2:65" s="12" customFormat="1" ht="11.25" x14ac:dyDescent="0.2">
      <c r="B1711" s="151"/>
      <c r="D1711" s="152" t="s">
        <v>384</v>
      </c>
      <c r="E1711" s="153" t="s">
        <v>1</v>
      </c>
      <c r="F1711" s="154" t="s">
        <v>83</v>
      </c>
      <c r="H1711" s="155">
        <v>1</v>
      </c>
      <c r="I1711" s="156"/>
      <c r="L1711" s="151"/>
      <c r="M1711" s="157"/>
      <c r="T1711" s="158"/>
      <c r="AT1711" s="153" t="s">
        <v>384</v>
      </c>
      <c r="AU1711" s="153" t="s">
        <v>83</v>
      </c>
      <c r="AV1711" s="12" t="s">
        <v>85</v>
      </c>
      <c r="AW1711" s="12" t="s">
        <v>32</v>
      </c>
      <c r="AX1711" s="12" t="s">
        <v>76</v>
      </c>
      <c r="AY1711" s="153" t="s">
        <v>375</v>
      </c>
    </row>
    <row r="1712" spans="2:65" s="12" customFormat="1" ht="11.25" x14ac:dyDescent="0.2">
      <c r="B1712" s="151"/>
      <c r="D1712" s="152" t="s">
        <v>384</v>
      </c>
      <c r="E1712" s="153" t="s">
        <v>1</v>
      </c>
      <c r="F1712" s="154" t="s">
        <v>83</v>
      </c>
      <c r="H1712" s="155">
        <v>1</v>
      </c>
      <c r="I1712" s="156"/>
      <c r="L1712" s="151"/>
      <c r="M1712" s="157"/>
      <c r="T1712" s="158"/>
      <c r="AT1712" s="153" t="s">
        <v>384</v>
      </c>
      <c r="AU1712" s="153" t="s">
        <v>83</v>
      </c>
      <c r="AV1712" s="12" t="s">
        <v>85</v>
      </c>
      <c r="AW1712" s="12" t="s">
        <v>32</v>
      </c>
      <c r="AX1712" s="12" t="s">
        <v>76</v>
      </c>
      <c r="AY1712" s="153" t="s">
        <v>375</v>
      </c>
    </row>
    <row r="1713" spans="2:65" s="13" customFormat="1" ht="11.25" x14ac:dyDescent="0.2">
      <c r="B1713" s="159"/>
      <c r="D1713" s="152" t="s">
        <v>384</v>
      </c>
      <c r="E1713" s="160" t="s">
        <v>1</v>
      </c>
      <c r="F1713" s="161" t="s">
        <v>387</v>
      </c>
      <c r="H1713" s="162">
        <v>4</v>
      </c>
      <c r="I1713" s="163"/>
      <c r="L1713" s="159"/>
      <c r="M1713" s="164"/>
      <c r="T1713" s="165"/>
      <c r="AT1713" s="160" t="s">
        <v>384</v>
      </c>
      <c r="AU1713" s="160" t="s">
        <v>83</v>
      </c>
      <c r="AV1713" s="13" t="s">
        <v>382</v>
      </c>
      <c r="AW1713" s="13" t="s">
        <v>32</v>
      </c>
      <c r="AX1713" s="13" t="s">
        <v>83</v>
      </c>
      <c r="AY1713" s="160" t="s">
        <v>375</v>
      </c>
    </row>
    <row r="1714" spans="2:65" s="14" customFormat="1" ht="11.25" x14ac:dyDescent="0.2">
      <c r="B1714" s="166"/>
      <c r="D1714" s="152" t="s">
        <v>384</v>
      </c>
      <c r="E1714" s="167" t="s">
        <v>1</v>
      </c>
      <c r="F1714" s="168" t="s">
        <v>3301</v>
      </c>
      <c r="H1714" s="167" t="s">
        <v>1</v>
      </c>
      <c r="I1714" s="169"/>
      <c r="L1714" s="166"/>
      <c r="M1714" s="170"/>
      <c r="T1714" s="171"/>
      <c r="AT1714" s="167" t="s">
        <v>384</v>
      </c>
      <c r="AU1714" s="167" t="s">
        <v>83</v>
      </c>
      <c r="AV1714" s="14" t="s">
        <v>83</v>
      </c>
      <c r="AW1714" s="14" t="s">
        <v>32</v>
      </c>
      <c r="AX1714" s="14" t="s">
        <v>76</v>
      </c>
      <c r="AY1714" s="167" t="s">
        <v>375</v>
      </c>
    </row>
    <row r="1715" spans="2:65" s="1" customFormat="1" ht="37.9" customHeight="1" x14ac:dyDescent="0.2">
      <c r="B1715" s="32"/>
      <c r="C1715" s="179" t="s">
        <v>1895</v>
      </c>
      <c r="D1715" s="179" t="s">
        <v>657</v>
      </c>
      <c r="E1715" s="180" t="s">
        <v>3565</v>
      </c>
      <c r="F1715" s="181" t="s">
        <v>3566</v>
      </c>
      <c r="G1715" s="182" t="s">
        <v>631</v>
      </c>
      <c r="H1715" s="183">
        <v>1</v>
      </c>
      <c r="I1715" s="184"/>
      <c r="J1715" s="185">
        <f>ROUND(I1715*H1715,2)</f>
        <v>0</v>
      </c>
      <c r="K1715" s="181" t="s">
        <v>381</v>
      </c>
      <c r="L1715" s="186"/>
      <c r="M1715" s="187" t="s">
        <v>1</v>
      </c>
      <c r="N1715" s="188" t="s">
        <v>41</v>
      </c>
      <c r="P1715" s="147">
        <f>O1715*H1715</f>
        <v>0</v>
      </c>
      <c r="Q1715" s="147">
        <v>0</v>
      </c>
      <c r="R1715" s="147">
        <f>Q1715*H1715</f>
        <v>0</v>
      </c>
      <c r="S1715" s="147">
        <v>0</v>
      </c>
      <c r="T1715" s="148">
        <f>S1715*H1715</f>
        <v>0</v>
      </c>
      <c r="AR1715" s="149" t="s">
        <v>424</v>
      </c>
      <c r="AT1715" s="149" t="s">
        <v>657</v>
      </c>
      <c r="AU1715" s="149" t="s">
        <v>83</v>
      </c>
      <c r="AY1715" s="17" t="s">
        <v>375</v>
      </c>
      <c r="BE1715" s="150">
        <f>IF(N1715="základní",J1715,0)</f>
        <v>0</v>
      </c>
      <c r="BF1715" s="150">
        <f>IF(N1715="snížená",J1715,0)</f>
        <v>0</v>
      </c>
      <c r="BG1715" s="150">
        <f>IF(N1715="zákl. přenesená",J1715,0)</f>
        <v>0</v>
      </c>
      <c r="BH1715" s="150">
        <f>IF(N1715="sníž. přenesená",J1715,0)</f>
        <v>0</v>
      </c>
      <c r="BI1715" s="150">
        <f>IF(N1715="nulová",J1715,0)</f>
        <v>0</v>
      </c>
      <c r="BJ1715" s="17" t="s">
        <v>83</v>
      </c>
      <c r="BK1715" s="150">
        <f>ROUND(I1715*H1715,2)</f>
        <v>0</v>
      </c>
      <c r="BL1715" s="17" t="s">
        <v>382</v>
      </c>
      <c r="BM1715" s="149" t="s">
        <v>3567</v>
      </c>
    </row>
    <row r="1716" spans="2:65" s="12" customFormat="1" ht="11.25" x14ac:dyDescent="0.2">
      <c r="B1716" s="151"/>
      <c r="D1716" s="152" t="s">
        <v>384</v>
      </c>
      <c r="E1716" s="153" t="s">
        <v>1</v>
      </c>
      <c r="F1716" s="154" t="s">
        <v>83</v>
      </c>
      <c r="H1716" s="155">
        <v>1</v>
      </c>
      <c r="I1716" s="156"/>
      <c r="L1716" s="151"/>
      <c r="M1716" s="157"/>
      <c r="T1716" s="158"/>
      <c r="AT1716" s="153" t="s">
        <v>384</v>
      </c>
      <c r="AU1716" s="153" t="s">
        <v>83</v>
      </c>
      <c r="AV1716" s="12" t="s">
        <v>85</v>
      </c>
      <c r="AW1716" s="12" t="s">
        <v>32</v>
      </c>
      <c r="AX1716" s="12" t="s">
        <v>83</v>
      </c>
      <c r="AY1716" s="153" t="s">
        <v>375</v>
      </c>
    </row>
    <row r="1717" spans="2:65" s="14" customFormat="1" ht="11.25" x14ac:dyDescent="0.2">
      <c r="B1717" s="166"/>
      <c r="D1717" s="152" t="s">
        <v>384</v>
      </c>
      <c r="E1717" s="167" t="s">
        <v>1</v>
      </c>
      <c r="F1717" s="168" t="s">
        <v>3301</v>
      </c>
      <c r="H1717" s="167" t="s">
        <v>1</v>
      </c>
      <c r="I1717" s="169"/>
      <c r="L1717" s="166"/>
      <c r="M1717" s="170"/>
      <c r="T1717" s="171"/>
      <c r="AT1717" s="167" t="s">
        <v>384</v>
      </c>
      <c r="AU1717" s="167" t="s">
        <v>83</v>
      </c>
      <c r="AV1717" s="14" t="s">
        <v>83</v>
      </c>
      <c r="AW1717" s="14" t="s">
        <v>32</v>
      </c>
      <c r="AX1717" s="14" t="s">
        <v>76</v>
      </c>
      <c r="AY1717" s="167" t="s">
        <v>375</v>
      </c>
    </row>
    <row r="1718" spans="2:65" s="1" customFormat="1" ht="16.5" customHeight="1" x14ac:dyDescent="0.2">
      <c r="B1718" s="32"/>
      <c r="C1718" s="179" t="s">
        <v>1900</v>
      </c>
      <c r="D1718" s="179" t="s">
        <v>657</v>
      </c>
      <c r="E1718" s="180" t="s">
        <v>3568</v>
      </c>
      <c r="F1718" s="181" t="s">
        <v>3569</v>
      </c>
      <c r="G1718" s="182" t="s">
        <v>631</v>
      </c>
      <c r="H1718" s="183">
        <v>1</v>
      </c>
      <c r="I1718" s="184"/>
      <c r="J1718" s="185">
        <f>ROUND(I1718*H1718,2)</f>
        <v>0</v>
      </c>
      <c r="K1718" s="181" t="s">
        <v>381</v>
      </c>
      <c r="L1718" s="186"/>
      <c r="M1718" s="187" t="s">
        <v>1</v>
      </c>
      <c r="N1718" s="188" t="s">
        <v>41</v>
      </c>
      <c r="P1718" s="147">
        <f>O1718*H1718</f>
        <v>0</v>
      </c>
      <c r="Q1718" s="147">
        <v>0</v>
      </c>
      <c r="R1718" s="147">
        <f>Q1718*H1718</f>
        <v>0</v>
      </c>
      <c r="S1718" s="147">
        <v>0</v>
      </c>
      <c r="T1718" s="148">
        <f>S1718*H1718</f>
        <v>0</v>
      </c>
      <c r="AR1718" s="149" t="s">
        <v>424</v>
      </c>
      <c r="AT1718" s="149" t="s">
        <v>657</v>
      </c>
      <c r="AU1718" s="149" t="s">
        <v>83</v>
      </c>
      <c r="AY1718" s="17" t="s">
        <v>375</v>
      </c>
      <c r="BE1718" s="150">
        <f>IF(N1718="základní",J1718,0)</f>
        <v>0</v>
      </c>
      <c r="BF1718" s="150">
        <f>IF(N1718="snížená",J1718,0)</f>
        <v>0</v>
      </c>
      <c r="BG1718" s="150">
        <f>IF(N1718="zákl. přenesená",J1718,0)</f>
        <v>0</v>
      </c>
      <c r="BH1718" s="150">
        <f>IF(N1718="sníž. přenesená",J1718,0)</f>
        <v>0</v>
      </c>
      <c r="BI1718" s="150">
        <f>IF(N1718="nulová",J1718,0)</f>
        <v>0</v>
      </c>
      <c r="BJ1718" s="17" t="s">
        <v>83</v>
      </c>
      <c r="BK1718" s="150">
        <f>ROUND(I1718*H1718,2)</f>
        <v>0</v>
      </c>
      <c r="BL1718" s="17" t="s">
        <v>382</v>
      </c>
      <c r="BM1718" s="149" t="s">
        <v>3570</v>
      </c>
    </row>
    <row r="1719" spans="2:65" s="12" customFormat="1" ht="11.25" x14ac:dyDescent="0.2">
      <c r="B1719" s="151"/>
      <c r="D1719" s="152" t="s">
        <v>384</v>
      </c>
      <c r="E1719" s="153" t="s">
        <v>1</v>
      </c>
      <c r="F1719" s="154" t="s">
        <v>83</v>
      </c>
      <c r="H1719" s="155">
        <v>1</v>
      </c>
      <c r="I1719" s="156"/>
      <c r="L1719" s="151"/>
      <c r="M1719" s="157"/>
      <c r="T1719" s="158"/>
      <c r="AT1719" s="153" t="s">
        <v>384</v>
      </c>
      <c r="AU1719" s="153" t="s">
        <v>83</v>
      </c>
      <c r="AV1719" s="12" t="s">
        <v>85</v>
      </c>
      <c r="AW1719" s="12" t="s">
        <v>32</v>
      </c>
      <c r="AX1719" s="12" t="s">
        <v>83</v>
      </c>
      <c r="AY1719" s="153" t="s">
        <v>375</v>
      </c>
    </row>
    <row r="1720" spans="2:65" s="14" customFormat="1" ht="11.25" x14ac:dyDescent="0.2">
      <c r="B1720" s="166"/>
      <c r="D1720" s="152" t="s">
        <v>384</v>
      </c>
      <c r="E1720" s="167" t="s">
        <v>1</v>
      </c>
      <c r="F1720" s="168" t="s">
        <v>3308</v>
      </c>
      <c r="H1720" s="167" t="s">
        <v>1</v>
      </c>
      <c r="I1720" s="169"/>
      <c r="L1720" s="166"/>
      <c r="M1720" s="170"/>
      <c r="T1720" s="171"/>
      <c r="AT1720" s="167" t="s">
        <v>384</v>
      </c>
      <c r="AU1720" s="167" t="s">
        <v>83</v>
      </c>
      <c r="AV1720" s="14" t="s">
        <v>83</v>
      </c>
      <c r="AW1720" s="14" t="s">
        <v>32</v>
      </c>
      <c r="AX1720" s="14" t="s">
        <v>76</v>
      </c>
      <c r="AY1720" s="167" t="s">
        <v>375</v>
      </c>
    </row>
    <row r="1721" spans="2:65" s="1" customFormat="1" ht="24.2" customHeight="1" x14ac:dyDescent="0.2">
      <c r="B1721" s="32"/>
      <c r="C1721" s="179" t="s">
        <v>1904</v>
      </c>
      <c r="D1721" s="179" t="s">
        <v>657</v>
      </c>
      <c r="E1721" s="180" t="s">
        <v>3571</v>
      </c>
      <c r="F1721" s="181" t="s">
        <v>3572</v>
      </c>
      <c r="G1721" s="182" t="s">
        <v>631</v>
      </c>
      <c r="H1721" s="183">
        <v>42</v>
      </c>
      <c r="I1721" s="184"/>
      <c r="J1721" s="185">
        <f>ROUND(I1721*H1721,2)</f>
        <v>0</v>
      </c>
      <c r="K1721" s="181" t="s">
        <v>381</v>
      </c>
      <c r="L1721" s="186"/>
      <c r="M1721" s="187" t="s">
        <v>1</v>
      </c>
      <c r="N1721" s="188" t="s">
        <v>41</v>
      </c>
      <c r="P1721" s="147">
        <f>O1721*H1721</f>
        <v>0</v>
      </c>
      <c r="Q1721" s="147">
        <v>0</v>
      </c>
      <c r="R1721" s="147">
        <f>Q1721*H1721</f>
        <v>0</v>
      </c>
      <c r="S1721" s="147">
        <v>0</v>
      </c>
      <c r="T1721" s="148">
        <f>S1721*H1721</f>
        <v>0</v>
      </c>
      <c r="AR1721" s="149" t="s">
        <v>424</v>
      </c>
      <c r="AT1721" s="149" t="s">
        <v>657</v>
      </c>
      <c r="AU1721" s="149" t="s">
        <v>83</v>
      </c>
      <c r="AY1721" s="17" t="s">
        <v>375</v>
      </c>
      <c r="BE1721" s="150">
        <f>IF(N1721="základní",J1721,0)</f>
        <v>0</v>
      </c>
      <c r="BF1721" s="150">
        <f>IF(N1721="snížená",J1721,0)</f>
        <v>0</v>
      </c>
      <c r="BG1721" s="150">
        <f>IF(N1721="zákl. přenesená",J1721,0)</f>
        <v>0</v>
      </c>
      <c r="BH1721" s="150">
        <f>IF(N1721="sníž. přenesená",J1721,0)</f>
        <v>0</v>
      </c>
      <c r="BI1721" s="150">
        <f>IF(N1721="nulová",J1721,0)</f>
        <v>0</v>
      </c>
      <c r="BJ1721" s="17" t="s">
        <v>83</v>
      </c>
      <c r="BK1721" s="150">
        <f>ROUND(I1721*H1721,2)</f>
        <v>0</v>
      </c>
      <c r="BL1721" s="17" t="s">
        <v>382</v>
      </c>
      <c r="BM1721" s="149" t="s">
        <v>3573</v>
      </c>
    </row>
    <row r="1722" spans="2:65" s="12" customFormat="1" ht="11.25" x14ac:dyDescent="0.2">
      <c r="B1722" s="151"/>
      <c r="D1722" s="152" t="s">
        <v>384</v>
      </c>
      <c r="E1722" s="153" t="s">
        <v>1</v>
      </c>
      <c r="F1722" s="154" t="s">
        <v>667</v>
      </c>
      <c r="H1722" s="155">
        <v>42</v>
      </c>
      <c r="I1722" s="156"/>
      <c r="L1722" s="151"/>
      <c r="M1722" s="157"/>
      <c r="T1722" s="158"/>
      <c r="AT1722" s="153" t="s">
        <v>384</v>
      </c>
      <c r="AU1722" s="153" t="s">
        <v>83</v>
      </c>
      <c r="AV1722" s="12" t="s">
        <v>85</v>
      </c>
      <c r="AW1722" s="12" t="s">
        <v>32</v>
      </c>
      <c r="AX1722" s="12" t="s">
        <v>83</v>
      </c>
      <c r="AY1722" s="153" t="s">
        <v>375</v>
      </c>
    </row>
    <row r="1723" spans="2:65" s="14" customFormat="1" ht="11.25" x14ac:dyDescent="0.2">
      <c r="B1723" s="166"/>
      <c r="D1723" s="152" t="s">
        <v>384</v>
      </c>
      <c r="E1723" s="167" t="s">
        <v>1</v>
      </c>
      <c r="F1723" s="168" t="s">
        <v>3308</v>
      </c>
      <c r="H1723" s="167" t="s">
        <v>1</v>
      </c>
      <c r="I1723" s="169"/>
      <c r="L1723" s="166"/>
      <c r="M1723" s="170"/>
      <c r="T1723" s="171"/>
      <c r="AT1723" s="167" t="s">
        <v>384</v>
      </c>
      <c r="AU1723" s="167" t="s">
        <v>83</v>
      </c>
      <c r="AV1723" s="14" t="s">
        <v>83</v>
      </c>
      <c r="AW1723" s="14" t="s">
        <v>32</v>
      </c>
      <c r="AX1723" s="14" t="s">
        <v>76</v>
      </c>
      <c r="AY1723" s="167" t="s">
        <v>375</v>
      </c>
    </row>
    <row r="1724" spans="2:65" s="1" customFormat="1" ht="16.5" customHeight="1" x14ac:dyDescent="0.2">
      <c r="B1724" s="32"/>
      <c r="C1724" s="179" t="s">
        <v>1908</v>
      </c>
      <c r="D1724" s="179" t="s">
        <v>657</v>
      </c>
      <c r="E1724" s="180" t="s">
        <v>3574</v>
      </c>
      <c r="F1724" s="181" t="s">
        <v>3575</v>
      </c>
      <c r="G1724" s="182" t="s">
        <v>631</v>
      </c>
      <c r="H1724" s="183">
        <v>13</v>
      </c>
      <c r="I1724" s="184"/>
      <c r="J1724" s="185">
        <f>ROUND(I1724*H1724,2)</f>
        <v>0</v>
      </c>
      <c r="K1724" s="181" t="s">
        <v>381</v>
      </c>
      <c r="L1724" s="186"/>
      <c r="M1724" s="187" t="s">
        <v>1</v>
      </c>
      <c r="N1724" s="188" t="s">
        <v>41</v>
      </c>
      <c r="P1724" s="147">
        <f>O1724*H1724</f>
        <v>0</v>
      </c>
      <c r="Q1724" s="147">
        <v>0</v>
      </c>
      <c r="R1724" s="147">
        <f>Q1724*H1724</f>
        <v>0</v>
      </c>
      <c r="S1724" s="147">
        <v>0</v>
      </c>
      <c r="T1724" s="148">
        <f>S1724*H1724</f>
        <v>0</v>
      </c>
      <c r="AR1724" s="149" t="s">
        <v>424</v>
      </c>
      <c r="AT1724" s="149" t="s">
        <v>657</v>
      </c>
      <c r="AU1724" s="149" t="s">
        <v>83</v>
      </c>
      <c r="AY1724" s="17" t="s">
        <v>375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83</v>
      </c>
      <c r="BK1724" s="150">
        <f>ROUND(I1724*H1724,2)</f>
        <v>0</v>
      </c>
      <c r="BL1724" s="17" t="s">
        <v>382</v>
      </c>
      <c r="BM1724" s="149" t="s">
        <v>3576</v>
      </c>
    </row>
    <row r="1725" spans="2:65" s="12" customFormat="1" ht="11.25" x14ac:dyDescent="0.2">
      <c r="B1725" s="151"/>
      <c r="D1725" s="152" t="s">
        <v>384</v>
      </c>
      <c r="E1725" s="153" t="s">
        <v>1</v>
      </c>
      <c r="F1725" s="154" t="s">
        <v>85</v>
      </c>
      <c r="H1725" s="155">
        <v>2</v>
      </c>
      <c r="I1725" s="156"/>
      <c r="L1725" s="151"/>
      <c r="M1725" s="157"/>
      <c r="T1725" s="158"/>
      <c r="AT1725" s="153" t="s">
        <v>384</v>
      </c>
      <c r="AU1725" s="153" t="s">
        <v>83</v>
      </c>
      <c r="AV1725" s="12" t="s">
        <v>85</v>
      </c>
      <c r="AW1725" s="12" t="s">
        <v>32</v>
      </c>
      <c r="AX1725" s="12" t="s">
        <v>76</v>
      </c>
      <c r="AY1725" s="153" t="s">
        <v>375</v>
      </c>
    </row>
    <row r="1726" spans="2:65" s="12" customFormat="1" ht="11.25" x14ac:dyDescent="0.2">
      <c r="B1726" s="151"/>
      <c r="D1726" s="152" t="s">
        <v>384</v>
      </c>
      <c r="E1726" s="153" t="s">
        <v>1</v>
      </c>
      <c r="F1726" s="154" t="s">
        <v>93</v>
      </c>
      <c r="H1726" s="155">
        <v>3</v>
      </c>
      <c r="I1726" s="156"/>
      <c r="L1726" s="151"/>
      <c r="M1726" s="157"/>
      <c r="T1726" s="158"/>
      <c r="AT1726" s="153" t="s">
        <v>384</v>
      </c>
      <c r="AU1726" s="153" t="s">
        <v>83</v>
      </c>
      <c r="AV1726" s="12" t="s">
        <v>85</v>
      </c>
      <c r="AW1726" s="12" t="s">
        <v>32</v>
      </c>
      <c r="AX1726" s="12" t="s">
        <v>76</v>
      </c>
      <c r="AY1726" s="153" t="s">
        <v>375</v>
      </c>
    </row>
    <row r="1727" spans="2:65" s="12" customFormat="1" ht="11.25" x14ac:dyDescent="0.2">
      <c r="B1727" s="151"/>
      <c r="D1727" s="152" t="s">
        <v>384</v>
      </c>
      <c r="E1727" s="153" t="s">
        <v>1</v>
      </c>
      <c r="F1727" s="154" t="s">
        <v>85</v>
      </c>
      <c r="H1727" s="155">
        <v>2</v>
      </c>
      <c r="I1727" s="156"/>
      <c r="L1727" s="151"/>
      <c r="M1727" s="157"/>
      <c r="T1727" s="158"/>
      <c r="AT1727" s="153" t="s">
        <v>384</v>
      </c>
      <c r="AU1727" s="153" t="s">
        <v>83</v>
      </c>
      <c r="AV1727" s="12" t="s">
        <v>85</v>
      </c>
      <c r="AW1727" s="12" t="s">
        <v>32</v>
      </c>
      <c r="AX1727" s="12" t="s">
        <v>76</v>
      </c>
      <c r="AY1727" s="153" t="s">
        <v>375</v>
      </c>
    </row>
    <row r="1728" spans="2:65" s="12" customFormat="1" ht="11.25" x14ac:dyDescent="0.2">
      <c r="B1728" s="151"/>
      <c r="D1728" s="152" t="s">
        <v>384</v>
      </c>
      <c r="E1728" s="153" t="s">
        <v>1</v>
      </c>
      <c r="F1728" s="154" t="s">
        <v>83</v>
      </c>
      <c r="H1728" s="155">
        <v>1</v>
      </c>
      <c r="I1728" s="156"/>
      <c r="L1728" s="151"/>
      <c r="M1728" s="157"/>
      <c r="T1728" s="158"/>
      <c r="AT1728" s="153" t="s">
        <v>384</v>
      </c>
      <c r="AU1728" s="153" t="s">
        <v>83</v>
      </c>
      <c r="AV1728" s="12" t="s">
        <v>85</v>
      </c>
      <c r="AW1728" s="12" t="s">
        <v>32</v>
      </c>
      <c r="AX1728" s="12" t="s">
        <v>76</v>
      </c>
      <c r="AY1728" s="153" t="s">
        <v>375</v>
      </c>
    </row>
    <row r="1729" spans="2:65" s="12" customFormat="1" ht="11.25" x14ac:dyDescent="0.2">
      <c r="B1729" s="151"/>
      <c r="D1729" s="152" t="s">
        <v>384</v>
      </c>
      <c r="E1729" s="153" t="s">
        <v>1</v>
      </c>
      <c r="F1729" s="154" t="s">
        <v>85</v>
      </c>
      <c r="H1729" s="155">
        <v>2</v>
      </c>
      <c r="I1729" s="156"/>
      <c r="L1729" s="151"/>
      <c r="M1729" s="157"/>
      <c r="T1729" s="158"/>
      <c r="AT1729" s="153" t="s">
        <v>384</v>
      </c>
      <c r="AU1729" s="153" t="s">
        <v>83</v>
      </c>
      <c r="AV1729" s="12" t="s">
        <v>85</v>
      </c>
      <c r="AW1729" s="12" t="s">
        <v>32</v>
      </c>
      <c r="AX1729" s="12" t="s">
        <v>76</v>
      </c>
      <c r="AY1729" s="153" t="s">
        <v>375</v>
      </c>
    </row>
    <row r="1730" spans="2:65" s="12" customFormat="1" ht="11.25" x14ac:dyDescent="0.2">
      <c r="B1730" s="151"/>
      <c r="D1730" s="152" t="s">
        <v>384</v>
      </c>
      <c r="E1730" s="153" t="s">
        <v>1</v>
      </c>
      <c r="F1730" s="154" t="s">
        <v>85</v>
      </c>
      <c r="H1730" s="155">
        <v>2</v>
      </c>
      <c r="I1730" s="156"/>
      <c r="L1730" s="151"/>
      <c r="M1730" s="157"/>
      <c r="T1730" s="158"/>
      <c r="AT1730" s="153" t="s">
        <v>384</v>
      </c>
      <c r="AU1730" s="153" t="s">
        <v>83</v>
      </c>
      <c r="AV1730" s="12" t="s">
        <v>85</v>
      </c>
      <c r="AW1730" s="12" t="s">
        <v>32</v>
      </c>
      <c r="AX1730" s="12" t="s">
        <v>76</v>
      </c>
      <c r="AY1730" s="153" t="s">
        <v>375</v>
      </c>
    </row>
    <row r="1731" spans="2:65" s="12" customFormat="1" ht="11.25" x14ac:dyDescent="0.2">
      <c r="B1731" s="151"/>
      <c r="D1731" s="152" t="s">
        <v>384</v>
      </c>
      <c r="E1731" s="153" t="s">
        <v>1</v>
      </c>
      <c r="F1731" s="154" t="s">
        <v>83</v>
      </c>
      <c r="H1731" s="155">
        <v>1</v>
      </c>
      <c r="I1731" s="156"/>
      <c r="L1731" s="151"/>
      <c r="M1731" s="157"/>
      <c r="T1731" s="158"/>
      <c r="AT1731" s="153" t="s">
        <v>384</v>
      </c>
      <c r="AU1731" s="153" t="s">
        <v>83</v>
      </c>
      <c r="AV1731" s="12" t="s">
        <v>85</v>
      </c>
      <c r="AW1731" s="12" t="s">
        <v>32</v>
      </c>
      <c r="AX1731" s="12" t="s">
        <v>76</v>
      </c>
      <c r="AY1731" s="153" t="s">
        <v>375</v>
      </c>
    </row>
    <row r="1732" spans="2:65" s="13" customFormat="1" ht="11.25" x14ac:dyDescent="0.2">
      <c r="B1732" s="159"/>
      <c r="D1732" s="152" t="s">
        <v>384</v>
      </c>
      <c r="E1732" s="160" t="s">
        <v>1</v>
      </c>
      <c r="F1732" s="161" t="s">
        <v>387</v>
      </c>
      <c r="H1732" s="162">
        <v>13</v>
      </c>
      <c r="I1732" s="163"/>
      <c r="L1732" s="159"/>
      <c r="M1732" s="164"/>
      <c r="T1732" s="165"/>
      <c r="AT1732" s="160" t="s">
        <v>384</v>
      </c>
      <c r="AU1732" s="160" t="s">
        <v>83</v>
      </c>
      <c r="AV1732" s="13" t="s">
        <v>382</v>
      </c>
      <c r="AW1732" s="13" t="s">
        <v>32</v>
      </c>
      <c r="AX1732" s="13" t="s">
        <v>83</v>
      </c>
      <c r="AY1732" s="160" t="s">
        <v>375</v>
      </c>
    </row>
    <row r="1733" spans="2:65" s="14" customFormat="1" ht="11.25" x14ac:dyDescent="0.2">
      <c r="B1733" s="166"/>
      <c r="D1733" s="152" t="s">
        <v>384</v>
      </c>
      <c r="E1733" s="167" t="s">
        <v>1</v>
      </c>
      <c r="F1733" s="168" t="s">
        <v>3308</v>
      </c>
      <c r="H1733" s="167" t="s">
        <v>1</v>
      </c>
      <c r="I1733" s="169"/>
      <c r="L1733" s="166"/>
      <c r="M1733" s="170"/>
      <c r="T1733" s="171"/>
      <c r="AT1733" s="167" t="s">
        <v>384</v>
      </c>
      <c r="AU1733" s="167" t="s">
        <v>83</v>
      </c>
      <c r="AV1733" s="14" t="s">
        <v>83</v>
      </c>
      <c r="AW1733" s="14" t="s">
        <v>32</v>
      </c>
      <c r="AX1733" s="14" t="s">
        <v>76</v>
      </c>
      <c r="AY1733" s="167" t="s">
        <v>375</v>
      </c>
    </row>
    <row r="1734" spans="2:65" s="1" customFormat="1" ht="33" customHeight="1" x14ac:dyDescent="0.2">
      <c r="B1734" s="32"/>
      <c r="C1734" s="179" t="s">
        <v>1913</v>
      </c>
      <c r="D1734" s="179" t="s">
        <v>657</v>
      </c>
      <c r="E1734" s="180" t="s">
        <v>3577</v>
      </c>
      <c r="F1734" s="181" t="s">
        <v>3195</v>
      </c>
      <c r="G1734" s="182" t="s">
        <v>631</v>
      </c>
      <c r="H1734" s="183">
        <v>9</v>
      </c>
      <c r="I1734" s="184"/>
      <c r="J1734" s="185">
        <f>ROUND(I1734*H1734,2)</f>
        <v>0</v>
      </c>
      <c r="K1734" s="181" t="s">
        <v>381</v>
      </c>
      <c r="L1734" s="186"/>
      <c r="M1734" s="187" t="s">
        <v>1</v>
      </c>
      <c r="N1734" s="188" t="s">
        <v>41</v>
      </c>
      <c r="P1734" s="147">
        <f>O1734*H1734</f>
        <v>0</v>
      </c>
      <c r="Q1734" s="147">
        <v>0</v>
      </c>
      <c r="R1734" s="147">
        <f>Q1734*H1734</f>
        <v>0</v>
      </c>
      <c r="S1734" s="147">
        <v>0</v>
      </c>
      <c r="T1734" s="148">
        <f>S1734*H1734</f>
        <v>0</v>
      </c>
      <c r="AR1734" s="149" t="s">
        <v>424</v>
      </c>
      <c r="AT1734" s="149" t="s">
        <v>657</v>
      </c>
      <c r="AU1734" s="149" t="s">
        <v>83</v>
      </c>
      <c r="AY1734" s="17" t="s">
        <v>375</v>
      </c>
      <c r="BE1734" s="150">
        <f>IF(N1734="základní",J1734,0)</f>
        <v>0</v>
      </c>
      <c r="BF1734" s="150">
        <f>IF(N1734="snížená",J1734,0)</f>
        <v>0</v>
      </c>
      <c r="BG1734" s="150">
        <f>IF(N1734="zákl. přenesená",J1734,0)</f>
        <v>0</v>
      </c>
      <c r="BH1734" s="150">
        <f>IF(N1734="sníž. přenesená",J1734,0)</f>
        <v>0</v>
      </c>
      <c r="BI1734" s="150">
        <f>IF(N1734="nulová",J1734,0)</f>
        <v>0</v>
      </c>
      <c r="BJ1734" s="17" t="s">
        <v>83</v>
      </c>
      <c r="BK1734" s="150">
        <f>ROUND(I1734*H1734,2)</f>
        <v>0</v>
      </c>
      <c r="BL1734" s="17" t="s">
        <v>382</v>
      </c>
      <c r="BM1734" s="149" t="s">
        <v>3578</v>
      </c>
    </row>
    <row r="1735" spans="2:65" s="12" customFormat="1" ht="11.25" x14ac:dyDescent="0.2">
      <c r="B1735" s="151"/>
      <c r="D1735" s="152" t="s">
        <v>384</v>
      </c>
      <c r="E1735" s="153" t="s">
        <v>1</v>
      </c>
      <c r="F1735" s="154" t="s">
        <v>83</v>
      </c>
      <c r="H1735" s="155">
        <v>1</v>
      </c>
      <c r="I1735" s="156"/>
      <c r="L1735" s="151"/>
      <c r="M1735" s="157"/>
      <c r="T1735" s="158"/>
      <c r="AT1735" s="153" t="s">
        <v>384</v>
      </c>
      <c r="AU1735" s="153" t="s">
        <v>83</v>
      </c>
      <c r="AV1735" s="12" t="s">
        <v>85</v>
      </c>
      <c r="AW1735" s="12" t="s">
        <v>32</v>
      </c>
      <c r="AX1735" s="12" t="s">
        <v>76</v>
      </c>
      <c r="AY1735" s="153" t="s">
        <v>375</v>
      </c>
    </row>
    <row r="1736" spans="2:65" s="12" customFormat="1" ht="11.25" x14ac:dyDescent="0.2">
      <c r="B1736" s="151"/>
      <c r="D1736" s="152" t="s">
        <v>384</v>
      </c>
      <c r="E1736" s="153" t="s">
        <v>1</v>
      </c>
      <c r="F1736" s="154" t="s">
        <v>83</v>
      </c>
      <c r="H1736" s="155">
        <v>1</v>
      </c>
      <c r="I1736" s="156"/>
      <c r="L1736" s="151"/>
      <c r="M1736" s="157"/>
      <c r="T1736" s="158"/>
      <c r="AT1736" s="153" t="s">
        <v>384</v>
      </c>
      <c r="AU1736" s="153" t="s">
        <v>83</v>
      </c>
      <c r="AV1736" s="12" t="s">
        <v>85</v>
      </c>
      <c r="AW1736" s="12" t="s">
        <v>32</v>
      </c>
      <c r="AX1736" s="12" t="s">
        <v>76</v>
      </c>
      <c r="AY1736" s="153" t="s">
        <v>375</v>
      </c>
    </row>
    <row r="1737" spans="2:65" s="12" customFormat="1" ht="11.25" x14ac:dyDescent="0.2">
      <c r="B1737" s="151"/>
      <c r="D1737" s="152" t="s">
        <v>384</v>
      </c>
      <c r="E1737" s="153" t="s">
        <v>1</v>
      </c>
      <c r="F1737" s="154" t="s">
        <v>83</v>
      </c>
      <c r="H1737" s="155">
        <v>1</v>
      </c>
      <c r="I1737" s="156"/>
      <c r="L1737" s="151"/>
      <c r="M1737" s="157"/>
      <c r="T1737" s="158"/>
      <c r="AT1737" s="153" t="s">
        <v>384</v>
      </c>
      <c r="AU1737" s="153" t="s">
        <v>83</v>
      </c>
      <c r="AV1737" s="12" t="s">
        <v>85</v>
      </c>
      <c r="AW1737" s="12" t="s">
        <v>32</v>
      </c>
      <c r="AX1737" s="12" t="s">
        <v>76</v>
      </c>
      <c r="AY1737" s="153" t="s">
        <v>375</v>
      </c>
    </row>
    <row r="1738" spans="2:65" s="12" customFormat="1" ht="11.25" x14ac:dyDescent="0.2">
      <c r="B1738" s="151"/>
      <c r="D1738" s="152" t="s">
        <v>384</v>
      </c>
      <c r="E1738" s="153" t="s">
        <v>1</v>
      </c>
      <c r="F1738" s="154" t="s">
        <v>83</v>
      </c>
      <c r="H1738" s="155">
        <v>1</v>
      </c>
      <c r="I1738" s="156"/>
      <c r="L1738" s="151"/>
      <c r="M1738" s="157"/>
      <c r="T1738" s="158"/>
      <c r="AT1738" s="153" t="s">
        <v>384</v>
      </c>
      <c r="AU1738" s="153" t="s">
        <v>83</v>
      </c>
      <c r="AV1738" s="12" t="s">
        <v>85</v>
      </c>
      <c r="AW1738" s="12" t="s">
        <v>32</v>
      </c>
      <c r="AX1738" s="12" t="s">
        <v>76</v>
      </c>
      <c r="AY1738" s="153" t="s">
        <v>375</v>
      </c>
    </row>
    <row r="1739" spans="2:65" s="12" customFormat="1" ht="11.25" x14ac:dyDescent="0.2">
      <c r="B1739" s="151"/>
      <c r="D1739" s="152" t="s">
        <v>384</v>
      </c>
      <c r="E1739" s="153" t="s">
        <v>1</v>
      </c>
      <c r="F1739" s="154" t="s">
        <v>83</v>
      </c>
      <c r="H1739" s="155">
        <v>1</v>
      </c>
      <c r="I1739" s="156"/>
      <c r="L1739" s="151"/>
      <c r="M1739" s="157"/>
      <c r="T1739" s="158"/>
      <c r="AT1739" s="153" t="s">
        <v>384</v>
      </c>
      <c r="AU1739" s="153" t="s">
        <v>83</v>
      </c>
      <c r="AV1739" s="12" t="s">
        <v>85</v>
      </c>
      <c r="AW1739" s="12" t="s">
        <v>32</v>
      </c>
      <c r="AX1739" s="12" t="s">
        <v>76</v>
      </c>
      <c r="AY1739" s="153" t="s">
        <v>375</v>
      </c>
    </row>
    <row r="1740" spans="2:65" s="12" customFormat="1" ht="11.25" x14ac:dyDescent="0.2">
      <c r="B1740" s="151"/>
      <c r="D1740" s="152" t="s">
        <v>384</v>
      </c>
      <c r="E1740" s="153" t="s">
        <v>1</v>
      </c>
      <c r="F1740" s="154" t="s">
        <v>83</v>
      </c>
      <c r="H1740" s="155">
        <v>1</v>
      </c>
      <c r="I1740" s="156"/>
      <c r="L1740" s="151"/>
      <c r="M1740" s="157"/>
      <c r="T1740" s="158"/>
      <c r="AT1740" s="153" t="s">
        <v>384</v>
      </c>
      <c r="AU1740" s="153" t="s">
        <v>83</v>
      </c>
      <c r="AV1740" s="12" t="s">
        <v>85</v>
      </c>
      <c r="AW1740" s="12" t="s">
        <v>32</v>
      </c>
      <c r="AX1740" s="12" t="s">
        <v>76</v>
      </c>
      <c r="AY1740" s="153" t="s">
        <v>375</v>
      </c>
    </row>
    <row r="1741" spans="2:65" s="12" customFormat="1" ht="11.25" x14ac:dyDescent="0.2">
      <c r="B1741" s="151"/>
      <c r="D1741" s="152" t="s">
        <v>384</v>
      </c>
      <c r="E1741" s="153" t="s">
        <v>1</v>
      </c>
      <c r="F1741" s="154" t="s">
        <v>83</v>
      </c>
      <c r="H1741" s="155">
        <v>1</v>
      </c>
      <c r="I1741" s="156"/>
      <c r="L1741" s="151"/>
      <c r="M1741" s="157"/>
      <c r="T1741" s="158"/>
      <c r="AT1741" s="153" t="s">
        <v>384</v>
      </c>
      <c r="AU1741" s="153" t="s">
        <v>83</v>
      </c>
      <c r="AV1741" s="12" t="s">
        <v>85</v>
      </c>
      <c r="AW1741" s="12" t="s">
        <v>32</v>
      </c>
      <c r="AX1741" s="12" t="s">
        <v>76</v>
      </c>
      <c r="AY1741" s="153" t="s">
        <v>375</v>
      </c>
    </row>
    <row r="1742" spans="2:65" s="12" customFormat="1" ht="11.25" x14ac:dyDescent="0.2">
      <c r="B1742" s="151"/>
      <c r="D1742" s="152" t="s">
        <v>384</v>
      </c>
      <c r="E1742" s="153" t="s">
        <v>1</v>
      </c>
      <c r="F1742" s="154" t="s">
        <v>83</v>
      </c>
      <c r="H1742" s="155">
        <v>1</v>
      </c>
      <c r="I1742" s="156"/>
      <c r="L1742" s="151"/>
      <c r="M1742" s="157"/>
      <c r="T1742" s="158"/>
      <c r="AT1742" s="153" t="s">
        <v>384</v>
      </c>
      <c r="AU1742" s="153" t="s">
        <v>83</v>
      </c>
      <c r="AV1742" s="12" t="s">
        <v>85</v>
      </c>
      <c r="AW1742" s="12" t="s">
        <v>32</v>
      </c>
      <c r="AX1742" s="12" t="s">
        <v>76</v>
      </c>
      <c r="AY1742" s="153" t="s">
        <v>375</v>
      </c>
    </row>
    <row r="1743" spans="2:65" s="12" customFormat="1" ht="11.25" x14ac:dyDescent="0.2">
      <c r="B1743" s="151"/>
      <c r="D1743" s="152" t="s">
        <v>384</v>
      </c>
      <c r="E1743" s="153" t="s">
        <v>1</v>
      </c>
      <c r="F1743" s="154" t="s">
        <v>83</v>
      </c>
      <c r="H1743" s="155">
        <v>1</v>
      </c>
      <c r="I1743" s="156"/>
      <c r="L1743" s="151"/>
      <c r="M1743" s="157"/>
      <c r="T1743" s="158"/>
      <c r="AT1743" s="153" t="s">
        <v>384</v>
      </c>
      <c r="AU1743" s="153" t="s">
        <v>83</v>
      </c>
      <c r="AV1743" s="12" t="s">
        <v>85</v>
      </c>
      <c r="AW1743" s="12" t="s">
        <v>32</v>
      </c>
      <c r="AX1743" s="12" t="s">
        <v>76</v>
      </c>
      <c r="AY1743" s="153" t="s">
        <v>375</v>
      </c>
    </row>
    <row r="1744" spans="2:65" s="13" customFormat="1" ht="11.25" x14ac:dyDescent="0.2">
      <c r="B1744" s="159"/>
      <c r="D1744" s="152" t="s">
        <v>384</v>
      </c>
      <c r="E1744" s="160" t="s">
        <v>1</v>
      </c>
      <c r="F1744" s="161" t="s">
        <v>387</v>
      </c>
      <c r="H1744" s="162">
        <v>9</v>
      </c>
      <c r="I1744" s="163"/>
      <c r="L1744" s="159"/>
      <c r="M1744" s="164"/>
      <c r="T1744" s="165"/>
      <c r="AT1744" s="160" t="s">
        <v>384</v>
      </c>
      <c r="AU1744" s="160" t="s">
        <v>83</v>
      </c>
      <c r="AV1744" s="13" t="s">
        <v>382</v>
      </c>
      <c r="AW1744" s="13" t="s">
        <v>32</v>
      </c>
      <c r="AX1744" s="13" t="s">
        <v>83</v>
      </c>
      <c r="AY1744" s="160" t="s">
        <v>375</v>
      </c>
    </row>
    <row r="1745" spans="2:65" s="14" customFormat="1" ht="11.25" x14ac:dyDescent="0.2">
      <c r="B1745" s="166"/>
      <c r="D1745" s="152" t="s">
        <v>384</v>
      </c>
      <c r="E1745" s="167" t="s">
        <v>1</v>
      </c>
      <c r="F1745" s="168" t="s">
        <v>3308</v>
      </c>
      <c r="H1745" s="167" t="s">
        <v>1</v>
      </c>
      <c r="I1745" s="169"/>
      <c r="L1745" s="166"/>
      <c r="M1745" s="170"/>
      <c r="T1745" s="171"/>
      <c r="AT1745" s="167" t="s">
        <v>384</v>
      </c>
      <c r="AU1745" s="167" t="s">
        <v>83</v>
      </c>
      <c r="AV1745" s="14" t="s">
        <v>83</v>
      </c>
      <c r="AW1745" s="14" t="s">
        <v>32</v>
      </c>
      <c r="AX1745" s="14" t="s">
        <v>76</v>
      </c>
      <c r="AY1745" s="167" t="s">
        <v>375</v>
      </c>
    </row>
    <row r="1746" spans="2:65" s="1" customFormat="1" ht="24.2" customHeight="1" x14ac:dyDescent="0.2">
      <c r="B1746" s="32"/>
      <c r="C1746" s="179" t="s">
        <v>1917</v>
      </c>
      <c r="D1746" s="179" t="s">
        <v>657</v>
      </c>
      <c r="E1746" s="180" t="s">
        <v>3579</v>
      </c>
      <c r="F1746" s="181" t="s">
        <v>3580</v>
      </c>
      <c r="G1746" s="182" t="s">
        <v>631</v>
      </c>
      <c r="H1746" s="183">
        <v>8</v>
      </c>
      <c r="I1746" s="184"/>
      <c r="J1746" s="185">
        <f>ROUND(I1746*H1746,2)</f>
        <v>0</v>
      </c>
      <c r="K1746" s="181" t="s">
        <v>381</v>
      </c>
      <c r="L1746" s="186"/>
      <c r="M1746" s="187" t="s">
        <v>1</v>
      </c>
      <c r="N1746" s="188" t="s">
        <v>41</v>
      </c>
      <c r="P1746" s="147">
        <f>O1746*H1746</f>
        <v>0</v>
      </c>
      <c r="Q1746" s="147">
        <v>0</v>
      </c>
      <c r="R1746" s="147">
        <f>Q1746*H1746</f>
        <v>0</v>
      </c>
      <c r="S1746" s="147">
        <v>0</v>
      </c>
      <c r="T1746" s="148">
        <f>S1746*H1746</f>
        <v>0</v>
      </c>
      <c r="AR1746" s="149" t="s">
        <v>424</v>
      </c>
      <c r="AT1746" s="149" t="s">
        <v>657</v>
      </c>
      <c r="AU1746" s="149" t="s">
        <v>83</v>
      </c>
      <c r="AY1746" s="17" t="s">
        <v>375</v>
      </c>
      <c r="BE1746" s="150">
        <f>IF(N1746="základní",J1746,0)</f>
        <v>0</v>
      </c>
      <c r="BF1746" s="150">
        <f>IF(N1746="snížená",J1746,0)</f>
        <v>0</v>
      </c>
      <c r="BG1746" s="150">
        <f>IF(N1746="zákl. přenesená",J1746,0)</f>
        <v>0</v>
      </c>
      <c r="BH1746" s="150">
        <f>IF(N1746="sníž. přenesená",J1746,0)</f>
        <v>0</v>
      </c>
      <c r="BI1746" s="150">
        <f>IF(N1746="nulová",J1746,0)</f>
        <v>0</v>
      </c>
      <c r="BJ1746" s="17" t="s">
        <v>83</v>
      </c>
      <c r="BK1746" s="150">
        <f>ROUND(I1746*H1746,2)</f>
        <v>0</v>
      </c>
      <c r="BL1746" s="17" t="s">
        <v>382</v>
      </c>
      <c r="BM1746" s="149" t="s">
        <v>3581</v>
      </c>
    </row>
    <row r="1747" spans="2:65" s="12" customFormat="1" ht="11.25" x14ac:dyDescent="0.2">
      <c r="B1747" s="151"/>
      <c r="D1747" s="152" t="s">
        <v>384</v>
      </c>
      <c r="E1747" s="153" t="s">
        <v>1</v>
      </c>
      <c r="F1747" s="154" t="s">
        <v>83</v>
      </c>
      <c r="H1747" s="155">
        <v>1</v>
      </c>
      <c r="I1747" s="156"/>
      <c r="L1747" s="151"/>
      <c r="M1747" s="157"/>
      <c r="T1747" s="158"/>
      <c r="AT1747" s="153" t="s">
        <v>384</v>
      </c>
      <c r="AU1747" s="153" t="s">
        <v>83</v>
      </c>
      <c r="AV1747" s="12" t="s">
        <v>85</v>
      </c>
      <c r="AW1747" s="12" t="s">
        <v>32</v>
      </c>
      <c r="AX1747" s="12" t="s">
        <v>76</v>
      </c>
      <c r="AY1747" s="153" t="s">
        <v>375</v>
      </c>
    </row>
    <row r="1748" spans="2:65" s="12" customFormat="1" ht="11.25" x14ac:dyDescent="0.2">
      <c r="B1748" s="151"/>
      <c r="D1748" s="152" t="s">
        <v>384</v>
      </c>
      <c r="E1748" s="153" t="s">
        <v>1</v>
      </c>
      <c r="F1748" s="154" t="s">
        <v>83</v>
      </c>
      <c r="H1748" s="155">
        <v>1</v>
      </c>
      <c r="I1748" s="156"/>
      <c r="L1748" s="151"/>
      <c r="M1748" s="157"/>
      <c r="T1748" s="158"/>
      <c r="AT1748" s="153" t="s">
        <v>384</v>
      </c>
      <c r="AU1748" s="153" t="s">
        <v>83</v>
      </c>
      <c r="AV1748" s="12" t="s">
        <v>85</v>
      </c>
      <c r="AW1748" s="12" t="s">
        <v>32</v>
      </c>
      <c r="AX1748" s="12" t="s">
        <v>76</v>
      </c>
      <c r="AY1748" s="153" t="s">
        <v>375</v>
      </c>
    </row>
    <row r="1749" spans="2:65" s="12" customFormat="1" ht="11.25" x14ac:dyDescent="0.2">
      <c r="B1749" s="151"/>
      <c r="D1749" s="152" t="s">
        <v>384</v>
      </c>
      <c r="E1749" s="153" t="s">
        <v>1</v>
      </c>
      <c r="F1749" s="154" t="s">
        <v>83</v>
      </c>
      <c r="H1749" s="155">
        <v>1</v>
      </c>
      <c r="I1749" s="156"/>
      <c r="L1749" s="151"/>
      <c r="M1749" s="157"/>
      <c r="T1749" s="158"/>
      <c r="AT1749" s="153" t="s">
        <v>384</v>
      </c>
      <c r="AU1749" s="153" t="s">
        <v>83</v>
      </c>
      <c r="AV1749" s="12" t="s">
        <v>85</v>
      </c>
      <c r="AW1749" s="12" t="s">
        <v>32</v>
      </c>
      <c r="AX1749" s="12" t="s">
        <v>76</v>
      </c>
      <c r="AY1749" s="153" t="s">
        <v>375</v>
      </c>
    </row>
    <row r="1750" spans="2:65" s="12" customFormat="1" ht="11.25" x14ac:dyDescent="0.2">
      <c r="B1750" s="151"/>
      <c r="D1750" s="152" t="s">
        <v>384</v>
      </c>
      <c r="E1750" s="153" t="s">
        <v>1</v>
      </c>
      <c r="F1750" s="154" t="s">
        <v>83</v>
      </c>
      <c r="H1750" s="155">
        <v>1</v>
      </c>
      <c r="I1750" s="156"/>
      <c r="L1750" s="151"/>
      <c r="M1750" s="157"/>
      <c r="T1750" s="158"/>
      <c r="AT1750" s="153" t="s">
        <v>384</v>
      </c>
      <c r="AU1750" s="153" t="s">
        <v>83</v>
      </c>
      <c r="AV1750" s="12" t="s">
        <v>85</v>
      </c>
      <c r="AW1750" s="12" t="s">
        <v>32</v>
      </c>
      <c r="AX1750" s="12" t="s">
        <v>76</v>
      </c>
      <c r="AY1750" s="153" t="s">
        <v>375</v>
      </c>
    </row>
    <row r="1751" spans="2:65" s="12" customFormat="1" ht="11.25" x14ac:dyDescent="0.2">
      <c r="B1751" s="151"/>
      <c r="D1751" s="152" t="s">
        <v>384</v>
      </c>
      <c r="E1751" s="153" t="s">
        <v>1</v>
      </c>
      <c r="F1751" s="154" t="s">
        <v>83</v>
      </c>
      <c r="H1751" s="155">
        <v>1</v>
      </c>
      <c r="I1751" s="156"/>
      <c r="L1751" s="151"/>
      <c r="M1751" s="157"/>
      <c r="T1751" s="158"/>
      <c r="AT1751" s="153" t="s">
        <v>384</v>
      </c>
      <c r="AU1751" s="153" t="s">
        <v>83</v>
      </c>
      <c r="AV1751" s="12" t="s">
        <v>85</v>
      </c>
      <c r="AW1751" s="12" t="s">
        <v>32</v>
      </c>
      <c r="AX1751" s="12" t="s">
        <v>76</v>
      </c>
      <c r="AY1751" s="153" t="s">
        <v>375</v>
      </c>
    </row>
    <row r="1752" spans="2:65" s="12" customFormat="1" ht="11.25" x14ac:dyDescent="0.2">
      <c r="B1752" s="151"/>
      <c r="D1752" s="152" t="s">
        <v>384</v>
      </c>
      <c r="E1752" s="153" t="s">
        <v>1</v>
      </c>
      <c r="F1752" s="154" t="s">
        <v>83</v>
      </c>
      <c r="H1752" s="155">
        <v>1</v>
      </c>
      <c r="I1752" s="156"/>
      <c r="L1752" s="151"/>
      <c r="M1752" s="157"/>
      <c r="T1752" s="158"/>
      <c r="AT1752" s="153" t="s">
        <v>384</v>
      </c>
      <c r="AU1752" s="153" t="s">
        <v>83</v>
      </c>
      <c r="AV1752" s="12" t="s">
        <v>85</v>
      </c>
      <c r="AW1752" s="12" t="s">
        <v>32</v>
      </c>
      <c r="AX1752" s="12" t="s">
        <v>76</v>
      </c>
      <c r="AY1752" s="153" t="s">
        <v>375</v>
      </c>
    </row>
    <row r="1753" spans="2:65" s="12" customFormat="1" ht="11.25" x14ac:dyDescent="0.2">
      <c r="B1753" s="151"/>
      <c r="D1753" s="152" t="s">
        <v>384</v>
      </c>
      <c r="E1753" s="153" t="s">
        <v>1</v>
      </c>
      <c r="F1753" s="154" t="s">
        <v>83</v>
      </c>
      <c r="H1753" s="155">
        <v>1</v>
      </c>
      <c r="I1753" s="156"/>
      <c r="L1753" s="151"/>
      <c r="M1753" s="157"/>
      <c r="T1753" s="158"/>
      <c r="AT1753" s="153" t="s">
        <v>384</v>
      </c>
      <c r="AU1753" s="153" t="s">
        <v>83</v>
      </c>
      <c r="AV1753" s="12" t="s">
        <v>85</v>
      </c>
      <c r="AW1753" s="12" t="s">
        <v>32</v>
      </c>
      <c r="AX1753" s="12" t="s">
        <v>76</v>
      </c>
      <c r="AY1753" s="153" t="s">
        <v>375</v>
      </c>
    </row>
    <row r="1754" spans="2:65" s="12" customFormat="1" ht="11.25" x14ac:dyDescent="0.2">
      <c r="B1754" s="151"/>
      <c r="D1754" s="152" t="s">
        <v>384</v>
      </c>
      <c r="E1754" s="153" t="s">
        <v>1</v>
      </c>
      <c r="F1754" s="154" t="s">
        <v>83</v>
      </c>
      <c r="H1754" s="155">
        <v>1</v>
      </c>
      <c r="I1754" s="156"/>
      <c r="L1754" s="151"/>
      <c r="M1754" s="157"/>
      <c r="T1754" s="158"/>
      <c r="AT1754" s="153" t="s">
        <v>384</v>
      </c>
      <c r="AU1754" s="153" t="s">
        <v>83</v>
      </c>
      <c r="AV1754" s="12" t="s">
        <v>85</v>
      </c>
      <c r="AW1754" s="12" t="s">
        <v>32</v>
      </c>
      <c r="AX1754" s="12" t="s">
        <v>76</v>
      </c>
      <c r="AY1754" s="153" t="s">
        <v>375</v>
      </c>
    </row>
    <row r="1755" spans="2:65" s="13" customFormat="1" ht="11.25" x14ac:dyDescent="0.2">
      <c r="B1755" s="159"/>
      <c r="D1755" s="152" t="s">
        <v>384</v>
      </c>
      <c r="E1755" s="160" t="s">
        <v>1</v>
      </c>
      <c r="F1755" s="161" t="s">
        <v>387</v>
      </c>
      <c r="H1755" s="162">
        <v>8</v>
      </c>
      <c r="I1755" s="163"/>
      <c r="L1755" s="159"/>
      <c r="M1755" s="164"/>
      <c r="T1755" s="165"/>
      <c r="AT1755" s="160" t="s">
        <v>384</v>
      </c>
      <c r="AU1755" s="160" t="s">
        <v>83</v>
      </c>
      <c r="AV1755" s="13" t="s">
        <v>382</v>
      </c>
      <c r="AW1755" s="13" t="s">
        <v>32</v>
      </c>
      <c r="AX1755" s="13" t="s">
        <v>83</v>
      </c>
      <c r="AY1755" s="160" t="s">
        <v>375</v>
      </c>
    </row>
    <row r="1756" spans="2:65" s="14" customFormat="1" ht="11.25" x14ac:dyDescent="0.2">
      <c r="B1756" s="166"/>
      <c r="D1756" s="152" t="s">
        <v>384</v>
      </c>
      <c r="E1756" s="167" t="s">
        <v>1</v>
      </c>
      <c r="F1756" s="168" t="s">
        <v>3308</v>
      </c>
      <c r="H1756" s="167" t="s">
        <v>1</v>
      </c>
      <c r="I1756" s="169"/>
      <c r="L1756" s="166"/>
      <c r="M1756" s="170"/>
      <c r="T1756" s="171"/>
      <c r="AT1756" s="167" t="s">
        <v>384</v>
      </c>
      <c r="AU1756" s="167" t="s">
        <v>83</v>
      </c>
      <c r="AV1756" s="14" t="s">
        <v>83</v>
      </c>
      <c r="AW1756" s="14" t="s">
        <v>32</v>
      </c>
      <c r="AX1756" s="14" t="s">
        <v>76</v>
      </c>
      <c r="AY1756" s="167" t="s">
        <v>375</v>
      </c>
    </row>
    <row r="1757" spans="2:65" s="1" customFormat="1" ht="16.5" customHeight="1" x14ac:dyDescent="0.2">
      <c r="B1757" s="32"/>
      <c r="C1757" s="179" t="s">
        <v>1921</v>
      </c>
      <c r="D1757" s="179" t="s">
        <v>657</v>
      </c>
      <c r="E1757" s="180" t="s">
        <v>3582</v>
      </c>
      <c r="F1757" s="181" t="s">
        <v>3583</v>
      </c>
      <c r="G1757" s="182" t="s">
        <v>631</v>
      </c>
      <c r="H1757" s="183">
        <v>51</v>
      </c>
      <c r="I1757" s="184"/>
      <c r="J1757" s="185">
        <f>ROUND(I1757*H1757,2)</f>
        <v>0</v>
      </c>
      <c r="K1757" s="181" t="s">
        <v>381</v>
      </c>
      <c r="L1757" s="186"/>
      <c r="M1757" s="187" t="s">
        <v>1</v>
      </c>
      <c r="N1757" s="188" t="s">
        <v>41</v>
      </c>
      <c r="P1757" s="147">
        <f>O1757*H1757</f>
        <v>0</v>
      </c>
      <c r="Q1757" s="147">
        <v>0</v>
      </c>
      <c r="R1757" s="147">
        <f>Q1757*H1757</f>
        <v>0</v>
      </c>
      <c r="S1757" s="147">
        <v>0</v>
      </c>
      <c r="T1757" s="148">
        <f>S1757*H1757</f>
        <v>0</v>
      </c>
      <c r="AR1757" s="149" t="s">
        <v>424</v>
      </c>
      <c r="AT1757" s="149" t="s">
        <v>657</v>
      </c>
      <c r="AU1757" s="149" t="s">
        <v>83</v>
      </c>
      <c r="AY1757" s="17" t="s">
        <v>375</v>
      </c>
      <c r="BE1757" s="150">
        <f>IF(N1757="základní",J1757,0)</f>
        <v>0</v>
      </c>
      <c r="BF1757" s="150">
        <f>IF(N1757="snížená",J1757,0)</f>
        <v>0</v>
      </c>
      <c r="BG1757" s="150">
        <f>IF(N1757="zákl. přenesená",J1757,0)</f>
        <v>0</v>
      </c>
      <c r="BH1757" s="150">
        <f>IF(N1757="sníž. přenesená",J1757,0)</f>
        <v>0</v>
      </c>
      <c r="BI1757" s="150">
        <f>IF(N1757="nulová",J1757,0)</f>
        <v>0</v>
      </c>
      <c r="BJ1757" s="17" t="s">
        <v>83</v>
      </c>
      <c r="BK1757" s="150">
        <f>ROUND(I1757*H1757,2)</f>
        <v>0</v>
      </c>
      <c r="BL1757" s="17" t="s">
        <v>382</v>
      </c>
      <c r="BM1757" s="149" t="s">
        <v>3584</v>
      </c>
    </row>
    <row r="1758" spans="2:65" s="12" customFormat="1" ht="11.25" x14ac:dyDescent="0.2">
      <c r="B1758" s="151"/>
      <c r="D1758" s="152" t="s">
        <v>384</v>
      </c>
      <c r="E1758" s="153" t="s">
        <v>1</v>
      </c>
      <c r="F1758" s="154" t="s">
        <v>719</v>
      </c>
      <c r="H1758" s="155">
        <v>51</v>
      </c>
      <c r="I1758" s="156"/>
      <c r="L1758" s="151"/>
      <c r="M1758" s="157"/>
      <c r="T1758" s="158"/>
      <c r="AT1758" s="153" t="s">
        <v>384</v>
      </c>
      <c r="AU1758" s="153" t="s">
        <v>83</v>
      </c>
      <c r="AV1758" s="12" t="s">
        <v>85</v>
      </c>
      <c r="AW1758" s="12" t="s">
        <v>32</v>
      </c>
      <c r="AX1758" s="12" t="s">
        <v>83</v>
      </c>
      <c r="AY1758" s="153" t="s">
        <v>375</v>
      </c>
    </row>
    <row r="1759" spans="2:65" s="14" customFormat="1" ht="11.25" x14ac:dyDescent="0.2">
      <c r="B1759" s="166"/>
      <c r="D1759" s="152" t="s">
        <v>384</v>
      </c>
      <c r="E1759" s="167" t="s">
        <v>1</v>
      </c>
      <c r="F1759" s="168" t="s">
        <v>3308</v>
      </c>
      <c r="H1759" s="167" t="s">
        <v>1</v>
      </c>
      <c r="I1759" s="169"/>
      <c r="L1759" s="166"/>
      <c r="M1759" s="170"/>
      <c r="T1759" s="171"/>
      <c r="AT1759" s="167" t="s">
        <v>384</v>
      </c>
      <c r="AU1759" s="167" t="s">
        <v>83</v>
      </c>
      <c r="AV1759" s="14" t="s">
        <v>83</v>
      </c>
      <c r="AW1759" s="14" t="s">
        <v>32</v>
      </c>
      <c r="AX1759" s="14" t="s">
        <v>76</v>
      </c>
      <c r="AY1759" s="167" t="s">
        <v>375</v>
      </c>
    </row>
    <row r="1760" spans="2:65" s="1" customFormat="1" ht="24.2" customHeight="1" x14ac:dyDescent="0.2">
      <c r="B1760" s="32"/>
      <c r="C1760" s="179" t="s">
        <v>1927</v>
      </c>
      <c r="D1760" s="179" t="s">
        <v>657</v>
      </c>
      <c r="E1760" s="180" t="s">
        <v>3585</v>
      </c>
      <c r="F1760" s="181" t="s">
        <v>3586</v>
      </c>
      <c r="G1760" s="182" t="s">
        <v>631</v>
      </c>
      <c r="H1760" s="183">
        <v>342</v>
      </c>
      <c r="I1760" s="184"/>
      <c r="J1760" s="185">
        <f>ROUND(I1760*H1760,2)</f>
        <v>0</v>
      </c>
      <c r="K1760" s="181" t="s">
        <v>381</v>
      </c>
      <c r="L1760" s="186"/>
      <c r="M1760" s="187" t="s">
        <v>1</v>
      </c>
      <c r="N1760" s="188" t="s">
        <v>41</v>
      </c>
      <c r="P1760" s="147">
        <f>O1760*H1760</f>
        <v>0</v>
      </c>
      <c r="Q1760" s="147">
        <v>0</v>
      </c>
      <c r="R1760" s="147">
        <f>Q1760*H1760</f>
        <v>0</v>
      </c>
      <c r="S1760" s="147">
        <v>0</v>
      </c>
      <c r="T1760" s="148">
        <f>S1760*H1760</f>
        <v>0</v>
      </c>
      <c r="AR1760" s="149" t="s">
        <v>424</v>
      </c>
      <c r="AT1760" s="149" t="s">
        <v>657</v>
      </c>
      <c r="AU1760" s="149" t="s">
        <v>83</v>
      </c>
      <c r="AY1760" s="17" t="s">
        <v>375</v>
      </c>
      <c r="BE1760" s="150">
        <f>IF(N1760="základní",J1760,0)</f>
        <v>0</v>
      </c>
      <c r="BF1760" s="150">
        <f>IF(N1760="snížená",J1760,0)</f>
        <v>0</v>
      </c>
      <c r="BG1760" s="150">
        <f>IF(N1760="zákl. přenesená",J1760,0)</f>
        <v>0</v>
      </c>
      <c r="BH1760" s="150">
        <f>IF(N1760="sníž. přenesená",J1760,0)</f>
        <v>0</v>
      </c>
      <c r="BI1760" s="150">
        <f>IF(N1760="nulová",J1760,0)</f>
        <v>0</v>
      </c>
      <c r="BJ1760" s="17" t="s">
        <v>83</v>
      </c>
      <c r="BK1760" s="150">
        <f>ROUND(I1760*H1760,2)</f>
        <v>0</v>
      </c>
      <c r="BL1760" s="17" t="s">
        <v>382</v>
      </c>
      <c r="BM1760" s="149" t="s">
        <v>3587</v>
      </c>
    </row>
    <row r="1761" spans="2:65" s="12" customFormat="1" ht="11.25" x14ac:dyDescent="0.2">
      <c r="B1761" s="151"/>
      <c r="D1761" s="152" t="s">
        <v>384</v>
      </c>
      <c r="E1761" s="153" t="s">
        <v>1</v>
      </c>
      <c r="F1761" s="154" t="s">
        <v>529</v>
      </c>
      <c r="H1761" s="155">
        <v>20</v>
      </c>
      <c r="I1761" s="156"/>
      <c r="L1761" s="151"/>
      <c r="M1761" s="157"/>
      <c r="T1761" s="158"/>
      <c r="AT1761" s="153" t="s">
        <v>384</v>
      </c>
      <c r="AU1761" s="153" t="s">
        <v>83</v>
      </c>
      <c r="AV1761" s="12" t="s">
        <v>85</v>
      </c>
      <c r="AW1761" s="12" t="s">
        <v>32</v>
      </c>
      <c r="AX1761" s="12" t="s">
        <v>76</v>
      </c>
      <c r="AY1761" s="153" t="s">
        <v>375</v>
      </c>
    </row>
    <row r="1762" spans="2:65" s="12" customFormat="1" ht="11.25" x14ac:dyDescent="0.2">
      <c r="B1762" s="151"/>
      <c r="D1762" s="152" t="s">
        <v>384</v>
      </c>
      <c r="E1762" s="153" t="s">
        <v>1</v>
      </c>
      <c r="F1762" s="154" t="s">
        <v>688</v>
      </c>
      <c r="H1762" s="155">
        <v>45</v>
      </c>
      <c r="I1762" s="156"/>
      <c r="L1762" s="151"/>
      <c r="M1762" s="157"/>
      <c r="T1762" s="158"/>
      <c r="AT1762" s="153" t="s">
        <v>384</v>
      </c>
      <c r="AU1762" s="153" t="s">
        <v>83</v>
      </c>
      <c r="AV1762" s="12" t="s">
        <v>85</v>
      </c>
      <c r="AW1762" s="12" t="s">
        <v>32</v>
      </c>
      <c r="AX1762" s="12" t="s">
        <v>76</v>
      </c>
      <c r="AY1762" s="153" t="s">
        <v>375</v>
      </c>
    </row>
    <row r="1763" spans="2:65" s="12" customFormat="1" ht="11.25" x14ac:dyDescent="0.2">
      <c r="B1763" s="151"/>
      <c r="D1763" s="152" t="s">
        <v>384</v>
      </c>
      <c r="E1763" s="153" t="s">
        <v>1</v>
      </c>
      <c r="F1763" s="154" t="s">
        <v>463</v>
      </c>
      <c r="H1763" s="155">
        <v>12</v>
      </c>
      <c r="I1763" s="156"/>
      <c r="L1763" s="151"/>
      <c r="M1763" s="157"/>
      <c r="T1763" s="158"/>
      <c r="AT1763" s="153" t="s">
        <v>384</v>
      </c>
      <c r="AU1763" s="153" t="s">
        <v>83</v>
      </c>
      <c r="AV1763" s="12" t="s">
        <v>85</v>
      </c>
      <c r="AW1763" s="12" t="s">
        <v>32</v>
      </c>
      <c r="AX1763" s="12" t="s">
        <v>76</v>
      </c>
      <c r="AY1763" s="153" t="s">
        <v>375</v>
      </c>
    </row>
    <row r="1764" spans="2:65" s="12" customFormat="1" ht="11.25" x14ac:dyDescent="0.2">
      <c r="B1764" s="151"/>
      <c r="D1764" s="152" t="s">
        <v>384</v>
      </c>
      <c r="E1764" s="153" t="s">
        <v>1</v>
      </c>
      <c r="F1764" s="154" t="s">
        <v>467</v>
      </c>
      <c r="H1764" s="155">
        <v>13</v>
      </c>
      <c r="I1764" s="156"/>
      <c r="L1764" s="151"/>
      <c r="M1764" s="157"/>
      <c r="T1764" s="158"/>
      <c r="AT1764" s="153" t="s">
        <v>384</v>
      </c>
      <c r="AU1764" s="153" t="s">
        <v>83</v>
      </c>
      <c r="AV1764" s="12" t="s">
        <v>85</v>
      </c>
      <c r="AW1764" s="12" t="s">
        <v>32</v>
      </c>
      <c r="AX1764" s="12" t="s">
        <v>76</v>
      </c>
      <c r="AY1764" s="153" t="s">
        <v>375</v>
      </c>
    </row>
    <row r="1765" spans="2:65" s="12" customFormat="1" ht="11.25" x14ac:dyDescent="0.2">
      <c r="B1765" s="151"/>
      <c r="D1765" s="152" t="s">
        <v>384</v>
      </c>
      <c r="E1765" s="153" t="s">
        <v>1</v>
      </c>
      <c r="F1765" s="154" t="s">
        <v>1565</v>
      </c>
      <c r="H1765" s="155">
        <v>174</v>
      </c>
      <c r="I1765" s="156"/>
      <c r="L1765" s="151"/>
      <c r="M1765" s="157"/>
      <c r="T1765" s="158"/>
      <c r="AT1765" s="153" t="s">
        <v>384</v>
      </c>
      <c r="AU1765" s="153" t="s">
        <v>83</v>
      </c>
      <c r="AV1765" s="12" t="s">
        <v>85</v>
      </c>
      <c r="AW1765" s="12" t="s">
        <v>32</v>
      </c>
      <c r="AX1765" s="12" t="s">
        <v>76</v>
      </c>
      <c r="AY1765" s="153" t="s">
        <v>375</v>
      </c>
    </row>
    <row r="1766" spans="2:65" s="12" customFormat="1" ht="11.25" x14ac:dyDescent="0.2">
      <c r="B1766" s="151"/>
      <c r="D1766" s="152" t="s">
        <v>384</v>
      </c>
      <c r="E1766" s="153" t="s">
        <v>1</v>
      </c>
      <c r="F1766" s="154" t="s">
        <v>545</v>
      </c>
      <c r="H1766" s="155">
        <v>23</v>
      </c>
      <c r="I1766" s="156"/>
      <c r="L1766" s="151"/>
      <c r="M1766" s="157"/>
      <c r="T1766" s="158"/>
      <c r="AT1766" s="153" t="s">
        <v>384</v>
      </c>
      <c r="AU1766" s="153" t="s">
        <v>83</v>
      </c>
      <c r="AV1766" s="12" t="s">
        <v>85</v>
      </c>
      <c r="AW1766" s="12" t="s">
        <v>32</v>
      </c>
      <c r="AX1766" s="12" t="s">
        <v>76</v>
      </c>
      <c r="AY1766" s="153" t="s">
        <v>375</v>
      </c>
    </row>
    <row r="1767" spans="2:65" s="12" customFormat="1" ht="11.25" x14ac:dyDescent="0.2">
      <c r="B1767" s="151"/>
      <c r="D1767" s="152" t="s">
        <v>384</v>
      </c>
      <c r="E1767" s="153" t="s">
        <v>1</v>
      </c>
      <c r="F1767" s="154" t="s">
        <v>756</v>
      </c>
      <c r="H1767" s="155">
        <v>55</v>
      </c>
      <c r="I1767" s="156"/>
      <c r="L1767" s="151"/>
      <c r="M1767" s="157"/>
      <c r="T1767" s="158"/>
      <c r="AT1767" s="153" t="s">
        <v>384</v>
      </c>
      <c r="AU1767" s="153" t="s">
        <v>83</v>
      </c>
      <c r="AV1767" s="12" t="s">
        <v>85</v>
      </c>
      <c r="AW1767" s="12" t="s">
        <v>32</v>
      </c>
      <c r="AX1767" s="12" t="s">
        <v>76</v>
      </c>
      <c r="AY1767" s="153" t="s">
        <v>375</v>
      </c>
    </row>
    <row r="1768" spans="2:65" s="13" customFormat="1" ht="11.25" x14ac:dyDescent="0.2">
      <c r="B1768" s="159"/>
      <c r="D1768" s="152" t="s">
        <v>384</v>
      </c>
      <c r="E1768" s="160" t="s">
        <v>1</v>
      </c>
      <c r="F1768" s="161" t="s">
        <v>387</v>
      </c>
      <c r="H1768" s="162">
        <v>342</v>
      </c>
      <c r="I1768" s="163"/>
      <c r="L1768" s="159"/>
      <c r="M1768" s="164"/>
      <c r="T1768" s="165"/>
      <c r="AT1768" s="160" t="s">
        <v>384</v>
      </c>
      <c r="AU1768" s="160" t="s">
        <v>83</v>
      </c>
      <c r="AV1768" s="13" t="s">
        <v>382</v>
      </c>
      <c r="AW1768" s="13" t="s">
        <v>32</v>
      </c>
      <c r="AX1768" s="13" t="s">
        <v>83</v>
      </c>
      <c r="AY1768" s="160" t="s">
        <v>375</v>
      </c>
    </row>
    <row r="1769" spans="2:65" s="14" customFormat="1" ht="11.25" x14ac:dyDescent="0.2">
      <c r="B1769" s="166"/>
      <c r="D1769" s="152" t="s">
        <v>384</v>
      </c>
      <c r="E1769" s="167" t="s">
        <v>1</v>
      </c>
      <c r="F1769" s="168" t="s">
        <v>3308</v>
      </c>
      <c r="H1769" s="167" t="s">
        <v>1</v>
      </c>
      <c r="I1769" s="169"/>
      <c r="L1769" s="166"/>
      <c r="M1769" s="170"/>
      <c r="T1769" s="171"/>
      <c r="AT1769" s="167" t="s">
        <v>384</v>
      </c>
      <c r="AU1769" s="167" t="s">
        <v>83</v>
      </c>
      <c r="AV1769" s="14" t="s">
        <v>83</v>
      </c>
      <c r="AW1769" s="14" t="s">
        <v>32</v>
      </c>
      <c r="AX1769" s="14" t="s">
        <v>76</v>
      </c>
      <c r="AY1769" s="167" t="s">
        <v>375</v>
      </c>
    </row>
    <row r="1770" spans="2:65" s="1" customFormat="1" ht="24.2" customHeight="1" x14ac:dyDescent="0.2">
      <c r="B1770" s="32"/>
      <c r="C1770" s="179" t="s">
        <v>1932</v>
      </c>
      <c r="D1770" s="179" t="s">
        <v>657</v>
      </c>
      <c r="E1770" s="180" t="s">
        <v>3588</v>
      </c>
      <c r="F1770" s="181" t="s">
        <v>3589</v>
      </c>
      <c r="G1770" s="182" t="s">
        <v>631</v>
      </c>
      <c r="H1770" s="183">
        <v>5</v>
      </c>
      <c r="I1770" s="184"/>
      <c r="J1770" s="185">
        <f>ROUND(I1770*H1770,2)</f>
        <v>0</v>
      </c>
      <c r="K1770" s="181" t="s">
        <v>381</v>
      </c>
      <c r="L1770" s="186"/>
      <c r="M1770" s="187" t="s">
        <v>1</v>
      </c>
      <c r="N1770" s="188" t="s">
        <v>41</v>
      </c>
      <c r="P1770" s="147">
        <f>O1770*H1770</f>
        <v>0</v>
      </c>
      <c r="Q1770" s="147">
        <v>0</v>
      </c>
      <c r="R1770" s="147">
        <f>Q1770*H1770</f>
        <v>0</v>
      </c>
      <c r="S1770" s="147">
        <v>0</v>
      </c>
      <c r="T1770" s="148">
        <f>S1770*H1770</f>
        <v>0</v>
      </c>
      <c r="AR1770" s="149" t="s">
        <v>424</v>
      </c>
      <c r="AT1770" s="149" t="s">
        <v>657</v>
      </c>
      <c r="AU1770" s="149" t="s">
        <v>83</v>
      </c>
      <c r="AY1770" s="17" t="s">
        <v>375</v>
      </c>
      <c r="BE1770" s="150">
        <f>IF(N1770="základní",J1770,0)</f>
        <v>0</v>
      </c>
      <c r="BF1770" s="150">
        <f>IF(N1770="snížená",J1770,0)</f>
        <v>0</v>
      </c>
      <c r="BG1770" s="150">
        <f>IF(N1770="zákl. přenesená",J1770,0)</f>
        <v>0</v>
      </c>
      <c r="BH1770" s="150">
        <f>IF(N1770="sníž. přenesená",J1770,0)</f>
        <v>0</v>
      </c>
      <c r="BI1770" s="150">
        <f>IF(N1770="nulová",J1770,0)</f>
        <v>0</v>
      </c>
      <c r="BJ1770" s="17" t="s">
        <v>83</v>
      </c>
      <c r="BK1770" s="150">
        <f>ROUND(I1770*H1770,2)</f>
        <v>0</v>
      </c>
      <c r="BL1770" s="17" t="s">
        <v>382</v>
      </c>
      <c r="BM1770" s="149" t="s">
        <v>3590</v>
      </c>
    </row>
    <row r="1771" spans="2:65" s="12" customFormat="1" ht="11.25" x14ac:dyDescent="0.2">
      <c r="B1771" s="151"/>
      <c r="D1771" s="152" t="s">
        <v>384</v>
      </c>
      <c r="E1771" s="153" t="s">
        <v>1</v>
      </c>
      <c r="F1771" s="154" t="s">
        <v>404</v>
      </c>
      <c r="H1771" s="155">
        <v>5</v>
      </c>
      <c r="I1771" s="156"/>
      <c r="L1771" s="151"/>
      <c r="M1771" s="157"/>
      <c r="T1771" s="158"/>
      <c r="AT1771" s="153" t="s">
        <v>384</v>
      </c>
      <c r="AU1771" s="153" t="s">
        <v>83</v>
      </c>
      <c r="AV1771" s="12" t="s">
        <v>85</v>
      </c>
      <c r="AW1771" s="12" t="s">
        <v>32</v>
      </c>
      <c r="AX1771" s="12" t="s">
        <v>83</v>
      </c>
      <c r="AY1771" s="153" t="s">
        <v>375</v>
      </c>
    </row>
    <row r="1772" spans="2:65" s="14" customFormat="1" ht="11.25" x14ac:dyDescent="0.2">
      <c r="B1772" s="166"/>
      <c r="D1772" s="152" t="s">
        <v>384</v>
      </c>
      <c r="E1772" s="167" t="s">
        <v>1</v>
      </c>
      <c r="F1772" s="168" t="s">
        <v>3308</v>
      </c>
      <c r="H1772" s="167" t="s">
        <v>1</v>
      </c>
      <c r="I1772" s="169"/>
      <c r="L1772" s="166"/>
      <c r="M1772" s="170"/>
      <c r="T1772" s="171"/>
      <c r="AT1772" s="167" t="s">
        <v>384</v>
      </c>
      <c r="AU1772" s="167" t="s">
        <v>83</v>
      </c>
      <c r="AV1772" s="14" t="s">
        <v>83</v>
      </c>
      <c r="AW1772" s="14" t="s">
        <v>32</v>
      </c>
      <c r="AX1772" s="14" t="s">
        <v>76</v>
      </c>
      <c r="AY1772" s="167" t="s">
        <v>375</v>
      </c>
    </row>
    <row r="1773" spans="2:65" s="1" customFormat="1" ht="21.75" customHeight="1" x14ac:dyDescent="0.2">
      <c r="B1773" s="32"/>
      <c r="C1773" s="179" t="s">
        <v>1936</v>
      </c>
      <c r="D1773" s="179" t="s">
        <v>657</v>
      </c>
      <c r="E1773" s="180" t="s">
        <v>3591</v>
      </c>
      <c r="F1773" s="181" t="s">
        <v>3592</v>
      </c>
      <c r="G1773" s="182" t="s">
        <v>631</v>
      </c>
      <c r="H1773" s="183">
        <v>2</v>
      </c>
      <c r="I1773" s="184"/>
      <c r="J1773" s="185">
        <f>ROUND(I1773*H1773,2)</f>
        <v>0</v>
      </c>
      <c r="K1773" s="181" t="s">
        <v>381</v>
      </c>
      <c r="L1773" s="186"/>
      <c r="M1773" s="187" t="s">
        <v>1</v>
      </c>
      <c r="N1773" s="188" t="s">
        <v>41</v>
      </c>
      <c r="P1773" s="147">
        <f>O1773*H1773</f>
        <v>0</v>
      </c>
      <c r="Q1773" s="147">
        <v>0</v>
      </c>
      <c r="R1773" s="147">
        <f>Q1773*H1773</f>
        <v>0</v>
      </c>
      <c r="S1773" s="147">
        <v>0</v>
      </c>
      <c r="T1773" s="148">
        <f>S1773*H1773</f>
        <v>0</v>
      </c>
      <c r="AR1773" s="149" t="s">
        <v>424</v>
      </c>
      <c r="AT1773" s="149" t="s">
        <v>657</v>
      </c>
      <c r="AU1773" s="149" t="s">
        <v>83</v>
      </c>
      <c r="AY1773" s="17" t="s">
        <v>375</v>
      </c>
      <c r="BE1773" s="150">
        <f>IF(N1773="základní",J1773,0)</f>
        <v>0</v>
      </c>
      <c r="BF1773" s="150">
        <f>IF(N1773="snížená",J1773,0)</f>
        <v>0</v>
      </c>
      <c r="BG1773" s="150">
        <f>IF(N1773="zákl. přenesená",J1773,0)</f>
        <v>0</v>
      </c>
      <c r="BH1773" s="150">
        <f>IF(N1773="sníž. přenesená",J1773,0)</f>
        <v>0</v>
      </c>
      <c r="BI1773" s="150">
        <f>IF(N1773="nulová",J1773,0)</f>
        <v>0</v>
      </c>
      <c r="BJ1773" s="17" t="s">
        <v>83</v>
      </c>
      <c r="BK1773" s="150">
        <f>ROUND(I1773*H1773,2)</f>
        <v>0</v>
      </c>
      <c r="BL1773" s="17" t="s">
        <v>382</v>
      </c>
      <c r="BM1773" s="149" t="s">
        <v>3593</v>
      </c>
    </row>
    <row r="1774" spans="2:65" s="12" customFormat="1" ht="11.25" x14ac:dyDescent="0.2">
      <c r="B1774" s="151"/>
      <c r="D1774" s="152" t="s">
        <v>384</v>
      </c>
      <c r="E1774" s="153" t="s">
        <v>1</v>
      </c>
      <c r="F1774" s="154" t="s">
        <v>85</v>
      </c>
      <c r="H1774" s="155">
        <v>2</v>
      </c>
      <c r="I1774" s="156"/>
      <c r="L1774" s="151"/>
      <c r="M1774" s="157"/>
      <c r="T1774" s="158"/>
      <c r="AT1774" s="153" t="s">
        <v>384</v>
      </c>
      <c r="AU1774" s="153" t="s">
        <v>83</v>
      </c>
      <c r="AV1774" s="12" t="s">
        <v>85</v>
      </c>
      <c r="AW1774" s="12" t="s">
        <v>32</v>
      </c>
      <c r="AX1774" s="12" t="s">
        <v>83</v>
      </c>
      <c r="AY1774" s="153" t="s">
        <v>375</v>
      </c>
    </row>
    <row r="1775" spans="2:65" s="14" customFormat="1" ht="11.25" x14ac:dyDescent="0.2">
      <c r="B1775" s="166"/>
      <c r="D1775" s="152" t="s">
        <v>384</v>
      </c>
      <c r="E1775" s="167" t="s">
        <v>1</v>
      </c>
      <c r="F1775" s="168" t="s">
        <v>3308</v>
      </c>
      <c r="H1775" s="167" t="s">
        <v>1</v>
      </c>
      <c r="I1775" s="169"/>
      <c r="L1775" s="166"/>
      <c r="M1775" s="170"/>
      <c r="T1775" s="171"/>
      <c r="AT1775" s="167" t="s">
        <v>384</v>
      </c>
      <c r="AU1775" s="167" t="s">
        <v>83</v>
      </c>
      <c r="AV1775" s="14" t="s">
        <v>83</v>
      </c>
      <c r="AW1775" s="14" t="s">
        <v>32</v>
      </c>
      <c r="AX1775" s="14" t="s">
        <v>76</v>
      </c>
      <c r="AY1775" s="167" t="s">
        <v>375</v>
      </c>
    </row>
    <row r="1776" spans="2:65" s="1" customFormat="1" ht="21.75" customHeight="1" x14ac:dyDescent="0.2">
      <c r="B1776" s="32"/>
      <c r="C1776" s="179" t="s">
        <v>1940</v>
      </c>
      <c r="D1776" s="179" t="s">
        <v>657</v>
      </c>
      <c r="E1776" s="180" t="s">
        <v>3594</v>
      </c>
      <c r="F1776" s="181" t="s">
        <v>3595</v>
      </c>
      <c r="G1776" s="182" t="s">
        <v>631</v>
      </c>
      <c r="H1776" s="183">
        <v>1</v>
      </c>
      <c r="I1776" s="184"/>
      <c r="J1776" s="185">
        <f>ROUND(I1776*H1776,2)</f>
        <v>0</v>
      </c>
      <c r="K1776" s="181" t="s">
        <v>381</v>
      </c>
      <c r="L1776" s="186"/>
      <c r="M1776" s="187" t="s">
        <v>1</v>
      </c>
      <c r="N1776" s="188" t="s">
        <v>41</v>
      </c>
      <c r="P1776" s="147">
        <f>O1776*H1776</f>
        <v>0</v>
      </c>
      <c r="Q1776" s="147">
        <v>0</v>
      </c>
      <c r="R1776" s="147">
        <f>Q1776*H1776</f>
        <v>0</v>
      </c>
      <c r="S1776" s="147">
        <v>0</v>
      </c>
      <c r="T1776" s="148">
        <f>S1776*H1776</f>
        <v>0</v>
      </c>
      <c r="AR1776" s="149" t="s">
        <v>424</v>
      </c>
      <c r="AT1776" s="149" t="s">
        <v>657</v>
      </c>
      <c r="AU1776" s="149" t="s">
        <v>83</v>
      </c>
      <c r="AY1776" s="17" t="s">
        <v>375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83</v>
      </c>
      <c r="BK1776" s="150">
        <f>ROUND(I1776*H1776,2)</f>
        <v>0</v>
      </c>
      <c r="BL1776" s="17" t="s">
        <v>382</v>
      </c>
      <c r="BM1776" s="149" t="s">
        <v>3596</v>
      </c>
    </row>
    <row r="1777" spans="2:65" s="12" customFormat="1" ht="11.25" x14ac:dyDescent="0.2">
      <c r="B1777" s="151"/>
      <c r="D1777" s="152" t="s">
        <v>384</v>
      </c>
      <c r="E1777" s="153" t="s">
        <v>1</v>
      </c>
      <c r="F1777" s="154" t="s">
        <v>83</v>
      </c>
      <c r="H1777" s="155">
        <v>1</v>
      </c>
      <c r="I1777" s="156"/>
      <c r="L1777" s="151"/>
      <c r="M1777" s="157"/>
      <c r="T1777" s="158"/>
      <c r="AT1777" s="153" t="s">
        <v>384</v>
      </c>
      <c r="AU1777" s="153" t="s">
        <v>83</v>
      </c>
      <c r="AV1777" s="12" t="s">
        <v>85</v>
      </c>
      <c r="AW1777" s="12" t="s">
        <v>32</v>
      </c>
      <c r="AX1777" s="12" t="s">
        <v>83</v>
      </c>
      <c r="AY1777" s="153" t="s">
        <v>375</v>
      </c>
    </row>
    <row r="1778" spans="2:65" s="14" customFormat="1" ht="11.25" x14ac:dyDescent="0.2">
      <c r="B1778" s="166"/>
      <c r="D1778" s="152" t="s">
        <v>384</v>
      </c>
      <c r="E1778" s="167" t="s">
        <v>1</v>
      </c>
      <c r="F1778" s="168" t="s">
        <v>3301</v>
      </c>
      <c r="H1778" s="167" t="s">
        <v>1</v>
      </c>
      <c r="I1778" s="169"/>
      <c r="L1778" s="166"/>
      <c r="M1778" s="170"/>
      <c r="T1778" s="171"/>
      <c r="AT1778" s="167" t="s">
        <v>384</v>
      </c>
      <c r="AU1778" s="167" t="s">
        <v>83</v>
      </c>
      <c r="AV1778" s="14" t="s">
        <v>83</v>
      </c>
      <c r="AW1778" s="14" t="s">
        <v>32</v>
      </c>
      <c r="AX1778" s="14" t="s">
        <v>76</v>
      </c>
      <c r="AY1778" s="167" t="s">
        <v>375</v>
      </c>
    </row>
    <row r="1779" spans="2:65" s="1" customFormat="1" ht="16.5" customHeight="1" x14ac:dyDescent="0.2">
      <c r="B1779" s="32"/>
      <c r="C1779" s="179" t="s">
        <v>1945</v>
      </c>
      <c r="D1779" s="179" t="s">
        <v>657</v>
      </c>
      <c r="E1779" s="180" t="s">
        <v>3597</v>
      </c>
      <c r="F1779" s="181" t="s">
        <v>3598</v>
      </c>
      <c r="G1779" s="182" t="s">
        <v>631</v>
      </c>
      <c r="H1779" s="183">
        <v>100</v>
      </c>
      <c r="I1779" s="184"/>
      <c r="J1779" s="185">
        <f>ROUND(I1779*H1779,2)</f>
        <v>0</v>
      </c>
      <c r="K1779" s="181" t="s">
        <v>381</v>
      </c>
      <c r="L1779" s="186"/>
      <c r="M1779" s="187" t="s">
        <v>1</v>
      </c>
      <c r="N1779" s="188" t="s">
        <v>41</v>
      </c>
      <c r="P1779" s="147">
        <f>O1779*H1779</f>
        <v>0</v>
      </c>
      <c r="Q1779" s="147">
        <v>0</v>
      </c>
      <c r="R1779" s="147">
        <f>Q1779*H1779</f>
        <v>0</v>
      </c>
      <c r="S1779" s="147">
        <v>0</v>
      </c>
      <c r="T1779" s="148">
        <f>S1779*H1779</f>
        <v>0</v>
      </c>
      <c r="AR1779" s="149" t="s">
        <v>424</v>
      </c>
      <c r="AT1779" s="149" t="s">
        <v>657</v>
      </c>
      <c r="AU1779" s="149" t="s">
        <v>83</v>
      </c>
      <c r="AY1779" s="17" t="s">
        <v>375</v>
      </c>
      <c r="BE1779" s="150">
        <f>IF(N1779="základní",J1779,0)</f>
        <v>0</v>
      </c>
      <c r="BF1779" s="150">
        <f>IF(N1779="snížená",J1779,0)</f>
        <v>0</v>
      </c>
      <c r="BG1779" s="150">
        <f>IF(N1779="zákl. přenesená",J1779,0)</f>
        <v>0</v>
      </c>
      <c r="BH1779" s="150">
        <f>IF(N1779="sníž. přenesená",J1779,0)</f>
        <v>0</v>
      </c>
      <c r="BI1779" s="150">
        <f>IF(N1779="nulová",J1779,0)</f>
        <v>0</v>
      </c>
      <c r="BJ1779" s="17" t="s">
        <v>83</v>
      </c>
      <c r="BK1779" s="150">
        <f>ROUND(I1779*H1779,2)</f>
        <v>0</v>
      </c>
      <c r="BL1779" s="17" t="s">
        <v>382</v>
      </c>
      <c r="BM1779" s="149" t="s">
        <v>3599</v>
      </c>
    </row>
    <row r="1780" spans="2:65" s="12" customFormat="1" ht="11.25" x14ac:dyDescent="0.2">
      <c r="B1780" s="151"/>
      <c r="D1780" s="152" t="s">
        <v>384</v>
      </c>
      <c r="E1780" s="153" t="s">
        <v>1</v>
      </c>
      <c r="F1780" s="154" t="s">
        <v>435</v>
      </c>
      <c r="H1780" s="155">
        <v>10</v>
      </c>
      <c r="I1780" s="156"/>
      <c r="L1780" s="151"/>
      <c r="M1780" s="157"/>
      <c r="T1780" s="158"/>
      <c r="AT1780" s="153" t="s">
        <v>384</v>
      </c>
      <c r="AU1780" s="153" t="s">
        <v>83</v>
      </c>
      <c r="AV1780" s="12" t="s">
        <v>85</v>
      </c>
      <c r="AW1780" s="12" t="s">
        <v>32</v>
      </c>
      <c r="AX1780" s="12" t="s">
        <v>76</v>
      </c>
      <c r="AY1780" s="153" t="s">
        <v>375</v>
      </c>
    </row>
    <row r="1781" spans="2:65" s="12" customFormat="1" ht="11.25" x14ac:dyDescent="0.2">
      <c r="B1781" s="151"/>
      <c r="D1781" s="152" t="s">
        <v>384</v>
      </c>
      <c r="E1781" s="153" t="s">
        <v>1</v>
      </c>
      <c r="F1781" s="154" t="s">
        <v>435</v>
      </c>
      <c r="H1781" s="155">
        <v>10</v>
      </c>
      <c r="I1781" s="156"/>
      <c r="L1781" s="151"/>
      <c r="M1781" s="157"/>
      <c r="T1781" s="158"/>
      <c r="AT1781" s="153" t="s">
        <v>384</v>
      </c>
      <c r="AU1781" s="153" t="s">
        <v>83</v>
      </c>
      <c r="AV1781" s="12" t="s">
        <v>85</v>
      </c>
      <c r="AW1781" s="12" t="s">
        <v>32</v>
      </c>
      <c r="AX1781" s="12" t="s">
        <v>76</v>
      </c>
      <c r="AY1781" s="153" t="s">
        <v>375</v>
      </c>
    </row>
    <row r="1782" spans="2:65" s="12" customFormat="1" ht="11.25" x14ac:dyDescent="0.2">
      <c r="B1782" s="151"/>
      <c r="D1782" s="152" t="s">
        <v>384</v>
      </c>
      <c r="E1782" s="153" t="s">
        <v>1</v>
      </c>
      <c r="F1782" s="154" t="s">
        <v>435</v>
      </c>
      <c r="H1782" s="155">
        <v>10</v>
      </c>
      <c r="I1782" s="156"/>
      <c r="L1782" s="151"/>
      <c r="M1782" s="157"/>
      <c r="T1782" s="158"/>
      <c r="AT1782" s="153" t="s">
        <v>384</v>
      </c>
      <c r="AU1782" s="153" t="s">
        <v>83</v>
      </c>
      <c r="AV1782" s="12" t="s">
        <v>85</v>
      </c>
      <c r="AW1782" s="12" t="s">
        <v>32</v>
      </c>
      <c r="AX1782" s="12" t="s">
        <v>76</v>
      </c>
      <c r="AY1782" s="153" t="s">
        <v>375</v>
      </c>
    </row>
    <row r="1783" spans="2:65" s="12" customFormat="1" ht="11.25" x14ac:dyDescent="0.2">
      <c r="B1783" s="151"/>
      <c r="D1783" s="152" t="s">
        <v>384</v>
      </c>
      <c r="E1783" s="153" t="s">
        <v>1</v>
      </c>
      <c r="F1783" s="154" t="s">
        <v>435</v>
      </c>
      <c r="H1783" s="155">
        <v>10</v>
      </c>
      <c r="I1783" s="156"/>
      <c r="L1783" s="151"/>
      <c r="M1783" s="157"/>
      <c r="T1783" s="158"/>
      <c r="AT1783" s="153" t="s">
        <v>384</v>
      </c>
      <c r="AU1783" s="153" t="s">
        <v>83</v>
      </c>
      <c r="AV1783" s="12" t="s">
        <v>85</v>
      </c>
      <c r="AW1783" s="12" t="s">
        <v>32</v>
      </c>
      <c r="AX1783" s="12" t="s">
        <v>76</v>
      </c>
      <c r="AY1783" s="153" t="s">
        <v>375</v>
      </c>
    </row>
    <row r="1784" spans="2:65" s="12" customFormat="1" ht="11.25" x14ac:dyDescent="0.2">
      <c r="B1784" s="151"/>
      <c r="D1784" s="152" t="s">
        <v>384</v>
      </c>
      <c r="E1784" s="153" t="s">
        <v>1</v>
      </c>
      <c r="F1784" s="154" t="s">
        <v>435</v>
      </c>
      <c r="H1784" s="155">
        <v>10</v>
      </c>
      <c r="I1784" s="156"/>
      <c r="L1784" s="151"/>
      <c r="M1784" s="157"/>
      <c r="T1784" s="158"/>
      <c r="AT1784" s="153" t="s">
        <v>384</v>
      </c>
      <c r="AU1784" s="153" t="s">
        <v>83</v>
      </c>
      <c r="AV1784" s="12" t="s">
        <v>85</v>
      </c>
      <c r="AW1784" s="12" t="s">
        <v>32</v>
      </c>
      <c r="AX1784" s="12" t="s">
        <v>76</v>
      </c>
      <c r="AY1784" s="153" t="s">
        <v>375</v>
      </c>
    </row>
    <row r="1785" spans="2:65" s="12" customFormat="1" ht="11.25" x14ac:dyDescent="0.2">
      <c r="B1785" s="151"/>
      <c r="D1785" s="152" t="s">
        <v>384</v>
      </c>
      <c r="E1785" s="153" t="s">
        <v>1</v>
      </c>
      <c r="F1785" s="154" t="s">
        <v>435</v>
      </c>
      <c r="H1785" s="155">
        <v>10</v>
      </c>
      <c r="I1785" s="156"/>
      <c r="L1785" s="151"/>
      <c r="M1785" s="157"/>
      <c r="T1785" s="158"/>
      <c r="AT1785" s="153" t="s">
        <v>384</v>
      </c>
      <c r="AU1785" s="153" t="s">
        <v>83</v>
      </c>
      <c r="AV1785" s="12" t="s">
        <v>85</v>
      </c>
      <c r="AW1785" s="12" t="s">
        <v>32</v>
      </c>
      <c r="AX1785" s="12" t="s">
        <v>76</v>
      </c>
      <c r="AY1785" s="153" t="s">
        <v>375</v>
      </c>
    </row>
    <row r="1786" spans="2:65" s="12" customFormat="1" ht="11.25" x14ac:dyDescent="0.2">
      <c r="B1786" s="151"/>
      <c r="D1786" s="152" t="s">
        <v>384</v>
      </c>
      <c r="E1786" s="153" t="s">
        <v>1</v>
      </c>
      <c r="F1786" s="154" t="s">
        <v>435</v>
      </c>
      <c r="H1786" s="155">
        <v>10</v>
      </c>
      <c r="I1786" s="156"/>
      <c r="L1786" s="151"/>
      <c r="M1786" s="157"/>
      <c r="T1786" s="158"/>
      <c r="AT1786" s="153" t="s">
        <v>384</v>
      </c>
      <c r="AU1786" s="153" t="s">
        <v>83</v>
      </c>
      <c r="AV1786" s="12" t="s">
        <v>85</v>
      </c>
      <c r="AW1786" s="12" t="s">
        <v>32</v>
      </c>
      <c r="AX1786" s="12" t="s">
        <v>76</v>
      </c>
      <c r="AY1786" s="153" t="s">
        <v>375</v>
      </c>
    </row>
    <row r="1787" spans="2:65" s="12" customFormat="1" ht="11.25" x14ac:dyDescent="0.2">
      <c r="B1787" s="151"/>
      <c r="D1787" s="152" t="s">
        <v>384</v>
      </c>
      <c r="E1787" s="153" t="s">
        <v>1</v>
      </c>
      <c r="F1787" s="154" t="s">
        <v>435</v>
      </c>
      <c r="H1787" s="155">
        <v>10</v>
      </c>
      <c r="I1787" s="156"/>
      <c r="L1787" s="151"/>
      <c r="M1787" s="157"/>
      <c r="T1787" s="158"/>
      <c r="AT1787" s="153" t="s">
        <v>384</v>
      </c>
      <c r="AU1787" s="153" t="s">
        <v>83</v>
      </c>
      <c r="AV1787" s="12" t="s">
        <v>85</v>
      </c>
      <c r="AW1787" s="12" t="s">
        <v>32</v>
      </c>
      <c r="AX1787" s="12" t="s">
        <v>76</v>
      </c>
      <c r="AY1787" s="153" t="s">
        <v>375</v>
      </c>
    </row>
    <row r="1788" spans="2:65" s="12" customFormat="1" ht="11.25" x14ac:dyDescent="0.2">
      <c r="B1788" s="151"/>
      <c r="D1788" s="152" t="s">
        <v>384</v>
      </c>
      <c r="E1788" s="153" t="s">
        <v>1</v>
      </c>
      <c r="F1788" s="154" t="s">
        <v>435</v>
      </c>
      <c r="H1788" s="155">
        <v>10</v>
      </c>
      <c r="I1788" s="156"/>
      <c r="L1788" s="151"/>
      <c r="M1788" s="157"/>
      <c r="T1788" s="158"/>
      <c r="AT1788" s="153" t="s">
        <v>384</v>
      </c>
      <c r="AU1788" s="153" t="s">
        <v>83</v>
      </c>
      <c r="AV1788" s="12" t="s">
        <v>85</v>
      </c>
      <c r="AW1788" s="12" t="s">
        <v>32</v>
      </c>
      <c r="AX1788" s="12" t="s">
        <v>76</v>
      </c>
      <c r="AY1788" s="153" t="s">
        <v>375</v>
      </c>
    </row>
    <row r="1789" spans="2:65" s="12" customFormat="1" ht="11.25" x14ac:dyDescent="0.2">
      <c r="B1789" s="151"/>
      <c r="D1789" s="152" t="s">
        <v>384</v>
      </c>
      <c r="E1789" s="153" t="s">
        <v>1</v>
      </c>
      <c r="F1789" s="154" t="s">
        <v>435</v>
      </c>
      <c r="H1789" s="155">
        <v>10</v>
      </c>
      <c r="I1789" s="156"/>
      <c r="L1789" s="151"/>
      <c r="M1789" s="157"/>
      <c r="T1789" s="158"/>
      <c r="AT1789" s="153" t="s">
        <v>384</v>
      </c>
      <c r="AU1789" s="153" t="s">
        <v>83</v>
      </c>
      <c r="AV1789" s="12" t="s">
        <v>85</v>
      </c>
      <c r="AW1789" s="12" t="s">
        <v>32</v>
      </c>
      <c r="AX1789" s="12" t="s">
        <v>76</v>
      </c>
      <c r="AY1789" s="153" t="s">
        <v>375</v>
      </c>
    </row>
    <row r="1790" spans="2:65" s="14" customFormat="1" ht="11.25" x14ac:dyDescent="0.2">
      <c r="B1790" s="166"/>
      <c r="D1790" s="152" t="s">
        <v>384</v>
      </c>
      <c r="E1790" s="167" t="s">
        <v>1</v>
      </c>
      <c r="F1790" s="168" t="s">
        <v>3308</v>
      </c>
      <c r="H1790" s="167" t="s">
        <v>1</v>
      </c>
      <c r="I1790" s="169"/>
      <c r="L1790" s="166"/>
      <c r="M1790" s="170"/>
      <c r="T1790" s="171"/>
      <c r="AT1790" s="167" t="s">
        <v>384</v>
      </c>
      <c r="AU1790" s="167" t="s">
        <v>83</v>
      </c>
      <c r="AV1790" s="14" t="s">
        <v>83</v>
      </c>
      <c r="AW1790" s="14" t="s">
        <v>32</v>
      </c>
      <c r="AX1790" s="14" t="s">
        <v>76</v>
      </c>
      <c r="AY1790" s="167" t="s">
        <v>375</v>
      </c>
    </row>
    <row r="1791" spans="2:65" s="13" customFormat="1" ht="11.25" x14ac:dyDescent="0.2">
      <c r="B1791" s="159"/>
      <c r="D1791" s="152" t="s">
        <v>384</v>
      </c>
      <c r="E1791" s="160" t="s">
        <v>1</v>
      </c>
      <c r="F1791" s="161" t="s">
        <v>387</v>
      </c>
      <c r="H1791" s="162">
        <v>100</v>
      </c>
      <c r="I1791" s="163"/>
      <c r="L1791" s="159"/>
      <c r="M1791" s="164"/>
      <c r="T1791" s="165"/>
      <c r="AT1791" s="160" t="s">
        <v>384</v>
      </c>
      <c r="AU1791" s="160" t="s">
        <v>83</v>
      </c>
      <c r="AV1791" s="13" t="s">
        <v>382</v>
      </c>
      <c r="AW1791" s="13" t="s">
        <v>32</v>
      </c>
      <c r="AX1791" s="13" t="s">
        <v>83</v>
      </c>
      <c r="AY1791" s="160" t="s">
        <v>375</v>
      </c>
    </row>
    <row r="1792" spans="2:65" s="1" customFormat="1" ht="16.5" customHeight="1" x14ac:dyDescent="0.2">
      <c r="B1792" s="32"/>
      <c r="C1792" s="179" t="s">
        <v>1951</v>
      </c>
      <c r="D1792" s="179" t="s">
        <v>657</v>
      </c>
      <c r="E1792" s="180" t="s">
        <v>3600</v>
      </c>
      <c r="F1792" s="181" t="s">
        <v>3601</v>
      </c>
      <c r="G1792" s="182" t="s">
        <v>631</v>
      </c>
      <c r="H1792" s="183">
        <v>200</v>
      </c>
      <c r="I1792" s="184"/>
      <c r="J1792" s="185">
        <f>ROUND(I1792*H1792,2)</f>
        <v>0</v>
      </c>
      <c r="K1792" s="181" t="s">
        <v>381</v>
      </c>
      <c r="L1792" s="186"/>
      <c r="M1792" s="187" t="s">
        <v>1</v>
      </c>
      <c r="N1792" s="188" t="s">
        <v>41</v>
      </c>
      <c r="P1792" s="147">
        <f>O1792*H1792</f>
        <v>0</v>
      </c>
      <c r="Q1792" s="147">
        <v>0</v>
      </c>
      <c r="R1792" s="147">
        <f>Q1792*H1792</f>
        <v>0</v>
      </c>
      <c r="S1792" s="147">
        <v>0</v>
      </c>
      <c r="T1792" s="148">
        <f>S1792*H1792</f>
        <v>0</v>
      </c>
      <c r="AR1792" s="149" t="s">
        <v>424</v>
      </c>
      <c r="AT1792" s="149" t="s">
        <v>657</v>
      </c>
      <c r="AU1792" s="149" t="s">
        <v>83</v>
      </c>
      <c r="AY1792" s="17" t="s">
        <v>375</v>
      </c>
      <c r="BE1792" s="150">
        <f>IF(N1792="základní",J1792,0)</f>
        <v>0</v>
      </c>
      <c r="BF1792" s="150">
        <f>IF(N1792="snížená",J1792,0)</f>
        <v>0</v>
      </c>
      <c r="BG1792" s="150">
        <f>IF(N1792="zákl. přenesená",J1792,0)</f>
        <v>0</v>
      </c>
      <c r="BH1792" s="150">
        <f>IF(N1792="sníž. přenesená",J1792,0)</f>
        <v>0</v>
      </c>
      <c r="BI1792" s="150">
        <f>IF(N1792="nulová",J1792,0)</f>
        <v>0</v>
      </c>
      <c r="BJ1792" s="17" t="s">
        <v>83</v>
      </c>
      <c r="BK1792" s="150">
        <f>ROUND(I1792*H1792,2)</f>
        <v>0</v>
      </c>
      <c r="BL1792" s="17" t="s">
        <v>382</v>
      </c>
      <c r="BM1792" s="149" t="s">
        <v>3602</v>
      </c>
    </row>
    <row r="1793" spans="2:65" s="12" customFormat="1" ht="11.25" x14ac:dyDescent="0.2">
      <c r="B1793" s="151"/>
      <c r="D1793" s="152" t="s">
        <v>384</v>
      </c>
      <c r="E1793" s="153" t="s">
        <v>1</v>
      </c>
      <c r="F1793" s="154" t="s">
        <v>529</v>
      </c>
      <c r="H1793" s="155">
        <v>20</v>
      </c>
      <c r="I1793" s="156"/>
      <c r="L1793" s="151"/>
      <c r="M1793" s="157"/>
      <c r="T1793" s="158"/>
      <c r="AT1793" s="153" t="s">
        <v>384</v>
      </c>
      <c r="AU1793" s="153" t="s">
        <v>83</v>
      </c>
      <c r="AV1793" s="12" t="s">
        <v>85</v>
      </c>
      <c r="AW1793" s="12" t="s">
        <v>32</v>
      </c>
      <c r="AX1793" s="12" t="s">
        <v>76</v>
      </c>
      <c r="AY1793" s="153" t="s">
        <v>375</v>
      </c>
    </row>
    <row r="1794" spans="2:65" s="12" customFormat="1" ht="11.25" x14ac:dyDescent="0.2">
      <c r="B1794" s="151"/>
      <c r="D1794" s="152" t="s">
        <v>384</v>
      </c>
      <c r="E1794" s="153" t="s">
        <v>1</v>
      </c>
      <c r="F1794" s="154" t="s">
        <v>529</v>
      </c>
      <c r="H1794" s="155">
        <v>20</v>
      </c>
      <c r="I1794" s="156"/>
      <c r="L1794" s="151"/>
      <c r="M1794" s="157"/>
      <c r="T1794" s="158"/>
      <c r="AT1794" s="153" t="s">
        <v>384</v>
      </c>
      <c r="AU1794" s="153" t="s">
        <v>83</v>
      </c>
      <c r="AV1794" s="12" t="s">
        <v>85</v>
      </c>
      <c r="AW1794" s="12" t="s">
        <v>32</v>
      </c>
      <c r="AX1794" s="12" t="s">
        <v>76</v>
      </c>
      <c r="AY1794" s="153" t="s">
        <v>375</v>
      </c>
    </row>
    <row r="1795" spans="2:65" s="12" customFormat="1" ht="11.25" x14ac:dyDescent="0.2">
      <c r="B1795" s="151"/>
      <c r="D1795" s="152" t="s">
        <v>384</v>
      </c>
      <c r="E1795" s="153" t="s">
        <v>1</v>
      </c>
      <c r="F1795" s="154" t="s">
        <v>529</v>
      </c>
      <c r="H1795" s="155">
        <v>20</v>
      </c>
      <c r="I1795" s="156"/>
      <c r="L1795" s="151"/>
      <c r="M1795" s="157"/>
      <c r="T1795" s="158"/>
      <c r="AT1795" s="153" t="s">
        <v>384</v>
      </c>
      <c r="AU1795" s="153" t="s">
        <v>83</v>
      </c>
      <c r="AV1795" s="12" t="s">
        <v>85</v>
      </c>
      <c r="AW1795" s="12" t="s">
        <v>32</v>
      </c>
      <c r="AX1795" s="12" t="s">
        <v>76</v>
      </c>
      <c r="AY1795" s="153" t="s">
        <v>375</v>
      </c>
    </row>
    <row r="1796" spans="2:65" s="12" customFormat="1" ht="11.25" x14ac:dyDescent="0.2">
      <c r="B1796" s="151"/>
      <c r="D1796" s="152" t="s">
        <v>384</v>
      </c>
      <c r="E1796" s="153" t="s">
        <v>1</v>
      </c>
      <c r="F1796" s="154" t="s">
        <v>529</v>
      </c>
      <c r="H1796" s="155">
        <v>20</v>
      </c>
      <c r="I1796" s="156"/>
      <c r="L1796" s="151"/>
      <c r="M1796" s="157"/>
      <c r="T1796" s="158"/>
      <c r="AT1796" s="153" t="s">
        <v>384</v>
      </c>
      <c r="AU1796" s="153" t="s">
        <v>83</v>
      </c>
      <c r="AV1796" s="12" t="s">
        <v>85</v>
      </c>
      <c r="AW1796" s="12" t="s">
        <v>32</v>
      </c>
      <c r="AX1796" s="12" t="s">
        <v>76</v>
      </c>
      <c r="AY1796" s="153" t="s">
        <v>375</v>
      </c>
    </row>
    <row r="1797" spans="2:65" s="12" customFormat="1" ht="11.25" x14ac:dyDescent="0.2">
      <c r="B1797" s="151"/>
      <c r="D1797" s="152" t="s">
        <v>384</v>
      </c>
      <c r="E1797" s="153" t="s">
        <v>1</v>
      </c>
      <c r="F1797" s="154" t="s">
        <v>529</v>
      </c>
      <c r="H1797" s="155">
        <v>20</v>
      </c>
      <c r="I1797" s="156"/>
      <c r="L1797" s="151"/>
      <c r="M1797" s="157"/>
      <c r="T1797" s="158"/>
      <c r="AT1797" s="153" t="s">
        <v>384</v>
      </c>
      <c r="AU1797" s="153" t="s">
        <v>83</v>
      </c>
      <c r="AV1797" s="12" t="s">
        <v>85</v>
      </c>
      <c r="AW1797" s="12" t="s">
        <v>32</v>
      </c>
      <c r="AX1797" s="12" t="s">
        <v>76</v>
      </c>
      <c r="AY1797" s="153" t="s">
        <v>375</v>
      </c>
    </row>
    <row r="1798" spans="2:65" s="12" customFormat="1" ht="11.25" x14ac:dyDescent="0.2">
      <c r="B1798" s="151"/>
      <c r="D1798" s="152" t="s">
        <v>384</v>
      </c>
      <c r="E1798" s="153" t="s">
        <v>1</v>
      </c>
      <c r="F1798" s="154" t="s">
        <v>1135</v>
      </c>
      <c r="H1798" s="155">
        <v>100</v>
      </c>
      <c r="I1798" s="156"/>
      <c r="L1798" s="151"/>
      <c r="M1798" s="157"/>
      <c r="T1798" s="158"/>
      <c r="AT1798" s="153" t="s">
        <v>384</v>
      </c>
      <c r="AU1798" s="153" t="s">
        <v>83</v>
      </c>
      <c r="AV1798" s="12" t="s">
        <v>85</v>
      </c>
      <c r="AW1798" s="12" t="s">
        <v>32</v>
      </c>
      <c r="AX1798" s="12" t="s">
        <v>76</v>
      </c>
      <c r="AY1798" s="153" t="s">
        <v>375</v>
      </c>
    </row>
    <row r="1799" spans="2:65" s="13" customFormat="1" ht="11.25" x14ac:dyDescent="0.2">
      <c r="B1799" s="159"/>
      <c r="D1799" s="152" t="s">
        <v>384</v>
      </c>
      <c r="E1799" s="160" t="s">
        <v>1</v>
      </c>
      <c r="F1799" s="161" t="s">
        <v>387</v>
      </c>
      <c r="H1799" s="162">
        <v>200</v>
      </c>
      <c r="I1799" s="163"/>
      <c r="L1799" s="159"/>
      <c r="M1799" s="164"/>
      <c r="T1799" s="165"/>
      <c r="AT1799" s="160" t="s">
        <v>384</v>
      </c>
      <c r="AU1799" s="160" t="s">
        <v>83</v>
      </c>
      <c r="AV1799" s="13" t="s">
        <v>382</v>
      </c>
      <c r="AW1799" s="13" t="s">
        <v>32</v>
      </c>
      <c r="AX1799" s="13" t="s">
        <v>83</v>
      </c>
      <c r="AY1799" s="160" t="s">
        <v>375</v>
      </c>
    </row>
    <row r="1800" spans="2:65" s="14" customFormat="1" ht="11.25" x14ac:dyDescent="0.2">
      <c r="B1800" s="166"/>
      <c r="D1800" s="152" t="s">
        <v>384</v>
      </c>
      <c r="E1800" s="167" t="s">
        <v>1</v>
      </c>
      <c r="F1800" s="168" t="s">
        <v>3308</v>
      </c>
      <c r="H1800" s="167" t="s">
        <v>1</v>
      </c>
      <c r="I1800" s="169"/>
      <c r="L1800" s="166"/>
      <c r="M1800" s="170"/>
      <c r="T1800" s="171"/>
      <c r="AT1800" s="167" t="s">
        <v>384</v>
      </c>
      <c r="AU1800" s="167" t="s">
        <v>83</v>
      </c>
      <c r="AV1800" s="14" t="s">
        <v>83</v>
      </c>
      <c r="AW1800" s="14" t="s">
        <v>32</v>
      </c>
      <c r="AX1800" s="14" t="s">
        <v>76</v>
      </c>
      <c r="AY1800" s="167" t="s">
        <v>375</v>
      </c>
    </row>
    <row r="1801" spans="2:65" s="1" customFormat="1" ht="16.5" customHeight="1" x14ac:dyDescent="0.2">
      <c r="B1801" s="32"/>
      <c r="C1801" s="179" t="s">
        <v>1956</v>
      </c>
      <c r="D1801" s="179" t="s">
        <v>657</v>
      </c>
      <c r="E1801" s="180" t="s">
        <v>3603</v>
      </c>
      <c r="F1801" s="181" t="s">
        <v>3604</v>
      </c>
      <c r="G1801" s="182" t="s">
        <v>631</v>
      </c>
      <c r="H1801" s="183">
        <v>100</v>
      </c>
      <c r="I1801" s="184"/>
      <c r="J1801" s="185">
        <f>ROUND(I1801*H1801,2)</f>
        <v>0</v>
      </c>
      <c r="K1801" s="181" t="s">
        <v>381</v>
      </c>
      <c r="L1801" s="186"/>
      <c r="M1801" s="187" t="s">
        <v>1</v>
      </c>
      <c r="N1801" s="188" t="s">
        <v>41</v>
      </c>
      <c r="P1801" s="147">
        <f>O1801*H1801</f>
        <v>0</v>
      </c>
      <c r="Q1801" s="147">
        <v>0</v>
      </c>
      <c r="R1801" s="147">
        <f>Q1801*H1801</f>
        <v>0</v>
      </c>
      <c r="S1801" s="147">
        <v>0</v>
      </c>
      <c r="T1801" s="148">
        <f>S1801*H1801</f>
        <v>0</v>
      </c>
      <c r="AR1801" s="149" t="s">
        <v>424</v>
      </c>
      <c r="AT1801" s="149" t="s">
        <v>657</v>
      </c>
      <c r="AU1801" s="149" t="s">
        <v>83</v>
      </c>
      <c r="AY1801" s="17" t="s">
        <v>375</v>
      </c>
      <c r="BE1801" s="150">
        <f>IF(N1801="základní",J1801,0)</f>
        <v>0</v>
      </c>
      <c r="BF1801" s="150">
        <f>IF(N1801="snížená",J1801,0)</f>
        <v>0</v>
      </c>
      <c r="BG1801" s="150">
        <f>IF(N1801="zákl. přenesená",J1801,0)</f>
        <v>0</v>
      </c>
      <c r="BH1801" s="150">
        <f>IF(N1801="sníž. přenesená",J1801,0)</f>
        <v>0</v>
      </c>
      <c r="BI1801" s="150">
        <f>IF(N1801="nulová",J1801,0)</f>
        <v>0</v>
      </c>
      <c r="BJ1801" s="17" t="s">
        <v>83</v>
      </c>
      <c r="BK1801" s="150">
        <f>ROUND(I1801*H1801,2)</f>
        <v>0</v>
      </c>
      <c r="BL1801" s="17" t="s">
        <v>382</v>
      </c>
      <c r="BM1801" s="149" t="s">
        <v>3605</v>
      </c>
    </row>
    <row r="1802" spans="2:65" s="12" customFormat="1" ht="11.25" x14ac:dyDescent="0.2">
      <c r="B1802" s="151"/>
      <c r="D1802" s="152" t="s">
        <v>384</v>
      </c>
      <c r="E1802" s="153" t="s">
        <v>1</v>
      </c>
      <c r="F1802" s="154" t="s">
        <v>529</v>
      </c>
      <c r="H1802" s="155">
        <v>20</v>
      </c>
      <c r="I1802" s="156"/>
      <c r="L1802" s="151"/>
      <c r="M1802" s="157"/>
      <c r="T1802" s="158"/>
      <c r="AT1802" s="153" t="s">
        <v>384</v>
      </c>
      <c r="AU1802" s="153" t="s">
        <v>83</v>
      </c>
      <c r="AV1802" s="12" t="s">
        <v>85</v>
      </c>
      <c r="AW1802" s="12" t="s">
        <v>32</v>
      </c>
      <c r="AX1802" s="12" t="s">
        <v>76</v>
      </c>
      <c r="AY1802" s="153" t="s">
        <v>375</v>
      </c>
    </row>
    <row r="1803" spans="2:65" s="12" customFormat="1" ht="11.25" x14ac:dyDescent="0.2">
      <c r="B1803" s="151"/>
      <c r="D1803" s="152" t="s">
        <v>384</v>
      </c>
      <c r="E1803" s="153" t="s">
        <v>1</v>
      </c>
      <c r="F1803" s="154" t="s">
        <v>529</v>
      </c>
      <c r="H1803" s="155">
        <v>20</v>
      </c>
      <c r="I1803" s="156"/>
      <c r="L1803" s="151"/>
      <c r="M1803" s="157"/>
      <c r="T1803" s="158"/>
      <c r="AT1803" s="153" t="s">
        <v>384</v>
      </c>
      <c r="AU1803" s="153" t="s">
        <v>83</v>
      </c>
      <c r="AV1803" s="12" t="s">
        <v>85</v>
      </c>
      <c r="AW1803" s="12" t="s">
        <v>32</v>
      </c>
      <c r="AX1803" s="12" t="s">
        <v>76</v>
      </c>
      <c r="AY1803" s="153" t="s">
        <v>375</v>
      </c>
    </row>
    <row r="1804" spans="2:65" s="12" customFormat="1" ht="11.25" x14ac:dyDescent="0.2">
      <c r="B1804" s="151"/>
      <c r="D1804" s="152" t="s">
        <v>384</v>
      </c>
      <c r="E1804" s="153" t="s">
        <v>1</v>
      </c>
      <c r="F1804" s="154" t="s">
        <v>529</v>
      </c>
      <c r="H1804" s="155">
        <v>20</v>
      </c>
      <c r="I1804" s="156"/>
      <c r="L1804" s="151"/>
      <c r="M1804" s="157"/>
      <c r="T1804" s="158"/>
      <c r="AT1804" s="153" t="s">
        <v>384</v>
      </c>
      <c r="AU1804" s="153" t="s">
        <v>83</v>
      </c>
      <c r="AV1804" s="12" t="s">
        <v>85</v>
      </c>
      <c r="AW1804" s="12" t="s">
        <v>32</v>
      </c>
      <c r="AX1804" s="12" t="s">
        <v>76</v>
      </c>
      <c r="AY1804" s="153" t="s">
        <v>375</v>
      </c>
    </row>
    <row r="1805" spans="2:65" s="12" customFormat="1" ht="11.25" x14ac:dyDescent="0.2">
      <c r="B1805" s="151"/>
      <c r="D1805" s="152" t="s">
        <v>384</v>
      </c>
      <c r="E1805" s="153" t="s">
        <v>1</v>
      </c>
      <c r="F1805" s="154" t="s">
        <v>529</v>
      </c>
      <c r="H1805" s="155">
        <v>20</v>
      </c>
      <c r="I1805" s="156"/>
      <c r="L1805" s="151"/>
      <c r="M1805" s="157"/>
      <c r="T1805" s="158"/>
      <c r="AT1805" s="153" t="s">
        <v>384</v>
      </c>
      <c r="AU1805" s="153" t="s">
        <v>83</v>
      </c>
      <c r="AV1805" s="12" t="s">
        <v>85</v>
      </c>
      <c r="AW1805" s="12" t="s">
        <v>32</v>
      </c>
      <c r="AX1805" s="12" t="s">
        <v>76</v>
      </c>
      <c r="AY1805" s="153" t="s">
        <v>375</v>
      </c>
    </row>
    <row r="1806" spans="2:65" s="12" customFormat="1" ht="11.25" x14ac:dyDescent="0.2">
      <c r="B1806" s="151"/>
      <c r="D1806" s="152" t="s">
        <v>384</v>
      </c>
      <c r="E1806" s="153" t="s">
        <v>1</v>
      </c>
      <c r="F1806" s="154" t="s">
        <v>529</v>
      </c>
      <c r="H1806" s="155">
        <v>20</v>
      </c>
      <c r="I1806" s="156"/>
      <c r="L1806" s="151"/>
      <c r="M1806" s="157"/>
      <c r="T1806" s="158"/>
      <c r="AT1806" s="153" t="s">
        <v>384</v>
      </c>
      <c r="AU1806" s="153" t="s">
        <v>83</v>
      </c>
      <c r="AV1806" s="12" t="s">
        <v>85</v>
      </c>
      <c r="AW1806" s="12" t="s">
        <v>32</v>
      </c>
      <c r="AX1806" s="12" t="s">
        <v>76</v>
      </c>
      <c r="AY1806" s="153" t="s">
        <v>375</v>
      </c>
    </row>
    <row r="1807" spans="2:65" s="13" customFormat="1" ht="11.25" x14ac:dyDescent="0.2">
      <c r="B1807" s="159"/>
      <c r="D1807" s="152" t="s">
        <v>384</v>
      </c>
      <c r="E1807" s="160" t="s">
        <v>1</v>
      </c>
      <c r="F1807" s="161" t="s">
        <v>387</v>
      </c>
      <c r="H1807" s="162">
        <v>100</v>
      </c>
      <c r="I1807" s="163"/>
      <c r="L1807" s="159"/>
      <c r="M1807" s="164"/>
      <c r="T1807" s="165"/>
      <c r="AT1807" s="160" t="s">
        <v>384</v>
      </c>
      <c r="AU1807" s="160" t="s">
        <v>83</v>
      </c>
      <c r="AV1807" s="13" t="s">
        <v>382</v>
      </c>
      <c r="AW1807" s="13" t="s">
        <v>32</v>
      </c>
      <c r="AX1807" s="13" t="s">
        <v>83</v>
      </c>
      <c r="AY1807" s="160" t="s">
        <v>375</v>
      </c>
    </row>
    <row r="1808" spans="2:65" s="14" customFormat="1" ht="11.25" x14ac:dyDescent="0.2">
      <c r="B1808" s="166"/>
      <c r="D1808" s="152" t="s">
        <v>384</v>
      </c>
      <c r="E1808" s="167" t="s">
        <v>1</v>
      </c>
      <c r="F1808" s="168" t="s">
        <v>3308</v>
      </c>
      <c r="H1808" s="167" t="s">
        <v>1</v>
      </c>
      <c r="I1808" s="169"/>
      <c r="L1808" s="166"/>
      <c r="M1808" s="170"/>
      <c r="T1808" s="171"/>
      <c r="AT1808" s="167" t="s">
        <v>384</v>
      </c>
      <c r="AU1808" s="167" t="s">
        <v>83</v>
      </c>
      <c r="AV1808" s="14" t="s">
        <v>83</v>
      </c>
      <c r="AW1808" s="14" t="s">
        <v>32</v>
      </c>
      <c r="AX1808" s="14" t="s">
        <v>76</v>
      </c>
      <c r="AY1808" s="167" t="s">
        <v>375</v>
      </c>
    </row>
    <row r="1809" spans="2:65" s="1" customFormat="1" ht="16.5" customHeight="1" x14ac:dyDescent="0.2">
      <c r="B1809" s="32"/>
      <c r="C1809" s="179" t="s">
        <v>1961</v>
      </c>
      <c r="D1809" s="179" t="s">
        <v>657</v>
      </c>
      <c r="E1809" s="180" t="s">
        <v>3606</v>
      </c>
      <c r="F1809" s="181" t="s">
        <v>3607</v>
      </c>
      <c r="G1809" s="182" t="s">
        <v>631</v>
      </c>
      <c r="H1809" s="183">
        <v>160</v>
      </c>
      <c r="I1809" s="184"/>
      <c r="J1809" s="185">
        <f>ROUND(I1809*H1809,2)</f>
        <v>0</v>
      </c>
      <c r="K1809" s="181" t="s">
        <v>381</v>
      </c>
      <c r="L1809" s="186"/>
      <c r="M1809" s="187" t="s">
        <v>1</v>
      </c>
      <c r="N1809" s="188" t="s">
        <v>41</v>
      </c>
      <c r="P1809" s="147">
        <f>O1809*H1809</f>
        <v>0</v>
      </c>
      <c r="Q1809" s="147">
        <v>0</v>
      </c>
      <c r="R1809" s="147">
        <f>Q1809*H1809</f>
        <v>0</v>
      </c>
      <c r="S1809" s="147">
        <v>0</v>
      </c>
      <c r="T1809" s="148">
        <f>S1809*H1809</f>
        <v>0</v>
      </c>
      <c r="AR1809" s="149" t="s">
        <v>424</v>
      </c>
      <c r="AT1809" s="149" t="s">
        <v>657</v>
      </c>
      <c r="AU1809" s="149" t="s">
        <v>83</v>
      </c>
      <c r="AY1809" s="17" t="s">
        <v>375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83</v>
      </c>
      <c r="BK1809" s="150">
        <f>ROUND(I1809*H1809,2)</f>
        <v>0</v>
      </c>
      <c r="BL1809" s="17" t="s">
        <v>382</v>
      </c>
      <c r="BM1809" s="149" t="s">
        <v>3608</v>
      </c>
    </row>
    <row r="1810" spans="2:65" s="12" customFormat="1" ht="11.25" x14ac:dyDescent="0.2">
      <c r="B1810" s="151"/>
      <c r="D1810" s="152" t="s">
        <v>384</v>
      </c>
      <c r="E1810" s="153" t="s">
        <v>1</v>
      </c>
      <c r="F1810" s="154" t="s">
        <v>650</v>
      </c>
      <c r="H1810" s="155">
        <v>40</v>
      </c>
      <c r="I1810" s="156"/>
      <c r="L1810" s="151"/>
      <c r="M1810" s="157"/>
      <c r="T1810" s="158"/>
      <c r="AT1810" s="153" t="s">
        <v>384</v>
      </c>
      <c r="AU1810" s="153" t="s">
        <v>83</v>
      </c>
      <c r="AV1810" s="12" t="s">
        <v>85</v>
      </c>
      <c r="AW1810" s="12" t="s">
        <v>32</v>
      </c>
      <c r="AX1810" s="12" t="s">
        <v>76</v>
      </c>
      <c r="AY1810" s="153" t="s">
        <v>375</v>
      </c>
    </row>
    <row r="1811" spans="2:65" s="12" customFormat="1" ht="11.25" x14ac:dyDescent="0.2">
      <c r="B1811" s="151"/>
      <c r="D1811" s="152" t="s">
        <v>384</v>
      </c>
      <c r="E1811" s="153" t="s">
        <v>1</v>
      </c>
      <c r="F1811" s="154" t="s">
        <v>7</v>
      </c>
      <c r="H1811" s="155">
        <v>21</v>
      </c>
      <c r="I1811" s="156"/>
      <c r="L1811" s="151"/>
      <c r="M1811" s="157"/>
      <c r="T1811" s="158"/>
      <c r="AT1811" s="153" t="s">
        <v>384</v>
      </c>
      <c r="AU1811" s="153" t="s">
        <v>83</v>
      </c>
      <c r="AV1811" s="12" t="s">
        <v>85</v>
      </c>
      <c r="AW1811" s="12" t="s">
        <v>32</v>
      </c>
      <c r="AX1811" s="12" t="s">
        <v>76</v>
      </c>
      <c r="AY1811" s="153" t="s">
        <v>375</v>
      </c>
    </row>
    <row r="1812" spans="2:65" s="12" customFormat="1" ht="11.25" x14ac:dyDescent="0.2">
      <c r="B1812" s="151"/>
      <c r="D1812" s="152" t="s">
        <v>384</v>
      </c>
      <c r="E1812" s="153" t="s">
        <v>1</v>
      </c>
      <c r="F1812" s="154" t="s">
        <v>688</v>
      </c>
      <c r="H1812" s="155">
        <v>45</v>
      </c>
      <c r="I1812" s="156"/>
      <c r="L1812" s="151"/>
      <c r="M1812" s="157"/>
      <c r="T1812" s="158"/>
      <c r="AT1812" s="153" t="s">
        <v>384</v>
      </c>
      <c r="AU1812" s="153" t="s">
        <v>83</v>
      </c>
      <c r="AV1812" s="12" t="s">
        <v>85</v>
      </c>
      <c r="AW1812" s="12" t="s">
        <v>32</v>
      </c>
      <c r="AX1812" s="12" t="s">
        <v>76</v>
      </c>
      <c r="AY1812" s="153" t="s">
        <v>375</v>
      </c>
    </row>
    <row r="1813" spans="2:65" s="12" customFormat="1" ht="11.25" x14ac:dyDescent="0.2">
      <c r="B1813" s="151"/>
      <c r="D1813" s="152" t="s">
        <v>384</v>
      </c>
      <c r="E1813" s="153" t="s">
        <v>1</v>
      </c>
      <c r="F1813" s="154" t="s">
        <v>733</v>
      </c>
      <c r="H1813" s="155">
        <v>54</v>
      </c>
      <c r="I1813" s="156"/>
      <c r="L1813" s="151"/>
      <c r="M1813" s="157"/>
      <c r="T1813" s="158"/>
      <c r="AT1813" s="153" t="s">
        <v>384</v>
      </c>
      <c r="AU1813" s="153" t="s">
        <v>83</v>
      </c>
      <c r="AV1813" s="12" t="s">
        <v>85</v>
      </c>
      <c r="AW1813" s="12" t="s">
        <v>32</v>
      </c>
      <c r="AX1813" s="12" t="s">
        <v>76</v>
      </c>
      <c r="AY1813" s="153" t="s">
        <v>375</v>
      </c>
    </row>
    <row r="1814" spans="2:65" s="13" customFormat="1" ht="11.25" x14ac:dyDescent="0.2">
      <c r="B1814" s="159"/>
      <c r="D1814" s="152" t="s">
        <v>384</v>
      </c>
      <c r="E1814" s="160" t="s">
        <v>1</v>
      </c>
      <c r="F1814" s="161" t="s">
        <v>387</v>
      </c>
      <c r="H1814" s="162">
        <v>160</v>
      </c>
      <c r="I1814" s="163"/>
      <c r="L1814" s="159"/>
      <c r="M1814" s="164"/>
      <c r="T1814" s="165"/>
      <c r="AT1814" s="160" t="s">
        <v>384</v>
      </c>
      <c r="AU1814" s="160" t="s">
        <v>83</v>
      </c>
      <c r="AV1814" s="13" t="s">
        <v>382</v>
      </c>
      <c r="AW1814" s="13" t="s">
        <v>32</v>
      </c>
      <c r="AX1814" s="13" t="s">
        <v>83</v>
      </c>
      <c r="AY1814" s="160" t="s">
        <v>375</v>
      </c>
    </row>
    <row r="1815" spans="2:65" s="14" customFormat="1" ht="11.25" x14ac:dyDescent="0.2">
      <c r="B1815" s="166"/>
      <c r="D1815" s="152" t="s">
        <v>384</v>
      </c>
      <c r="E1815" s="167" t="s">
        <v>1</v>
      </c>
      <c r="F1815" s="168" t="s">
        <v>3308</v>
      </c>
      <c r="H1815" s="167" t="s">
        <v>1</v>
      </c>
      <c r="I1815" s="169"/>
      <c r="L1815" s="166"/>
      <c r="M1815" s="170"/>
      <c r="T1815" s="171"/>
      <c r="AT1815" s="167" t="s">
        <v>384</v>
      </c>
      <c r="AU1815" s="167" t="s">
        <v>83</v>
      </c>
      <c r="AV1815" s="14" t="s">
        <v>83</v>
      </c>
      <c r="AW1815" s="14" t="s">
        <v>32</v>
      </c>
      <c r="AX1815" s="14" t="s">
        <v>76</v>
      </c>
      <c r="AY1815" s="167" t="s">
        <v>375</v>
      </c>
    </row>
    <row r="1816" spans="2:65" s="1" customFormat="1" ht="16.5" customHeight="1" x14ac:dyDescent="0.2">
      <c r="B1816" s="32"/>
      <c r="C1816" s="179" t="s">
        <v>1967</v>
      </c>
      <c r="D1816" s="179" t="s">
        <v>657</v>
      </c>
      <c r="E1816" s="180" t="s">
        <v>3609</v>
      </c>
      <c r="F1816" s="181" t="s">
        <v>3610</v>
      </c>
      <c r="G1816" s="182" t="s">
        <v>631</v>
      </c>
      <c r="H1816" s="183">
        <v>43</v>
      </c>
      <c r="I1816" s="184"/>
      <c r="J1816" s="185">
        <f>ROUND(I1816*H1816,2)</f>
        <v>0</v>
      </c>
      <c r="K1816" s="181" t="s">
        <v>381</v>
      </c>
      <c r="L1816" s="186"/>
      <c r="M1816" s="187" t="s">
        <v>1</v>
      </c>
      <c r="N1816" s="188" t="s">
        <v>41</v>
      </c>
      <c r="P1816" s="147">
        <f>O1816*H1816</f>
        <v>0</v>
      </c>
      <c r="Q1816" s="147">
        <v>0</v>
      </c>
      <c r="R1816" s="147">
        <f>Q1816*H1816</f>
        <v>0</v>
      </c>
      <c r="S1816" s="147">
        <v>0</v>
      </c>
      <c r="T1816" s="148">
        <f>S1816*H1816</f>
        <v>0</v>
      </c>
      <c r="AR1816" s="149" t="s">
        <v>424</v>
      </c>
      <c r="AT1816" s="149" t="s">
        <v>657</v>
      </c>
      <c r="AU1816" s="149" t="s">
        <v>83</v>
      </c>
      <c r="AY1816" s="17" t="s">
        <v>375</v>
      </c>
      <c r="BE1816" s="150">
        <f>IF(N1816="základní",J1816,0)</f>
        <v>0</v>
      </c>
      <c r="BF1816" s="150">
        <f>IF(N1816="snížená",J1816,0)</f>
        <v>0</v>
      </c>
      <c r="BG1816" s="150">
        <f>IF(N1816="zákl. přenesená",J1816,0)</f>
        <v>0</v>
      </c>
      <c r="BH1816" s="150">
        <f>IF(N1816="sníž. přenesená",J1816,0)</f>
        <v>0</v>
      </c>
      <c r="BI1816" s="150">
        <f>IF(N1816="nulová",J1816,0)</f>
        <v>0</v>
      </c>
      <c r="BJ1816" s="17" t="s">
        <v>83</v>
      </c>
      <c r="BK1816" s="150">
        <f>ROUND(I1816*H1816,2)</f>
        <v>0</v>
      </c>
      <c r="BL1816" s="17" t="s">
        <v>382</v>
      </c>
      <c r="BM1816" s="149" t="s">
        <v>3611</v>
      </c>
    </row>
    <row r="1817" spans="2:65" s="12" customFormat="1" ht="11.25" x14ac:dyDescent="0.2">
      <c r="B1817" s="151"/>
      <c r="D1817" s="152" t="s">
        <v>384</v>
      </c>
      <c r="E1817" s="153" t="s">
        <v>1</v>
      </c>
      <c r="F1817" s="154" t="s">
        <v>529</v>
      </c>
      <c r="H1817" s="155">
        <v>20</v>
      </c>
      <c r="I1817" s="156"/>
      <c r="L1817" s="151"/>
      <c r="M1817" s="157"/>
      <c r="T1817" s="158"/>
      <c r="AT1817" s="153" t="s">
        <v>384</v>
      </c>
      <c r="AU1817" s="153" t="s">
        <v>83</v>
      </c>
      <c r="AV1817" s="12" t="s">
        <v>85</v>
      </c>
      <c r="AW1817" s="12" t="s">
        <v>32</v>
      </c>
      <c r="AX1817" s="12" t="s">
        <v>76</v>
      </c>
      <c r="AY1817" s="153" t="s">
        <v>375</v>
      </c>
    </row>
    <row r="1818" spans="2:65" s="12" customFormat="1" ht="11.25" x14ac:dyDescent="0.2">
      <c r="B1818" s="151"/>
      <c r="D1818" s="152" t="s">
        <v>384</v>
      </c>
      <c r="E1818" s="153" t="s">
        <v>1</v>
      </c>
      <c r="F1818" s="154" t="s">
        <v>529</v>
      </c>
      <c r="H1818" s="155">
        <v>20</v>
      </c>
      <c r="I1818" s="156"/>
      <c r="L1818" s="151"/>
      <c r="M1818" s="157"/>
      <c r="T1818" s="158"/>
      <c r="AT1818" s="153" t="s">
        <v>384</v>
      </c>
      <c r="AU1818" s="153" t="s">
        <v>83</v>
      </c>
      <c r="AV1818" s="12" t="s">
        <v>85</v>
      </c>
      <c r="AW1818" s="12" t="s">
        <v>32</v>
      </c>
      <c r="AX1818" s="12" t="s">
        <v>76</v>
      </c>
      <c r="AY1818" s="153" t="s">
        <v>375</v>
      </c>
    </row>
    <row r="1819" spans="2:65" s="12" customFormat="1" ht="11.25" x14ac:dyDescent="0.2">
      <c r="B1819" s="151"/>
      <c r="D1819" s="152" t="s">
        <v>384</v>
      </c>
      <c r="E1819" s="153" t="s">
        <v>1</v>
      </c>
      <c r="F1819" s="154" t="s">
        <v>93</v>
      </c>
      <c r="H1819" s="155">
        <v>3</v>
      </c>
      <c r="I1819" s="156"/>
      <c r="L1819" s="151"/>
      <c r="M1819" s="157"/>
      <c r="T1819" s="158"/>
      <c r="AT1819" s="153" t="s">
        <v>384</v>
      </c>
      <c r="AU1819" s="153" t="s">
        <v>83</v>
      </c>
      <c r="AV1819" s="12" t="s">
        <v>85</v>
      </c>
      <c r="AW1819" s="12" t="s">
        <v>32</v>
      </c>
      <c r="AX1819" s="12" t="s">
        <v>76</v>
      </c>
      <c r="AY1819" s="153" t="s">
        <v>375</v>
      </c>
    </row>
    <row r="1820" spans="2:65" s="13" customFormat="1" ht="11.25" x14ac:dyDescent="0.2">
      <c r="B1820" s="159"/>
      <c r="D1820" s="152" t="s">
        <v>384</v>
      </c>
      <c r="E1820" s="160" t="s">
        <v>1</v>
      </c>
      <c r="F1820" s="161" t="s">
        <v>387</v>
      </c>
      <c r="H1820" s="162">
        <v>43</v>
      </c>
      <c r="I1820" s="163"/>
      <c r="L1820" s="159"/>
      <c r="M1820" s="164"/>
      <c r="T1820" s="165"/>
      <c r="AT1820" s="160" t="s">
        <v>384</v>
      </c>
      <c r="AU1820" s="160" t="s">
        <v>83</v>
      </c>
      <c r="AV1820" s="13" t="s">
        <v>382</v>
      </c>
      <c r="AW1820" s="13" t="s">
        <v>32</v>
      </c>
      <c r="AX1820" s="13" t="s">
        <v>83</v>
      </c>
      <c r="AY1820" s="160" t="s">
        <v>375</v>
      </c>
    </row>
    <row r="1821" spans="2:65" s="14" customFormat="1" ht="11.25" x14ac:dyDescent="0.2">
      <c r="B1821" s="166"/>
      <c r="D1821" s="152" t="s">
        <v>384</v>
      </c>
      <c r="E1821" s="167" t="s">
        <v>1</v>
      </c>
      <c r="F1821" s="168" t="s">
        <v>3308</v>
      </c>
      <c r="H1821" s="167" t="s">
        <v>1</v>
      </c>
      <c r="I1821" s="169"/>
      <c r="L1821" s="166"/>
      <c r="M1821" s="170"/>
      <c r="T1821" s="171"/>
      <c r="AT1821" s="167" t="s">
        <v>384</v>
      </c>
      <c r="AU1821" s="167" t="s">
        <v>83</v>
      </c>
      <c r="AV1821" s="14" t="s">
        <v>83</v>
      </c>
      <c r="AW1821" s="14" t="s">
        <v>32</v>
      </c>
      <c r="AX1821" s="14" t="s">
        <v>76</v>
      </c>
      <c r="AY1821" s="167" t="s">
        <v>375</v>
      </c>
    </row>
    <row r="1822" spans="2:65" s="1" customFormat="1" ht="16.5" customHeight="1" x14ac:dyDescent="0.2">
      <c r="B1822" s="32"/>
      <c r="C1822" s="179" t="s">
        <v>1998</v>
      </c>
      <c r="D1822" s="179" t="s">
        <v>657</v>
      </c>
      <c r="E1822" s="180" t="s">
        <v>3612</v>
      </c>
      <c r="F1822" s="181" t="s">
        <v>3613</v>
      </c>
      <c r="G1822" s="182" t="s">
        <v>631</v>
      </c>
      <c r="H1822" s="183">
        <v>24</v>
      </c>
      <c r="I1822" s="184"/>
      <c r="J1822" s="185">
        <f>ROUND(I1822*H1822,2)</f>
        <v>0</v>
      </c>
      <c r="K1822" s="181" t="s">
        <v>381</v>
      </c>
      <c r="L1822" s="186"/>
      <c r="M1822" s="187" t="s">
        <v>1</v>
      </c>
      <c r="N1822" s="188" t="s">
        <v>41</v>
      </c>
      <c r="P1822" s="147">
        <f>O1822*H1822</f>
        <v>0</v>
      </c>
      <c r="Q1822" s="147">
        <v>0</v>
      </c>
      <c r="R1822" s="147">
        <f>Q1822*H1822</f>
        <v>0</v>
      </c>
      <c r="S1822" s="147">
        <v>0</v>
      </c>
      <c r="T1822" s="148">
        <f>S1822*H1822</f>
        <v>0</v>
      </c>
      <c r="AR1822" s="149" t="s">
        <v>424</v>
      </c>
      <c r="AT1822" s="149" t="s">
        <v>657</v>
      </c>
      <c r="AU1822" s="149" t="s">
        <v>83</v>
      </c>
      <c r="AY1822" s="17" t="s">
        <v>375</v>
      </c>
      <c r="BE1822" s="150">
        <f>IF(N1822="základní",J1822,0)</f>
        <v>0</v>
      </c>
      <c r="BF1822" s="150">
        <f>IF(N1822="snížená",J1822,0)</f>
        <v>0</v>
      </c>
      <c r="BG1822" s="150">
        <f>IF(N1822="zákl. přenesená",J1822,0)</f>
        <v>0</v>
      </c>
      <c r="BH1822" s="150">
        <f>IF(N1822="sníž. přenesená",J1822,0)</f>
        <v>0</v>
      </c>
      <c r="BI1822" s="150">
        <f>IF(N1822="nulová",J1822,0)</f>
        <v>0</v>
      </c>
      <c r="BJ1822" s="17" t="s">
        <v>83</v>
      </c>
      <c r="BK1822" s="150">
        <f>ROUND(I1822*H1822,2)</f>
        <v>0</v>
      </c>
      <c r="BL1822" s="17" t="s">
        <v>382</v>
      </c>
      <c r="BM1822" s="149" t="s">
        <v>3614</v>
      </c>
    </row>
    <row r="1823" spans="2:65" s="14" customFormat="1" ht="11.25" x14ac:dyDescent="0.2">
      <c r="B1823" s="166"/>
      <c r="D1823" s="152" t="s">
        <v>384</v>
      </c>
      <c r="E1823" s="167" t="s">
        <v>1</v>
      </c>
      <c r="F1823" s="168" t="s">
        <v>3615</v>
      </c>
      <c r="H1823" s="167" t="s">
        <v>1</v>
      </c>
      <c r="I1823" s="169"/>
      <c r="L1823" s="166"/>
      <c r="M1823" s="170"/>
      <c r="T1823" s="171"/>
      <c r="AT1823" s="167" t="s">
        <v>384</v>
      </c>
      <c r="AU1823" s="167" t="s">
        <v>83</v>
      </c>
      <c r="AV1823" s="14" t="s">
        <v>83</v>
      </c>
      <c r="AW1823" s="14" t="s">
        <v>32</v>
      </c>
      <c r="AX1823" s="14" t="s">
        <v>76</v>
      </c>
      <c r="AY1823" s="167" t="s">
        <v>375</v>
      </c>
    </row>
    <row r="1824" spans="2:65" s="12" customFormat="1" ht="11.25" x14ac:dyDescent="0.2">
      <c r="B1824" s="151"/>
      <c r="D1824" s="152" t="s">
        <v>384</v>
      </c>
      <c r="E1824" s="153" t="s">
        <v>1</v>
      </c>
      <c r="F1824" s="154" t="s">
        <v>549</v>
      </c>
      <c r="H1824" s="155">
        <v>24</v>
      </c>
      <c r="I1824" s="156"/>
      <c r="L1824" s="151"/>
      <c r="M1824" s="157"/>
      <c r="T1824" s="158"/>
      <c r="AT1824" s="153" t="s">
        <v>384</v>
      </c>
      <c r="AU1824" s="153" t="s">
        <v>83</v>
      </c>
      <c r="AV1824" s="12" t="s">
        <v>85</v>
      </c>
      <c r="AW1824" s="12" t="s">
        <v>32</v>
      </c>
      <c r="AX1824" s="12" t="s">
        <v>83</v>
      </c>
      <c r="AY1824" s="153" t="s">
        <v>375</v>
      </c>
    </row>
    <row r="1825" spans="2:65" s="1" customFormat="1" ht="16.5" customHeight="1" x14ac:dyDescent="0.2">
      <c r="B1825" s="32"/>
      <c r="C1825" s="179" t="s">
        <v>2002</v>
      </c>
      <c r="D1825" s="179" t="s">
        <v>657</v>
      </c>
      <c r="E1825" s="180" t="s">
        <v>3616</v>
      </c>
      <c r="F1825" s="181" t="s">
        <v>3617</v>
      </c>
      <c r="G1825" s="182" t="s">
        <v>631</v>
      </c>
      <c r="H1825" s="183">
        <v>7</v>
      </c>
      <c r="I1825" s="184"/>
      <c r="J1825" s="185">
        <f>ROUND(I1825*H1825,2)</f>
        <v>0</v>
      </c>
      <c r="K1825" s="181" t="s">
        <v>381</v>
      </c>
      <c r="L1825" s="186"/>
      <c r="M1825" s="187" t="s">
        <v>1</v>
      </c>
      <c r="N1825" s="188" t="s">
        <v>41</v>
      </c>
      <c r="P1825" s="147">
        <f>O1825*H1825</f>
        <v>0</v>
      </c>
      <c r="Q1825" s="147">
        <v>0</v>
      </c>
      <c r="R1825" s="147">
        <f>Q1825*H1825</f>
        <v>0</v>
      </c>
      <c r="S1825" s="147">
        <v>0</v>
      </c>
      <c r="T1825" s="148">
        <f>S1825*H1825</f>
        <v>0</v>
      </c>
      <c r="AR1825" s="149" t="s">
        <v>424</v>
      </c>
      <c r="AT1825" s="149" t="s">
        <v>657</v>
      </c>
      <c r="AU1825" s="149" t="s">
        <v>83</v>
      </c>
      <c r="AY1825" s="17" t="s">
        <v>375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83</v>
      </c>
      <c r="BK1825" s="150">
        <f>ROUND(I1825*H1825,2)</f>
        <v>0</v>
      </c>
      <c r="BL1825" s="17" t="s">
        <v>382</v>
      </c>
      <c r="BM1825" s="149" t="s">
        <v>3618</v>
      </c>
    </row>
    <row r="1826" spans="2:65" s="12" customFormat="1" ht="11.25" x14ac:dyDescent="0.2">
      <c r="B1826" s="151"/>
      <c r="D1826" s="152" t="s">
        <v>384</v>
      </c>
      <c r="E1826" s="153" t="s">
        <v>1</v>
      </c>
      <c r="F1826" s="154" t="s">
        <v>83</v>
      </c>
      <c r="H1826" s="155">
        <v>1</v>
      </c>
      <c r="I1826" s="156"/>
      <c r="L1826" s="151"/>
      <c r="M1826" s="157"/>
      <c r="T1826" s="158"/>
      <c r="AT1826" s="153" t="s">
        <v>384</v>
      </c>
      <c r="AU1826" s="153" t="s">
        <v>83</v>
      </c>
      <c r="AV1826" s="12" t="s">
        <v>85</v>
      </c>
      <c r="AW1826" s="12" t="s">
        <v>32</v>
      </c>
      <c r="AX1826" s="12" t="s">
        <v>76</v>
      </c>
      <c r="AY1826" s="153" t="s">
        <v>375</v>
      </c>
    </row>
    <row r="1827" spans="2:65" s="12" customFormat="1" ht="11.25" x14ac:dyDescent="0.2">
      <c r="B1827" s="151"/>
      <c r="D1827" s="152" t="s">
        <v>384</v>
      </c>
      <c r="E1827" s="153" t="s">
        <v>1</v>
      </c>
      <c r="F1827" s="154" t="s">
        <v>83</v>
      </c>
      <c r="H1827" s="155">
        <v>1</v>
      </c>
      <c r="I1827" s="156"/>
      <c r="L1827" s="151"/>
      <c r="M1827" s="157"/>
      <c r="T1827" s="158"/>
      <c r="AT1827" s="153" t="s">
        <v>384</v>
      </c>
      <c r="AU1827" s="153" t="s">
        <v>83</v>
      </c>
      <c r="AV1827" s="12" t="s">
        <v>85</v>
      </c>
      <c r="AW1827" s="12" t="s">
        <v>32</v>
      </c>
      <c r="AX1827" s="12" t="s">
        <v>76</v>
      </c>
      <c r="AY1827" s="153" t="s">
        <v>375</v>
      </c>
    </row>
    <row r="1828" spans="2:65" s="12" customFormat="1" ht="11.25" x14ac:dyDescent="0.2">
      <c r="B1828" s="151"/>
      <c r="D1828" s="152" t="s">
        <v>384</v>
      </c>
      <c r="E1828" s="153" t="s">
        <v>1</v>
      </c>
      <c r="F1828" s="154" t="s">
        <v>83</v>
      </c>
      <c r="H1828" s="155">
        <v>1</v>
      </c>
      <c r="I1828" s="156"/>
      <c r="L1828" s="151"/>
      <c r="M1828" s="157"/>
      <c r="T1828" s="158"/>
      <c r="AT1828" s="153" t="s">
        <v>384</v>
      </c>
      <c r="AU1828" s="153" t="s">
        <v>83</v>
      </c>
      <c r="AV1828" s="12" t="s">
        <v>85</v>
      </c>
      <c r="AW1828" s="12" t="s">
        <v>32</v>
      </c>
      <c r="AX1828" s="12" t="s">
        <v>76</v>
      </c>
      <c r="AY1828" s="153" t="s">
        <v>375</v>
      </c>
    </row>
    <row r="1829" spans="2:65" s="12" customFormat="1" ht="11.25" x14ac:dyDescent="0.2">
      <c r="B1829" s="151"/>
      <c r="D1829" s="152" t="s">
        <v>384</v>
      </c>
      <c r="E1829" s="153" t="s">
        <v>1</v>
      </c>
      <c r="F1829" s="154" t="s">
        <v>83</v>
      </c>
      <c r="H1829" s="155">
        <v>1</v>
      </c>
      <c r="I1829" s="156"/>
      <c r="L1829" s="151"/>
      <c r="M1829" s="157"/>
      <c r="T1829" s="158"/>
      <c r="AT1829" s="153" t="s">
        <v>384</v>
      </c>
      <c r="AU1829" s="153" t="s">
        <v>83</v>
      </c>
      <c r="AV1829" s="12" t="s">
        <v>85</v>
      </c>
      <c r="AW1829" s="12" t="s">
        <v>32</v>
      </c>
      <c r="AX1829" s="12" t="s">
        <v>76</v>
      </c>
      <c r="AY1829" s="153" t="s">
        <v>375</v>
      </c>
    </row>
    <row r="1830" spans="2:65" s="12" customFormat="1" ht="11.25" x14ac:dyDescent="0.2">
      <c r="B1830" s="151"/>
      <c r="D1830" s="152" t="s">
        <v>384</v>
      </c>
      <c r="E1830" s="153" t="s">
        <v>1</v>
      </c>
      <c r="F1830" s="154" t="s">
        <v>83</v>
      </c>
      <c r="H1830" s="155">
        <v>1</v>
      </c>
      <c r="I1830" s="156"/>
      <c r="L1830" s="151"/>
      <c r="M1830" s="157"/>
      <c r="T1830" s="158"/>
      <c r="AT1830" s="153" t="s">
        <v>384</v>
      </c>
      <c r="AU1830" s="153" t="s">
        <v>83</v>
      </c>
      <c r="AV1830" s="12" t="s">
        <v>85</v>
      </c>
      <c r="AW1830" s="12" t="s">
        <v>32</v>
      </c>
      <c r="AX1830" s="12" t="s">
        <v>76</v>
      </c>
      <c r="AY1830" s="153" t="s">
        <v>375</v>
      </c>
    </row>
    <row r="1831" spans="2:65" s="12" customFormat="1" ht="11.25" x14ac:dyDescent="0.2">
      <c r="B1831" s="151"/>
      <c r="D1831" s="152" t="s">
        <v>384</v>
      </c>
      <c r="E1831" s="153" t="s">
        <v>1</v>
      </c>
      <c r="F1831" s="154" t="s">
        <v>83</v>
      </c>
      <c r="H1831" s="155">
        <v>1</v>
      </c>
      <c r="I1831" s="156"/>
      <c r="L1831" s="151"/>
      <c r="M1831" s="157"/>
      <c r="T1831" s="158"/>
      <c r="AT1831" s="153" t="s">
        <v>384</v>
      </c>
      <c r="AU1831" s="153" t="s">
        <v>83</v>
      </c>
      <c r="AV1831" s="12" t="s">
        <v>85</v>
      </c>
      <c r="AW1831" s="12" t="s">
        <v>32</v>
      </c>
      <c r="AX1831" s="12" t="s">
        <v>76</v>
      </c>
      <c r="AY1831" s="153" t="s">
        <v>375</v>
      </c>
    </row>
    <row r="1832" spans="2:65" s="12" customFormat="1" ht="11.25" x14ac:dyDescent="0.2">
      <c r="B1832" s="151"/>
      <c r="D1832" s="152" t="s">
        <v>384</v>
      </c>
      <c r="E1832" s="153" t="s">
        <v>1</v>
      </c>
      <c r="F1832" s="154" t="s">
        <v>83</v>
      </c>
      <c r="H1832" s="155">
        <v>1</v>
      </c>
      <c r="I1832" s="156"/>
      <c r="L1832" s="151"/>
      <c r="M1832" s="157"/>
      <c r="T1832" s="158"/>
      <c r="AT1832" s="153" t="s">
        <v>384</v>
      </c>
      <c r="AU1832" s="153" t="s">
        <v>83</v>
      </c>
      <c r="AV1832" s="12" t="s">
        <v>85</v>
      </c>
      <c r="AW1832" s="12" t="s">
        <v>32</v>
      </c>
      <c r="AX1832" s="12" t="s">
        <v>76</v>
      </c>
      <c r="AY1832" s="153" t="s">
        <v>375</v>
      </c>
    </row>
    <row r="1833" spans="2:65" s="13" customFormat="1" ht="11.25" x14ac:dyDescent="0.2">
      <c r="B1833" s="159"/>
      <c r="D1833" s="152" t="s">
        <v>384</v>
      </c>
      <c r="E1833" s="160" t="s">
        <v>1</v>
      </c>
      <c r="F1833" s="161" t="s">
        <v>387</v>
      </c>
      <c r="H1833" s="162">
        <v>7</v>
      </c>
      <c r="I1833" s="163"/>
      <c r="L1833" s="159"/>
      <c r="M1833" s="164"/>
      <c r="T1833" s="165"/>
      <c r="AT1833" s="160" t="s">
        <v>384</v>
      </c>
      <c r="AU1833" s="160" t="s">
        <v>83</v>
      </c>
      <c r="AV1833" s="13" t="s">
        <v>382</v>
      </c>
      <c r="AW1833" s="13" t="s">
        <v>32</v>
      </c>
      <c r="AX1833" s="13" t="s">
        <v>83</v>
      </c>
      <c r="AY1833" s="160" t="s">
        <v>375</v>
      </c>
    </row>
    <row r="1834" spans="2:65" s="14" customFormat="1" ht="11.25" x14ac:dyDescent="0.2">
      <c r="B1834" s="166"/>
      <c r="D1834" s="152" t="s">
        <v>384</v>
      </c>
      <c r="E1834" s="167" t="s">
        <v>1</v>
      </c>
      <c r="F1834" s="168" t="s">
        <v>3615</v>
      </c>
      <c r="H1834" s="167" t="s">
        <v>1</v>
      </c>
      <c r="I1834" s="169"/>
      <c r="L1834" s="166"/>
      <c r="M1834" s="170"/>
      <c r="T1834" s="171"/>
      <c r="AT1834" s="167" t="s">
        <v>384</v>
      </c>
      <c r="AU1834" s="167" t="s">
        <v>83</v>
      </c>
      <c r="AV1834" s="14" t="s">
        <v>83</v>
      </c>
      <c r="AW1834" s="14" t="s">
        <v>32</v>
      </c>
      <c r="AX1834" s="14" t="s">
        <v>76</v>
      </c>
      <c r="AY1834" s="167" t="s">
        <v>375</v>
      </c>
    </row>
    <row r="1835" spans="2:65" s="1" customFormat="1" ht="24.2" customHeight="1" x14ac:dyDescent="0.2">
      <c r="B1835" s="32"/>
      <c r="C1835" s="179" t="s">
        <v>2006</v>
      </c>
      <c r="D1835" s="179" t="s">
        <v>657</v>
      </c>
      <c r="E1835" s="180" t="s">
        <v>3619</v>
      </c>
      <c r="F1835" s="181" t="s">
        <v>3620</v>
      </c>
      <c r="G1835" s="182" t="s">
        <v>631</v>
      </c>
      <c r="H1835" s="183">
        <v>16</v>
      </c>
      <c r="I1835" s="184"/>
      <c r="J1835" s="185">
        <f>ROUND(I1835*H1835,2)</f>
        <v>0</v>
      </c>
      <c r="K1835" s="181" t="s">
        <v>381</v>
      </c>
      <c r="L1835" s="186"/>
      <c r="M1835" s="187" t="s">
        <v>1</v>
      </c>
      <c r="N1835" s="188" t="s">
        <v>41</v>
      </c>
      <c r="P1835" s="147">
        <f>O1835*H1835</f>
        <v>0</v>
      </c>
      <c r="Q1835" s="147">
        <v>0</v>
      </c>
      <c r="R1835" s="147">
        <f>Q1835*H1835</f>
        <v>0</v>
      </c>
      <c r="S1835" s="147">
        <v>0</v>
      </c>
      <c r="T1835" s="148">
        <f>S1835*H1835</f>
        <v>0</v>
      </c>
      <c r="AR1835" s="149" t="s">
        <v>424</v>
      </c>
      <c r="AT1835" s="149" t="s">
        <v>657</v>
      </c>
      <c r="AU1835" s="149" t="s">
        <v>83</v>
      </c>
      <c r="AY1835" s="17" t="s">
        <v>375</v>
      </c>
      <c r="BE1835" s="150">
        <f>IF(N1835="základní",J1835,0)</f>
        <v>0</v>
      </c>
      <c r="BF1835" s="150">
        <f>IF(N1835="snížená",J1835,0)</f>
        <v>0</v>
      </c>
      <c r="BG1835" s="150">
        <f>IF(N1835="zákl. přenesená",J1835,0)</f>
        <v>0</v>
      </c>
      <c r="BH1835" s="150">
        <f>IF(N1835="sníž. přenesená",J1835,0)</f>
        <v>0</v>
      </c>
      <c r="BI1835" s="150">
        <f>IF(N1835="nulová",J1835,0)</f>
        <v>0</v>
      </c>
      <c r="BJ1835" s="17" t="s">
        <v>83</v>
      </c>
      <c r="BK1835" s="150">
        <f>ROUND(I1835*H1835,2)</f>
        <v>0</v>
      </c>
      <c r="BL1835" s="17" t="s">
        <v>382</v>
      </c>
      <c r="BM1835" s="149" t="s">
        <v>3621</v>
      </c>
    </row>
    <row r="1836" spans="2:65" s="12" customFormat="1" ht="11.25" x14ac:dyDescent="0.2">
      <c r="B1836" s="151"/>
      <c r="D1836" s="152" t="s">
        <v>384</v>
      </c>
      <c r="E1836" s="153" t="s">
        <v>1</v>
      </c>
      <c r="F1836" s="154" t="s">
        <v>382</v>
      </c>
      <c r="H1836" s="155">
        <v>4</v>
      </c>
      <c r="I1836" s="156"/>
      <c r="L1836" s="151"/>
      <c r="M1836" s="157"/>
      <c r="T1836" s="158"/>
      <c r="AT1836" s="153" t="s">
        <v>384</v>
      </c>
      <c r="AU1836" s="153" t="s">
        <v>83</v>
      </c>
      <c r="AV1836" s="12" t="s">
        <v>85</v>
      </c>
      <c r="AW1836" s="12" t="s">
        <v>32</v>
      </c>
      <c r="AX1836" s="12" t="s">
        <v>76</v>
      </c>
      <c r="AY1836" s="153" t="s">
        <v>375</v>
      </c>
    </row>
    <row r="1837" spans="2:65" s="12" customFormat="1" ht="11.25" x14ac:dyDescent="0.2">
      <c r="B1837" s="151"/>
      <c r="D1837" s="152" t="s">
        <v>384</v>
      </c>
      <c r="E1837" s="153" t="s">
        <v>1</v>
      </c>
      <c r="F1837" s="154" t="s">
        <v>382</v>
      </c>
      <c r="H1837" s="155">
        <v>4</v>
      </c>
      <c r="I1837" s="156"/>
      <c r="L1837" s="151"/>
      <c r="M1837" s="157"/>
      <c r="T1837" s="158"/>
      <c r="AT1837" s="153" t="s">
        <v>384</v>
      </c>
      <c r="AU1837" s="153" t="s">
        <v>83</v>
      </c>
      <c r="AV1837" s="12" t="s">
        <v>85</v>
      </c>
      <c r="AW1837" s="12" t="s">
        <v>32</v>
      </c>
      <c r="AX1837" s="12" t="s">
        <v>76</v>
      </c>
      <c r="AY1837" s="153" t="s">
        <v>375</v>
      </c>
    </row>
    <row r="1838" spans="2:65" s="12" customFormat="1" ht="11.25" x14ac:dyDescent="0.2">
      <c r="B1838" s="151"/>
      <c r="D1838" s="152" t="s">
        <v>384</v>
      </c>
      <c r="E1838" s="153" t="s">
        <v>1</v>
      </c>
      <c r="F1838" s="154" t="s">
        <v>382</v>
      </c>
      <c r="H1838" s="155">
        <v>4</v>
      </c>
      <c r="I1838" s="156"/>
      <c r="L1838" s="151"/>
      <c r="M1838" s="157"/>
      <c r="T1838" s="158"/>
      <c r="AT1838" s="153" t="s">
        <v>384</v>
      </c>
      <c r="AU1838" s="153" t="s">
        <v>83</v>
      </c>
      <c r="AV1838" s="12" t="s">
        <v>85</v>
      </c>
      <c r="AW1838" s="12" t="s">
        <v>32</v>
      </c>
      <c r="AX1838" s="12" t="s">
        <v>76</v>
      </c>
      <c r="AY1838" s="153" t="s">
        <v>375</v>
      </c>
    </row>
    <row r="1839" spans="2:65" s="12" customFormat="1" ht="11.25" x14ac:dyDescent="0.2">
      <c r="B1839" s="151"/>
      <c r="D1839" s="152" t="s">
        <v>384</v>
      </c>
      <c r="E1839" s="153" t="s">
        <v>1</v>
      </c>
      <c r="F1839" s="154" t="s">
        <v>382</v>
      </c>
      <c r="H1839" s="155">
        <v>4</v>
      </c>
      <c r="I1839" s="156"/>
      <c r="L1839" s="151"/>
      <c r="M1839" s="157"/>
      <c r="T1839" s="158"/>
      <c r="AT1839" s="153" t="s">
        <v>384</v>
      </c>
      <c r="AU1839" s="153" t="s">
        <v>83</v>
      </c>
      <c r="AV1839" s="12" t="s">
        <v>85</v>
      </c>
      <c r="AW1839" s="12" t="s">
        <v>32</v>
      </c>
      <c r="AX1839" s="12" t="s">
        <v>76</v>
      </c>
      <c r="AY1839" s="153" t="s">
        <v>375</v>
      </c>
    </row>
    <row r="1840" spans="2:65" s="13" customFormat="1" ht="11.25" x14ac:dyDescent="0.2">
      <c r="B1840" s="159"/>
      <c r="D1840" s="152" t="s">
        <v>384</v>
      </c>
      <c r="E1840" s="160" t="s">
        <v>1</v>
      </c>
      <c r="F1840" s="161" t="s">
        <v>387</v>
      </c>
      <c r="H1840" s="162">
        <v>16</v>
      </c>
      <c r="I1840" s="163"/>
      <c r="L1840" s="159"/>
      <c r="M1840" s="164"/>
      <c r="T1840" s="165"/>
      <c r="AT1840" s="160" t="s">
        <v>384</v>
      </c>
      <c r="AU1840" s="160" t="s">
        <v>83</v>
      </c>
      <c r="AV1840" s="13" t="s">
        <v>382</v>
      </c>
      <c r="AW1840" s="13" t="s">
        <v>32</v>
      </c>
      <c r="AX1840" s="13" t="s">
        <v>83</v>
      </c>
      <c r="AY1840" s="160" t="s">
        <v>375</v>
      </c>
    </row>
    <row r="1841" spans="2:65" s="14" customFormat="1" ht="11.25" x14ac:dyDescent="0.2">
      <c r="B1841" s="166"/>
      <c r="D1841" s="152" t="s">
        <v>384</v>
      </c>
      <c r="E1841" s="167" t="s">
        <v>1</v>
      </c>
      <c r="F1841" s="168" t="s">
        <v>3615</v>
      </c>
      <c r="H1841" s="167" t="s">
        <v>1</v>
      </c>
      <c r="I1841" s="169"/>
      <c r="L1841" s="166"/>
      <c r="M1841" s="170"/>
      <c r="T1841" s="171"/>
      <c r="AT1841" s="167" t="s">
        <v>384</v>
      </c>
      <c r="AU1841" s="167" t="s">
        <v>83</v>
      </c>
      <c r="AV1841" s="14" t="s">
        <v>83</v>
      </c>
      <c r="AW1841" s="14" t="s">
        <v>32</v>
      </c>
      <c r="AX1841" s="14" t="s">
        <v>76</v>
      </c>
      <c r="AY1841" s="167" t="s">
        <v>375</v>
      </c>
    </row>
    <row r="1842" spans="2:65" s="1" customFormat="1" ht="16.5" customHeight="1" x14ac:dyDescent="0.2">
      <c r="B1842" s="32"/>
      <c r="C1842" s="179" t="s">
        <v>2011</v>
      </c>
      <c r="D1842" s="179" t="s">
        <v>657</v>
      </c>
      <c r="E1842" s="180" t="s">
        <v>3622</v>
      </c>
      <c r="F1842" s="181" t="s">
        <v>3623</v>
      </c>
      <c r="G1842" s="182" t="s">
        <v>631</v>
      </c>
      <c r="H1842" s="183">
        <v>44</v>
      </c>
      <c r="I1842" s="184"/>
      <c r="J1842" s="185">
        <f>ROUND(I1842*H1842,2)</f>
        <v>0</v>
      </c>
      <c r="K1842" s="181" t="s">
        <v>381</v>
      </c>
      <c r="L1842" s="186"/>
      <c r="M1842" s="187" t="s">
        <v>1</v>
      </c>
      <c r="N1842" s="188" t="s">
        <v>41</v>
      </c>
      <c r="P1842" s="147">
        <f>O1842*H1842</f>
        <v>0</v>
      </c>
      <c r="Q1842" s="147">
        <v>0</v>
      </c>
      <c r="R1842" s="147">
        <f>Q1842*H1842</f>
        <v>0</v>
      </c>
      <c r="S1842" s="147">
        <v>0</v>
      </c>
      <c r="T1842" s="148">
        <f>S1842*H1842</f>
        <v>0</v>
      </c>
      <c r="AR1842" s="149" t="s">
        <v>424</v>
      </c>
      <c r="AT1842" s="149" t="s">
        <v>657</v>
      </c>
      <c r="AU1842" s="149" t="s">
        <v>83</v>
      </c>
      <c r="AY1842" s="17" t="s">
        <v>375</v>
      </c>
      <c r="BE1842" s="150">
        <f>IF(N1842="základní",J1842,0)</f>
        <v>0</v>
      </c>
      <c r="BF1842" s="150">
        <f>IF(N1842="snížená",J1842,0)</f>
        <v>0</v>
      </c>
      <c r="BG1842" s="150">
        <f>IF(N1842="zákl. přenesená",J1842,0)</f>
        <v>0</v>
      </c>
      <c r="BH1842" s="150">
        <f>IF(N1842="sníž. přenesená",J1842,0)</f>
        <v>0</v>
      </c>
      <c r="BI1842" s="150">
        <f>IF(N1842="nulová",J1842,0)</f>
        <v>0</v>
      </c>
      <c r="BJ1842" s="17" t="s">
        <v>83</v>
      </c>
      <c r="BK1842" s="150">
        <f>ROUND(I1842*H1842,2)</f>
        <v>0</v>
      </c>
      <c r="BL1842" s="17" t="s">
        <v>382</v>
      </c>
      <c r="BM1842" s="149" t="s">
        <v>3624</v>
      </c>
    </row>
    <row r="1843" spans="2:65" s="12" customFormat="1" ht="11.25" x14ac:dyDescent="0.2">
      <c r="B1843" s="151"/>
      <c r="D1843" s="152" t="s">
        <v>384</v>
      </c>
      <c r="E1843" s="153" t="s">
        <v>1</v>
      </c>
      <c r="F1843" s="154" t="s">
        <v>435</v>
      </c>
      <c r="H1843" s="155">
        <v>10</v>
      </c>
      <c r="I1843" s="156"/>
      <c r="L1843" s="151"/>
      <c r="M1843" s="157"/>
      <c r="T1843" s="158"/>
      <c r="AT1843" s="153" t="s">
        <v>384</v>
      </c>
      <c r="AU1843" s="153" t="s">
        <v>83</v>
      </c>
      <c r="AV1843" s="12" t="s">
        <v>85</v>
      </c>
      <c r="AW1843" s="12" t="s">
        <v>32</v>
      </c>
      <c r="AX1843" s="12" t="s">
        <v>76</v>
      </c>
      <c r="AY1843" s="153" t="s">
        <v>375</v>
      </c>
    </row>
    <row r="1844" spans="2:65" s="12" customFormat="1" ht="11.25" x14ac:dyDescent="0.2">
      <c r="B1844" s="151"/>
      <c r="D1844" s="152" t="s">
        <v>384</v>
      </c>
      <c r="E1844" s="153" t="s">
        <v>1</v>
      </c>
      <c r="F1844" s="154" t="s">
        <v>529</v>
      </c>
      <c r="H1844" s="155">
        <v>20</v>
      </c>
      <c r="I1844" s="156"/>
      <c r="L1844" s="151"/>
      <c r="M1844" s="157"/>
      <c r="T1844" s="158"/>
      <c r="AT1844" s="153" t="s">
        <v>384</v>
      </c>
      <c r="AU1844" s="153" t="s">
        <v>83</v>
      </c>
      <c r="AV1844" s="12" t="s">
        <v>85</v>
      </c>
      <c r="AW1844" s="12" t="s">
        <v>32</v>
      </c>
      <c r="AX1844" s="12" t="s">
        <v>76</v>
      </c>
      <c r="AY1844" s="153" t="s">
        <v>375</v>
      </c>
    </row>
    <row r="1845" spans="2:65" s="12" customFormat="1" ht="11.25" x14ac:dyDescent="0.2">
      <c r="B1845" s="151"/>
      <c r="D1845" s="152" t="s">
        <v>384</v>
      </c>
      <c r="E1845" s="153" t="s">
        <v>1</v>
      </c>
      <c r="F1845" s="154" t="s">
        <v>382</v>
      </c>
      <c r="H1845" s="155">
        <v>4</v>
      </c>
      <c r="I1845" s="156"/>
      <c r="L1845" s="151"/>
      <c r="M1845" s="157"/>
      <c r="T1845" s="158"/>
      <c r="AT1845" s="153" t="s">
        <v>384</v>
      </c>
      <c r="AU1845" s="153" t="s">
        <v>83</v>
      </c>
      <c r="AV1845" s="12" t="s">
        <v>85</v>
      </c>
      <c r="AW1845" s="12" t="s">
        <v>32</v>
      </c>
      <c r="AX1845" s="12" t="s">
        <v>76</v>
      </c>
      <c r="AY1845" s="153" t="s">
        <v>375</v>
      </c>
    </row>
    <row r="1846" spans="2:65" s="12" customFormat="1" ht="11.25" x14ac:dyDescent="0.2">
      <c r="B1846" s="151"/>
      <c r="D1846" s="152" t="s">
        <v>384</v>
      </c>
      <c r="E1846" s="153" t="s">
        <v>1</v>
      </c>
      <c r="F1846" s="154" t="s">
        <v>382</v>
      </c>
      <c r="H1846" s="155">
        <v>4</v>
      </c>
      <c r="I1846" s="156"/>
      <c r="L1846" s="151"/>
      <c r="M1846" s="157"/>
      <c r="T1846" s="158"/>
      <c r="AT1846" s="153" t="s">
        <v>384</v>
      </c>
      <c r="AU1846" s="153" t="s">
        <v>83</v>
      </c>
      <c r="AV1846" s="12" t="s">
        <v>85</v>
      </c>
      <c r="AW1846" s="12" t="s">
        <v>32</v>
      </c>
      <c r="AX1846" s="12" t="s">
        <v>76</v>
      </c>
      <c r="AY1846" s="153" t="s">
        <v>375</v>
      </c>
    </row>
    <row r="1847" spans="2:65" s="12" customFormat="1" ht="11.25" x14ac:dyDescent="0.2">
      <c r="B1847" s="151"/>
      <c r="D1847" s="152" t="s">
        <v>384</v>
      </c>
      <c r="E1847" s="153" t="s">
        <v>1</v>
      </c>
      <c r="F1847" s="154" t="s">
        <v>382</v>
      </c>
      <c r="H1847" s="155">
        <v>4</v>
      </c>
      <c r="I1847" s="156"/>
      <c r="L1847" s="151"/>
      <c r="M1847" s="157"/>
      <c r="T1847" s="158"/>
      <c r="AT1847" s="153" t="s">
        <v>384</v>
      </c>
      <c r="AU1847" s="153" t="s">
        <v>83</v>
      </c>
      <c r="AV1847" s="12" t="s">
        <v>85</v>
      </c>
      <c r="AW1847" s="12" t="s">
        <v>32</v>
      </c>
      <c r="AX1847" s="12" t="s">
        <v>76</v>
      </c>
      <c r="AY1847" s="153" t="s">
        <v>375</v>
      </c>
    </row>
    <row r="1848" spans="2:65" s="12" customFormat="1" ht="11.25" x14ac:dyDescent="0.2">
      <c r="B1848" s="151"/>
      <c r="D1848" s="152" t="s">
        <v>384</v>
      </c>
      <c r="E1848" s="153" t="s">
        <v>1</v>
      </c>
      <c r="F1848" s="154" t="s">
        <v>85</v>
      </c>
      <c r="H1848" s="155">
        <v>2</v>
      </c>
      <c r="I1848" s="156"/>
      <c r="L1848" s="151"/>
      <c r="M1848" s="157"/>
      <c r="T1848" s="158"/>
      <c r="AT1848" s="153" t="s">
        <v>384</v>
      </c>
      <c r="AU1848" s="153" t="s">
        <v>83</v>
      </c>
      <c r="AV1848" s="12" t="s">
        <v>85</v>
      </c>
      <c r="AW1848" s="12" t="s">
        <v>32</v>
      </c>
      <c r="AX1848" s="12" t="s">
        <v>76</v>
      </c>
      <c r="AY1848" s="153" t="s">
        <v>375</v>
      </c>
    </row>
    <row r="1849" spans="2:65" s="13" customFormat="1" ht="11.25" x14ac:dyDescent="0.2">
      <c r="B1849" s="159"/>
      <c r="D1849" s="152" t="s">
        <v>384</v>
      </c>
      <c r="E1849" s="160" t="s">
        <v>1</v>
      </c>
      <c r="F1849" s="161" t="s">
        <v>387</v>
      </c>
      <c r="H1849" s="162">
        <v>44</v>
      </c>
      <c r="I1849" s="163"/>
      <c r="L1849" s="159"/>
      <c r="M1849" s="164"/>
      <c r="T1849" s="165"/>
      <c r="AT1849" s="160" t="s">
        <v>384</v>
      </c>
      <c r="AU1849" s="160" t="s">
        <v>83</v>
      </c>
      <c r="AV1849" s="13" t="s">
        <v>382</v>
      </c>
      <c r="AW1849" s="13" t="s">
        <v>32</v>
      </c>
      <c r="AX1849" s="13" t="s">
        <v>83</v>
      </c>
      <c r="AY1849" s="160" t="s">
        <v>375</v>
      </c>
    </row>
    <row r="1850" spans="2:65" s="14" customFormat="1" ht="11.25" x14ac:dyDescent="0.2">
      <c r="B1850" s="166"/>
      <c r="D1850" s="152" t="s">
        <v>384</v>
      </c>
      <c r="E1850" s="167" t="s">
        <v>1</v>
      </c>
      <c r="F1850" s="168" t="s">
        <v>3615</v>
      </c>
      <c r="H1850" s="167" t="s">
        <v>1</v>
      </c>
      <c r="I1850" s="169"/>
      <c r="L1850" s="166"/>
      <c r="M1850" s="170"/>
      <c r="T1850" s="171"/>
      <c r="AT1850" s="167" t="s">
        <v>384</v>
      </c>
      <c r="AU1850" s="167" t="s">
        <v>83</v>
      </c>
      <c r="AV1850" s="14" t="s">
        <v>83</v>
      </c>
      <c r="AW1850" s="14" t="s">
        <v>32</v>
      </c>
      <c r="AX1850" s="14" t="s">
        <v>76</v>
      </c>
      <c r="AY1850" s="167" t="s">
        <v>375</v>
      </c>
    </row>
    <row r="1851" spans="2:65" s="1" customFormat="1" ht="16.5" customHeight="1" x14ac:dyDescent="0.2">
      <c r="B1851" s="32"/>
      <c r="C1851" s="179" t="s">
        <v>2017</v>
      </c>
      <c r="D1851" s="179" t="s">
        <v>657</v>
      </c>
      <c r="E1851" s="180" t="s">
        <v>3625</v>
      </c>
      <c r="F1851" s="181" t="s">
        <v>3626</v>
      </c>
      <c r="G1851" s="182" t="s">
        <v>631</v>
      </c>
      <c r="H1851" s="183">
        <v>5</v>
      </c>
      <c r="I1851" s="184"/>
      <c r="J1851" s="185">
        <f>ROUND(I1851*H1851,2)</f>
        <v>0</v>
      </c>
      <c r="K1851" s="181" t="s">
        <v>381</v>
      </c>
      <c r="L1851" s="186"/>
      <c r="M1851" s="187" t="s">
        <v>1</v>
      </c>
      <c r="N1851" s="188" t="s">
        <v>41</v>
      </c>
      <c r="P1851" s="147">
        <f>O1851*H1851</f>
        <v>0</v>
      </c>
      <c r="Q1851" s="147">
        <v>0</v>
      </c>
      <c r="R1851" s="147">
        <f>Q1851*H1851</f>
        <v>0</v>
      </c>
      <c r="S1851" s="147">
        <v>0</v>
      </c>
      <c r="T1851" s="148">
        <f>S1851*H1851</f>
        <v>0</v>
      </c>
      <c r="AR1851" s="149" t="s">
        <v>424</v>
      </c>
      <c r="AT1851" s="149" t="s">
        <v>657</v>
      </c>
      <c r="AU1851" s="149" t="s">
        <v>83</v>
      </c>
      <c r="AY1851" s="17" t="s">
        <v>375</v>
      </c>
      <c r="BE1851" s="150">
        <f>IF(N1851="základní",J1851,0)</f>
        <v>0</v>
      </c>
      <c r="BF1851" s="150">
        <f>IF(N1851="snížená",J1851,0)</f>
        <v>0</v>
      </c>
      <c r="BG1851" s="150">
        <f>IF(N1851="zákl. přenesená",J1851,0)</f>
        <v>0</v>
      </c>
      <c r="BH1851" s="150">
        <f>IF(N1851="sníž. přenesená",J1851,0)</f>
        <v>0</v>
      </c>
      <c r="BI1851" s="150">
        <f>IF(N1851="nulová",J1851,0)</f>
        <v>0</v>
      </c>
      <c r="BJ1851" s="17" t="s">
        <v>83</v>
      </c>
      <c r="BK1851" s="150">
        <f>ROUND(I1851*H1851,2)</f>
        <v>0</v>
      </c>
      <c r="BL1851" s="17" t="s">
        <v>382</v>
      </c>
      <c r="BM1851" s="149" t="s">
        <v>3627</v>
      </c>
    </row>
    <row r="1852" spans="2:65" s="12" customFormat="1" ht="11.25" x14ac:dyDescent="0.2">
      <c r="B1852" s="151"/>
      <c r="D1852" s="152" t="s">
        <v>384</v>
      </c>
      <c r="E1852" s="153" t="s">
        <v>1</v>
      </c>
      <c r="F1852" s="154" t="s">
        <v>404</v>
      </c>
      <c r="H1852" s="155">
        <v>5</v>
      </c>
      <c r="I1852" s="156"/>
      <c r="L1852" s="151"/>
      <c r="M1852" s="157"/>
      <c r="T1852" s="158"/>
      <c r="AT1852" s="153" t="s">
        <v>384</v>
      </c>
      <c r="AU1852" s="153" t="s">
        <v>83</v>
      </c>
      <c r="AV1852" s="12" t="s">
        <v>85</v>
      </c>
      <c r="AW1852" s="12" t="s">
        <v>32</v>
      </c>
      <c r="AX1852" s="12" t="s">
        <v>83</v>
      </c>
      <c r="AY1852" s="153" t="s">
        <v>375</v>
      </c>
    </row>
    <row r="1853" spans="2:65" s="14" customFormat="1" ht="11.25" x14ac:dyDescent="0.2">
      <c r="B1853" s="166"/>
      <c r="D1853" s="152" t="s">
        <v>384</v>
      </c>
      <c r="E1853" s="167" t="s">
        <v>1</v>
      </c>
      <c r="F1853" s="168" t="s">
        <v>3615</v>
      </c>
      <c r="H1853" s="167" t="s">
        <v>1</v>
      </c>
      <c r="I1853" s="169"/>
      <c r="L1853" s="166"/>
      <c r="M1853" s="170"/>
      <c r="T1853" s="171"/>
      <c r="AT1853" s="167" t="s">
        <v>384</v>
      </c>
      <c r="AU1853" s="167" t="s">
        <v>83</v>
      </c>
      <c r="AV1853" s="14" t="s">
        <v>83</v>
      </c>
      <c r="AW1853" s="14" t="s">
        <v>32</v>
      </c>
      <c r="AX1853" s="14" t="s">
        <v>76</v>
      </c>
      <c r="AY1853" s="167" t="s">
        <v>375</v>
      </c>
    </row>
    <row r="1854" spans="2:65" s="1" customFormat="1" ht="16.5" customHeight="1" x14ac:dyDescent="0.2">
      <c r="B1854" s="32"/>
      <c r="C1854" s="179" t="s">
        <v>2038</v>
      </c>
      <c r="D1854" s="179" t="s">
        <v>657</v>
      </c>
      <c r="E1854" s="180" t="s">
        <v>3628</v>
      </c>
      <c r="F1854" s="181" t="s">
        <v>3629</v>
      </c>
      <c r="G1854" s="182" t="s">
        <v>631</v>
      </c>
      <c r="H1854" s="183">
        <v>5</v>
      </c>
      <c r="I1854" s="184"/>
      <c r="J1854" s="185">
        <f>ROUND(I1854*H1854,2)</f>
        <v>0</v>
      </c>
      <c r="K1854" s="181" t="s">
        <v>381</v>
      </c>
      <c r="L1854" s="186"/>
      <c r="M1854" s="187" t="s">
        <v>1</v>
      </c>
      <c r="N1854" s="188" t="s">
        <v>41</v>
      </c>
      <c r="P1854" s="147">
        <f>O1854*H1854</f>
        <v>0</v>
      </c>
      <c r="Q1854" s="147">
        <v>0</v>
      </c>
      <c r="R1854" s="147">
        <f>Q1854*H1854</f>
        <v>0</v>
      </c>
      <c r="S1854" s="147">
        <v>0</v>
      </c>
      <c r="T1854" s="148">
        <f>S1854*H1854</f>
        <v>0</v>
      </c>
      <c r="AR1854" s="149" t="s">
        <v>424</v>
      </c>
      <c r="AT1854" s="149" t="s">
        <v>657</v>
      </c>
      <c r="AU1854" s="149" t="s">
        <v>83</v>
      </c>
      <c r="AY1854" s="17" t="s">
        <v>375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83</v>
      </c>
      <c r="BK1854" s="150">
        <f>ROUND(I1854*H1854,2)</f>
        <v>0</v>
      </c>
      <c r="BL1854" s="17" t="s">
        <v>382</v>
      </c>
      <c r="BM1854" s="149" t="s">
        <v>3630</v>
      </c>
    </row>
    <row r="1855" spans="2:65" s="12" customFormat="1" ht="11.25" x14ac:dyDescent="0.2">
      <c r="B1855" s="151"/>
      <c r="D1855" s="152" t="s">
        <v>384</v>
      </c>
      <c r="E1855" s="153" t="s">
        <v>1</v>
      </c>
      <c r="F1855" s="154" t="s">
        <v>83</v>
      </c>
      <c r="H1855" s="155">
        <v>1</v>
      </c>
      <c r="I1855" s="156"/>
      <c r="L1855" s="151"/>
      <c r="M1855" s="157"/>
      <c r="T1855" s="158"/>
      <c r="AT1855" s="153" t="s">
        <v>384</v>
      </c>
      <c r="AU1855" s="153" t="s">
        <v>83</v>
      </c>
      <c r="AV1855" s="12" t="s">
        <v>85</v>
      </c>
      <c r="AW1855" s="12" t="s">
        <v>32</v>
      </c>
      <c r="AX1855" s="12" t="s">
        <v>76</v>
      </c>
      <c r="AY1855" s="153" t="s">
        <v>375</v>
      </c>
    </row>
    <row r="1856" spans="2:65" s="12" customFormat="1" ht="11.25" x14ac:dyDescent="0.2">
      <c r="B1856" s="151"/>
      <c r="D1856" s="152" t="s">
        <v>384</v>
      </c>
      <c r="E1856" s="153" t="s">
        <v>1</v>
      </c>
      <c r="F1856" s="154" t="s">
        <v>83</v>
      </c>
      <c r="H1856" s="155">
        <v>1</v>
      </c>
      <c r="I1856" s="156"/>
      <c r="L1856" s="151"/>
      <c r="M1856" s="157"/>
      <c r="T1856" s="158"/>
      <c r="AT1856" s="153" t="s">
        <v>384</v>
      </c>
      <c r="AU1856" s="153" t="s">
        <v>83</v>
      </c>
      <c r="AV1856" s="12" t="s">
        <v>85</v>
      </c>
      <c r="AW1856" s="12" t="s">
        <v>32</v>
      </c>
      <c r="AX1856" s="12" t="s">
        <v>76</v>
      </c>
      <c r="AY1856" s="153" t="s">
        <v>375</v>
      </c>
    </row>
    <row r="1857" spans="2:65" s="12" customFormat="1" ht="11.25" x14ac:dyDescent="0.2">
      <c r="B1857" s="151"/>
      <c r="D1857" s="152" t="s">
        <v>384</v>
      </c>
      <c r="E1857" s="153" t="s">
        <v>1</v>
      </c>
      <c r="F1857" s="154" t="s">
        <v>83</v>
      </c>
      <c r="H1857" s="155">
        <v>1</v>
      </c>
      <c r="I1857" s="156"/>
      <c r="L1857" s="151"/>
      <c r="M1857" s="157"/>
      <c r="T1857" s="158"/>
      <c r="AT1857" s="153" t="s">
        <v>384</v>
      </c>
      <c r="AU1857" s="153" t="s">
        <v>83</v>
      </c>
      <c r="AV1857" s="12" t="s">
        <v>85</v>
      </c>
      <c r="AW1857" s="12" t="s">
        <v>32</v>
      </c>
      <c r="AX1857" s="12" t="s">
        <v>76</v>
      </c>
      <c r="AY1857" s="153" t="s">
        <v>375</v>
      </c>
    </row>
    <row r="1858" spans="2:65" s="12" customFormat="1" ht="11.25" x14ac:dyDescent="0.2">
      <c r="B1858" s="151"/>
      <c r="D1858" s="152" t="s">
        <v>384</v>
      </c>
      <c r="E1858" s="153" t="s">
        <v>1</v>
      </c>
      <c r="F1858" s="154" t="s">
        <v>83</v>
      </c>
      <c r="H1858" s="155">
        <v>1</v>
      </c>
      <c r="I1858" s="156"/>
      <c r="L1858" s="151"/>
      <c r="M1858" s="157"/>
      <c r="T1858" s="158"/>
      <c r="AT1858" s="153" t="s">
        <v>384</v>
      </c>
      <c r="AU1858" s="153" t="s">
        <v>83</v>
      </c>
      <c r="AV1858" s="12" t="s">
        <v>85</v>
      </c>
      <c r="AW1858" s="12" t="s">
        <v>32</v>
      </c>
      <c r="AX1858" s="12" t="s">
        <v>76</v>
      </c>
      <c r="AY1858" s="153" t="s">
        <v>375</v>
      </c>
    </row>
    <row r="1859" spans="2:65" s="12" customFormat="1" ht="11.25" x14ac:dyDescent="0.2">
      <c r="B1859" s="151"/>
      <c r="D1859" s="152" t="s">
        <v>384</v>
      </c>
      <c r="E1859" s="153" t="s">
        <v>1</v>
      </c>
      <c r="F1859" s="154" t="s">
        <v>83</v>
      </c>
      <c r="H1859" s="155">
        <v>1</v>
      </c>
      <c r="I1859" s="156"/>
      <c r="L1859" s="151"/>
      <c r="M1859" s="157"/>
      <c r="T1859" s="158"/>
      <c r="AT1859" s="153" t="s">
        <v>384</v>
      </c>
      <c r="AU1859" s="153" t="s">
        <v>83</v>
      </c>
      <c r="AV1859" s="12" t="s">
        <v>85</v>
      </c>
      <c r="AW1859" s="12" t="s">
        <v>32</v>
      </c>
      <c r="AX1859" s="12" t="s">
        <v>76</v>
      </c>
      <c r="AY1859" s="153" t="s">
        <v>375</v>
      </c>
    </row>
    <row r="1860" spans="2:65" s="13" customFormat="1" ht="11.25" x14ac:dyDescent="0.2">
      <c r="B1860" s="159"/>
      <c r="D1860" s="152" t="s">
        <v>384</v>
      </c>
      <c r="E1860" s="160" t="s">
        <v>1</v>
      </c>
      <c r="F1860" s="161" t="s">
        <v>387</v>
      </c>
      <c r="H1860" s="162">
        <v>5</v>
      </c>
      <c r="I1860" s="163"/>
      <c r="L1860" s="159"/>
      <c r="M1860" s="164"/>
      <c r="T1860" s="165"/>
      <c r="AT1860" s="160" t="s">
        <v>384</v>
      </c>
      <c r="AU1860" s="160" t="s">
        <v>83</v>
      </c>
      <c r="AV1860" s="13" t="s">
        <v>382</v>
      </c>
      <c r="AW1860" s="13" t="s">
        <v>32</v>
      </c>
      <c r="AX1860" s="13" t="s">
        <v>83</v>
      </c>
      <c r="AY1860" s="160" t="s">
        <v>375</v>
      </c>
    </row>
    <row r="1861" spans="2:65" s="14" customFormat="1" ht="11.25" x14ac:dyDescent="0.2">
      <c r="B1861" s="166"/>
      <c r="D1861" s="152" t="s">
        <v>384</v>
      </c>
      <c r="E1861" s="167" t="s">
        <v>1</v>
      </c>
      <c r="F1861" s="168" t="s">
        <v>3615</v>
      </c>
      <c r="H1861" s="167" t="s">
        <v>1</v>
      </c>
      <c r="I1861" s="169"/>
      <c r="L1861" s="166"/>
      <c r="M1861" s="170"/>
      <c r="T1861" s="171"/>
      <c r="AT1861" s="167" t="s">
        <v>384</v>
      </c>
      <c r="AU1861" s="167" t="s">
        <v>83</v>
      </c>
      <c r="AV1861" s="14" t="s">
        <v>83</v>
      </c>
      <c r="AW1861" s="14" t="s">
        <v>32</v>
      </c>
      <c r="AX1861" s="14" t="s">
        <v>76</v>
      </c>
      <c r="AY1861" s="167" t="s">
        <v>375</v>
      </c>
    </row>
    <row r="1862" spans="2:65" s="1" customFormat="1" ht="16.5" customHeight="1" x14ac:dyDescent="0.2">
      <c r="B1862" s="32"/>
      <c r="C1862" s="179" t="s">
        <v>2044</v>
      </c>
      <c r="D1862" s="179" t="s">
        <v>657</v>
      </c>
      <c r="E1862" s="180" t="s">
        <v>3631</v>
      </c>
      <c r="F1862" s="181" t="s">
        <v>3632</v>
      </c>
      <c r="G1862" s="182" t="s">
        <v>631</v>
      </c>
      <c r="H1862" s="183">
        <v>5</v>
      </c>
      <c r="I1862" s="184"/>
      <c r="J1862" s="185">
        <f>ROUND(I1862*H1862,2)</f>
        <v>0</v>
      </c>
      <c r="K1862" s="181" t="s">
        <v>381</v>
      </c>
      <c r="L1862" s="186"/>
      <c r="M1862" s="187" t="s">
        <v>1</v>
      </c>
      <c r="N1862" s="188" t="s">
        <v>41</v>
      </c>
      <c r="P1862" s="147">
        <f>O1862*H1862</f>
        <v>0</v>
      </c>
      <c r="Q1862" s="147">
        <v>0</v>
      </c>
      <c r="R1862" s="147">
        <f>Q1862*H1862</f>
        <v>0</v>
      </c>
      <c r="S1862" s="147">
        <v>0</v>
      </c>
      <c r="T1862" s="148">
        <f>S1862*H1862</f>
        <v>0</v>
      </c>
      <c r="AR1862" s="149" t="s">
        <v>424</v>
      </c>
      <c r="AT1862" s="149" t="s">
        <v>657</v>
      </c>
      <c r="AU1862" s="149" t="s">
        <v>83</v>
      </c>
      <c r="AY1862" s="17" t="s">
        <v>375</v>
      </c>
      <c r="BE1862" s="150">
        <f>IF(N1862="základní",J1862,0)</f>
        <v>0</v>
      </c>
      <c r="BF1862" s="150">
        <f>IF(N1862="snížená",J1862,0)</f>
        <v>0</v>
      </c>
      <c r="BG1862" s="150">
        <f>IF(N1862="zákl. přenesená",J1862,0)</f>
        <v>0</v>
      </c>
      <c r="BH1862" s="150">
        <f>IF(N1862="sníž. přenesená",J1862,0)</f>
        <v>0</v>
      </c>
      <c r="BI1862" s="150">
        <f>IF(N1862="nulová",J1862,0)</f>
        <v>0</v>
      </c>
      <c r="BJ1862" s="17" t="s">
        <v>83</v>
      </c>
      <c r="BK1862" s="150">
        <f>ROUND(I1862*H1862,2)</f>
        <v>0</v>
      </c>
      <c r="BL1862" s="17" t="s">
        <v>382</v>
      </c>
      <c r="BM1862" s="149" t="s">
        <v>3633</v>
      </c>
    </row>
    <row r="1863" spans="2:65" s="12" customFormat="1" ht="11.25" x14ac:dyDescent="0.2">
      <c r="B1863" s="151"/>
      <c r="D1863" s="152" t="s">
        <v>384</v>
      </c>
      <c r="E1863" s="153" t="s">
        <v>1</v>
      </c>
      <c r="F1863" s="154" t="s">
        <v>83</v>
      </c>
      <c r="H1863" s="155">
        <v>1</v>
      </c>
      <c r="I1863" s="156"/>
      <c r="L1863" s="151"/>
      <c r="M1863" s="157"/>
      <c r="T1863" s="158"/>
      <c r="AT1863" s="153" t="s">
        <v>384</v>
      </c>
      <c r="AU1863" s="153" t="s">
        <v>83</v>
      </c>
      <c r="AV1863" s="12" t="s">
        <v>85</v>
      </c>
      <c r="AW1863" s="12" t="s">
        <v>32</v>
      </c>
      <c r="AX1863" s="12" t="s">
        <v>76</v>
      </c>
      <c r="AY1863" s="153" t="s">
        <v>375</v>
      </c>
    </row>
    <row r="1864" spans="2:65" s="12" customFormat="1" ht="11.25" x14ac:dyDescent="0.2">
      <c r="B1864" s="151"/>
      <c r="D1864" s="152" t="s">
        <v>384</v>
      </c>
      <c r="E1864" s="153" t="s">
        <v>1</v>
      </c>
      <c r="F1864" s="154" t="s">
        <v>83</v>
      </c>
      <c r="H1864" s="155">
        <v>1</v>
      </c>
      <c r="I1864" s="156"/>
      <c r="L1864" s="151"/>
      <c r="M1864" s="157"/>
      <c r="T1864" s="158"/>
      <c r="AT1864" s="153" t="s">
        <v>384</v>
      </c>
      <c r="AU1864" s="153" t="s">
        <v>83</v>
      </c>
      <c r="AV1864" s="12" t="s">
        <v>85</v>
      </c>
      <c r="AW1864" s="12" t="s">
        <v>32</v>
      </c>
      <c r="AX1864" s="12" t="s">
        <v>76</v>
      </c>
      <c r="AY1864" s="153" t="s">
        <v>375</v>
      </c>
    </row>
    <row r="1865" spans="2:65" s="12" customFormat="1" ht="11.25" x14ac:dyDescent="0.2">
      <c r="B1865" s="151"/>
      <c r="D1865" s="152" t="s">
        <v>384</v>
      </c>
      <c r="E1865" s="153" t="s">
        <v>1</v>
      </c>
      <c r="F1865" s="154" t="s">
        <v>83</v>
      </c>
      <c r="H1865" s="155">
        <v>1</v>
      </c>
      <c r="I1865" s="156"/>
      <c r="L1865" s="151"/>
      <c r="M1865" s="157"/>
      <c r="T1865" s="158"/>
      <c r="AT1865" s="153" t="s">
        <v>384</v>
      </c>
      <c r="AU1865" s="153" t="s">
        <v>83</v>
      </c>
      <c r="AV1865" s="12" t="s">
        <v>85</v>
      </c>
      <c r="AW1865" s="12" t="s">
        <v>32</v>
      </c>
      <c r="AX1865" s="12" t="s">
        <v>76</v>
      </c>
      <c r="AY1865" s="153" t="s">
        <v>375</v>
      </c>
    </row>
    <row r="1866" spans="2:65" s="12" customFormat="1" ht="11.25" x14ac:dyDescent="0.2">
      <c r="B1866" s="151"/>
      <c r="D1866" s="152" t="s">
        <v>384</v>
      </c>
      <c r="E1866" s="153" t="s">
        <v>1</v>
      </c>
      <c r="F1866" s="154" t="s">
        <v>83</v>
      </c>
      <c r="H1866" s="155">
        <v>1</v>
      </c>
      <c r="I1866" s="156"/>
      <c r="L1866" s="151"/>
      <c r="M1866" s="157"/>
      <c r="T1866" s="158"/>
      <c r="AT1866" s="153" t="s">
        <v>384</v>
      </c>
      <c r="AU1866" s="153" t="s">
        <v>83</v>
      </c>
      <c r="AV1866" s="12" t="s">
        <v>85</v>
      </c>
      <c r="AW1866" s="12" t="s">
        <v>32</v>
      </c>
      <c r="AX1866" s="12" t="s">
        <v>76</v>
      </c>
      <c r="AY1866" s="153" t="s">
        <v>375</v>
      </c>
    </row>
    <row r="1867" spans="2:65" s="12" customFormat="1" ht="11.25" x14ac:dyDescent="0.2">
      <c r="B1867" s="151"/>
      <c r="D1867" s="152" t="s">
        <v>384</v>
      </c>
      <c r="E1867" s="153" t="s">
        <v>1</v>
      </c>
      <c r="F1867" s="154" t="s">
        <v>83</v>
      </c>
      <c r="H1867" s="155">
        <v>1</v>
      </c>
      <c r="I1867" s="156"/>
      <c r="L1867" s="151"/>
      <c r="M1867" s="157"/>
      <c r="T1867" s="158"/>
      <c r="AT1867" s="153" t="s">
        <v>384</v>
      </c>
      <c r="AU1867" s="153" t="s">
        <v>83</v>
      </c>
      <c r="AV1867" s="12" t="s">
        <v>85</v>
      </c>
      <c r="AW1867" s="12" t="s">
        <v>32</v>
      </c>
      <c r="AX1867" s="12" t="s">
        <v>76</v>
      </c>
      <c r="AY1867" s="153" t="s">
        <v>375</v>
      </c>
    </row>
    <row r="1868" spans="2:65" s="13" customFormat="1" ht="11.25" x14ac:dyDescent="0.2">
      <c r="B1868" s="159"/>
      <c r="D1868" s="152" t="s">
        <v>384</v>
      </c>
      <c r="E1868" s="160" t="s">
        <v>1</v>
      </c>
      <c r="F1868" s="161" t="s">
        <v>387</v>
      </c>
      <c r="H1868" s="162">
        <v>5</v>
      </c>
      <c r="I1868" s="163"/>
      <c r="L1868" s="159"/>
      <c r="M1868" s="164"/>
      <c r="T1868" s="165"/>
      <c r="AT1868" s="160" t="s">
        <v>384</v>
      </c>
      <c r="AU1868" s="160" t="s">
        <v>83</v>
      </c>
      <c r="AV1868" s="13" t="s">
        <v>382</v>
      </c>
      <c r="AW1868" s="13" t="s">
        <v>32</v>
      </c>
      <c r="AX1868" s="13" t="s">
        <v>83</v>
      </c>
      <c r="AY1868" s="160" t="s">
        <v>375</v>
      </c>
    </row>
    <row r="1869" spans="2:65" s="14" customFormat="1" ht="11.25" x14ac:dyDescent="0.2">
      <c r="B1869" s="166"/>
      <c r="D1869" s="152" t="s">
        <v>384</v>
      </c>
      <c r="E1869" s="167" t="s">
        <v>1</v>
      </c>
      <c r="F1869" s="168" t="s">
        <v>2840</v>
      </c>
      <c r="H1869" s="167" t="s">
        <v>1</v>
      </c>
      <c r="I1869" s="169"/>
      <c r="L1869" s="166"/>
      <c r="M1869" s="170"/>
      <c r="T1869" s="171"/>
      <c r="AT1869" s="167" t="s">
        <v>384</v>
      </c>
      <c r="AU1869" s="167" t="s">
        <v>83</v>
      </c>
      <c r="AV1869" s="14" t="s">
        <v>83</v>
      </c>
      <c r="AW1869" s="14" t="s">
        <v>32</v>
      </c>
      <c r="AX1869" s="14" t="s">
        <v>76</v>
      </c>
      <c r="AY1869" s="167" t="s">
        <v>375</v>
      </c>
    </row>
    <row r="1870" spans="2:65" s="1" customFormat="1" ht="16.5" customHeight="1" x14ac:dyDescent="0.2">
      <c r="B1870" s="32"/>
      <c r="C1870" s="179" t="s">
        <v>2055</v>
      </c>
      <c r="D1870" s="179" t="s">
        <v>657</v>
      </c>
      <c r="E1870" s="180" t="s">
        <v>3634</v>
      </c>
      <c r="F1870" s="181" t="s">
        <v>3635</v>
      </c>
      <c r="G1870" s="182" t="s">
        <v>641</v>
      </c>
      <c r="H1870" s="183">
        <v>406</v>
      </c>
      <c r="I1870" s="184"/>
      <c r="J1870" s="185">
        <f>ROUND(I1870*H1870,2)</f>
        <v>0</v>
      </c>
      <c r="K1870" s="181" t="s">
        <v>381</v>
      </c>
      <c r="L1870" s="186"/>
      <c r="M1870" s="187" t="s">
        <v>1</v>
      </c>
      <c r="N1870" s="188" t="s">
        <v>41</v>
      </c>
      <c r="P1870" s="147">
        <f>O1870*H1870</f>
        <v>0</v>
      </c>
      <c r="Q1870" s="147">
        <v>0</v>
      </c>
      <c r="R1870" s="147">
        <f>Q1870*H1870</f>
        <v>0</v>
      </c>
      <c r="S1870" s="147">
        <v>0</v>
      </c>
      <c r="T1870" s="148">
        <f>S1870*H1870</f>
        <v>0</v>
      </c>
      <c r="AR1870" s="149" t="s">
        <v>424</v>
      </c>
      <c r="AT1870" s="149" t="s">
        <v>657</v>
      </c>
      <c r="AU1870" s="149" t="s">
        <v>83</v>
      </c>
      <c r="AY1870" s="17" t="s">
        <v>375</v>
      </c>
      <c r="BE1870" s="150">
        <f>IF(N1870="základní",J1870,0)</f>
        <v>0</v>
      </c>
      <c r="BF1870" s="150">
        <f>IF(N1870="snížená",J1870,0)</f>
        <v>0</v>
      </c>
      <c r="BG1870" s="150">
        <f>IF(N1870="zákl. přenesená",J1870,0)</f>
        <v>0</v>
      </c>
      <c r="BH1870" s="150">
        <f>IF(N1870="sníž. přenesená",J1870,0)</f>
        <v>0</v>
      </c>
      <c r="BI1870" s="150">
        <f>IF(N1870="nulová",J1870,0)</f>
        <v>0</v>
      </c>
      <c r="BJ1870" s="17" t="s">
        <v>83</v>
      </c>
      <c r="BK1870" s="150">
        <f>ROUND(I1870*H1870,2)</f>
        <v>0</v>
      </c>
      <c r="BL1870" s="17" t="s">
        <v>382</v>
      </c>
      <c r="BM1870" s="149" t="s">
        <v>3636</v>
      </c>
    </row>
    <row r="1871" spans="2:65" s="12" customFormat="1" ht="11.25" x14ac:dyDescent="0.2">
      <c r="B1871" s="151"/>
      <c r="D1871" s="152" t="s">
        <v>384</v>
      </c>
      <c r="E1871" s="153" t="s">
        <v>1</v>
      </c>
      <c r="F1871" s="154" t="s">
        <v>529</v>
      </c>
      <c r="H1871" s="155">
        <v>20</v>
      </c>
      <c r="I1871" s="156"/>
      <c r="L1871" s="151"/>
      <c r="M1871" s="157"/>
      <c r="T1871" s="158"/>
      <c r="AT1871" s="153" t="s">
        <v>384</v>
      </c>
      <c r="AU1871" s="153" t="s">
        <v>83</v>
      </c>
      <c r="AV1871" s="12" t="s">
        <v>85</v>
      </c>
      <c r="AW1871" s="12" t="s">
        <v>32</v>
      </c>
      <c r="AX1871" s="12" t="s">
        <v>76</v>
      </c>
      <c r="AY1871" s="153" t="s">
        <v>375</v>
      </c>
    </row>
    <row r="1872" spans="2:65" s="12" customFormat="1" ht="11.25" x14ac:dyDescent="0.2">
      <c r="B1872" s="151"/>
      <c r="D1872" s="152" t="s">
        <v>384</v>
      </c>
      <c r="E1872" s="153" t="s">
        <v>1</v>
      </c>
      <c r="F1872" s="154" t="s">
        <v>604</v>
      </c>
      <c r="H1872" s="155">
        <v>34</v>
      </c>
      <c r="I1872" s="156"/>
      <c r="L1872" s="151"/>
      <c r="M1872" s="157"/>
      <c r="T1872" s="158"/>
      <c r="AT1872" s="153" t="s">
        <v>384</v>
      </c>
      <c r="AU1872" s="153" t="s">
        <v>83</v>
      </c>
      <c r="AV1872" s="12" t="s">
        <v>85</v>
      </c>
      <c r="AW1872" s="12" t="s">
        <v>32</v>
      </c>
      <c r="AX1872" s="12" t="s">
        <v>76</v>
      </c>
      <c r="AY1872" s="153" t="s">
        <v>375</v>
      </c>
    </row>
    <row r="1873" spans="2:65" s="12" customFormat="1" ht="11.25" x14ac:dyDescent="0.2">
      <c r="B1873" s="151"/>
      <c r="D1873" s="152" t="s">
        <v>384</v>
      </c>
      <c r="E1873" s="153" t="s">
        <v>1</v>
      </c>
      <c r="F1873" s="154" t="s">
        <v>778</v>
      </c>
      <c r="H1873" s="155">
        <v>56</v>
      </c>
      <c r="I1873" s="156"/>
      <c r="L1873" s="151"/>
      <c r="M1873" s="157"/>
      <c r="T1873" s="158"/>
      <c r="AT1873" s="153" t="s">
        <v>384</v>
      </c>
      <c r="AU1873" s="153" t="s">
        <v>83</v>
      </c>
      <c r="AV1873" s="12" t="s">
        <v>85</v>
      </c>
      <c r="AW1873" s="12" t="s">
        <v>32</v>
      </c>
      <c r="AX1873" s="12" t="s">
        <v>76</v>
      </c>
      <c r="AY1873" s="153" t="s">
        <v>375</v>
      </c>
    </row>
    <row r="1874" spans="2:65" s="12" customFormat="1" ht="11.25" x14ac:dyDescent="0.2">
      <c r="B1874" s="151"/>
      <c r="D1874" s="152" t="s">
        <v>384</v>
      </c>
      <c r="E1874" s="153" t="s">
        <v>1</v>
      </c>
      <c r="F1874" s="154" t="s">
        <v>463</v>
      </c>
      <c r="H1874" s="155">
        <v>12</v>
      </c>
      <c r="I1874" s="156"/>
      <c r="L1874" s="151"/>
      <c r="M1874" s="157"/>
      <c r="T1874" s="158"/>
      <c r="AT1874" s="153" t="s">
        <v>384</v>
      </c>
      <c r="AU1874" s="153" t="s">
        <v>83</v>
      </c>
      <c r="AV1874" s="12" t="s">
        <v>85</v>
      </c>
      <c r="AW1874" s="12" t="s">
        <v>32</v>
      </c>
      <c r="AX1874" s="12" t="s">
        <v>76</v>
      </c>
      <c r="AY1874" s="153" t="s">
        <v>375</v>
      </c>
    </row>
    <row r="1875" spans="2:65" s="12" customFormat="1" ht="11.25" x14ac:dyDescent="0.2">
      <c r="B1875" s="151"/>
      <c r="D1875" s="152" t="s">
        <v>384</v>
      </c>
      <c r="E1875" s="153" t="s">
        <v>1</v>
      </c>
      <c r="F1875" s="154" t="s">
        <v>628</v>
      </c>
      <c r="H1875" s="155">
        <v>36</v>
      </c>
      <c r="I1875" s="156"/>
      <c r="L1875" s="151"/>
      <c r="M1875" s="157"/>
      <c r="T1875" s="158"/>
      <c r="AT1875" s="153" t="s">
        <v>384</v>
      </c>
      <c r="AU1875" s="153" t="s">
        <v>83</v>
      </c>
      <c r="AV1875" s="12" t="s">
        <v>85</v>
      </c>
      <c r="AW1875" s="12" t="s">
        <v>32</v>
      </c>
      <c r="AX1875" s="12" t="s">
        <v>76</v>
      </c>
      <c r="AY1875" s="153" t="s">
        <v>375</v>
      </c>
    </row>
    <row r="1876" spans="2:65" s="12" customFormat="1" ht="11.25" x14ac:dyDescent="0.2">
      <c r="B1876" s="151"/>
      <c r="D1876" s="152" t="s">
        <v>384</v>
      </c>
      <c r="E1876" s="153" t="s">
        <v>1</v>
      </c>
      <c r="F1876" s="154" t="s">
        <v>473</v>
      </c>
      <c r="H1876" s="155">
        <v>14</v>
      </c>
      <c r="I1876" s="156"/>
      <c r="L1876" s="151"/>
      <c r="M1876" s="157"/>
      <c r="T1876" s="158"/>
      <c r="AT1876" s="153" t="s">
        <v>384</v>
      </c>
      <c r="AU1876" s="153" t="s">
        <v>83</v>
      </c>
      <c r="AV1876" s="12" t="s">
        <v>85</v>
      </c>
      <c r="AW1876" s="12" t="s">
        <v>32</v>
      </c>
      <c r="AX1876" s="12" t="s">
        <v>76</v>
      </c>
      <c r="AY1876" s="153" t="s">
        <v>375</v>
      </c>
    </row>
    <row r="1877" spans="2:65" s="12" customFormat="1" ht="11.25" x14ac:dyDescent="0.2">
      <c r="B1877" s="151"/>
      <c r="D1877" s="152" t="s">
        <v>384</v>
      </c>
      <c r="E1877" s="153" t="s">
        <v>1</v>
      </c>
      <c r="F1877" s="154" t="s">
        <v>997</v>
      </c>
      <c r="H1877" s="155">
        <v>85</v>
      </c>
      <c r="I1877" s="156"/>
      <c r="L1877" s="151"/>
      <c r="M1877" s="157"/>
      <c r="T1877" s="158"/>
      <c r="AT1877" s="153" t="s">
        <v>384</v>
      </c>
      <c r="AU1877" s="153" t="s">
        <v>83</v>
      </c>
      <c r="AV1877" s="12" t="s">
        <v>85</v>
      </c>
      <c r="AW1877" s="12" t="s">
        <v>32</v>
      </c>
      <c r="AX1877" s="12" t="s">
        <v>76</v>
      </c>
      <c r="AY1877" s="153" t="s">
        <v>375</v>
      </c>
    </row>
    <row r="1878" spans="2:65" s="12" customFormat="1" ht="11.25" x14ac:dyDescent="0.2">
      <c r="B1878" s="151"/>
      <c r="D1878" s="152" t="s">
        <v>384</v>
      </c>
      <c r="E1878" s="153" t="s">
        <v>1</v>
      </c>
      <c r="F1878" s="154" t="s">
        <v>692</v>
      </c>
      <c r="H1878" s="155">
        <v>46</v>
      </c>
      <c r="I1878" s="156"/>
      <c r="L1878" s="151"/>
      <c r="M1878" s="157"/>
      <c r="T1878" s="158"/>
      <c r="AT1878" s="153" t="s">
        <v>384</v>
      </c>
      <c r="AU1878" s="153" t="s">
        <v>83</v>
      </c>
      <c r="AV1878" s="12" t="s">
        <v>85</v>
      </c>
      <c r="AW1878" s="12" t="s">
        <v>32</v>
      </c>
      <c r="AX1878" s="12" t="s">
        <v>76</v>
      </c>
      <c r="AY1878" s="153" t="s">
        <v>375</v>
      </c>
    </row>
    <row r="1879" spans="2:65" s="12" customFormat="1" ht="11.25" x14ac:dyDescent="0.2">
      <c r="B1879" s="151"/>
      <c r="D1879" s="152" t="s">
        <v>384</v>
      </c>
      <c r="E1879" s="153" t="s">
        <v>1</v>
      </c>
      <c r="F1879" s="154" t="s">
        <v>733</v>
      </c>
      <c r="H1879" s="155">
        <v>54</v>
      </c>
      <c r="I1879" s="156"/>
      <c r="L1879" s="151"/>
      <c r="M1879" s="157"/>
      <c r="T1879" s="158"/>
      <c r="AT1879" s="153" t="s">
        <v>384</v>
      </c>
      <c r="AU1879" s="153" t="s">
        <v>83</v>
      </c>
      <c r="AV1879" s="12" t="s">
        <v>85</v>
      </c>
      <c r="AW1879" s="12" t="s">
        <v>32</v>
      </c>
      <c r="AX1879" s="12" t="s">
        <v>76</v>
      </c>
      <c r="AY1879" s="153" t="s">
        <v>375</v>
      </c>
    </row>
    <row r="1880" spans="2:65" s="12" customFormat="1" ht="11.25" x14ac:dyDescent="0.2">
      <c r="B1880" s="151"/>
      <c r="D1880" s="152" t="s">
        <v>384</v>
      </c>
      <c r="E1880" s="153" t="s">
        <v>1</v>
      </c>
      <c r="F1880" s="154" t="s">
        <v>707</v>
      </c>
      <c r="H1880" s="155">
        <v>49</v>
      </c>
      <c r="I1880" s="156"/>
      <c r="L1880" s="151"/>
      <c r="M1880" s="157"/>
      <c r="T1880" s="158"/>
      <c r="AT1880" s="153" t="s">
        <v>384</v>
      </c>
      <c r="AU1880" s="153" t="s">
        <v>83</v>
      </c>
      <c r="AV1880" s="12" t="s">
        <v>85</v>
      </c>
      <c r="AW1880" s="12" t="s">
        <v>32</v>
      </c>
      <c r="AX1880" s="12" t="s">
        <v>76</v>
      </c>
      <c r="AY1880" s="153" t="s">
        <v>375</v>
      </c>
    </row>
    <row r="1881" spans="2:65" s="13" customFormat="1" ht="11.25" x14ac:dyDescent="0.2">
      <c r="B1881" s="159"/>
      <c r="D1881" s="152" t="s">
        <v>384</v>
      </c>
      <c r="E1881" s="160" t="s">
        <v>1</v>
      </c>
      <c r="F1881" s="161" t="s">
        <v>387</v>
      </c>
      <c r="H1881" s="162">
        <v>406</v>
      </c>
      <c r="I1881" s="163"/>
      <c r="L1881" s="159"/>
      <c r="M1881" s="164"/>
      <c r="T1881" s="165"/>
      <c r="AT1881" s="160" t="s">
        <v>384</v>
      </c>
      <c r="AU1881" s="160" t="s">
        <v>83</v>
      </c>
      <c r="AV1881" s="13" t="s">
        <v>382</v>
      </c>
      <c r="AW1881" s="13" t="s">
        <v>32</v>
      </c>
      <c r="AX1881" s="13" t="s">
        <v>83</v>
      </c>
      <c r="AY1881" s="160" t="s">
        <v>375</v>
      </c>
    </row>
    <row r="1882" spans="2:65" s="14" customFormat="1" ht="11.25" x14ac:dyDescent="0.2">
      <c r="B1882" s="166"/>
      <c r="D1882" s="152" t="s">
        <v>384</v>
      </c>
      <c r="E1882" s="167" t="s">
        <v>1</v>
      </c>
      <c r="F1882" s="168" t="s">
        <v>3301</v>
      </c>
      <c r="H1882" s="167" t="s">
        <v>1</v>
      </c>
      <c r="I1882" s="169"/>
      <c r="L1882" s="166"/>
      <c r="M1882" s="170"/>
      <c r="T1882" s="171"/>
      <c r="AT1882" s="167" t="s">
        <v>384</v>
      </c>
      <c r="AU1882" s="167" t="s">
        <v>83</v>
      </c>
      <c r="AV1882" s="14" t="s">
        <v>83</v>
      </c>
      <c r="AW1882" s="14" t="s">
        <v>32</v>
      </c>
      <c r="AX1882" s="14" t="s">
        <v>76</v>
      </c>
      <c r="AY1882" s="167" t="s">
        <v>375</v>
      </c>
    </row>
    <row r="1883" spans="2:65" s="1" customFormat="1" ht="16.5" customHeight="1" x14ac:dyDescent="0.2">
      <c r="B1883" s="32"/>
      <c r="C1883" s="179" t="s">
        <v>2059</v>
      </c>
      <c r="D1883" s="179" t="s">
        <v>657</v>
      </c>
      <c r="E1883" s="180" t="s">
        <v>3637</v>
      </c>
      <c r="F1883" s="181" t="s">
        <v>3638</v>
      </c>
      <c r="G1883" s="182" t="s">
        <v>641</v>
      </c>
      <c r="H1883" s="183">
        <v>30</v>
      </c>
      <c r="I1883" s="184"/>
      <c r="J1883" s="185">
        <f>ROUND(I1883*H1883,2)</f>
        <v>0</v>
      </c>
      <c r="K1883" s="181" t="s">
        <v>381</v>
      </c>
      <c r="L1883" s="186"/>
      <c r="M1883" s="187" t="s">
        <v>1</v>
      </c>
      <c r="N1883" s="188" t="s">
        <v>41</v>
      </c>
      <c r="P1883" s="147">
        <f>O1883*H1883</f>
        <v>0</v>
      </c>
      <c r="Q1883" s="147">
        <v>0</v>
      </c>
      <c r="R1883" s="147">
        <f>Q1883*H1883</f>
        <v>0</v>
      </c>
      <c r="S1883" s="147">
        <v>0</v>
      </c>
      <c r="T1883" s="148">
        <f>S1883*H1883</f>
        <v>0</v>
      </c>
      <c r="AR1883" s="149" t="s">
        <v>424</v>
      </c>
      <c r="AT1883" s="149" t="s">
        <v>657</v>
      </c>
      <c r="AU1883" s="149" t="s">
        <v>83</v>
      </c>
      <c r="AY1883" s="17" t="s">
        <v>375</v>
      </c>
      <c r="BE1883" s="150">
        <f>IF(N1883="základní",J1883,0)</f>
        <v>0</v>
      </c>
      <c r="BF1883" s="150">
        <f>IF(N1883="snížená",J1883,0)</f>
        <v>0</v>
      </c>
      <c r="BG1883" s="150">
        <f>IF(N1883="zákl. přenesená",J1883,0)</f>
        <v>0</v>
      </c>
      <c r="BH1883" s="150">
        <f>IF(N1883="sníž. přenesená",J1883,0)</f>
        <v>0</v>
      </c>
      <c r="BI1883" s="150">
        <f>IF(N1883="nulová",J1883,0)</f>
        <v>0</v>
      </c>
      <c r="BJ1883" s="17" t="s">
        <v>83</v>
      </c>
      <c r="BK1883" s="150">
        <f>ROUND(I1883*H1883,2)</f>
        <v>0</v>
      </c>
      <c r="BL1883" s="17" t="s">
        <v>382</v>
      </c>
      <c r="BM1883" s="149" t="s">
        <v>3639</v>
      </c>
    </row>
    <row r="1884" spans="2:65" s="12" customFormat="1" ht="11.25" x14ac:dyDescent="0.2">
      <c r="B1884" s="151"/>
      <c r="D1884" s="152" t="s">
        <v>384</v>
      </c>
      <c r="E1884" s="153" t="s">
        <v>1</v>
      </c>
      <c r="F1884" s="154" t="s">
        <v>577</v>
      </c>
      <c r="H1884" s="155">
        <v>30</v>
      </c>
      <c r="I1884" s="156"/>
      <c r="L1884" s="151"/>
      <c r="M1884" s="157"/>
      <c r="T1884" s="158"/>
      <c r="AT1884" s="153" t="s">
        <v>384</v>
      </c>
      <c r="AU1884" s="153" t="s">
        <v>83</v>
      </c>
      <c r="AV1884" s="12" t="s">
        <v>85</v>
      </c>
      <c r="AW1884" s="12" t="s">
        <v>32</v>
      </c>
      <c r="AX1884" s="12" t="s">
        <v>83</v>
      </c>
      <c r="AY1884" s="153" t="s">
        <v>375</v>
      </c>
    </row>
    <row r="1885" spans="2:65" s="14" customFormat="1" ht="11.25" x14ac:dyDescent="0.2">
      <c r="B1885" s="166"/>
      <c r="D1885" s="152" t="s">
        <v>384</v>
      </c>
      <c r="E1885" s="167" t="s">
        <v>1</v>
      </c>
      <c r="F1885" s="168" t="s">
        <v>3301</v>
      </c>
      <c r="H1885" s="167" t="s">
        <v>1</v>
      </c>
      <c r="I1885" s="169"/>
      <c r="L1885" s="166"/>
      <c r="M1885" s="170"/>
      <c r="T1885" s="171"/>
      <c r="AT1885" s="167" t="s">
        <v>384</v>
      </c>
      <c r="AU1885" s="167" t="s">
        <v>83</v>
      </c>
      <c r="AV1885" s="14" t="s">
        <v>83</v>
      </c>
      <c r="AW1885" s="14" t="s">
        <v>32</v>
      </c>
      <c r="AX1885" s="14" t="s">
        <v>76</v>
      </c>
      <c r="AY1885" s="167" t="s">
        <v>375</v>
      </c>
    </row>
    <row r="1886" spans="2:65" s="1" customFormat="1" ht="16.5" customHeight="1" x14ac:dyDescent="0.2">
      <c r="B1886" s="32"/>
      <c r="C1886" s="179" t="s">
        <v>2065</v>
      </c>
      <c r="D1886" s="179" t="s">
        <v>657</v>
      </c>
      <c r="E1886" s="180" t="s">
        <v>3640</v>
      </c>
      <c r="F1886" s="181" t="s">
        <v>3641</v>
      </c>
      <c r="G1886" s="182" t="s">
        <v>631</v>
      </c>
      <c r="H1886" s="183">
        <v>5</v>
      </c>
      <c r="I1886" s="184"/>
      <c r="J1886" s="185">
        <f>ROUND(I1886*H1886,2)</f>
        <v>0</v>
      </c>
      <c r="K1886" s="181" t="s">
        <v>381</v>
      </c>
      <c r="L1886" s="186"/>
      <c r="M1886" s="187" t="s">
        <v>1</v>
      </c>
      <c r="N1886" s="188" t="s">
        <v>41</v>
      </c>
      <c r="P1886" s="147">
        <f>O1886*H1886</f>
        <v>0</v>
      </c>
      <c r="Q1886" s="147">
        <v>0</v>
      </c>
      <c r="R1886" s="147">
        <f>Q1886*H1886</f>
        <v>0</v>
      </c>
      <c r="S1886" s="147">
        <v>0</v>
      </c>
      <c r="T1886" s="148">
        <f>S1886*H1886</f>
        <v>0</v>
      </c>
      <c r="AR1886" s="149" t="s">
        <v>424</v>
      </c>
      <c r="AT1886" s="149" t="s">
        <v>657</v>
      </c>
      <c r="AU1886" s="149" t="s">
        <v>83</v>
      </c>
      <c r="AY1886" s="17" t="s">
        <v>375</v>
      </c>
      <c r="BE1886" s="150">
        <f>IF(N1886="základní",J1886,0)</f>
        <v>0</v>
      </c>
      <c r="BF1886" s="150">
        <f>IF(N1886="snížená",J1886,0)</f>
        <v>0</v>
      </c>
      <c r="BG1886" s="150">
        <f>IF(N1886="zákl. přenesená",J1886,0)</f>
        <v>0</v>
      </c>
      <c r="BH1886" s="150">
        <f>IF(N1886="sníž. přenesená",J1886,0)</f>
        <v>0</v>
      </c>
      <c r="BI1886" s="150">
        <f>IF(N1886="nulová",J1886,0)</f>
        <v>0</v>
      </c>
      <c r="BJ1886" s="17" t="s">
        <v>83</v>
      </c>
      <c r="BK1886" s="150">
        <f>ROUND(I1886*H1886,2)</f>
        <v>0</v>
      </c>
      <c r="BL1886" s="17" t="s">
        <v>382</v>
      </c>
      <c r="BM1886" s="149" t="s">
        <v>3642</v>
      </c>
    </row>
    <row r="1887" spans="2:65" s="12" customFormat="1" ht="11.25" x14ac:dyDescent="0.2">
      <c r="B1887" s="151"/>
      <c r="D1887" s="152" t="s">
        <v>384</v>
      </c>
      <c r="E1887" s="153" t="s">
        <v>1</v>
      </c>
      <c r="F1887" s="154" t="s">
        <v>404</v>
      </c>
      <c r="H1887" s="155">
        <v>5</v>
      </c>
      <c r="I1887" s="156"/>
      <c r="L1887" s="151"/>
      <c r="M1887" s="157"/>
      <c r="T1887" s="158"/>
      <c r="AT1887" s="153" t="s">
        <v>384</v>
      </c>
      <c r="AU1887" s="153" t="s">
        <v>83</v>
      </c>
      <c r="AV1887" s="12" t="s">
        <v>85</v>
      </c>
      <c r="AW1887" s="12" t="s">
        <v>32</v>
      </c>
      <c r="AX1887" s="12" t="s">
        <v>83</v>
      </c>
      <c r="AY1887" s="153" t="s">
        <v>375</v>
      </c>
    </row>
    <row r="1888" spans="2:65" s="14" customFormat="1" ht="11.25" x14ac:dyDescent="0.2">
      <c r="B1888" s="166"/>
      <c r="D1888" s="152" t="s">
        <v>384</v>
      </c>
      <c r="E1888" s="167" t="s">
        <v>1</v>
      </c>
      <c r="F1888" s="168" t="s">
        <v>2840</v>
      </c>
      <c r="H1888" s="167" t="s">
        <v>1</v>
      </c>
      <c r="I1888" s="169"/>
      <c r="L1888" s="166"/>
      <c r="M1888" s="170"/>
      <c r="T1888" s="171"/>
      <c r="AT1888" s="167" t="s">
        <v>384</v>
      </c>
      <c r="AU1888" s="167" t="s">
        <v>83</v>
      </c>
      <c r="AV1888" s="14" t="s">
        <v>83</v>
      </c>
      <c r="AW1888" s="14" t="s">
        <v>32</v>
      </c>
      <c r="AX1888" s="14" t="s">
        <v>76</v>
      </c>
      <c r="AY1888" s="167" t="s">
        <v>375</v>
      </c>
    </row>
    <row r="1889" spans="2:65" s="1" customFormat="1" ht="16.5" customHeight="1" x14ac:dyDescent="0.2">
      <c r="B1889" s="32"/>
      <c r="C1889" s="179" t="s">
        <v>2073</v>
      </c>
      <c r="D1889" s="179" t="s">
        <v>657</v>
      </c>
      <c r="E1889" s="180" t="s">
        <v>3643</v>
      </c>
      <c r="F1889" s="181" t="s">
        <v>3644</v>
      </c>
      <c r="G1889" s="182" t="s">
        <v>631</v>
      </c>
      <c r="H1889" s="183">
        <v>7</v>
      </c>
      <c r="I1889" s="184"/>
      <c r="J1889" s="185">
        <f>ROUND(I1889*H1889,2)</f>
        <v>0</v>
      </c>
      <c r="K1889" s="181" t="s">
        <v>381</v>
      </c>
      <c r="L1889" s="186"/>
      <c r="M1889" s="187" t="s">
        <v>1</v>
      </c>
      <c r="N1889" s="188" t="s">
        <v>41</v>
      </c>
      <c r="P1889" s="147">
        <f>O1889*H1889</f>
        <v>0</v>
      </c>
      <c r="Q1889" s="147">
        <v>0</v>
      </c>
      <c r="R1889" s="147">
        <f>Q1889*H1889</f>
        <v>0</v>
      </c>
      <c r="S1889" s="147">
        <v>0</v>
      </c>
      <c r="T1889" s="148">
        <f>S1889*H1889</f>
        <v>0</v>
      </c>
      <c r="AR1889" s="149" t="s">
        <v>424</v>
      </c>
      <c r="AT1889" s="149" t="s">
        <v>657</v>
      </c>
      <c r="AU1889" s="149" t="s">
        <v>83</v>
      </c>
      <c r="AY1889" s="17" t="s">
        <v>375</v>
      </c>
      <c r="BE1889" s="150">
        <f>IF(N1889="základní",J1889,0)</f>
        <v>0</v>
      </c>
      <c r="BF1889" s="150">
        <f>IF(N1889="snížená",J1889,0)</f>
        <v>0</v>
      </c>
      <c r="BG1889" s="150">
        <f>IF(N1889="zákl. přenesená",J1889,0)</f>
        <v>0</v>
      </c>
      <c r="BH1889" s="150">
        <f>IF(N1889="sníž. přenesená",J1889,0)</f>
        <v>0</v>
      </c>
      <c r="BI1889" s="150">
        <f>IF(N1889="nulová",J1889,0)</f>
        <v>0</v>
      </c>
      <c r="BJ1889" s="17" t="s">
        <v>83</v>
      </c>
      <c r="BK1889" s="150">
        <f>ROUND(I1889*H1889,2)</f>
        <v>0</v>
      </c>
      <c r="BL1889" s="17" t="s">
        <v>382</v>
      </c>
      <c r="BM1889" s="149" t="s">
        <v>3645</v>
      </c>
    </row>
    <row r="1890" spans="2:65" s="12" customFormat="1" ht="11.25" x14ac:dyDescent="0.2">
      <c r="B1890" s="151"/>
      <c r="D1890" s="152" t="s">
        <v>384</v>
      </c>
      <c r="E1890" s="153" t="s">
        <v>1</v>
      </c>
      <c r="F1890" s="154" t="s">
        <v>418</v>
      </c>
      <c r="H1890" s="155">
        <v>7</v>
      </c>
      <c r="I1890" s="156"/>
      <c r="L1890" s="151"/>
      <c r="M1890" s="157"/>
      <c r="T1890" s="158"/>
      <c r="AT1890" s="153" t="s">
        <v>384</v>
      </c>
      <c r="AU1890" s="153" t="s">
        <v>83</v>
      </c>
      <c r="AV1890" s="12" t="s">
        <v>85</v>
      </c>
      <c r="AW1890" s="12" t="s">
        <v>32</v>
      </c>
      <c r="AX1890" s="12" t="s">
        <v>83</v>
      </c>
      <c r="AY1890" s="153" t="s">
        <v>375</v>
      </c>
    </row>
    <row r="1891" spans="2:65" s="14" customFormat="1" ht="11.25" x14ac:dyDescent="0.2">
      <c r="B1891" s="166"/>
      <c r="D1891" s="152" t="s">
        <v>384</v>
      </c>
      <c r="E1891" s="167" t="s">
        <v>1</v>
      </c>
      <c r="F1891" s="168" t="s">
        <v>2840</v>
      </c>
      <c r="H1891" s="167" t="s">
        <v>1</v>
      </c>
      <c r="I1891" s="169"/>
      <c r="L1891" s="166"/>
      <c r="M1891" s="170"/>
      <c r="T1891" s="171"/>
      <c r="AT1891" s="167" t="s">
        <v>384</v>
      </c>
      <c r="AU1891" s="167" t="s">
        <v>83</v>
      </c>
      <c r="AV1891" s="14" t="s">
        <v>83</v>
      </c>
      <c r="AW1891" s="14" t="s">
        <v>32</v>
      </c>
      <c r="AX1891" s="14" t="s">
        <v>76</v>
      </c>
      <c r="AY1891" s="167" t="s">
        <v>375</v>
      </c>
    </row>
    <row r="1892" spans="2:65" s="1" customFormat="1" ht="16.5" customHeight="1" x14ac:dyDescent="0.2">
      <c r="B1892" s="32"/>
      <c r="C1892" s="179" t="s">
        <v>2079</v>
      </c>
      <c r="D1892" s="179" t="s">
        <v>657</v>
      </c>
      <c r="E1892" s="180" t="s">
        <v>3646</v>
      </c>
      <c r="F1892" s="181" t="s">
        <v>3647</v>
      </c>
      <c r="G1892" s="182" t="s">
        <v>631</v>
      </c>
      <c r="H1892" s="183">
        <v>7</v>
      </c>
      <c r="I1892" s="184"/>
      <c r="J1892" s="185">
        <f>ROUND(I1892*H1892,2)</f>
        <v>0</v>
      </c>
      <c r="K1892" s="181" t="s">
        <v>381</v>
      </c>
      <c r="L1892" s="186"/>
      <c r="M1892" s="187" t="s">
        <v>1</v>
      </c>
      <c r="N1892" s="188" t="s">
        <v>41</v>
      </c>
      <c r="P1892" s="147">
        <f>O1892*H1892</f>
        <v>0</v>
      </c>
      <c r="Q1892" s="147">
        <v>0</v>
      </c>
      <c r="R1892" s="147">
        <f>Q1892*H1892</f>
        <v>0</v>
      </c>
      <c r="S1892" s="147">
        <v>0</v>
      </c>
      <c r="T1892" s="148">
        <f>S1892*H1892</f>
        <v>0</v>
      </c>
      <c r="AR1892" s="149" t="s">
        <v>424</v>
      </c>
      <c r="AT1892" s="149" t="s">
        <v>657</v>
      </c>
      <c r="AU1892" s="149" t="s">
        <v>83</v>
      </c>
      <c r="AY1892" s="17" t="s">
        <v>375</v>
      </c>
      <c r="BE1892" s="150">
        <f>IF(N1892="základní",J1892,0)</f>
        <v>0</v>
      </c>
      <c r="BF1892" s="150">
        <f>IF(N1892="snížená",J1892,0)</f>
        <v>0</v>
      </c>
      <c r="BG1892" s="150">
        <f>IF(N1892="zákl. přenesená",J1892,0)</f>
        <v>0</v>
      </c>
      <c r="BH1892" s="150">
        <f>IF(N1892="sníž. přenesená",J1892,0)</f>
        <v>0</v>
      </c>
      <c r="BI1892" s="150">
        <f>IF(N1892="nulová",J1892,0)</f>
        <v>0</v>
      </c>
      <c r="BJ1892" s="17" t="s">
        <v>83</v>
      </c>
      <c r="BK1892" s="150">
        <f>ROUND(I1892*H1892,2)</f>
        <v>0</v>
      </c>
      <c r="BL1892" s="17" t="s">
        <v>382</v>
      </c>
      <c r="BM1892" s="149" t="s">
        <v>3648</v>
      </c>
    </row>
    <row r="1893" spans="2:65" s="12" customFormat="1" ht="11.25" x14ac:dyDescent="0.2">
      <c r="B1893" s="151"/>
      <c r="D1893" s="152" t="s">
        <v>384</v>
      </c>
      <c r="E1893" s="153" t="s">
        <v>1</v>
      </c>
      <c r="F1893" s="154" t="s">
        <v>418</v>
      </c>
      <c r="H1893" s="155">
        <v>7</v>
      </c>
      <c r="I1893" s="156"/>
      <c r="L1893" s="151"/>
      <c r="M1893" s="157"/>
      <c r="T1893" s="158"/>
      <c r="AT1893" s="153" t="s">
        <v>384</v>
      </c>
      <c r="AU1893" s="153" t="s">
        <v>83</v>
      </c>
      <c r="AV1893" s="12" t="s">
        <v>85</v>
      </c>
      <c r="AW1893" s="12" t="s">
        <v>32</v>
      </c>
      <c r="AX1893" s="12" t="s">
        <v>83</v>
      </c>
      <c r="AY1893" s="153" t="s">
        <v>375</v>
      </c>
    </row>
    <row r="1894" spans="2:65" s="14" customFormat="1" ht="11.25" x14ac:dyDescent="0.2">
      <c r="B1894" s="166"/>
      <c r="D1894" s="152" t="s">
        <v>384</v>
      </c>
      <c r="E1894" s="167" t="s">
        <v>1</v>
      </c>
      <c r="F1894" s="168" t="s">
        <v>2840</v>
      </c>
      <c r="H1894" s="167" t="s">
        <v>1</v>
      </c>
      <c r="I1894" s="169"/>
      <c r="L1894" s="166"/>
      <c r="M1894" s="170"/>
      <c r="T1894" s="171"/>
      <c r="AT1894" s="167" t="s">
        <v>384</v>
      </c>
      <c r="AU1894" s="167" t="s">
        <v>83</v>
      </c>
      <c r="AV1894" s="14" t="s">
        <v>83</v>
      </c>
      <c r="AW1894" s="14" t="s">
        <v>32</v>
      </c>
      <c r="AX1894" s="14" t="s">
        <v>76</v>
      </c>
      <c r="AY1894" s="167" t="s">
        <v>375</v>
      </c>
    </row>
    <row r="1895" spans="2:65" s="1" customFormat="1" ht="24.2" customHeight="1" x14ac:dyDescent="0.2">
      <c r="B1895" s="32"/>
      <c r="C1895" s="179" t="s">
        <v>2083</v>
      </c>
      <c r="D1895" s="179" t="s">
        <v>657</v>
      </c>
      <c r="E1895" s="180" t="s">
        <v>3649</v>
      </c>
      <c r="F1895" s="181" t="s">
        <v>3650</v>
      </c>
      <c r="G1895" s="182" t="s">
        <v>631</v>
      </c>
      <c r="H1895" s="183">
        <v>8</v>
      </c>
      <c r="I1895" s="184"/>
      <c r="J1895" s="185">
        <f>ROUND(I1895*H1895,2)</f>
        <v>0</v>
      </c>
      <c r="K1895" s="181" t="s">
        <v>381</v>
      </c>
      <c r="L1895" s="186"/>
      <c r="M1895" s="187" t="s">
        <v>1</v>
      </c>
      <c r="N1895" s="188" t="s">
        <v>41</v>
      </c>
      <c r="P1895" s="147">
        <f>O1895*H1895</f>
        <v>0</v>
      </c>
      <c r="Q1895" s="147">
        <v>0</v>
      </c>
      <c r="R1895" s="147">
        <f>Q1895*H1895</f>
        <v>0</v>
      </c>
      <c r="S1895" s="147">
        <v>0</v>
      </c>
      <c r="T1895" s="148">
        <f>S1895*H1895</f>
        <v>0</v>
      </c>
      <c r="AR1895" s="149" t="s">
        <v>424</v>
      </c>
      <c r="AT1895" s="149" t="s">
        <v>657</v>
      </c>
      <c r="AU1895" s="149" t="s">
        <v>83</v>
      </c>
      <c r="AY1895" s="17" t="s">
        <v>375</v>
      </c>
      <c r="BE1895" s="150">
        <f>IF(N1895="základní",J1895,0)</f>
        <v>0</v>
      </c>
      <c r="BF1895" s="150">
        <f>IF(N1895="snížená",J1895,0)</f>
        <v>0</v>
      </c>
      <c r="BG1895" s="150">
        <f>IF(N1895="zákl. přenesená",J1895,0)</f>
        <v>0</v>
      </c>
      <c r="BH1895" s="150">
        <f>IF(N1895="sníž. přenesená",J1895,0)</f>
        <v>0</v>
      </c>
      <c r="BI1895" s="150">
        <f>IF(N1895="nulová",J1895,0)</f>
        <v>0</v>
      </c>
      <c r="BJ1895" s="17" t="s">
        <v>83</v>
      </c>
      <c r="BK1895" s="150">
        <f>ROUND(I1895*H1895,2)</f>
        <v>0</v>
      </c>
      <c r="BL1895" s="17" t="s">
        <v>382</v>
      </c>
      <c r="BM1895" s="149" t="s">
        <v>3651</v>
      </c>
    </row>
    <row r="1896" spans="2:65" s="12" customFormat="1" ht="11.25" x14ac:dyDescent="0.2">
      <c r="B1896" s="151"/>
      <c r="D1896" s="152" t="s">
        <v>384</v>
      </c>
      <c r="E1896" s="153" t="s">
        <v>1</v>
      </c>
      <c r="F1896" s="154" t="s">
        <v>83</v>
      </c>
      <c r="H1896" s="155">
        <v>1</v>
      </c>
      <c r="I1896" s="156"/>
      <c r="L1896" s="151"/>
      <c r="M1896" s="157"/>
      <c r="T1896" s="158"/>
      <c r="AT1896" s="153" t="s">
        <v>384</v>
      </c>
      <c r="AU1896" s="153" t="s">
        <v>83</v>
      </c>
      <c r="AV1896" s="12" t="s">
        <v>85</v>
      </c>
      <c r="AW1896" s="12" t="s">
        <v>32</v>
      </c>
      <c r="AX1896" s="12" t="s">
        <v>76</v>
      </c>
      <c r="AY1896" s="153" t="s">
        <v>375</v>
      </c>
    </row>
    <row r="1897" spans="2:65" s="12" customFormat="1" ht="11.25" x14ac:dyDescent="0.2">
      <c r="B1897" s="151"/>
      <c r="D1897" s="152" t="s">
        <v>384</v>
      </c>
      <c r="E1897" s="153" t="s">
        <v>1</v>
      </c>
      <c r="F1897" s="154" t="s">
        <v>83</v>
      </c>
      <c r="H1897" s="155">
        <v>1</v>
      </c>
      <c r="I1897" s="156"/>
      <c r="L1897" s="151"/>
      <c r="M1897" s="157"/>
      <c r="T1897" s="158"/>
      <c r="AT1897" s="153" t="s">
        <v>384</v>
      </c>
      <c r="AU1897" s="153" t="s">
        <v>83</v>
      </c>
      <c r="AV1897" s="12" t="s">
        <v>85</v>
      </c>
      <c r="AW1897" s="12" t="s">
        <v>32</v>
      </c>
      <c r="AX1897" s="12" t="s">
        <v>76</v>
      </c>
      <c r="AY1897" s="153" t="s">
        <v>375</v>
      </c>
    </row>
    <row r="1898" spans="2:65" s="12" customFormat="1" ht="11.25" x14ac:dyDescent="0.2">
      <c r="B1898" s="151"/>
      <c r="D1898" s="152" t="s">
        <v>384</v>
      </c>
      <c r="E1898" s="153" t="s">
        <v>1</v>
      </c>
      <c r="F1898" s="154" t="s">
        <v>85</v>
      </c>
      <c r="H1898" s="155">
        <v>2</v>
      </c>
      <c r="I1898" s="156"/>
      <c r="L1898" s="151"/>
      <c r="M1898" s="157"/>
      <c r="T1898" s="158"/>
      <c r="AT1898" s="153" t="s">
        <v>384</v>
      </c>
      <c r="AU1898" s="153" t="s">
        <v>83</v>
      </c>
      <c r="AV1898" s="12" t="s">
        <v>85</v>
      </c>
      <c r="AW1898" s="12" t="s">
        <v>32</v>
      </c>
      <c r="AX1898" s="12" t="s">
        <v>76</v>
      </c>
      <c r="AY1898" s="153" t="s">
        <v>375</v>
      </c>
    </row>
    <row r="1899" spans="2:65" s="12" customFormat="1" ht="11.25" x14ac:dyDescent="0.2">
      <c r="B1899" s="151"/>
      <c r="D1899" s="152" t="s">
        <v>384</v>
      </c>
      <c r="E1899" s="153" t="s">
        <v>1</v>
      </c>
      <c r="F1899" s="154" t="s">
        <v>85</v>
      </c>
      <c r="H1899" s="155">
        <v>2</v>
      </c>
      <c r="I1899" s="156"/>
      <c r="L1899" s="151"/>
      <c r="M1899" s="157"/>
      <c r="T1899" s="158"/>
      <c r="AT1899" s="153" t="s">
        <v>384</v>
      </c>
      <c r="AU1899" s="153" t="s">
        <v>83</v>
      </c>
      <c r="AV1899" s="12" t="s">
        <v>85</v>
      </c>
      <c r="AW1899" s="12" t="s">
        <v>32</v>
      </c>
      <c r="AX1899" s="12" t="s">
        <v>76</v>
      </c>
      <c r="AY1899" s="153" t="s">
        <v>375</v>
      </c>
    </row>
    <row r="1900" spans="2:65" s="12" customFormat="1" ht="11.25" x14ac:dyDescent="0.2">
      <c r="B1900" s="151"/>
      <c r="D1900" s="152" t="s">
        <v>384</v>
      </c>
      <c r="E1900" s="153" t="s">
        <v>1</v>
      </c>
      <c r="F1900" s="154" t="s">
        <v>85</v>
      </c>
      <c r="H1900" s="155">
        <v>2</v>
      </c>
      <c r="I1900" s="156"/>
      <c r="L1900" s="151"/>
      <c r="M1900" s="157"/>
      <c r="T1900" s="158"/>
      <c r="AT1900" s="153" t="s">
        <v>384</v>
      </c>
      <c r="AU1900" s="153" t="s">
        <v>83</v>
      </c>
      <c r="AV1900" s="12" t="s">
        <v>85</v>
      </c>
      <c r="AW1900" s="12" t="s">
        <v>32</v>
      </c>
      <c r="AX1900" s="12" t="s">
        <v>76</v>
      </c>
      <c r="AY1900" s="153" t="s">
        <v>375</v>
      </c>
    </row>
    <row r="1901" spans="2:65" s="13" customFormat="1" ht="11.25" x14ac:dyDescent="0.2">
      <c r="B1901" s="159"/>
      <c r="D1901" s="152" t="s">
        <v>384</v>
      </c>
      <c r="E1901" s="160" t="s">
        <v>1</v>
      </c>
      <c r="F1901" s="161" t="s">
        <v>387</v>
      </c>
      <c r="H1901" s="162">
        <v>8</v>
      </c>
      <c r="I1901" s="163"/>
      <c r="L1901" s="159"/>
      <c r="M1901" s="164"/>
      <c r="T1901" s="165"/>
      <c r="AT1901" s="160" t="s">
        <v>384</v>
      </c>
      <c r="AU1901" s="160" t="s">
        <v>83</v>
      </c>
      <c r="AV1901" s="13" t="s">
        <v>382</v>
      </c>
      <c r="AW1901" s="13" t="s">
        <v>32</v>
      </c>
      <c r="AX1901" s="13" t="s">
        <v>83</v>
      </c>
      <c r="AY1901" s="160" t="s">
        <v>375</v>
      </c>
    </row>
    <row r="1902" spans="2:65" s="14" customFormat="1" ht="11.25" x14ac:dyDescent="0.2">
      <c r="B1902" s="166"/>
      <c r="D1902" s="152" t="s">
        <v>384</v>
      </c>
      <c r="E1902" s="167" t="s">
        <v>1</v>
      </c>
      <c r="F1902" s="168" t="s">
        <v>2840</v>
      </c>
      <c r="H1902" s="167" t="s">
        <v>1</v>
      </c>
      <c r="I1902" s="169"/>
      <c r="L1902" s="166"/>
      <c r="M1902" s="170"/>
      <c r="T1902" s="171"/>
      <c r="AT1902" s="167" t="s">
        <v>384</v>
      </c>
      <c r="AU1902" s="167" t="s">
        <v>83</v>
      </c>
      <c r="AV1902" s="14" t="s">
        <v>83</v>
      </c>
      <c r="AW1902" s="14" t="s">
        <v>32</v>
      </c>
      <c r="AX1902" s="14" t="s">
        <v>76</v>
      </c>
      <c r="AY1902" s="167" t="s">
        <v>375</v>
      </c>
    </row>
    <row r="1903" spans="2:65" s="1" customFormat="1" ht="24.2" customHeight="1" x14ac:dyDescent="0.2">
      <c r="B1903" s="32"/>
      <c r="C1903" s="179" t="s">
        <v>2087</v>
      </c>
      <c r="D1903" s="179" t="s">
        <v>657</v>
      </c>
      <c r="E1903" s="180" t="s">
        <v>3652</v>
      </c>
      <c r="F1903" s="181" t="s">
        <v>3653</v>
      </c>
      <c r="G1903" s="182" t="s">
        <v>631</v>
      </c>
      <c r="H1903" s="183">
        <v>5</v>
      </c>
      <c r="I1903" s="184"/>
      <c r="J1903" s="185">
        <f>ROUND(I1903*H1903,2)</f>
        <v>0</v>
      </c>
      <c r="K1903" s="181" t="s">
        <v>381</v>
      </c>
      <c r="L1903" s="186"/>
      <c r="M1903" s="187" t="s">
        <v>1</v>
      </c>
      <c r="N1903" s="188" t="s">
        <v>41</v>
      </c>
      <c r="P1903" s="147">
        <f>O1903*H1903</f>
        <v>0</v>
      </c>
      <c r="Q1903" s="147">
        <v>0</v>
      </c>
      <c r="R1903" s="147">
        <f>Q1903*H1903</f>
        <v>0</v>
      </c>
      <c r="S1903" s="147">
        <v>0</v>
      </c>
      <c r="T1903" s="148">
        <f>S1903*H1903</f>
        <v>0</v>
      </c>
      <c r="AR1903" s="149" t="s">
        <v>424</v>
      </c>
      <c r="AT1903" s="149" t="s">
        <v>657</v>
      </c>
      <c r="AU1903" s="149" t="s">
        <v>83</v>
      </c>
      <c r="AY1903" s="17" t="s">
        <v>375</v>
      </c>
      <c r="BE1903" s="150">
        <f>IF(N1903="základní",J1903,0)</f>
        <v>0</v>
      </c>
      <c r="BF1903" s="150">
        <f>IF(N1903="snížená",J1903,0)</f>
        <v>0</v>
      </c>
      <c r="BG1903" s="150">
        <f>IF(N1903="zákl. přenesená",J1903,0)</f>
        <v>0</v>
      </c>
      <c r="BH1903" s="150">
        <f>IF(N1903="sníž. přenesená",J1903,0)</f>
        <v>0</v>
      </c>
      <c r="BI1903" s="150">
        <f>IF(N1903="nulová",J1903,0)</f>
        <v>0</v>
      </c>
      <c r="BJ1903" s="17" t="s">
        <v>83</v>
      </c>
      <c r="BK1903" s="150">
        <f>ROUND(I1903*H1903,2)</f>
        <v>0</v>
      </c>
      <c r="BL1903" s="17" t="s">
        <v>382</v>
      </c>
      <c r="BM1903" s="149" t="s">
        <v>3654</v>
      </c>
    </row>
    <row r="1904" spans="2:65" s="12" customFormat="1" ht="11.25" x14ac:dyDescent="0.2">
      <c r="B1904" s="151"/>
      <c r="D1904" s="152" t="s">
        <v>384</v>
      </c>
      <c r="E1904" s="153" t="s">
        <v>1</v>
      </c>
      <c r="F1904" s="154" t="s">
        <v>83</v>
      </c>
      <c r="H1904" s="155">
        <v>1</v>
      </c>
      <c r="I1904" s="156"/>
      <c r="L1904" s="151"/>
      <c r="M1904" s="157"/>
      <c r="T1904" s="158"/>
      <c r="AT1904" s="153" t="s">
        <v>384</v>
      </c>
      <c r="AU1904" s="153" t="s">
        <v>83</v>
      </c>
      <c r="AV1904" s="12" t="s">
        <v>85</v>
      </c>
      <c r="AW1904" s="12" t="s">
        <v>32</v>
      </c>
      <c r="AX1904" s="12" t="s">
        <v>76</v>
      </c>
      <c r="AY1904" s="153" t="s">
        <v>375</v>
      </c>
    </row>
    <row r="1905" spans="2:65" s="12" customFormat="1" ht="11.25" x14ac:dyDescent="0.2">
      <c r="B1905" s="151"/>
      <c r="D1905" s="152" t="s">
        <v>384</v>
      </c>
      <c r="E1905" s="153" t="s">
        <v>1</v>
      </c>
      <c r="F1905" s="154" t="s">
        <v>83</v>
      </c>
      <c r="H1905" s="155">
        <v>1</v>
      </c>
      <c r="I1905" s="156"/>
      <c r="L1905" s="151"/>
      <c r="M1905" s="157"/>
      <c r="T1905" s="158"/>
      <c r="AT1905" s="153" t="s">
        <v>384</v>
      </c>
      <c r="AU1905" s="153" t="s">
        <v>83</v>
      </c>
      <c r="AV1905" s="12" t="s">
        <v>85</v>
      </c>
      <c r="AW1905" s="12" t="s">
        <v>32</v>
      </c>
      <c r="AX1905" s="12" t="s">
        <v>76</v>
      </c>
      <c r="AY1905" s="153" t="s">
        <v>375</v>
      </c>
    </row>
    <row r="1906" spans="2:65" s="12" customFormat="1" ht="11.25" x14ac:dyDescent="0.2">
      <c r="B1906" s="151"/>
      <c r="D1906" s="152" t="s">
        <v>384</v>
      </c>
      <c r="E1906" s="153" t="s">
        <v>1</v>
      </c>
      <c r="F1906" s="154" t="s">
        <v>83</v>
      </c>
      <c r="H1906" s="155">
        <v>1</v>
      </c>
      <c r="I1906" s="156"/>
      <c r="L1906" s="151"/>
      <c r="M1906" s="157"/>
      <c r="T1906" s="158"/>
      <c r="AT1906" s="153" t="s">
        <v>384</v>
      </c>
      <c r="AU1906" s="153" t="s">
        <v>83</v>
      </c>
      <c r="AV1906" s="12" t="s">
        <v>85</v>
      </c>
      <c r="AW1906" s="12" t="s">
        <v>32</v>
      </c>
      <c r="AX1906" s="12" t="s">
        <v>76</v>
      </c>
      <c r="AY1906" s="153" t="s">
        <v>375</v>
      </c>
    </row>
    <row r="1907" spans="2:65" s="12" customFormat="1" ht="11.25" x14ac:dyDescent="0.2">
      <c r="B1907" s="151"/>
      <c r="D1907" s="152" t="s">
        <v>384</v>
      </c>
      <c r="E1907" s="153" t="s">
        <v>1</v>
      </c>
      <c r="F1907" s="154" t="s">
        <v>83</v>
      </c>
      <c r="H1907" s="155">
        <v>1</v>
      </c>
      <c r="I1907" s="156"/>
      <c r="L1907" s="151"/>
      <c r="M1907" s="157"/>
      <c r="T1907" s="158"/>
      <c r="AT1907" s="153" t="s">
        <v>384</v>
      </c>
      <c r="AU1907" s="153" t="s">
        <v>83</v>
      </c>
      <c r="AV1907" s="12" t="s">
        <v>85</v>
      </c>
      <c r="AW1907" s="12" t="s">
        <v>32</v>
      </c>
      <c r="AX1907" s="12" t="s">
        <v>76</v>
      </c>
      <c r="AY1907" s="153" t="s">
        <v>375</v>
      </c>
    </row>
    <row r="1908" spans="2:65" s="12" customFormat="1" ht="11.25" x14ac:dyDescent="0.2">
      <c r="B1908" s="151"/>
      <c r="D1908" s="152" t="s">
        <v>384</v>
      </c>
      <c r="E1908" s="153" t="s">
        <v>1</v>
      </c>
      <c r="F1908" s="154" t="s">
        <v>83</v>
      </c>
      <c r="H1908" s="155">
        <v>1</v>
      </c>
      <c r="I1908" s="156"/>
      <c r="L1908" s="151"/>
      <c r="M1908" s="157"/>
      <c r="T1908" s="158"/>
      <c r="AT1908" s="153" t="s">
        <v>384</v>
      </c>
      <c r="AU1908" s="153" t="s">
        <v>83</v>
      </c>
      <c r="AV1908" s="12" t="s">
        <v>85</v>
      </c>
      <c r="AW1908" s="12" t="s">
        <v>32</v>
      </c>
      <c r="AX1908" s="12" t="s">
        <v>76</v>
      </c>
      <c r="AY1908" s="153" t="s">
        <v>375</v>
      </c>
    </row>
    <row r="1909" spans="2:65" s="13" customFormat="1" ht="11.25" x14ac:dyDescent="0.2">
      <c r="B1909" s="159"/>
      <c r="D1909" s="152" t="s">
        <v>384</v>
      </c>
      <c r="E1909" s="160" t="s">
        <v>1</v>
      </c>
      <c r="F1909" s="161" t="s">
        <v>387</v>
      </c>
      <c r="H1909" s="162">
        <v>5</v>
      </c>
      <c r="I1909" s="163"/>
      <c r="L1909" s="159"/>
      <c r="M1909" s="164"/>
      <c r="T1909" s="165"/>
      <c r="AT1909" s="160" t="s">
        <v>384</v>
      </c>
      <c r="AU1909" s="160" t="s">
        <v>83</v>
      </c>
      <c r="AV1909" s="13" t="s">
        <v>382</v>
      </c>
      <c r="AW1909" s="13" t="s">
        <v>32</v>
      </c>
      <c r="AX1909" s="13" t="s">
        <v>83</v>
      </c>
      <c r="AY1909" s="160" t="s">
        <v>375</v>
      </c>
    </row>
    <row r="1910" spans="2:65" s="14" customFormat="1" ht="11.25" x14ac:dyDescent="0.2">
      <c r="B1910" s="166"/>
      <c r="D1910" s="152" t="s">
        <v>384</v>
      </c>
      <c r="E1910" s="167" t="s">
        <v>1</v>
      </c>
      <c r="F1910" s="168" t="s">
        <v>2840</v>
      </c>
      <c r="H1910" s="167" t="s">
        <v>1</v>
      </c>
      <c r="I1910" s="169"/>
      <c r="L1910" s="166"/>
      <c r="M1910" s="170"/>
      <c r="T1910" s="171"/>
      <c r="AT1910" s="167" t="s">
        <v>384</v>
      </c>
      <c r="AU1910" s="167" t="s">
        <v>83</v>
      </c>
      <c r="AV1910" s="14" t="s">
        <v>83</v>
      </c>
      <c r="AW1910" s="14" t="s">
        <v>32</v>
      </c>
      <c r="AX1910" s="14" t="s">
        <v>76</v>
      </c>
      <c r="AY1910" s="167" t="s">
        <v>375</v>
      </c>
    </row>
    <row r="1911" spans="2:65" s="1" customFormat="1" ht="16.5" customHeight="1" x14ac:dyDescent="0.2">
      <c r="B1911" s="32"/>
      <c r="C1911" s="179" t="s">
        <v>2091</v>
      </c>
      <c r="D1911" s="179" t="s">
        <v>657</v>
      </c>
      <c r="E1911" s="180" t="s">
        <v>3655</v>
      </c>
      <c r="F1911" s="181" t="s">
        <v>3656</v>
      </c>
      <c r="G1911" s="182" t="s">
        <v>631</v>
      </c>
      <c r="H1911" s="183">
        <v>40</v>
      </c>
      <c r="I1911" s="184"/>
      <c r="J1911" s="185">
        <f>ROUND(I1911*H1911,2)</f>
        <v>0</v>
      </c>
      <c r="K1911" s="181" t="s">
        <v>381</v>
      </c>
      <c r="L1911" s="186"/>
      <c r="M1911" s="187" t="s">
        <v>1</v>
      </c>
      <c r="N1911" s="188" t="s">
        <v>41</v>
      </c>
      <c r="P1911" s="147">
        <f>O1911*H1911</f>
        <v>0</v>
      </c>
      <c r="Q1911" s="147">
        <v>0</v>
      </c>
      <c r="R1911" s="147">
        <f>Q1911*H1911</f>
        <v>0</v>
      </c>
      <c r="S1911" s="147">
        <v>0</v>
      </c>
      <c r="T1911" s="148">
        <f>S1911*H1911</f>
        <v>0</v>
      </c>
      <c r="AR1911" s="149" t="s">
        <v>424</v>
      </c>
      <c r="AT1911" s="149" t="s">
        <v>657</v>
      </c>
      <c r="AU1911" s="149" t="s">
        <v>83</v>
      </c>
      <c r="AY1911" s="17" t="s">
        <v>375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83</v>
      </c>
      <c r="BK1911" s="150">
        <f>ROUND(I1911*H1911,2)</f>
        <v>0</v>
      </c>
      <c r="BL1911" s="17" t="s">
        <v>382</v>
      </c>
      <c r="BM1911" s="149" t="s">
        <v>3657</v>
      </c>
    </row>
    <row r="1912" spans="2:65" s="12" customFormat="1" ht="11.25" x14ac:dyDescent="0.2">
      <c r="B1912" s="151"/>
      <c r="D1912" s="152" t="s">
        <v>384</v>
      </c>
      <c r="E1912" s="153" t="s">
        <v>1</v>
      </c>
      <c r="F1912" s="154" t="s">
        <v>650</v>
      </c>
      <c r="H1912" s="155">
        <v>40</v>
      </c>
      <c r="I1912" s="156"/>
      <c r="L1912" s="151"/>
      <c r="M1912" s="157"/>
      <c r="T1912" s="158"/>
      <c r="AT1912" s="153" t="s">
        <v>384</v>
      </c>
      <c r="AU1912" s="153" t="s">
        <v>83</v>
      </c>
      <c r="AV1912" s="12" t="s">
        <v>85</v>
      </c>
      <c r="AW1912" s="12" t="s">
        <v>32</v>
      </c>
      <c r="AX1912" s="12" t="s">
        <v>83</v>
      </c>
      <c r="AY1912" s="153" t="s">
        <v>375</v>
      </c>
    </row>
    <row r="1913" spans="2:65" s="14" customFormat="1" ht="11.25" x14ac:dyDescent="0.2">
      <c r="B1913" s="166"/>
      <c r="D1913" s="152" t="s">
        <v>384</v>
      </c>
      <c r="E1913" s="167" t="s">
        <v>1</v>
      </c>
      <c r="F1913" s="168" t="s">
        <v>2840</v>
      </c>
      <c r="H1913" s="167" t="s">
        <v>1</v>
      </c>
      <c r="I1913" s="169"/>
      <c r="L1913" s="166"/>
      <c r="M1913" s="170"/>
      <c r="T1913" s="171"/>
      <c r="AT1913" s="167" t="s">
        <v>384</v>
      </c>
      <c r="AU1913" s="167" t="s">
        <v>83</v>
      </c>
      <c r="AV1913" s="14" t="s">
        <v>83</v>
      </c>
      <c r="AW1913" s="14" t="s">
        <v>32</v>
      </c>
      <c r="AX1913" s="14" t="s">
        <v>76</v>
      </c>
      <c r="AY1913" s="167" t="s">
        <v>375</v>
      </c>
    </row>
    <row r="1914" spans="2:65" s="1" customFormat="1" ht="24.2" customHeight="1" x14ac:dyDescent="0.2">
      <c r="B1914" s="32"/>
      <c r="C1914" s="179" t="s">
        <v>2098</v>
      </c>
      <c r="D1914" s="179" t="s">
        <v>657</v>
      </c>
      <c r="E1914" s="180" t="s">
        <v>3658</v>
      </c>
      <c r="F1914" s="181" t="s">
        <v>3659</v>
      </c>
      <c r="G1914" s="182" t="s">
        <v>641</v>
      </c>
      <c r="H1914" s="183">
        <v>270</v>
      </c>
      <c r="I1914" s="184"/>
      <c r="J1914" s="185">
        <f>ROUND(I1914*H1914,2)</f>
        <v>0</v>
      </c>
      <c r="K1914" s="181" t="s">
        <v>381</v>
      </c>
      <c r="L1914" s="186"/>
      <c r="M1914" s="187" t="s">
        <v>1</v>
      </c>
      <c r="N1914" s="188" t="s">
        <v>41</v>
      </c>
      <c r="P1914" s="147">
        <f>O1914*H1914</f>
        <v>0</v>
      </c>
      <c r="Q1914" s="147">
        <v>0</v>
      </c>
      <c r="R1914" s="147">
        <f>Q1914*H1914</f>
        <v>0</v>
      </c>
      <c r="S1914" s="147">
        <v>0</v>
      </c>
      <c r="T1914" s="148">
        <f>S1914*H1914</f>
        <v>0</v>
      </c>
      <c r="AR1914" s="149" t="s">
        <v>424</v>
      </c>
      <c r="AT1914" s="149" t="s">
        <v>657</v>
      </c>
      <c r="AU1914" s="149" t="s">
        <v>83</v>
      </c>
      <c r="AY1914" s="17" t="s">
        <v>375</v>
      </c>
      <c r="BE1914" s="150">
        <f>IF(N1914="základní",J1914,0)</f>
        <v>0</v>
      </c>
      <c r="BF1914" s="150">
        <f>IF(N1914="snížená",J1914,0)</f>
        <v>0</v>
      </c>
      <c r="BG1914" s="150">
        <f>IF(N1914="zákl. přenesená",J1914,0)</f>
        <v>0</v>
      </c>
      <c r="BH1914" s="150">
        <f>IF(N1914="sníž. přenesená",J1914,0)</f>
        <v>0</v>
      </c>
      <c r="BI1914" s="150">
        <f>IF(N1914="nulová",J1914,0)</f>
        <v>0</v>
      </c>
      <c r="BJ1914" s="17" t="s">
        <v>83</v>
      </c>
      <c r="BK1914" s="150">
        <f>ROUND(I1914*H1914,2)</f>
        <v>0</v>
      </c>
      <c r="BL1914" s="17" t="s">
        <v>382</v>
      </c>
      <c r="BM1914" s="149" t="s">
        <v>3660</v>
      </c>
    </row>
    <row r="1915" spans="2:65" s="12" customFormat="1" ht="11.25" x14ac:dyDescent="0.2">
      <c r="B1915" s="151"/>
      <c r="D1915" s="152" t="s">
        <v>384</v>
      </c>
      <c r="E1915" s="153" t="s">
        <v>1</v>
      </c>
      <c r="F1915" s="154" t="s">
        <v>585</v>
      </c>
      <c r="H1915" s="155">
        <v>32</v>
      </c>
      <c r="I1915" s="156"/>
      <c r="L1915" s="151"/>
      <c r="M1915" s="157"/>
      <c r="T1915" s="158"/>
      <c r="AT1915" s="153" t="s">
        <v>384</v>
      </c>
      <c r="AU1915" s="153" t="s">
        <v>83</v>
      </c>
      <c r="AV1915" s="12" t="s">
        <v>85</v>
      </c>
      <c r="AW1915" s="12" t="s">
        <v>32</v>
      </c>
      <c r="AX1915" s="12" t="s">
        <v>76</v>
      </c>
      <c r="AY1915" s="153" t="s">
        <v>375</v>
      </c>
    </row>
    <row r="1916" spans="2:65" s="12" customFormat="1" ht="11.25" x14ac:dyDescent="0.2">
      <c r="B1916" s="151"/>
      <c r="D1916" s="152" t="s">
        <v>384</v>
      </c>
      <c r="E1916" s="153" t="s">
        <v>1</v>
      </c>
      <c r="F1916" s="154" t="s">
        <v>549</v>
      </c>
      <c r="H1916" s="155">
        <v>24</v>
      </c>
      <c r="I1916" s="156"/>
      <c r="L1916" s="151"/>
      <c r="M1916" s="157"/>
      <c r="T1916" s="158"/>
      <c r="AT1916" s="153" t="s">
        <v>384</v>
      </c>
      <c r="AU1916" s="153" t="s">
        <v>83</v>
      </c>
      <c r="AV1916" s="12" t="s">
        <v>85</v>
      </c>
      <c r="AW1916" s="12" t="s">
        <v>32</v>
      </c>
      <c r="AX1916" s="12" t="s">
        <v>76</v>
      </c>
      <c r="AY1916" s="153" t="s">
        <v>375</v>
      </c>
    </row>
    <row r="1917" spans="2:65" s="12" customFormat="1" ht="11.25" x14ac:dyDescent="0.2">
      <c r="B1917" s="151"/>
      <c r="D1917" s="152" t="s">
        <v>384</v>
      </c>
      <c r="E1917" s="153" t="s">
        <v>1</v>
      </c>
      <c r="F1917" s="154" t="s">
        <v>554</v>
      </c>
      <c r="H1917" s="155">
        <v>25</v>
      </c>
      <c r="I1917" s="156"/>
      <c r="L1917" s="151"/>
      <c r="M1917" s="157"/>
      <c r="T1917" s="158"/>
      <c r="AT1917" s="153" t="s">
        <v>384</v>
      </c>
      <c r="AU1917" s="153" t="s">
        <v>83</v>
      </c>
      <c r="AV1917" s="12" t="s">
        <v>85</v>
      </c>
      <c r="AW1917" s="12" t="s">
        <v>32</v>
      </c>
      <c r="AX1917" s="12" t="s">
        <v>76</v>
      </c>
      <c r="AY1917" s="153" t="s">
        <v>375</v>
      </c>
    </row>
    <row r="1918" spans="2:65" s="12" customFormat="1" ht="11.25" x14ac:dyDescent="0.2">
      <c r="B1918" s="151"/>
      <c r="D1918" s="152" t="s">
        <v>384</v>
      </c>
      <c r="E1918" s="153" t="s">
        <v>1</v>
      </c>
      <c r="F1918" s="154" t="s">
        <v>681</v>
      </c>
      <c r="H1918" s="155">
        <v>44</v>
      </c>
      <c r="I1918" s="156"/>
      <c r="L1918" s="151"/>
      <c r="M1918" s="157"/>
      <c r="T1918" s="158"/>
      <c r="AT1918" s="153" t="s">
        <v>384</v>
      </c>
      <c r="AU1918" s="153" t="s">
        <v>83</v>
      </c>
      <c r="AV1918" s="12" t="s">
        <v>85</v>
      </c>
      <c r="AW1918" s="12" t="s">
        <v>32</v>
      </c>
      <c r="AX1918" s="12" t="s">
        <v>76</v>
      </c>
      <c r="AY1918" s="153" t="s">
        <v>375</v>
      </c>
    </row>
    <row r="1919" spans="2:65" s="12" customFormat="1" ht="11.25" x14ac:dyDescent="0.2">
      <c r="B1919" s="151"/>
      <c r="D1919" s="152" t="s">
        <v>384</v>
      </c>
      <c r="E1919" s="153" t="s">
        <v>1</v>
      </c>
      <c r="F1919" s="154" t="s">
        <v>719</v>
      </c>
      <c r="H1919" s="155">
        <v>51</v>
      </c>
      <c r="I1919" s="156"/>
      <c r="L1919" s="151"/>
      <c r="M1919" s="157"/>
      <c r="T1919" s="158"/>
      <c r="AT1919" s="153" t="s">
        <v>384</v>
      </c>
      <c r="AU1919" s="153" t="s">
        <v>83</v>
      </c>
      <c r="AV1919" s="12" t="s">
        <v>85</v>
      </c>
      <c r="AW1919" s="12" t="s">
        <v>32</v>
      </c>
      <c r="AX1919" s="12" t="s">
        <v>76</v>
      </c>
      <c r="AY1919" s="153" t="s">
        <v>375</v>
      </c>
    </row>
    <row r="1920" spans="2:65" s="12" customFormat="1" ht="11.25" x14ac:dyDescent="0.2">
      <c r="B1920" s="151"/>
      <c r="D1920" s="152" t="s">
        <v>384</v>
      </c>
      <c r="E1920" s="153" t="s">
        <v>1</v>
      </c>
      <c r="F1920" s="154" t="s">
        <v>581</v>
      </c>
      <c r="H1920" s="155">
        <v>31</v>
      </c>
      <c r="I1920" s="156"/>
      <c r="L1920" s="151"/>
      <c r="M1920" s="157"/>
      <c r="T1920" s="158"/>
      <c r="AT1920" s="153" t="s">
        <v>384</v>
      </c>
      <c r="AU1920" s="153" t="s">
        <v>83</v>
      </c>
      <c r="AV1920" s="12" t="s">
        <v>85</v>
      </c>
      <c r="AW1920" s="12" t="s">
        <v>32</v>
      </c>
      <c r="AX1920" s="12" t="s">
        <v>76</v>
      </c>
      <c r="AY1920" s="153" t="s">
        <v>375</v>
      </c>
    </row>
    <row r="1921" spans="2:65" s="12" customFormat="1" ht="11.25" x14ac:dyDescent="0.2">
      <c r="B1921" s="151"/>
      <c r="D1921" s="152" t="s">
        <v>384</v>
      </c>
      <c r="E1921" s="153" t="s">
        <v>1</v>
      </c>
      <c r="F1921" s="154" t="s">
        <v>93</v>
      </c>
      <c r="H1921" s="155">
        <v>3</v>
      </c>
      <c r="I1921" s="156"/>
      <c r="L1921" s="151"/>
      <c r="M1921" s="157"/>
      <c r="T1921" s="158"/>
      <c r="AT1921" s="153" t="s">
        <v>384</v>
      </c>
      <c r="AU1921" s="153" t="s">
        <v>83</v>
      </c>
      <c r="AV1921" s="12" t="s">
        <v>85</v>
      </c>
      <c r="AW1921" s="12" t="s">
        <v>32</v>
      </c>
      <c r="AX1921" s="12" t="s">
        <v>76</v>
      </c>
      <c r="AY1921" s="153" t="s">
        <v>375</v>
      </c>
    </row>
    <row r="1922" spans="2:65" s="12" customFormat="1" ht="11.25" x14ac:dyDescent="0.2">
      <c r="B1922" s="151"/>
      <c r="D1922" s="152" t="s">
        <v>384</v>
      </c>
      <c r="E1922" s="153" t="s">
        <v>1</v>
      </c>
      <c r="F1922" s="154" t="s">
        <v>529</v>
      </c>
      <c r="H1922" s="155">
        <v>20</v>
      </c>
      <c r="I1922" s="156"/>
      <c r="L1922" s="151"/>
      <c r="M1922" s="157"/>
      <c r="T1922" s="158"/>
      <c r="AT1922" s="153" t="s">
        <v>384</v>
      </c>
      <c r="AU1922" s="153" t="s">
        <v>83</v>
      </c>
      <c r="AV1922" s="12" t="s">
        <v>85</v>
      </c>
      <c r="AW1922" s="12" t="s">
        <v>32</v>
      </c>
      <c r="AX1922" s="12" t="s">
        <v>76</v>
      </c>
      <c r="AY1922" s="153" t="s">
        <v>375</v>
      </c>
    </row>
    <row r="1923" spans="2:65" s="12" customFormat="1" ht="11.25" x14ac:dyDescent="0.2">
      <c r="B1923" s="151"/>
      <c r="D1923" s="152" t="s">
        <v>384</v>
      </c>
      <c r="E1923" s="153" t="s">
        <v>1</v>
      </c>
      <c r="F1923" s="154" t="s">
        <v>549</v>
      </c>
      <c r="H1923" s="155">
        <v>24</v>
      </c>
      <c r="I1923" s="156"/>
      <c r="L1923" s="151"/>
      <c r="M1923" s="157"/>
      <c r="T1923" s="158"/>
      <c r="AT1923" s="153" t="s">
        <v>384</v>
      </c>
      <c r="AU1923" s="153" t="s">
        <v>83</v>
      </c>
      <c r="AV1923" s="12" t="s">
        <v>85</v>
      </c>
      <c r="AW1923" s="12" t="s">
        <v>32</v>
      </c>
      <c r="AX1923" s="12" t="s">
        <v>76</v>
      </c>
      <c r="AY1923" s="153" t="s">
        <v>375</v>
      </c>
    </row>
    <row r="1924" spans="2:65" s="12" customFormat="1" ht="11.25" x14ac:dyDescent="0.2">
      <c r="B1924" s="151"/>
      <c r="D1924" s="152" t="s">
        <v>384</v>
      </c>
      <c r="E1924" s="153" t="s">
        <v>1</v>
      </c>
      <c r="F1924" s="154" t="s">
        <v>491</v>
      </c>
      <c r="H1924" s="155">
        <v>16</v>
      </c>
      <c r="I1924" s="156"/>
      <c r="L1924" s="151"/>
      <c r="M1924" s="157"/>
      <c r="T1924" s="158"/>
      <c r="AT1924" s="153" t="s">
        <v>384</v>
      </c>
      <c r="AU1924" s="153" t="s">
        <v>83</v>
      </c>
      <c r="AV1924" s="12" t="s">
        <v>85</v>
      </c>
      <c r="AW1924" s="12" t="s">
        <v>32</v>
      </c>
      <c r="AX1924" s="12" t="s">
        <v>76</v>
      </c>
      <c r="AY1924" s="153" t="s">
        <v>375</v>
      </c>
    </row>
    <row r="1925" spans="2:65" s="13" customFormat="1" ht="11.25" x14ac:dyDescent="0.2">
      <c r="B1925" s="159"/>
      <c r="D1925" s="152" t="s">
        <v>384</v>
      </c>
      <c r="E1925" s="160" t="s">
        <v>1</v>
      </c>
      <c r="F1925" s="161" t="s">
        <v>387</v>
      </c>
      <c r="H1925" s="162">
        <v>270</v>
      </c>
      <c r="I1925" s="163"/>
      <c r="L1925" s="159"/>
      <c r="M1925" s="164"/>
      <c r="T1925" s="165"/>
      <c r="AT1925" s="160" t="s">
        <v>384</v>
      </c>
      <c r="AU1925" s="160" t="s">
        <v>83</v>
      </c>
      <c r="AV1925" s="13" t="s">
        <v>382</v>
      </c>
      <c r="AW1925" s="13" t="s">
        <v>32</v>
      </c>
      <c r="AX1925" s="13" t="s">
        <v>83</v>
      </c>
      <c r="AY1925" s="160" t="s">
        <v>375</v>
      </c>
    </row>
    <row r="1926" spans="2:65" s="14" customFormat="1" ht="11.25" x14ac:dyDescent="0.2">
      <c r="B1926" s="166"/>
      <c r="D1926" s="152" t="s">
        <v>384</v>
      </c>
      <c r="E1926" s="167" t="s">
        <v>1</v>
      </c>
      <c r="F1926" s="168" t="s">
        <v>2840</v>
      </c>
      <c r="H1926" s="167" t="s">
        <v>1</v>
      </c>
      <c r="I1926" s="169"/>
      <c r="L1926" s="166"/>
      <c r="M1926" s="170"/>
      <c r="T1926" s="171"/>
      <c r="AT1926" s="167" t="s">
        <v>384</v>
      </c>
      <c r="AU1926" s="167" t="s">
        <v>83</v>
      </c>
      <c r="AV1926" s="14" t="s">
        <v>83</v>
      </c>
      <c r="AW1926" s="14" t="s">
        <v>32</v>
      </c>
      <c r="AX1926" s="14" t="s">
        <v>76</v>
      </c>
      <c r="AY1926" s="167" t="s">
        <v>375</v>
      </c>
    </row>
    <row r="1927" spans="2:65" s="1" customFormat="1" ht="24.2" customHeight="1" x14ac:dyDescent="0.2">
      <c r="B1927" s="32"/>
      <c r="C1927" s="179" t="s">
        <v>3661</v>
      </c>
      <c r="D1927" s="179" t="s">
        <v>657</v>
      </c>
      <c r="E1927" s="180" t="s">
        <v>3662</v>
      </c>
      <c r="F1927" s="181" t="s">
        <v>3663</v>
      </c>
      <c r="G1927" s="182" t="s">
        <v>641</v>
      </c>
      <c r="H1927" s="183">
        <v>140</v>
      </c>
      <c r="I1927" s="184"/>
      <c r="J1927" s="185">
        <f>ROUND(I1927*H1927,2)</f>
        <v>0</v>
      </c>
      <c r="K1927" s="181" t="s">
        <v>381</v>
      </c>
      <c r="L1927" s="186"/>
      <c r="M1927" s="187" t="s">
        <v>1</v>
      </c>
      <c r="N1927" s="188" t="s">
        <v>41</v>
      </c>
      <c r="P1927" s="147">
        <f>O1927*H1927</f>
        <v>0</v>
      </c>
      <c r="Q1927" s="147">
        <v>0</v>
      </c>
      <c r="R1927" s="147">
        <f>Q1927*H1927</f>
        <v>0</v>
      </c>
      <c r="S1927" s="147">
        <v>0</v>
      </c>
      <c r="T1927" s="148">
        <f>S1927*H1927</f>
        <v>0</v>
      </c>
      <c r="AR1927" s="149" t="s">
        <v>424</v>
      </c>
      <c r="AT1927" s="149" t="s">
        <v>657</v>
      </c>
      <c r="AU1927" s="149" t="s">
        <v>83</v>
      </c>
      <c r="AY1927" s="17" t="s">
        <v>375</v>
      </c>
      <c r="BE1927" s="150">
        <f>IF(N1927="základní",J1927,0)</f>
        <v>0</v>
      </c>
      <c r="BF1927" s="150">
        <f>IF(N1927="snížená",J1927,0)</f>
        <v>0</v>
      </c>
      <c r="BG1927" s="150">
        <f>IF(N1927="zákl. přenesená",J1927,0)</f>
        <v>0</v>
      </c>
      <c r="BH1927" s="150">
        <f>IF(N1927="sníž. přenesená",J1927,0)</f>
        <v>0</v>
      </c>
      <c r="BI1927" s="150">
        <f>IF(N1927="nulová",J1927,0)</f>
        <v>0</v>
      </c>
      <c r="BJ1927" s="17" t="s">
        <v>83</v>
      </c>
      <c r="BK1927" s="150">
        <f>ROUND(I1927*H1927,2)</f>
        <v>0</v>
      </c>
      <c r="BL1927" s="17" t="s">
        <v>382</v>
      </c>
      <c r="BM1927" s="149" t="s">
        <v>3664</v>
      </c>
    </row>
    <row r="1928" spans="2:65" s="12" customFormat="1" ht="11.25" x14ac:dyDescent="0.2">
      <c r="B1928" s="151"/>
      <c r="D1928" s="152" t="s">
        <v>384</v>
      </c>
      <c r="E1928" s="153" t="s">
        <v>1</v>
      </c>
      <c r="F1928" s="154" t="s">
        <v>723</v>
      </c>
      <c r="H1928" s="155">
        <v>52</v>
      </c>
      <c r="I1928" s="156"/>
      <c r="L1928" s="151"/>
      <c r="M1928" s="157"/>
      <c r="T1928" s="158"/>
      <c r="AT1928" s="153" t="s">
        <v>384</v>
      </c>
      <c r="AU1928" s="153" t="s">
        <v>83</v>
      </c>
      <c r="AV1928" s="12" t="s">
        <v>85</v>
      </c>
      <c r="AW1928" s="12" t="s">
        <v>32</v>
      </c>
      <c r="AX1928" s="12" t="s">
        <v>76</v>
      </c>
      <c r="AY1928" s="153" t="s">
        <v>375</v>
      </c>
    </row>
    <row r="1929" spans="2:65" s="12" customFormat="1" ht="11.25" x14ac:dyDescent="0.2">
      <c r="B1929" s="151"/>
      <c r="D1929" s="152" t="s">
        <v>384</v>
      </c>
      <c r="E1929" s="153" t="s">
        <v>1</v>
      </c>
      <c r="F1929" s="154" t="s">
        <v>463</v>
      </c>
      <c r="H1929" s="155">
        <v>12</v>
      </c>
      <c r="I1929" s="156"/>
      <c r="L1929" s="151"/>
      <c r="M1929" s="157"/>
      <c r="T1929" s="158"/>
      <c r="AT1929" s="153" t="s">
        <v>384</v>
      </c>
      <c r="AU1929" s="153" t="s">
        <v>83</v>
      </c>
      <c r="AV1929" s="12" t="s">
        <v>85</v>
      </c>
      <c r="AW1929" s="12" t="s">
        <v>32</v>
      </c>
      <c r="AX1929" s="12" t="s">
        <v>76</v>
      </c>
      <c r="AY1929" s="153" t="s">
        <v>375</v>
      </c>
    </row>
    <row r="1930" spans="2:65" s="12" customFormat="1" ht="11.25" x14ac:dyDescent="0.2">
      <c r="B1930" s="151"/>
      <c r="D1930" s="152" t="s">
        <v>384</v>
      </c>
      <c r="E1930" s="153" t="s">
        <v>1</v>
      </c>
      <c r="F1930" s="154" t="s">
        <v>585</v>
      </c>
      <c r="H1930" s="155">
        <v>32</v>
      </c>
      <c r="I1930" s="156"/>
      <c r="L1930" s="151"/>
      <c r="M1930" s="157"/>
      <c r="T1930" s="158"/>
      <c r="AT1930" s="153" t="s">
        <v>384</v>
      </c>
      <c r="AU1930" s="153" t="s">
        <v>83</v>
      </c>
      <c r="AV1930" s="12" t="s">
        <v>85</v>
      </c>
      <c r="AW1930" s="12" t="s">
        <v>32</v>
      </c>
      <c r="AX1930" s="12" t="s">
        <v>76</v>
      </c>
      <c r="AY1930" s="153" t="s">
        <v>375</v>
      </c>
    </row>
    <row r="1931" spans="2:65" s="12" customFormat="1" ht="11.25" x14ac:dyDescent="0.2">
      <c r="B1931" s="151"/>
      <c r="D1931" s="152" t="s">
        <v>384</v>
      </c>
      <c r="E1931" s="153" t="s">
        <v>1</v>
      </c>
      <c r="F1931" s="154" t="s">
        <v>681</v>
      </c>
      <c r="H1931" s="155">
        <v>44</v>
      </c>
      <c r="I1931" s="156"/>
      <c r="L1931" s="151"/>
      <c r="M1931" s="157"/>
      <c r="T1931" s="158"/>
      <c r="AT1931" s="153" t="s">
        <v>384</v>
      </c>
      <c r="AU1931" s="153" t="s">
        <v>83</v>
      </c>
      <c r="AV1931" s="12" t="s">
        <v>85</v>
      </c>
      <c r="AW1931" s="12" t="s">
        <v>32</v>
      </c>
      <c r="AX1931" s="12" t="s">
        <v>76</v>
      </c>
      <c r="AY1931" s="153" t="s">
        <v>375</v>
      </c>
    </row>
    <row r="1932" spans="2:65" s="13" customFormat="1" ht="11.25" x14ac:dyDescent="0.2">
      <c r="B1932" s="159"/>
      <c r="D1932" s="152" t="s">
        <v>384</v>
      </c>
      <c r="E1932" s="160" t="s">
        <v>1</v>
      </c>
      <c r="F1932" s="161" t="s">
        <v>387</v>
      </c>
      <c r="H1932" s="162">
        <v>140</v>
      </c>
      <c r="I1932" s="163"/>
      <c r="L1932" s="159"/>
      <c r="M1932" s="164"/>
      <c r="T1932" s="165"/>
      <c r="AT1932" s="160" t="s">
        <v>384</v>
      </c>
      <c r="AU1932" s="160" t="s">
        <v>83</v>
      </c>
      <c r="AV1932" s="13" t="s">
        <v>382</v>
      </c>
      <c r="AW1932" s="13" t="s">
        <v>32</v>
      </c>
      <c r="AX1932" s="13" t="s">
        <v>83</v>
      </c>
      <c r="AY1932" s="160" t="s">
        <v>375</v>
      </c>
    </row>
    <row r="1933" spans="2:65" s="14" customFormat="1" ht="11.25" x14ac:dyDescent="0.2">
      <c r="B1933" s="166"/>
      <c r="D1933" s="152" t="s">
        <v>384</v>
      </c>
      <c r="E1933" s="167" t="s">
        <v>1</v>
      </c>
      <c r="F1933" s="168" t="s">
        <v>2840</v>
      </c>
      <c r="H1933" s="167" t="s">
        <v>1</v>
      </c>
      <c r="I1933" s="169"/>
      <c r="L1933" s="166"/>
      <c r="M1933" s="170"/>
      <c r="T1933" s="171"/>
      <c r="AT1933" s="167" t="s">
        <v>384</v>
      </c>
      <c r="AU1933" s="167" t="s">
        <v>83</v>
      </c>
      <c r="AV1933" s="14" t="s">
        <v>83</v>
      </c>
      <c r="AW1933" s="14" t="s">
        <v>32</v>
      </c>
      <c r="AX1933" s="14" t="s">
        <v>76</v>
      </c>
      <c r="AY1933" s="167" t="s">
        <v>375</v>
      </c>
    </row>
    <row r="1934" spans="2:65" s="1" customFormat="1" ht="16.5" customHeight="1" x14ac:dyDescent="0.2">
      <c r="B1934" s="32"/>
      <c r="C1934" s="179" t="s">
        <v>3665</v>
      </c>
      <c r="D1934" s="179" t="s">
        <v>657</v>
      </c>
      <c r="E1934" s="180" t="s">
        <v>3666</v>
      </c>
      <c r="F1934" s="181" t="s">
        <v>3667</v>
      </c>
      <c r="G1934" s="182" t="s">
        <v>641</v>
      </c>
      <c r="H1934" s="183">
        <v>262</v>
      </c>
      <c r="I1934" s="184"/>
      <c r="J1934" s="185">
        <f>ROUND(I1934*H1934,2)</f>
        <v>0</v>
      </c>
      <c r="K1934" s="181" t="s">
        <v>381</v>
      </c>
      <c r="L1934" s="186"/>
      <c r="M1934" s="187" t="s">
        <v>1</v>
      </c>
      <c r="N1934" s="188" t="s">
        <v>41</v>
      </c>
      <c r="P1934" s="147">
        <f>O1934*H1934</f>
        <v>0</v>
      </c>
      <c r="Q1934" s="147">
        <v>0</v>
      </c>
      <c r="R1934" s="147">
        <f>Q1934*H1934</f>
        <v>0</v>
      </c>
      <c r="S1934" s="147">
        <v>0</v>
      </c>
      <c r="T1934" s="148">
        <f>S1934*H1934</f>
        <v>0</v>
      </c>
      <c r="AR1934" s="149" t="s">
        <v>424</v>
      </c>
      <c r="AT1934" s="149" t="s">
        <v>657</v>
      </c>
      <c r="AU1934" s="149" t="s">
        <v>83</v>
      </c>
      <c r="AY1934" s="17" t="s">
        <v>375</v>
      </c>
      <c r="BE1934" s="150">
        <f>IF(N1934="základní",J1934,0)</f>
        <v>0</v>
      </c>
      <c r="BF1934" s="150">
        <f>IF(N1934="snížená",J1934,0)</f>
        <v>0</v>
      </c>
      <c r="BG1934" s="150">
        <f>IF(N1934="zákl. přenesená",J1934,0)</f>
        <v>0</v>
      </c>
      <c r="BH1934" s="150">
        <f>IF(N1934="sníž. přenesená",J1934,0)</f>
        <v>0</v>
      </c>
      <c r="BI1934" s="150">
        <f>IF(N1934="nulová",J1934,0)</f>
        <v>0</v>
      </c>
      <c r="BJ1934" s="17" t="s">
        <v>83</v>
      </c>
      <c r="BK1934" s="150">
        <f>ROUND(I1934*H1934,2)</f>
        <v>0</v>
      </c>
      <c r="BL1934" s="17" t="s">
        <v>382</v>
      </c>
      <c r="BM1934" s="149" t="s">
        <v>3668</v>
      </c>
    </row>
    <row r="1935" spans="2:65" s="12" customFormat="1" ht="11.25" x14ac:dyDescent="0.2">
      <c r="B1935" s="151"/>
      <c r="D1935" s="152" t="s">
        <v>384</v>
      </c>
      <c r="E1935" s="153" t="s">
        <v>1</v>
      </c>
      <c r="F1935" s="154" t="s">
        <v>463</v>
      </c>
      <c r="H1935" s="155">
        <v>12</v>
      </c>
      <c r="I1935" s="156"/>
      <c r="L1935" s="151"/>
      <c r="M1935" s="157"/>
      <c r="T1935" s="158"/>
      <c r="AT1935" s="153" t="s">
        <v>384</v>
      </c>
      <c r="AU1935" s="153" t="s">
        <v>83</v>
      </c>
      <c r="AV1935" s="12" t="s">
        <v>85</v>
      </c>
      <c r="AW1935" s="12" t="s">
        <v>32</v>
      </c>
      <c r="AX1935" s="12" t="s">
        <v>76</v>
      </c>
      <c r="AY1935" s="153" t="s">
        <v>375</v>
      </c>
    </row>
    <row r="1936" spans="2:65" s="12" customFormat="1" ht="11.25" x14ac:dyDescent="0.2">
      <c r="B1936" s="151"/>
      <c r="D1936" s="152" t="s">
        <v>384</v>
      </c>
      <c r="E1936" s="153" t="s">
        <v>1</v>
      </c>
      <c r="F1936" s="154" t="s">
        <v>463</v>
      </c>
      <c r="H1936" s="155">
        <v>12</v>
      </c>
      <c r="I1936" s="156"/>
      <c r="L1936" s="151"/>
      <c r="M1936" s="157"/>
      <c r="T1936" s="158"/>
      <c r="AT1936" s="153" t="s">
        <v>384</v>
      </c>
      <c r="AU1936" s="153" t="s">
        <v>83</v>
      </c>
      <c r="AV1936" s="12" t="s">
        <v>85</v>
      </c>
      <c r="AW1936" s="12" t="s">
        <v>32</v>
      </c>
      <c r="AX1936" s="12" t="s">
        <v>76</v>
      </c>
      <c r="AY1936" s="153" t="s">
        <v>375</v>
      </c>
    </row>
    <row r="1937" spans="2:65" s="12" customFormat="1" ht="11.25" x14ac:dyDescent="0.2">
      <c r="B1937" s="151"/>
      <c r="D1937" s="152" t="s">
        <v>384</v>
      </c>
      <c r="E1937" s="153" t="s">
        <v>1</v>
      </c>
      <c r="F1937" s="154" t="s">
        <v>7</v>
      </c>
      <c r="H1937" s="155">
        <v>21</v>
      </c>
      <c r="I1937" s="156"/>
      <c r="L1937" s="151"/>
      <c r="M1937" s="157"/>
      <c r="T1937" s="158"/>
      <c r="AT1937" s="153" t="s">
        <v>384</v>
      </c>
      <c r="AU1937" s="153" t="s">
        <v>83</v>
      </c>
      <c r="AV1937" s="12" t="s">
        <v>85</v>
      </c>
      <c r="AW1937" s="12" t="s">
        <v>32</v>
      </c>
      <c r="AX1937" s="12" t="s">
        <v>76</v>
      </c>
      <c r="AY1937" s="153" t="s">
        <v>375</v>
      </c>
    </row>
    <row r="1938" spans="2:65" s="12" customFormat="1" ht="11.25" x14ac:dyDescent="0.2">
      <c r="B1938" s="151"/>
      <c r="D1938" s="152" t="s">
        <v>384</v>
      </c>
      <c r="E1938" s="153" t="s">
        <v>1</v>
      </c>
      <c r="F1938" s="154" t="s">
        <v>554</v>
      </c>
      <c r="H1938" s="155">
        <v>25</v>
      </c>
      <c r="I1938" s="156"/>
      <c r="L1938" s="151"/>
      <c r="M1938" s="157"/>
      <c r="T1938" s="158"/>
      <c r="AT1938" s="153" t="s">
        <v>384</v>
      </c>
      <c r="AU1938" s="153" t="s">
        <v>83</v>
      </c>
      <c r="AV1938" s="12" t="s">
        <v>85</v>
      </c>
      <c r="AW1938" s="12" t="s">
        <v>32</v>
      </c>
      <c r="AX1938" s="12" t="s">
        <v>76</v>
      </c>
      <c r="AY1938" s="153" t="s">
        <v>375</v>
      </c>
    </row>
    <row r="1939" spans="2:65" s="12" customFormat="1" ht="11.25" x14ac:dyDescent="0.2">
      <c r="B1939" s="151"/>
      <c r="D1939" s="152" t="s">
        <v>384</v>
      </c>
      <c r="E1939" s="153" t="s">
        <v>1</v>
      </c>
      <c r="F1939" s="154" t="s">
        <v>549</v>
      </c>
      <c r="H1939" s="155">
        <v>24</v>
      </c>
      <c r="I1939" s="156"/>
      <c r="L1939" s="151"/>
      <c r="M1939" s="157"/>
      <c r="T1939" s="158"/>
      <c r="AT1939" s="153" t="s">
        <v>384</v>
      </c>
      <c r="AU1939" s="153" t="s">
        <v>83</v>
      </c>
      <c r="AV1939" s="12" t="s">
        <v>85</v>
      </c>
      <c r="AW1939" s="12" t="s">
        <v>32</v>
      </c>
      <c r="AX1939" s="12" t="s">
        <v>76</v>
      </c>
      <c r="AY1939" s="153" t="s">
        <v>375</v>
      </c>
    </row>
    <row r="1940" spans="2:65" s="12" customFormat="1" ht="11.25" x14ac:dyDescent="0.2">
      <c r="B1940" s="151"/>
      <c r="D1940" s="152" t="s">
        <v>384</v>
      </c>
      <c r="E1940" s="153" t="s">
        <v>1</v>
      </c>
      <c r="F1940" s="154" t="s">
        <v>554</v>
      </c>
      <c r="H1940" s="155">
        <v>25</v>
      </c>
      <c r="I1940" s="156"/>
      <c r="L1940" s="151"/>
      <c r="M1940" s="157"/>
      <c r="T1940" s="158"/>
      <c r="AT1940" s="153" t="s">
        <v>384</v>
      </c>
      <c r="AU1940" s="153" t="s">
        <v>83</v>
      </c>
      <c r="AV1940" s="12" t="s">
        <v>85</v>
      </c>
      <c r="AW1940" s="12" t="s">
        <v>32</v>
      </c>
      <c r="AX1940" s="12" t="s">
        <v>76</v>
      </c>
      <c r="AY1940" s="153" t="s">
        <v>375</v>
      </c>
    </row>
    <row r="1941" spans="2:65" s="12" customFormat="1" ht="11.25" x14ac:dyDescent="0.2">
      <c r="B1941" s="151"/>
      <c r="D1941" s="152" t="s">
        <v>384</v>
      </c>
      <c r="E1941" s="153" t="s">
        <v>1</v>
      </c>
      <c r="F1941" s="154" t="s">
        <v>816</v>
      </c>
      <c r="H1941" s="155">
        <v>63</v>
      </c>
      <c r="I1941" s="156"/>
      <c r="L1941" s="151"/>
      <c r="M1941" s="157"/>
      <c r="T1941" s="158"/>
      <c r="AT1941" s="153" t="s">
        <v>384</v>
      </c>
      <c r="AU1941" s="153" t="s">
        <v>83</v>
      </c>
      <c r="AV1941" s="12" t="s">
        <v>85</v>
      </c>
      <c r="AW1941" s="12" t="s">
        <v>32</v>
      </c>
      <c r="AX1941" s="12" t="s">
        <v>76</v>
      </c>
      <c r="AY1941" s="153" t="s">
        <v>375</v>
      </c>
    </row>
    <row r="1942" spans="2:65" s="12" customFormat="1" ht="11.25" x14ac:dyDescent="0.2">
      <c r="B1942" s="151"/>
      <c r="D1942" s="152" t="s">
        <v>384</v>
      </c>
      <c r="E1942" s="153" t="s">
        <v>1</v>
      </c>
      <c r="F1942" s="154" t="s">
        <v>577</v>
      </c>
      <c r="H1942" s="155">
        <v>30</v>
      </c>
      <c r="I1942" s="156"/>
      <c r="L1942" s="151"/>
      <c r="M1942" s="157"/>
      <c r="T1942" s="158"/>
      <c r="AT1942" s="153" t="s">
        <v>384</v>
      </c>
      <c r="AU1942" s="153" t="s">
        <v>83</v>
      </c>
      <c r="AV1942" s="12" t="s">
        <v>85</v>
      </c>
      <c r="AW1942" s="12" t="s">
        <v>32</v>
      </c>
      <c r="AX1942" s="12" t="s">
        <v>76</v>
      </c>
      <c r="AY1942" s="153" t="s">
        <v>375</v>
      </c>
    </row>
    <row r="1943" spans="2:65" s="12" customFormat="1" ht="11.25" x14ac:dyDescent="0.2">
      <c r="B1943" s="151"/>
      <c r="D1943" s="152" t="s">
        <v>384</v>
      </c>
      <c r="E1943" s="153" t="s">
        <v>1</v>
      </c>
      <c r="F1943" s="154" t="s">
        <v>559</v>
      </c>
      <c r="H1943" s="155">
        <v>26</v>
      </c>
      <c r="I1943" s="156"/>
      <c r="L1943" s="151"/>
      <c r="M1943" s="157"/>
      <c r="T1943" s="158"/>
      <c r="AT1943" s="153" t="s">
        <v>384</v>
      </c>
      <c r="AU1943" s="153" t="s">
        <v>83</v>
      </c>
      <c r="AV1943" s="12" t="s">
        <v>85</v>
      </c>
      <c r="AW1943" s="12" t="s">
        <v>32</v>
      </c>
      <c r="AX1943" s="12" t="s">
        <v>76</v>
      </c>
      <c r="AY1943" s="153" t="s">
        <v>375</v>
      </c>
    </row>
    <row r="1944" spans="2:65" s="12" customFormat="1" ht="11.25" x14ac:dyDescent="0.2">
      <c r="B1944" s="151"/>
      <c r="D1944" s="152" t="s">
        <v>384</v>
      </c>
      <c r="E1944" s="153" t="s">
        <v>1</v>
      </c>
      <c r="F1944" s="154" t="s">
        <v>549</v>
      </c>
      <c r="H1944" s="155">
        <v>24</v>
      </c>
      <c r="I1944" s="156"/>
      <c r="L1944" s="151"/>
      <c r="M1944" s="157"/>
      <c r="T1944" s="158"/>
      <c r="AT1944" s="153" t="s">
        <v>384</v>
      </c>
      <c r="AU1944" s="153" t="s">
        <v>83</v>
      </c>
      <c r="AV1944" s="12" t="s">
        <v>85</v>
      </c>
      <c r="AW1944" s="12" t="s">
        <v>32</v>
      </c>
      <c r="AX1944" s="12" t="s">
        <v>76</v>
      </c>
      <c r="AY1944" s="153" t="s">
        <v>375</v>
      </c>
    </row>
    <row r="1945" spans="2:65" s="13" customFormat="1" ht="11.25" x14ac:dyDescent="0.2">
      <c r="B1945" s="159"/>
      <c r="D1945" s="152" t="s">
        <v>384</v>
      </c>
      <c r="E1945" s="160" t="s">
        <v>1</v>
      </c>
      <c r="F1945" s="161" t="s">
        <v>387</v>
      </c>
      <c r="H1945" s="162">
        <v>262</v>
      </c>
      <c r="I1945" s="163"/>
      <c r="L1945" s="159"/>
      <c r="M1945" s="164"/>
      <c r="T1945" s="165"/>
      <c r="AT1945" s="160" t="s">
        <v>384</v>
      </c>
      <c r="AU1945" s="160" t="s">
        <v>83</v>
      </c>
      <c r="AV1945" s="13" t="s">
        <v>382</v>
      </c>
      <c r="AW1945" s="13" t="s">
        <v>32</v>
      </c>
      <c r="AX1945" s="13" t="s">
        <v>83</v>
      </c>
      <c r="AY1945" s="160" t="s">
        <v>375</v>
      </c>
    </row>
    <row r="1946" spans="2:65" s="14" customFormat="1" ht="11.25" x14ac:dyDescent="0.2">
      <c r="B1946" s="166"/>
      <c r="D1946" s="152" t="s">
        <v>384</v>
      </c>
      <c r="E1946" s="167" t="s">
        <v>1</v>
      </c>
      <c r="F1946" s="168" t="s">
        <v>2840</v>
      </c>
      <c r="H1946" s="167" t="s">
        <v>1</v>
      </c>
      <c r="I1946" s="169"/>
      <c r="L1946" s="166"/>
      <c r="M1946" s="170"/>
      <c r="T1946" s="171"/>
      <c r="AT1946" s="167" t="s">
        <v>384</v>
      </c>
      <c r="AU1946" s="167" t="s">
        <v>83</v>
      </c>
      <c r="AV1946" s="14" t="s">
        <v>83</v>
      </c>
      <c r="AW1946" s="14" t="s">
        <v>32</v>
      </c>
      <c r="AX1946" s="14" t="s">
        <v>76</v>
      </c>
      <c r="AY1946" s="167" t="s">
        <v>375</v>
      </c>
    </row>
    <row r="1947" spans="2:65" s="1" customFormat="1" ht="16.5" customHeight="1" x14ac:dyDescent="0.2">
      <c r="B1947" s="32"/>
      <c r="C1947" s="179" t="s">
        <v>3669</v>
      </c>
      <c r="D1947" s="179" t="s">
        <v>657</v>
      </c>
      <c r="E1947" s="180" t="s">
        <v>3670</v>
      </c>
      <c r="F1947" s="181" t="s">
        <v>3671</v>
      </c>
      <c r="G1947" s="182" t="s">
        <v>641</v>
      </c>
      <c r="H1947" s="183">
        <v>298</v>
      </c>
      <c r="I1947" s="184"/>
      <c r="J1947" s="185">
        <f>ROUND(I1947*H1947,2)</f>
        <v>0</v>
      </c>
      <c r="K1947" s="181" t="s">
        <v>381</v>
      </c>
      <c r="L1947" s="186"/>
      <c r="M1947" s="187" t="s">
        <v>1</v>
      </c>
      <c r="N1947" s="188" t="s">
        <v>41</v>
      </c>
      <c r="P1947" s="147">
        <f>O1947*H1947</f>
        <v>0</v>
      </c>
      <c r="Q1947" s="147">
        <v>0</v>
      </c>
      <c r="R1947" s="147">
        <f>Q1947*H1947</f>
        <v>0</v>
      </c>
      <c r="S1947" s="147">
        <v>0</v>
      </c>
      <c r="T1947" s="148">
        <f>S1947*H1947</f>
        <v>0</v>
      </c>
      <c r="AR1947" s="149" t="s">
        <v>424</v>
      </c>
      <c r="AT1947" s="149" t="s">
        <v>657</v>
      </c>
      <c r="AU1947" s="149" t="s">
        <v>83</v>
      </c>
      <c r="AY1947" s="17" t="s">
        <v>375</v>
      </c>
      <c r="BE1947" s="150">
        <f>IF(N1947="základní",J1947,0)</f>
        <v>0</v>
      </c>
      <c r="BF1947" s="150">
        <f>IF(N1947="snížená",J1947,0)</f>
        <v>0</v>
      </c>
      <c r="BG1947" s="150">
        <f>IF(N1947="zákl. přenesená",J1947,0)</f>
        <v>0</v>
      </c>
      <c r="BH1947" s="150">
        <f>IF(N1947="sníž. přenesená",J1947,0)</f>
        <v>0</v>
      </c>
      <c r="BI1947" s="150">
        <f>IF(N1947="nulová",J1947,0)</f>
        <v>0</v>
      </c>
      <c r="BJ1947" s="17" t="s">
        <v>83</v>
      </c>
      <c r="BK1947" s="150">
        <f>ROUND(I1947*H1947,2)</f>
        <v>0</v>
      </c>
      <c r="BL1947" s="17" t="s">
        <v>382</v>
      </c>
      <c r="BM1947" s="149" t="s">
        <v>3672</v>
      </c>
    </row>
    <row r="1948" spans="2:65" s="12" customFormat="1" ht="11.25" x14ac:dyDescent="0.2">
      <c r="B1948" s="151"/>
      <c r="D1948" s="152" t="s">
        <v>384</v>
      </c>
      <c r="E1948" s="153" t="s">
        <v>1</v>
      </c>
      <c r="F1948" s="154" t="s">
        <v>529</v>
      </c>
      <c r="H1948" s="155">
        <v>20</v>
      </c>
      <c r="I1948" s="156"/>
      <c r="L1948" s="151"/>
      <c r="M1948" s="157"/>
      <c r="T1948" s="158"/>
      <c r="AT1948" s="153" t="s">
        <v>384</v>
      </c>
      <c r="AU1948" s="153" t="s">
        <v>83</v>
      </c>
      <c r="AV1948" s="12" t="s">
        <v>85</v>
      </c>
      <c r="AW1948" s="12" t="s">
        <v>32</v>
      </c>
      <c r="AX1948" s="12" t="s">
        <v>76</v>
      </c>
      <c r="AY1948" s="153" t="s">
        <v>375</v>
      </c>
    </row>
    <row r="1949" spans="2:65" s="12" customFormat="1" ht="11.25" x14ac:dyDescent="0.2">
      <c r="B1949" s="151"/>
      <c r="D1949" s="152" t="s">
        <v>384</v>
      </c>
      <c r="E1949" s="153" t="s">
        <v>1</v>
      </c>
      <c r="F1949" s="154" t="s">
        <v>799</v>
      </c>
      <c r="H1949" s="155">
        <v>60</v>
      </c>
      <c r="I1949" s="156"/>
      <c r="L1949" s="151"/>
      <c r="M1949" s="157"/>
      <c r="T1949" s="158"/>
      <c r="AT1949" s="153" t="s">
        <v>384</v>
      </c>
      <c r="AU1949" s="153" t="s">
        <v>83</v>
      </c>
      <c r="AV1949" s="12" t="s">
        <v>85</v>
      </c>
      <c r="AW1949" s="12" t="s">
        <v>32</v>
      </c>
      <c r="AX1949" s="12" t="s">
        <v>76</v>
      </c>
      <c r="AY1949" s="153" t="s">
        <v>375</v>
      </c>
    </row>
    <row r="1950" spans="2:65" s="12" customFormat="1" ht="11.25" x14ac:dyDescent="0.2">
      <c r="B1950" s="151"/>
      <c r="D1950" s="152" t="s">
        <v>384</v>
      </c>
      <c r="E1950" s="153" t="s">
        <v>1</v>
      </c>
      <c r="F1950" s="154" t="s">
        <v>473</v>
      </c>
      <c r="H1950" s="155">
        <v>14</v>
      </c>
      <c r="I1950" s="156"/>
      <c r="L1950" s="151"/>
      <c r="M1950" s="157"/>
      <c r="T1950" s="158"/>
      <c r="AT1950" s="153" t="s">
        <v>384</v>
      </c>
      <c r="AU1950" s="153" t="s">
        <v>83</v>
      </c>
      <c r="AV1950" s="12" t="s">
        <v>85</v>
      </c>
      <c r="AW1950" s="12" t="s">
        <v>32</v>
      </c>
      <c r="AX1950" s="12" t="s">
        <v>76</v>
      </c>
      <c r="AY1950" s="153" t="s">
        <v>375</v>
      </c>
    </row>
    <row r="1951" spans="2:65" s="12" customFormat="1" ht="11.25" x14ac:dyDescent="0.2">
      <c r="B1951" s="151"/>
      <c r="D1951" s="152" t="s">
        <v>384</v>
      </c>
      <c r="E1951" s="153" t="s">
        <v>1</v>
      </c>
      <c r="F1951" s="154" t="s">
        <v>549</v>
      </c>
      <c r="H1951" s="155">
        <v>24</v>
      </c>
      <c r="I1951" s="156"/>
      <c r="L1951" s="151"/>
      <c r="M1951" s="157"/>
      <c r="T1951" s="158"/>
      <c r="AT1951" s="153" t="s">
        <v>384</v>
      </c>
      <c r="AU1951" s="153" t="s">
        <v>83</v>
      </c>
      <c r="AV1951" s="12" t="s">
        <v>85</v>
      </c>
      <c r="AW1951" s="12" t="s">
        <v>32</v>
      </c>
      <c r="AX1951" s="12" t="s">
        <v>76</v>
      </c>
      <c r="AY1951" s="153" t="s">
        <v>375</v>
      </c>
    </row>
    <row r="1952" spans="2:65" s="12" customFormat="1" ht="11.25" x14ac:dyDescent="0.2">
      <c r="B1952" s="151"/>
      <c r="D1952" s="152" t="s">
        <v>384</v>
      </c>
      <c r="E1952" s="153" t="s">
        <v>1</v>
      </c>
      <c r="F1952" s="154" t="s">
        <v>733</v>
      </c>
      <c r="H1952" s="155">
        <v>54</v>
      </c>
      <c r="I1952" s="156"/>
      <c r="L1952" s="151"/>
      <c r="M1952" s="157"/>
      <c r="T1952" s="158"/>
      <c r="AT1952" s="153" t="s">
        <v>384</v>
      </c>
      <c r="AU1952" s="153" t="s">
        <v>83</v>
      </c>
      <c r="AV1952" s="12" t="s">
        <v>85</v>
      </c>
      <c r="AW1952" s="12" t="s">
        <v>32</v>
      </c>
      <c r="AX1952" s="12" t="s">
        <v>76</v>
      </c>
      <c r="AY1952" s="153" t="s">
        <v>375</v>
      </c>
    </row>
    <row r="1953" spans="2:65" s="12" customFormat="1" ht="11.25" x14ac:dyDescent="0.2">
      <c r="B1953" s="151"/>
      <c r="D1953" s="152" t="s">
        <v>384</v>
      </c>
      <c r="E1953" s="153" t="s">
        <v>1</v>
      </c>
      <c r="F1953" s="154" t="s">
        <v>463</v>
      </c>
      <c r="H1953" s="155">
        <v>12</v>
      </c>
      <c r="I1953" s="156"/>
      <c r="L1953" s="151"/>
      <c r="M1953" s="157"/>
      <c r="T1953" s="158"/>
      <c r="AT1953" s="153" t="s">
        <v>384</v>
      </c>
      <c r="AU1953" s="153" t="s">
        <v>83</v>
      </c>
      <c r="AV1953" s="12" t="s">
        <v>85</v>
      </c>
      <c r="AW1953" s="12" t="s">
        <v>32</v>
      </c>
      <c r="AX1953" s="12" t="s">
        <v>76</v>
      </c>
      <c r="AY1953" s="153" t="s">
        <v>375</v>
      </c>
    </row>
    <row r="1954" spans="2:65" s="12" customFormat="1" ht="11.25" x14ac:dyDescent="0.2">
      <c r="B1954" s="151"/>
      <c r="D1954" s="152" t="s">
        <v>384</v>
      </c>
      <c r="E1954" s="153" t="s">
        <v>1</v>
      </c>
      <c r="F1954" s="154" t="s">
        <v>529</v>
      </c>
      <c r="H1954" s="155">
        <v>20</v>
      </c>
      <c r="I1954" s="156"/>
      <c r="L1954" s="151"/>
      <c r="M1954" s="157"/>
      <c r="T1954" s="158"/>
      <c r="AT1954" s="153" t="s">
        <v>384</v>
      </c>
      <c r="AU1954" s="153" t="s">
        <v>83</v>
      </c>
      <c r="AV1954" s="12" t="s">
        <v>85</v>
      </c>
      <c r="AW1954" s="12" t="s">
        <v>32</v>
      </c>
      <c r="AX1954" s="12" t="s">
        <v>76</v>
      </c>
      <c r="AY1954" s="153" t="s">
        <v>375</v>
      </c>
    </row>
    <row r="1955" spans="2:65" s="12" customFormat="1" ht="11.25" x14ac:dyDescent="0.2">
      <c r="B1955" s="151"/>
      <c r="D1955" s="152" t="s">
        <v>384</v>
      </c>
      <c r="E1955" s="153" t="s">
        <v>1</v>
      </c>
      <c r="F1955" s="154" t="s">
        <v>681</v>
      </c>
      <c r="H1955" s="155">
        <v>44</v>
      </c>
      <c r="I1955" s="156"/>
      <c r="L1955" s="151"/>
      <c r="M1955" s="157"/>
      <c r="T1955" s="158"/>
      <c r="AT1955" s="153" t="s">
        <v>384</v>
      </c>
      <c r="AU1955" s="153" t="s">
        <v>83</v>
      </c>
      <c r="AV1955" s="12" t="s">
        <v>85</v>
      </c>
      <c r="AW1955" s="12" t="s">
        <v>32</v>
      </c>
      <c r="AX1955" s="12" t="s">
        <v>76</v>
      </c>
      <c r="AY1955" s="153" t="s">
        <v>375</v>
      </c>
    </row>
    <row r="1956" spans="2:65" s="12" customFormat="1" ht="11.25" x14ac:dyDescent="0.2">
      <c r="B1956" s="151"/>
      <c r="D1956" s="152" t="s">
        <v>384</v>
      </c>
      <c r="E1956" s="153" t="s">
        <v>1</v>
      </c>
      <c r="F1956" s="154" t="s">
        <v>713</v>
      </c>
      <c r="H1956" s="155">
        <v>50</v>
      </c>
      <c r="I1956" s="156"/>
      <c r="L1956" s="151"/>
      <c r="M1956" s="157"/>
      <c r="T1956" s="158"/>
      <c r="AT1956" s="153" t="s">
        <v>384</v>
      </c>
      <c r="AU1956" s="153" t="s">
        <v>83</v>
      </c>
      <c r="AV1956" s="12" t="s">
        <v>85</v>
      </c>
      <c r="AW1956" s="12" t="s">
        <v>32</v>
      </c>
      <c r="AX1956" s="12" t="s">
        <v>76</v>
      </c>
      <c r="AY1956" s="153" t="s">
        <v>375</v>
      </c>
    </row>
    <row r="1957" spans="2:65" s="13" customFormat="1" ht="11.25" x14ac:dyDescent="0.2">
      <c r="B1957" s="159"/>
      <c r="D1957" s="152" t="s">
        <v>384</v>
      </c>
      <c r="E1957" s="160" t="s">
        <v>1</v>
      </c>
      <c r="F1957" s="161" t="s">
        <v>387</v>
      </c>
      <c r="H1957" s="162">
        <v>298</v>
      </c>
      <c r="I1957" s="163"/>
      <c r="L1957" s="159"/>
      <c r="M1957" s="164"/>
      <c r="T1957" s="165"/>
      <c r="AT1957" s="160" t="s">
        <v>384</v>
      </c>
      <c r="AU1957" s="160" t="s">
        <v>83</v>
      </c>
      <c r="AV1957" s="13" t="s">
        <v>382</v>
      </c>
      <c r="AW1957" s="13" t="s">
        <v>32</v>
      </c>
      <c r="AX1957" s="13" t="s">
        <v>83</v>
      </c>
      <c r="AY1957" s="160" t="s">
        <v>375</v>
      </c>
    </row>
    <row r="1958" spans="2:65" s="14" customFormat="1" ht="11.25" x14ac:dyDescent="0.2">
      <c r="B1958" s="166"/>
      <c r="D1958" s="152" t="s">
        <v>384</v>
      </c>
      <c r="E1958" s="167" t="s">
        <v>1</v>
      </c>
      <c r="F1958" s="168" t="s">
        <v>2840</v>
      </c>
      <c r="H1958" s="167" t="s">
        <v>1</v>
      </c>
      <c r="I1958" s="169"/>
      <c r="L1958" s="166"/>
      <c r="M1958" s="170"/>
      <c r="T1958" s="171"/>
      <c r="AT1958" s="167" t="s">
        <v>384</v>
      </c>
      <c r="AU1958" s="167" t="s">
        <v>83</v>
      </c>
      <c r="AV1958" s="14" t="s">
        <v>83</v>
      </c>
      <c r="AW1958" s="14" t="s">
        <v>32</v>
      </c>
      <c r="AX1958" s="14" t="s">
        <v>76</v>
      </c>
      <c r="AY1958" s="167" t="s">
        <v>375</v>
      </c>
    </row>
    <row r="1959" spans="2:65" s="1" customFormat="1" ht="16.5" customHeight="1" x14ac:dyDescent="0.2">
      <c r="B1959" s="32"/>
      <c r="C1959" s="179" t="s">
        <v>3673</v>
      </c>
      <c r="D1959" s="179" t="s">
        <v>657</v>
      </c>
      <c r="E1959" s="180" t="s">
        <v>3674</v>
      </c>
      <c r="F1959" s="181" t="s">
        <v>3675</v>
      </c>
      <c r="G1959" s="182" t="s">
        <v>641</v>
      </c>
      <c r="H1959" s="183">
        <v>30</v>
      </c>
      <c r="I1959" s="184"/>
      <c r="J1959" s="185">
        <f>ROUND(I1959*H1959,2)</f>
        <v>0</v>
      </c>
      <c r="K1959" s="181" t="s">
        <v>381</v>
      </c>
      <c r="L1959" s="186"/>
      <c r="M1959" s="187" t="s">
        <v>1</v>
      </c>
      <c r="N1959" s="188" t="s">
        <v>41</v>
      </c>
      <c r="P1959" s="147">
        <f>O1959*H1959</f>
        <v>0</v>
      </c>
      <c r="Q1959" s="147">
        <v>0</v>
      </c>
      <c r="R1959" s="147">
        <f>Q1959*H1959</f>
        <v>0</v>
      </c>
      <c r="S1959" s="147">
        <v>0</v>
      </c>
      <c r="T1959" s="148">
        <f>S1959*H1959</f>
        <v>0</v>
      </c>
      <c r="AR1959" s="149" t="s">
        <v>424</v>
      </c>
      <c r="AT1959" s="149" t="s">
        <v>657</v>
      </c>
      <c r="AU1959" s="149" t="s">
        <v>83</v>
      </c>
      <c r="AY1959" s="17" t="s">
        <v>375</v>
      </c>
      <c r="BE1959" s="150">
        <f>IF(N1959="základní",J1959,0)</f>
        <v>0</v>
      </c>
      <c r="BF1959" s="150">
        <f>IF(N1959="snížená",J1959,0)</f>
        <v>0</v>
      </c>
      <c r="BG1959" s="150">
        <f>IF(N1959="zákl. přenesená",J1959,0)</f>
        <v>0</v>
      </c>
      <c r="BH1959" s="150">
        <f>IF(N1959="sníž. přenesená",J1959,0)</f>
        <v>0</v>
      </c>
      <c r="BI1959" s="150">
        <f>IF(N1959="nulová",J1959,0)</f>
        <v>0</v>
      </c>
      <c r="BJ1959" s="17" t="s">
        <v>83</v>
      </c>
      <c r="BK1959" s="150">
        <f>ROUND(I1959*H1959,2)</f>
        <v>0</v>
      </c>
      <c r="BL1959" s="17" t="s">
        <v>382</v>
      </c>
      <c r="BM1959" s="149" t="s">
        <v>3676</v>
      </c>
    </row>
    <row r="1960" spans="2:65" s="12" customFormat="1" ht="11.25" x14ac:dyDescent="0.2">
      <c r="B1960" s="151"/>
      <c r="D1960" s="152" t="s">
        <v>384</v>
      </c>
      <c r="E1960" s="153" t="s">
        <v>1</v>
      </c>
      <c r="F1960" s="154" t="s">
        <v>577</v>
      </c>
      <c r="H1960" s="155">
        <v>30</v>
      </c>
      <c r="I1960" s="156"/>
      <c r="L1960" s="151"/>
      <c r="M1960" s="157"/>
      <c r="T1960" s="158"/>
      <c r="AT1960" s="153" t="s">
        <v>384</v>
      </c>
      <c r="AU1960" s="153" t="s">
        <v>83</v>
      </c>
      <c r="AV1960" s="12" t="s">
        <v>85</v>
      </c>
      <c r="AW1960" s="12" t="s">
        <v>32</v>
      </c>
      <c r="AX1960" s="12" t="s">
        <v>76</v>
      </c>
      <c r="AY1960" s="153" t="s">
        <v>375</v>
      </c>
    </row>
    <row r="1961" spans="2:65" s="13" customFormat="1" ht="11.25" x14ac:dyDescent="0.2">
      <c r="B1961" s="159"/>
      <c r="D1961" s="152" t="s">
        <v>384</v>
      </c>
      <c r="E1961" s="160" t="s">
        <v>1</v>
      </c>
      <c r="F1961" s="161" t="s">
        <v>387</v>
      </c>
      <c r="H1961" s="162">
        <v>30</v>
      </c>
      <c r="I1961" s="163"/>
      <c r="L1961" s="159"/>
      <c r="M1961" s="164"/>
      <c r="T1961" s="165"/>
      <c r="AT1961" s="160" t="s">
        <v>384</v>
      </c>
      <c r="AU1961" s="160" t="s">
        <v>83</v>
      </c>
      <c r="AV1961" s="13" t="s">
        <v>382</v>
      </c>
      <c r="AW1961" s="13" t="s">
        <v>32</v>
      </c>
      <c r="AX1961" s="13" t="s">
        <v>83</v>
      </c>
      <c r="AY1961" s="160" t="s">
        <v>375</v>
      </c>
    </row>
    <row r="1962" spans="2:65" s="14" customFormat="1" ht="11.25" x14ac:dyDescent="0.2">
      <c r="B1962" s="166"/>
      <c r="D1962" s="152" t="s">
        <v>384</v>
      </c>
      <c r="E1962" s="167" t="s">
        <v>1</v>
      </c>
      <c r="F1962" s="168" t="s">
        <v>2840</v>
      </c>
      <c r="H1962" s="167" t="s">
        <v>1</v>
      </c>
      <c r="I1962" s="169"/>
      <c r="L1962" s="166"/>
      <c r="M1962" s="170"/>
      <c r="T1962" s="171"/>
      <c r="AT1962" s="167" t="s">
        <v>384</v>
      </c>
      <c r="AU1962" s="167" t="s">
        <v>83</v>
      </c>
      <c r="AV1962" s="14" t="s">
        <v>83</v>
      </c>
      <c r="AW1962" s="14" t="s">
        <v>32</v>
      </c>
      <c r="AX1962" s="14" t="s">
        <v>76</v>
      </c>
      <c r="AY1962" s="167" t="s">
        <v>375</v>
      </c>
    </row>
    <row r="1963" spans="2:65" s="1" customFormat="1" ht="21.75" customHeight="1" x14ac:dyDescent="0.2">
      <c r="B1963" s="32"/>
      <c r="C1963" s="179" t="s">
        <v>3677</v>
      </c>
      <c r="D1963" s="179" t="s">
        <v>657</v>
      </c>
      <c r="E1963" s="180" t="s">
        <v>3678</v>
      </c>
      <c r="F1963" s="181" t="s">
        <v>3679</v>
      </c>
      <c r="G1963" s="182" t="s">
        <v>641</v>
      </c>
      <c r="H1963" s="183">
        <v>102</v>
      </c>
      <c r="I1963" s="184"/>
      <c r="J1963" s="185">
        <f>ROUND(I1963*H1963,2)</f>
        <v>0</v>
      </c>
      <c r="K1963" s="181" t="s">
        <v>381</v>
      </c>
      <c r="L1963" s="186"/>
      <c r="M1963" s="187" t="s">
        <v>1</v>
      </c>
      <c r="N1963" s="188" t="s">
        <v>41</v>
      </c>
      <c r="P1963" s="147">
        <f>O1963*H1963</f>
        <v>0</v>
      </c>
      <c r="Q1963" s="147">
        <v>0</v>
      </c>
      <c r="R1963" s="147">
        <f>Q1963*H1963</f>
        <v>0</v>
      </c>
      <c r="S1963" s="147">
        <v>0</v>
      </c>
      <c r="T1963" s="148">
        <f>S1963*H1963</f>
        <v>0</v>
      </c>
      <c r="AR1963" s="149" t="s">
        <v>424</v>
      </c>
      <c r="AT1963" s="149" t="s">
        <v>657</v>
      </c>
      <c r="AU1963" s="149" t="s">
        <v>83</v>
      </c>
      <c r="AY1963" s="17" t="s">
        <v>375</v>
      </c>
      <c r="BE1963" s="150">
        <f>IF(N1963="základní",J1963,0)</f>
        <v>0</v>
      </c>
      <c r="BF1963" s="150">
        <f>IF(N1963="snížená",J1963,0)</f>
        <v>0</v>
      </c>
      <c r="BG1963" s="150">
        <f>IF(N1963="zákl. přenesená",J1963,0)</f>
        <v>0</v>
      </c>
      <c r="BH1963" s="150">
        <f>IF(N1963="sníž. přenesená",J1963,0)</f>
        <v>0</v>
      </c>
      <c r="BI1963" s="150">
        <f>IF(N1963="nulová",J1963,0)</f>
        <v>0</v>
      </c>
      <c r="BJ1963" s="17" t="s">
        <v>83</v>
      </c>
      <c r="BK1963" s="150">
        <f>ROUND(I1963*H1963,2)</f>
        <v>0</v>
      </c>
      <c r="BL1963" s="17" t="s">
        <v>382</v>
      </c>
      <c r="BM1963" s="149" t="s">
        <v>3680</v>
      </c>
    </row>
    <row r="1964" spans="2:65" s="12" customFormat="1" ht="11.25" x14ac:dyDescent="0.2">
      <c r="B1964" s="151"/>
      <c r="D1964" s="152" t="s">
        <v>384</v>
      </c>
      <c r="E1964" s="153" t="s">
        <v>1</v>
      </c>
      <c r="F1964" s="154" t="s">
        <v>8</v>
      </c>
      <c r="H1964" s="155">
        <v>15</v>
      </c>
      <c r="I1964" s="156"/>
      <c r="L1964" s="151"/>
      <c r="M1964" s="157"/>
      <c r="T1964" s="158"/>
      <c r="AT1964" s="153" t="s">
        <v>384</v>
      </c>
      <c r="AU1964" s="153" t="s">
        <v>83</v>
      </c>
      <c r="AV1964" s="12" t="s">
        <v>85</v>
      </c>
      <c r="AW1964" s="12" t="s">
        <v>32</v>
      </c>
      <c r="AX1964" s="12" t="s">
        <v>76</v>
      </c>
      <c r="AY1964" s="153" t="s">
        <v>375</v>
      </c>
    </row>
    <row r="1965" spans="2:65" s="12" customFormat="1" ht="11.25" x14ac:dyDescent="0.2">
      <c r="B1965" s="151"/>
      <c r="D1965" s="152" t="s">
        <v>384</v>
      </c>
      <c r="E1965" s="153" t="s">
        <v>1</v>
      </c>
      <c r="F1965" s="154" t="s">
        <v>463</v>
      </c>
      <c r="H1965" s="155">
        <v>12</v>
      </c>
      <c r="I1965" s="156"/>
      <c r="L1965" s="151"/>
      <c r="M1965" s="157"/>
      <c r="T1965" s="158"/>
      <c r="AT1965" s="153" t="s">
        <v>384</v>
      </c>
      <c r="AU1965" s="153" t="s">
        <v>83</v>
      </c>
      <c r="AV1965" s="12" t="s">
        <v>85</v>
      </c>
      <c r="AW1965" s="12" t="s">
        <v>32</v>
      </c>
      <c r="AX1965" s="12" t="s">
        <v>76</v>
      </c>
      <c r="AY1965" s="153" t="s">
        <v>375</v>
      </c>
    </row>
    <row r="1966" spans="2:65" s="12" customFormat="1" ht="11.25" x14ac:dyDescent="0.2">
      <c r="B1966" s="151"/>
      <c r="D1966" s="152" t="s">
        <v>384</v>
      </c>
      <c r="E1966" s="153" t="s">
        <v>1</v>
      </c>
      <c r="F1966" s="154" t="s">
        <v>473</v>
      </c>
      <c r="H1966" s="155">
        <v>14</v>
      </c>
      <c r="I1966" s="156"/>
      <c r="L1966" s="151"/>
      <c r="M1966" s="157"/>
      <c r="T1966" s="158"/>
      <c r="AT1966" s="153" t="s">
        <v>384</v>
      </c>
      <c r="AU1966" s="153" t="s">
        <v>83</v>
      </c>
      <c r="AV1966" s="12" t="s">
        <v>85</v>
      </c>
      <c r="AW1966" s="12" t="s">
        <v>32</v>
      </c>
      <c r="AX1966" s="12" t="s">
        <v>76</v>
      </c>
      <c r="AY1966" s="153" t="s">
        <v>375</v>
      </c>
    </row>
    <row r="1967" spans="2:65" s="12" customFormat="1" ht="11.25" x14ac:dyDescent="0.2">
      <c r="B1967" s="151"/>
      <c r="D1967" s="152" t="s">
        <v>384</v>
      </c>
      <c r="E1967" s="153" t="s">
        <v>1</v>
      </c>
      <c r="F1967" s="154" t="s">
        <v>467</v>
      </c>
      <c r="H1967" s="155">
        <v>13</v>
      </c>
      <c r="I1967" s="156"/>
      <c r="L1967" s="151"/>
      <c r="M1967" s="157"/>
      <c r="T1967" s="158"/>
      <c r="AT1967" s="153" t="s">
        <v>384</v>
      </c>
      <c r="AU1967" s="153" t="s">
        <v>83</v>
      </c>
      <c r="AV1967" s="12" t="s">
        <v>85</v>
      </c>
      <c r="AW1967" s="12" t="s">
        <v>32</v>
      </c>
      <c r="AX1967" s="12" t="s">
        <v>76</v>
      </c>
      <c r="AY1967" s="153" t="s">
        <v>375</v>
      </c>
    </row>
    <row r="1968" spans="2:65" s="12" customFormat="1" ht="11.25" x14ac:dyDescent="0.2">
      <c r="B1968" s="151"/>
      <c r="D1968" s="152" t="s">
        <v>384</v>
      </c>
      <c r="E1968" s="153" t="s">
        <v>1</v>
      </c>
      <c r="F1968" s="154" t="s">
        <v>463</v>
      </c>
      <c r="H1968" s="155">
        <v>12</v>
      </c>
      <c r="I1968" s="156"/>
      <c r="L1968" s="151"/>
      <c r="M1968" s="157"/>
      <c r="T1968" s="158"/>
      <c r="AT1968" s="153" t="s">
        <v>384</v>
      </c>
      <c r="AU1968" s="153" t="s">
        <v>83</v>
      </c>
      <c r="AV1968" s="12" t="s">
        <v>85</v>
      </c>
      <c r="AW1968" s="12" t="s">
        <v>32</v>
      </c>
      <c r="AX1968" s="12" t="s">
        <v>76</v>
      </c>
      <c r="AY1968" s="153" t="s">
        <v>375</v>
      </c>
    </row>
    <row r="1969" spans="2:65" s="12" customFormat="1" ht="11.25" x14ac:dyDescent="0.2">
      <c r="B1969" s="151"/>
      <c r="D1969" s="152" t="s">
        <v>384</v>
      </c>
      <c r="E1969" s="153" t="s">
        <v>1</v>
      </c>
      <c r="F1969" s="154" t="s">
        <v>467</v>
      </c>
      <c r="H1969" s="155">
        <v>13</v>
      </c>
      <c r="I1969" s="156"/>
      <c r="L1969" s="151"/>
      <c r="M1969" s="157"/>
      <c r="T1969" s="158"/>
      <c r="AT1969" s="153" t="s">
        <v>384</v>
      </c>
      <c r="AU1969" s="153" t="s">
        <v>83</v>
      </c>
      <c r="AV1969" s="12" t="s">
        <v>85</v>
      </c>
      <c r="AW1969" s="12" t="s">
        <v>32</v>
      </c>
      <c r="AX1969" s="12" t="s">
        <v>76</v>
      </c>
      <c r="AY1969" s="153" t="s">
        <v>375</v>
      </c>
    </row>
    <row r="1970" spans="2:65" s="12" customFormat="1" ht="11.25" x14ac:dyDescent="0.2">
      <c r="B1970" s="151"/>
      <c r="D1970" s="152" t="s">
        <v>384</v>
      </c>
      <c r="E1970" s="153" t="s">
        <v>1</v>
      </c>
      <c r="F1970" s="154" t="s">
        <v>473</v>
      </c>
      <c r="H1970" s="155">
        <v>14</v>
      </c>
      <c r="I1970" s="156"/>
      <c r="L1970" s="151"/>
      <c r="M1970" s="157"/>
      <c r="T1970" s="158"/>
      <c r="AT1970" s="153" t="s">
        <v>384</v>
      </c>
      <c r="AU1970" s="153" t="s">
        <v>83</v>
      </c>
      <c r="AV1970" s="12" t="s">
        <v>85</v>
      </c>
      <c r="AW1970" s="12" t="s">
        <v>32</v>
      </c>
      <c r="AX1970" s="12" t="s">
        <v>76</v>
      </c>
      <c r="AY1970" s="153" t="s">
        <v>375</v>
      </c>
    </row>
    <row r="1971" spans="2:65" s="12" customFormat="1" ht="11.25" x14ac:dyDescent="0.2">
      <c r="B1971" s="151"/>
      <c r="D1971" s="152" t="s">
        <v>384</v>
      </c>
      <c r="E1971" s="153" t="s">
        <v>1</v>
      </c>
      <c r="F1971" s="154" t="s">
        <v>428</v>
      </c>
      <c r="H1971" s="155">
        <v>9</v>
      </c>
      <c r="I1971" s="156"/>
      <c r="L1971" s="151"/>
      <c r="M1971" s="157"/>
      <c r="T1971" s="158"/>
      <c r="AT1971" s="153" t="s">
        <v>384</v>
      </c>
      <c r="AU1971" s="153" t="s">
        <v>83</v>
      </c>
      <c r="AV1971" s="12" t="s">
        <v>85</v>
      </c>
      <c r="AW1971" s="12" t="s">
        <v>32</v>
      </c>
      <c r="AX1971" s="12" t="s">
        <v>76</v>
      </c>
      <c r="AY1971" s="153" t="s">
        <v>375</v>
      </c>
    </row>
    <row r="1972" spans="2:65" s="13" customFormat="1" ht="11.25" x14ac:dyDescent="0.2">
      <c r="B1972" s="159"/>
      <c r="D1972" s="152" t="s">
        <v>384</v>
      </c>
      <c r="E1972" s="160" t="s">
        <v>1</v>
      </c>
      <c r="F1972" s="161" t="s">
        <v>387</v>
      </c>
      <c r="H1972" s="162">
        <v>102</v>
      </c>
      <c r="I1972" s="163"/>
      <c r="L1972" s="159"/>
      <c r="M1972" s="164"/>
      <c r="T1972" s="165"/>
      <c r="AT1972" s="160" t="s">
        <v>384</v>
      </c>
      <c r="AU1972" s="160" t="s">
        <v>83</v>
      </c>
      <c r="AV1972" s="13" t="s">
        <v>382</v>
      </c>
      <c r="AW1972" s="13" t="s">
        <v>32</v>
      </c>
      <c r="AX1972" s="13" t="s">
        <v>83</v>
      </c>
      <c r="AY1972" s="160" t="s">
        <v>375</v>
      </c>
    </row>
    <row r="1973" spans="2:65" s="14" customFormat="1" ht="11.25" x14ac:dyDescent="0.2">
      <c r="B1973" s="166"/>
      <c r="D1973" s="152" t="s">
        <v>384</v>
      </c>
      <c r="E1973" s="167" t="s">
        <v>1</v>
      </c>
      <c r="F1973" s="168" t="s">
        <v>2840</v>
      </c>
      <c r="H1973" s="167" t="s">
        <v>1</v>
      </c>
      <c r="I1973" s="169"/>
      <c r="L1973" s="166"/>
      <c r="M1973" s="170"/>
      <c r="T1973" s="171"/>
      <c r="AT1973" s="167" t="s">
        <v>384</v>
      </c>
      <c r="AU1973" s="167" t="s">
        <v>83</v>
      </c>
      <c r="AV1973" s="14" t="s">
        <v>83</v>
      </c>
      <c r="AW1973" s="14" t="s">
        <v>32</v>
      </c>
      <c r="AX1973" s="14" t="s">
        <v>76</v>
      </c>
      <c r="AY1973" s="167" t="s">
        <v>375</v>
      </c>
    </row>
    <row r="1974" spans="2:65" s="1" customFormat="1" ht="16.5" customHeight="1" x14ac:dyDescent="0.2">
      <c r="B1974" s="32"/>
      <c r="C1974" s="179" t="s">
        <v>3681</v>
      </c>
      <c r="D1974" s="179" t="s">
        <v>657</v>
      </c>
      <c r="E1974" s="180" t="s">
        <v>3682</v>
      </c>
      <c r="F1974" s="181" t="s">
        <v>3683</v>
      </c>
      <c r="G1974" s="182" t="s">
        <v>641</v>
      </c>
      <c r="H1974" s="183">
        <v>335</v>
      </c>
      <c r="I1974" s="184"/>
      <c r="J1974" s="185">
        <f>ROUND(I1974*H1974,2)</f>
        <v>0</v>
      </c>
      <c r="K1974" s="181" t="s">
        <v>381</v>
      </c>
      <c r="L1974" s="186"/>
      <c r="M1974" s="187" t="s">
        <v>1</v>
      </c>
      <c r="N1974" s="188" t="s">
        <v>41</v>
      </c>
      <c r="P1974" s="147">
        <f>O1974*H1974</f>
        <v>0</v>
      </c>
      <c r="Q1974" s="147">
        <v>0</v>
      </c>
      <c r="R1974" s="147">
        <f>Q1974*H1974</f>
        <v>0</v>
      </c>
      <c r="S1974" s="147">
        <v>0</v>
      </c>
      <c r="T1974" s="148">
        <f>S1974*H1974</f>
        <v>0</v>
      </c>
      <c r="AR1974" s="149" t="s">
        <v>424</v>
      </c>
      <c r="AT1974" s="149" t="s">
        <v>657</v>
      </c>
      <c r="AU1974" s="149" t="s">
        <v>83</v>
      </c>
      <c r="AY1974" s="17" t="s">
        <v>375</v>
      </c>
      <c r="BE1974" s="150">
        <f>IF(N1974="základní",J1974,0)</f>
        <v>0</v>
      </c>
      <c r="BF1974" s="150">
        <f>IF(N1974="snížená",J1974,0)</f>
        <v>0</v>
      </c>
      <c r="BG1974" s="150">
        <f>IF(N1974="zákl. přenesená",J1974,0)</f>
        <v>0</v>
      </c>
      <c r="BH1974" s="150">
        <f>IF(N1974="sníž. přenesená",J1974,0)</f>
        <v>0</v>
      </c>
      <c r="BI1974" s="150">
        <f>IF(N1974="nulová",J1974,0)</f>
        <v>0</v>
      </c>
      <c r="BJ1974" s="17" t="s">
        <v>83</v>
      </c>
      <c r="BK1974" s="150">
        <f>ROUND(I1974*H1974,2)</f>
        <v>0</v>
      </c>
      <c r="BL1974" s="17" t="s">
        <v>382</v>
      </c>
      <c r="BM1974" s="149" t="s">
        <v>3684</v>
      </c>
    </row>
    <row r="1975" spans="2:65" s="12" customFormat="1" ht="11.25" x14ac:dyDescent="0.2">
      <c r="B1975" s="151"/>
      <c r="D1975" s="152" t="s">
        <v>384</v>
      </c>
      <c r="E1975" s="153" t="s">
        <v>1</v>
      </c>
      <c r="F1975" s="154" t="s">
        <v>585</v>
      </c>
      <c r="H1975" s="155">
        <v>32</v>
      </c>
      <c r="I1975" s="156"/>
      <c r="L1975" s="151"/>
      <c r="M1975" s="157"/>
      <c r="T1975" s="158"/>
      <c r="AT1975" s="153" t="s">
        <v>384</v>
      </c>
      <c r="AU1975" s="153" t="s">
        <v>83</v>
      </c>
      <c r="AV1975" s="12" t="s">
        <v>85</v>
      </c>
      <c r="AW1975" s="12" t="s">
        <v>32</v>
      </c>
      <c r="AX1975" s="12" t="s">
        <v>76</v>
      </c>
      <c r="AY1975" s="153" t="s">
        <v>375</v>
      </c>
    </row>
    <row r="1976" spans="2:65" s="12" customFormat="1" ht="11.25" x14ac:dyDescent="0.2">
      <c r="B1976" s="151"/>
      <c r="D1976" s="152" t="s">
        <v>384</v>
      </c>
      <c r="E1976" s="153" t="s">
        <v>1</v>
      </c>
      <c r="F1976" s="154" t="s">
        <v>463</v>
      </c>
      <c r="H1976" s="155">
        <v>12</v>
      </c>
      <c r="I1976" s="156"/>
      <c r="L1976" s="151"/>
      <c r="M1976" s="157"/>
      <c r="T1976" s="158"/>
      <c r="AT1976" s="153" t="s">
        <v>384</v>
      </c>
      <c r="AU1976" s="153" t="s">
        <v>83</v>
      </c>
      <c r="AV1976" s="12" t="s">
        <v>85</v>
      </c>
      <c r="AW1976" s="12" t="s">
        <v>32</v>
      </c>
      <c r="AX1976" s="12" t="s">
        <v>76</v>
      </c>
      <c r="AY1976" s="153" t="s">
        <v>375</v>
      </c>
    </row>
    <row r="1977" spans="2:65" s="12" customFormat="1" ht="11.25" x14ac:dyDescent="0.2">
      <c r="B1977" s="151"/>
      <c r="D1977" s="152" t="s">
        <v>384</v>
      </c>
      <c r="E1977" s="153" t="s">
        <v>1</v>
      </c>
      <c r="F1977" s="154" t="s">
        <v>723</v>
      </c>
      <c r="H1977" s="155">
        <v>52</v>
      </c>
      <c r="I1977" s="156"/>
      <c r="L1977" s="151"/>
      <c r="M1977" s="157"/>
      <c r="T1977" s="158"/>
      <c r="AT1977" s="153" t="s">
        <v>384</v>
      </c>
      <c r="AU1977" s="153" t="s">
        <v>83</v>
      </c>
      <c r="AV1977" s="12" t="s">
        <v>85</v>
      </c>
      <c r="AW1977" s="12" t="s">
        <v>32</v>
      </c>
      <c r="AX1977" s="12" t="s">
        <v>76</v>
      </c>
      <c r="AY1977" s="153" t="s">
        <v>375</v>
      </c>
    </row>
    <row r="1978" spans="2:65" s="12" customFormat="1" ht="11.25" x14ac:dyDescent="0.2">
      <c r="B1978" s="151"/>
      <c r="D1978" s="152" t="s">
        <v>384</v>
      </c>
      <c r="E1978" s="153" t="s">
        <v>1</v>
      </c>
      <c r="F1978" s="154" t="s">
        <v>463</v>
      </c>
      <c r="H1978" s="155">
        <v>12</v>
      </c>
      <c r="I1978" s="156"/>
      <c r="L1978" s="151"/>
      <c r="M1978" s="157"/>
      <c r="T1978" s="158"/>
      <c r="AT1978" s="153" t="s">
        <v>384</v>
      </c>
      <c r="AU1978" s="153" t="s">
        <v>83</v>
      </c>
      <c r="AV1978" s="12" t="s">
        <v>85</v>
      </c>
      <c r="AW1978" s="12" t="s">
        <v>32</v>
      </c>
      <c r="AX1978" s="12" t="s">
        <v>76</v>
      </c>
      <c r="AY1978" s="153" t="s">
        <v>375</v>
      </c>
    </row>
    <row r="1979" spans="2:65" s="12" customFormat="1" ht="11.25" x14ac:dyDescent="0.2">
      <c r="B1979" s="151"/>
      <c r="D1979" s="152" t="s">
        <v>384</v>
      </c>
      <c r="E1979" s="153" t="s">
        <v>1</v>
      </c>
      <c r="F1979" s="154" t="s">
        <v>463</v>
      </c>
      <c r="H1979" s="155">
        <v>12</v>
      </c>
      <c r="I1979" s="156"/>
      <c r="L1979" s="151"/>
      <c r="M1979" s="157"/>
      <c r="T1979" s="158"/>
      <c r="AT1979" s="153" t="s">
        <v>384</v>
      </c>
      <c r="AU1979" s="153" t="s">
        <v>83</v>
      </c>
      <c r="AV1979" s="12" t="s">
        <v>85</v>
      </c>
      <c r="AW1979" s="12" t="s">
        <v>32</v>
      </c>
      <c r="AX1979" s="12" t="s">
        <v>76</v>
      </c>
      <c r="AY1979" s="153" t="s">
        <v>375</v>
      </c>
    </row>
    <row r="1980" spans="2:65" s="12" customFormat="1" ht="11.25" x14ac:dyDescent="0.2">
      <c r="B1980" s="151"/>
      <c r="D1980" s="152" t="s">
        <v>384</v>
      </c>
      <c r="E1980" s="153" t="s">
        <v>1</v>
      </c>
      <c r="F1980" s="154" t="s">
        <v>473</v>
      </c>
      <c r="H1980" s="155">
        <v>14</v>
      </c>
      <c r="I1980" s="156"/>
      <c r="L1980" s="151"/>
      <c r="M1980" s="157"/>
      <c r="T1980" s="158"/>
      <c r="AT1980" s="153" t="s">
        <v>384</v>
      </c>
      <c r="AU1980" s="153" t="s">
        <v>83</v>
      </c>
      <c r="AV1980" s="12" t="s">
        <v>85</v>
      </c>
      <c r="AW1980" s="12" t="s">
        <v>32</v>
      </c>
      <c r="AX1980" s="12" t="s">
        <v>76</v>
      </c>
      <c r="AY1980" s="153" t="s">
        <v>375</v>
      </c>
    </row>
    <row r="1981" spans="2:65" s="12" customFormat="1" ht="11.25" x14ac:dyDescent="0.2">
      <c r="B1981" s="151"/>
      <c r="D1981" s="152" t="s">
        <v>384</v>
      </c>
      <c r="E1981" s="153" t="s">
        <v>1</v>
      </c>
      <c r="F1981" s="154" t="s">
        <v>8</v>
      </c>
      <c r="H1981" s="155">
        <v>15</v>
      </c>
      <c r="I1981" s="156"/>
      <c r="L1981" s="151"/>
      <c r="M1981" s="157"/>
      <c r="T1981" s="158"/>
      <c r="AT1981" s="153" t="s">
        <v>384</v>
      </c>
      <c r="AU1981" s="153" t="s">
        <v>83</v>
      </c>
      <c r="AV1981" s="12" t="s">
        <v>85</v>
      </c>
      <c r="AW1981" s="12" t="s">
        <v>32</v>
      </c>
      <c r="AX1981" s="12" t="s">
        <v>76</v>
      </c>
      <c r="AY1981" s="153" t="s">
        <v>375</v>
      </c>
    </row>
    <row r="1982" spans="2:65" s="12" customFormat="1" ht="11.25" x14ac:dyDescent="0.2">
      <c r="B1982" s="151"/>
      <c r="D1982" s="152" t="s">
        <v>384</v>
      </c>
      <c r="E1982" s="153" t="s">
        <v>1</v>
      </c>
      <c r="F1982" s="154" t="s">
        <v>85</v>
      </c>
      <c r="H1982" s="155">
        <v>2</v>
      </c>
      <c r="I1982" s="156"/>
      <c r="L1982" s="151"/>
      <c r="M1982" s="157"/>
      <c r="T1982" s="158"/>
      <c r="AT1982" s="153" t="s">
        <v>384</v>
      </c>
      <c r="AU1982" s="153" t="s">
        <v>83</v>
      </c>
      <c r="AV1982" s="12" t="s">
        <v>85</v>
      </c>
      <c r="AW1982" s="12" t="s">
        <v>32</v>
      </c>
      <c r="AX1982" s="12" t="s">
        <v>76</v>
      </c>
      <c r="AY1982" s="153" t="s">
        <v>375</v>
      </c>
    </row>
    <row r="1983" spans="2:65" s="12" customFormat="1" ht="11.25" x14ac:dyDescent="0.2">
      <c r="B1983" s="151"/>
      <c r="D1983" s="152" t="s">
        <v>384</v>
      </c>
      <c r="E1983" s="153" t="s">
        <v>1</v>
      </c>
      <c r="F1983" s="154" t="s">
        <v>404</v>
      </c>
      <c r="H1983" s="155">
        <v>5</v>
      </c>
      <c r="I1983" s="156"/>
      <c r="L1983" s="151"/>
      <c r="M1983" s="157"/>
      <c r="T1983" s="158"/>
      <c r="AT1983" s="153" t="s">
        <v>384</v>
      </c>
      <c r="AU1983" s="153" t="s">
        <v>83</v>
      </c>
      <c r="AV1983" s="12" t="s">
        <v>85</v>
      </c>
      <c r="AW1983" s="12" t="s">
        <v>32</v>
      </c>
      <c r="AX1983" s="12" t="s">
        <v>76</v>
      </c>
      <c r="AY1983" s="153" t="s">
        <v>375</v>
      </c>
    </row>
    <row r="1984" spans="2:65" s="12" customFormat="1" ht="11.25" x14ac:dyDescent="0.2">
      <c r="B1984" s="151"/>
      <c r="D1984" s="152" t="s">
        <v>384</v>
      </c>
      <c r="E1984" s="153" t="s">
        <v>1</v>
      </c>
      <c r="F1984" s="154" t="s">
        <v>503</v>
      </c>
      <c r="H1984" s="155">
        <v>18</v>
      </c>
      <c r="I1984" s="156"/>
      <c r="L1984" s="151"/>
      <c r="M1984" s="157"/>
      <c r="T1984" s="158"/>
      <c r="AT1984" s="153" t="s">
        <v>384</v>
      </c>
      <c r="AU1984" s="153" t="s">
        <v>83</v>
      </c>
      <c r="AV1984" s="12" t="s">
        <v>85</v>
      </c>
      <c r="AW1984" s="12" t="s">
        <v>32</v>
      </c>
      <c r="AX1984" s="12" t="s">
        <v>76</v>
      </c>
      <c r="AY1984" s="153" t="s">
        <v>375</v>
      </c>
    </row>
    <row r="1985" spans="2:65" s="12" customFormat="1" ht="11.25" x14ac:dyDescent="0.2">
      <c r="B1985" s="151"/>
      <c r="D1985" s="152" t="s">
        <v>384</v>
      </c>
      <c r="E1985" s="153" t="s">
        <v>1</v>
      </c>
      <c r="F1985" s="154" t="s">
        <v>497</v>
      </c>
      <c r="H1985" s="155">
        <v>17</v>
      </c>
      <c r="I1985" s="156"/>
      <c r="L1985" s="151"/>
      <c r="M1985" s="157"/>
      <c r="T1985" s="158"/>
      <c r="AT1985" s="153" t="s">
        <v>384</v>
      </c>
      <c r="AU1985" s="153" t="s">
        <v>83</v>
      </c>
      <c r="AV1985" s="12" t="s">
        <v>85</v>
      </c>
      <c r="AW1985" s="12" t="s">
        <v>32</v>
      </c>
      <c r="AX1985" s="12" t="s">
        <v>76</v>
      </c>
      <c r="AY1985" s="153" t="s">
        <v>375</v>
      </c>
    </row>
    <row r="1986" spans="2:65" s="12" customFormat="1" ht="11.25" x14ac:dyDescent="0.2">
      <c r="B1986" s="151"/>
      <c r="D1986" s="152" t="s">
        <v>384</v>
      </c>
      <c r="E1986" s="153" t="s">
        <v>1</v>
      </c>
      <c r="F1986" s="154" t="s">
        <v>491</v>
      </c>
      <c r="H1986" s="155">
        <v>16</v>
      </c>
      <c r="I1986" s="156"/>
      <c r="L1986" s="151"/>
      <c r="M1986" s="157"/>
      <c r="T1986" s="158"/>
      <c r="AT1986" s="153" t="s">
        <v>384</v>
      </c>
      <c r="AU1986" s="153" t="s">
        <v>83</v>
      </c>
      <c r="AV1986" s="12" t="s">
        <v>85</v>
      </c>
      <c r="AW1986" s="12" t="s">
        <v>32</v>
      </c>
      <c r="AX1986" s="12" t="s">
        <v>76</v>
      </c>
      <c r="AY1986" s="153" t="s">
        <v>375</v>
      </c>
    </row>
    <row r="1987" spans="2:65" s="12" customFormat="1" ht="11.25" x14ac:dyDescent="0.2">
      <c r="B1987" s="151"/>
      <c r="D1987" s="152" t="s">
        <v>384</v>
      </c>
      <c r="E1987" s="153" t="s">
        <v>1</v>
      </c>
      <c r="F1987" s="154" t="s">
        <v>8</v>
      </c>
      <c r="H1987" s="155">
        <v>15</v>
      </c>
      <c r="I1987" s="156"/>
      <c r="L1987" s="151"/>
      <c r="M1987" s="157"/>
      <c r="T1987" s="158"/>
      <c r="AT1987" s="153" t="s">
        <v>384</v>
      </c>
      <c r="AU1987" s="153" t="s">
        <v>83</v>
      </c>
      <c r="AV1987" s="12" t="s">
        <v>85</v>
      </c>
      <c r="AW1987" s="12" t="s">
        <v>32</v>
      </c>
      <c r="AX1987" s="12" t="s">
        <v>76</v>
      </c>
      <c r="AY1987" s="153" t="s">
        <v>375</v>
      </c>
    </row>
    <row r="1988" spans="2:65" s="12" customFormat="1" ht="11.25" x14ac:dyDescent="0.2">
      <c r="B1988" s="151"/>
      <c r="D1988" s="152" t="s">
        <v>384</v>
      </c>
      <c r="E1988" s="153" t="s">
        <v>1</v>
      </c>
      <c r="F1988" s="154" t="s">
        <v>545</v>
      </c>
      <c r="H1988" s="155">
        <v>23</v>
      </c>
      <c r="I1988" s="156"/>
      <c r="L1988" s="151"/>
      <c r="M1988" s="157"/>
      <c r="T1988" s="158"/>
      <c r="AT1988" s="153" t="s">
        <v>384</v>
      </c>
      <c r="AU1988" s="153" t="s">
        <v>83</v>
      </c>
      <c r="AV1988" s="12" t="s">
        <v>85</v>
      </c>
      <c r="AW1988" s="12" t="s">
        <v>32</v>
      </c>
      <c r="AX1988" s="12" t="s">
        <v>76</v>
      </c>
      <c r="AY1988" s="153" t="s">
        <v>375</v>
      </c>
    </row>
    <row r="1989" spans="2:65" s="12" customFormat="1" ht="11.25" x14ac:dyDescent="0.2">
      <c r="B1989" s="151"/>
      <c r="D1989" s="152" t="s">
        <v>384</v>
      </c>
      <c r="E1989" s="153" t="s">
        <v>1</v>
      </c>
      <c r="F1989" s="154" t="s">
        <v>549</v>
      </c>
      <c r="H1989" s="155">
        <v>24</v>
      </c>
      <c r="I1989" s="156"/>
      <c r="L1989" s="151"/>
      <c r="M1989" s="157"/>
      <c r="T1989" s="158"/>
      <c r="AT1989" s="153" t="s">
        <v>384</v>
      </c>
      <c r="AU1989" s="153" t="s">
        <v>83</v>
      </c>
      <c r="AV1989" s="12" t="s">
        <v>85</v>
      </c>
      <c r="AW1989" s="12" t="s">
        <v>32</v>
      </c>
      <c r="AX1989" s="12" t="s">
        <v>76</v>
      </c>
      <c r="AY1989" s="153" t="s">
        <v>375</v>
      </c>
    </row>
    <row r="1990" spans="2:65" s="12" customFormat="1" ht="11.25" x14ac:dyDescent="0.2">
      <c r="B1990" s="151"/>
      <c r="D1990" s="152" t="s">
        <v>384</v>
      </c>
      <c r="E1990" s="153" t="s">
        <v>1</v>
      </c>
      <c r="F1990" s="154" t="s">
        <v>554</v>
      </c>
      <c r="H1990" s="155">
        <v>25</v>
      </c>
      <c r="I1990" s="156"/>
      <c r="L1990" s="151"/>
      <c r="M1990" s="157"/>
      <c r="T1990" s="158"/>
      <c r="AT1990" s="153" t="s">
        <v>384</v>
      </c>
      <c r="AU1990" s="153" t="s">
        <v>83</v>
      </c>
      <c r="AV1990" s="12" t="s">
        <v>85</v>
      </c>
      <c r="AW1990" s="12" t="s">
        <v>32</v>
      </c>
      <c r="AX1990" s="12" t="s">
        <v>76</v>
      </c>
      <c r="AY1990" s="153" t="s">
        <v>375</v>
      </c>
    </row>
    <row r="1991" spans="2:65" s="12" customFormat="1" ht="11.25" x14ac:dyDescent="0.2">
      <c r="B1991" s="151"/>
      <c r="D1991" s="152" t="s">
        <v>384</v>
      </c>
      <c r="E1991" s="153" t="s">
        <v>1</v>
      </c>
      <c r="F1991" s="154" t="s">
        <v>563</v>
      </c>
      <c r="H1991" s="155">
        <v>27</v>
      </c>
      <c r="I1991" s="156"/>
      <c r="L1991" s="151"/>
      <c r="M1991" s="157"/>
      <c r="T1991" s="158"/>
      <c r="AT1991" s="153" t="s">
        <v>384</v>
      </c>
      <c r="AU1991" s="153" t="s">
        <v>83</v>
      </c>
      <c r="AV1991" s="12" t="s">
        <v>85</v>
      </c>
      <c r="AW1991" s="12" t="s">
        <v>32</v>
      </c>
      <c r="AX1991" s="12" t="s">
        <v>76</v>
      </c>
      <c r="AY1991" s="153" t="s">
        <v>375</v>
      </c>
    </row>
    <row r="1992" spans="2:65" s="12" customFormat="1" ht="11.25" x14ac:dyDescent="0.2">
      <c r="B1992" s="151"/>
      <c r="D1992" s="152" t="s">
        <v>384</v>
      </c>
      <c r="E1992" s="153" t="s">
        <v>1</v>
      </c>
      <c r="F1992" s="154" t="s">
        <v>428</v>
      </c>
      <c r="H1992" s="155">
        <v>9</v>
      </c>
      <c r="I1992" s="156"/>
      <c r="L1992" s="151"/>
      <c r="M1992" s="157"/>
      <c r="T1992" s="158"/>
      <c r="AT1992" s="153" t="s">
        <v>384</v>
      </c>
      <c r="AU1992" s="153" t="s">
        <v>83</v>
      </c>
      <c r="AV1992" s="12" t="s">
        <v>85</v>
      </c>
      <c r="AW1992" s="12" t="s">
        <v>32</v>
      </c>
      <c r="AX1992" s="12" t="s">
        <v>76</v>
      </c>
      <c r="AY1992" s="153" t="s">
        <v>375</v>
      </c>
    </row>
    <row r="1993" spans="2:65" s="12" customFormat="1" ht="11.25" x14ac:dyDescent="0.2">
      <c r="B1993" s="151"/>
      <c r="D1993" s="152" t="s">
        <v>384</v>
      </c>
      <c r="E1993" s="153" t="s">
        <v>1</v>
      </c>
      <c r="F1993" s="154" t="s">
        <v>404</v>
      </c>
      <c r="H1993" s="155">
        <v>5</v>
      </c>
      <c r="I1993" s="156"/>
      <c r="L1993" s="151"/>
      <c r="M1993" s="157"/>
      <c r="T1993" s="158"/>
      <c r="AT1993" s="153" t="s">
        <v>384</v>
      </c>
      <c r="AU1993" s="153" t="s">
        <v>83</v>
      </c>
      <c r="AV1993" s="12" t="s">
        <v>85</v>
      </c>
      <c r="AW1993" s="12" t="s">
        <v>32</v>
      </c>
      <c r="AX1993" s="12" t="s">
        <v>76</v>
      </c>
      <c r="AY1993" s="153" t="s">
        <v>375</v>
      </c>
    </row>
    <row r="1994" spans="2:65" s="13" customFormat="1" ht="11.25" x14ac:dyDescent="0.2">
      <c r="B1994" s="159"/>
      <c r="D1994" s="152" t="s">
        <v>384</v>
      </c>
      <c r="E1994" s="160" t="s">
        <v>1</v>
      </c>
      <c r="F1994" s="161" t="s">
        <v>387</v>
      </c>
      <c r="H1994" s="162">
        <v>335</v>
      </c>
      <c r="I1994" s="163"/>
      <c r="L1994" s="159"/>
      <c r="M1994" s="164"/>
      <c r="T1994" s="165"/>
      <c r="AT1994" s="160" t="s">
        <v>384</v>
      </c>
      <c r="AU1994" s="160" t="s">
        <v>83</v>
      </c>
      <c r="AV1994" s="13" t="s">
        <v>382</v>
      </c>
      <c r="AW1994" s="13" t="s">
        <v>32</v>
      </c>
      <c r="AX1994" s="13" t="s">
        <v>83</v>
      </c>
      <c r="AY1994" s="160" t="s">
        <v>375</v>
      </c>
    </row>
    <row r="1995" spans="2:65" s="14" customFormat="1" ht="11.25" x14ac:dyDescent="0.2">
      <c r="B1995" s="166"/>
      <c r="D1995" s="152" t="s">
        <v>384</v>
      </c>
      <c r="E1995" s="167" t="s">
        <v>1</v>
      </c>
      <c r="F1995" s="168" t="s">
        <v>2840</v>
      </c>
      <c r="H1995" s="167" t="s">
        <v>1</v>
      </c>
      <c r="I1995" s="169"/>
      <c r="L1995" s="166"/>
      <c r="M1995" s="170"/>
      <c r="T1995" s="171"/>
      <c r="AT1995" s="167" t="s">
        <v>384</v>
      </c>
      <c r="AU1995" s="167" t="s">
        <v>83</v>
      </c>
      <c r="AV1995" s="14" t="s">
        <v>83</v>
      </c>
      <c r="AW1995" s="14" t="s">
        <v>32</v>
      </c>
      <c r="AX1995" s="14" t="s">
        <v>76</v>
      </c>
      <c r="AY1995" s="167" t="s">
        <v>375</v>
      </c>
    </row>
    <row r="1996" spans="2:65" s="1" customFormat="1" ht="16.5" customHeight="1" x14ac:dyDescent="0.2">
      <c r="B1996" s="32"/>
      <c r="C1996" s="179" t="s">
        <v>3685</v>
      </c>
      <c r="D1996" s="179" t="s">
        <v>657</v>
      </c>
      <c r="E1996" s="180" t="s">
        <v>3686</v>
      </c>
      <c r="F1996" s="181" t="s">
        <v>3687</v>
      </c>
      <c r="G1996" s="182" t="s">
        <v>631</v>
      </c>
      <c r="H1996" s="183">
        <v>1</v>
      </c>
      <c r="I1996" s="184"/>
      <c r="J1996" s="185">
        <f>ROUND(I1996*H1996,2)</f>
        <v>0</v>
      </c>
      <c r="K1996" s="181" t="s">
        <v>381</v>
      </c>
      <c r="L1996" s="186"/>
      <c r="M1996" s="187" t="s">
        <v>1</v>
      </c>
      <c r="N1996" s="188" t="s">
        <v>41</v>
      </c>
      <c r="P1996" s="147">
        <f>O1996*H1996</f>
        <v>0</v>
      </c>
      <c r="Q1996" s="147">
        <v>0</v>
      </c>
      <c r="R1996" s="147">
        <f>Q1996*H1996</f>
        <v>0</v>
      </c>
      <c r="S1996" s="147">
        <v>0</v>
      </c>
      <c r="T1996" s="148">
        <f>S1996*H1996</f>
        <v>0</v>
      </c>
      <c r="AR1996" s="149" t="s">
        <v>424</v>
      </c>
      <c r="AT1996" s="149" t="s">
        <v>657</v>
      </c>
      <c r="AU1996" s="149" t="s">
        <v>83</v>
      </c>
      <c r="AY1996" s="17" t="s">
        <v>375</v>
      </c>
      <c r="BE1996" s="150">
        <f>IF(N1996="základní",J1996,0)</f>
        <v>0</v>
      </c>
      <c r="BF1996" s="150">
        <f>IF(N1996="snížená",J1996,0)</f>
        <v>0</v>
      </c>
      <c r="BG1996" s="150">
        <f>IF(N1996="zákl. přenesená",J1996,0)</f>
        <v>0</v>
      </c>
      <c r="BH1996" s="150">
        <f>IF(N1996="sníž. přenesená",J1996,0)</f>
        <v>0</v>
      </c>
      <c r="BI1996" s="150">
        <f>IF(N1996="nulová",J1996,0)</f>
        <v>0</v>
      </c>
      <c r="BJ1996" s="17" t="s">
        <v>83</v>
      </c>
      <c r="BK1996" s="150">
        <f>ROUND(I1996*H1996,2)</f>
        <v>0</v>
      </c>
      <c r="BL1996" s="17" t="s">
        <v>382</v>
      </c>
      <c r="BM1996" s="149" t="s">
        <v>3688</v>
      </c>
    </row>
    <row r="1997" spans="2:65" s="12" customFormat="1" ht="11.25" x14ac:dyDescent="0.2">
      <c r="B1997" s="151"/>
      <c r="D1997" s="152" t="s">
        <v>384</v>
      </c>
      <c r="E1997" s="153" t="s">
        <v>1</v>
      </c>
      <c r="F1997" s="154" t="s">
        <v>83</v>
      </c>
      <c r="H1997" s="155">
        <v>1</v>
      </c>
      <c r="I1997" s="156"/>
      <c r="L1997" s="151"/>
      <c r="M1997" s="157"/>
      <c r="T1997" s="158"/>
      <c r="AT1997" s="153" t="s">
        <v>384</v>
      </c>
      <c r="AU1997" s="153" t="s">
        <v>83</v>
      </c>
      <c r="AV1997" s="12" t="s">
        <v>85</v>
      </c>
      <c r="AW1997" s="12" t="s">
        <v>32</v>
      </c>
      <c r="AX1997" s="12" t="s">
        <v>83</v>
      </c>
      <c r="AY1997" s="153" t="s">
        <v>375</v>
      </c>
    </row>
    <row r="1998" spans="2:65" s="14" customFormat="1" ht="11.25" x14ac:dyDescent="0.2">
      <c r="B1998" s="166"/>
      <c r="D1998" s="152" t="s">
        <v>384</v>
      </c>
      <c r="E1998" s="167" t="s">
        <v>1</v>
      </c>
      <c r="F1998" s="168" t="s">
        <v>3301</v>
      </c>
      <c r="H1998" s="167" t="s">
        <v>1</v>
      </c>
      <c r="I1998" s="169"/>
      <c r="L1998" s="166"/>
      <c r="M1998" s="170"/>
      <c r="T1998" s="171"/>
      <c r="AT1998" s="167" t="s">
        <v>384</v>
      </c>
      <c r="AU1998" s="167" t="s">
        <v>83</v>
      </c>
      <c r="AV1998" s="14" t="s">
        <v>83</v>
      </c>
      <c r="AW1998" s="14" t="s">
        <v>32</v>
      </c>
      <c r="AX1998" s="14" t="s">
        <v>76</v>
      </c>
      <c r="AY1998" s="167" t="s">
        <v>375</v>
      </c>
    </row>
    <row r="1999" spans="2:65" s="1" customFormat="1" ht="21.75" customHeight="1" x14ac:dyDescent="0.2">
      <c r="B1999" s="32"/>
      <c r="C1999" s="179" t="s">
        <v>3689</v>
      </c>
      <c r="D1999" s="179" t="s">
        <v>657</v>
      </c>
      <c r="E1999" s="180" t="s">
        <v>3690</v>
      </c>
      <c r="F1999" s="181" t="s">
        <v>3691</v>
      </c>
      <c r="G1999" s="182" t="s">
        <v>631</v>
      </c>
      <c r="H1999" s="183">
        <v>1</v>
      </c>
      <c r="I1999" s="184"/>
      <c r="J1999" s="185">
        <f>ROUND(I1999*H1999,2)</f>
        <v>0</v>
      </c>
      <c r="K1999" s="181" t="s">
        <v>381</v>
      </c>
      <c r="L1999" s="186"/>
      <c r="M1999" s="187" t="s">
        <v>1</v>
      </c>
      <c r="N1999" s="188" t="s">
        <v>41</v>
      </c>
      <c r="P1999" s="147">
        <f>O1999*H1999</f>
        <v>0</v>
      </c>
      <c r="Q1999" s="147">
        <v>0</v>
      </c>
      <c r="R1999" s="147">
        <f>Q1999*H1999</f>
        <v>0</v>
      </c>
      <c r="S1999" s="147">
        <v>0</v>
      </c>
      <c r="T1999" s="148">
        <f>S1999*H1999</f>
        <v>0</v>
      </c>
      <c r="AR1999" s="149" t="s">
        <v>424</v>
      </c>
      <c r="AT1999" s="149" t="s">
        <v>657</v>
      </c>
      <c r="AU1999" s="149" t="s">
        <v>83</v>
      </c>
      <c r="AY1999" s="17" t="s">
        <v>375</v>
      </c>
      <c r="BE1999" s="150">
        <f>IF(N1999="základní",J1999,0)</f>
        <v>0</v>
      </c>
      <c r="BF1999" s="150">
        <f>IF(N1999="snížená",J1999,0)</f>
        <v>0</v>
      </c>
      <c r="BG1999" s="150">
        <f>IF(N1999="zákl. přenesená",J1999,0)</f>
        <v>0</v>
      </c>
      <c r="BH1999" s="150">
        <f>IF(N1999="sníž. přenesená",J1999,0)</f>
        <v>0</v>
      </c>
      <c r="BI1999" s="150">
        <f>IF(N1999="nulová",J1999,0)</f>
        <v>0</v>
      </c>
      <c r="BJ1999" s="17" t="s">
        <v>83</v>
      </c>
      <c r="BK1999" s="150">
        <f>ROUND(I1999*H1999,2)</f>
        <v>0</v>
      </c>
      <c r="BL1999" s="17" t="s">
        <v>382</v>
      </c>
      <c r="BM1999" s="149" t="s">
        <v>3692</v>
      </c>
    </row>
    <row r="2000" spans="2:65" s="1" customFormat="1" ht="78" x14ac:dyDescent="0.2">
      <c r="B2000" s="32"/>
      <c r="D2000" s="152" t="s">
        <v>1139</v>
      </c>
      <c r="F2000" s="189" t="s">
        <v>3408</v>
      </c>
      <c r="I2000" s="190"/>
      <c r="L2000" s="32"/>
      <c r="M2000" s="191"/>
      <c r="T2000" s="56"/>
      <c r="AT2000" s="17" t="s">
        <v>1139</v>
      </c>
      <c r="AU2000" s="17" t="s">
        <v>83</v>
      </c>
    </row>
    <row r="2001" spans="2:65" s="12" customFormat="1" ht="11.25" x14ac:dyDescent="0.2">
      <c r="B2001" s="151"/>
      <c r="D2001" s="152" t="s">
        <v>384</v>
      </c>
      <c r="E2001" s="153" t="s">
        <v>1</v>
      </c>
      <c r="F2001" s="154" t="s">
        <v>83</v>
      </c>
      <c r="H2001" s="155">
        <v>1</v>
      </c>
      <c r="I2001" s="156"/>
      <c r="L2001" s="151"/>
      <c r="M2001" s="157"/>
      <c r="T2001" s="158"/>
      <c r="AT2001" s="153" t="s">
        <v>384</v>
      </c>
      <c r="AU2001" s="153" t="s">
        <v>83</v>
      </c>
      <c r="AV2001" s="12" t="s">
        <v>85</v>
      </c>
      <c r="AW2001" s="12" t="s">
        <v>32</v>
      </c>
      <c r="AX2001" s="12" t="s">
        <v>83</v>
      </c>
      <c r="AY2001" s="153" t="s">
        <v>375</v>
      </c>
    </row>
    <row r="2002" spans="2:65" s="14" customFormat="1" ht="11.25" x14ac:dyDescent="0.2">
      <c r="B2002" s="166"/>
      <c r="D2002" s="152" t="s">
        <v>384</v>
      </c>
      <c r="E2002" s="167" t="s">
        <v>1</v>
      </c>
      <c r="F2002" s="168" t="s">
        <v>3301</v>
      </c>
      <c r="H2002" s="167" t="s">
        <v>1</v>
      </c>
      <c r="I2002" s="169"/>
      <c r="L2002" s="166"/>
      <c r="M2002" s="170"/>
      <c r="T2002" s="171"/>
      <c r="AT2002" s="167" t="s">
        <v>384</v>
      </c>
      <c r="AU2002" s="167" t="s">
        <v>83</v>
      </c>
      <c r="AV2002" s="14" t="s">
        <v>83</v>
      </c>
      <c r="AW2002" s="14" t="s">
        <v>32</v>
      </c>
      <c r="AX2002" s="14" t="s">
        <v>76</v>
      </c>
      <c r="AY2002" s="167" t="s">
        <v>375</v>
      </c>
    </row>
    <row r="2003" spans="2:65" s="1" customFormat="1" ht="16.5" customHeight="1" x14ac:dyDescent="0.2">
      <c r="B2003" s="32"/>
      <c r="C2003" s="179" t="s">
        <v>3693</v>
      </c>
      <c r="D2003" s="179" t="s">
        <v>657</v>
      </c>
      <c r="E2003" s="180" t="s">
        <v>3694</v>
      </c>
      <c r="F2003" s="181" t="s">
        <v>3695</v>
      </c>
      <c r="G2003" s="182" t="s">
        <v>631</v>
      </c>
      <c r="H2003" s="183">
        <v>87</v>
      </c>
      <c r="I2003" s="184"/>
      <c r="J2003" s="185">
        <f>ROUND(I2003*H2003,2)</f>
        <v>0</v>
      </c>
      <c r="K2003" s="181" t="s">
        <v>381</v>
      </c>
      <c r="L2003" s="186"/>
      <c r="M2003" s="187" t="s">
        <v>1</v>
      </c>
      <c r="N2003" s="188" t="s">
        <v>41</v>
      </c>
      <c r="P2003" s="147">
        <f>O2003*H2003</f>
        <v>0</v>
      </c>
      <c r="Q2003" s="147">
        <v>0</v>
      </c>
      <c r="R2003" s="147">
        <f>Q2003*H2003</f>
        <v>0</v>
      </c>
      <c r="S2003" s="147">
        <v>0</v>
      </c>
      <c r="T2003" s="148">
        <f>S2003*H2003</f>
        <v>0</v>
      </c>
      <c r="AR2003" s="149" t="s">
        <v>424</v>
      </c>
      <c r="AT2003" s="149" t="s">
        <v>657</v>
      </c>
      <c r="AU2003" s="149" t="s">
        <v>83</v>
      </c>
      <c r="AY2003" s="17" t="s">
        <v>375</v>
      </c>
      <c r="BE2003" s="150">
        <f>IF(N2003="základní",J2003,0)</f>
        <v>0</v>
      </c>
      <c r="BF2003" s="150">
        <f>IF(N2003="snížená",J2003,0)</f>
        <v>0</v>
      </c>
      <c r="BG2003" s="150">
        <f>IF(N2003="zákl. přenesená",J2003,0)</f>
        <v>0</v>
      </c>
      <c r="BH2003" s="150">
        <f>IF(N2003="sníž. přenesená",J2003,0)</f>
        <v>0</v>
      </c>
      <c r="BI2003" s="150">
        <f>IF(N2003="nulová",J2003,0)</f>
        <v>0</v>
      </c>
      <c r="BJ2003" s="17" t="s">
        <v>83</v>
      </c>
      <c r="BK2003" s="150">
        <f>ROUND(I2003*H2003,2)</f>
        <v>0</v>
      </c>
      <c r="BL2003" s="17" t="s">
        <v>382</v>
      </c>
      <c r="BM2003" s="149" t="s">
        <v>3696</v>
      </c>
    </row>
    <row r="2004" spans="2:65" s="12" customFormat="1" ht="11.25" x14ac:dyDescent="0.2">
      <c r="B2004" s="151"/>
      <c r="D2004" s="152" t="s">
        <v>384</v>
      </c>
      <c r="E2004" s="153" t="s">
        <v>1</v>
      </c>
      <c r="F2004" s="154" t="s">
        <v>529</v>
      </c>
      <c r="H2004" s="155">
        <v>20</v>
      </c>
      <c r="I2004" s="156"/>
      <c r="L2004" s="151"/>
      <c r="M2004" s="157"/>
      <c r="T2004" s="158"/>
      <c r="AT2004" s="153" t="s">
        <v>384</v>
      </c>
      <c r="AU2004" s="153" t="s">
        <v>83</v>
      </c>
      <c r="AV2004" s="12" t="s">
        <v>85</v>
      </c>
      <c r="AW2004" s="12" t="s">
        <v>32</v>
      </c>
      <c r="AX2004" s="12" t="s">
        <v>76</v>
      </c>
      <c r="AY2004" s="153" t="s">
        <v>375</v>
      </c>
    </row>
    <row r="2005" spans="2:65" s="12" customFormat="1" ht="11.25" x14ac:dyDescent="0.2">
      <c r="B2005" s="151"/>
      <c r="D2005" s="152" t="s">
        <v>384</v>
      </c>
      <c r="E2005" s="153" t="s">
        <v>1</v>
      </c>
      <c r="F2005" s="154" t="s">
        <v>609</v>
      </c>
      <c r="H2005" s="155">
        <v>35</v>
      </c>
      <c r="I2005" s="156"/>
      <c r="L2005" s="151"/>
      <c r="M2005" s="157"/>
      <c r="T2005" s="158"/>
      <c r="AT2005" s="153" t="s">
        <v>384</v>
      </c>
      <c r="AU2005" s="153" t="s">
        <v>83</v>
      </c>
      <c r="AV2005" s="12" t="s">
        <v>85</v>
      </c>
      <c r="AW2005" s="12" t="s">
        <v>32</v>
      </c>
      <c r="AX2005" s="12" t="s">
        <v>76</v>
      </c>
      <c r="AY2005" s="153" t="s">
        <v>375</v>
      </c>
    </row>
    <row r="2006" spans="2:65" s="12" customFormat="1" ht="11.25" x14ac:dyDescent="0.2">
      <c r="B2006" s="151"/>
      <c r="D2006" s="152" t="s">
        <v>384</v>
      </c>
      <c r="E2006" s="153" t="s">
        <v>1</v>
      </c>
      <c r="F2006" s="154" t="s">
        <v>585</v>
      </c>
      <c r="H2006" s="155">
        <v>32</v>
      </c>
      <c r="I2006" s="156"/>
      <c r="L2006" s="151"/>
      <c r="M2006" s="157"/>
      <c r="T2006" s="158"/>
      <c r="AT2006" s="153" t="s">
        <v>384</v>
      </c>
      <c r="AU2006" s="153" t="s">
        <v>83</v>
      </c>
      <c r="AV2006" s="12" t="s">
        <v>85</v>
      </c>
      <c r="AW2006" s="12" t="s">
        <v>32</v>
      </c>
      <c r="AX2006" s="12" t="s">
        <v>76</v>
      </c>
      <c r="AY2006" s="153" t="s">
        <v>375</v>
      </c>
    </row>
    <row r="2007" spans="2:65" s="13" customFormat="1" ht="11.25" x14ac:dyDescent="0.2">
      <c r="B2007" s="159"/>
      <c r="D2007" s="152" t="s">
        <v>384</v>
      </c>
      <c r="E2007" s="160" t="s">
        <v>1</v>
      </c>
      <c r="F2007" s="161" t="s">
        <v>387</v>
      </c>
      <c r="H2007" s="162">
        <v>87</v>
      </c>
      <c r="I2007" s="163"/>
      <c r="L2007" s="159"/>
      <c r="M2007" s="164"/>
      <c r="T2007" s="165"/>
      <c r="AT2007" s="160" t="s">
        <v>384</v>
      </c>
      <c r="AU2007" s="160" t="s">
        <v>83</v>
      </c>
      <c r="AV2007" s="13" t="s">
        <v>382</v>
      </c>
      <c r="AW2007" s="13" t="s">
        <v>32</v>
      </c>
      <c r="AX2007" s="13" t="s">
        <v>83</v>
      </c>
      <c r="AY2007" s="160" t="s">
        <v>375</v>
      </c>
    </row>
    <row r="2008" spans="2:65" s="14" customFormat="1" ht="11.25" x14ac:dyDescent="0.2">
      <c r="B2008" s="166"/>
      <c r="D2008" s="152" t="s">
        <v>384</v>
      </c>
      <c r="E2008" s="167" t="s">
        <v>1</v>
      </c>
      <c r="F2008" s="168" t="s">
        <v>2840</v>
      </c>
      <c r="H2008" s="167" t="s">
        <v>1</v>
      </c>
      <c r="I2008" s="169"/>
      <c r="L2008" s="166"/>
      <c r="M2008" s="170"/>
      <c r="T2008" s="171"/>
      <c r="AT2008" s="167" t="s">
        <v>384</v>
      </c>
      <c r="AU2008" s="167" t="s">
        <v>83</v>
      </c>
      <c r="AV2008" s="14" t="s">
        <v>83</v>
      </c>
      <c r="AW2008" s="14" t="s">
        <v>32</v>
      </c>
      <c r="AX2008" s="14" t="s">
        <v>76</v>
      </c>
      <c r="AY2008" s="167" t="s">
        <v>375</v>
      </c>
    </row>
    <row r="2009" spans="2:65" s="1" customFormat="1" ht="24.2" customHeight="1" x14ac:dyDescent="0.2">
      <c r="B2009" s="32"/>
      <c r="C2009" s="179" t="s">
        <v>3697</v>
      </c>
      <c r="D2009" s="179" t="s">
        <v>657</v>
      </c>
      <c r="E2009" s="180" t="s">
        <v>3698</v>
      </c>
      <c r="F2009" s="181" t="s">
        <v>3699</v>
      </c>
      <c r="G2009" s="182" t="s">
        <v>631</v>
      </c>
      <c r="H2009" s="183">
        <v>3</v>
      </c>
      <c r="I2009" s="184"/>
      <c r="J2009" s="185">
        <f>ROUND(I2009*H2009,2)</f>
        <v>0</v>
      </c>
      <c r="K2009" s="181" t="s">
        <v>381</v>
      </c>
      <c r="L2009" s="186"/>
      <c r="M2009" s="187" t="s">
        <v>1</v>
      </c>
      <c r="N2009" s="188" t="s">
        <v>41</v>
      </c>
      <c r="P2009" s="147">
        <f>O2009*H2009</f>
        <v>0</v>
      </c>
      <c r="Q2009" s="147">
        <v>0</v>
      </c>
      <c r="R2009" s="147">
        <f>Q2009*H2009</f>
        <v>0</v>
      </c>
      <c r="S2009" s="147">
        <v>0</v>
      </c>
      <c r="T2009" s="148">
        <f>S2009*H2009</f>
        <v>0</v>
      </c>
      <c r="AR2009" s="149" t="s">
        <v>424</v>
      </c>
      <c r="AT2009" s="149" t="s">
        <v>657</v>
      </c>
      <c r="AU2009" s="149" t="s">
        <v>83</v>
      </c>
      <c r="AY2009" s="17" t="s">
        <v>375</v>
      </c>
      <c r="BE2009" s="150">
        <f>IF(N2009="základní",J2009,0)</f>
        <v>0</v>
      </c>
      <c r="BF2009" s="150">
        <f>IF(N2009="snížená",J2009,0)</f>
        <v>0</v>
      </c>
      <c r="BG2009" s="150">
        <f>IF(N2009="zákl. přenesená",J2009,0)</f>
        <v>0</v>
      </c>
      <c r="BH2009" s="150">
        <f>IF(N2009="sníž. přenesená",J2009,0)</f>
        <v>0</v>
      </c>
      <c r="BI2009" s="150">
        <f>IF(N2009="nulová",J2009,0)</f>
        <v>0</v>
      </c>
      <c r="BJ2009" s="17" t="s">
        <v>83</v>
      </c>
      <c r="BK2009" s="150">
        <f>ROUND(I2009*H2009,2)</f>
        <v>0</v>
      </c>
      <c r="BL2009" s="17" t="s">
        <v>382</v>
      </c>
      <c r="BM2009" s="149" t="s">
        <v>3700</v>
      </c>
    </row>
    <row r="2010" spans="2:65" s="12" customFormat="1" ht="11.25" x14ac:dyDescent="0.2">
      <c r="B2010" s="151"/>
      <c r="D2010" s="152" t="s">
        <v>384</v>
      </c>
      <c r="E2010" s="153" t="s">
        <v>1</v>
      </c>
      <c r="F2010" s="154" t="s">
        <v>93</v>
      </c>
      <c r="H2010" s="155">
        <v>3</v>
      </c>
      <c r="I2010" s="156"/>
      <c r="L2010" s="151"/>
      <c r="M2010" s="157"/>
      <c r="T2010" s="158"/>
      <c r="AT2010" s="153" t="s">
        <v>384</v>
      </c>
      <c r="AU2010" s="153" t="s">
        <v>83</v>
      </c>
      <c r="AV2010" s="12" t="s">
        <v>85</v>
      </c>
      <c r="AW2010" s="12" t="s">
        <v>32</v>
      </c>
      <c r="AX2010" s="12" t="s">
        <v>76</v>
      </c>
      <c r="AY2010" s="153" t="s">
        <v>375</v>
      </c>
    </row>
    <row r="2011" spans="2:65" s="12" customFormat="1" ht="11.25" x14ac:dyDescent="0.2">
      <c r="B2011" s="151"/>
      <c r="D2011" s="152" t="s">
        <v>384</v>
      </c>
      <c r="E2011" s="153" t="s">
        <v>1</v>
      </c>
      <c r="F2011" s="154" t="s">
        <v>93</v>
      </c>
      <c r="H2011" s="155">
        <v>3</v>
      </c>
      <c r="I2011" s="156"/>
      <c r="L2011" s="151"/>
      <c r="M2011" s="157"/>
      <c r="T2011" s="158"/>
      <c r="AT2011" s="153" t="s">
        <v>384</v>
      </c>
      <c r="AU2011" s="153" t="s">
        <v>83</v>
      </c>
      <c r="AV2011" s="12" t="s">
        <v>85</v>
      </c>
      <c r="AW2011" s="12" t="s">
        <v>32</v>
      </c>
      <c r="AX2011" s="12" t="s">
        <v>83</v>
      </c>
      <c r="AY2011" s="153" t="s">
        <v>375</v>
      </c>
    </row>
    <row r="2012" spans="2:65" s="14" customFormat="1" ht="11.25" x14ac:dyDescent="0.2">
      <c r="B2012" s="166"/>
      <c r="D2012" s="152" t="s">
        <v>384</v>
      </c>
      <c r="E2012" s="167" t="s">
        <v>1</v>
      </c>
      <c r="F2012" s="168" t="s">
        <v>2840</v>
      </c>
      <c r="H2012" s="167" t="s">
        <v>1</v>
      </c>
      <c r="I2012" s="169"/>
      <c r="L2012" s="166"/>
      <c r="M2012" s="170"/>
      <c r="T2012" s="171"/>
      <c r="AT2012" s="167" t="s">
        <v>384</v>
      </c>
      <c r="AU2012" s="167" t="s">
        <v>83</v>
      </c>
      <c r="AV2012" s="14" t="s">
        <v>83</v>
      </c>
      <c r="AW2012" s="14" t="s">
        <v>32</v>
      </c>
      <c r="AX2012" s="14" t="s">
        <v>76</v>
      </c>
      <c r="AY2012" s="167" t="s">
        <v>375</v>
      </c>
    </row>
    <row r="2013" spans="2:65" s="1" customFormat="1" ht="16.5" customHeight="1" x14ac:dyDescent="0.2">
      <c r="B2013" s="32"/>
      <c r="C2013" s="179" t="s">
        <v>3701</v>
      </c>
      <c r="D2013" s="179" t="s">
        <v>657</v>
      </c>
      <c r="E2013" s="180" t="s">
        <v>3702</v>
      </c>
      <c r="F2013" s="181" t="s">
        <v>3703</v>
      </c>
      <c r="G2013" s="182" t="s">
        <v>631</v>
      </c>
      <c r="H2013" s="183">
        <v>21</v>
      </c>
      <c r="I2013" s="184"/>
      <c r="J2013" s="185">
        <f>ROUND(I2013*H2013,2)</f>
        <v>0</v>
      </c>
      <c r="K2013" s="181" t="s">
        <v>381</v>
      </c>
      <c r="L2013" s="186"/>
      <c r="M2013" s="187" t="s">
        <v>1</v>
      </c>
      <c r="N2013" s="188" t="s">
        <v>41</v>
      </c>
      <c r="P2013" s="147">
        <f>O2013*H2013</f>
        <v>0</v>
      </c>
      <c r="Q2013" s="147">
        <v>0</v>
      </c>
      <c r="R2013" s="147">
        <f>Q2013*H2013</f>
        <v>0</v>
      </c>
      <c r="S2013" s="147">
        <v>0</v>
      </c>
      <c r="T2013" s="148">
        <f>S2013*H2013</f>
        <v>0</v>
      </c>
      <c r="AR2013" s="149" t="s">
        <v>424</v>
      </c>
      <c r="AT2013" s="149" t="s">
        <v>657</v>
      </c>
      <c r="AU2013" s="149" t="s">
        <v>83</v>
      </c>
      <c r="AY2013" s="17" t="s">
        <v>375</v>
      </c>
      <c r="BE2013" s="150">
        <f>IF(N2013="základní",J2013,0)</f>
        <v>0</v>
      </c>
      <c r="BF2013" s="150">
        <f>IF(N2013="snížená",J2013,0)</f>
        <v>0</v>
      </c>
      <c r="BG2013" s="150">
        <f>IF(N2013="zákl. přenesená",J2013,0)</f>
        <v>0</v>
      </c>
      <c r="BH2013" s="150">
        <f>IF(N2013="sníž. přenesená",J2013,0)</f>
        <v>0</v>
      </c>
      <c r="BI2013" s="150">
        <f>IF(N2013="nulová",J2013,0)</f>
        <v>0</v>
      </c>
      <c r="BJ2013" s="17" t="s">
        <v>83</v>
      </c>
      <c r="BK2013" s="150">
        <f>ROUND(I2013*H2013,2)</f>
        <v>0</v>
      </c>
      <c r="BL2013" s="17" t="s">
        <v>382</v>
      </c>
      <c r="BM2013" s="149" t="s">
        <v>3704</v>
      </c>
    </row>
    <row r="2014" spans="2:65" s="12" customFormat="1" ht="11.25" x14ac:dyDescent="0.2">
      <c r="B2014" s="151"/>
      <c r="D2014" s="152" t="s">
        <v>384</v>
      </c>
      <c r="E2014" s="153" t="s">
        <v>1</v>
      </c>
      <c r="F2014" s="154" t="s">
        <v>85</v>
      </c>
      <c r="H2014" s="155">
        <v>2</v>
      </c>
      <c r="I2014" s="156"/>
      <c r="L2014" s="151"/>
      <c r="M2014" s="157"/>
      <c r="T2014" s="158"/>
      <c r="AT2014" s="153" t="s">
        <v>384</v>
      </c>
      <c r="AU2014" s="153" t="s">
        <v>83</v>
      </c>
      <c r="AV2014" s="12" t="s">
        <v>85</v>
      </c>
      <c r="AW2014" s="12" t="s">
        <v>32</v>
      </c>
      <c r="AX2014" s="12" t="s">
        <v>76</v>
      </c>
      <c r="AY2014" s="153" t="s">
        <v>375</v>
      </c>
    </row>
    <row r="2015" spans="2:65" s="12" customFormat="1" ht="11.25" x14ac:dyDescent="0.2">
      <c r="B2015" s="151"/>
      <c r="D2015" s="152" t="s">
        <v>384</v>
      </c>
      <c r="E2015" s="153" t="s">
        <v>1</v>
      </c>
      <c r="F2015" s="154" t="s">
        <v>93</v>
      </c>
      <c r="H2015" s="155">
        <v>3</v>
      </c>
      <c r="I2015" s="156"/>
      <c r="L2015" s="151"/>
      <c r="M2015" s="157"/>
      <c r="T2015" s="158"/>
      <c r="AT2015" s="153" t="s">
        <v>384</v>
      </c>
      <c r="AU2015" s="153" t="s">
        <v>83</v>
      </c>
      <c r="AV2015" s="12" t="s">
        <v>85</v>
      </c>
      <c r="AW2015" s="12" t="s">
        <v>32</v>
      </c>
      <c r="AX2015" s="12" t="s">
        <v>76</v>
      </c>
      <c r="AY2015" s="153" t="s">
        <v>375</v>
      </c>
    </row>
    <row r="2016" spans="2:65" s="12" customFormat="1" ht="11.25" x14ac:dyDescent="0.2">
      <c r="B2016" s="151"/>
      <c r="D2016" s="152" t="s">
        <v>384</v>
      </c>
      <c r="E2016" s="153" t="s">
        <v>1</v>
      </c>
      <c r="F2016" s="154" t="s">
        <v>83</v>
      </c>
      <c r="H2016" s="155">
        <v>1</v>
      </c>
      <c r="I2016" s="156"/>
      <c r="L2016" s="151"/>
      <c r="M2016" s="157"/>
      <c r="T2016" s="158"/>
      <c r="AT2016" s="153" t="s">
        <v>384</v>
      </c>
      <c r="AU2016" s="153" t="s">
        <v>83</v>
      </c>
      <c r="AV2016" s="12" t="s">
        <v>85</v>
      </c>
      <c r="AW2016" s="12" t="s">
        <v>32</v>
      </c>
      <c r="AX2016" s="12" t="s">
        <v>76</v>
      </c>
      <c r="AY2016" s="153" t="s">
        <v>375</v>
      </c>
    </row>
    <row r="2017" spans="2:65" s="12" customFormat="1" ht="11.25" x14ac:dyDescent="0.2">
      <c r="B2017" s="151"/>
      <c r="D2017" s="152" t="s">
        <v>384</v>
      </c>
      <c r="E2017" s="153" t="s">
        <v>1</v>
      </c>
      <c r="F2017" s="154" t="s">
        <v>83</v>
      </c>
      <c r="H2017" s="155">
        <v>1</v>
      </c>
      <c r="I2017" s="156"/>
      <c r="L2017" s="151"/>
      <c r="M2017" s="157"/>
      <c r="T2017" s="158"/>
      <c r="AT2017" s="153" t="s">
        <v>384</v>
      </c>
      <c r="AU2017" s="153" t="s">
        <v>83</v>
      </c>
      <c r="AV2017" s="12" t="s">
        <v>85</v>
      </c>
      <c r="AW2017" s="12" t="s">
        <v>32</v>
      </c>
      <c r="AX2017" s="12" t="s">
        <v>76</v>
      </c>
      <c r="AY2017" s="153" t="s">
        <v>375</v>
      </c>
    </row>
    <row r="2018" spans="2:65" s="12" customFormat="1" ht="11.25" x14ac:dyDescent="0.2">
      <c r="B2018" s="151"/>
      <c r="D2018" s="152" t="s">
        <v>384</v>
      </c>
      <c r="E2018" s="153" t="s">
        <v>1</v>
      </c>
      <c r="F2018" s="154" t="s">
        <v>85</v>
      </c>
      <c r="H2018" s="155">
        <v>2</v>
      </c>
      <c r="I2018" s="156"/>
      <c r="L2018" s="151"/>
      <c r="M2018" s="157"/>
      <c r="T2018" s="158"/>
      <c r="AT2018" s="153" t="s">
        <v>384</v>
      </c>
      <c r="AU2018" s="153" t="s">
        <v>83</v>
      </c>
      <c r="AV2018" s="12" t="s">
        <v>85</v>
      </c>
      <c r="AW2018" s="12" t="s">
        <v>32</v>
      </c>
      <c r="AX2018" s="12" t="s">
        <v>76</v>
      </c>
      <c r="AY2018" s="153" t="s">
        <v>375</v>
      </c>
    </row>
    <row r="2019" spans="2:65" s="12" customFormat="1" ht="11.25" x14ac:dyDescent="0.2">
      <c r="B2019" s="151"/>
      <c r="D2019" s="152" t="s">
        <v>384</v>
      </c>
      <c r="E2019" s="153" t="s">
        <v>1</v>
      </c>
      <c r="F2019" s="154" t="s">
        <v>93</v>
      </c>
      <c r="H2019" s="155">
        <v>3</v>
      </c>
      <c r="I2019" s="156"/>
      <c r="L2019" s="151"/>
      <c r="M2019" s="157"/>
      <c r="T2019" s="158"/>
      <c r="AT2019" s="153" t="s">
        <v>384</v>
      </c>
      <c r="AU2019" s="153" t="s">
        <v>83</v>
      </c>
      <c r="AV2019" s="12" t="s">
        <v>85</v>
      </c>
      <c r="AW2019" s="12" t="s">
        <v>32</v>
      </c>
      <c r="AX2019" s="12" t="s">
        <v>76</v>
      </c>
      <c r="AY2019" s="153" t="s">
        <v>375</v>
      </c>
    </row>
    <row r="2020" spans="2:65" s="12" customFormat="1" ht="11.25" x14ac:dyDescent="0.2">
      <c r="B2020" s="151"/>
      <c r="D2020" s="152" t="s">
        <v>384</v>
      </c>
      <c r="E2020" s="153" t="s">
        <v>1</v>
      </c>
      <c r="F2020" s="154" t="s">
        <v>93</v>
      </c>
      <c r="H2020" s="155">
        <v>3</v>
      </c>
      <c r="I2020" s="156"/>
      <c r="L2020" s="151"/>
      <c r="M2020" s="157"/>
      <c r="T2020" s="158"/>
      <c r="AT2020" s="153" t="s">
        <v>384</v>
      </c>
      <c r="AU2020" s="153" t="s">
        <v>83</v>
      </c>
      <c r="AV2020" s="12" t="s">
        <v>85</v>
      </c>
      <c r="AW2020" s="12" t="s">
        <v>32</v>
      </c>
      <c r="AX2020" s="12" t="s">
        <v>76</v>
      </c>
      <c r="AY2020" s="153" t="s">
        <v>375</v>
      </c>
    </row>
    <row r="2021" spans="2:65" s="12" customFormat="1" ht="11.25" x14ac:dyDescent="0.2">
      <c r="B2021" s="151"/>
      <c r="D2021" s="152" t="s">
        <v>384</v>
      </c>
      <c r="E2021" s="153" t="s">
        <v>1</v>
      </c>
      <c r="F2021" s="154" t="s">
        <v>93</v>
      </c>
      <c r="H2021" s="155">
        <v>3</v>
      </c>
      <c r="I2021" s="156"/>
      <c r="L2021" s="151"/>
      <c r="M2021" s="157"/>
      <c r="T2021" s="158"/>
      <c r="AT2021" s="153" t="s">
        <v>384</v>
      </c>
      <c r="AU2021" s="153" t="s">
        <v>83</v>
      </c>
      <c r="AV2021" s="12" t="s">
        <v>85</v>
      </c>
      <c r="AW2021" s="12" t="s">
        <v>32</v>
      </c>
      <c r="AX2021" s="12" t="s">
        <v>76</v>
      </c>
      <c r="AY2021" s="153" t="s">
        <v>375</v>
      </c>
    </row>
    <row r="2022" spans="2:65" s="12" customFormat="1" ht="11.25" x14ac:dyDescent="0.2">
      <c r="B2022" s="151"/>
      <c r="D2022" s="152" t="s">
        <v>384</v>
      </c>
      <c r="E2022" s="153" t="s">
        <v>1</v>
      </c>
      <c r="F2022" s="154" t="s">
        <v>93</v>
      </c>
      <c r="H2022" s="155">
        <v>3</v>
      </c>
      <c r="I2022" s="156"/>
      <c r="L2022" s="151"/>
      <c r="M2022" s="157"/>
      <c r="T2022" s="158"/>
      <c r="AT2022" s="153" t="s">
        <v>384</v>
      </c>
      <c r="AU2022" s="153" t="s">
        <v>83</v>
      </c>
      <c r="AV2022" s="12" t="s">
        <v>85</v>
      </c>
      <c r="AW2022" s="12" t="s">
        <v>32</v>
      </c>
      <c r="AX2022" s="12" t="s">
        <v>76</v>
      </c>
      <c r="AY2022" s="153" t="s">
        <v>375</v>
      </c>
    </row>
    <row r="2023" spans="2:65" s="13" customFormat="1" ht="11.25" x14ac:dyDescent="0.2">
      <c r="B2023" s="159"/>
      <c r="D2023" s="152" t="s">
        <v>384</v>
      </c>
      <c r="E2023" s="160" t="s">
        <v>1</v>
      </c>
      <c r="F2023" s="161" t="s">
        <v>387</v>
      </c>
      <c r="H2023" s="162">
        <v>21</v>
      </c>
      <c r="I2023" s="163"/>
      <c r="L2023" s="159"/>
      <c r="M2023" s="164"/>
      <c r="T2023" s="165"/>
      <c r="AT2023" s="160" t="s">
        <v>384</v>
      </c>
      <c r="AU2023" s="160" t="s">
        <v>83</v>
      </c>
      <c r="AV2023" s="13" t="s">
        <v>382</v>
      </c>
      <c r="AW2023" s="13" t="s">
        <v>32</v>
      </c>
      <c r="AX2023" s="13" t="s">
        <v>83</v>
      </c>
      <c r="AY2023" s="160" t="s">
        <v>375</v>
      </c>
    </row>
    <row r="2024" spans="2:65" s="14" customFormat="1" ht="11.25" x14ac:dyDescent="0.2">
      <c r="B2024" s="166"/>
      <c r="D2024" s="152" t="s">
        <v>384</v>
      </c>
      <c r="E2024" s="167" t="s">
        <v>1</v>
      </c>
      <c r="F2024" s="168" t="s">
        <v>2840</v>
      </c>
      <c r="H2024" s="167" t="s">
        <v>1</v>
      </c>
      <c r="I2024" s="169"/>
      <c r="L2024" s="166"/>
      <c r="M2024" s="170"/>
      <c r="T2024" s="171"/>
      <c r="AT2024" s="167" t="s">
        <v>384</v>
      </c>
      <c r="AU2024" s="167" t="s">
        <v>83</v>
      </c>
      <c r="AV2024" s="14" t="s">
        <v>83</v>
      </c>
      <c r="AW2024" s="14" t="s">
        <v>32</v>
      </c>
      <c r="AX2024" s="14" t="s">
        <v>76</v>
      </c>
      <c r="AY2024" s="167" t="s">
        <v>375</v>
      </c>
    </row>
    <row r="2025" spans="2:65" s="1" customFormat="1" ht="16.5" customHeight="1" x14ac:dyDescent="0.2">
      <c r="B2025" s="32"/>
      <c r="C2025" s="179" t="s">
        <v>3705</v>
      </c>
      <c r="D2025" s="179" t="s">
        <v>657</v>
      </c>
      <c r="E2025" s="180" t="s">
        <v>3706</v>
      </c>
      <c r="F2025" s="181" t="s">
        <v>3707</v>
      </c>
      <c r="G2025" s="182" t="s">
        <v>631</v>
      </c>
      <c r="H2025" s="183">
        <v>1</v>
      </c>
      <c r="I2025" s="184"/>
      <c r="J2025" s="185">
        <f>ROUND(I2025*H2025,2)</f>
        <v>0</v>
      </c>
      <c r="K2025" s="181" t="s">
        <v>381</v>
      </c>
      <c r="L2025" s="186"/>
      <c r="M2025" s="187" t="s">
        <v>1</v>
      </c>
      <c r="N2025" s="188" t="s">
        <v>41</v>
      </c>
      <c r="P2025" s="147">
        <f>O2025*H2025</f>
        <v>0</v>
      </c>
      <c r="Q2025" s="147">
        <v>0</v>
      </c>
      <c r="R2025" s="147">
        <f>Q2025*H2025</f>
        <v>0</v>
      </c>
      <c r="S2025" s="147">
        <v>0</v>
      </c>
      <c r="T2025" s="148">
        <f>S2025*H2025</f>
        <v>0</v>
      </c>
      <c r="AR2025" s="149" t="s">
        <v>424</v>
      </c>
      <c r="AT2025" s="149" t="s">
        <v>657</v>
      </c>
      <c r="AU2025" s="149" t="s">
        <v>83</v>
      </c>
      <c r="AY2025" s="17" t="s">
        <v>375</v>
      </c>
      <c r="BE2025" s="150">
        <f>IF(N2025="základní",J2025,0)</f>
        <v>0</v>
      </c>
      <c r="BF2025" s="150">
        <f>IF(N2025="snížená",J2025,0)</f>
        <v>0</v>
      </c>
      <c r="BG2025" s="150">
        <f>IF(N2025="zákl. přenesená",J2025,0)</f>
        <v>0</v>
      </c>
      <c r="BH2025" s="150">
        <f>IF(N2025="sníž. přenesená",J2025,0)</f>
        <v>0</v>
      </c>
      <c r="BI2025" s="150">
        <f>IF(N2025="nulová",J2025,0)</f>
        <v>0</v>
      </c>
      <c r="BJ2025" s="17" t="s">
        <v>83</v>
      </c>
      <c r="BK2025" s="150">
        <f>ROUND(I2025*H2025,2)</f>
        <v>0</v>
      </c>
      <c r="BL2025" s="17" t="s">
        <v>382</v>
      </c>
      <c r="BM2025" s="149" t="s">
        <v>3708</v>
      </c>
    </row>
    <row r="2026" spans="2:65" s="12" customFormat="1" ht="11.25" x14ac:dyDescent="0.2">
      <c r="B2026" s="151"/>
      <c r="D2026" s="152" t="s">
        <v>384</v>
      </c>
      <c r="E2026" s="153" t="s">
        <v>1</v>
      </c>
      <c r="F2026" s="154" t="s">
        <v>83</v>
      </c>
      <c r="H2026" s="155">
        <v>1</v>
      </c>
      <c r="I2026" s="156"/>
      <c r="L2026" s="151"/>
      <c r="M2026" s="157"/>
      <c r="T2026" s="158"/>
      <c r="AT2026" s="153" t="s">
        <v>384</v>
      </c>
      <c r="AU2026" s="153" t="s">
        <v>83</v>
      </c>
      <c r="AV2026" s="12" t="s">
        <v>85</v>
      </c>
      <c r="AW2026" s="12" t="s">
        <v>32</v>
      </c>
      <c r="AX2026" s="12" t="s">
        <v>83</v>
      </c>
      <c r="AY2026" s="153" t="s">
        <v>375</v>
      </c>
    </row>
    <row r="2027" spans="2:65" s="14" customFormat="1" ht="11.25" x14ac:dyDescent="0.2">
      <c r="B2027" s="166"/>
      <c r="D2027" s="152" t="s">
        <v>384</v>
      </c>
      <c r="E2027" s="167" t="s">
        <v>1</v>
      </c>
      <c r="F2027" s="168" t="s">
        <v>3301</v>
      </c>
      <c r="H2027" s="167" t="s">
        <v>1</v>
      </c>
      <c r="I2027" s="169"/>
      <c r="L2027" s="166"/>
      <c r="M2027" s="170"/>
      <c r="T2027" s="171"/>
      <c r="AT2027" s="167" t="s">
        <v>384</v>
      </c>
      <c r="AU2027" s="167" t="s">
        <v>83</v>
      </c>
      <c r="AV2027" s="14" t="s">
        <v>83</v>
      </c>
      <c r="AW2027" s="14" t="s">
        <v>32</v>
      </c>
      <c r="AX2027" s="14" t="s">
        <v>76</v>
      </c>
      <c r="AY2027" s="167" t="s">
        <v>375</v>
      </c>
    </row>
    <row r="2028" spans="2:65" s="1" customFormat="1" ht="16.5" customHeight="1" x14ac:dyDescent="0.2">
      <c r="B2028" s="32"/>
      <c r="C2028" s="179" t="s">
        <v>3709</v>
      </c>
      <c r="D2028" s="179" t="s">
        <v>657</v>
      </c>
      <c r="E2028" s="180" t="s">
        <v>3710</v>
      </c>
      <c r="F2028" s="181" t="s">
        <v>3711</v>
      </c>
      <c r="G2028" s="182" t="s">
        <v>631</v>
      </c>
      <c r="H2028" s="183">
        <v>84</v>
      </c>
      <c r="I2028" s="184"/>
      <c r="J2028" s="185">
        <f>ROUND(I2028*H2028,2)</f>
        <v>0</v>
      </c>
      <c r="K2028" s="181" t="s">
        <v>381</v>
      </c>
      <c r="L2028" s="186"/>
      <c r="M2028" s="187" t="s">
        <v>1</v>
      </c>
      <c r="N2028" s="188" t="s">
        <v>41</v>
      </c>
      <c r="P2028" s="147">
        <f>O2028*H2028</f>
        <v>0</v>
      </c>
      <c r="Q2028" s="147">
        <v>0</v>
      </c>
      <c r="R2028" s="147">
        <f>Q2028*H2028</f>
        <v>0</v>
      </c>
      <c r="S2028" s="147">
        <v>0</v>
      </c>
      <c r="T2028" s="148">
        <f>S2028*H2028</f>
        <v>0</v>
      </c>
      <c r="AR2028" s="149" t="s">
        <v>424</v>
      </c>
      <c r="AT2028" s="149" t="s">
        <v>657</v>
      </c>
      <c r="AU2028" s="149" t="s">
        <v>83</v>
      </c>
      <c r="AY2028" s="17" t="s">
        <v>375</v>
      </c>
      <c r="BE2028" s="150">
        <f>IF(N2028="základní",J2028,0)</f>
        <v>0</v>
      </c>
      <c r="BF2028" s="150">
        <f>IF(N2028="snížená",J2028,0)</f>
        <v>0</v>
      </c>
      <c r="BG2028" s="150">
        <f>IF(N2028="zákl. přenesená",J2028,0)</f>
        <v>0</v>
      </c>
      <c r="BH2028" s="150">
        <f>IF(N2028="sníž. přenesená",J2028,0)</f>
        <v>0</v>
      </c>
      <c r="BI2028" s="150">
        <f>IF(N2028="nulová",J2028,0)</f>
        <v>0</v>
      </c>
      <c r="BJ2028" s="17" t="s">
        <v>83</v>
      </c>
      <c r="BK2028" s="150">
        <f>ROUND(I2028*H2028,2)</f>
        <v>0</v>
      </c>
      <c r="BL2028" s="17" t="s">
        <v>382</v>
      </c>
      <c r="BM2028" s="149" t="s">
        <v>3712</v>
      </c>
    </row>
    <row r="2029" spans="2:65" s="12" customFormat="1" ht="11.25" x14ac:dyDescent="0.2">
      <c r="B2029" s="151"/>
      <c r="D2029" s="152" t="s">
        <v>384</v>
      </c>
      <c r="E2029" s="153" t="s">
        <v>1</v>
      </c>
      <c r="F2029" s="154" t="s">
        <v>529</v>
      </c>
      <c r="H2029" s="155">
        <v>20</v>
      </c>
      <c r="I2029" s="156"/>
      <c r="L2029" s="151"/>
      <c r="M2029" s="157"/>
      <c r="T2029" s="158"/>
      <c r="AT2029" s="153" t="s">
        <v>384</v>
      </c>
      <c r="AU2029" s="153" t="s">
        <v>83</v>
      </c>
      <c r="AV2029" s="12" t="s">
        <v>85</v>
      </c>
      <c r="AW2029" s="12" t="s">
        <v>32</v>
      </c>
      <c r="AX2029" s="12" t="s">
        <v>76</v>
      </c>
      <c r="AY2029" s="153" t="s">
        <v>375</v>
      </c>
    </row>
    <row r="2030" spans="2:65" s="12" customFormat="1" ht="11.25" x14ac:dyDescent="0.2">
      <c r="B2030" s="151"/>
      <c r="D2030" s="152" t="s">
        <v>384</v>
      </c>
      <c r="E2030" s="153" t="s">
        <v>1</v>
      </c>
      <c r="F2030" s="154" t="s">
        <v>467</v>
      </c>
      <c r="H2030" s="155">
        <v>13</v>
      </c>
      <c r="I2030" s="156"/>
      <c r="L2030" s="151"/>
      <c r="M2030" s="157"/>
      <c r="T2030" s="158"/>
      <c r="AT2030" s="153" t="s">
        <v>384</v>
      </c>
      <c r="AU2030" s="153" t="s">
        <v>83</v>
      </c>
      <c r="AV2030" s="12" t="s">
        <v>85</v>
      </c>
      <c r="AW2030" s="12" t="s">
        <v>32</v>
      </c>
      <c r="AX2030" s="12" t="s">
        <v>76</v>
      </c>
      <c r="AY2030" s="153" t="s">
        <v>375</v>
      </c>
    </row>
    <row r="2031" spans="2:65" s="12" customFormat="1" ht="11.25" x14ac:dyDescent="0.2">
      <c r="B2031" s="151"/>
      <c r="D2031" s="152" t="s">
        <v>384</v>
      </c>
      <c r="E2031" s="153" t="s">
        <v>1</v>
      </c>
      <c r="F2031" s="154" t="s">
        <v>688</v>
      </c>
      <c r="H2031" s="155">
        <v>45</v>
      </c>
      <c r="I2031" s="156"/>
      <c r="L2031" s="151"/>
      <c r="M2031" s="157"/>
      <c r="T2031" s="158"/>
      <c r="AT2031" s="153" t="s">
        <v>384</v>
      </c>
      <c r="AU2031" s="153" t="s">
        <v>83</v>
      </c>
      <c r="AV2031" s="12" t="s">
        <v>85</v>
      </c>
      <c r="AW2031" s="12" t="s">
        <v>32</v>
      </c>
      <c r="AX2031" s="12" t="s">
        <v>76</v>
      </c>
      <c r="AY2031" s="153" t="s">
        <v>375</v>
      </c>
    </row>
    <row r="2032" spans="2:65" s="12" customFormat="1" ht="11.25" x14ac:dyDescent="0.2">
      <c r="B2032" s="151"/>
      <c r="D2032" s="152" t="s">
        <v>384</v>
      </c>
      <c r="E2032" s="153" t="s">
        <v>1</v>
      </c>
      <c r="F2032" s="154" t="s">
        <v>413</v>
      </c>
      <c r="H2032" s="155">
        <v>6</v>
      </c>
      <c r="I2032" s="156"/>
      <c r="L2032" s="151"/>
      <c r="M2032" s="157"/>
      <c r="T2032" s="158"/>
      <c r="AT2032" s="153" t="s">
        <v>384</v>
      </c>
      <c r="AU2032" s="153" t="s">
        <v>83</v>
      </c>
      <c r="AV2032" s="12" t="s">
        <v>85</v>
      </c>
      <c r="AW2032" s="12" t="s">
        <v>32</v>
      </c>
      <c r="AX2032" s="12" t="s">
        <v>76</v>
      </c>
      <c r="AY2032" s="153" t="s">
        <v>375</v>
      </c>
    </row>
    <row r="2033" spans="2:65" s="13" customFormat="1" ht="11.25" x14ac:dyDescent="0.2">
      <c r="B2033" s="159"/>
      <c r="D2033" s="152" t="s">
        <v>384</v>
      </c>
      <c r="E2033" s="160" t="s">
        <v>1</v>
      </c>
      <c r="F2033" s="161" t="s">
        <v>387</v>
      </c>
      <c r="H2033" s="162">
        <v>84</v>
      </c>
      <c r="I2033" s="163"/>
      <c r="L2033" s="159"/>
      <c r="M2033" s="164"/>
      <c r="T2033" s="165"/>
      <c r="AT2033" s="160" t="s">
        <v>384</v>
      </c>
      <c r="AU2033" s="160" t="s">
        <v>83</v>
      </c>
      <c r="AV2033" s="13" t="s">
        <v>382</v>
      </c>
      <c r="AW2033" s="13" t="s">
        <v>32</v>
      </c>
      <c r="AX2033" s="13" t="s">
        <v>83</v>
      </c>
      <c r="AY2033" s="160" t="s">
        <v>375</v>
      </c>
    </row>
    <row r="2034" spans="2:65" s="14" customFormat="1" ht="11.25" x14ac:dyDescent="0.2">
      <c r="B2034" s="166"/>
      <c r="D2034" s="152" t="s">
        <v>384</v>
      </c>
      <c r="E2034" s="167" t="s">
        <v>1</v>
      </c>
      <c r="F2034" s="168" t="s">
        <v>2840</v>
      </c>
      <c r="H2034" s="167" t="s">
        <v>1</v>
      </c>
      <c r="I2034" s="169"/>
      <c r="L2034" s="166"/>
      <c r="M2034" s="170"/>
      <c r="T2034" s="171"/>
      <c r="AT2034" s="167" t="s">
        <v>384</v>
      </c>
      <c r="AU2034" s="167" t="s">
        <v>83</v>
      </c>
      <c r="AV2034" s="14" t="s">
        <v>83</v>
      </c>
      <c r="AW2034" s="14" t="s">
        <v>32</v>
      </c>
      <c r="AX2034" s="14" t="s">
        <v>76</v>
      </c>
      <c r="AY2034" s="167" t="s">
        <v>375</v>
      </c>
    </row>
    <row r="2035" spans="2:65" s="1" customFormat="1" ht="16.5" customHeight="1" x14ac:dyDescent="0.2">
      <c r="B2035" s="32"/>
      <c r="C2035" s="179" t="s">
        <v>3713</v>
      </c>
      <c r="D2035" s="179" t="s">
        <v>657</v>
      </c>
      <c r="E2035" s="180" t="s">
        <v>3714</v>
      </c>
      <c r="F2035" s="181" t="s">
        <v>3715</v>
      </c>
      <c r="G2035" s="182" t="s">
        <v>631</v>
      </c>
      <c r="H2035" s="183">
        <v>42</v>
      </c>
      <c r="I2035" s="184"/>
      <c r="J2035" s="185">
        <f>ROUND(I2035*H2035,2)</f>
        <v>0</v>
      </c>
      <c r="K2035" s="181" t="s">
        <v>381</v>
      </c>
      <c r="L2035" s="186"/>
      <c r="M2035" s="187" t="s">
        <v>1</v>
      </c>
      <c r="N2035" s="188" t="s">
        <v>41</v>
      </c>
      <c r="P2035" s="147">
        <f>O2035*H2035</f>
        <v>0</v>
      </c>
      <c r="Q2035" s="147">
        <v>0</v>
      </c>
      <c r="R2035" s="147">
        <f>Q2035*H2035</f>
        <v>0</v>
      </c>
      <c r="S2035" s="147">
        <v>0</v>
      </c>
      <c r="T2035" s="148">
        <f>S2035*H2035</f>
        <v>0</v>
      </c>
      <c r="AR2035" s="149" t="s">
        <v>424</v>
      </c>
      <c r="AT2035" s="149" t="s">
        <v>657</v>
      </c>
      <c r="AU2035" s="149" t="s">
        <v>83</v>
      </c>
      <c r="AY2035" s="17" t="s">
        <v>375</v>
      </c>
      <c r="BE2035" s="150">
        <f>IF(N2035="základní",J2035,0)</f>
        <v>0</v>
      </c>
      <c r="BF2035" s="150">
        <f>IF(N2035="snížená",J2035,0)</f>
        <v>0</v>
      </c>
      <c r="BG2035" s="150">
        <f>IF(N2035="zákl. přenesená",J2035,0)</f>
        <v>0</v>
      </c>
      <c r="BH2035" s="150">
        <f>IF(N2035="sníž. přenesená",J2035,0)</f>
        <v>0</v>
      </c>
      <c r="BI2035" s="150">
        <f>IF(N2035="nulová",J2035,0)</f>
        <v>0</v>
      </c>
      <c r="BJ2035" s="17" t="s">
        <v>83</v>
      </c>
      <c r="BK2035" s="150">
        <f>ROUND(I2035*H2035,2)</f>
        <v>0</v>
      </c>
      <c r="BL2035" s="17" t="s">
        <v>382</v>
      </c>
      <c r="BM2035" s="149" t="s">
        <v>3716</v>
      </c>
    </row>
    <row r="2036" spans="2:65" s="12" customFormat="1" ht="11.25" x14ac:dyDescent="0.2">
      <c r="B2036" s="151"/>
      <c r="D2036" s="152" t="s">
        <v>384</v>
      </c>
      <c r="E2036" s="153" t="s">
        <v>1</v>
      </c>
      <c r="F2036" s="154" t="s">
        <v>497</v>
      </c>
      <c r="H2036" s="155">
        <v>17</v>
      </c>
      <c r="I2036" s="156"/>
      <c r="L2036" s="151"/>
      <c r="M2036" s="157"/>
      <c r="T2036" s="158"/>
      <c r="AT2036" s="153" t="s">
        <v>384</v>
      </c>
      <c r="AU2036" s="153" t="s">
        <v>83</v>
      </c>
      <c r="AV2036" s="12" t="s">
        <v>85</v>
      </c>
      <c r="AW2036" s="12" t="s">
        <v>32</v>
      </c>
      <c r="AX2036" s="12" t="s">
        <v>76</v>
      </c>
      <c r="AY2036" s="153" t="s">
        <v>375</v>
      </c>
    </row>
    <row r="2037" spans="2:65" s="12" customFormat="1" ht="11.25" x14ac:dyDescent="0.2">
      <c r="B2037" s="151"/>
      <c r="D2037" s="152" t="s">
        <v>384</v>
      </c>
      <c r="E2037" s="153" t="s">
        <v>1</v>
      </c>
      <c r="F2037" s="154" t="s">
        <v>529</v>
      </c>
      <c r="H2037" s="155">
        <v>20</v>
      </c>
      <c r="I2037" s="156"/>
      <c r="L2037" s="151"/>
      <c r="M2037" s="157"/>
      <c r="T2037" s="158"/>
      <c r="AT2037" s="153" t="s">
        <v>384</v>
      </c>
      <c r="AU2037" s="153" t="s">
        <v>83</v>
      </c>
      <c r="AV2037" s="12" t="s">
        <v>85</v>
      </c>
      <c r="AW2037" s="12" t="s">
        <v>32</v>
      </c>
      <c r="AX2037" s="12" t="s">
        <v>76</v>
      </c>
      <c r="AY2037" s="153" t="s">
        <v>375</v>
      </c>
    </row>
    <row r="2038" spans="2:65" s="12" customFormat="1" ht="11.25" x14ac:dyDescent="0.2">
      <c r="B2038" s="151"/>
      <c r="D2038" s="152" t="s">
        <v>384</v>
      </c>
      <c r="E2038" s="153" t="s">
        <v>1</v>
      </c>
      <c r="F2038" s="154" t="s">
        <v>404</v>
      </c>
      <c r="H2038" s="155">
        <v>5</v>
      </c>
      <c r="I2038" s="156"/>
      <c r="L2038" s="151"/>
      <c r="M2038" s="157"/>
      <c r="T2038" s="158"/>
      <c r="AT2038" s="153" t="s">
        <v>384</v>
      </c>
      <c r="AU2038" s="153" t="s">
        <v>83</v>
      </c>
      <c r="AV2038" s="12" t="s">
        <v>85</v>
      </c>
      <c r="AW2038" s="12" t="s">
        <v>32</v>
      </c>
      <c r="AX2038" s="12" t="s">
        <v>76</v>
      </c>
      <c r="AY2038" s="153" t="s">
        <v>375</v>
      </c>
    </row>
    <row r="2039" spans="2:65" s="13" customFormat="1" ht="11.25" x14ac:dyDescent="0.2">
      <c r="B2039" s="159"/>
      <c r="D2039" s="152" t="s">
        <v>384</v>
      </c>
      <c r="E2039" s="160" t="s">
        <v>1</v>
      </c>
      <c r="F2039" s="161" t="s">
        <v>387</v>
      </c>
      <c r="H2039" s="162">
        <v>42</v>
      </c>
      <c r="I2039" s="163"/>
      <c r="L2039" s="159"/>
      <c r="M2039" s="164"/>
      <c r="T2039" s="165"/>
      <c r="AT2039" s="160" t="s">
        <v>384</v>
      </c>
      <c r="AU2039" s="160" t="s">
        <v>83</v>
      </c>
      <c r="AV2039" s="13" t="s">
        <v>382</v>
      </c>
      <c r="AW2039" s="13" t="s">
        <v>32</v>
      </c>
      <c r="AX2039" s="13" t="s">
        <v>83</v>
      </c>
      <c r="AY2039" s="160" t="s">
        <v>375</v>
      </c>
    </row>
    <row r="2040" spans="2:65" s="14" customFormat="1" ht="11.25" x14ac:dyDescent="0.2">
      <c r="B2040" s="166"/>
      <c r="D2040" s="152" t="s">
        <v>384</v>
      </c>
      <c r="E2040" s="167" t="s">
        <v>1</v>
      </c>
      <c r="F2040" s="168" t="s">
        <v>2840</v>
      </c>
      <c r="H2040" s="167" t="s">
        <v>1</v>
      </c>
      <c r="I2040" s="169"/>
      <c r="L2040" s="166"/>
      <c r="M2040" s="170"/>
      <c r="T2040" s="171"/>
      <c r="AT2040" s="167" t="s">
        <v>384</v>
      </c>
      <c r="AU2040" s="167" t="s">
        <v>83</v>
      </c>
      <c r="AV2040" s="14" t="s">
        <v>83</v>
      </c>
      <c r="AW2040" s="14" t="s">
        <v>32</v>
      </c>
      <c r="AX2040" s="14" t="s">
        <v>76</v>
      </c>
      <c r="AY2040" s="167" t="s">
        <v>375</v>
      </c>
    </row>
    <row r="2041" spans="2:65" s="1" customFormat="1" ht="16.5" customHeight="1" x14ac:dyDescent="0.2">
      <c r="B2041" s="32"/>
      <c r="C2041" s="179" t="s">
        <v>3717</v>
      </c>
      <c r="D2041" s="179" t="s">
        <v>657</v>
      </c>
      <c r="E2041" s="180" t="s">
        <v>3718</v>
      </c>
      <c r="F2041" s="181" t="s">
        <v>3719</v>
      </c>
      <c r="G2041" s="182" t="s">
        <v>631</v>
      </c>
      <c r="H2041" s="183">
        <v>45</v>
      </c>
      <c r="I2041" s="184"/>
      <c r="J2041" s="185">
        <f>ROUND(I2041*H2041,2)</f>
        <v>0</v>
      </c>
      <c r="K2041" s="181" t="s">
        <v>381</v>
      </c>
      <c r="L2041" s="186"/>
      <c r="M2041" s="187" t="s">
        <v>1</v>
      </c>
      <c r="N2041" s="188" t="s">
        <v>41</v>
      </c>
      <c r="P2041" s="147">
        <f>O2041*H2041</f>
        <v>0</v>
      </c>
      <c r="Q2041" s="147">
        <v>0</v>
      </c>
      <c r="R2041" s="147">
        <f>Q2041*H2041</f>
        <v>0</v>
      </c>
      <c r="S2041" s="147">
        <v>0</v>
      </c>
      <c r="T2041" s="148">
        <f>S2041*H2041</f>
        <v>0</v>
      </c>
      <c r="AR2041" s="149" t="s">
        <v>424</v>
      </c>
      <c r="AT2041" s="149" t="s">
        <v>657</v>
      </c>
      <c r="AU2041" s="149" t="s">
        <v>83</v>
      </c>
      <c r="AY2041" s="17" t="s">
        <v>375</v>
      </c>
      <c r="BE2041" s="150">
        <f>IF(N2041="základní",J2041,0)</f>
        <v>0</v>
      </c>
      <c r="BF2041" s="150">
        <f>IF(N2041="snížená",J2041,0)</f>
        <v>0</v>
      </c>
      <c r="BG2041" s="150">
        <f>IF(N2041="zákl. přenesená",J2041,0)</f>
        <v>0</v>
      </c>
      <c r="BH2041" s="150">
        <f>IF(N2041="sníž. přenesená",J2041,0)</f>
        <v>0</v>
      </c>
      <c r="BI2041" s="150">
        <f>IF(N2041="nulová",J2041,0)</f>
        <v>0</v>
      </c>
      <c r="BJ2041" s="17" t="s">
        <v>83</v>
      </c>
      <c r="BK2041" s="150">
        <f>ROUND(I2041*H2041,2)</f>
        <v>0</v>
      </c>
      <c r="BL2041" s="17" t="s">
        <v>382</v>
      </c>
      <c r="BM2041" s="149" t="s">
        <v>3720</v>
      </c>
    </row>
    <row r="2042" spans="2:65" s="12" customFormat="1" ht="11.25" x14ac:dyDescent="0.2">
      <c r="B2042" s="151"/>
      <c r="D2042" s="152" t="s">
        <v>384</v>
      </c>
      <c r="E2042" s="153" t="s">
        <v>1</v>
      </c>
      <c r="F2042" s="154" t="s">
        <v>7</v>
      </c>
      <c r="H2042" s="155">
        <v>21</v>
      </c>
      <c r="I2042" s="156"/>
      <c r="L2042" s="151"/>
      <c r="M2042" s="157"/>
      <c r="T2042" s="158"/>
      <c r="AT2042" s="153" t="s">
        <v>384</v>
      </c>
      <c r="AU2042" s="153" t="s">
        <v>83</v>
      </c>
      <c r="AV2042" s="12" t="s">
        <v>85</v>
      </c>
      <c r="AW2042" s="12" t="s">
        <v>32</v>
      </c>
      <c r="AX2042" s="12" t="s">
        <v>76</v>
      </c>
      <c r="AY2042" s="153" t="s">
        <v>375</v>
      </c>
    </row>
    <row r="2043" spans="2:65" s="12" customFormat="1" ht="11.25" x14ac:dyDescent="0.2">
      <c r="B2043" s="151"/>
      <c r="D2043" s="152" t="s">
        <v>384</v>
      </c>
      <c r="E2043" s="153" t="s">
        <v>1</v>
      </c>
      <c r="F2043" s="154" t="s">
        <v>435</v>
      </c>
      <c r="H2043" s="155">
        <v>10</v>
      </c>
      <c r="I2043" s="156"/>
      <c r="L2043" s="151"/>
      <c r="M2043" s="157"/>
      <c r="T2043" s="158"/>
      <c r="AT2043" s="153" t="s">
        <v>384</v>
      </c>
      <c r="AU2043" s="153" t="s">
        <v>83</v>
      </c>
      <c r="AV2043" s="12" t="s">
        <v>85</v>
      </c>
      <c r="AW2043" s="12" t="s">
        <v>32</v>
      </c>
      <c r="AX2043" s="12" t="s">
        <v>76</v>
      </c>
      <c r="AY2043" s="153" t="s">
        <v>375</v>
      </c>
    </row>
    <row r="2044" spans="2:65" s="12" customFormat="1" ht="11.25" x14ac:dyDescent="0.2">
      <c r="B2044" s="151"/>
      <c r="D2044" s="152" t="s">
        <v>384</v>
      </c>
      <c r="E2044" s="153" t="s">
        <v>1</v>
      </c>
      <c r="F2044" s="154" t="s">
        <v>473</v>
      </c>
      <c r="H2044" s="155">
        <v>14</v>
      </c>
      <c r="I2044" s="156"/>
      <c r="L2044" s="151"/>
      <c r="M2044" s="157"/>
      <c r="T2044" s="158"/>
      <c r="AT2044" s="153" t="s">
        <v>384</v>
      </c>
      <c r="AU2044" s="153" t="s">
        <v>83</v>
      </c>
      <c r="AV2044" s="12" t="s">
        <v>85</v>
      </c>
      <c r="AW2044" s="12" t="s">
        <v>32</v>
      </c>
      <c r="AX2044" s="12" t="s">
        <v>76</v>
      </c>
      <c r="AY2044" s="153" t="s">
        <v>375</v>
      </c>
    </row>
    <row r="2045" spans="2:65" s="13" customFormat="1" ht="11.25" x14ac:dyDescent="0.2">
      <c r="B2045" s="159"/>
      <c r="D2045" s="152" t="s">
        <v>384</v>
      </c>
      <c r="E2045" s="160" t="s">
        <v>1</v>
      </c>
      <c r="F2045" s="161" t="s">
        <v>387</v>
      </c>
      <c r="H2045" s="162">
        <v>45</v>
      </c>
      <c r="I2045" s="163"/>
      <c r="L2045" s="159"/>
      <c r="M2045" s="164"/>
      <c r="T2045" s="165"/>
      <c r="AT2045" s="160" t="s">
        <v>384</v>
      </c>
      <c r="AU2045" s="160" t="s">
        <v>83</v>
      </c>
      <c r="AV2045" s="13" t="s">
        <v>382</v>
      </c>
      <c r="AW2045" s="13" t="s">
        <v>32</v>
      </c>
      <c r="AX2045" s="13" t="s">
        <v>83</v>
      </c>
      <c r="AY2045" s="160" t="s">
        <v>375</v>
      </c>
    </row>
    <row r="2046" spans="2:65" s="14" customFormat="1" ht="11.25" x14ac:dyDescent="0.2">
      <c r="B2046" s="166"/>
      <c r="D2046" s="152" t="s">
        <v>384</v>
      </c>
      <c r="E2046" s="167" t="s">
        <v>1</v>
      </c>
      <c r="F2046" s="168" t="s">
        <v>2840</v>
      </c>
      <c r="H2046" s="167" t="s">
        <v>1</v>
      </c>
      <c r="I2046" s="169"/>
      <c r="L2046" s="166"/>
      <c r="M2046" s="170"/>
      <c r="T2046" s="171"/>
      <c r="AT2046" s="167" t="s">
        <v>384</v>
      </c>
      <c r="AU2046" s="167" t="s">
        <v>83</v>
      </c>
      <c r="AV2046" s="14" t="s">
        <v>83</v>
      </c>
      <c r="AW2046" s="14" t="s">
        <v>32</v>
      </c>
      <c r="AX2046" s="14" t="s">
        <v>76</v>
      </c>
      <c r="AY2046" s="167" t="s">
        <v>375</v>
      </c>
    </row>
    <row r="2047" spans="2:65" s="1" customFormat="1" ht="16.5" customHeight="1" x14ac:dyDescent="0.2">
      <c r="B2047" s="32"/>
      <c r="C2047" s="179" t="s">
        <v>3721</v>
      </c>
      <c r="D2047" s="179" t="s">
        <v>657</v>
      </c>
      <c r="E2047" s="180" t="s">
        <v>3722</v>
      </c>
      <c r="F2047" s="181" t="s">
        <v>3723</v>
      </c>
      <c r="G2047" s="182" t="s">
        <v>631</v>
      </c>
      <c r="H2047" s="183">
        <v>270</v>
      </c>
      <c r="I2047" s="184"/>
      <c r="J2047" s="185">
        <f>ROUND(I2047*H2047,2)</f>
        <v>0</v>
      </c>
      <c r="K2047" s="181" t="s">
        <v>381</v>
      </c>
      <c r="L2047" s="186"/>
      <c r="M2047" s="187" t="s">
        <v>1</v>
      </c>
      <c r="N2047" s="188" t="s">
        <v>41</v>
      </c>
      <c r="P2047" s="147">
        <f>O2047*H2047</f>
        <v>0</v>
      </c>
      <c r="Q2047" s="147">
        <v>0</v>
      </c>
      <c r="R2047" s="147">
        <f>Q2047*H2047</f>
        <v>0</v>
      </c>
      <c r="S2047" s="147">
        <v>0</v>
      </c>
      <c r="T2047" s="148">
        <f>S2047*H2047</f>
        <v>0</v>
      </c>
      <c r="AR2047" s="149" t="s">
        <v>424</v>
      </c>
      <c r="AT2047" s="149" t="s">
        <v>657</v>
      </c>
      <c r="AU2047" s="149" t="s">
        <v>83</v>
      </c>
      <c r="AY2047" s="17" t="s">
        <v>375</v>
      </c>
      <c r="BE2047" s="150">
        <f>IF(N2047="základní",J2047,0)</f>
        <v>0</v>
      </c>
      <c r="BF2047" s="150">
        <f>IF(N2047="snížená",J2047,0)</f>
        <v>0</v>
      </c>
      <c r="BG2047" s="150">
        <f>IF(N2047="zákl. přenesená",J2047,0)</f>
        <v>0</v>
      </c>
      <c r="BH2047" s="150">
        <f>IF(N2047="sníž. přenesená",J2047,0)</f>
        <v>0</v>
      </c>
      <c r="BI2047" s="150">
        <f>IF(N2047="nulová",J2047,0)</f>
        <v>0</v>
      </c>
      <c r="BJ2047" s="17" t="s">
        <v>83</v>
      </c>
      <c r="BK2047" s="150">
        <f>ROUND(I2047*H2047,2)</f>
        <v>0</v>
      </c>
      <c r="BL2047" s="17" t="s">
        <v>382</v>
      </c>
      <c r="BM2047" s="149" t="s">
        <v>3724</v>
      </c>
    </row>
    <row r="2048" spans="2:65" s="12" customFormat="1" ht="11.25" x14ac:dyDescent="0.2">
      <c r="B2048" s="151"/>
      <c r="D2048" s="152" t="s">
        <v>384</v>
      </c>
      <c r="E2048" s="153" t="s">
        <v>1</v>
      </c>
      <c r="F2048" s="154" t="s">
        <v>577</v>
      </c>
      <c r="H2048" s="155">
        <v>30</v>
      </c>
      <c r="I2048" s="156"/>
      <c r="L2048" s="151"/>
      <c r="M2048" s="157"/>
      <c r="T2048" s="158"/>
      <c r="AT2048" s="153" t="s">
        <v>384</v>
      </c>
      <c r="AU2048" s="153" t="s">
        <v>83</v>
      </c>
      <c r="AV2048" s="12" t="s">
        <v>85</v>
      </c>
      <c r="AW2048" s="12" t="s">
        <v>32</v>
      </c>
      <c r="AX2048" s="12" t="s">
        <v>76</v>
      </c>
      <c r="AY2048" s="153" t="s">
        <v>375</v>
      </c>
    </row>
    <row r="2049" spans="2:65" s="12" customFormat="1" ht="11.25" x14ac:dyDescent="0.2">
      <c r="B2049" s="151"/>
      <c r="D2049" s="152" t="s">
        <v>384</v>
      </c>
      <c r="E2049" s="153" t="s">
        <v>1</v>
      </c>
      <c r="F2049" s="154" t="s">
        <v>577</v>
      </c>
      <c r="H2049" s="155">
        <v>30</v>
      </c>
      <c r="I2049" s="156"/>
      <c r="L2049" s="151"/>
      <c r="M2049" s="157"/>
      <c r="T2049" s="158"/>
      <c r="AT2049" s="153" t="s">
        <v>384</v>
      </c>
      <c r="AU2049" s="153" t="s">
        <v>83</v>
      </c>
      <c r="AV2049" s="12" t="s">
        <v>85</v>
      </c>
      <c r="AW2049" s="12" t="s">
        <v>32</v>
      </c>
      <c r="AX2049" s="12" t="s">
        <v>76</v>
      </c>
      <c r="AY2049" s="153" t="s">
        <v>375</v>
      </c>
    </row>
    <row r="2050" spans="2:65" s="12" customFormat="1" ht="11.25" x14ac:dyDescent="0.2">
      <c r="B2050" s="151"/>
      <c r="D2050" s="152" t="s">
        <v>384</v>
      </c>
      <c r="E2050" s="153" t="s">
        <v>1</v>
      </c>
      <c r="F2050" s="154" t="s">
        <v>435</v>
      </c>
      <c r="H2050" s="155">
        <v>10</v>
      </c>
      <c r="I2050" s="156"/>
      <c r="L2050" s="151"/>
      <c r="M2050" s="157"/>
      <c r="T2050" s="158"/>
      <c r="AT2050" s="153" t="s">
        <v>384</v>
      </c>
      <c r="AU2050" s="153" t="s">
        <v>83</v>
      </c>
      <c r="AV2050" s="12" t="s">
        <v>85</v>
      </c>
      <c r="AW2050" s="12" t="s">
        <v>32</v>
      </c>
      <c r="AX2050" s="12" t="s">
        <v>76</v>
      </c>
      <c r="AY2050" s="153" t="s">
        <v>375</v>
      </c>
    </row>
    <row r="2051" spans="2:65" s="12" customFormat="1" ht="11.25" x14ac:dyDescent="0.2">
      <c r="B2051" s="151"/>
      <c r="D2051" s="152" t="s">
        <v>384</v>
      </c>
      <c r="E2051" s="153" t="s">
        <v>1</v>
      </c>
      <c r="F2051" s="154" t="s">
        <v>713</v>
      </c>
      <c r="H2051" s="155">
        <v>50</v>
      </c>
      <c r="I2051" s="156"/>
      <c r="L2051" s="151"/>
      <c r="M2051" s="157"/>
      <c r="T2051" s="158"/>
      <c r="AT2051" s="153" t="s">
        <v>384</v>
      </c>
      <c r="AU2051" s="153" t="s">
        <v>83</v>
      </c>
      <c r="AV2051" s="12" t="s">
        <v>85</v>
      </c>
      <c r="AW2051" s="12" t="s">
        <v>32</v>
      </c>
      <c r="AX2051" s="12" t="s">
        <v>76</v>
      </c>
      <c r="AY2051" s="153" t="s">
        <v>375</v>
      </c>
    </row>
    <row r="2052" spans="2:65" s="12" customFormat="1" ht="11.25" x14ac:dyDescent="0.2">
      <c r="B2052" s="151"/>
      <c r="D2052" s="152" t="s">
        <v>384</v>
      </c>
      <c r="E2052" s="153" t="s">
        <v>1</v>
      </c>
      <c r="F2052" s="154" t="s">
        <v>799</v>
      </c>
      <c r="H2052" s="155">
        <v>60</v>
      </c>
      <c r="I2052" s="156"/>
      <c r="L2052" s="151"/>
      <c r="M2052" s="157"/>
      <c r="T2052" s="158"/>
      <c r="AT2052" s="153" t="s">
        <v>384</v>
      </c>
      <c r="AU2052" s="153" t="s">
        <v>83</v>
      </c>
      <c r="AV2052" s="12" t="s">
        <v>85</v>
      </c>
      <c r="AW2052" s="12" t="s">
        <v>32</v>
      </c>
      <c r="AX2052" s="12" t="s">
        <v>76</v>
      </c>
      <c r="AY2052" s="153" t="s">
        <v>375</v>
      </c>
    </row>
    <row r="2053" spans="2:65" s="12" customFormat="1" ht="11.25" x14ac:dyDescent="0.2">
      <c r="B2053" s="151"/>
      <c r="D2053" s="152" t="s">
        <v>384</v>
      </c>
      <c r="E2053" s="153" t="s">
        <v>1</v>
      </c>
      <c r="F2053" s="154" t="s">
        <v>862</v>
      </c>
      <c r="H2053" s="155">
        <v>70</v>
      </c>
      <c r="I2053" s="156"/>
      <c r="L2053" s="151"/>
      <c r="M2053" s="157"/>
      <c r="T2053" s="158"/>
      <c r="AT2053" s="153" t="s">
        <v>384</v>
      </c>
      <c r="AU2053" s="153" t="s">
        <v>83</v>
      </c>
      <c r="AV2053" s="12" t="s">
        <v>85</v>
      </c>
      <c r="AW2053" s="12" t="s">
        <v>32</v>
      </c>
      <c r="AX2053" s="12" t="s">
        <v>76</v>
      </c>
      <c r="AY2053" s="153" t="s">
        <v>375</v>
      </c>
    </row>
    <row r="2054" spans="2:65" s="12" customFormat="1" ht="11.25" x14ac:dyDescent="0.2">
      <c r="B2054" s="151"/>
      <c r="D2054" s="152" t="s">
        <v>384</v>
      </c>
      <c r="E2054" s="153" t="s">
        <v>1</v>
      </c>
      <c r="F2054" s="154" t="s">
        <v>529</v>
      </c>
      <c r="H2054" s="155">
        <v>20</v>
      </c>
      <c r="I2054" s="156"/>
      <c r="L2054" s="151"/>
      <c r="M2054" s="157"/>
      <c r="T2054" s="158"/>
      <c r="AT2054" s="153" t="s">
        <v>384</v>
      </c>
      <c r="AU2054" s="153" t="s">
        <v>83</v>
      </c>
      <c r="AV2054" s="12" t="s">
        <v>85</v>
      </c>
      <c r="AW2054" s="12" t="s">
        <v>32</v>
      </c>
      <c r="AX2054" s="12" t="s">
        <v>76</v>
      </c>
      <c r="AY2054" s="153" t="s">
        <v>375</v>
      </c>
    </row>
    <row r="2055" spans="2:65" s="13" customFormat="1" ht="11.25" x14ac:dyDescent="0.2">
      <c r="B2055" s="159"/>
      <c r="D2055" s="152" t="s">
        <v>384</v>
      </c>
      <c r="E2055" s="160" t="s">
        <v>1</v>
      </c>
      <c r="F2055" s="161" t="s">
        <v>387</v>
      </c>
      <c r="H2055" s="162">
        <v>270</v>
      </c>
      <c r="I2055" s="163"/>
      <c r="L2055" s="159"/>
      <c r="M2055" s="164"/>
      <c r="T2055" s="165"/>
      <c r="AT2055" s="160" t="s">
        <v>384</v>
      </c>
      <c r="AU2055" s="160" t="s">
        <v>83</v>
      </c>
      <c r="AV2055" s="13" t="s">
        <v>382</v>
      </c>
      <c r="AW2055" s="13" t="s">
        <v>32</v>
      </c>
      <c r="AX2055" s="13" t="s">
        <v>83</v>
      </c>
      <c r="AY2055" s="160" t="s">
        <v>375</v>
      </c>
    </row>
    <row r="2056" spans="2:65" s="14" customFormat="1" ht="11.25" x14ac:dyDescent="0.2">
      <c r="B2056" s="166"/>
      <c r="D2056" s="152" t="s">
        <v>384</v>
      </c>
      <c r="E2056" s="167" t="s">
        <v>1</v>
      </c>
      <c r="F2056" s="168" t="s">
        <v>2840</v>
      </c>
      <c r="H2056" s="167" t="s">
        <v>1</v>
      </c>
      <c r="I2056" s="169"/>
      <c r="L2056" s="166"/>
      <c r="M2056" s="170"/>
      <c r="T2056" s="171"/>
      <c r="AT2056" s="167" t="s">
        <v>384</v>
      </c>
      <c r="AU2056" s="167" t="s">
        <v>83</v>
      </c>
      <c r="AV2056" s="14" t="s">
        <v>83</v>
      </c>
      <c r="AW2056" s="14" t="s">
        <v>32</v>
      </c>
      <c r="AX2056" s="14" t="s">
        <v>76</v>
      </c>
      <c r="AY2056" s="167" t="s">
        <v>375</v>
      </c>
    </row>
    <row r="2057" spans="2:65" s="1" customFormat="1" ht="49.15" customHeight="1" x14ac:dyDescent="0.2">
      <c r="B2057" s="32"/>
      <c r="C2057" s="179" t="s">
        <v>3725</v>
      </c>
      <c r="D2057" s="179" t="s">
        <v>657</v>
      </c>
      <c r="E2057" s="180" t="s">
        <v>3726</v>
      </c>
      <c r="F2057" s="181" t="s">
        <v>3727</v>
      </c>
      <c r="G2057" s="182" t="s">
        <v>631</v>
      </c>
      <c r="H2057" s="183">
        <v>3</v>
      </c>
      <c r="I2057" s="184"/>
      <c r="J2057" s="185">
        <f>ROUND(I2057*H2057,2)</f>
        <v>0</v>
      </c>
      <c r="K2057" s="181" t="s">
        <v>381</v>
      </c>
      <c r="L2057" s="186"/>
      <c r="M2057" s="187" t="s">
        <v>1</v>
      </c>
      <c r="N2057" s="188" t="s">
        <v>41</v>
      </c>
      <c r="P2057" s="147">
        <f>O2057*H2057</f>
        <v>0</v>
      </c>
      <c r="Q2057" s="147">
        <v>0</v>
      </c>
      <c r="R2057" s="147">
        <f>Q2057*H2057</f>
        <v>0</v>
      </c>
      <c r="S2057" s="147">
        <v>0</v>
      </c>
      <c r="T2057" s="148">
        <f>S2057*H2057</f>
        <v>0</v>
      </c>
      <c r="AR2057" s="149" t="s">
        <v>424</v>
      </c>
      <c r="AT2057" s="149" t="s">
        <v>657</v>
      </c>
      <c r="AU2057" s="149" t="s">
        <v>83</v>
      </c>
      <c r="AY2057" s="17" t="s">
        <v>375</v>
      </c>
      <c r="BE2057" s="150">
        <f>IF(N2057="základní",J2057,0)</f>
        <v>0</v>
      </c>
      <c r="BF2057" s="150">
        <f>IF(N2057="snížená",J2057,0)</f>
        <v>0</v>
      </c>
      <c r="BG2057" s="150">
        <f>IF(N2057="zákl. přenesená",J2057,0)</f>
        <v>0</v>
      </c>
      <c r="BH2057" s="150">
        <f>IF(N2057="sníž. přenesená",J2057,0)</f>
        <v>0</v>
      </c>
      <c r="BI2057" s="150">
        <f>IF(N2057="nulová",J2057,0)</f>
        <v>0</v>
      </c>
      <c r="BJ2057" s="17" t="s">
        <v>83</v>
      </c>
      <c r="BK2057" s="150">
        <f>ROUND(I2057*H2057,2)</f>
        <v>0</v>
      </c>
      <c r="BL2057" s="17" t="s">
        <v>382</v>
      </c>
      <c r="BM2057" s="149" t="s">
        <v>3728</v>
      </c>
    </row>
    <row r="2058" spans="2:65" s="12" customFormat="1" ht="11.25" x14ac:dyDescent="0.2">
      <c r="B2058" s="151"/>
      <c r="D2058" s="152" t="s">
        <v>384</v>
      </c>
      <c r="E2058" s="153" t="s">
        <v>1</v>
      </c>
      <c r="F2058" s="154" t="s">
        <v>93</v>
      </c>
      <c r="H2058" s="155">
        <v>3</v>
      </c>
      <c r="I2058" s="156"/>
      <c r="L2058" s="151"/>
      <c r="M2058" s="157"/>
      <c r="T2058" s="158"/>
      <c r="AT2058" s="153" t="s">
        <v>384</v>
      </c>
      <c r="AU2058" s="153" t="s">
        <v>83</v>
      </c>
      <c r="AV2058" s="12" t="s">
        <v>85</v>
      </c>
      <c r="AW2058" s="12" t="s">
        <v>32</v>
      </c>
      <c r="AX2058" s="12" t="s">
        <v>83</v>
      </c>
      <c r="AY2058" s="153" t="s">
        <v>375</v>
      </c>
    </row>
    <row r="2059" spans="2:65" s="14" customFormat="1" ht="11.25" x14ac:dyDescent="0.2">
      <c r="B2059" s="166"/>
      <c r="D2059" s="152" t="s">
        <v>384</v>
      </c>
      <c r="E2059" s="167" t="s">
        <v>1</v>
      </c>
      <c r="F2059" s="168" t="s">
        <v>3301</v>
      </c>
      <c r="H2059" s="167" t="s">
        <v>1</v>
      </c>
      <c r="I2059" s="169"/>
      <c r="L2059" s="166"/>
      <c r="M2059" s="170"/>
      <c r="T2059" s="171"/>
      <c r="AT2059" s="167" t="s">
        <v>384</v>
      </c>
      <c r="AU2059" s="167" t="s">
        <v>83</v>
      </c>
      <c r="AV2059" s="14" t="s">
        <v>83</v>
      </c>
      <c r="AW2059" s="14" t="s">
        <v>32</v>
      </c>
      <c r="AX2059" s="14" t="s">
        <v>76</v>
      </c>
      <c r="AY2059" s="167" t="s">
        <v>375</v>
      </c>
    </row>
    <row r="2060" spans="2:65" s="1" customFormat="1" ht="24.2" customHeight="1" x14ac:dyDescent="0.2">
      <c r="B2060" s="32"/>
      <c r="C2060" s="179" t="s">
        <v>3729</v>
      </c>
      <c r="D2060" s="179" t="s">
        <v>657</v>
      </c>
      <c r="E2060" s="180" t="s">
        <v>3730</v>
      </c>
      <c r="F2060" s="181" t="s">
        <v>3225</v>
      </c>
      <c r="G2060" s="182" t="s">
        <v>631</v>
      </c>
      <c r="H2060" s="183">
        <v>4</v>
      </c>
      <c r="I2060" s="184"/>
      <c r="J2060" s="185">
        <f>ROUND(I2060*H2060,2)</f>
        <v>0</v>
      </c>
      <c r="K2060" s="181" t="s">
        <v>381</v>
      </c>
      <c r="L2060" s="186"/>
      <c r="M2060" s="187" t="s">
        <v>1</v>
      </c>
      <c r="N2060" s="188" t="s">
        <v>41</v>
      </c>
      <c r="P2060" s="147">
        <f>O2060*H2060</f>
        <v>0</v>
      </c>
      <c r="Q2060" s="147">
        <v>0</v>
      </c>
      <c r="R2060" s="147">
        <f>Q2060*H2060</f>
        <v>0</v>
      </c>
      <c r="S2060" s="147">
        <v>0</v>
      </c>
      <c r="T2060" s="148">
        <f>S2060*H2060</f>
        <v>0</v>
      </c>
      <c r="AR2060" s="149" t="s">
        <v>424</v>
      </c>
      <c r="AT2060" s="149" t="s">
        <v>657</v>
      </c>
      <c r="AU2060" s="149" t="s">
        <v>83</v>
      </c>
      <c r="AY2060" s="17" t="s">
        <v>375</v>
      </c>
      <c r="BE2060" s="150">
        <f>IF(N2060="základní",J2060,0)</f>
        <v>0</v>
      </c>
      <c r="BF2060" s="150">
        <f>IF(N2060="snížená",J2060,0)</f>
        <v>0</v>
      </c>
      <c r="BG2060" s="150">
        <f>IF(N2060="zákl. přenesená",J2060,0)</f>
        <v>0</v>
      </c>
      <c r="BH2060" s="150">
        <f>IF(N2060="sníž. přenesená",J2060,0)</f>
        <v>0</v>
      </c>
      <c r="BI2060" s="150">
        <f>IF(N2060="nulová",J2060,0)</f>
        <v>0</v>
      </c>
      <c r="BJ2060" s="17" t="s">
        <v>83</v>
      </c>
      <c r="BK2060" s="150">
        <f>ROUND(I2060*H2060,2)</f>
        <v>0</v>
      </c>
      <c r="BL2060" s="17" t="s">
        <v>382</v>
      </c>
      <c r="BM2060" s="149" t="s">
        <v>3731</v>
      </c>
    </row>
    <row r="2061" spans="2:65" s="12" customFormat="1" ht="11.25" x14ac:dyDescent="0.2">
      <c r="B2061" s="151"/>
      <c r="D2061" s="152" t="s">
        <v>384</v>
      </c>
      <c r="E2061" s="153" t="s">
        <v>1</v>
      </c>
      <c r="F2061" s="154" t="s">
        <v>83</v>
      </c>
      <c r="H2061" s="155">
        <v>1</v>
      </c>
      <c r="I2061" s="156"/>
      <c r="L2061" s="151"/>
      <c r="M2061" s="157"/>
      <c r="T2061" s="158"/>
      <c r="AT2061" s="153" t="s">
        <v>384</v>
      </c>
      <c r="AU2061" s="153" t="s">
        <v>83</v>
      </c>
      <c r="AV2061" s="12" t="s">
        <v>85</v>
      </c>
      <c r="AW2061" s="12" t="s">
        <v>32</v>
      </c>
      <c r="AX2061" s="12" t="s">
        <v>76</v>
      </c>
      <c r="AY2061" s="153" t="s">
        <v>375</v>
      </c>
    </row>
    <row r="2062" spans="2:65" s="12" customFormat="1" ht="11.25" x14ac:dyDescent="0.2">
      <c r="B2062" s="151"/>
      <c r="D2062" s="152" t="s">
        <v>384</v>
      </c>
      <c r="E2062" s="153" t="s">
        <v>1</v>
      </c>
      <c r="F2062" s="154" t="s">
        <v>83</v>
      </c>
      <c r="H2062" s="155">
        <v>1</v>
      </c>
      <c r="I2062" s="156"/>
      <c r="L2062" s="151"/>
      <c r="M2062" s="157"/>
      <c r="T2062" s="158"/>
      <c r="AT2062" s="153" t="s">
        <v>384</v>
      </c>
      <c r="AU2062" s="153" t="s">
        <v>83</v>
      </c>
      <c r="AV2062" s="12" t="s">
        <v>85</v>
      </c>
      <c r="AW2062" s="12" t="s">
        <v>32</v>
      </c>
      <c r="AX2062" s="12" t="s">
        <v>76</v>
      </c>
      <c r="AY2062" s="153" t="s">
        <v>375</v>
      </c>
    </row>
    <row r="2063" spans="2:65" s="12" customFormat="1" ht="11.25" x14ac:dyDescent="0.2">
      <c r="B2063" s="151"/>
      <c r="D2063" s="152" t="s">
        <v>384</v>
      </c>
      <c r="E2063" s="153" t="s">
        <v>1</v>
      </c>
      <c r="F2063" s="154" t="s">
        <v>83</v>
      </c>
      <c r="H2063" s="155">
        <v>1</v>
      </c>
      <c r="I2063" s="156"/>
      <c r="L2063" s="151"/>
      <c r="M2063" s="157"/>
      <c r="T2063" s="158"/>
      <c r="AT2063" s="153" t="s">
        <v>384</v>
      </c>
      <c r="AU2063" s="153" t="s">
        <v>83</v>
      </c>
      <c r="AV2063" s="12" t="s">
        <v>85</v>
      </c>
      <c r="AW2063" s="12" t="s">
        <v>32</v>
      </c>
      <c r="AX2063" s="12" t="s">
        <v>76</v>
      </c>
      <c r="AY2063" s="153" t="s">
        <v>375</v>
      </c>
    </row>
    <row r="2064" spans="2:65" s="12" customFormat="1" ht="11.25" x14ac:dyDescent="0.2">
      <c r="B2064" s="151"/>
      <c r="D2064" s="152" t="s">
        <v>384</v>
      </c>
      <c r="E2064" s="153" t="s">
        <v>1</v>
      </c>
      <c r="F2064" s="154" t="s">
        <v>83</v>
      </c>
      <c r="H2064" s="155">
        <v>1</v>
      </c>
      <c r="I2064" s="156"/>
      <c r="L2064" s="151"/>
      <c r="M2064" s="157"/>
      <c r="T2064" s="158"/>
      <c r="AT2064" s="153" t="s">
        <v>384</v>
      </c>
      <c r="AU2064" s="153" t="s">
        <v>83</v>
      </c>
      <c r="AV2064" s="12" t="s">
        <v>85</v>
      </c>
      <c r="AW2064" s="12" t="s">
        <v>32</v>
      </c>
      <c r="AX2064" s="12" t="s">
        <v>76</v>
      </c>
      <c r="AY2064" s="153" t="s">
        <v>375</v>
      </c>
    </row>
    <row r="2065" spans="2:65" s="13" customFormat="1" ht="11.25" x14ac:dyDescent="0.2">
      <c r="B2065" s="159"/>
      <c r="D2065" s="152" t="s">
        <v>384</v>
      </c>
      <c r="E2065" s="160" t="s">
        <v>1</v>
      </c>
      <c r="F2065" s="161" t="s">
        <v>387</v>
      </c>
      <c r="H2065" s="162">
        <v>4</v>
      </c>
      <c r="I2065" s="163"/>
      <c r="L2065" s="159"/>
      <c r="M2065" s="164"/>
      <c r="T2065" s="165"/>
      <c r="AT2065" s="160" t="s">
        <v>384</v>
      </c>
      <c r="AU2065" s="160" t="s">
        <v>83</v>
      </c>
      <c r="AV2065" s="13" t="s">
        <v>382</v>
      </c>
      <c r="AW2065" s="13" t="s">
        <v>32</v>
      </c>
      <c r="AX2065" s="13" t="s">
        <v>83</v>
      </c>
      <c r="AY2065" s="160" t="s">
        <v>375</v>
      </c>
    </row>
    <row r="2066" spans="2:65" s="14" customFormat="1" ht="11.25" x14ac:dyDescent="0.2">
      <c r="B2066" s="166"/>
      <c r="D2066" s="152" t="s">
        <v>384</v>
      </c>
      <c r="E2066" s="167" t="s">
        <v>1</v>
      </c>
      <c r="F2066" s="168" t="s">
        <v>3301</v>
      </c>
      <c r="H2066" s="167" t="s">
        <v>1</v>
      </c>
      <c r="I2066" s="169"/>
      <c r="L2066" s="166"/>
      <c r="M2066" s="170"/>
      <c r="T2066" s="171"/>
      <c r="AT2066" s="167" t="s">
        <v>384</v>
      </c>
      <c r="AU2066" s="167" t="s">
        <v>83</v>
      </c>
      <c r="AV2066" s="14" t="s">
        <v>83</v>
      </c>
      <c r="AW2066" s="14" t="s">
        <v>32</v>
      </c>
      <c r="AX2066" s="14" t="s">
        <v>76</v>
      </c>
      <c r="AY2066" s="167" t="s">
        <v>375</v>
      </c>
    </row>
    <row r="2067" spans="2:65" s="1" customFormat="1" ht="16.5" customHeight="1" x14ac:dyDescent="0.2">
      <c r="B2067" s="32"/>
      <c r="C2067" s="179" t="s">
        <v>3732</v>
      </c>
      <c r="D2067" s="179" t="s">
        <v>657</v>
      </c>
      <c r="E2067" s="180" t="s">
        <v>3733</v>
      </c>
      <c r="F2067" s="181" t="s">
        <v>3734</v>
      </c>
      <c r="G2067" s="182" t="s">
        <v>631</v>
      </c>
      <c r="H2067" s="183">
        <v>1</v>
      </c>
      <c r="I2067" s="184"/>
      <c r="J2067" s="185">
        <f>ROUND(I2067*H2067,2)</f>
        <v>0</v>
      </c>
      <c r="K2067" s="181" t="s">
        <v>381</v>
      </c>
      <c r="L2067" s="186"/>
      <c r="M2067" s="187" t="s">
        <v>1</v>
      </c>
      <c r="N2067" s="188" t="s">
        <v>41</v>
      </c>
      <c r="P2067" s="147">
        <f>O2067*H2067</f>
        <v>0</v>
      </c>
      <c r="Q2067" s="147">
        <v>0</v>
      </c>
      <c r="R2067" s="147">
        <f>Q2067*H2067</f>
        <v>0</v>
      </c>
      <c r="S2067" s="147">
        <v>0</v>
      </c>
      <c r="T2067" s="148">
        <f>S2067*H2067</f>
        <v>0</v>
      </c>
      <c r="AR2067" s="149" t="s">
        <v>424</v>
      </c>
      <c r="AT2067" s="149" t="s">
        <v>657</v>
      </c>
      <c r="AU2067" s="149" t="s">
        <v>83</v>
      </c>
      <c r="AY2067" s="17" t="s">
        <v>375</v>
      </c>
      <c r="BE2067" s="150">
        <f>IF(N2067="základní",J2067,0)</f>
        <v>0</v>
      </c>
      <c r="BF2067" s="150">
        <f>IF(N2067="snížená",J2067,0)</f>
        <v>0</v>
      </c>
      <c r="BG2067" s="150">
        <f>IF(N2067="zákl. přenesená",J2067,0)</f>
        <v>0</v>
      </c>
      <c r="BH2067" s="150">
        <f>IF(N2067="sníž. přenesená",J2067,0)</f>
        <v>0</v>
      </c>
      <c r="BI2067" s="150">
        <f>IF(N2067="nulová",J2067,0)</f>
        <v>0</v>
      </c>
      <c r="BJ2067" s="17" t="s">
        <v>83</v>
      </c>
      <c r="BK2067" s="150">
        <f>ROUND(I2067*H2067,2)</f>
        <v>0</v>
      </c>
      <c r="BL2067" s="17" t="s">
        <v>382</v>
      </c>
      <c r="BM2067" s="149" t="s">
        <v>3735</v>
      </c>
    </row>
    <row r="2068" spans="2:65" s="12" customFormat="1" ht="11.25" x14ac:dyDescent="0.2">
      <c r="B2068" s="151"/>
      <c r="D2068" s="152" t="s">
        <v>384</v>
      </c>
      <c r="E2068" s="153" t="s">
        <v>1</v>
      </c>
      <c r="F2068" s="154" t="s">
        <v>83</v>
      </c>
      <c r="H2068" s="155">
        <v>1</v>
      </c>
      <c r="I2068" s="156"/>
      <c r="L2068" s="151"/>
      <c r="M2068" s="157"/>
      <c r="T2068" s="158"/>
      <c r="AT2068" s="153" t="s">
        <v>384</v>
      </c>
      <c r="AU2068" s="153" t="s">
        <v>83</v>
      </c>
      <c r="AV2068" s="12" t="s">
        <v>85</v>
      </c>
      <c r="AW2068" s="12" t="s">
        <v>32</v>
      </c>
      <c r="AX2068" s="12" t="s">
        <v>83</v>
      </c>
      <c r="AY2068" s="153" t="s">
        <v>375</v>
      </c>
    </row>
    <row r="2069" spans="2:65" s="14" customFormat="1" ht="11.25" x14ac:dyDescent="0.2">
      <c r="B2069" s="166"/>
      <c r="D2069" s="152" t="s">
        <v>384</v>
      </c>
      <c r="E2069" s="167" t="s">
        <v>1</v>
      </c>
      <c r="F2069" s="168" t="s">
        <v>3301</v>
      </c>
      <c r="H2069" s="167" t="s">
        <v>1</v>
      </c>
      <c r="I2069" s="169"/>
      <c r="L2069" s="166"/>
      <c r="M2069" s="170"/>
      <c r="T2069" s="171"/>
      <c r="AT2069" s="167" t="s">
        <v>384</v>
      </c>
      <c r="AU2069" s="167" t="s">
        <v>83</v>
      </c>
      <c r="AV2069" s="14" t="s">
        <v>83</v>
      </c>
      <c r="AW2069" s="14" t="s">
        <v>32</v>
      </c>
      <c r="AX2069" s="14" t="s">
        <v>76</v>
      </c>
      <c r="AY2069" s="167" t="s">
        <v>375</v>
      </c>
    </row>
    <row r="2070" spans="2:65" s="1" customFormat="1" ht="16.5" customHeight="1" x14ac:dyDescent="0.2">
      <c r="B2070" s="32"/>
      <c r="C2070" s="179" t="s">
        <v>3736</v>
      </c>
      <c r="D2070" s="179" t="s">
        <v>657</v>
      </c>
      <c r="E2070" s="180" t="s">
        <v>3737</v>
      </c>
      <c r="F2070" s="181" t="s">
        <v>3738</v>
      </c>
      <c r="G2070" s="182" t="s">
        <v>631</v>
      </c>
      <c r="H2070" s="183">
        <v>6</v>
      </c>
      <c r="I2070" s="184"/>
      <c r="J2070" s="185">
        <f>ROUND(I2070*H2070,2)</f>
        <v>0</v>
      </c>
      <c r="K2070" s="181" t="s">
        <v>381</v>
      </c>
      <c r="L2070" s="186"/>
      <c r="M2070" s="187" t="s">
        <v>1</v>
      </c>
      <c r="N2070" s="188" t="s">
        <v>41</v>
      </c>
      <c r="P2070" s="147">
        <f>O2070*H2070</f>
        <v>0</v>
      </c>
      <c r="Q2070" s="147">
        <v>0</v>
      </c>
      <c r="R2070" s="147">
        <f>Q2070*H2070</f>
        <v>0</v>
      </c>
      <c r="S2070" s="147">
        <v>0</v>
      </c>
      <c r="T2070" s="148">
        <f>S2070*H2070</f>
        <v>0</v>
      </c>
      <c r="AR2070" s="149" t="s">
        <v>424</v>
      </c>
      <c r="AT2070" s="149" t="s">
        <v>657</v>
      </c>
      <c r="AU2070" s="149" t="s">
        <v>83</v>
      </c>
      <c r="AY2070" s="17" t="s">
        <v>375</v>
      </c>
      <c r="BE2070" s="150">
        <f>IF(N2070="základní",J2070,0)</f>
        <v>0</v>
      </c>
      <c r="BF2070" s="150">
        <f>IF(N2070="snížená",J2070,0)</f>
        <v>0</v>
      </c>
      <c r="BG2070" s="150">
        <f>IF(N2070="zákl. přenesená",J2070,0)</f>
        <v>0</v>
      </c>
      <c r="BH2070" s="150">
        <f>IF(N2070="sníž. přenesená",J2070,0)</f>
        <v>0</v>
      </c>
      <c r="BI2070" s="150">
        <f>IF(N2070="nulová",J2070,0)</f>
        <v>0</v>
      </c>
      <c r="BJ2070" s="17" t="s">
        <v>83</v>
      </c>
      <c r="BK2070" s="150">
        <f>ROUND(I2070*H2070,2)</f>
        <v>0</v>
      </c>
      <c r="BL2070" s="17" t="s">
        <v>382</v>
      </c>
      <c r="BM2070" s="149" t="s">
        <v>3739</v>
      </c>
    </row>
    <row r="2071" spans="2:65" s="12" customFormat="1" ht="11.25" x14ac:dyDescent="0.2">
      <c r="B2071" s="151"/>
      <c r="D2071" s="152" t="s">
        <v>384</v>
      </c>
      <c r="E2071" s="153" t="s">
        <v>1</v>
      </c>
      <c r="F2071" s="154" t="s">
        <v>413</v>
      </c>
      <c r="H2071" s="155">
        <v>6</v>
      </c>
      <c r="I2071" s="156"/>
      <c r="L2071" s="151"/>
      <c r="M2071" s="157"/>
      <c r="T2071" s="158"/>
      <c r="AT2071" s="153" t="s">
        <v>384</v>
      </c>
      <c r="AU2071" s="153" t="s">
        <v>83</v>
      </c>
      <c r="AV2071" s="12" t="s">
        <v>85</v>
      </c>
      <c r="AW2071" s="12" t="s">
        <v>32</v>
      </c>
      <c r="AX2071" s="12" t="s">
        <v>83</v>
      </c>
      <c r="AY2071" s="153" t="s">
        <v>375</v>
      </c>
    </row>
    <row r="2072" spans="2:65" s="14" customFormat="1" ht="11.25" x14ac:dyDescent="0.2">
      <c r="B2072" s="166"/>
      <c r="D2072" s="152" t="s">
        <v>384</v>
      </c>
      <c r="E2072" s="167" t="s">
        <v>1</v>
      </c>
      <c r="F2072" s="168" t="s">
        <v>3301</v>
      </c>
      <c r="H2072" s="167" t="s">
        <v>1</v>
      </c>
      <c r="I2072" s="169"/>
      <c r="L2072" s="166"/>
      <c r="M2072" s="170"/>
      <c r="T2072" s="171"/>
      <c r="AT2072" s="167" t="s">
        <v>384</v>
      </c>
      <c r="AU2072" s="167" t="s">
        <v>83</v>
      </c>
      <c r="AV2072" s="14" t="s">
        <v>83</v>
      </c>
      <c r="AW2072" s="14" t="s">
        <v>32</v>
      </c>
      <c r="AX2072" s="14" t="s">
        <v>76</v>
      </c>
      <c r="AY2072" s="167" t="s">
        <v>375</v>
      </c>
    </row>
    <row r="2073" spans="2:65" s="1" customFormat="1" ht="24.2" customHeight="1" x14ac:dyDescent="0.2">
      <c r="B2073" s="32"/>
      <c r="C2073" s="179" t="s">
        <v>3740</v>
      </c>
      <c r="D2073" s="179" t="s">
        <v>657</v>
      </c>
      <c r="E2073" s="180" t="s">
        <v>3741</v>
      </c>
      <c r="F2073" s="181" t="s">
        <v>3742</v>
      </c>
      <c r="G2073" s="182" t="s">
        <v>631</v>
      </c>
      <c r="H2073" s="183">
        <v>58</v>
      </c>
      <c r="I2073" s="184"/>
      <c r="J2073" s="185">
        <f>ROUND(I2073*H2073,2)</f>
        <v>0</v>
      </c>
      <c r="K2073" s="181" t="s">
        <v>381</v>
      </c>
      <c r="L2073" s="186"/>
      <c r="M2073" s="187" t="s">
        <v>1</v>
      </c>
      <c r="N2073" s="188" t="s">
        <v>41</v>
      </c>
      <c r="P2073" s="147">
        <f>O2073*H2073</f>
        <v>0</v>
      </c>
      <c r="Q2073" s="147">
        <v>0</v>
      </c>
      <c r="R2073" s="147">
        <f>Q2073*H2073</f>
        <v>0</v>
      </c>
      <c r="S2073" s="147">
        <v>0</v>
      </c>
      <c r="T2073" s="148">
        <f>S2073*H2073</f>
        <v>0</v>
      </c>
      <c r="AR2073" s="149" t="s">
        <v>424</v>
      </c>
      <c r="AT2073" s="149" t="s">
        <v>657</v>
      </c>
      <c r="AU2073" s="149" t="s">
        <v>83</v>
      </c>
      <c r="AY2073" s="17" t="s">
        <v>375</v>
      </c>
      <c r="BE2073" s="150">
        <f>IF(N2073="základní",J2073,0)</f>
        <v>0</v>
      </c>
      <c r="BF2073" s="150">
        <f>IF(N2073="snížená",J2073,0)</f>
        <v>0</v>
      </c>
      <c r="BG2073" s="150">
        <f>IF(N2073="zákl. přenesená",J2073,0)</f>
        <v>0</v>
      </c>
      <c r="BH2073" s="150">
        <f>IF(N2073="sníž. přenesená",J2073,0)</f>
        <v>0</v>
      </c>
      <c r="BI2073" s="150">
        <f>IF(N2073="nulová",J2073,0)</f>
        <v>0</v>
      </c>
      <c r="BJ2073" s="17" t="s">
        <v>83</v>
      </c>
      <c r="BK2073" s="150">
        <f>ROUND(I2073*H2073,2)</f>
        <v>0</v>
      </c>
      <c r="BL2073" s="17" t="s">
        <v>382</v>
      </c>
      <c r="BM2073" s="149" t="s">
        <v>3743</v>
      </c>
    </row>
    <row r="2074" spans="2:65" s="12" customFormat="1" ht="11.25" x14ac:dyDescent="0.2">
      <c r="B2074" s="151"/>
      <c r="D2074" s="152" t="s">
        <v>384</v>
      </c>
      <c r="E2074" s="153" t="s">
        <v>1</v>
      </c>
      <c r="F2074" s="154" t="s">
        <v>424</v>
      </c>
      <c r="H2074" s="155">
        <v>8</v>
      </c>
      <c r="I2074" s="156"/>
      <c r="L2074" s="151"/>
      <c r="M2074" s="157"/>
      <c r="T2074" s="158"/>
      <c r="AT2074" s="153" t="s">
        <v>384</v>
      </c>
      <c r="AU2074" s="153" t="s">
        <v>83</v>
      </c>
      <c r="AV2074" s="12" t="s">
        <v>85</v>
      </c>
      <c r="AW2074" s="12" t="s">
        <v>32</v>
      </c>
      <c r="AX2074" s="12" t="s">
        <v>76</v>
      </c>
      <c r="AY2074" s="153" t="s">
        <v>375</v>
      </c>
    </row>
    <row r="2075" spans="2:65" s="12" customFormat="1" ht="11.25" x14ac:dyDescent="0.2">
      <c r="B2075" s="151"/>
      <c r="D2075" s="152" t="s">
        <v>384</v>
      </c>
      <c r="E2075" s="153" t="s">
        <v>1</v>
      </c>
      <c r="F2075" s="154" t="s">
        <v>529</v>
      </c>
      <c r="H2075" s="155">
        <v>20</v>
      </c>
      <c r="I2075" s="156"/>
      <c r="L2075" s="151"/>
      <c r="M2075" s="157"/>
      <c r="T2075" s="158"/>
      <c r="AT2075" s="153" t="s">
        <v>384</v>
      </c>
      <c r="AU2075" s="153" t="s">
        <v>83</v>
      </c>
      <c r="AV2075" s="12" t="s">
        <v>85</v>
      </c>
      <c r="AW2075" s="12" t="s">
        <v>32</v>
      </c>
      <c r="AX2075" s="12" t="s">
        <v>76</v>
      </c>
      <c r="AY2075" s="153" t="s">
        <v>375</v>
      </c>
    </row>
    <row r="2076" spans="2:65" s="12" customFormat="1" ht="11.25" x14ac:dyDescent="0.2">
      <c r="B2076" s="151"/>
      <c r="D2076" s="152" t="s">
        <v>384</v>
      </c>
      <c r="E2076" s="153" t="s">
        <v>1</v>
      </c>
      <c r="F2076" s="154" t="s">
        <v>435</v>
      </c>
      <c r="H2076" s="155">
        <v>10</v>
      </c>
      <c r="I2076" s="156"/>
      <c r="L2076" s="151"/>
      <c r="M2076" s="157"/>
      <c r="T2076" s="158"/>
      <c r="AT2076" s="153" t="s">
        <v>384</v>
      </c>
      <c r="AU2076" s="153" t="s">
        <v>83</v>
      </c>
      <c r="AV2076" s="12" t="s">
        <v>85</v>
      </c>
      <c r="AW2076" s="12" t="s">
        <v>32</v>
      </c>
      <c r="AX2076" s="12" t="s">
        <v>76</v>
      </c>
      <c r="AY2076" s="153" t="s">
        <v>375</v>
      </c>
    </row>
    <row r="2077" spans="2:65" s="12" customFormat="1" ht="11.25" x14ac:dyDescent="0.2">
      <c r="B2077" s="151"/>
      <c r="D2077" s="152" t="s">
        <v>384</v>
      </c>
      <c r="E2077" s="153" t="s">
        <v>1</v>
      </c>
      <c r="F2077" s="154" t="s">
        <v>529</v>
      </c>
      <c r="H2077" s="155">
        <v>20</v>
      </c>
      <c r="I2077" s="156"/>
      <c r="L2077" s="151"/>
      <c r="M2077" s="157"/>
      <c r="T2077" s="158"/>
      <c r="AT2077" s="153" t="s">
        <v>384</v>
      </c>
      <c r="AU2077" s="153" t="s">
        <v>83</v>
      </c>
      <c r="AV2077" s="12" t="s">
        <v>85</v>
      </c>
      <c r="AW2077" s="12" t="s">
        <v>32</v>
      </c>
      <c r="AX2077" s="12" t="s">
        <v>76</v>
      </c>
      <c r="AY2077" s="153" t="s">
        <v>375</v>
      </c>
    </row>
    <row r="2078" spans="2:65" s="13" customFormat="1" ht="11.25" x14ac:dyDescent="0.2">
      <c r="B2078" s="159"/>
      <c r="D2078" s="152" t="s">
        <v>384</v>
      </c>
      <c r="E2078" s="160" t="s">
        <v>1</v>
      </c>
      <c r="F2078" s="161" t="s">
        <v>387</v>
      </c>
      <c r="H2078" s="162">
        <v>58</v>
      </c>
      <c r="I2078" s="163"/>
      <c r="L2078" s="159"/>
      <c r="M2078" s="164"/>
      <c r="T2078" s="165"/>
      <c r="AT2078" s="160" t="s">
        <v>384</v>
      </c>
      <c r="AU2078" s="160" t="s">
        <v>83</v>
      </c>
      <c r="AV2078" s="13" t="s">
        <v>382</v>
      </c>
      <c r="AW2078" s="13" t="s">
        <v>32</v>
      </c>
      <c r="AX2078" s="13" t="s">
        <v>83</v>
      </c>
      <c r="AY2078" s="160" t="s">
        <v>375</v>
      </c>
    </row>
    <row r="2079" spans="2:65" s="14" customFormat="1" ht="11.25" x14ac:dyDescent="0.2">
      <c r="B2079" s="166"/>
      <c r="D2079" s="152" t="s">
        <v>384</v>
      </c>
      <c r="E2079" s="167" t="s">
        <v>1</v>
      </c>
      <c r="F2079" s="168" t="s">
        <v>2840</v>
      </c>
      <c r="H2079" s="167" t="s">
        <v>1</v>
      </c>
      <c r="I2079" s="169"/>
      <c r="L2079" s="166"/>
      <c r="M2079" s="170"/>
      <c r="T2079" s="171"/>
      <c r="AT2079" s="167" t="s">
        <v>384</v>
      </c>
      <c r="AU2079" s="167" t="s">
        <v>83</v>
      </c>
      <c r="AV2079" s="14" t="s">
        <v>83</v>
      </c>
      <c r="AW2079" s="14" t="s">
        <v>32</v>
      </c>
      <c r="AX2079" s="14" t="s">
        <v>76</v>
      </c>
      <c r="AY2079" s="167" t="s">
        <v>375</v>
      </c>
    </row>
    <row r="2080" spans="2:65" s="1" customFormat="1" ht="16.5" customHeight="1" x14ac:dyDescent="0.2">
      <c r="B2080" s="32"/>
      <c r="C2080" s="179" t="s">
        <v>3744</v>
      </c>
      <c r="D2080" s="179" t="s">
        <v>657</v>
      </c>
      <c r="E2080" s="180" t="s">
        <v>3745</v>
      </c>
      <c r="F2080" s="181" t="s">
        <v>3746</v>
      </c>
      <c r="G2080" s="182" t="s">
        <v>631</v>
      </c>
      <c r="H2080" s="183">
        <v>44</v>
      </c>
      <c r="I2080" s="184"/>
      <c r="J2080" s="185">
        <f>ROUND(I2080*H2080,2)</f>
        <v>0</v>
      </c>
      <c r="K2080" s="181" t="s">
        <v>381</v>
      </c>
      <c r="L2080" s="186"/>
      <c r="M2080" s="187" t="s">
        <v>1</v>
      </c>
      <c r="N2080" s="188" t="s">
        <v>41</v>
      </c>
      <c r="P2080" s="147">
        <f>O2080*H2080</f>
        <v>0</v>
      </c>
      <c r="Q2080" s="147">
        <v>0</v>
      </c>
      <c r="R2080" s="147">
        <f>Q2080*H2080</f>
        <v>0</v>
      </c>
      <c r="S2080" s="147">
        <v>0</v>
      </c>
      <c r="T2080" s="148">
        <f>S2080*H2080</f>
        <v>0</v>
      </c>
      <c r="AR2080" s="149" t="s">
        <v>424</v>
      </c>
      <c r="AT2080" s="149" t="s">
        <v>657</v>
      </c>
      <c r="AU2080" s="149" t="s">
        <v>83</v>
      </c>
      <c r="AY2080" s="17" t="s">
        <v>375</v>
      </c>
      <c r="BE2080" s="150">
        <f>IF(N2080="základní",J2080,0)</f>
        <v>0</v>
      </c>
      <c r="BF2080" s="150">
        <f>IF(N2080="snížená",J2080,0)</f>
        <v>0</v>
      </c>
      <c r="BG2080" s="150">
        <f>IF(N2080="zákl. přenesená",J2080,0)</f>
        <v>0</v>
      </c>
      <c r="BH2080" s="150">
        <f>IF(N2080="sníž. přenesená",J2080,0)</f>
        <v>0</v>
      </c>
      <c r="BI2080" s="150">
        <f>IF(N2080="nulová",J2080,0)</f>
        <v>0</v>
      </c>
      <c r="BJ2080" s="17" t="s">
        <v>83</v>
      </c>
      <c r="BK2080" s="150">
        <f>ROUND(I2080*H2080,2)</f>
        <v>0</v>
      </c>
      <c r="BL2080" s="17" t="s">
        <v>382</v>
      </c>
      <c r="BM2080" s="149" t="s">
        <v>3747</v>
      </c>
    </row>
    <row r="2081" spans="2:65" s="12" customFormat="1" ht="11.25" x14ac:dyDescent="0.2">
      <c r="B2081" s="151"/>
      <c r="D2081" s="152" t="s">
        <v>384</v>
      </c>
      <c r="E2081" s="153" t="s">
        <v>1</v>
      </c>
      <c r="F2081" s="154" t="s">
        <v>382</v>
      </c>
      <c r="H2081" s="155">
        <v>4</v>
      </c>
      <c r="I2081" s="156"/>
      <c r="L2081" s="151"/>
      <c r="M2081" s="157"/>
      <c r="T2081" s="158"/>
      <c r="AT2081" s="153" t="s">
        <v>384</v>
      </c>
      <c r="AU2081" s="153" t="s">
        <v>83</v>
      </c>
      <c r="AV2081" s="12" t="s">
        <v>85</v>
      </c>
      <c r="AW2081" s="12" t="s">
        <v>32</v>
      </c>
      <c r="AX2081" s="12" t="s">
        <v>76</v>
      </c>
      <c r="AY2081" s="153" t="s">
        <v>375</v>
      </c>
    </row>
    <row r="2082" spans="2:65" s="12" customFormat="1" ht="11.25" x14ac:dyDescent="0.2">
      <c r="B2082" s="151"/>
      <c r="D2082" s="152" t="s">
        <v>384</v>
      </c>
      <c r="E2082" s="153" t="s">
        <v>1</v>
      </c>
      <c r="F2082" s="154" t="s">
        <v>418</v>
      </c>
      <c r="H2082" s="155">
        <v>7</v>
      </c>
      <c r="I2082" s="156"/>
      <c r="L2082" s="151"/>
      <c r="M2082" s="157"/>
      <c r="T2082" s="158"/>
      <c r="AT2082" s="153" t="s">
        <v>384</v>
      </c>
      <c r="AU2082" s="153" t="s">
        <v>83</v>
      </c>
      <c r="AV2082" s="12" t="s">
        <v>85</v>
      </c>
      <c r="AW2082" s="12" t="s">
        <v>32</v>
      </c>
      <c r="AX2082" s="12" t="s">
        <v>76</v>
      </c>
      <c r="AY2082" s="153" t="s">
        <v>375</v>
      </c>
    </row>
    <row r="2083" spans="2:65" s="12" customFormat="1" ht="11.25" x14ac:dyDescent="0.2">
      <c r="B2083" s="151"/>
      <c r="D2083" s="152" t="s">
        <v>384</v>
      </c>
      <c r="E2083" s="153" t="s">
        <v>1</v>
      </c>
      <c r="F2083" s="154" t="s">
        <v>418</v>
      </c>
      <c r="H2083" s="155">
        <v>7</v>
      </c>
      <c r="I2083" s="156"/>
      <c r="L2083" s="151"/>
      <c r="M2083" s="157"/>
      <c r="T2083" s="158"/>
      <c r="AT2083" s="153" t="s">
        <v>384</v>
      </c>
      <c r="AU2083" s="153" t="s">
        <v>83</v>
      </c>
      <c r="AV2083" s="12" t="s">
        <v>85</v>
      </c>
      <c r="AW2083" s="12" t="s">
        <v>32</v>
      </c>
      <c r="AX2083" s="12" t="s">
        <v>76</v>
      </c>
      <c r="AY2083" s="153" t="s">
        <v>375</v>
      </c>
    </row>
    <row r="2084" spans="2:65" s="12" customFormat="1" ht="11.25" x14ac:dyDescent="0.2">
      <c r="B2084" s="151"/>
      <c r="D2084" s="152" t="s">
        <v>384</v>
      </c>
      <c r="E2084" s="153" t="s">
        <v>1</v>
      </c>
      <c r="F2084" s="154" t="s">
        <v>424</v>
      </c>
      <c r="H2084" s="155">
        <v>8</v>
      </c>
      <c r="I2084" s="156"/>
      <c r="L2084" s="151"/>
      <c r="M2084" s="157"/>
      <c r="T2084" s="158"/>
      <c r="AT2084" s="153" t="s">
        <v>384</v>
      </c>
      <c r="AU2084" s="153" t="s">
        <v>83</v>
      </c>
      <c r="AV2084" s="12" t="s">
        <v>85</v>
      </c>
      <c r="AW2084" s="12" t="s">
        <v>32</v>
      </c>
      <c r="AX2084" s="12" t="s">
        <v>76</v>
      </c>
      <c r="AY2084" s="153" t="s">
        <v>375</v>
      </c>
    </row>
    <row r="2085" spans="2:65" s="12" customFormat="1" ht="11.25" x14ac:dyDescent="0.2">
      <c r="B2085" s="151"/>
      <c r="D2085" s="152" t="s">
        <v>384</v>
      </c>
      <c r="E2085" s="153" t="s">
        <v>1</v>
      </c>
      <c r="F2085" s="154" t="s">
        <v>404</v>
      </c>
      <c r="H2085" s="155">
        <v>5</v>
      </c>
      <c r="I2085" s="156"/>
      <c r="L2085" s="151"/>
      <c r="M2085" s="157"/>
      <c r="T2085" s="158"/>
      <c r="AT2085" s="153" t="s">
        <v>384</v>
      </c>
      <c r="AU2085" s="153" t="s">
        <v>83</v>
      </c>
      <c r="AV2085" s="12" t="s">
        <v>85</v>
      </c>
      <c r="AW2085" s="12" t="s">
        <v>32</v>
      </c>
      <c r="AX2085" s="12" t="s">
        <v>76</v>
      </c>
      <c r="AY2085" s="153" t="s">
        <v>375</v>
      </c>
    </row>
    <row r="2086" spans="2:65" s="12" customFormat="1" ht="11.25" x14ac:dyDescent="0.2">
      <c r="B2086" s="151"/>
      <c r="D2086" s="152" t="s">
        <v>384</v>
      </c>
      <c r="E2086" s="153" t="s">
        <v>1</v>
      </c>
      <c r="F2086" s="154" t="s">
        <v>428</v>
      </c>
      <c r="H2086" s="155">
        <v>9</v>
      </c>
      <c r="I2086" s="156"/>
      <c r="L2086" s="151"/>
      <c r="M2086" s="157"/>
      <c r="T2086" s="158"/>
      <c r="AT2086" s="153" t="s">
        <v>384</v>
      </c>
      <c r="AU2086" s="153" t="s">
        <v>83</v>
      </c>
      <c r="AV2086" s="12" t="s">
        <v>85</v>
      </c>
      <c r="AW2086" s="12" t="s">
        <v>32</v>
      </c>
      <c r="AX2086" s="12" t="s">
        <v>76</v>
      </c>
      <c r="AY2086" s="153" t="s">
        <v>375</v>
      </c>
    </row>
    <row r="2087" spans="2:65" s="12" customFormat="1" ht="11.25" x14ac:dyDescent="0.2">
      <c r="B2087" s="151"/>
      <c r="D2087" s="152" t="s">
        <v>384</v>
      </c>
      <c r="E2087" s="153" t="s">
        <v>1</v>
      </c>
      <c r="F2087" s="154" t="s">
        <v>382</v>
      </c>
      <c r="H2087" s="155">
        <v>4</v>
      </c>
      <c r="I2087" s="156"/>
      <c r="L2087" s="151"/>
      <c r="M2087" s="157"/>
      <c r="T2087" s="158"/>
      <c r="AT2087" s="153" t="s">
        <v>384</v>
      </c>
      <c r="AU2087" s="153" t="s">
        <v>83</v>
      </c>
      <c r="AV2087" s="12" t="s">
        <v>85</v>
      </c>
      <c r="AW2087" s="12" t="s">
        <v>32</v>
      </c>
      <c r="AX2087" s="12" t="s">
        <v>76</v>
      </c>
      <c r="AY2087" s="153" t="s">
        <v>375</v>
      </c>
    </row>
    <row r="2088" spans="2:65" s="13" customFormat="1" ht="11.25" x14ac:dyDescent="0.2">
      <c r="B2088" s="159"/>
      <c r="D2088" s="152" t="s">
        <v>384</v>
      </c>
      <c r="E2088" s="160" t="s">
        <v>1</v>
      </c>
      <c r="F2088" s="161" t="s">
        <v>387</v>
      </c>
      <c r="H2088" s="162">
        <v>44</v>
      </c>
      <c r="I2088" s="163"/>
      <c r="L2088" s="159"/>
      <c r="M2088" s="164"/>
      <c r="T2088" s="165"/>
      <c r="AT2088" s="160" t="s">
        <v>384</v>
      </c>
      <c r="AU2088" s="160" t="s">
        <v>83</v>
      </c>
      <c r="AV2088" s="13" t="s">
        <v>382</v>
      </c>
      <c r="AW2088" s="13" t="s">
        <v>32</v>
      </c>
      <c r="AX2088" s="13" t="s">
        <v>83</v>
      </c>
      <c r="AY2088" s="160" t="s">
        <v>375</v>
      </c>
    </row>
    <row r="2089" spans="2:65" s="14" customFormat="1" ht="11.25" x14ac:dyDescent="0.2">
      <c r="B2089" s="166"/>
      <c r="D2089" s="152" t="s">
        <v>384</v>
      </c>
      <c r="E2089" s="167" t="s">
        <v>1</v>
      </c>
      <c r="F2089" s="168" t="s">
        <v>2840</v>
      </c>
      <c r="H2089" s="167" t="s">
        <v>1</v>
      </c>
      <c r="I2089" s="169"/>
      <c r="L2089" s="166"/>
      <c r="M2089" s="170"/>
      <c r="T2089" s="171"/>
      <c r="AT2089" s="167" t="s">
        <v>384</v>
      </c>
      <c r="AU2089" s="167" t="s">
        <v>83</v>
      </c>
      <c r="AV2089" s="14" t="s">
        <v>83</v>
      </c>
      <c r="AW2089" s="14" t="s">
        <v>32</v>
      </c>
      <c r="AX2089" s="14" t="s">
        <v>76</v>
      </c>
      <c r="AY2089" s="167" t="s">
        <v>375</v>
      </c>
    </row>
    <row r="2090" spans="2:65" s="1" customFormat="1" ht="16.5" customHeight="1" x14ac:dyDescent="0.2">
      <c r="B2090" s="32"/>
      <c r="C2090" s="179" t="s">
        <v>3748</v>
      </c>
      <c r="D2090" s="179" t="s">
        <v>657</v>
      </c>
      <c r="E2090" s="180" t="s">
        <v>3749</v>
      </c>
      <c r="F2090" s="181" t="s">
        <v>3750</v>
      </c>
      <c r="G2090" s="182" t="s">
        <v>631</v>
      </c>
      <c r="H2090" s="183">
        <v>12</v>
      </c>
      <c r="I2090" s="184"/>
      <c r="J2090" s="185">
        <f>ROUND(I2090*H2090,2)</f>
        <v>0</v>
      </c>
      <c r="K2090" s="181" t="s">
        <v>381</v>
      </c>
      <c r="L2090" s="186"/>
      <c r="M2090" s="187" t="s">
        <v>1</v>
      </c>
      <c r="N2090" s="188" t="s">
        <v>41</v>
      </c>
      <c r="P2090" s="147">
        <f>O2090*H2090</f>
        <v>0</v>
      </c>
      <c r="Q2090" s="147">
        <v>0</v>
      </c>
      <c r="R2090" s="147">
        <f>Q2090*H2090</f>
        <v>0</v>
      </c>
      <c r="S2090" s="147">
        <v>0</v>
      </c>
      <c r="T2090" s="148">
        <f>S2090*H2090</f>
        <v>0</v>
      </c>
      <c r="AR2090" s="149" t="s">
        <v>424</v>
      </c>
      <c r="AT2090" s="149" t="s">
        <v>657</v>
      </c>
      <c r="AU2090" s="149" t="s">
        <v>83</v>
      </c>
      <c r="AY2090" s="17" t="s">
        <v>375</v>
      </c>
      <c r="BE2090" s="150">
        <f>IF(N2090="základní",J2090,0)</f>
        <v>0</v>
      </c>
      <c r="BF2090" s="150">
        <f>IF(N2090="snížená",J2090,0)</f>
        <v>0</v>
      </c>
      <c r="BG2090" s="150">
        <f>IF(N2090="zákl. přenesená",J2090,0)</f>
        <v>0</v>
      </c>
      <c r="BH2090" s="150">
        <f>IF(N2090="sníž. přenesená",J2090,0)</f>
        <v>0</v>
      </c>
      <c r="BI2090" s="150">
        <f>IF(N2090="nulová",J2090,0)</f>
        <v>0</v>
      </c>
      <c r="BJ2090" s="17" t="s">
        <v>83</v>
      </c>
      <c r="BK2090" s="150">
        <f>ROUND(I2090*H2090,2)</f>
        <v>0</v>
      </c>
      <c r="BL2090" s="17" t="s">
        <v>382</v>
      </c>
      <c r="BM2090" s="149" t="s">
        <v>3751</v>
      </c>
    </row>
    <row r="2091" spans="2:65" s="12" customFormat="1" ht="11.25" x14ac:dyDescent="0.2">
      <c r="B2091" s="151"/>
      <c r="D2091" s="152" t="s">
        <v>384</v>
      </c>
      <c r="E2091" s="153" t="s">
        <v>1</v>
      </c>
      <c r="F2091" s="154" t="s">
        <v>85</v>
      </c>
      <c r="H2091" s="155">
        <v>2</v>
      </c>
      <c r="I2091" s="156"/>
      <c r="L2091" s="151"/>
      <c r="M2091" s="157"/>
      <c r="T2091" s="158"/>
      <c r="AT2091" s="153" t="s">
        <v>384</v>
      </c>
      <c r="AU2091" s="153" t="s">
        <v>83</v>
      </c>
      <c r="AV2091" s="12" t="s">
        <v>85</v>
      </c>
      <c r="AW2091" s="12" t="s">
        <v>32</v>
      </c>
      <c r="AX2091" s="12" t="s">
        <v>76</v>
      </c>
      <c r="AY2091" s="153" t="s">
        <v>375</v>
      </c>
    </row>
    <row r="2092" spans="2:65" s="12" customFormat="1" ht="11.25" x14ac:dyDescent="0.2">
      <c r="B2092" s="151"/>
      <c r="D2092" s="152" t="s">
        <v>384</v>
      </c>
      <c r="E2092" s="153" t="s">
        <v>1</v>
      </c>
      <c r="F2092" s="154" t="s">
        <v>85</v>
      </c>
      <c r="H2092" s="155">
        <v>2</v>
      </c>
      <c r="I2092" s="156"/>
      <c r="L2092" s="151"/>
      <c r="M2092" s="157"/>
      <c r="T2092" s="158"/>
      <c r="AT2092" s="153" t="s">
        <v>384</v>
      </c>
      <c r="AU2092" s="153" t="s">
        <v>83</v>
      </c>
      <c r="AV2092" s="12" t="s">
        <v>85</v>
      </c>
      <c r="AW2092" s="12" t="s">
        <v>32</v>
      </c>
      <c r="AX2092" s="12" t="s">
        <v>76</v>
      </c>
      <c r="AY2092" s="153" t="s">
        <v>375</v>
      </c>
    </row>
    <row r="2093" spans="2:65" s="12" customFormat="1" ht="11.25" x14ac:dyDescent="0.2">
      <c r="B2093" s="151"/>
      <c r="D2093" s="152" t="s">
        <v>384</v>
      </c>
      <c r="E2093" s="153" t="s">
        <v>1</v>
      </c>
      <c r="F2093" s="154" t="s">
        <v>93</v>
      </c>
      <c r="H2093" s="155">
        <v>3</v>
      </c>
      <c r="I2093" s="156"/>
      <c r="L2093" s="151"/>
      <c r="M2093" s="157"/>
      <c r="T2093" s="158"/>
      <c r="AT2093" s="153" t="s">
        <v>384</v>
      </c>
      <c r="AU2093" s="153" t="s">
        <v>83</v>
      </c>
      <c r="AV2093" s="12" t="s">
        <v>85</v>
      </c>
      <c r="AW2093" s="12" t="s">
        <v>32</v>
      </c>
      <c r="AX2093" s="12" t="s">
        <v>76</v>
      </c>
      <c r="AY2093" s="153" t="s">
        <v>375</v>
      </c>
    </row>
    <row r="2094" spans="2:65" s="12" customFormat="1" ht="11.25" x14ac:dyDescent="0.2">
      <c r="B2094" s="151"/>
      <c r="D2094" s="152" t="s">
        <v>384</v>
      </c>
      <c r="E2094" s="153" t="s">
        <v>1</v>
      </c>
      <c r="F2094" s="154" t="s">
        <v>93</v>
      </c>
      <c r="H2094" s="155">
        <v>3</v>
      </c>
      <c r="I2094" s="156"/>
      <c r="L2094" s="151"/>
      <c r="M2094" s="157"/>
      <c r="T2094" s="158"/>
      <c r="AT2094" s="153" t="s">
        <v>384</v>
      </c>
      <c r="AU2094" s="153" t="s">
        <v>83</v>
      </c>
      <c r="AV2094" s="12" t="s">
        <v>85</v>
      </c>
      <c r="AW2094" s="12" t="s">
        <v>32</v>
      </c>
      <c r="AX2094" s="12" t="s">
        <v>76</v>
      </c>
      <c r="AY2094" s="153" t="s">
        <v>375</v>
      </c>
    </row>
    <row r="2095" spans="2:65" s="12" customFormat="1" ht="11.25" x14ac:dyDescent="0.2">
      <c r="B2095" s="151"/>
      <c r="D2095" s="152" t="s">
        <v>384</v>
      </c>
      <c r="E2095" s="153" t="s">
        <v>1</v>
      </c>
      <c r="F2095" s="154" t="s">
        <v>85</v>
      </c>
      <c r="H2095" s="155">
        <v>2</v>
      </c>
      <c r="I2095" s="156"/>
      <c r="L2095" s="151"/>
      <c r="M2095" s="157"/>
      <c r="T2095" s="158"/>
      <c r="AT2095" s="153" t="s">
        <v>384</v>
      </c>
      <c r="AU2095" s="153" t="s">
        <v>83</v>
      </c>
      <c r="AV2095" s="12" t="s">
        <v>85</v>
      </c>
      <c r="AW2095" s="12" t="s">
        <v>32</v>
      </c>
      <c r="AX2095" s="12" t="s">
        <v>76</v>
      </c>
      <c r="AY2095" s="153" t="s">
        <v>375</v>
      </c>
    </row>
    <row r="2096" spans="2:65" s="13" customFormat="1" ht="11.25" x14ac:dyDescent="0.2">
      <c r="B2096" s="159"/>
      <c r="D2096" s="152" t="s">
        <v>384</v>
      </c>
      <c r="E2096" s="160" t="s">
        <v>1</v>
      </c>
      <c r="F2096" s="161" t="s">
        <v>387</v>
      </c>
      <c r="H2096" s="162">
        <v>12</v>
      </c>
      <c r="I2096" s="163"/>
      <c r="L2096" s="159"/>
      <c r="M2096" s="164"/>
      <c r="T2096" s="165"/>
      <c r="AT2096" s="160" t="s">
        <v>384</v>
      </c>
      <c r="AU2096" s="160" t="s">
        <v>83</v>
      </c>
      <c r="AV2096" s="13" t="s">
        <v>382</v>
      </c>
      <c r="AW2096" s="13" t="s">
        <v>32</v>
      </c>
      <c r="AX2096" s="13" t="s">
        <v>83</v>
      </c>
      <c r="AY2096" s="160" t="s">
        <v>375</v>
      </c>
    </row>
    <row r="2097" spans="2:65" s="14" customFormat="1" ht="11.25" x14ac:dyDescent="0.2">
      <c r="B2097" s="166"/>
      <c r="D2097" s="152" t="s">
        <v>384</v>
      </c>
      <c r="E2097" s="167" t="s">
        <v>1</v>
      </c>
      <c r="F2097" s="168" t="s">
        <v>2840</v>
      </c>
      <c r="H2097" s="167" t="s">
        <v>1</v>
      </c>
      <c r="I2097" s="169"/>
      <c r="L2097" s="166"/>
      <c r="M2097" s="170"/>
      <c r="T2097" s="171"/>
      <c r="AT2097" s="167" t="s">
        <v>384</v>
      </c>
      <c r="AU2097" s="167" t="s">
        <v>83</v>
      </c>
      <c r="AV2097" s="14" t="s">
        <v>83</v>
      </c>
      <c r="AW2097" s="14" t="s">
        <v>32</v>
      </c>
      <c r="AX2097" s="14" t="s">
        <v>76</v>
      </c>
      <c r="AY2097" s="167" t="s">
        <v>375</v>
      </c>
    </row>
    <row r="2098" spans="2:65" s="1" customFormat="1" ht="16.5" customHeight="1" x14ac:dyDescent="0.2">
      <c r="B2098" s="32"/>
      <c r="C2098" s="179" t="s">
        <v>3752</v>
      </c>
      <c r="D2098" s="179" t="s">
        <v>657</v>
      </c>
      <c r="E2098" s="180" t="s">
        <v>3753</v>
      </c>
      <c r="F2098" s="181" t="s">
        <v>3754</v>
      </c>
      <c r="G2098" s="182" t="s">
        <v>631</v>
      </c>
      <c r="H2098" s="183">
        <v>24</v>
      </c>
      <c r="I2098" s="184"/>
      <c r="J2098" s="185">
        <f>ROUND(I2098*H2098,2)</f>
        <v>0</v>
      </c>
      <c r="K2098" s="181" t="s">
        <v>381</v>
      </c>
      <c r="L2098" s="186"/>
      <c r="M2098" s="187" t="s">
        <v>1</v>
      </c>
      <c r="N2098" s="188" t="s">
        <v>41</v>
      </c>
      <c r="P2098" s="147">
        <f>O2098*H2098</f>
        <v>0</v>
      </c>
      <c r="Q2098" s="147">
        <v>0</v>
      </c>
      <c r="R2098" s="147">
        <f>Q2098*H2098</f>
        <v>0</v>
      </c>
      <c r="S2098" s="147">
        <v>0</v>
      </c>
      <c r="T2098" s="148">
        <f>S2098*H2098</f>
        <v>0</v>
      </c>
      <c r="AR2098" s="149" t="s">
        <v>424</v>
      </c>
      <c r="AT2098" s="149" t="s">
        <v>657</v>
      </c>
      <c r="AU2098" s="149" t="s">
        <v>83</v>
      </c>
      <c r="AY2098" s="17" t="s">
        <v>375</v>
      </c>
      <c r="BE2098" s="150">
        <f>IF(N2098="základní",J2098,0)</f>
        <v>0</v>
      </c>
      <c r="BF2098" s="150">
        <f>IF(N2098="snížená",J2098,0)</f>
        <v>0</v>
      </c>
      <c r="BG2098" s="150">
        <f>IF(N2098="zákl. přenesená",J2098,0)</f>
        <v>0</v>
      </c>
      <c r="BH2098" s="150">
        <f>IF(N2098="sníž. přenesená",J2098,0)</f>
        <v>0</v>
      </c>
      <c r="BI2098" s="150">
        <f>IF(N2098="nulová",J2098,0)</f>
        <v>0</v>
      </c>
      <c r="BJ2098" s="17" t="s">
        <v>83</v>
      </c>
      <c r="BK2098" s="150">
        <f>ROUND(I2098*H2098,2)</f>
        <v>0</v>
      </c>
      <c r="BL2098" s="17" t="s">
        <v>382</v>
      </c>
      <c r="BM2098" s="149" t="s">
        <v>3755</v>
      </c>
    </row>
    <row r="2099" spans="2:65" s="12" customFormat="1" ht="11.25" x14ac:dyDescent="0.2">
      <c r="B2099" s="151"/>
      <c r="D2099" s="152" t="s">
        <v>384</v>
      </c>
      <c r="E2099" s="153" t="s">
        <v>1</v>
      </c>
      <c r="F2099" s="154" t="s">
        <v>413</v>
      </c>
      <c r="H2099" s="155">
        <v>6</v>
      </c>
      <c r="I2099" s="156"/>
      <c r="L2099" s="151"/>
      <c r="M2099" s="157"/>
      <c r="T2099" s="158"/>
      <c r="AT2099" s="153" t="s">
        <v>384</v>
      </c>
      <c r="AU2099" s="153" t="s">
        <v>83</v>
      </c>
      <c r="AV2099" s="12" t="s">
        <v>85</v>
      </c>
      <c r="AW2099" s="12" t="s">
        <v>32</v>
      </c>
      <c r="AX2099" s="12" t="s">
        <v>76</v>
      </c>
      <c r="AY2099" s="153" t="s">
        <v>375</v>
      </c>
    </row>
    <row r="2100" spans="2:65" s="12" customFormat="1" ht="11.25" x14ac:dyDescent="0.2">
      <c r="B2100" s="151"/>
      <c r="D2100" s="152" t="s">
        <v>384</v>
      </c>
      <c r="E2100" s="153" t="s">
        <v>1</v>
      </c>
      <c r="F2100" s="154" t="s">
        <v>404</v>
      </c>
      <c r="H2100" s="155">
        <v>5</v>
      </c>
      <c r="I2100" s="156"/>
      <c r="L2100" s="151"/>
      <c r="M2100" s="157"/>
      <c r="T2100" s="158"/>
      <c r="AT2100" s="153" t="s">
        <v>384</v>
      </c>
      <c r="AU2100" s="153" t="s">
        <v>83</v>
      </c>
      <c r="AV2100" s="12" t="s">
        <v>85</v>
      </c>
      <c r="AW2100" s="12" t="s">
        <v>32</v>
      </c>
      <c r="AX2100" s="12" t="s">
        <v>76</v>
      </c>
      <c r="AY2100" s="153" t="s">
        <v>375</v>
      </c>
    </row>
    <row r="2101" spans="2:65" s="12" customFormat="1" ht="11.25" x14ac:dyDescent="0.2">
      <c r="B2101" s="151"/>
      <c r="D2101" s="152" t="s">
        <v>384</v>
      </c>
      <c r="E2101" s="153" t="s">
        <v>1</v>
      </c>
      <c r="F2101" s="154" t="s">
        <v>382</v>
      </c>
      <c r="H2101" s="155">
        <v>4</v>
      </c>
      <c r="I2101" s="156"/>
      <c r="L2101" s="151"/>
      <c r="M2101" s="157"/>
      <c r="T2101" s="158"/>
      <c r="AT2101" s="153" t="s">
        <v>384</v>
      </c>
      <c r="AU2101" s="153" t="s">
        <v>83</v>
      </c>
      <c r="AV2101" s="12" t="s">
        <v>85</v>
      </c>
      <c r="AW2101" s="12" t="s">
        <v>32</v>
      </c>
      <c r="AX2101" s="12" t="s">
        <v>76</v>
      </c>
      <c r="AY2101" s="153" t="s">
        <v>375</v>
      </c>
    </row>
    <row r="2102" spans="2:65" s="12" customFormat="1" ht="11.25" x14ac:dyDescent="0.2">
      <c r="B2102" s="151"/>
      <c r="D2102" s="152" t="s">
        <v>384</v>
      </c>
      <c r="E2102" s="153" t="s">
        <v>1</v>
      </c>
      <c r="F2102" s="154" t="s">
        <v>83</v>
      </c>
      <c r="H2102" s="155">
        <v>1</v>
      </c>
      <c r="I2102" s="156"/>
      <c r="L2102" s="151"/>
      <c r="M2102" s="157"/>
      <c r="T2102" s="158"/>
      <c r="AT2102" s="153" t="s">
        <v>384</v>
      </c>
      <c r="AU2102" s="153" t="s">
        <v>83</v>
      </c>
      <c r="AV2102" s="12" t="s">
        <v>85</v>
      </c>
      <c r="AW2102" s="12" t="s">
        <v>32</v>
      </c>
      <c r="AX2102" s="12" t="s">
        <v>76</v>
      </c>
      <c r="AY2102" s="153" t="s">
        <v>375</v>
      </c>
    </row>
    <row r="2103" spans="2:65" s="12" customFormat="1" ht="11.25" x14ac:dyDescent="0.2">
      <c r="B2103" s="151"/>
      <c r="D2103" s="152" t="s">
        <v>384</v>
      </c>
      <c r="E2103" s="153" t="s">
        <v>1</v>
      </c>
      <c r="F2103" s="154" t="s">
        <v>85</v>
      </c>
      <c r="H2103" s="155">
        <v>2</v>
      </c>
      <c r="I2103" s="156"/>
      <c r="L2103" s="151"/>
      <c r="M2103" s="157"/>
      <c r="T2103" s="158"/>
      <c r="AT2103" s="153" t="s">
        <v>384</v>
      </c>
      <c r="AU2103" s="153" t="s">
        <v>83</v>
      </c>
      <c r="AV2103" s="12" t="s">
        <v>85</v>
      </c>
      <c r="AW2103" s="12" t="s">
        <v>32</v>
      </c>
      <c r="AX2103" s="12" t="s">
        <v>76</v>
      </c>
      <c r="AY2103" s="153" t="s">
        <v>375</v>
      </c>
    </row>
    <row r="2104" spans="2:65" s="12" customFormat="1" ht="11.25" x14ac:dyDescent="0.2">
      <c r="B2104" s="151"/>
      <c r="D2104" s="152" t="s">
        <v>384</v>
      </c>
      <c r="E2104" s="153" t="s">
        <v>1</v>
      </c>
      <c r="F2104" s="154" t="s">
        <v>93</v>
      </c>
      <c r="H2104" s="155">
        <v>3</v>
      </c>
      <c r="I2104" s="156"/>
      <c r="L2104" s="151"/>
      <c r="M2104" s="157"/>
      <c r="T2104" s="158"/>
      <c r="AT2104" s="153" t="s">
        <v>384</v>
      </c>
      <c r="AU2104" s="153" t="s">
        <v>83</v>
      </c>
      <c r="AV2104" s="12" t="s">
        <v>85</v>
      </c>
      <c r="AW2104" s="12" t="s">
        <v>32</v>
      </c>
      <c r="AX2104" s="12" t="s">
        <v>76</v>
      </c>
      <c r="AY2104" s="153" t="s">
        <v>375</v>
      </c>
    </row>
    <row r="2105" spans="2:65" s="12" customFormat="1" ht="11.25" x14ac:dyDescent="0.2">
      <c r="B2105" s="151"/>
      <c r="D2105" s="152" t="s">
        <v>384</v>
      </c>
      <c r="E2105" s="153" t="s">
        <v>1</v>
      </c>
      <c r="F2105" s="154" t="s">
        <v>93</v>
      </c>
      <c r="H2105" s="155">
        <v>3</v>
      </c>
      <c r="I2105" s="156"/>
      <c r="L2105" s="151"/>
      <c r="M2105" s="157"/>
      <c r="T2105" s="158"/>
      <c r="AT2105" s="153" t="s">
        <v>384</v>
      </c>
      <c r="AU2105" s="153" t="s">
        <v>83</v>
      </c>
      <c r="AV2105" s="12" t="s">
        <v>85</v>
      </c>
      <c r="AW2105" s="12" t="s">
        <v>32</v>
      </c>
      <c r="AX2105" s="12" t="s">
        <v>76</v>
      </c>
      <c r="AY2105" s="153" t="s">
        <v>375</v>
      </c>
    </row>
    <row r="2106" spans="2:65" s="13" customFormat="1" ht="11.25" x14ac:dyDescent="0.2">
      <c r="B2106" s="159"/>
      <c r="D2106" s="152" t="s">
        <v>384</v>
      </c>
      <c r="E2106" s="160" t="s">
        <v>1</v>
      </c>
      <c r="F2106" s="161" t="s">
        <v>387</v>
      </c>
      <c r="H2106" s="162">
        <v>24</v>
      </c>
      <c r="I2106" s="163"/>
      <c r="L2106" s="159"/>
      <c r="M2106" s="164"/>
      <c r="T2106" s="165"/>
      <c r="AT2106" s="160" t="s">
        <v>384</v>
      </c>
      <c r="AU2106" s="160" t="s">
        <v>83</v>
      </c>
      <c r="AV2106" s="13" t="s">
        <v>382</v>
      </c>
      <c r="AW2106" s="13" t="s">
        <v>32</v>
      </c>
      <c r="AX2106" s="13" t="s">
        <v>83</v>
      </c>
      <c r="AY2106" s="160" t="s">
        <v>375</v>
      </c>
    </row>
    <row r="2107" spans="2:65" s="14" customFormat="1" ht="11.25" x14ac:dyDescent="0.2">
      <c r="B2107" s="166"/>
      <c r="D2107" s="152" t="s">
        <v>384</v>
      </c>
      <c r="E2107" s="167" t="s">
        <v>1</v>
      </c>
      <c r="F2107" s="168" t="s">
        <v>2840</v>
      </c>
      <c r="H2107" s="167" t="s">
        <v>1</v>
      </c>
      <c r="I2107" s="169"/>
      <c r="L2107" s="166"/>
      <c r="M2107" s="170"/>
      <c r="T2107" s="171"/>
      <c r="AT2107" s="167" t="s">
        <v>384</v>
      </c>
      <c r="AU2107" s="167" t="s">
        <v>83</v>
      </c>
      <c r="AV2107" s="14" t="s">
        <v>83</v>
      </c>
      <c r="AW2107" s="14" t="s">
        <v>32</v>
      </c>
      <c r="AX2107" s="14" t="s">
        <v>76</v>
      </c>
      <c r="AY2107" s="167" t="s">
        <v>375</v>
      </c>
    </row>
    <row r="2108" spans="2:65" s="1" customFormat="1" ht="16.5" customHeight="1" x14ac:dyDescent="0.2">
      <c r="B2108" s="32"/>
      <c r="C2108" s="179" t="s">
        <v>3756</v>
      </c>
      <c r="D2108" s="179" t="s">
        <v>657</v>
      </c>
      <c r="E2108" s="180" t="s">
        <v>3757</v>
      </c>
      <c r="F2108" s="181" t="s">
        <v>3758</v>
      </c>
      <c r="G2108" s="182" t="s">
        <v>631</v>
      </c>
      <c r="H2108" s="183">
        <v>24</v>
      </c>
      <c r="I2108" s="184"/>
      <c r="J2108" s="185">
        <f>ROUND(I2108*H2108,2)</f>
        <v>0</v>
      </c>
      <c r="K2108" s="181" t="s">
        <v>381</v>
      </c>
      <c r="L2108" s="186"/>
      <c r="M2108" s="187" t="s">
        <v>1</v>
      </c>
      <c r="N2108" s="188" t="s">
        <v>41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424</v>
      </c>
      <c r="AT2108" s="149" t="s">
        <v>657</v>
      </c>
      <c r="AU2108" s="149" t="s">
        <v>83</v>
      </c>
      <c r="AY2108" s="17" t="s">
        <v>375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83</v>
      </c>
      <c r="BK2108" s="150">
        <f>ROUND(I2108*H2108,2)</f>
        <v>0</v>
      </c>
      <c r="BL2108" s="17" t="s">
        <v>382</v>
      </c>
      <c r="BM2108" s="149" t="s">
        <v>3759</v>
      </c>
    </row>
    <row r="2109" spans="2:65" s="12" customFormat="1" ht="11.25" x14ac:dyDescent="0.2">
      <c r="B2109" s="151"/>
      <c r="D2109" s="152" t="s">
        <v>384</v>
      </c>
      <c r="E2109" s="153" t="s">
        <v>1</v>
      </c>
      <c r="F2109" s="154" t="s">
        <v>549</v>
      </c>
      <c r="H2109" s="155">
        <v>24</v>
      </c>
      <c r="I2109" s="156"/>
      <c r="L2109" s="151"/>
      <c r="M2109" s="157"/>
      <c r="T2109" s="158"/>
      <c r="AT2109" s="153" t="s">
        <v>384</v>
      </c>
      <c r="AU2109" s="153" t="s">
        <v>83</v>
      </c>
      <c r="AV2109" s="12" t="s">
        <v>85</v>
      </c>
      <c r="AW2109" s="12" t="s">
        <v>32</v>
      </c>
      <c r="AX2109" s="12" t="s">
        <v>83</v>
      </c>
      <c r="AY2109" s="153" t="s">
        <v>375</v>
      </c>
    </row>
    <row r="2110" spans="2:65" s="14" customFormat="1" ht="11.25" x14ac:dyDescent="0.2">
      <c r="B2110" s="166"/>
      <c r="D2110" s="152" t="s">
        <v>384</v>
      </c>
      <c r="E2110" s="167" t="s">
        <v>1</v>
      </c>
      <c r="F2110" s="168" t="s">
        <v>3301</v>
      </c>
      <c r="H2110" s="167" t="s">
        <v>1</v>
      </c>
      <c r="I2110" s="169"/>
      <c r="L2110" s="166"/>
      <c r="M2110" s="170"/>
      <c r="T2110" s="171"/>
      <c r="AT2110" s="167" t="s">
        <v>384</v>
      </c>
      <c r="AU2110" s="167" t="s">
        <v>83</v>
      </c>
      <c r="AV2110" s="14" t="s">
        <v>83</v>
      </c>
      <c r="AW2110" s="14" t="s">
        <v>32</v>
      </c>
      <c r="AX2110" s="14" t="s">
        <v>76</v>
      </c>
      <c r="AY2110" s="167" t="s">
        <v>375</v>
      </c>
    </row>
    <row r="2111" spans="2:65" s="1" customFormat="1" ht="16.5" customHeight="1" x14ac:dyDescent="0.2">
      <c r="B2111" s="32"/>
      <c r="C2111" s="179" t="s">
        <v>3760</v>
      </c>
      <c r="D2111" s="179" t="s">
        <v>657</v>
      </c>
      <c r="E2111" s="180" t="s">
        <v>3761</v>
      </c>
      <c r="F2111" s="181" t="s">
        <v>3762</v>
      </c>
      <c r="G2111" s="182" t="s">
        <v>631</v>
      </c>
      <c r="H2111" s="183">
        <v>24</v>
      </c>
      <c r="I2111" s="184"/>
      <c r="J2111" s="185">
        <f>ROUND(I2111*H2111,2)</f>
        <v>0</v>
      </c>
      <c r="K2111" s="181" t="s">
        <v>381</v>
      </c>
      <c r="L2111" s="186"/>
      <c r="M2111" s="187" t="s">
        <v>1</v>
      </c>
      <c r="N2111" s="188" t="s">
        <v>41</v>
      </c>
      <c r="P2111" s="147">
        <f>O2111*H2111</f>
        <v>0</v>
      </c>
      <c r="Q2111" s="147">
        <v>0</v>
      </c>
      <c r="R2111" s="147">
        <f>Q2111*H2111</f>
        <v>0</v>
      </c>
      <c r="S2111" s="147">
        <v>0</v>
      </c>
      <c r="T2111" s="148">
        <f>S2111*H2111</f>
        <v>0</v>
      </c>
      <c r="AR2111" s="149" t="s">
        <v>424</v>
      </c>
      <c r="AT2111" s="149" t="s">
        <v>657</v>
      </c>
      <c r="AU2111" s="149" t="s">
        <v>83</v>
      </c>
      <c r="AY2111" s="17" t="s">
        <v>375</v>
      </c>
      <c r="BE2111" s="150">
        <f>IF(N2111="základní",J2111,0)</f>
        <v>0</v>
      </c>
      <c r="BF2111" s="150">
        <f>IF(N2111="snížená",J2111,0)</f>
        <v>0</v>
      </c>
      <c r="BG2111" s="150">
        <f>IF(N2111="zákl. přenesená",J2111,0)</f>
        <v>0</v>
      </c>
      <c r="BH2111" s="150">
        <f>IF(N2111="sníž. přenesená",J2111,0)</f>
        <v>0</v>
      </c>
      <c r="BI2111" s="150">
        <f>IF(N2111="nulová",J2111,0)</f>
        <v>0</v>
      </c>
      <c r="BJ2111" s="17" t="s">
        <v>83</v>
      </c>
      <c r="BK2111" s="150">
        <f>ROUND(I2111*H2111,2)</f>
        <v>0</v>
      </c>
      <c r="BL2111" s="17" t="s">
        <v>382</v>
      </c>
      <c r="BM2111" s="149" t="s">
        <v>3763</v>
      </c>
    </row>
    <row r="2112" spans="2:65" s="12" customFormat="1" ht="11.25" x14ac:dyDescent="0.2">
      <c r="B2112" s="151"/>
      <c r="D2112" s="152" t="s">
        <v>384</v>
      </c>
      <c r="E2112" s="153" t="s">
        <v>1</v>
      </c>
      <c r="F2112" s="154" t="s">
        <v>404</v>
      </c>
      <c r="H2112" s="155">
        <v>5</v>
      </c>
      <c r="I2112" s="156"/>
      <c r="L2112" s="151"/>
      <c r="M2112" s="157"/>
      <c r="T2112" s="158"/>
      <c r="AT2112" s="153" t="s">
        <v>384</v>
      </c>
      <c r="AU2112" s="153" t="s">
        <v>83</v>
      </c>
      <c r="AV2112" s="12" t="s">
        <v>85</v>
      </c>
      <c r="AW2112" s="12" t="s">
        <v>32</v>
      </c>
      <c r="AX2112" s="12" t="s">
        <v>76</v>
      </c>
      <c r="AY2112" s="153" t="s">
        <v>375</v>
      </c>
    </row>
    <row r="2113" spans="2:65" s="12" customFormat="1" ht="11.25" x14ac:dyDescent="0.2">
      <c r="B2113" s="151"/>
      <c r="D2113" s="152" t="s">
        <v>384</v>
      </c>
      <c r="E2113" s="153" t="s">
        <v>1</v>
      </c>
      <c r="F2113" s="154" t="s">
        <v>93</v>
      </c>
      <c r="H2113" s="155">
        <v>3</v>
      </c>
      <c r="I2113" s="156"/>
      <c r="L2113" s="151"/>
      <c r="M2113" s="157"/>
      <c r="T2113" s="158"/>
      <c r="AT2113" s="153" t="s">
        <v>384</v>
      </c>
      <c r="AU2113" s="153" t="s">
        <v>83</v>
      </c>
      <c r="AV2113" s="12" t="s">
        <v>85</v>
      </c>
      <c r="AW2113" s="12" t="s">
        <v>32</v>
      </c>
      <c r="AX2113" s="12" t="s">
        <v>76</v>
      </c>
      <c r="AY2113" s="153" t="s">
        <v>375</v>
      </c>
    </row>
    <row r="2114" spans="2:65" s="12" customFormat="1" ht="11.25" x14ac:dyDescent="0.2">
      <c r="B2114" s="151"/>
      <c r="D2114" s="152" t="s">
        <v>384</v>
      </c>
      <c r="E2114" s="153" t="s">
        <v>1</v>
      </c>
      <c r="F2114" s="154" t="s">
        <v>93</v>
      </c>
      <c r="H2114" s="155">
        <v>3</v>
      </c>
      <c r="I2114" s="156"/>
      <c r="L2114" s="151"/>
      <c r="M2114" s="157"/>
      <c r="T2114" s="158"/>
      <c r="AT2114" s="153" t="s">
        <v>384</v>
      </c>
      <c r="AU2114" s="153" t="s">
        <v>83</v>
      </c>
      <c r="AV2114" s="12" t="s">
        <v>85</v>
      </c>
      <c r="AW2114" s="12" t="s">
        <v>32</v>
      </c>
      <c r="AX2114" s="12" t="s">
        <v>76</v>
      </c>
      <c r="AY2114" s="153" t="s">
        <v>375</v>
      </c>
    </row>
    <row r="2115" spans="2:65" s="12" customFormat="1" ht="11.25" x14ac:dyDescent="0.2">
      <c r="B2115" s="151"/>
      <c r="D2115" s="152" t="s">
        <v>384</v>
      </c>
      <c r="E2115" s="153" t="s">
        <v>1</v>
      </c>
      <c r="F2115" s="154" t="s">
        <v>382</v>
      </c>
      <c r="H2115" s="155">
        <v>4</v>
      </c>
      <c r="I2115" s="156"/>
      <c r="L2115" s="151"/>
      <c r="M2115" s="157"/>
      <c r="T2115" s="158"/>
      <c r="AT2115" s="153" t="s">
        <v>384</v>
      </c>
      <c r="AU2115" s="153" t="s">
        <v>83</v>
      </c>
      <c r="AV2115" s="12" t="s">
        <v>85</v>
      </c>
      <c r="AW2115" s="12" t="s">
        <v>32</v>
      </c>
      <c r="AX2115" s="12" t="s">
        <v>76</v>
      </c>
      <c r="AY2115" s="153" t="s">
        <v>375</v>
      </c>
    </row>
    <row r="2116" spans="2:65" s="12" customFormat="1" ht="11.25" x14ac:dyDescent="0.2">
      <c r="B2116" s="151"/>
      <c r="D2116" s="152" t="s">
        <v>384</v>
      </c>
      <c r="E2116" s="153" t="s">
        <v>1</v>
      </c>
      <c r="F2116" s="154" t="s">
        <v>404</v>
      </c>
      <c r="H2116" s="155">
        <v>5</v>
      </c>
      <c r="I2116" s="156"/>
      <c r="L2116" s="151"/>
      <c r="M2116" s="157"/>
      <c r="T2116" s="158"/>
      <c r="AT2116" s="153" t="s">
        <v>384</v>
      </c>
      <c r="AU2116" s="153" t="s">
        <v>83</v>
      </c>
      <c r="AV2116" s="12" t="s">
        <v>85</v>
      </c>
      <c r="AW2116" s="12" t="s">
        <v>32</v>
      </c>
      <c r="AX2116" s="12" t="s">
        <v>76</v>
      </c>
      <c r="AY2116" s="153" t="s">
        <v>375</v>
      </c>
    </row>
    <row r="2117" spans="2:65" s="12" customFormat="1" ht="11.25" x14ac:dyDescent="0.2">
      <c r="B2117" s="151"/>
      <c r="D2117" s="152" t="s">
        <v>384</v>
      </c>
      <c r="E2117" s="153" t="s">
        <v>1</v>
      </c>
      <c r="F2117" s="154" t="s">
        <v>382</v>
      </c>
      <c r="H2117" s="155">
        <v>4</v>
      </c>
      <c r="I2117" s="156"/>
      <c r="L2117" s="151"/>
      <c r="M2117" s="157"/>
      <c r="T2117" s="158"/>
      <c r="AT2117" s="153" t="s">
        <v>384</v>
      </c>
      <c r="AU2117" s="153" t="s">
        <v>83</v>
      </c>
      <c r="AV2117" s="12" t="s">
        <v>85</v>
      </c>
      <c r="AW2117" s="12" t="s">
        <v>32</v>
      </c>
      <c r="AX2117" s="12" t="s">
        <v>76</v>
      </c>
      <c r="AY2117" s="153" t="s">
        <v>375</v>
      </c>
    </row>
    <row r="2118" spans="2:65" s="13" customFormat="1" ht="11.25" x14ac:dyDescent="0.2">
      <c r="B2118" s="159"/>
      <c r="D2118" s="152" t="s">
        <v>384</v>
      </c>
      <c r="E2118" s="160" t="s">
        <v>1</v>
      </c>
      <c r="F2118" s="161" t="s">
        <v>387</v>
      </c>
      <c r="H2118" s="162">
        <v>24</v>
      </c>
      <c r="I2118" s="163"/>
      <c r="L2118" s="159"/>
      <c r="M2118" s="164"/>
      <c r="T2118" s="165"/>
      <c r="AT2118" s="160" t="s">
        <v>384</v>
      </c>
      <c r="AU2118" s="160" t="s">
        <v>83</v>
      </c>
      <c r="AV2118" s="13" t="s">
        <v>382</v>
      </c>
      <c r="AW2118" s="13" t="s">
        <v>32</v>
      </c>
      <c r="AX2118" s="13" t="s">
        <v>83</v>
      </c>
      <c r="AY2118" s="160" t="s">
        <v>375</v>
      </c>
    </row>
    <row r="2119" spans="2:65" s="14" customFormat="1" ht="11.25" x14ac:dyDescent="0.2">
      <c r="B2119" s="166"/>
      <c r="D2119" s="152" t="s">
        <v>384</v>
      </c>
      <c r="E2119" s="167" t="s">
        <v>1</v>
      </c>
      <c r="F2119" s="168" t="s">
        <v>3301</v>
      </c>
      <c r="H2119" s="167" t="s">
        <v>1</v>
      </c>
      <c r="I2119" s="169"/>
      <c r="L2119" s="166"/>
      <c r="M2119" s="170"/>
      <c r="T2119" s="171"/>
      <c r="AT2119" s="167" t="s">
        <v>384</v>
      </c>
      <c r="AU2119" s="167" t="s">
        <v>83</v>
      </c>
      <c r="AV2119" s="14" t="s">
        <v>83</v>
      </c>
      <c r="AW2119" s="14" t="s">
        <v>32</v>
      </c>
      <c r="AX2119" s="14" t="s">
        <v>76</v>
      </c>
      <c r="AY2119" s="167" t="s">
        <v>375</v>
      </c>
    </row>
    <row r="2120" spans="2:65" s="1" customFormat="1" ht="21.75" customHeight="1" x14ac:dyDescent="0.2">
      <c r="B2120" s="32"/>
      <c r="C2120" s="179" t="s">
        <v>3764</v>
      </c>
      <c r="D2120" s="179" t="s">
        <v>657</v>
      </c>
      <c r="E2120" s="180" t="s">
        <v>3765</v>
      </c>
      <c r="F2120" s="181" t="s">
        <v>3234</v>
      </c>
      <c r="G2120" s="182" t="s">
        <v>631</v>
      </c>
      <c r="H2120" s="183">
        <v>2</v>
      </c>
      <c r="I2120" s="184"/>
      <c r="J2120" s="185">
        <f>ROUND(I2120*H2120,2)</f>
        <v>0</v>
      </c>
      <c r="K2120" s="181" t="s">
        <v>381</v>
      </c>
      <c r="L2120" s="186"/>
      <c r="M2120" s="187" t="s">
        <v>1</v>
      </c>
      <c r="N2120" s="188" t="s">
        <v>41</v>
      </c>
      <c r="P2120" s="147">
        <f>O2120*H2120</f>
        <v>0</v>
      </c>
      <c r="Q2120" s="147">
        <v>0</v>
      </c>
      <c r="R2120" s="147">
        <f>Q2120*H2120</f>
        <v>0</v>
      </c>
      <c r="S2120" s="147">
        <v>0</v>
      </c>
      <c r="T2120" s="148">
        <f>S2120*H2120</f>
        <v>0</v>
      </c>
      <c r="AR2120" s="149" t="s">
        <v>424</v>
      </c>
      <c r="AT2120" s="149" t="s">
        <v>657</v>
      </c>
      <c r="AU2120" s="149" t="s">
        <v>83</v>
      </c>
      <c r="AY2120" s="17" t="s">
        <v>375</v>
      </c>
      <c r="BE2120" s="150">
        <f>IF(N2120="základní",J2120,0)</f>
        <v>0</v>
      </c>
      <c r="BF2120" s="150">
        <f>IF(N2120="snížená",J2120,0)</f>
        <v>0</v>
      </c>
      <c r="BG2120" s="150">
        <f>IF(N2120="zákl. přenesená",J2120,0)</f>
        <v>0</v>
      </c>
      <c r="BH2120" s="150">
        <f>IF(N2120="sníž. přenesená",J2120,0)</f>
        <v>0</v>
      </c>
      <c r="BI2120" s="150">
        <f>IF(N2120="nulová",J2120,0)</f>
        <v>0</v>
      </c>
      <c r="BJ2120" s="17" t="s">
        <v>83</v>
      </c>
      <c r="BK2120" s="150">
        <f>ROUND(I2120*H2120,2)</f>
        <v>0</v>
      </c>
      <c r="BL2120" s="17" t="s">
        <v>382</v>
      </c>
      <c r="BM2120" s="149" t="s">
        <v>3766</v>
      </c>
    </row>
    <row r="2121" spans="2:65" s="12" customFormat="1" ht="11.25" x14ac:dyDescent="0.2">
      <c r="B2121" s="151"/>
      <c r="D2121" s="152" t="s">
        <v>384</v>
      </c>
      <c r="E2121" s="153" t="s">
        <v>1</v>
      </c>
      <c r="F2121" s="154" t="s">
        <v>85</v>
      </c>
      <c r="H2121" s="155">
        <v>2</v>
      </c>
      <c r="I2121" s="156"/>
      <c r="L2121" s="151"/>
      <c r="M2121" s="157"/>
      <c r="T2121" s="158"/>
      <c r="AT2121" s="153" t="s">
        <v>384</v>
      </c>
      <c r="AU2121" s="153" t="s">
        <v>83</v>
      </c>
      <c r="AV2121" s="12" t="s">
        <v>85</v>
      </c>
      <c r="AW2121" s="12" t="s">
        <v>32</v>
      </c>
      <c r="AX2121" s="12" t="s">
        <v>83</v>
      </c>
      <c r="AY2121" s="153" t="s">
        <v>375</v>
      </c>
    </row>
    <row r="2122" spans="2:65" s="14" customFormat="1" ht="11.25" x14ac:dyDescent="0.2">
      <c r="B2122" s="166"/>
      <c r="D2122" s="152" t="s">
        <v>384</v>
      </c>
      <c r="E2122" s="167" t="s">
        <v>1</v>
      </c>
      <c r="F2122" s="168" t="s">
        <v>3301</v>
      </c>
      <c r="H2122" s="167" t="s">
        <v>1</v>
      </c>
      <c r="I2122" s="169"/>
      <c r="L2122" s="166"/>
      <c r="M2122" s="170"/>
      <c r="T2122" s="171"/>
      <c r="AT2122" s="167" t="s">
        <v>384</v>
      </c>
      <c r="AU2122" s="167" t="s">
        <v>83</v>
      </c>
      <c r="AV2122" s="14" t="s">
        <v>83</v>
      </c>
      <c r="AW2122" s="14" t="s">
        <v>32</v>
      </c>
      <c r="AX2122" s="14" t="s">
        <v>76</v>
      </c>
      <c r="AY2122" s="167" t="s">
        <v>375</v>
      </c>
    </row>
    <row r="2123" spans="2:65" s="1" customFormat="1" ht="16.5" customHeight="1" x14ac:dyDescent="0.2">
      <c r="B2123" s="32"/>
      <c r="C2123" s="179" t="s">
        <v>3767</v>
      </c>
      <c r="D2123" s="179" t="s">
        <v>657</v>
      </c>
      <c r="E2123" s="180" t="s">
        <v>3768</v>
      </c>
      <c r="F2123" s="181" t="s">
        <v>3769</v>
      </c>
      <c r="G2123" s="182" t="s">
        <v>631</v>
      </c>
      <c r="H2123" s="183">
        <v>295</v>
      </c>
      <c r="I2123" s="184"/>
      <c r="J2123" s="185">
        <f>ROUND(I2123*H2123,2)</f>
        <v>0</v>
      </c>
      <c r="K2123" s="181" t="s">
        <v>381</v>
      </c>
      <c r="L2123" s="186"/>
      <c r="M2123" s="187" t="s">
        <v>1</v>
      </c>
      <c r="N2123" s="188" t="s">
        <v>41</v>
      </c>
      <c r="P2123" s="147">
        <f>O2123*H2123</f>
        <v>0</v>
      </c>
      <c r="Q2123" s="147">
        <v>0</v>
      </c>
      <c r="R2123" s="147">
        <f>Q2123*H2123</f>
        <v>0</v>
      </c>
      <c r="S2123" s="147">
        <v>0</v>
      </c>
      <c r="T2123" s="148">
        <f>S2123*H2123</f>
        <v>0</v>
      </c>
      <c r="AR2123" s="149" t="s">
        <v>424</v>
      </c>
      <c r="AT2123" s="149" t="s">
        <v>657</v>
      </c>
      <c r="AU2123" s="149" t="s">
        <v>83</v>
      </c>
      <c r="AY2123" s="17" t="s">
        <v>375</v>
      </c>
      <c r="BE2123" s="150">
        <f>IF(N2123="základní",J2123,0)</f>
        <v>0</v>
      </c>
      <c r="BF2123" s="150">
        <f>IF(N2123="snížená",J2123,0)</f>
        <v>0</v>
      </c>
      <c r="BG2123" s="150">
        <f>IF(N2123="zákl. přenesená",J2123,0)</f>
        <v>0</v>
      </c>
      <c r="BH2123" s="150">
        <f>IF(N2123="sníž. přenesená",J2123,0)</f>
        <v>0</v>
      </c>
      <c r="BI2123" s="150">
        <f>IF(N2123="nulová",J2123,0)</f>
        <v>0</v>
      </c>
      <c r="BJ2123" s="17" t="s">
        <v>83</v>
      </c>
      <c r="BK2123" s="150">
        <f>ROUND(I2123*H2123,2)</f>
        <v>0</v>
      </c>
      <c r="BL2123" s="17" t="s">
        <v>382</v>
      </c>
      <c r="BM2123" s="149" t="s">
        <v>3770</v>
      </c>
    </row>
    <row r="2124" spans="2:65" s="12" customFormat="1" ht="11.25" x14ac:dyDescent="0.2">
      <c r="B2124" s="151"/>
      <c r="D2124" s="152" t="s">
        <v>384</v>
      </c>
      <c r="E2124" s="153" t="s">
        <v>1</v>
      </c>
      <c r="F2124" s="154" t="s">
        <v>723</v>
      </c>
      <c r="H2124" s="155">
        <v>52</v>
      </c>
      <c r="I2124" s="156"/>
      <c r="L2124" s="151"/>
      <c r="M2124" s="157"/>
      <c r="T2124" s="158"/>
      <c r="AT2124" s="153" t="s">
        <v>384</v>
      </c>
      <c r="AU2124" s="153" t="s">
        <v>83</v>
      </c>
      <c r="AV2124" s="12" t="s">
        <v>85</v>
      </c>
      <c r="AW2124" s="12" t="s">
        <v>32</v>
      </c>
      <c r="AX2124" s="12" t="s">
        <v>76</v>
      </c>
      <c r="AY2124" s="153" t="s">
        <v>375</v>
      </c>
    </row>
    <row r="2125" spans="2:65" s="12" customFormat="1" ht="11.25" x14ac:dyDescent="0.2">
      <c r="B2125" s="151"/>
      <c r="D2125" s="152" t="s">
        <v>384</v>
      </c>
      <c r="E2125" s="153" t="s">
        <v>1</v>
      </c>
      <c r="F2125" s="154" t="s">
        <v>8</v>
      </c>
      <c r="H2125" s="155">
        <v>15</v>
      </c>
      <c r="I2125" s="156"/>
      <c r="L2125" s="151"/>
      <c r="M2125" s="157"/>
      <c r="T2125" s="158"/>
      <c r="AT2125" s="153" t="s">
        <v>384</v>
      </c>
      <c r="AU2125" s="153" t="s">
        <v>83</v>
      </c>
      <c r="AV2125" s="12" t="s">
        <v>85</v>
      </c>
      <c r="AW2125" s="12" t="s">
        <v>32</v>
      </c>
      <c r="AX2125" s="12" t="s">
        <v>76</v>
      </c>
      <c r="AY2125" s="153" t="s">
        <v>375</v>
      </c>
    </row>
    <row r="2126" spans="2:65" s="12" customFormat="1" ht="11.25" x14ac:dyDescent="0.2">
      <c r="B2126" s="151"/>
      <c r="D2126" s="152" t="s">
        <v>384</v>
      </c>
      <c r="E2126" s="153" t="s">
        <v>1</v>
      </c>
      <c r="F2126" s="154" t="s">
        <v>467</v>
      </c>
      <c r="H2126" s="155">
        <v>13</v>
      </c>
      <c r="I2126" s="156"/>
      <c r="L2126" s="151"/>
      <c r="M2126" s="157"/>
      <c r="T2126" s="158"/>
      <c r="AT2126" s="153" t="s">
        <v>384</v>
      </c>
      <c r="AU2126" s="153" t="s">
        <v>83</v>
      </c>
      <c r="AV2126" s="12" t="s">
        <v>85</v>
      </c>
      <c r="AW2126" s="12" t="s">
        <v>32</v>
      </c>
      <c r="AX2126" s="12" t="s">
        <v>76</v>
      </c>
      <c r="AY2126" s="153" t="s">
        <v>375</v>
      </c>
    </row>
    <row r="2127" spans="2:65" s="12" customFormat="1" ht="11.25" x14ac:dyDescent="0.2">
      <c r="B2127" s="151"/>
      <c r="D2127" s="152" t="s">
        <v>384</v>
      </c>
      <c r="E2127" s="153" t="s">
        <v>1</v>
      </c>
      <c r="F2127" s="154" t="s">
        <v>85</v>
      </c>
      <c r="H2127" s="155">
        <v>2</v>
      </c>
      <c r="I2127" s="156"/>
      <c r="L2127" s="151"/>
      <c r="M2127" s="157"/>
      <c r="T2127" s="158"/>
      <c r="AT2127" s="153" t="s">
        <v>384</v>
      </c>
      <c r="AU2127" s="153" t="s">
        <v>83</v>
      </c>
      <c r="AV2127" s="12" t="s">
        <v>85</v>
      </c>
      <c r="AW2127" s="12" t="s">
        <v>32</v>
      </c>
      <c r="AX2127" s="12" t="s">
        <v>76</v>
      </c>
      <c r="AY2127" s="153" t="s">
        <v>375</v>
      </c>
    </row>
    <row r="2128" spans="2:65" s="12" customFormat="1" ht="11.25" x14ac:dyDescent="0.2">
      <c r="B2128" s="151"/>
      <c r="D2128" s="152" t="s">
        <v>384</v>
      </c>
      <c r="E2128" s="153" t="s">
        <v>1</v>
      </c>
      <c r="F2128" s="154" t="s">
        <v>837</v>
      </c>
      <c r="H2128" s="155">
        <v>66</v>
      </c>
      <c r="I2128" s="156"/>
      <c r="L2128" s="151"/>
      <c r="M2128" s="157"/>
      <c r="T2128" s="158"/>
      <c r="AT2128" s="153" t="s">
        <v>384</v>
      </c>
      <c r="AU2128" s="153" t="s">
        <v>83</v>
      </c>
      <c r="AV2128" s="12" t="s">
        <v>85</v>
      </c>
      <c r="AW2128" s="12" t="s">
        <v>32</v>
      </c>
      <c r="AX2128" s="12" t="s">
        <v>76</v>
      </c>
      <c r="AY2128" s="153" t="s">
        <v>375</v>
      </c>
    </row>
    <row r="2129" spans="2:65" s="12" customFormat="1" ht="11.25" x14ac:dyDescent="0.2">
      <c r="B2129" s="151"/>
      <c r="D2129" s="152" t="s">
        <v>384</v>
      </c>
      <c r="E2129" s="153" t="s">
        <v>1</v>
      </c>
      <c r="F2129" s="154" t="s">
        <v>404</v>
      </c>
      <c r="H2129" s="155">
        <v>5</v>
      </c>
      <c r="I2129" s="156"/>
      <c r="L2129" s="151"/>
      <c r="M2129" s="157"/>
      <c r="T2129" s="158"/>
      <c r="AT2129" s="153" t="s">
        <v>384</v>
      </c>
      <c r="AU2129" s="153" t="s">
        <v>83</v>
      </c>
      <c r="AV2129" s="12" t="s">
        <v>85</v>
      </c>
      <c r="AW2129" s="12" t="s">
        <v>32</v>
      </c>
      <c r="AX2129" s="12" t="s">
        <v>76</v>
      </c>
      <c r="AY2129" s="153" t="s">
        <v>375</v>
      </c>
    </row>
    <row r="2130" spans="2:65" s="12" customFormat="1" ht="11.25" x14ac:dyDescent="0.2">
      <c r="B2130" s="151"/>
      <c r="D2130" s="152" t="s">
        <v>384</v>
      </c>
      <c r="E2130" s="153" t="s">
        <v>1</v>
      </c>
      <c r="F2130" s="154" t="s">
        <v>577</v>
      </c>
      <c r="H2130" s="155">
        <v>30</v>
      </c>
      <c r="I2130" s="156"/>
      <c r="L2130" s="151"/>
      <c r="M2130" s="157"/>
      <c r="T2130" s="158"/>
      <c r="AT2130" s="153" t="s">
        <v>384</v>
      </c>
      <c r="AU2130" s="153" t="s">
        <v>83</v>
      </c>
      <c r="AV2130" s="12" t="s">
        <v>85</v>
      </c>
      <c r="AW2130" s="12" t="s">
        <v>32</v>
      </c>
      <c r="AX2130" s="12" t="s">
        <v>76</v>
      </c>
      <c r="AY2130" s="153" t="s">
        <v>375</v>
      </c>
    </row>
    <row r="2131" spans="2:65" s="12" customFormat="1" ht="11.25" x14ac:dyDescent="0.2">
      <c r="B2131" s="151"/>
      <c r="D2131" s="152" t="s">
        <v>384</v>
      </c>
      <c r="E2131" s="153" t="s">
        <v>1</v>
      </c>
      <c r="F2131" s="154" t="s">
        <v>497</v>
      </c>
      <c r="H2131" s="155">
        <v>17</v>
      </c>
      <c r="I2131" s="156"/>
      <c r="L2131" s="151"/>
      <c r="M2131" s="157"/>
      <c r="T2131" s="158"/>
      <c r="AT2131" s="153" t="s">
        <v>384</v>
      </c>
      <c r="AU2131" s="153" t="s">
        <v>83</v>
      </c>
      <c r="AV2131" s="12" t="s">
        <v>85</v>
      </c>
      <c r="AW2131" s="12" t="s">
        <v>32</v>
      </c>
      <c r="AX2131" s="12" t="s">
        <v>76</v>
      </c>
      <c r="AY2131" s="153" t="s">
        <v>375</v>
      </c>
    </row>
    <row r="2132" spans="2:65" s="14" customFormat="1" ht="11.25" x14ac:dyDescent="0.2">
      <c r="B2132" s="166"/>
      <c r="D2132" s="152" t="s">
        <v>384</v>
      </c>
      <c r="E2132" s="167" t="s">
        <v>1</v>
      </c>
      <c r="F2132" s="168" t="s">
        <v>2840</v>
      </c>
      <c r="H2132" s="167" t="s">
        <v>1</v>
      </c>
      <c r="I2132" s="169"/>
      <c r="L2132" s="166"/>
      <c r="M2132" s="170"/>
      <c r="T2132" s="171"/>
      <c r="AT2132" s="167" t="s">
        <v>384</v>
      </c>
      <c r="AU2132" s="167" t="s">
        <v>83</v>
      </c>
      <c r="AV2132" s="14" t="s">
        <v>83</v>
      </c>
      <c r="AW2132" s="14" t="s">
        <v>32</v>
      </c>
      <c r="AX2132" s="14" t="s">
        <v>76</v>
      </c>
      <c r="AY2132" s="167" t="s">
        <v>375</v>
      </c>
    </row>
    <row r="2133" spans="2:65" s="12" customFormat="1" ht="11.25" x14ac:dyDescent="0.2">
      <c r="B2133" s="151"/>
      <c r="D2133" s="152" t="s">
        <v>384</v>
      </c>
      <c r="E2133" s="153" t="s">
        <v>1</v>
      </c>
      <c r="F2133" s="154" t="s">
        <v>1097</v>
      </c>
      <c r="H2133" s="155">
        <v>95</v>
      </c>
      <c r="I2133" s="156"/>
      <c r="L2133" s="151"/>
      <c r="M2133" s="157"/>
      <c r="T2133" s="158"/>
      <c r="AT2133" s="153" t="s">
        <v>384</v>
      </c>
      <c r="AU2133" s="153" t="s">
        <v>83</v>
      </c>
      <c r="AV2133" s="12" t="s">
        <v>85</v>
      </c>
      <c r="AW2133" s="12" t="s">
        <v>32</v>
      </c>
      <c r="AX2133" s="12" t="s">
        <v>76</v>
      </c>
      <c r="AY2133" s="153" t="s">
        <v>375</v>
      </c>
    </row>
    <row r="2134" spans="2:65" s="13" customFormat="1" ht="11.25" x14ac:dyDescent="0.2">
      <c r="B2134" s="159"/>
      <c r="D2134" s="152" t="s">
        <v>384</v>
      </c>
      <c r="E2134" s="160" t="s">
        <v>1</v>
      </c>
      <c r="F2134" s="161" t="s">
        <v>387</v>
      </c>
      <c r="H2134" s="162">
        <v>295</v>
      </c>
      <c r="I2134" s="163"/>
      <c r="L2134" s="159"/>
      <c r="M2134" s="164"/>
      <c r="T2134" s="165"/>
      <c r="AT2134" s="160" t="s">
        <v>384</v>
      </c>
      <c r="AU2134" s="160" t="s">
        <v>83</v>
      </c>
      <c r="AV2134" s="13" t="s">
        <v>382</v>
      </c>
      <c r="AW2134" s="13" t="s">
        <v>32</v>
      </c>
      <c r="AX2134" s="13" t="s">
        <v>83</v>
      </c>
      <c r="AY2134" s="160" t="s">
        <v>375</v>
      </c>
    </row>
    <row r="2135" spans="2:65" s="1" customFormat="1" ht="16.5" customHeight="1" x14ac:dyDescent="0.2">
      <c r="B2135" s="32"/>
      <c r="C2135" s="179" t="s">
        <v>3771</v>
      </c>
      <c r="D2135" s="179" t="s">
        <v>657</v>
      </c>
      <c r="E2135" s="180" t="s">
        <v>3772</v>
      </c>
      <c r="F2135" s="181" t="s">
        <v>3773</v>
      </c>
      <c r="G2135" s="182" t="s">
        <v>641</v>
      </c>
      <c r="H2135" s="183">
        <v>42</v>
      </c>
      <c r="I2135" s="184"/>
      <c r="J2135" s="185">
        <f>ROUND(I2135*H2135,2)</f>
        <v>0</v>
      </c>
      <c r="K2135" s="181" t="s">
        <v>381</v>
      </c>
      <c r="L2135" s="186"/>
      <c r="M2135" s="187" t="s">
        <v>1</v>
      </c>
      <c r="N2135" s="188" t="s">
        <v>41</v>
      </c>
      <c r="P2135" s="147">
        <f>O2135*H2135</f>
        <v>0</v>
      </c>
      <c r="Q2135" s="147">
        <v>0</v>
      </c>
      <c r="R2135" s="147">
        <f>Q2135*H2135</f>
        <v>0</v>
      </c>
      <c r="S2135" s="147">
        <v>0</v>
      </c>
      <c r="T2135" s="148">
        <f>S2135*H2135</f>
        <v>0</v>
      </c>
      <c r="AR2135" s="149" t="s">
        <v>424</v>
      </c>
      <c r="AT2135" s="149" t="s">
        <v>657</v>
      </c>
      <c r="AU2135" s="149" t="s">
        <v>83</v>
      </c>
      <c r="AY2135" s="17" t="s">
        <v>375</v>
      </c>
      <c r="BE2135" s="150">
        <f>IF(N2135="základní",J2135,0)</f>
        <v>0</v>
      </c>
      <c r="BF2135" s="150">
        <f>IF(N2135="snížená",J2135,0)</f>
        <v>0</v>
      </c>
      <c r="BG2135" s="150">
        <f>IF(N2135="zákl. přenesená",J2135,0)</f>
        <v>0</v>
      </c>
      <c r="BH2135" s="150">
        <f>IF(N2135="sníž. přenesená",J2135,0)</f>
        <v>0</v>
      </c>
      <c r="BI2135" s="150">
        <f>IF(N2135="nulová",J2135,0)</f>
        <v>0</v>
      </c>
      <c r="BJ2135" s="17" t="s">
        <v>83</v>
      </c>
      <c r="BK2135" s="150">
        <f>ROUND(I2135*H2135,2)</f>
        <v>0</v>
      </c>
      <c r="BL2135" s="17" t="s">
        <v>382</v>
      </c>
      <c r="BM2135" s="149" t="s">
        <v>3774</v>
      </c>
    </row>
    <row r="2136" spans="2:65" s="12" customFormat="1" ht="11.25" x14ac:dyDescent="0.2">
      <c r="B2136" s="151"/>
      <c r="D2136" s="152" t="s">
        <v>384</v>
      </c>
      <c r="E2136" s="153" t="s">
        <v>1</v>
      </c>
      <c r="F2136" s="154" t="s">
        <v>497</v>
      </c>
      <c r="H2136" s="155">
        <v>17</v>
      </c>
      <c r="I2136" s="156"/>
      <c r="L2136" s="151"/>
      <c r="M2136" s="157"/>
      <c r="T2136" s="158"/>
      <c r="AT2136" s="153" t="s">
        <v>384</v>
      </c>
      <c r="AU2136" s="153" t="s">
        <v>83</v>
      </c>
      <c r="AV2136" s="12" t="s">
        <v>85</v>
      </c>
      <c r="AW2136" s="12" t="s">
        <v>32</v>
      </c>
      <c r="AX2136" s="12" t="s">
        <v>76</v>
      </c>
      <c r="AY2136" s="153" t="s">
        <v>375</v>
      </c>
    </row>
    <row r="2137" spans="2:65" s="12" customFormat="1" ht="11.25" x14ac:dyDescent="0.2">
      <c r="B2137" s="151"/>
      <c r="D2137" s="152" t="s">
        <v>384</v>
      </c>
      <c r="E2137" s="153" t="s">
        <v>1</v>
      </c>
      <c r="F2137" s="154" t="s">
        <v>529</v>
      </c>
      <c r="H2137" s="155">
        <v>20</v>
      </c>
      <c r="I2137" s="156"/>
      <c r="L2137" s="151"/>
      <c r="M2137" s="157"/>
      <c r="T2137" s="158"/>
      <c r="AT2137" s="153" t="s">
        <v>384</v>
      </c>
      <c r="AU2137" s="153" t="s">
        <v>83</v>
      </c>
      <c r="AV2137" s="12" t="s">
        <v>85</v>
      </c>
      <c r="AW2137" s="12" t="s">
        <v>32</v>
      </c>
      <c r="AX2137" s="12" t="s">
        <v>76</v>
      </c>
      <c r="AY2137" s="153" t="s">
        <v>375</v>
      </c>
    </row>
    <row r="2138" spans="2:65" s="12" customFormat="1" ht="11.25" x14ac:dyDescent="0.2">
      <c r="B2138" s="151"/>
      <c r="D2138" s="152" t="s">
        <v>384</v>
      </c>
      <c r="E2138" s="153" t="s">
        <v>1</v>
      </c>
      <c r="F2138" s="154" t="s">
        <v>404</v>
      </c>
      <c r="H2138" s="155">
        <v>5</v>
      </c>
      <c r="I2138" s="156"/>
      <c r="L2138" s="151"/>
      <c r="M2138" s="157"/>
      <c r="T2138" s="158"/>
      <c r="AT2138" s="153" t="s">
        <v>384</v>
      </c>
      <c r="AU2138" s="153" t="s">
        <v>83</v>
      </c>
      <c r="AV2138" s="12" t="s">
        <v>85</v>
      </c>
      <c r="AW2138" s="12" t="s">
        <v>32</v>
      </c>
      <c r="AX2138" s="12" t="s">
        <v>76</v>
      </c>
      <c r="AY2138" s="153" t="s">
        <v>375</v>
      </c>
    </row>
    <row r="2139" spans="2:65" s="13" customFormat="1" ht="11.25" x14ac:dyDescent="0.2">
      <c r="B2139" s="159"/>
      <c r="D2139" s="152" t="s">
        <v>384</v>
      </c>
      <c r="E2139" s="160" t="s">
        <v>1</v>
      </c>
      <c r="F2139" s="161" t="s">
        <v>387</v>
      </c>
      <c r="H2139" s="162">
        <v>42</v>
      </c>
      <c r="I2139" s="163"/>
      <c r="L2139" s="159"/>
      <c r="M2139" s="164"/>
      <c r="T2139" s="165"/>
      <c r="AT2139" s="160" t="s">
        <v>384</v>
      </c>
      <c r="AU2139" s="160" t="s">
        <v>83</v>
      </c>
      <c r="AV2139" s="13" t="s">
        <v>382</v>
      </c>
      <c r="AW2139" s="13" t="s">
        <v>32</v>
      </c>
      <c r="AX2139" s="13" t="s">
        <v>83</v>
      </c>
      <c r="AY2139" s="160" t="s">
        <v>375</v>
      </c>
    </row>
    <row r="2140" spans="2:65" s="14" customFormat="1" ht="11.25" x14ac:dyDescent="0.2">
      <c r="B2140" s="166"/>
      <c r="D2140" s="152" t="s">
        <v>384</v>
      </c>
      <c r="E2140" s="167" t="s">
        <v>1</v>
      </c>
      <c r="F2140" s="168" t="s">
        <v>2840</v>
      </c>
      <c r="H2140" s="167" t="s">
        <v>1</v>
      </c>
      <c r="I2140" s="169"/>
      <c r="L2140" s="166"/>
      <c r="M2140" s="170"/>
      <c r="T2140" s="171"/>
      <c r="AT2140" s="167" t="s">
        <v>384</v>
      </c>
      <c r="AU2140" s="167" t="s">
        <v>83</v>
      </c>
      <c r="AV2140" s="14" t="s">
        <v>83</v>
      </c>
      <c r="AW2140" s="14" t="s">
        <v>32</v>
      </c>
      <c r="AX2140" s="14" t="s">
        <v>76</v>
      </c>
      <c r="AY2140" s="167" t="s">
        <v>375</v>
      </c>
    </row>
    <row r="2141" spans="2:65" s="1" customFormat="1" ht="21.75" customHeight="1" x14ac:dyDescent="0.2">
      <c r="B2141" s="32"/>
      <c r="C2141" s="179" t="s">
        <v>3775</v>
      </c>
      <c r="D2141" s="179" t="s">
        <v>657</v>
      </c>
      <c r="E2141" s="180" t="s">
        <v>3776</v>
      </c>
      <c r="F2141" s="181" t="s">
        <v>3777</v>
      </c>
      <c r="G2141" s="182" t="s">
        <v>641</v>
      </c>
      <c r="H2141" s="183">
        <v>85</v>
      </c>
      <c r="I2141" s="184"/>
      <c r="J2141" s="185">
        <f>ROUND(I2141*H2141,2)</f>
        <v>0</v>
      </c>
      <c r="K2141" s="181" t="s">
        <v>381</v>
      </c>
      <c r="L2141" s="186"/>
      <c r="M2141" s="187" t="s">
        <v>1</v>
      </c>
      <c r="N2141" s="188" t="s">
        <v>41</v>
      </c>
      <c r="P2141" s="147">
        <f>O2141*H2141</f>
        <v>0</v>
      </c>
      <c r="Q2141" s="147">
        <v>0</v>
      </c>
      <c r="R2141" s="147">
        <f>Q2141*H2141</f>
        <v>0</v>
      </c>
      <c r="S2141" s="147">
        <v>0</v>
      </c>
      <c r="T2141" s="148">
        <f>S2141*H2141</f>
        <v>0</v>
      </c>
      <c r="AR2141" s="149" t="s">
        <v>424</v>
      </c>
      <c r="AT2141" s="149" t="s">
        <v>657</v>
      </c>
      <c r="AU2141" s="149" t="s">
        <v>83</v>
      </c>
      <c r="AY2141" s="17" t="s">
        <v>375</v>
      </c>
      <c r="BE2141" s="150">
        <f>IF(N2141="základní",J2141,0)</f>
        <v>0</v>
      </c>
      <c r="BF2141" s="150">
        <f>IF(N2141="snížená",J2141,0)</f>
        <v>0</v>
      </c>
      <c r="BG2141" s="150">
        <f>IF(N2141="zákl. přenesená",J2141,0)</f>
        <v>0</v>
      </c>
      <c r="BH2141" s="150">
        <f>IF(N2141="sníž. přenesená",J2141,0)</f>
        <v>0</v>
      </c>
      <c r="BI2141" s="150">
        <f>IF(N2141="nulová",J2141,0)</f>
        <v>0</v>
      </c>
      <c r="BJ2141" s="17" t="s">
        <v>83</v>
      </c>
      <c r="BK2141" s="150">
        <f>ROUND(I2141*H2141,2)</f>
        <v>0</v>
      </c>
      <c r="BL2141" s="17" t="s">
        <v>382</v>
      </c>
      <c r="BM2141" s="149" t="s">
        <v>3778</v>
      </c>
    </row>
    <row r="2142" spans="2:65" s="12" customFormat="1" ht="11.25" x14ac:dyDescent="0.2">
      <c r="B2142" s="151"/>
      <c r="D2142" s="152" t="s">
        <v>384</v>
      </c>
      <c r="E2142" s="153" t="s">
        <v>1</v>
      </c>
      <c r="F2142" s="154" t="s">
        <v>529</v>
      </c>
      <c r="H2142" s="155">
        <v>20</v>
      </c>
      <c r="I2142" s="156"/>
      <c r="L2142" s="151"/>
      <c r="M2142" s="157"/>
      <c r="T2142" s="158"/>
      <c r="AT2142" s="153" t="s">
        <v>384</v>
      </c>
      <c r="AU2142" s="153" t="s">
        <v>83</v>
      </c>
      <c r="AV2142" s="12" t="s">
        <v>85</v>
      </c>
      <c r="AW2142" s="12" t="s">
        <v>32</v>
      </c>
      <c r="AX2142" s="12" t="s">
        <v>76</v>
      </c>
      <c r="AY2142" s="153" t="s">
        <v>375</v>
      </c>
    </row>
    <row r="2143" spans="2:65" s="12" customFormat="1" ht="11.25" x14ac:dyDescent="0.2">
      <c r="B2143" s="151"/>
      <c r="D2143" s="152" t="s">
        <v>384</v>
      </c>
      <c r="E2143" s="153" t="s">
        <v>1</v>
      </c>
      <c r="F2143" s="154" t="s">
        <v>577</v>
      </c>
      <c r="H2143" s="155">
        <v>30</v>
      </c>
      <c r="I2143" s="156"/>
      <c r="L2143" s="151"/>
      <c r="M2143" s="157"/>
      <c r="T2143" s="158"/>
      <c r="AT2143" s="153" t="s">
        <v>384</v>
      </c>
      <c r="AU2143" s="153" t="s">
        <v>83</v>
      </c>
      <c r="AV2143" s="12" t="s">
        <v>85</v>
      </c>
      <c r="AW2143" s="12" t="s">
        <v>32</v>
      </c>
      <c r="AX2143" s="12" t="s">
        <v>76</v>
      </c>
      <c r="AY2143" s="153" t="s">
        <v>375</v>
      </c>
    </row>
    <row r="2144" spans="2:65" s="12" customFormat="1" ht="11.25" x14ac:dyDescent="0.2">
      <c r="B2144" s="151"/>
      <c r="D2144" s="152" t="s">
        <v>384</v>
      </c>
      <c r="E2144" s="153" t="s">
        <v>1</v>
      </c>
      <c r="F2144" s="154" t="s">
        <v>554</v>
      </c>
      <c r="H2144" s="155">
        <v>25</v>
      </c>
      <c r="I2144" s="156"/>
      <c r="L2144" s="151"/>
      <c r="M2144" s="157"/>
      <c r="T2144" s="158"/>
      <c r="AT2144" s="153" t="s">
        <v>384</v>
      </c>
      <c r="AU2144" s="153" t="s">
        <v>83</v>
      </c>
      <c r="AV2144" s="12" t="s">
        <v>85</v>
      </c>
      <c r="AW2144" s="12" t="s">
        <v>32</v>
      </c>
      <c r="AX2144" s="12" t="s">
        <v>76</v>
      </c>
      <c r="AY2144" s="153" t="s">
        <v>375</v>
      </c>
    </row>
    <row r="2145" spans="2:65" s="12" customFormat="1" ht="11.25" x14ac:dyDescent="0.2">
      <c r="B2145" s="151"/>
      <c r="D2145" s="152" t="s">
        <v>384</v>
      </c>
      <c r="E2145" s="153" t="s">
        <v>1</v>
      </c>
      <c r="F2145" s="154" t="s">
        <v>435</v>
      </c>
      <c r="H2145" s="155">
        <v>10</v>
      </c>
      <c r="I2145" s="156"/>
      <c r="L2145" s="151"/>
      <c r="M2145" s="157"/>
      <c r="T2145" s="158"/>
      <c r="AT2145" s="153" t="s">
        <v>384</v>
      </c>
      <c r="AU2145" s="153" t="s">
        <v>83</v>
      </c>
      <c r="AV2145" s="12" t="s">
        <v>85</v>
      </c>
      <c r="AW2145" s="12" t="s">
        <v>32</v>
      </c>
      <c r="AX2145" s="12" t="s">
        <v>76</v>
      </c>
      <c r="AY2145" s="153" t="s">
        <v>375</v>
      </c>
    </row>
    <row r="2146" spans="2:65" s="13" customFormat="1" ht="11.25" x14ac:dyDescent="0.2">
      <c r="B2146" s="159"/>
      <c r="D2146" s="152" t="s">
        <v>384</v>
      </c>
      <c r="E2146" s="160" t="s">
        <v>1</v>
      </c>
      <c r="F2146" s="161" t="s">
        <v>387</v>
      </c>
      <c r="H2146" s="162">
        <v>85</v>
      </c>
      <c r="I2146" s="163"/>
      <c r="L2146" s="159"/>
      <c r="M2146" s="164"/>
      <c r="T2146" s="165"/>
      <c r="AT2146" s="160" t="s">
        <v>384</v>
      </c>
      <c r="AU2146" s="160" t="s">
        <v>83</v>
      </c>
      <c r="AV2146" s="13" t="s">
        <v>382</v>
      </c>
      <c r="AW2146" s="13" t="s">
        <v>32</v>
      </c>
      <c r="AX2146" s="13" t="s">
        <v>83</v>
      </c>
      <c r="AY2146" s="160" t="s">
        <v>375</v>
      </c>
    </row>
    <row r="2147" spans="2:65" s="14" customFormat="1" ht="11.25" x14ac:dyDescent="0.2">
      <c r="B2147" s="166"/>
      <c r="D2147" s="152" t="s">
        <v>384</v>
      </c>
      <c r="E2147" s="167" t="s">
        <v>1</v>
      </c>
      <c r="F2147" s="168" t="s">
        <v>2840</v>
      </c>
      <c r="H2147" s="167" t="s">
        <v>1</v>
      </c>
      <c r="I2147" s="169"/>
      <c r="L2147" s="166"/>
      <c r="M2147" s="170"/>
      <c r="T2147" s="171"/>
      <c r="AT2147" s="167" t="s">
        <v>384</v>
      </c>
      <c r="AU2147" s="167" t="s">
        <v>83</v>
      </c>
      <c r="AV2147" s="14" t="s">
        <v>83</v>
      </c>
      <c r="AW2147" s="14" t="s">
        <v>32</v>
      </c>
      <c r="AX2147" s="14" t="s">
        <v>76</v>
      </c>
      <c r="AY2147" s="167" t="s">
        <v>375</v>
      </c>
    </row>
    <row r="2148" spans="2:65" s="1" customFormat="1" ht="24.2" customHeight="1" x14ac:dyDescent="0.2">
      <c r="B2148" s="32"/>
      <c r="C2148" s="179" t="s">
        <v>3779</v>
      </c>
      <c r="D2148" s="179" t="s">
        <v>657</v>
      </c>
      <c r="E2148" s="180" t="s">
        <v>3780</v>
      </c>
      <c r="F2148" s="181" t="s">
        <v>3781</v>
      </c>
      <c r="G2148" s="182" t="s">
        <v>641</v>
      </c>
      <c r="H2148" s="183">
        <v>84</v>
      </c>
      <c r="I2148" s="184"/>
      <c r="J2148" s="185">
        <f>ROUND(I2148*H2148,2)</f>
        <v>0</v>
      </c>
      <c r="K2148" s="181" t="s">
        <v>381</v>
      </c>
      <c r="L2148" s="186"/>
      <c r="M2148" s="187" t="s">
        <v>1</v>
      </c>
      <c r="N2148" s="188" t="s">
        <v>41</v>
      </c>
      <c r="P2148" s="147">
        <f>O2148*H2148</f>
        <v>0</v>
      </c>
      <c r="Q2148" s="147">
        <v>0</v>
      </c>
      <c r="R2148" s="147">
        <f>Q2148*H2148</f>
        <v>0</v>
      </c>
      <c r="S2148" s="147">
        <v>0</v>
      </c>
      <c r="T2148" s="148">
        <f>S2148*H2148</f>
        <v>0</v>
      </c>
      <c r="AR2148" s="149" t="s">
        <v>424</v>
      </c>
      <c r="AT2148" s="149" t="s">
        <v>657</v>
      </c>
      <c r="AU2148" s="149" t="s">
        <v>83</v>
      </c>
      <c r="AY2148" s="17" t="s">
        <v>375</v>
      </c>
      <c r="BE2148" s="150">
        <f>IF(N2148="základní",J2148,0)</f>
        <v>0</v>
      </c>
      <c r="BF2148" s="150">
        <f>IF(N2148="snížená",J2148,0)</f>
        <v>0</v>
      </c>
      <c r="BG2148" s="150">
        <f>IF(N2148="zákl. přenesená",J2148,0)</f>
        <v>0</v>
      </c>
      <c r="BH2148" s="150">
        <f>IF(N2148="sníž. přenesená",J2148,0)</f>
        <v>0</v>
      </c>
      <c r="BI2148" s="150">
        <f>IF(N2148="nulová",J2148,0)</f>
        <v>0</v>
      </c>
      <c r="BJ2148" s="17" t="s">
        <v>83</v>
      </c>
      <c r="BK2148" s="150">
        <f>ROUND(I2148*H2148,2)</f>
        <v>0</v>
      </c>
      <c r="BL2148" s="17" t="s">
        <v>382</v>
      </c>
      <c r="BM2148" s="149" t="s">
        <v>3782</v>
      </c>
    </row>
    <row r="2149" spans="2:65" s="12" customFormat="1" ht="11.25" x14ac:dyDescent="0.2">
      <c r="B2149" s="151"/>
      <c r="D2149" s="152" t="s">
        <v>384</v>
      </c>
      <c r="E2149" s="153" t="s">
        <v>1</v>
      </c>
      <c r="F2149" s="154" t="s">
        <v>529</v>
      </c>
      <c r="H2149" s="155">
        <v>20</v>
      </c>
      <c r="I2149" s="156"/>
      <c r="L2149" s="151"/>
      <c r="M2149" s="157"/>
      <c r="T2149" s="158"/>
      <c r="AT2149" s="153" t="s">
        <v>384</v>
      </c>
      <c r="AU2149" s="153" t="s">
        <v>83</v>
      </c>
      <c r="AV2149" s="12" t="s">
        <v>85</v>
      </c>
      <c r="AW2149" s="12" t="s">
        <v>32</v>
      </c>
      <c r="AX2149" s="12" t="s">
        <v>76</v>
      </c>
      <c r="AY2149" s="153" t="s">
        <v>375</v>
      </c>
    </row>
    <row r="2150" spans="2:65" s="12" customFormat="1" ht="11.25" x14ac:dyDescent="0.2">
      <c r="B2150" s="151"/>
      <c r="D2150" s="152" t="s">
        <v>384</v>
      </c>
      <c r="E2150" s="153" t="s">
        <v>1</v>
      </c>
      <c r="F2150" s="154" t="s">
        <v>467</v>
      </c>
      <c r="H2150" s="155">
        <v>13</v>
      </c>
      <c r="I2150" s="156"/>
      <c r="L2150" s="151"/>
      <c r="M2150" s="157"/>
      <c r="T2150" s="158"/>
      <c r="AT2150" s="153" t="s">
        <v>384</v>
      </c>
      <c r="AU2150" s="153" t="s">
        <v>83</v>
      </c>
      <c r="AV2150" s="12" t="s">
        <v>85</v>
      </c>
      <c r="AW2150" s="12" t="s">
        <v>32</v>
      </c>
      <c r="AX2150" s="12" t="s">
        <v>76</v>
      </c>
      <c r="AY2150" s="153" t="s">
        <v>375</v>
      </c>
    </row>
    <row r="2151" spans="2:65" s="12" customFormat="1" ht="11.25" x14ac:dyDescent="0.2">
      <c r="B2151" s="151"/>
      <c r="D2151" s="152" t="s">
        <v>384</v>
      </c>
      <c r="E2151" s="153" t="s">
        <v>1</v>
      </c>
      <c r="F2151" s="154" t="s">
        <v>688</v>
      </c>
      <c r="H2151" s="155">
        <v>45</v>
      </c>
      <c r="I2151" s="156"/>
      <c r="L2151" s="151"/>
      <c r="M2151" s="157"/>
      <c r="T2151" s="158"/>
      <c r="AT2151" s="153" t="s">
        <v>384</v>
      </c>
      <c r="AU2151" s="153" t="s">
        <v>83</v>
      </c>
      <c r="AV2151" s="12" t="s">
        <v>85</v>
      </c>
      <c r="AW2151" s="12" t="s">
        <v>32</v>
      </c>
      <c r="AX2151" s="12" t="s">
        <v>76</v>
      </c>
      <c r="AY2151" s="153" t="s">
        <v>375</v>
      </c>
    </row>
    <row r="2152" spans="2:65" s="12" customFormat="1" ht="11.25" x14ac:dyDescent="0.2">
      <c r="B2152" s="151"/>
      <c r="D2152" s="152" t="s">
        <v>384</v>
      </c>
      <c r="E2152" s="153" t="s">
        <v>1</v>
      </c>
      <c r="F2152" s="154" t="s">
        <v>413</v>
      </c>
      <c r="H2152" s="155">
        <v>6</v>
      </c>
      <c r="I2152" s="156"/>
      <c r="L2152" s="151"/>
      <c r="M2152" s="157"/>
      <c r="T2152" s="158"/>
      <c r="AT2152" s="153" t="s">
        <v>384</v>
      </c>
      <c r="AU2152" s="153" t="s">
        <v>83</v>
      </c>
      <c r="AV2152" s="12" t="s">
        <v>85</v>
      </c>
      <c r="AW2152" s="12" t="s">
        <v>32</v>
      </c>
      <c r="AX2152" s="12" t="s">
        <v>76</v>
      </c>
      <c r="AY2152" s="153" t="s">
        <v>375</v>
      </c>
    </row>
    <row r="2153" spans="2:65" s="13" customFormat="1" ht="11.25" x14ac:dyDescent="0.2">
      <c r="B2153" s="159"/>
      <c r="D2153" s="152" t="s">
        <v>384</v>
      </c>
      <c r="E2153" s="160" t="s">
        <v>1</v>
      </c>
      <c r="F2153" s="161" t="s">
        <v>387</v>
      </c>
      <c r="H2153" s="162">
        <v>84</v>
      </c>
      <c r="I2153" s="163"/>
      <c r="L2153" s="159"/>
      <c r="M2153" s="164"/>
      <c r="T2153" s="165"/>
      <c r="AT2153" s="160" t="s">
        <v>384</v>
      </c>
      <c r="AU2153" s="160" t="s">
        <v>83</v>
      </c>
      <c r="AV2153" s="13" t="s">
        <v>382</v>
      </c>
      <c r="AW2153" s="13" t="s">
        <v>32</v>
      </c>
      <c r="AX2153" s="13" t="s">
        <v>83</v>
      </c>
      <c r="AY2153" s="160" t="s">
        <v>375</v>
      </c>
    </row>
    <row r="2154" spans="2:65" s="14" customFormat="1" ht="11.25" x14ac:dyDescent="0.2">
      <c r="B2154" s="166"/>
      <c r="D2154" s="152" t="s">
        <v>384</v>
      </c>
      <c r="E2154" s="167" t="s">
        <v>1</v>
      </c>
      <c r="F2154" s="168" t="s">
        <v>2840</v>
      </c>
      <c r="H2154" s="167" t="s">
        <v>1</v>
      </c>
      <c r="I2154" s="169"/>
      <c r="L2154" s="166"/>
      <c r="M2154" s="170"/>
      <c r="T2154" s="171"/>
      <c r="AT2154" s="167" t="s">
        <v>384</v>
      </c>
      <c r="AU2154" s="167" t="s">
        <v>83</v>
      </c>
      <c r="AV2154" s="14" t="s">
        <v>83</v>
      </c>
      <c r="AW2154" s="14" t="s">
        <v>32</v>
      </c>
      <c r="AX2154" s="14" t="s">
        <v>76</v>
      </c>
      <c r="AY2154" s="167" t="s">
        <v>375</v>
      </c>
    </row>
    <row r="2155" spans="2:65" s="1" customFormat="1" ht="16.5" customHeight="1" x14ac:dyDescent="0.2">
      <c r="B2155" s="32"/>
      <c r="C2155" s="179" t="s">
        <v>3783</v>
      </c>
      <c r="D2155" s="179" t="s">
        <v>657</v>
      </c>
      <c r="E2155" s="180" t="s">
        <v>3784</v>
      </c>
      <c r="F2155" s="181" t="s">
        <v>3785</v>
      </c>
      <c r="G2155" s="182" t="s">
        <v>641</v>
      </c>
      <c r="H2155" s="183">
        <v>45</v>
      </c>
      <c r="I2155" s="184"/>
      <c r="J2155" s="185">
        <f>ROUND(I2155*H2155,2)</f>
        <v>0</v>
      </c>
      <c r="K2155" s="181" t="s">
        <v>381</v>
      </c>
      <c r="L2155" s="186"/>
      <c r="M2155" s="187" t="s">
        <v>1</v>
      </c>
      <c r="N2155" s="188" t="s">
        <v>41</v>
      </c>
      <c r="P2155" s="147">
        <f>O2155*H2155</f>
        <v>0</v>
      </c>
      <c r="Q2155" s="147">
        <v>0</v>
      </c>
      <c r="R2155" s="147">
        <f>Q2155*H2155</f>
        <v>0</v>
      </c>
      <c r="S2155" s="147">
        <v>0</v>
      </c>
      <c r="T2155" s="148">
        <f>S2155*H2155</f>
        <v>0</v>
      </c>
      <c r="AR2155" s="149" t="s">
        <v>424</v>
      </c>
      <c r="AT2155" s="149" t="s">
        <v>657</v>
      </c>
      <c r="AU2155" s="149" t="s">
        <v>83</v>
      </c>
      <c r="AY2155" s="17" t="s">
        <v>375</v>
      </c>
      <c r="BE2155" s="150">
        <f>IF(N2155="základní",J2155,0)</f>
        <v>0</v>
      </c>
      <c r="BF2155" s="150">
        <f>IF(N2155="snížená",J2155,0)</f>
        <v>0</v>
      </c>
      <c r="BG2155" s="150">
        <f>IF(N2155="zákl. přenesená",J2155,0)</f>
        <v>0</v>
      </c>
      <c r="BH2155" s="150">
        <f>IF(N2155="sníž. přenesená",J2155,0)</f>
        <v>0</v>
      </c>
      <c r="BI2155" s="150">
        <f>IF(N2155="nulová",J2155,0)</f>
        <v>0</v>
      </c>
      <c r="BJ2155" s="17" t="s">
        <v>83</v>
      </c>
      <c r="BK2155" s="150">
        <f>ROUND(I2155*H2155,2)</f>
        <v>0</v>
      </c>
      <c r="BL2155" s="17" t="s">
        <v>382</v>
      </c>
      <c r="BM2155" s="149" t="s">
        <v>3786</v>
      </c>
    </row>
    <row r="2156" spans="2:65" s="12" customFormat="1" ht="11.25" x14ac:dyDescent="0.2">
      <c r="B2156" s="151"/>
      <c r="D2156" s="152" t="s">
        <v>384</v>
      </c>
      <c r="E2156" s="153" t="s">
        <v>1</v>
      </c>
      <c r="F2156" s="154" t="s">
        <v>7</v>
      </c>
      <c r="H2156" s="155">
        <v>21</v>
      </c>
      <c r="I2156" s="156"/>
      <c r="L2156" s="151"/>
      <c r="M2156" s="157"/>
      <c r="T2156" s="158"/>
      <c r="AT2156" s="153" t="s">
        <v>384</v>
      </c>
      <c r="AU2156" s="153" t="s">
        <v>83</v>
      </c>
      <c r="AV2156" s="12" t="s">
        <v>85</v>
      </c>
      <c r="AW2156" s="12" t="s">
        <v>32</v>
      </c>
      <c r="AX2156" s="12" t="s">
        <v>76</v>
      </c>
      <c r="AY2156" s="153" t="s">
        <v>375</v>
      </c>
    </row>
    <row r="2157" spans="2:65" s="12" customFormat="1" ht="11.25" x14ac:dyDescent="0.2">
      <c r="B2157" s="151"/>
      <c r="D2157" s="152" t="s">
        <v>384</v>
      </c>
      <c r="E2157" s="153" t="s">
        <v>1</v>
      </c>
      <c r="F2157" s="154" t="s">
        <v>435</v>
      </c>
      <c r="H2157" s="155">
        <v>10</v>
      </c>
      <c r="I2157" s="156"/>
      <c r="L2157" s="151"/>
      <c r="M2157" s="157"/>
      <c r="T2157" s="158"/>
      <c r="AT2157" s="153" t="s">
        <v>384</v>
      </c>
      <c r="AU2157" s="153" t="s">
        <v>83</v>
      </c>
      <c r="AV2157" s="12" t="s">
        <v>85</v>
      </c>
      <c r="AW2157" s="12" t="s">
        <v>32</v>
      </c>
      <c r="AX2157" s="12" t="s">
        <v>76</v>
      </c>
      <c r="AY2157" s="153" t="s">
        <v>375</v>
      </c>
    </row>
    <row r="2158" spans="2:65" s="12" customFormat="1" ht="11.25" x14ac:dyDescent="0.2">
      <c r="B2158" s="151"/>
      <c r="D2158" s="152" t="s">
        <v>384</v>
      </c>
      <c r="E2158" s="153" t="s">
        <v>1</v>
      </c>
      <c r="F2158" s="154" t="s">
        <v>473</v>
      </c>
      <c r="H2158" s="155">
        <v>14</v>
      </c>
      <c r="I2158" s="156"/>
      <c r="L2158" s="151"/>
      <c r="M2158" s="157"/>
      <c r="T2158" s="158"/>
      <c r="AT2158" s="153" t="s">
        <v>384</v>
      </c>
      <c r="AU2158" s="153" t="s">
        <v>83</v>
      </c>
      <c r="AV2158" s="12" t="s">
        <v>85</v>
      </c>
      <c r="AW2158" s="12" t="s">
        <v>32</v>
      </c>
      <c r="AX2158" s="12" t="s">
        <v>76</v>
      </c>
      <c r="AY2158" s="153" t="s">
        <v>375</v>
      </c>
    </row>
    <row r="2159" spans="2:65" s="13" customFormat="1" ht="11.25" x14ac:dyDescent="0.2">
      <c r="B2159" s="159"/>
      <c r="D2159" s="152" t="s">
        <v>384</v>
      </c>
      <c r="E2159" s="160" t="s">
        <v>1</v>
      </c>
      <c r="F2159" s="161" t="s">
        <v>387</v>
      </c>
      <c r="H2159" s="162">
        <v>45</v>
      </c>
      <c r="I2159" s="163"/>
      <c r="L2159" s="159"/>
      <c r="M2159" s="164"/>
      <c r="T2159" s="165"/>
      <c r="AT2159" s="160" t="s">
        <v>384</v>
      </c>
      <c r="AU2159" s="160" t="s">
        <v>83</v>
      </c>
      <c r="AV2159" s="13" t="s">
        <v>382</v>
      </c>
      <c r="AW2159" s="13" t="s">
        <v>32</v>
      </c>
      <c r="AX2159" s="13" t="s">
        <v>83</v>
      </c>
      <c r="AY2159" s="160" t="s">
        <v>375</v>
      </c>
    </row>
    <row r="2160" spans="2:65" s="14" customFormat="1" ht="11.25" x14ac:dyDescent="0.2">
      <c r="B2160" s="166"/>
      <c r="D2160" s="152" t="s">
        <v>384</v>
      </c>
      <c r="E2160" s="167" t="s">
        <v>1</v>
      </c>
      <c r="F2160" s="168" t="s">
        <v>2840</v>
      </c>
      <c r="H2160" s="167" t="s">
        <v>1</v>
      </c>
      <c r="I2160" s="169"/>
      <c r="L2160" s="166"/>
      <c r="M2160" s="170"/>
      <c r="T2160" s="171"/>
      <c r="AT2160" s="167" t="s">
        <v>384</v>
      </c>
      <c r="AU2160" s="167" t="s">
        <v>83</v>
      </c>
      <c r="AV2160" s="14" t="s">
        <v>83</v>
      </c>
      <c r="AW2160" s="14" t="s">
        <v>32</v>
      </c>
      <c r="AX2160" s="14" t="s">
        <v>76</v>
      </c>
      <c r="AY2160" s="167" t="s">
        <v>375</v>
      </c>
    </row>
    <row r="2161" spans="2:65" s="11" customFormat="1" ht="25.9" customHeight="1" x14ac:dyDescent="0.2">
      <c r="B2161" s="126"/>
      <c r="D2161" s="127" t="s">
        <v>75</v>
      </c>
      <c r="E2161" s="128" t="s">
        <v>3787</v>
      </c>
      <c r="F2161" s="128" t="s">
        <v>3788</v>
      </c>
      <c r="I2161" s="129"/>
      <c r="J2161" s="130">
        <f>BK2161</f>
        <v>0</v>
      </c>
      <c r="L2161" s="126"/>
      <c r="M2161" s="131"/>
      <c r="P2161" s="132">
        <f>SUM(P2162:P2201)</f>
        <v>0</v>
      </c>
      <c r="R2161" s="132">
        <f>SUM(R2162:R2201)</f>
        <v>0</v>
      </c>
      <c r="T2161" s="133">
        <f>SUM(T2162:T2201)</f>
        <v>0</v>
      </c>
      <c r="AR2161" s="127" t="s">
        <v>83</v>
      </c>
      <c r="AT2161" s="134" t="s">
        <v>75</v>
      </c>
      <c r="AU2161" s="134" t="s">
        <v>76</v>
      </c>
      <c r="AY2161" s="127" t="s">
        <v>375</v>
      </c>
      <c r="BK2161" s="135">
        <f>SUM(BK2162:BK2201)</f>
        <v>0</v>
      </c>
    </row>
    <row r="2162" spans="2:65" s="1" customFormat="1" ht="21.75" customHeight="1" x14ac:dyDescent="0.2">
      <c r="B2162" s="32"/>
      <c r="C2162" s="138" t="s">
        <v>3789</v>
      </c>
      <c r="D2162" s="138" t="s">
        <v>377</v>
      </c>
      <c r="E2162" s="139" t="s">
        <v>3790</v>
      </c>
      <c r="F2162" s="140" t="s">
        <v>3791</v>
      </c>
      <c r="G2162" s="141" t="s">
        <v>1825</v>
      </c>
      <c r="H2162" s="142">
        <v>1</v>
      </c>
      <c r="I2162" s="143"/>
      <c r="J2162" s="144">
        <f>ROUND(I2162*H2162,2)</f>
        <v>0</v>
      </c>
      <c r="K2162" s="140" t="s">
        <v>381</v>
      </c>
      <c r="L2162" s="32"/>
      <c r="M2162" s="145" t="s">
        <v>1</v>
      </c>
      <c r="N2162" s="146" t="s">
        <v>41</v>
      </c>
      <c r="P2162" s="147">
        <f>O2162*H2162</f>
        <v>0</v>
      </c>
      <c r="Q2162" s="147">
        <v>0</v>
      </c>
      <c r="R2162" s="147">
        <f>Q2162*H2162</f>
        <v>0</v>
      </c>
      <c r="S2162" s="147">
        <v>0</v>
      </c>
      <c r="T2162" s="148">
        <f>S2162*H2162</f>
        <v>0</v>
      </c>
      <c r="AR2162" s="149" t="s">
        <v>382</v>
      </c>
      <c r="AT2162" s="149" t="s">
        <v>377</v>
      </c>
      <c r="AU2162" s="149" t="s">
        <v>83</v>
      </c>
      <c r="AY2162" s="17" t="s">
        <v>375</v>
      </c>
      <c r="BE2162" s="150">
        <f>IF(N2162="základní",J2162,0)</f>
        <v>0</v>
      </c>
      <c r="BF2162" s="150">
        <f>IF(N2162="snížená",J2162,0)</f>
        <v>0</v>
      </c>
      <c r="BG2162" s="150">
        <f>IF(N2162="zákl. přenesená",J2162,0)</f>
        <v>0</v>
      </c>
      <c r="BH2162" s="150">
        <f>IF(N2162="sníž. přenesená",J2162,0)</f>
        <v>0</v>
      </c>
      <c r="BI2162" s="150">
        <f>IF(N2162="nulová",J2162,0)</f>
        <v>0</v>
      </c>
      <c r="BJ2162" s="17" t="s">
        <v>83</v>
      </c>
      <c r="BK2162" s="150">
        <f>ROUND(I2162*H2162,2)</f>
        <v>0</v>
      </c>
      <c r="BL2162" s="17" t="s">
        <v>382</v>
      </c>
      <c r="BM2162" s="149" t="s">
        <v>3792</v>
      </c>
    </row>
    <row r="2163" spans="2:65" s="1" customFormat="1" ht="68.25" x14ac:dyDescent="0.2">
      <c r="B2163" s="32"/>
      <c r="D2163" s="152" t="s">
        <v>1139</v>
      </c>
      <c r="F2163" s="189" t="s">
        <v>3793</v>
      </c>
      <c r="I2163" s="190"/>
      <c r="L2163" s="32"/>
      <c r="M2163" s="191"/>
      <c r="T2163" s="56"/>
      <c r="AT2163" s="17" t="s">
        <v>1139</v>
      </c>
      <c r="AU2163" s="17" t="s">
        <v>83</v>
      </c>
    </row>
    <row r="2164" spans="2:65" s="12" customFormat="1" ht="11.25" x14ac:dyDescent="0.2">
      <c r="B2164" s="151"/>
      <c r="D2164" s="152" t="s">
        <v>384</v>
      </c>
      <c r="E2164" s="153" t="s">
        <v>1</v>
      </c>
      <c r="F2164" s="154" t="s">
        <v>83</v>
      </c>
      <c r="H2164" s="155">
        <v>1</v>
      </c>
      <c r="I2164" s="156"/>
      <c r="L2164" s="151"/>
      <c r="M2164" s="157"/>
      <c r="T2164" s="158"/>
      <c r="AT2164" s="153" t="s">
        <v>384</v>
      </c>
      <c r="AU2164" s="153" t="s">
        <v>83</v>
      </c>
      <c r="AV2164" s="12" t="s">
        <v>85</v>
      </c>
      <c r="AW2164" s="12" t="s">
        <v>32</v>
      </c>
      <c r="AX2164" s="12" t="s">
        <v>83</v>
      </c>
      <c r="AY2164" s="153" t="s">
        <v>375</v>
      </c>
    </row>
    <row r="2165" spans="2:65" s="14" customFormat="1" ht="11.25" x14ac:dyDescent="0.2">
      <c r="B2165" s="166"/>
      <c r="D2165" s="152" t="s">
        <v>384</v>
      </c>
      <c r="E2165" s="167" t="s">
        <v>1</v>
      </c>
      <c r="F2165" s="168" t="s">
        <v>3794</v>
      </c>
      <c r="H2165" s="167" t="s">
        <v>1</v>
      </c>
      <c r="I2165" s="169"/>
      <c r="L2165" s="166"/>
      <c r="M2165" s="170"/>
      <c r="T2165" s="171"/>
      <c r="AT2165" s="167" t="s">
        <v>384</v>
      </c>
      <c r="AU2165" s="167" t="s">
        <v>83</v>
      </c>
      <c r="AV2165" s="14" t="s">
        <v>83</v>
      </c>
      <c r="AW2165" s="14" t="s">
        <v>32</v>
      </c>
      <c r="AX2165" s="14" t="s">
        <v>76</v>
      </c>
      <c r="AY2165" s="167" t="s">
        <v>375</v>
      </c>
    </row>
    <row r="2166" spans="2:65" s="1" customFormat="1" ht="24.2" customHeight="1" x14ac:dyDescent="0.2">
      <c r="B2166" s="32"/>
      <c r="C2166" s="138" t="s">
        <v>3795</v>
      </c>
      <c r="D2166" s="138" t="s">
        <v>377</v>
      </c>
      <c r="E2166" s="139" t="s">
        <v>3796</v>
      </c>
      <c r="F2166" s="140" t="s">
        <v>3797</v>
      </c>
      <c r="G2166" s="141" t="s">
        <v>1825</v>
      </c>
      <c r="H2166" s="142">
        <v>1</v>
      </c>
      <c r="I2166" s="143"/>
      <c r="J2166" s="144">
        <f>ROUND(I2166*H2166,2)</f>
        <v>0</v>
      </c>
      <c r="K2166" s="140" t="s">
        <v>381</v>
      </c>
      <c r="L2166" s="32"/>
      <c r="M2166" s="145" t="s">
        <v>1</v>
      </c>
      <c r="N2166" s="146" t="s">
        <v>41</v>
      </c>
      <c r="P2166" s="147">
        <f>O2166*H2166</f>
        <v>0</v>
      </c>
      <c r="Q2166" s="147">
        <v>0</v>
      </c>
      <c r="R2166" s="147">
        <f>Q2166*H2166</f>
        <v>0</v>
      </c>
      <c r="S2166" s="147">
        <v>0</v>
      </c>
      <c r="T2166" s="148">
        <f>S2166*H2166</f>
        <v>0</v>
      </c>
      <c r="AR2166" s="149" t="s">
        <v>382</v>
      </c>
      <c r="AT2166" s="149" t="s">
        <v>377</v>
      </c>
      <c r="AU2166" s="149" t="s">
        <v>83</v>
      </c>
      <c r="AY2166" s="17" t="s">
        <v>375</v>
      </c>
      <c r="BE2166" s="150">
        <f>IF(N2166="základní",J2166,0)</f>
        <v>0</v>
      </c>
      <c r="BF2166" s="150">
        <f>IF(N2166="snížená",J2166,0)</f>
        <v>0</v>
      </c>
      <c r="BG2166" s="150">
        <f>IF(N2166="zákl. přenesená",J2166,0)</f>
        <v>0</v>
      </c>
      <c r="BH2166" s="150">
        <f>IF(N2166="sníž. přenesená",J2166,0)</f>
        <v>0</v>
      </c>
      <c r="BI2166" s="150">
        <f>IF(N2166="nulová",J2166,0)</f>
        <v>0</v>
      </c>
      <c r="BJ2166" s="17" t="s">
        <v>83</v>
      </c>
      <c r="BK2166" s="150">
        <f>ROUND(I2166*H2166,2)</f>
        <v>0</v>
      </c>
      <c r="BL2166" s="17" t="s">
        <v>382</v>
      </c>
      <c r="BM2166" s="149" t="s">
        <v>3798</v>
      </c>
    </row>
    <row r="2167" spans="2:65" s="12" customFormat="1" ht="11.25" x14ac:dyDescent="0.2">
      <c r="B2167" s="151"/>
      <c r="D2167" s="152" t="s">
        <v>384</v>
      </c>
      <c r="E2167" s="153" t="s">
        <v>1</v>
      </c>
      <c r="F2167" s="154" t="s">
        <v>83</v>
      </c>
      <c r="H2167" s="155">
        <v>1</v>
      </c>
      <c r="I2167" s="156"/>
      <c r="L2167" s="151"/>
      <c r="M2167" s="157"/>
      <c r="T2167" s="158"/>
      <c r="AT2167" s="153" t="s">
        <v>384</v>
      </c>
      <c r="AU2167" s="153" t="s">
        <v>83</v>
      </c>
      <c r="AV2167" s="12" t="s">
        <v>85</v>
      </c>
      <c r="AW2167" s="12" t="s">
        <v>32</v>
      </c>
      <c r="AX2167" s="12" t="s">
        <v>83</v>
      </c>
      <c r="AY2167" s="153" t="s">
        <v>375</v>
      </c>
    </row>
    <row r="2168" spans="2:65" s="14" customFormat="1" ht="11.25" x14ac:dyDescent="0.2">
      <c r="B2168" s="166"/>
      <c r="D2168" s="152" t="s">
        <v>384</v>
      </c>
      <c r="E2168" s="167" t="s">
        <v>1</v>
      </c>
      <c r="F2168" s="168" t="s">
        <v>3799</v>
      </c>
      <c r="H2168" s="167" t="s">
        <v>1</v>
      </c>
      <c r="I2168" s="169"/>
      <c r="L2168" s="166"/>
      <c r="M2168" s="170"/>
      <c r="T2168" s="171"/>
      <c r="AT2168" s="167" t="s">
        <v>384</v>
      </c>
      <c r="AU2168" s="167" t="s">
        <v>83</v>
      </c>
      <c r="AV2168" s="14" t="s">
        <v>83</v>
      </c>
      <c r="AW2168" s="14" t="s">
        <v>32</v>
      </c>
      <c r="AX2168" s="14" t="s">
        <v>76</v>
      </c>
      <c r="AY2168" s="167" t="s">
        <v>375</v>
      </c>
    </row>
    <row r="2169" spans="2:65" s="1" customFormat="1" ht="49.15" customHeight="1" x14ac:dyDescent="0.2">
      <c r="B2169" s="32"/>
      <c r="C2169" s="138" t="s">
        <v>3800</v>
      </c>
      <c r="D2169" s="138" t="s">
        <v>377</v>
      </c>
      <c r="E2169" s="139" t="s">
        <v>3801</v>
      </c>
      <c r="F2169" s="140" t="s">
        <v>3802</v>
      </c>
      <c r="G2169" s="141" t="s">
        <v>1825</v>
      </c>
      <c r="H2169" s="142">
        <v>1</v>
      </c>
      <c r="I2169" s="143"/>
      <c r="J2169" s="144">
        <f>ROUND(I2169*H2169,2)</f>
        <v>0</v>
      </c>
      <c r="K2169" s="140" t="s">
        <v>381</v>
      </c>
      <c r="L2169" s="32"/>
      <c r="M2169" s="145" t="s">
        <v>1</v>
      </c>
      <c r="N2169" s="146" t="s">
        <v>41</v>
      </c>
      <c r="P2169" s="147">
        <f>O2169*H2169</f>
        <v>0</v>
      </c>
      <c r="Q2169" s="147">
        <v>0</v>
      </c>
      <c r="R2169" s="147">
        <f>Q2169*H2169</f>
        <v>0</v>
      </c>
      <c r="S2169" s="147">
        <v>0</v>
      </c>
      <c r="T2169" s="148">
        <f>S2169*H2169</f>
        <v>0</v>
      </c>
      <c r="AR2169" s="149" t="s">
        <v>382</v>
      </c>
      <c r="AT2169" s="149" t="s">
        <v>377</v>
      </c>
      <c r="AU2169" s="149" t="s">
        <v>83</v>
      </c>
      <c r="AY2169" s="17" t="s">
        <v>375</v>
      </c>
      <c r="BE2169" s="150">
        <f>IF(N2169="základní",J2169,0)</f>
        <v>0</v>
      </c>
      <c r="BF2169" s="150">
        <f>IF(N2169="snížená",J2169,0)</f>
        <v>0</v>
      </c>
      <c r="BG2169" s="150">
        <f>IF(N2169="zákl. přenesená",J2169,0)</f>
        <v>0</v>
      </c>
      <c r="BH2169" s="150">
        <f>IF(N2169="sníž. přenesená",J2169,0)</f>
        <v>0</v>
      </c>
      <c r="BI2169" s="150">
        <f>IF(N2169="nulová",J2169,0)</f>
        <v>0</v>
      </c>
      <c r="BJ2169" s="17" t="s">
        <v>83</v>
      </c>
      <c r="BK2169" s="150">
        <f>ROUND(I2169*H2169,2)</f>
        <v>0</v>
      </c>
      <c r="BL2169" s="17" t="s">
        <v>382</v>
      </c>
      <c r="BM2169" s="149" t="s">
        <v>3803</v>
      </c>
    </row>
    <row r="2170" spans="2:65" s="12" customFormat="1" ht="11.25" x14ac:dyDescent="0.2">
      <c r="B2170" s="151"/>
      <c r="D2170" s="152" t="s">
        <v>384</v>
      </c>
      <c r="E2170" s="153" t="s">
        <v>1</v>
      </c>
      <c r="F2170" s="154" t="s">
        <v>83</v>
      </c>
      <c r="H2170" s="155">
        <v>1</v>
      </c>
      <c r="I2170" s="156"/>
      <c r="L2170" s="151"/>
      <c r="M2170" s="157"/>
      <c r="T2170" s="158"/>
      <c r="AT2170" s="153" t="s">
        <v>384</v>
      </c>
      <c r="AU2170" s="153" t="s">
        <v>83</v>
      </c>
      <c r="AV2170" s="12" t="s">
        <v>85</v>
      </c>
      <c r="AW2170" s="12" t="s">
        <v>32</v>
      </c>
      <c r="AX2170" s="12" t="s">
        <v>83</v>
      </c>
      <c r="AY2170" s="153" t="s">
        <v>375</v>
      </c>
    </row>
    <row r="2171" spans="2:65" s="14" customFormat="1" ht="11.25" x14ac:dyDescent="0.2">
      <c r="B2171" s="166"/>
      <c r="D2171" s="152" t="s">
        <v>384</v>
      </c>
      <c r="E2171" s="167" t="s">
        <v>1</v>
      </c>
      <c r="F2171" s="168" t="s">
        <v>3799</v>
      </c>
      <c r="H2171" s="167" t="s">
        <v>1</v>
      </c>
      <c r="I2171" s="169"/>
      <c r="L2171" s="166"/>
      <c r="M2171" s="170"/>
      <c r="T2171" s="171"/>
      <c r="AT2171" s="167" t="s">
        <v>384</v>
      </c>
      <c r="AU2171" s="167" t="s">
        <v>83</v>
      </c>
      <c r="AV2171" s="14" t="s">
        <v>83</v>
      </c>
      <c r="AW2171" s="14" t="s">
        <v>32</v>
      </c>
      <c r="AX2171" s="14" t="s">
        <v>76</v>
      </c>
      <c r="AY2171" s="167" t="s">
        <v>375</v>
      </c>
    </row>
    <row r="2172" spans="2:65" s="1" customFormat="1" ht="24.2" customHeight="1" x14ac:dyDescent="0.2">
      <c r="B2172" s="32"/>
      <c r="C2172" s="138" t="s">
        <v>3804</v>
      </c>
      <c r="D2172" s="138" t="s">
        <v>377</v>
      </c>
      <c r="E2172" s="139" t="s">
        <v>3805</v>
      </c>
      <c r="F2172" s="140" t="s">
        <v>3806</v>
      </c>
      <c r="G2172" s="141" t="s">
        <v>1825</v>
      </c>
      <c r="H2172" s="142">
        <v>1</v>
      </c>
      <c r="I2172" s="143"/>
      <c r="J2172" s="144">
        <f>ROUND(I2172*H2172,2)</f>
        <v>0</v>
      </c>
      <c r="K2172" s="140" t="s">
        <v>381</v>
      </c>
      <c r="L2172" s="32"/>
      <c r="M2172" s="145" t="s">
        <v>1</v>
      </c>
      <c r="N2172" s="146" t="s">
        <v>41</v>
      </c>
      <c r="P2172" s="147">
        <f>O2172*H2172</f>
        <v>0</v>
      </c>
      <c r="Q2172" s="147">
        <v>0</v>
      </c>
      <c r="R2172" s="147">
        <f>Q2172*H2172</f>
        <v>0</v>
      </c>
      <c r="S2172" s="147">
        <v>0</v>
      </c>
      <c r="T2172" s="148">
        <f>S2172*H2172</f>
        <v>0</v>
      </c>
      <c r="AR2172" s="149" t="s">
        <v>382</v>
      </c>
      <c r="AT2172" s="149" t="s">
        <v>377</v>
      </c>
      <c r="AU2172" s="149" t="s">
        <v>83</v>
      </c>
      <c r="AY2172" s="17" t="s">
        <v>375</v>
      </c>
      <c r="BE2172" s="150">
        <f>IF(N2172="základní",J2172,0)</f>
        <v>0</v>
      </c>
      <c r="BF2172" s="150">
        <f>IF(N2172="snížená",J2172,0)</f>
        <v>0</v>
      </c>
      <c r="BG2172" s="150">
        <f>IF(N2172="zákl. přenesená",J2172,0)</f>
        <v>0</v>
      </c>
      <c r="BH2172" s="150">
        <f>IF(N2172="sníž. přenesená",J2172,0)</f>
        <v>0</v>
      </c>
      <c r="BI2172" s="150">
        <f>IF(N2172="nulová",J2172,0)</f>
        <v>0</v>
      </c>
      <c r="BJ2172" s="17" t="s">
        <v>83</v>
      </c>
      <c r="BK2172" s="150">
        <f>ROUND(I2172*H2172,2)</f>
        <v>0</v>
      </c>
      <c r="BL2172" s="17" t="s">
        <v>382</v>
      </c>
      <c r="BM2172" s="149" t="s">
        <v>3807</v>
      </c>
    </row>
    <row r="2173" spans="2:65" s="12" customFormat="1" ht="11.25" x14ac:dyDescent="0.2">
      <c r="B2173" s="151"/>
      <c r="D2173" s="152" t="s">
        <v>384</v>
      </c>
      <c r="E2173" s="153" t="s">
        <v>1</v>
      </c>
      <c r="F2173" s="154" t="s">
        <v>83</v>
      </c>
      <c r="H2173" s="155">
        <v>1</v>
      </c>
      <c r="I2173" s="156"/>
      <c r="L2173" s="151"/>
      <c r="M2173" s="157"/>
      <c r="T2173" s="158"/>
      <c r="AT2173" s="153" t="s">
        <v>384</v>
      </c>
      <c r="AU2173" s="153" t="s">
        <v>83</v>
      </c>
      <c r="AV2173" s="12" t="s">
        <v>85</v>
      </c>
      <c r="AW2173" s="12" t="s">
        <v>32</v>
      </c>
      <c r="AX2173" s="12" t="s">
        <v>83</v>
      </c>
      <c r="AY2173" s="153" t="s">
        <v>375</v>
      </c>
    </row>
    <row r="2174" spans="2:65" s="14" customFormat="1" ht="11.25" x14ac:dyDescent="0.2">
      <c r="B2174" s="166"/>
      <c r="D2174" s="152" t="s">
        <v>384</v>
      </c>
      <c r="E2174" s="167" t="s">
        <v>1</v>
      </c>
      <c r="F2174" s="168" t="s">
        <v>3799</v>
      </c>
      <c r="H2174" s="167" t="s">
        <v>1</v>
      </c>
      <c r="I2174" s="169"/>
      <c r="L2174" s="166"/>
      <c r="M2174" s="170"/>
      <c r="T2174" s="171"/>
      <c r="AT2174" s="167" t="s">
        <v>384</v>
      </c>
      <c r="AU2174" s="167" t="s">
        <v>83</v>
      </c>
      <c r="AV2174" s="14" t="s">
        <v>83</v>
      </c>
      <c r="AW2174" s="14" t="s">
        <v>32</v>
      </c>
      <c r="AX2174" s="14" t="s">
        <v>76</v>
      </c>
      <c r="AY2174" s="167" t="s">
        <v>375</v>
      </c>
    </row>
    <row r="2175" spans="2:65" s="1" customFormat="1" ht="16.5" customHeight="1" x14ac:dyDescent="0.2">
      <c r="B2175" s="32"/>
      <c r="C2175" s="138" t="s">
        <v>3808</v>
      </c>
      <c r="D2175" s="138" t="s">
        <v>377</v>
      </c>
      <c r="E2175" s="139" t="s">
        <v>3809</v>
      </c>
      <c r="F2175" s="140" t="s">
        <v>3810</v>
      </c>
      <c r="G2175" s="141" t="s">
        <v>631</v>
      </c>
      <c r="H2175" s="142">
        <v>100</v>
      </c>
      <c r="I2175" s="143"/>
      <c r="J2175" s="144">
        <f>ROUND(I2175*H2175,2)</f>
        <v>0</v>
      </c>
      <c r="K2175" s="140" t="s">
        <v>381</v>
      </c>
      <c r="L2175" s="32"/>
      <c r="M2175" s="145" t="s">
        <v>1</v>
      </c>
      <c r="N2175" s="146" t="s">
        <v>41</v>
      </c>
      <c r="P2175" s="147">
        <f>O2175*H2175</f>
        <v>0</v>
      </c>
      <c r="Q2175" s="147">
        <v>0</v>
      </c>
      <c r="R2175" s="147">
        <f>Q2175*H2175</f>
        <v>0</v>
      </c>
      <c r="S2175" s="147">
        <v>0</v>
      </c>
      <c r="T2175" s="148">
        <f>S2175*H2175</f>
        <v>0</v>
      </c>
      <c r="AR2175" s="149" t="s">
        <v>382</v>
      </c>
      <c r="AT2175" s="149" t="s">
        <v>377</v>
      </c>
      <c r="AU2175" s="149" t="s">
        <v>83</v>
      </c>
      <c r="AY2175" s="17" t="s">
        <v>375</v>
      </c>
      <c r="BE2175" s="150">
        <f>IF(N2175="základní",J2175,0)</f>
        <v>0</v>
      </c>
      <c r="BF2175" s="150">
        <f>IF(N2175="snížená",J2175,0)</f>
        <v>0</v>
      </c>
      <c r="BG2175" s="150">
        <f>IF(N2175="zákl. přenesená",J2175,0)</f>
        <v>0</v>
      </c>
      <c r="BH2175" s="150">
        <f>IF(N2175="sníž. přenesená",J2175,0)</f>
        <v>0</v>
      </c>
      <c r="BI2175" s="150">
        <f>IF(N2175="nulová",J2175,0)</f>
        <v>0</v>
      </c>
      <c r="BJ2175" s="17" t="s">
        <v>83</v>
      </c>
      <c r="BK2175" s="150">
        <f>ROUND(I2175*H2175,2)</f>
        <v>0</v>
      </c>
      <c r="BL2175" s="17" t="s">
        <v>382</v>
      </c>
      <c r="BM2175" s="149" t="s">
        <v>3811</v>
      </c>
    </row>
    <row r="2176" spans="2:65" s="12" customFormat="1" ht="11.25" x14ac:dyDescent="0.2">
      <c r="B2176" s="151"/>
      <c r="D2176" s="152" t="s">
        <v>384</v>
      </c>
      <c r="E2176" s="153" t="s">
        <v>1</v>
      </c>
      <c r="F2176" s="154" t="s">
        <v>1135</v>
      </c>
      <c r="H2176" s="155">
        <v>100</v>
      </c>
      <c r="I2176" s="156"/>
      <c r="L2176" s="151"/>
      <c r="M2176" s="157"/>
      <c r="T2176" s="158"/>
      <c r="AT2176" s="153" t="s">
        <v>384</v>
      </c>
      <c r="AU2176" s="153" t="s">
        <v>83</v>
      </c>
      <c r="AV2176" s="12" t="s">
        <v>85</v>
      </c>
      <c r="AW2176" s="12" t="s">
        <v>32</v>
      </c>
      <c r="AX2176" s="12" t="s">
        <v>83</v>
      </c>
      <c r="AY2176" s="153" t="s">
        <v>375</v>
      </c>
    </row>
    <row r="2177" spans="2:65" s="14" customFormat="1" ht="11.25" x14ac:dyDescent="0.2">
      <c r="B2177" s="166"/>
      <c r="D2177" s="152" t="s">
        <v>384</v>
      </c>
      <c r="E2177" s="167" t="s">
        <v>1</v>
      </c>
      <c r="F2177" s="168" t="s">
        <v>3812</v>
      </c>
      <c r="H2177" s="167" t="s">
        <v>1</v>
      </c>
      <c r="I2177" s="169"/>
      <c r="L2177" s="166"/>
      <c r="M2177" s="170"/>
      <c r="T2177" s="171"/>
      <c r="AT2177" s="167" t="s">
        <v>384</v>
      </c>
      <c r="AU2177" s="167" t="s">
        <v>83</v>
      </c>
      <c r="AV2177" s="14" t="s">
        <v>83</v>
      </c>
      <c r="AW2177" s="14" t="s">
        <v>32</v>
      </c>
      <c r="AX2177" s="14" t="s">
        <v>76</v>
      </c>
      <c r="AY2177" s="167" t="s">
        <v>375</v>
      </c>
    </row>
    <row r="2178" spans="2:65" s="1" customFormat="1" ht="24.2" customHeight="1" x14ac:dyDescent="0.2">
      <c r="B2178" s="32"/>
      <c r="C2178" s="138" t="s">
        <v>3813</v>
      </c>
      <c r="D2178" s="138" t="s">
        <v>377</v>
      </c>
      <c r="E2178" s="139" t="s">
        <v>3814</v>
      </c>
      <c r="F2178" s="140" t="s">
        <v>3815</v>
      </c>
      <c r="G2178" s="141" t="s">
        <v>1825</v>
      </c>
      <c r="H2178" s="142">
        <v>1</v>
      </c>
      <c r="I2178" s="143"/>
      <c r="J2178" s="144">
        <f>ROUND(I2178*H2178,2)</f>
        <v>0</v>
      </c>
      <c r="K2178" s="140" t="s">
        <v>381</v>
      </c>
      <c r="L2178" s="32"/>
      <c r="M2178" s="145" t="s">
        <v>1</v>
      </c>
      <c r="N2178" s="146" t="s">
        <v>41</v>
      </c>
      <c r="P2178" s="147">
        <f>O2178*H2178</f>
        <v>0</v>
      </c>
      <c r="Q2178" s="147">
        <v>0</v>
      </c>
      <c r="R2178" s="147">
        <f>Q2178*H2178</f>
        <v>0</v>
      </c>
      <c r="S2178" s="147">
        <v>0</v>
      </c>
      <c r="T2178" s="148">
        <f>S2178*H2178</f>
        <v>0</v>
      </c>
      <c r="AR2178" s="149" t="s">
        <v>382</v>
      </c>
      <c r="AT2178" s="149" t="s">
        <v>377</v>
      </c>
      <c r="AU2178" s="149" t="s">
        <v>83</v>
      </c>
      <c r="AY2178" s="17" t="s">
        <v>375</v>
      </c>
      <c r="BE2178" s="150">
        <f>IF(N2178="základní",J2178,0)</f>
        <v>0</v>
      </c>
      <c r="BF2178" s="150">
        <f>IF(N2178="snížená",J2178,0)</f>
        <v>0</v>
      </c>
      <c r="BG2178" s="150">
        <f>IF(N2178="zákl. přenesená",J2178,0)</f>
        <v>0</v>
      </c>
      <c r="BH2178" s="150">
        <f>IF(N2178="sníž. přenesená",J2178,0)</f>
        <v>0</v>
      </c>
      <c r="BI2178" s="150">
        <f>IF(N2178="nulová",J2178,0)</f>
        <v>0</v>
      </c>
      <c r="BJ2178" s="17" t="s">
        <v>83</v>
      </c>
      <c r="BK2178" s="150">
        <f>ROUND(I2178*H2178,2)</f>
        <v>0</v>
      </c>
      <c r="BL2178" s="17" t="s">
        <v>382</v>
      </c>
      <c r="BM2178" s="149" t="s">
        <v>3816</v>
      </c>
    </row>
    <row r="2179" spans="2:65" s="1" customFormat="1" ht="58.5" x14ac:dyDescent="0.2">
      <c r="B2179" s="32"/>
      <c r="D2179" s="152" t="s">
        <v>1139</v>
      </c>
      <c r="F2179" s="189" t="s">
        <v>3817</v>
      </c>
      <c r="I2179" s="190"/>
      <c r="L2179" s="32"/>
      <c r="M2179" s="191"/>
      <c r="T2179" s="56"/>
      <c r="AT2179" s="17" t="s">
        <v>1139</v>
      </c>
      <c r="AU2179" s="17" t="s">
        <v>83</v>
      </c>
    </row>
    <row r="2180" spans="2:65" s="12" customFormat="1" ht="11.25" x14ac:dyDescent="0.2">
      <c r="B2180" s="151"/>
      <c r="D2180" s="152" t="s">
        <v>384</v>
      </c>
      <c r="E2180" s="153" t="s">
        <v>1</v>
      </c>
      <c r="F2180" s="154" t="s">
        <v>83</v>
      </c>
      <c r="H2180" s="155">
        <v>1</v>
      </c>
      <c r="I2180" s="156"/>
      <c r="L2180" s="151"/>
      <c r="M2180" s="157"/>
      <c r="T2180" s="158"/>
      <c r="AT2180" s="153" t="s">
        <v>384</v>
      </c>
      <c r="AU2180" s="153" t="s">
        <v>83</v>
      </c>
      <c r="AV2180" s="12" t="s">
        <v>85</v>
      </c>
      <c r="AW2180" s="12" t="s">
        <v>32</v>
      </c>
      <c r="AX2180" s="12" t="s">
        <v>83</v>
      </c>
      <c r="AY2180" s="153" t="s">
        <v>375</v>
      </c>
    </row>
    <row r="2181" spans="2:65" s="14" customFormat="1" ht="11.25" x14ac:dyDescent="0.2">
      <c r="B2181" s="166"/>
      <c r="D2181" s="152" t="s">
        <v>384</v>
      </c>
      <c r="E2181" s="167" t="s">
        <v>1</v>
      </c>
      <c r="F2181" s="168" t="s">
        <v>3812</v>
      </c>
      <c r="H2181" s="167" t="s">
        <v>1</v>
      </c>
      <c r="I2181" s="169"/>
      <c r="L2181" s="166"/>
      <c r="M2181" s="170"/>
      <c r="T2181" s="171"/>
      <c r="AT2181" s="167" t="s">
        <v>384</v>
      </c>
      <c r="AU2181" s="167" t="s">
        <v>83</v>
      </c>
      <c r="AV2181" s="14" t="s">
        <v>83</v>
      </c>
      <c r="AW2181" s="14" t="s">
        <v>32</v>
      </c>
      <c r="AX2181" s="14" t="s">
        <v>76</v>
      </c>
      <c r="AY2181" s="167" t="s">
        <v>375</v>
      </c>
    </row>
    <row r="2182" spans="2:65" s="1" customFormat="1" ht="24.2" customHeight="1" x14ac:dyDescent="0.2">
      <c r="B2182" s="32"/>
      <c r="C2182" s="138" t="s">
        <v>3818</v>
      </c>
      <c r="D2182" s="138" t="s">
        <v>377</v>
      </c>
      <c r="E2182" s="139" t="s">
        <v>3819</v>
      </c>
      <c r="F2182" s="140" t="s">
        <v>3820</v>
      </c>
      <c r="G2182" s="141" t="s">
        <v>1825</v>
      </c>
      <c r="H2182" s="142">
        <v>1</v>
      </c>
      <c r="I2182" s="143"/>
      <c r="J2182" s="144">
        <f>ROUND(I2182*H2182,2)</f>
        <v>0</v>
      </c>
      <c r="K2182" s="140" t="s">
        <v>381</v>
      </c>
      <c r="L2182" s="32"/>
      <c r="M2182" s="145" t="s">
        <v>1</v>
      </c>
      <c r="N2182" s="146" t="s">
        <v>41</v>
      </c>
      <c r="P2182" s="147">
        <f>O2182*H2182</f>
        <v>0</v>
      </c>
      <c r="Q2182" s="147">
        <v>0</v>
      </c>
      <c r="R2182" s="147">
        <f>Q2182*H2182</f>
        <v>0</v>
      </c>
      <c r="S2182" s="147">
        <v>0</v>
      </c>
      <c r="T2182" s="148">
        <f>S2182*H2182</f>
        <v>0</v>
      </c>
      <c r="AR2182" s="149" t="s">
        <v>382</v>
      </c>
      <c r="AT2182" s="149" t="s">
        <v>377</v>
      </c>
      <c r="AU2182" s="149" t="s">
        <v>83</v>
      </c>
      <c r="AY2182" s="17" t="s">
        <v>375</v>
      </c>
      <c r="BE2182" s="150">
        <f>IF(N2182="základní",J2182,0)</f>
        <v>0</v>
      </c>
      <c r="BF2182" s="150">
        <f>IF(N2182="snížená",J2182,0)</f>
        <v>0</v>
      </c>
      <c r="BG2182" s="150">
        <f>IF(N2182="zákl. přenesená",J2182,0)</f>
        <v>0</v>
      </c>
      <c r="BH2182" s="150">
        <f>IF(N2182="sníž. přenesená",J2182,0)</f>
        <v>0</v>
      </c>
      <c r="BI2182" s="150">
        <f>IF(N2182="nulová",J2182,0)</f>
        <v>0</v>
      </c>
      <c r="BJ2182" s="17" t="s">
        <v>83</v>
      </c>
      <c r="BK2182" s="150">
        <f>ROUND(I2182*H2182,2)</f>
        <v>0</v>
      </c>
      <c r="BL2182" s="17" t="s">
        <v>382</v>
      </c>
      <c r="BM2182" s="149" t="s">
        <v>3821</v>
      </c>
    </row>
    <row r="2183" spans="2:65" s="12" customFormat="1" ht="11.25" x14ac:dyDescent="0.2">
      <c r="B2183" s="151"/>
      <c r="D2183" s="152" t="s">
        <v>384</v>
      </c>
      <c r="E2183" s="153" t="s">
        <v>1</v>
      </c>
      <c r="F2183" s="154" t="s">
        <v>83</v>
      </c>
      <c r="H2183" s="155">
        <v>1</v>
      </c>
      <c r="I2183" s="156"/>
      <c r="L2183" s="151"/>
      <c r="M2183" s="157"/>
      <c r="T2183" s="158"/>
      <c r="AT2183" s="153" t="s">
        <v>384</v>
      </c>
      <c r="AU2183" s="153" t="s">
        <v>83</v>
      </c>
      <c r="AV2183" s="12" t="s">
        <v>85</v>
      </c>
      <c r="AW2183" s="12" t="s">
        <v>32</v>
      </c>
      <c r="AX2183" s="12" t="s">
        <v>83</v>
      </c>
      <c r="AY2183" s="153" t="s">
        <v>375</v>
      </c>
    </row>
    <row r="2184" spans="2:65" s="14" customFormat="1" ht="11.25" x14ac:dyDescent="0.2">
      <c r="B2184" s="166"/>
      <c r="D2184" s="152" t="s">
        <v>384</v>
      </c>
      <c r="E2184" s="167" t="s">
        <v>1</v>
      </c>
      <c r="F2184" s="168" t="s">
        <v>3822</v>
      </c>
      <c r="H2184" s="167" t="s">
        <v>1</v>
      </c>
      <c r="I2184" s="169"/>
      <c r="L2184" s="166"/>
      <c r="M2184" s="170"/>
      <c r="T2184" s="171"/>
      <c r="AT2184" s="167" t="s">
        <v>384</v>
      </c>
      <c r="AU2184" s="167" t="s">
        <v>83</v>
      </c>
      <c r="AV2184" s="14" t="s">
        <v>83</v>
      </c>
      <c r="AW2184" s="14" t="s">
        <v>32</v>
      </c>
      <c r="AX2184" s="14" t="s">
        <v>76</v>
      </c>
      <c r="AY2184" s="167" t="s">
        <v>375</v>
      </c>
    </row>
    <row r="2185" spans="2:65" s="1" customFormat="1" ht="24.2" customHeight="1" x14ac:dyDescent="0.2">
      <c r="B2185" s="32"/>
      <c r="C2185" s="138" t="s">
        <v>3823</v>
      </c>
      <c r="D2185" s="138" t="s">
        <v>377</v>
      </c>
      <c r="E2185" s="139" t="s">
        <v>3824</v>
      </c>
      <c r="F2185" s="140" t="s">
        <v>3825</v>
      </c>
      <c r="G2185" s="141" t="s">
        <v>1825</v>
      </c>
      <c r="H2185" s="142">
        <v>1</v>
      </c>
      <c r="I2185" s="143"/>
      <c r="J2185" s="144">
        <f>ROUND(I2185*H2185,2)</f>
        <v>0</v>
      </c>
      <c r="K2185" s="140" t="s">
        <v>381</v>
      </c>
      <c r="L2185" s="32"/>
      <c r="M2185" s="145" t="s">
        <v>1</v>
      </c>
      <c r="N2185" s="146" t="s">
        <v>41</v>
      </c>
      <c r="P2185" s="147">
        <f>O2185*H2185</f>
        <v>0</v>
      </c>
      <c r="Q2185" s="147">
        <v>0</v>
      </c>
      <c r="R2185" s="147">
        <f>Q2185*H2185</f>
        <v>0</v>
      </c>
      <c r="S2185" s="147">
        <v>0</v>
      </c>
      <c r="T2185" s="148">
        <f>S2185*H2185</f>
        <v>0</v>
      </c>
      <c r="AR2185" s="149" t="s">
        <v>382</v>
      </c>
      <c r="AT2185" s="149" t="s">
        <v>377</v>
      </c>
      <c r="AU2185" s="149" t="s">
        <v>83</v>
      </c>
      <c r="AY2185" s="17" t="s">
        <v>375</v>
      </c>
      <c r="BE2185" s="150">
        <f>IF(N2185="základní",J2185,0)</f>
        <v>0</v>
      </c>
      <c r="BF2185" s="150">
        <f>IF(N2185="snížená",J2185,0)</f>
        <v>0</v>
      </c>
      <c r="BG2185" s="150">
        <f>IF(N2185="zákl. přenesená",J2185,0)</f>
        <v>0</v>
      </c>
      <c r="BH2185" s="150">
        <f>IF(N2185="sníž. přenesená",J2185,0)</f>
        <v>0</v>
      </c>
      <c r="BI2185" s="150">
        <f>IF(N2185="nulová",J2185,0)</f>
        <v>0</v>
      </c>
      <c r="BJ2185" s="17" t="s">
        <v>83</v>
      </c>
      <c r="BK2185" s="150">
        <f>ROUND(I2185*H2185,2)</f>
        <v>0</v>
      </c>
      <c r="BL2185" s="17" t="s">
        <v>382</v>
      </c>
      <c r="BM2185" s="149" t="s">
        <v>3826</v>
      </c>
    </row>
    <row r="2186" spans="2:65" s="12" customFormat="1" ht="11.25" x14ac:dyDescent="0.2">
      <c r="B2186" s="151"/>
      <c r="D2186" s="152" t="s">
        <v>384</v>
      </c>
      <c r="E2186" s="153" t="s">
        <v>1</v>
      </c>
      <c r="F2186" s="154" t="s">
        <v>83</v>
      </c>
      <c r="H2186" s="155">
        <v>1</v>
      </c>
      <c r="I2186" s="156"/>
      <c r="L2186" s="151"/>
      <c r="M2186" s="157"/>
      <c r="T2186" s="158"/>
      <c r="AT2186" s="153" t="s">
        <v>384</v>
      </c>
      <c r="AU2186" s="153" t="s">
        <v>83</v>
      </c>
      <c r="AV2186" s="12" t="s">
        <v>85</v>
      </c>
      <c r="AW2186" s="12" t="s">
        <v>32</v>
      </c>
      <c r="AX2186" s="12" t="s">
        <v>83</v>
      </c>
      <c r="AY2186" s="153" t="s">
        <v>375</v>
      </c>
    </row>
    <row r="2187" spans="2:65" s="14" customFormat="1" ht="11.25" x14ac:dyDescent="0.2">
      <c r="B2187" s="166"/>
      <c r="D2187" s="152" t="s">
        <v>384</v>
      </c>
      <c r="E2187" s="167" t="s">
        <v>1</v>
      </c>
      <c r="F2187" s="168" t="s">
        <v>3827</v>
      </c>
      <c r="H2187" s="167" t="s">
        <v>1</v>
      </c>
      <c r="I2187" s="169"/>
      <c r="L2187" s="166"/>
      <c r="M2187" s="170"/>
      <c r="T2187" s="171"/>
      <c r="AT2187" s="167" t="s">
        <v>384</v>
      </c>
      <c r="AU2187" s="167" t="s">
        <v>83</v>
      </c>
      <c r="AV2187" s="14" t="s">
        <v>83</v>
      </c>
      <c r="AW2187" s="14" t="s">
        <v>32</v>
      </c>
      <c r="AX2187" s="14" t="s">
        <v>76</v>
      </c>
      <c r="AY2187" s="167" t="s">
        <v>375</v>
      </c>
    </row>
    <row r="2188" spans="2:65" s="1" customFormat="1" ht="24.2" customHeight="1" x14ac:dyDescent="0.2">
      <c r="B2188" s="32"/>
      <c r="C2188" s="138" t="s">
        <v>3828</v>
      </c>
      <c r="D2188" s="138" t="s">
        <v>377</v>
      </c>
      <c r="E2188" s="139" t="s">
        <v>3829</v>
      </c>
      <c r="F2188" s="140" t="s">
        <v>3830</v>
      </c>
      <c r="G2188" s="141" t="s">
        <v>1825</v>
      </c>
      <c r="H2188" s="142">
        <v>1</v>
      </c>
      <c r="I2188" s="143"/>
      <c r="J2188" s="144">
        <f>ROUND(I2188*H2188,2)</f>
        <v>0</v>
      </c>
      <c r="K2188" s="140" t="s">
        <v>381</v>
      </c>
      <c r="L2188" s="32"/>
      <c r="M2188" s="145" t="s">
        <v>1</v>
      </c>
      <c r="N2188" s="146" t="s">
        <v>41</v>
      </c>
      <c r="P2188" s="147">
        <f>O2188*H2188</f>
        <v>0</v>
      </c>
      <c r="Q2188" s="147">
        <v>0</v>
      </c>
      <c r="R2188" s="147">
        <f>Q2188*H2188</f>
        <v>0</v>
      </c>
      <c r="S2188" s="147">
        <v>0</v>
      </c>
      <c r="T2188" s="148">
        <f>S2188*H2188</f>
        <v>0</v>
      </c>
      <c r="AR2188" s="149" t="s">
        <v>382</v>
      </c>
      <c r="AT2188" s="149" t="s">
        <v>377</v>
      </c>
      <c r="AU2188" s="149" t="s">
        <v>83</v>
      </c>
      <c r="AY2188" s="17" t="s">
        <v>375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83</v>
      </c>
      <c r="BK2188" s="150">
        <f>ROUND(I2188*H2188,2)</f>
        <v>0</v>
      </c>
      <c r="BL2188" s="17" t="s">
        <v>382</v>
      </c>
      <c r="BM2188" s="149" t="s">
        <v>3831</v>
      </c>
    </row>
    <row r="2189" spans="2:65" s="12" customFormat="1" ht="11.25" x14ac:dyDescent="0.2">
      <c r="B2189" s="151"/>
      <c r="D2189" s="152" t="s">
        <v>384</v>
      </c>
      <c r="E2189" s="153" t="s">
        <v>1</v>
      </c>
      <c r="F2189" s="154" t="s">
        <v>83</v>
      </c>
      <c r="H2189" s="155">
        <v>1</v>
      </c>
      <c r="I2189" s="156"/>
      <c r="L2189" s="151"/>
      <c r="M2189" s="157"/>
      <c r="T2189" s="158"/>
      <c r="AT2189" s="153" t="s">
        <v>384</v>
      </c>
      <c r="AU2189" s="153" t="s">
        <v>83</v>
      </c>
      <c r="AV2189" s="12" t="s">
        <v>85</v>
      </c>
      <c r="AW2189" s="12" t="s">
        <v>32</v>
      </c>
      <c r="AX2189" s="12" t="s">
        <v>83</v>
      </c>
      <c r="AY2189" s="153" t="s">
        <v>375</v>
      </c>
    </row>
    <row r="2190" spans="2:65" s="14" customFormat="1" ht="11.25" x14ac:dyDescent="0.2">
      <c r="B2190" s="166"/>
      <c r="D2190" s="152" t="s">
        <v>384</v>
      </c>
      <c r="E2190" s="167" t="s">
        <v>1</v>
      </c>
      <c r="F2190" s="168" t="s">
        <v>3832</v>
      </c>
      <c r="H2190" s="167" t="s">
        <v>1</v>
      </c>
      <c r="I2190" s="169"/>
      <c r="L2190" s="166"/>
      <c r="M2190" s="170"/>
      <c r="T2190" s="171"/>
      <c r="AT2190" s="167" t="s">
        <v>384</v>
      </c>
      <c r="AU2190" s="167" t="s">
        <v>83</v>
      </c>
      <c r="AV2190" s="14" t="s">
        <v>83</v>
      </c>
      <c r="AW2190" s="14" t="s">
        <v>32</v>
      </c>
      <c r="AX2190" s="14" t="s">
        <v>76</v>
      </c>
      <c r="AY2190" s="167" t="s">
        <v>375</v>
      </c>
    </row>
    <row r="2191" spans="2:65" s="1" customFormat="1" ht="24.2" customHeight="1" x14ac:dyDescent="0.2">
      <c r="B2191" s="32"/>
      <c r="C2191" s="138" t="s">
        <v>3833</v>
      </c>
      <c r="D2191" s="138" t="s">
        <v>377</v>
      </c>
      <c r="E2191" s="139" t="s">
        <v>3834</v>
      </c>
      <c r="F2191" s="140" t="s">
        <v>3835</v>
      </c>
      <c r="G2191" s="141" t="s">
        <v>1825</v>
      </c>
      <c r="H2191" s="142">
        <v>1</v>
      </c>
      <c r="I2191" s="143"/>
      <c r="J2191" s="144">
        <f>ROUND(I2191*H2191,2)</f>
        <v>0</v>
      </c>
      <c r="K2191" s="140" t="s">
        <v>381</v>
      </c>
      <c r="L2191" s="32"/>
      <c r="M2191" s="145" t="s">
        <v>1</v>
      </c>
      <c r="N2191" s="146" t="s">
        <v>41</v>
      </c>
      <c r="P2191" s="147">
        <f>O2191*H2191</f>
        <v>0</v>
      </c>
      <c r="Q2191" s="147">
        <v>0</v>
      </c>
      <c r="R2191" s="147">
        <f>Q2191*H2191</f>
        <v>0</v>
      </c>
      <c r="S2191" s="147">
        <v>0</v>
      </c>
      <c r="T2191" s="148">
        <f>S2191*H2191</f>
        <v>0</v>
      </c>
      <c r="AR2191" s="149" t="s">
        <v>382</v>
      </c>
      <c r="AT2191" s="149" t="s">
        <v>377</v>
      </c>
      <c r="AU2191" s="149" t="s">
        <v>83</v>
      </c>
      <c r="AY2191" s="17" t="s">
        <v>375</v>
      </c>
      <c r="BE2191" s="150">
        <f>IF(N2191="základní",J2191,0)</f>
        <v>0</v>
      </c>
      <c r="BF2191" s="150">
        <f>IF(N2191="snížená",J2191,0)</f>
        <v>0</v>
      </c>
      <c r="BG2191" s="150">
        <f>IF(N2191="zákl. přenesená",J2191,0)</f>
        <v>0</v>
      </c>
      <c r="BH2191" s="150">
        <f>IF(N2191="sníž. přenesená",J2191,0)</f>
        <v>0</v>
      </c>
      <c r="BI2191" s="150">
        <f>IF(N2191="nulová",J2191,0)</f>
        <v>0</v>
      </c>
      <c r="BJ2191" s="17" t="s">
        <v>83</v>
      </c>
      <c r="BK2191" s="150">
        <f>ROUND(I2191*H2191,2)</f>
        <v>0</v>
      </c>
      <c r="BL2191" s="17" t="s">
        <v>382</v>
      </c>
      <c r="BM2191" s="149" t="s">
        <v>3836</v>
      </c>
    </row>
    <row r="2192" spans="2:65" s="12" customFormat="1" ht="11.25" x14ac:dyDescent="0.2">
      <c r="B2192" s="151"/>
      <c r="D2192" s="152" t="s">
        <v>384</v>
      </c>
      <c r="E2192" s="153" t="s">
        <v>1</v>
      </c>
      <c r="F2192" s="154" t="s">
        <v>83</v>
      </c>
      <c r="H2192" s="155">
        <v>1</v>
      </c>
      <c r="I2192" s="156"/>
      <c r="L2192" s="151"/>
      <c r="M2192" s="157"/>
      <c r="T2192" s="158"/>
      <c r="AT2192" s="153" t="s">
        <v>384</v>
      </c>
      <c r="AU2192" s="153" t="s">
        <v>83</v>
      </c>
      <c r="AV2192" s="12" t="s">
        <v>85</v>
      </c>
      <c r="AW2192" s="12" t="s">
        <v>32</v>
      </c>
      <c r="AX2192" s="12" t="s">
        <v>83</v>
      </c>
      <c r="AY2192" s="153" t="s">
        <v>375</v>
      </c>
    </row>
    <row r="2193" spans="2:65" s="14" customFormat="1" ht="11.25" x14ac:dyDescent="0.2">
      <c r="B2193" s="166"/>
      <c r="D2193" s="152" t="s">
        <v>384</v>
      </c>
      <c r="E2193" s="167" t="s">
        <v>1</v>
      </c>
      <c r="F2193" s="168" t="s">
        <v>3837</v>
      </c>
      <c r="H2193" s="167" t="s">
        <v>1</v>
      </c>
      <c r="I2193" s="169"/>
      <c r="L2193" s="166"/>
      <c r="M2193" s="170"/>
      <c r="T2193" s="171"/>
      <c r="AT2193" s="167" t="s">
        <v>384</v>
      </c>
      <c r="AU2193" s="167" t="s">
        <v>83</v>
      </c>
      <c r="AV2193" s="14" t="s">
        <v>83</v>
      </c>
      <c r="AW2193" s="14" t="s">
        <v>32</v>
      </c>
      <c r="AX2193" s="14" t="s">
        <v>76</v>
      </c>
      <c r="AY2193" s="167" t="s">
        <v>375</v>
      </c>
    </row>
    <row r="2194" spans="2:65" s="1" customFormat="1" ht="21.75" customHeight="1" x14ac:dyDescent="0.2">
      <c r="B2194" s="32"/>
      <c r="C2194" s="138" t="s">
        <v>3838</v>
      </c>
      <c r="D2194" s="138" t="s">
        <v>377</v>
      </c>
      <c r="E2194" s="139" t="s">
        <v>3839</v>
      </c>
      <c r="F2194" s="140" t="s">
        <v>3840</v>
      </c>
      <c r="G2194" s="141" t="s">
        <v>1825</v>
      </c>
      <c r="H2194" s="142">
        <v>2</v>
      </c>
      <c r="I2194" s="143"/>
      <c r="J2194" s="144">
        <f>ROUND(I2194*H2194,2)</f>
        <v>0</v>
      </c>
      <c r="K2194" s="140" t="s">
        <v>381</v>
      </c>
      <c r="L2194" s="32"/>
      <c r="M2194" s="145" t="s">
        <v>1</v>
      </c>
      <c r="N2194" s="146" t="s">
        <v>41</v>
      </c>
      <c r="P2194" s="147">
        <f>O2194*H2194</f>
        <v>0</v>
      </c>
      <c r="Q2194" s="147">
        <v>0</v>
      </c>
      <c r="R2194" s="147">
        <f>Q2194*H2194</f>
        <v>0</v>
      </c>
      <c r="S2194" s="147">
        <v>0</v>
      </c>
      <c r="T2194" s="148">
        <f>S2194*H2194</f>
        <v>0</v>
      </c>
      <c r="AR2194" s="149" t="s">
        <v>382</v>
      </c>
      <c r="AT2194" s="149" t="s">
        <v>377</v>
      </c>
      <c r="AU2194" s="149" t="s">
        <v>83</v>
      </c>
      <c r="AY2194" s="17" t="s">
        <v>375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83</v>
      </c>
      <c r="BK2194" s="150">
        <f>ROUND(I2194*H2194,2)</f>
        <v>0</v>
      </c>
      <c r="BL2194" s="17" t="s">
        <v>382</v>
      </c>
      <c r="BM2194" s="149" t="s">
        <v>3841</v>
      </c>
    </row>
    <row r="2195" spans="2:65" s="1" customFormat="1" ht="39" x14ac:dyDescent="0.2">
      <c r="B2195" s="32"/>
      <c r="D2195" s="152" t="s">
        <v>1139</v>
      </c>
      <c r="F2195" s="189" t="s">
        <v>3842</v>
      </c>
      <c r="I2195" s="190"/>
      <c r="L2195" s="32"/>
      <c r="M2195" s="191"/>
      <c r="T2195" s="56"/>
      <c r="AT2195" s="17" t="s">
        <v>1139</v>
      </c>
      <c r="AU2195" s="17" t="s">
        <v>83</v>
      </c>
    </row>
    <row r="2196" spans="2:65" s="12" customFormat="1" ht="11.25" x14ac:dyDescent="0.2">
      <c r="B2196" s="151"/>
      <c r="D2196" s="152" t="s">
        <v>384</v>
      </c>
      <c r="E2196" s="153" t="s">
        <v>1</v>
      </c>
      <c r="F2196" s="154" t="s">
        <v>85</v>
      </c>
      <c r="H2196" s="155">
        <v>2</v>
      </c>
      <c r="I2196" s="156"/>
      <c r="L2196" s="151"/>
      <c r="M2196" s="157"/>
      <c r="T2196" s="158"/>
      <c r="AT2196" s="153" t="s">
        <v>384</v>
      </c>
      <c r="AU2196" s="153" t="s">
        <v>83</v>
      </c>
      <c r="AV2196" s="12" t="s">
        <v>85</v>
      </c>
      <c r="AW2196" s="12" t="s">
        <v>32</v>
      </c>
      <c r="AX2196" s="12" t="s">
        <v>83</v>
      </c>
      <c r="AY2196" s="153" t="s">
        <v>375</v>
      </c>
    </row>
    <row r="2197" spans="2:65" s="14" customFormat="1" ht="11.25" x14ac:dyDescent="0.2">
      <c r="B2197" s="166"/>
      <c r="D2197" s="152" t="s">
        <v>384</v>
      </c>
      <c r="E2197" s="167" t="s">
        <v>1</v>
      </c>
      <c r="F2197" s="168" t="s">
        <v>3843</v>
      </c>
      <c r="H2197" s="167" t="s">
        <v>1</v>
      </c>
      <c r="I2197" s="169"/>
      <c r="L2197" s="166"/>
      <c r="M2197" s="170"/>
      <c r="T2197" s="171"/>
      <c r="AT2197" s="167" t="s">
        <v>384</v>
      </c>
      <c r="AU2197" s="167" t="s">
        <v>83</v>
      </c>
      <c r="AV2197" s="14" t="s">
        <v>83</v>
      </c>
      <c r="AW2197" s="14" t="s">
        <v>32</v>
      </c>
      <c r="AX2197" s="14" t="s">
        <v>76</v>
      </c>
      <c r="AY2197" s="167" t="s">
        <v>375</v>
      </c>
    </row>
    <row r="2198" spans="2:65" s="1" customFormat="1" ht="21.75" customHeight="1" x14ac:dyDescent="0.2">
      <c r="B2198" s="32"/>
      <c r="C2198" s="138" t="s">
        <v>3844</v>
      </c>
      <c r="D2198" s="138" t="s">
        <v>377</v>
      </c>
      <c r="E2198" s="139" t="s">
        <v>3845</v>
      </c>
      <c r="F2198" s="140" t="s">
        <v>3846</v>
      </c>
      <c r="G2198" s="141" t="s">
        <v>1825</v>
      </c>
      <c r="H2198" s="142">
        <v>1</v>
      </c>
      <c r="I2198" s="143"/>
      <c r="J2198" s="144">
        <f>ROUND(I2198*H2198,2)</f>
        <v>0</v>
      </c>
      <c r="K2198" s="140" t="s">
        <v>381</v>
      </c>
      <c r="L2198" s="32"/>
      <c r="M2198" s="145" t="s">
        <v>1</v>
      </c>
      <c r="N2198" s="146" t="s">
        <v>41</v>
      </c>
      <c r="P2198" s="147">
        <f>O2198*H2198</f>
        <v>0</v>
      </c>
      <c r="Q2198" s="147">
        <v>0</v>
      </c>
      <c r="R2198" s="147">
        <f>Q2198*H2198</f>
        <v>0</v>
      </c>
      <c r="S2198" s="147">
        <v>0</v>
      </c>
      <c r="T2198" s="148">
        <f>S2198*H2198</f>
        <v>0</v>
      </c>
      <c r="AR2198" s="149" t="s">
        <v>382</v>
      </c>
      <c r="AT2198" s="149" t="s">
        <v>377</v>
      </c>
      <c r="AU2198" s="149" t="s">
        <v>83</v>
      </c>
      <c r="AY2198" s="17" t="s">
        <v>375</v>
      </c>
      <c r="BE2198" s="150">
        <f>IF(N2198="základní",J2198,0)</f>
        <v>0</v>
      </c>
      <c r="BF2198" s="150">
        <f>IF(N2198="snížená",J2198,0)</f>
        <v>0</v>
      </c>
      <c r="BG2198" s="150">
        <f>IF(N2198="zákl. přenesená",J2198,0)</f>
        <v>0</v>
      </c>
      <c r="BH2198" s="150">
        <f>IF(N2198="sníž. přenesená",J2198,0)</f>
        <v>0</v>
      </c>
      <c r="BI2198" s="150">
        <f>IF(N2198="nulová",J2198,0)</f>
        <v>0</v>
      </c>
      <c r="BJ2198" s="17" t="s">
        <v>83</v>
      </c>
      <c r="BK2198" s="150">
        <f>ROUND(I2198*H2198,2)</f>
        <v>0</v>
      </c>
      <c r="BL2198" s="17" t="s">
        <v>382</v>
      </c>
      <c r="BM2198" s="149" t="s">
        <v>3847</v>
      </c>
    </row>
    <row r="2199" spans="2:65" s="1" customFormat="1" ht="175.5" x14ac:dyDescent="0.2">
      <c r="B2199" s="32"/>
      <c r="D2199" s="152" t="s">
        <v>1139</v>
      </c>
      <c r="F2199" s="189" t="s">
        <v>3848</v>
      </c>
      <c r="I2199" s="190"/>
      <c r="L2199" s="32"/>
      <c r="M2199" s="191"/>
      <c r="T2199" s="56"/>
      <c r="AT2199" s="17" t="s">
        <v>1139</v>
      </c>
      <c r="AU2199" s="17" t="s">
        <v>83</v>
      </c>
    </row>
    <row r="2200" spans="2:65" s="14" customFormat="1" ht="11.25" x14ac:dyDescent="0.2">
      <c r="B2200" s="166"/>
      <c r="D2200" s="152" t="s">
        <v>384</v>
      </c>
      <c r="E2200" s="167" t="s">
        <v>1</v>
      </c>
      <c r="F2200" s="168" t="s">
        <v>3849</v>
      </c>
      <c r="H2200" s="167" t="s">
        <v>1</v>
      </c>
      <c r="I2200" s="169"/>
      <c r="L2200" s="166"/>
      <c r="M2200" s="170"/>
      <c r="T2200" s="171"/>
      <c r="AT2200" s="167" t="s">
        <v>384</v>
      </c>
      <c r="AU2200" s="167" t="s">
        <v>83</v>
      </c>
      <c r="AV2200" s="14" t="s">
        <v>83</v>
      </c>
      <c r="AW2200" s="14" t="s">
        <v>32</v>
      </c>
      <c r="AX2200" s="14" t="s">
        <v>76</v>
      </c>
      <c r="AY2200" s="167" t="s">
        <v>375</v>
      </c>
    </row>
    <row r="2201" spans="2:65" s="12" customFormat="1" ht="11.25" x14ac:dyDescent="0.2">
      <c r="B2201" s="151"/>
      <c r="D2201" s="152" t="s">
        <v>384</v>
      </c>
      <c r="E2201" s="153" t="s">
        <v>1</v>
      </c>
      <c r="F2201" s="154" t="s">
        <v>83</v>
      </c>
      <c r="H2201" s="155">
        <v>1</v>
      </c>
      <c r="I2201" s="156"/>
      <c r="L2201" s="151"/>
      <c r="M2201" s="157"/>
      <c r="T2201" s="158"/>
      <c r="AT2201" s="153" t="s">
        <v>384</v>
      </c>
      <c r="AU2201" s="153" t="s">
        <v>83</v>
      </c>
      <c r="AV2201" s="12" t="s">
        <v>85</v>
      </c>
      <c r="AW2201" s="12" t="s">
        <v>32</v>
      </c>
      <c r="AX2201" s="12" t="s">
        <v>83</v>
      </c>
      <c r="AY2201" s="153" t="s">
        <v>375</v>
      </c>
    </row>
    <row r="2202" spans="2:65" s="11" customFormat="1" ht="25.9" customHeight="1" x14ac:dyDescent="0.2">
      <c r="B2202" s="126"/>
      <c r="D2202" s="127" t="s">
        <v>75</v>
      </c>
      <c r="E2202" s="128" t="s">
        <v>1253</v>
      </c>
      <c r="F2202" s="128" t="s">
        <v>1254</v>
      </c>
      <c r="I2202" s="129"/>
      <c r="J2202" s="130">
        <f>BK2202</f>
        <v>0</v>
      </c>
      <c r="L2202" s="126"/>
      <c r="M2202" s="131"/>
      <c r="P2202" s="132">
        <f>P2203</f>
        <v>0</v>
      </c>
      <c r="R2202" s="132">
        <f>R2203</f>
        <v>0</v>
      </c>
      <c r="T2202" s="133">
        <f>T2203</f>
        <v>0</v>
      </c>
      <c r="AR2202" s="127" t="s">
        <v>85</v>
      </c>
      <c r="AT2202" s="134" t="s">
        <v>75</v>
      </c>
      <c r="AU2202" s="134" t="s">
        <v>76</v>
      </c>
      <c r="AY2202" s="127" t="s">
        <v>375</v>
      </c>
      <c r="BK2202" s="135">
        <f>BK2203</f>
        <v>0</v>
      </c>
    </row>
    <row r="2203" spans="2:65" s="11" customFormat="1" ht="22.9" customHeight="1" x14ac:dyDescent="0.2">
      <c r="B2203" s="126"/>
      <c r="D2203" s="127" t="s">
        <v>75</v>
      </c>
      <c r="E2203" s="136" t="s">
        <v>3850</v>
      </c>
      <c r="F2203" s="136" t="s">
        <v>3851</v>
      </c>
      <c r="I2203" s="129"/>
      <c r="J2203" s="137">
        <f>BK2203</f>
        <v>0</v>
      </c>
      <c r="L2203" s="126"/>
      <c r="M2203" s="131"/>
      <c r="P2203" s="132">
        <f>P2204</f>
        <v>0</v>
      </c>
      <c r="R2203" s="132">
        <f>R2204</f>
        <v>0</v>
      </c>
      <c r="T2203" s="133">
        <f>T2204</f>
        <v>0</v>
      </c>
      <c r="AR2203" s="127" t="s">
        <v>85</v>
      </c>
      <c r="AT2203" s="134" t="s">
        <v>75</v>
      </c>
      <c r="AU2203" s="134" t="s">
        <v>83</v>
      </c>
      <c r="AY2203" s="127" t="s">
        <v>375</v>
      </c>
      <c r="BK2203" s="135">
        <f>BK2204</f>
        <v>0</v>
      </c>
    </row>
    <row r="2204" spans="2:65" s="1" customFormat="1" ht="24.2" customHeight="1" x14ac:dyDescent="0.2">
      <c r="B2204" s="32"/>
      <c r="C2204" s="138" t="s">
        <v>3852</v>
      </c>
      <c r="D2204" s="138" t="s">
        <v>377</v>
      </c>
      <c r="E2204" s="139" t="s">
        <v>3853</v>
      </c>
      <c r="F2204" s="140" t="s">
        <v>3854</v>
      </c>
      <c r="G2204" s="141" t="s">
        <v>1308</v>
      </c>
      <c r="H2204" s="192"/>
      <c r="I2204" s="143"/>
      <c r="J2204" s="144">
        <f>ROUND(I2204*H2204,2)</f>
        <v>0</v>
      </c>
      <c r="K2204" s="140" t="s">
        <v>381</v>
      </c>
      <c r="L2204" s="32"/>
      <c r="M2204" s="145" t="s">
        <v>1</v>
      </c>
      <c r="N2204" s="146" t="s">
        <v>41</v>
      </c>
      <c r="P2204" s="147">
        <f>O2204*H2204</f>
        <v>0</v>
      </c>
      <c r="Q2204" s="147">
        <v>0</v>
      </c>
      <c r="R2204" s="147">
        <f>Q2204*H2204</f>
        <v>0</v>
      </c>
      <c r="S2204" s="147">
        <v>0</v>
      </c>
      <c r="T2204" s="148">
        <f>S2204*H2204</f>
        <v>0</v>
      </c>
      <c r="AR2204" s="149" t="s">
        <v>491</v>
      </c>
      <c r="AT2204" s="149" t="s">
        <v>377</v>
      </c>
      <c r="AU2204" s="149" t="s">
        <v>85</v>
      </c>
      <c r="AY2204" s="17" t="s">
        <v>375</v>
      </c>
      <c r="BE2204" s="150">
        <f>IF(N2204="základní",J2204,0)</f>
        <v>0</v>
      </c>
      <c r="BF2204" s="150">
        <f>IF(N2204="snížená",J2204,0)</f>
        <v>0</v>
      </c>
      <c r="BG2204" s="150">
        <f>IF(N2204="zákl. přenesená",J2204,0)</f>
        <v>0</v>
      </c>
      <c r="BH2204" s="150">
        <f>IF(N2204="sníž. přenesená",J2204,0)</f>
        <v>0</v>
      </c>
      <c r="BI2204" s="150">
        <f>IF(N2204="nulová",J2204,0)</f>
        <v>0</v>
      </c>
      <c r="BJ2204" s="17" t="s">
        <v>83</v>
      </c>
      <c r="BK2204" s="150">
        <f>ROUND(I2204*H2204,2)</f>
        <v>0</v>
      </c>
      <c r="BL2204" s="17" t="s">
        <v>491</v>
      </c>
      <c r="BM2204" s="149" t="s">
        <v>3855</v>
      </c>
    </row>
    <row r="2205" spans="2:65" s="11" customFormat="1" ht="25.9" customHeight="1" x14ac:dyDescent="0.2">
      <c r="B2205" s="126"/>
      <c r="D2205" s="127" t="s">
        <v>75</v>
      </c>
      <c r="E2205" s="128" t="s">
        <v>2334</v>
      </c>
      <c r="F2205" s="128" t="s">
        <v>3856</v>
      </c>
      <c r="I2205" s="129"/>
      <c r="J2205" s="130">
        <f>BK2205</f>
        <v>0</v>
      </c>
      <c r="L2205" s="126"/>
      <c r="M2205" s="131"/>
      <c r="P2205" s="132">
        <f>SUM(P2206:P2223)</f>
        <v>0</v>
      </c>
      <c r="R2205" s="132">
        <f>SUM(R2206:R2223)</f>
        <v>0</v>
      </c>
      <c r="T2205" s="133">
        <f>SUM(T2206:T2223)</f>
        <v>0</v>
      </c>
      <c r="AR2205" s="127" t="s">
        <v>382</v>
      </c>
      <c r="AT2205" s="134" t="s">
        <v>75</v>
      </c>
      <c r="AU2205" s="134" t="s">
        <v>76</v>
      </c>
      <c r="AY2205" s="127" t="s">
        <v>375</v>
      </c>
      <c r="BK2205" s="135">
        <f>SUM(BK2206:BK2223)</f>
        <v>0</v>
      </c>
    </row>
    <row r="2206" spans="2:65" s="1" customFormat="1" ht="16.5" customHeight="1" x14ac:dyDescent="0.2">
      <c r="B2206" s="32"/>
      <c r="C2206" s="138" t="s">
        <v>3857</v>
      </c>
      <c r="D2206" s="138" t="s">
        <v>377</v>
      </c>
      <c r="E2206" s="139" t="s">
        <v>3858</v>
      </c>
      <c r="F2206" s="140" t="s">
        <v>3859</v>
      </c>
      <c r="G2206" s="141" t="s">
        <v>3860</v>
      </c>
      <c r="H2206" s="142">
        <v>6</v>
      </c>
      <c r="I2206" s="143"/>
      <c r="J2206" s="144">
        <f>ROUND(I2206*H2206,2)</f>
        <v>0</v>
      </c>
      <c r="K2206" s="140" t="s">
        <v>381</v>
      </c>
      <c r="L2206" s="32"/>
      <c r="M2206" s="145" t="s">
        <v>1</v>
      </c>
      <c r="N2206" s="146" t="s">
        <v>41</v>
      </c>
      <c r="P2206" s="147">
        <f>O2206*H2206</f>
        <v>0</v>
      </c>
      <c r="Q2206" s="147">
        <v>0</v>
      </c>
      <c r="R2206" s="147">
        <f>Q2206*H2206</f>
        <v>0</v>
      </c>
      <c r="S2206" s="147">
        <v>0</v>
      </c>
      <c r="T2206" s="148">
        <f>S2206*H2206</f>
        <v>0</v>
      </c>
      <c r="AR2206" s="149" t="s">
        <v>2339</v>
      </c>
      <c r="AT2206" s="149" t="s">
        <v>377</v>
      </c>
      <c r="AU2206" s="149" t="s">
        <v>83</v>
      </c>
      <c r="AY2206" s="17" t="s">
        <v>375</v>
      </c>
      <c r="BE2206" s="150">
        <f>IF(N2206="základní",J2206,0)</f>
        <v>0</v>
      </c>
      <c r="BF2206" s="150">
        <f>IF(N2206="snížená",J2206,0)</f>
        <v>0</v>
      </c>
      <c r="BG2206" s="150">
        <f>IF(N2206="zákl. přenesená",J2206,0)</f>
        <v>0</v>
      </c>
      <c r="BH2206" s="150">
        <f>IF(N2206="sníž. přenesená",J2206,0)</f>
        <v>0</v>
      </c>
      <c r="BI2206" s="150">
        <f>IF(N2206="nulová",J2206,0)</f>
        <v>0</v>
      </c>
      <c r="BJ2206" s="17" t="s">
        <v>83</v>
      </c>
      <c r="BK2206" s="150">
        <f>ROUND(I2206*H2206,2)</f>
        <v>0</v>
      </c>
      <c r="BL2206" s="17" t="s">
        <v>2339</v>
      </c>
      <c r="BM2206" s="149" t="s">
        <v>3861</v>
      </c>
    </row>
    <row r="2207" spans="2:65" s="12" customFormat="1" ht="11.25" x14ac:dyDescent="0.2">
      <c r="B2207" s="151"/>
      <c r="D2207" s="152" t="s">
        <v>384</v>
      </c>
      <c r="E2207" s="153" t="s">
        <v>1</v>
      </c>
      <c r="F2207" s="154" t="s">
        <v>413</v>
      </c>
      <c r="H2207" s="155">
        <v>6</v>
      </c>
      <c r="I2207" s="156"/>
      <c r="L2207" s="151"/>
      <c r="M2207" s="157"/>
      <c r="T2207" s="158"/>
      <c r="AT2207" s="153" t="s">
        <v>384</v>
      </c>
      <c r="AU2207" s="153" t="s">
        <v>83</v>
      </c>
      <c r="AV2207" s="12" t="s">
        <v>85</v>
      </c>
      <c r="AW2207" s="12" t="s">
        <v>32</v>
      </c>
      <c r="AX2207" s="12" t="s">
        <v>83</v>
      </c>
      <c r="AY2207" s="153" t="s">
        <v>375</v>
      </c>
    </row>
    <row r="2208" spans="2:65" s="14" customFormat="1" ht="11.25" x14ac:dyDescent="0.2">
      <c r="B2208" s="166"/>
      <c r="D2208" s="152" t="s">
        <v>384</v>
      </c>
      <c r="E2208" s="167" t="s">
        <v>1</v>
      </c>
      <c r="F2208" s="168" t="s">
        <v>3862</v>
      </c>
      <c r="H2208" s="167" t="s">
        <v>1</v>
      </c>
      <c r="I2208" s="169"/>
      <c r="L2208" s="166"/>
      <c r="M2208" s="170"/>
      <c r="T2208" s="171"/>
      <c r="AT2208" s="167" t="s">
        <v>384</v>
      </c>
      <c r="AU2208" s="167" t="s">
        <v>83</v>
      </c>
      <c r="AV2208" s="14" t="s">
        <v>83</v>
      </c>
      <c r="AW2208" s="14" t="s">
        <v>32</v>
      </c>
      <c r="AX2208" s="14" t="s">
        <v>76</v>
      </c>
      <c r="AY2208" s="167" t="s">
        <v>375</v>
      </c>
    </row>
    <row r="2209" spans="2:65" s="1" customFormat="1" ht="16.5" customHeight="1" x14ac:dyDescent="0.2">
      <c r="B2209" s="32"/>
      <c r="C2209" s="138" t="s">
        <v>3863</v>
      </c>
      <c r="D2209" s="138" t="s">
        <v>377</v>
      </c>
      <c r="E2209" s="139" t="s">
        <v>3864</v>
      </c>
      <c r="F2209" s="140" t="s">
        <v>3865</v>
      </c>
      <c r="G2209" s="141" t="s">
        <v>3860</v>
      </c>
      <c r="H2209" s="142">
        <v>5</v>
      </c>
      <c r="I2209" s="143"/>
      <c r="J2209" s="144">
        <f>ROUND(I2209*H2209,2)</f>
        <v>0</v>
      </c>
      <c r="K2209" s="140" t="s">
        <v>381</v>
      </c>
      <c r="L2209" s="32"/>
      <c r="M2209" s="145" t="s">
        <v>1</v>
      </c>
      <c r="N2209" s="146" t="s">
        <v>41</v>
      </c>
      <c r="P2209" s="147">
        <f>O2209*H2209</f>
        <v>0</v>
      </c>
      <c r="Q2209" s="147">
        <v>0</v>
      </c>
      <c r="R2209" s="147">
        <f>Q2209*H2209</f>
        <v>0</v>
      </c>
      <c r="S2209" s="147">
        <v>0</v>
      </c>
      <c r="T2209" s="148">
        <f>S2209*H2209</f>
        <v>0</v>
      </c>
      <c r="AR2209" s="149" t="s">
        <v>2339</v>
      </c>
      <c r="AT2209" s="149" t="s">
        <v>377</v>
      </c>
      <c r="AU2209" s="149" t="s">
        <v>83</v>
      </c>
      <c r="AY2209" s="17" t="s">
        <v>375</v>
      </c>
      <c r="BE2209" s="150">
        <f>IF(N2209="základní",J2209,0)</f>
        <v>0</v>
      </c>
      <c r="BF2209" s="150">
        <f>IF(N2209="snížená",J2209,0)</f>
        <v>0</v>
      </c>
      <c r="BG2209" s="150">
        <f>IF(N2209="zákl. přenesená",J2209,0)</f>
        <v>0</v>
      </c>
      <c r="BH2209" s="150">
        <f>IF(N2209="sníž. přenesená",J2209,0)</f>
        <v>0</v>
      </c>
      <c r="BI2209" s="150">
        <f>IF(N2209="nulová",J2209,0)</f>
        <v>0</v>
      </c>
      <c r="BJ2209" s="17" t="s">
        <v>83</v>
      </c>
      <c r="BK2209" s="150">
        <f>ROUND(I2209*H2209,2)</f>
        <v>0</v>
      </c>
      <c r="BL2209" s="17" t="s">
        <v>2339</v>
      </c>
      <c r="BM2209" s="149" t="s">
        <v>3866</v>
      </c>
    </row>
    <row r="2210" spans="2:65" s="12" customFormat="1" ht="11.25" x14ac:dyDescent="0.2">
      <c r="B2210" s="151"/>
      <c r="D2210" s="152" t="s">
        <v>384</v>
      </c>
      <c r="E2210" s="153" t="s">
        <v>1</v>
      </c>
      <c r="F2210" s="154" t="s">
        <v>404</v>
      </c>
      <c r="H2210" s="155">
        <v>5</v>
      </c>
      <c r="I2210" s="156"/>
      <c r="L2210" s="151"/>
      <c r="M2210" s="157"/>
      <c r="T2210" s="158"/>
      <c r="AT2210" s="153" t="s">
        <v>384</v>
      </c>
      <c r="AU2210" s="153" t="s">
        <v>83</v>
      </c>
      <c r="AV2210" s="12" t="s">
        <v>85</v>
      </c>
      <c r="AW2210" s="12" t="s">
        <v>32</v>
      </c>
      <c r="AX2210" s="12" t="s">
        <v>83</v>
      </c>
      <c r="AY2210" s="153" t="s">
        <v>375</v>
      </c>
    </row>
    <row r="2211" spans="2:65" s="14" customFormat="1" ht="11.25" x14ac:dyDescent="0.2">
      <c r="B2211" s="166"/>
      <c r="D2211" s="152" t="s">
        <v>384</v>
      </c>
      <c r="E2211" s="167" t="s">
        <v>1</v>
      </c>
      <c r="F2211" s="168" t="s">
        <v>3867</v>
      </c>
      <c r="H2211" s="167" t="s">
        <v>1</v>
      </c>
      <c r="I2211" s="169"/>
      <c r="L2211" s="166"/>
      <c r="M2211" s="170"/>
      <c r="T2211" s="171"/>
      <c r="AT2211" s="167" t="s">
        <v>384</v>
      </c>
      <c r="AU2211" s="167" t="s">
        <v>83</v>
      </c>
      <c r="AV2211" s="14" t="s">
        <v>83</v>
      </c>
      <c r="AW2211" s="14" t="s">
        <v>32</v>
      </c>
      <c r="AX2211" s="14" t="s">
        <v>76</v>
      </c>
      <c r="AY2211" s="167" t="s">
        <v>375</v>
      </c>
    </row>
    <row r="2212" spans="2:65" s="1" customFormat="1" ht="16.5" customHeight="1" x14ac:dyDescent="0.2">
      <c r="B2212" s="32"/>
      <c r="C2212" s="138" t="s">
        <v>3868</v>
      </c>
      <c r="D2212" s="138" t="s">
        <v>377</v>
      </c>
      <c r="E2212" s="139" t="s">
        <v>3869</v>
      </c>
      <c r="F2212" s="140" t="s">
        <v>3870</v>
      </c>
      <c r="G2212" s="141" t="s">
        <v>3860</v>
      </c>
      <c r="H2212" s="142">
        <v>16</v>
      </c>
      <c r="I2212" s="143"/>
      <c r="J2212" s="144">
        <f>ROUND(I2212*H2212,2)</f>
        <v>0</v>
      </c>
      <c r="K2212" s="140" t="s">
        <v>381</v>
      </c>
      <c r="L2212" s="32"/>
      <c r="M2212" s="145" t="s">
        <v>1</v>
      </c>
      <c r="N2212" s="146" t="s">
        <v>41</v>
      </c>
      <c r="P2212" s="147">
        <f>O2212*H2212</f>
        <v>0</v>
      </c>
      <c r="Q2212" s="147">
        <v>0</v>
      </c>
      <c r="R2212" s="147">
        <f>Q2212*H2212</f>
        <v>0</v>
      </c>
      <c r="S2212" s="147">
        <v>0</v>
      </c>
      <c r="T2212" s="148">
        <f>S2212*H2212</f>
        <v>0</v>
      </c>
      <c r="AR2212" s="149" t="s">
        <v>2339</v>
      </c>
      <c r="AT2212" s="149" t="s">
        <v>377</v>
      </c>
      <c r="AU2212" s="149" t="s">
        <v>83</v>
      </c>
      <c r="AY2212" s="17" t="s">
        <v>375</v>
      </c>
      <c r="BE2212" s="150">
        <f>IF(N2212="základní",J2212,0)</f>
        <v>0</v>
      </c>
      <c r="BF2212" s="150">
        <f>IF(N2212="snížená",J2212,0)</f>
        <v>0</v>
      </c>
      <c r="BG2212" s="150">
        <f>IF(N2212="zákl. přenesená",J2212,0)</f>
        <v>0</v>
      </c>
      <c r="BH2212" s="150">
        <f>IF(N2212="sníž. přenesená",J2212,0)</f>
        <v>0</v>
      </c>
      <c r="BI2212" s="150">
        <f>IF(N2212="nulová",J2212,0)</f>
        <v>0</v>
      </c>
      <c r="BJ2212" s="17" t="s">
        <v>83</v>
      </c>
      <c r="BK2212" s="150">
        <f>ROUND(I2212*H2212,2)</f>
        <v>0</v>
      </c>
      <c r="BL2212" s="17" t="s">
        <v>2339</v>
      </c>
      <c r="BM2212" s="149" t="s">
        <v>3871</v>
      </c>
    </row>
    <row r="2213" spans="2:65" s="12" customFormat="1" ht="11.25" x14ac:dyDescent="0.2">
      <c r="B2213" s="151"/>
      <c r="D2213" s="152" t="s">
        <v>384</v>
      </c>
      <c r="E2213" s="153" t="s">
        <v>1</v>
      </c>
      <c r="F2213" s="154" t="s">
        <v>491</v>
      </c>
      <c r="H2213" s="155">
        <v>16</v>
      </c>
      <c r="I2213" s="156"/>
      <c r="L2213" s="151"/>
      <c r="M2213" s="157"/>
      <c r="T2213" s="158"/>
      <c r="AT2213" s="153" t="s">
        <v>384</v>
      </c>
      <c r="AU2213" s="153" t="s">
        <v>83</v>
      </c>
      <c r="AV2213" s="12" t="s">
        <v>85</v>
      </c>
      <c r="AW2213" s="12" t="s">
        <v>32</v>
      </c>
      <c r="AX2213" s="12" t="s">
        <v>83</v>
      </c>
      <c r="AY2213" s="153" t="s">
        <v>375</v>
      </c>
    </row>
    <row r="2214" spans="2:65" s="14" customFormat="1" ht="11.25" x14ac:dyDescent="0.2">
      <c r="B2214" s="166"/>
      <c r="D2214" s="152" t="s">
        <v>384</v>
      </c>
      <c r="E2214" s="167" t="s">
        <v>1</v>
      </c>
      <c r="F2214" s="168" t="s">
        <v>3867</v>
      </c>
      <c r="H2214" s="167" t="s">
        <v>1</v>
      </c>
      <c r="I2214" s="169"/>
      <c r="L2214" s="166"/>
      <c r="M2214" s="170"/>
      <c r="T2214" s="171"/>
      <c r="AT2214" s="167" t="s">
        <v>384</v>
      </c>
      <c r="AU2214" s="167" t="s">
        <v>83</v>
      </c>
      <c r="AV2214" s="14" t="s">
        <v>83</v>
      </c>
      <c r="AW2214" s="14" t="s">
        <v>32</v>
      </c>
      <c r="AX2214" s="14" t="s">
        <v>76</v>
      </c>
      <c r="AY2214" s="167" t="s">
        <v>375</v>
      </c>
    </row>
    <row r="2215" spans="2:65" s="1" customFormat="1" ht="37.9" customHeight="1" x14ac:dyDescent="0.2">
      <c r="B2215" s="32"/>
      <c r="C2215" s="138" t="s">
        <v>3872</v>
      </c>
      <c r="D2215" s="138" t="s">
        <v>377</v>
      </c>
      <c r="E2215" s="139" t="s">
        <v>3873</v>
      </c>
      <c r="F2215" s="140" t="s">
        <v>3874</v>
      </c>
      <c r="G2215" s="141" t="s">
        <v>3860</v>
      </c>
      <c r="H2215" s="142">
        <v>5</v>
      </c>
      <c r="I2215" s="143"/>
      <c r="J2215" s="144">
        <f>ROUND(I2215*H2215,2)</f>
        <v>0</v>
      </c>
      <c r="K2215" s="140" t="s">
        <v>381</v>
      </c>
      <c r="L2215" s="32"/>
      <c r="M2215" s="145" t="s">
        <v>1</v>
      </c>
      <c r="N2215" s="146" t="s">
        <v>41</v>
      </c>
      <c r="P2215" s="147">
        <f>O2215*H2215</f>
        <v>0</v>
      </c>
      <c r="Q2215" s="147">
        <v>0</v>
      </c>
      <c r="R2215" s="147">
        <f>Q2215*H2215</f>
        <v>0</v>
      </c>
      <c r="S2215" s="147">
        <v>0</v>
      </c>
      <c r="T2215" s="148">
        <f>S2215*H2215</f>
        <v>0</v>
      </c>
      <c r="AR2215" s="149" t="s">
        <v>2339</v>
      </c>
      <c r="AT2215" s="149" t="s">
        <v>377</v>
      </c>
      <c r="AU2215" s="149" t="s">
        <v>83</v>
      </c>
      <c r="AY2215" s="17" t="s">
        <v>375</v>
      </c>
      <c r="BE2215" s="150">
        <f>IF(N2215="základní",J2215,0)</f>
        <v>0</v>
      </c>
      <c r="BF2215" s="150">
        <f>IF(N2215="snížená",J2215,0)</f>
        <v>0</v>
      </c>
      <c r="BG2215" s="150">
        <f>IF(N2215="zákl. přenesená",J2215,0)</f>
        <v>0</v>
      </c>
      <c r="BH2215" s="150">
        <f>IF(N2215="sníž. přenesená",J2215,0)</f>
        <v>0</v>
      </c>
      <c r="BI2215" s="150">
        <f>IF(N2215="nulová",J2215,0)</f>
        <v>0</v>
      </c>
      <c r="BJ2215" s="17" t="s">
        <v>83</v>
      </c>
      <c r="BK2215" s="150">
        <f>ROUND(I2215*H2215,2)</f>
        <v>0</v>
      </c>
      <c r="BL2215" s="17" t="s">
        <v>2339</v>
      </c>
      <c r="BM2215" s="149" t="s">
        <v>3875</v>
      </c>
    </row>
    <row r="2216" spans="2:65" s="12" customFormat="1" ht="11.25" x14ac:dyDescent="0.2">
      <c r="B2216" s="151"/>
      <c r="D2216" s="152" t="s">
        <v>384</v>
      </c>
      <c r="E2216" s="153" t="s">
        <v>1</v>
      </c>
      <c r="F2216" s="154" t="s">
        <v>404</v>
      </c>
      <c r="H2216" s="155">
        <v>5</v>
      </c>
      <c r="I2216" s="156"/>
      <c r="L2216" s="151"/>
      <c r="M2216" s="157"/>
      <c r="T2216" s="158"/>
      <c r="AT2216" s="153" t="s">
        <v>384</v>
      </c>
      <c r="AU2216" s="153" t="s">
        <v>83</v>
      </c>
      <c r="AV2216" s="12" t="s">
        <v>85</v>
      </c>
      <c r="AW2216" s="12" t="s">
        <v>32</v>
      </c>
      <c r="AX2216" s="12" t="s">
        <v>83</v>
      </c>
      <c r="AY2216" s="153" t="s">
        <v>375</v>
      </c>
    </row>
    <row r="2217" spans="2:65" s="14" customFormat="1" ht="11.25" x14ac:dyDescent="0.2">
      <c r="B2217" s="166"/>
      <c r="D2217" s="152" t="s">
        <v>384</v>
      </c>
      <c r="E2217" s="167" t="s">
        <v>1</v>
      </c>
      <c r="F2217" s="168" t="s">
        <v>3867</v>
      </c>
      <c r="H2217" s="167" t="s">
        <v>1</v>
      </c>
      <c r="I2217" s="169"/>
      <c r="L2217" s="166"/>
      <c r="M2217" s="170"/>
      <c r="T2217" s="171"/>
      <c r="AT2217" s="167" t="s">
        <v>384</v>
      </c>
      <c r="AU2217" s="167" t="s">
        <v>83</v>
      </c>
      <c r="AV2217" s="14" t="s">
        <v>83</v>
      </c>
      <c r="AW2217" s="14" t="s">
        <v>32</v>
      </c>
      <c r="AX2217" s="14" t="s">
        <v>76</v>
      </c>
      <c r="AY2217" s="167" t="s">
        <v>375</v>
      </c>
    </row>
    <row r="2218" spans="2:65" s="1" customFormat="1" ht="16.5" customHeight="1" x14ac:dyDescent="0.2">
      <c r="B2218" s="32"/>
      <c r="C2218" s="138" t="s">
        <v>3876</v>
      </c>
      <c r="D2218" s="138" t="s">
        <v>377</v>
      </c>
      <c r="E2218" s="139" t="s">
        <v>3877</v>
      </c>
      <c r="F2218" s="140" t="s">
        <v>3878</v>
      </c>
      <c r="G2218" s="141" t="s">
        <v>3860</v>
      </c>
      <c r="H2218" s="142">
        <v>9</v>
      </c>
      <c r="I2218" s="143"/>
      <c r="J2218" s="144">
        <f>ROUND(I2218*H2218,2)</f>
        <v>0</v>
      </c>
      <c r="K2218" s="140" t="s">
        <v>381</v>
      </c>
      <c r="L2218" s="32"/>
      <c r="M2218" s="145" t="s">
        <v>1</v>
      </c>
      <c r="N2218" s="146" t="s">
        <v>41</v>
      </c>
      <c r="P2218" s="147">
        <f>O2218*H2218</f>
        <v>0</v>
      </c>
      <c r="Q2218" s="147">
        <v>0</v>
      </c>
      <c r="R2218" s="147">
        <f>Q2218*H2218</f>
        <v>0</v>
      </c>
      <c r="S2218" s="147">
        <v>0</v>
      </c>
      <c r="T2218" s="148">
        <f>S2218*H2218</f>
        <v>0</v>
      </c>
      <c r="AR2218" s="149" t="s">
        <v>2339</v>
      </c>
      <c r="AT2218" s="149" t="s">
        <v>377</v>
      </c>
      <c r="AU2218" s="149" t="s">
        <v>83</v>
      </c>
      <c r="AY2218" s="17" t="s">
        <v>375</v>
      </c>
      <c r="BE2218" s="150">
        <f>IF(N2218="základní",J2218,0)</f>
        <v>0</v>
      </c>
      <c r="BF2218" s="150">
        <f>IF(N2218="snížená",J2218,0)</f>
        <v>0</v>
      </c>
      <c r="BG2218" s="150">
        <f>IF(N2218="zákl. přenesená",J2218,0)</f>
        <v>0</v>
      </c>
      <c r="BH2218" s="150">
        <f>IF(N2218="sníž. přenesená",J2218,0)</f>
        <v>0</v>
      </c>
      <c r="BI2218" s="150">
        <f>IF(N2218="nulová",J2218,0)</f>
        <v>0</v>
      </c>
      <c r="BJ2218" s="17" t="s">
        <v>83</v>
      </c>
      <c r="BK2218" s="150">
        <f>ROUND(I2218*H2218,2)</f>
        <v>0</v>
      </c>
      <c r="BL2218" s="17" t="s">
        <v>2339</v>
      </c>
      <c r="BM2218" s="149" t="s">
        <v>3879</v>
      </c>
    </row>
    <row r="2219" spans="2:65" s="12" customFormat="1" ht="11.25" x14ac:dyDescent="0.2">
      <c r="B2219" s="151"/>
      <c r="D2219" s="152" t="s">
        <v>384</v>
      </c>
      <c r="E2219" s="153" t="s">
        <v>1</v>
      </c>
      <c r="F2219" s="154" t="s">
        <v>428</v>
      </c>
      <c r="H2219" s="155">
        <v>9</v>
      </c>
      <c r="I2219" s="156"/>
      <c r="L2219" s="151"/>
      <c r="M2219" s="157"/>
      <c r="T2219" s="158"/>
      <c r="AT2219" s="153" t="s">
        <v>384</v>
      </c>
      <c r="AU2219" s="153" t="s">
        <v>83</v>
      </c>
      <c r="AV2219" s="12" t="s">
        <v>85</v>
      </c>
      <c r="AW2219" s="12" t="s">
        <v>32</v>
      </c>
      <c r="AX2219" s="12" t="s">
        <v>83</v>
      </c>
      <c r="AY2219" s="153" t="s">
        <v>375</v>
      </c>
    </row>
    <row r="2220" spans="2:65" s="14" customFormat="1" ht="11.25" x14ac:dyDescent="0.2">
      <c r="B2220" s="166"/>
      <c r="D2220" s="152" t="s">
        <v>384</v>
      </c>
      <c r="E2220" s="167" t="s">
        <v>1</v>
      </c>
      <c r="F2220" s="168" t="s">
        <v>3867</v>
      </c>
      <c r="H2220" s="167" t="s">
        <v>1</v>
      </c>
      <c r="I2220" s="169"/>
      <c r="L2220" s="166"/>
      <c r="M2220" s="170"/>
      <c r="T2220" s="171"/>
      <c r="AT2220" s="167" t="s">
        <v>384</v>
      </c>
      <c r="AU2220" s="167" t="s">
        <v>83</v>
      </c>
      <c r="AV2220" s="14" t="s">
        <v>83</v>
      </c>
      <c r="AW2220" s="14" t="s">
        <v>32</v>
      </c>
      <c r="AX2220" s="14" t="s">
        <v>76</v>
      </c>
      <c r="AY2220" s="167" t="s">
        <v>375</v>
      </c>
    </row>
    <row r="2221" spans="2:65" s="1" customFormat="1" ht="16.5" customHeight="1" x14ac:dyDescent="0.2">
      <c r="B2221" s="32"/>
      <c r="C2221" s="138" t="s">
        <v>3880</v>
      </c>
      <c r="D2221" s="138" t="s">
        <v>377</v>
      </c>
      <c r="E2221" s="139" t="s">
        <v>3881</v>
      </c>
      <c r="F2221" s="140" t="s">
        <v>3882</v>
      </c>
      <c r="G2221" s="141" t="s">
        <v>3860</v>
      </c>
      <c r="H2221" s="142">
        <v>16</v>
      </c>
      <c r="I2221" s="143"/>
      <c r="J2221" s="144">
        <f>ROUND(I2221*H2221,2)</f>
        <v>0</v>
      </c>
      <c r="K2221" s="140" t="s">
        <v>381</v>
      </c>
      <c r="L2221" s="32"/>
      <c r="M2221" s="145" t="s">
        <v>1</v>
      </c>
      <c r="N2221" s="146" t="s">
        <v>41</v>
      </c>
      <c r="P2221" s="147">
        <f>O2221*H2221</f>
        <v>0</v>
      </c>
      <c r="Q2221" s="147">
        <v>0</v>
      </c>
      <c r="R2221" s="147">
        <f>Q2221*H2221</f>
        <v>0</v>
      </c>
      <c r="S2221" s="147">
        <v>0</v>
      </c>
      <c r="T2221" s="148">
        <f>S2221*H2221</f>
        <v>0</v>
      </c>
      <c r="AR2221" s="149" t="s">
        <v>2339</v>
      </c>
      <c r="AT2221" s="149" t="s">
        <v>377</v>
      </c>
      <c r="AU2221" s="149" t="s">
        <v>83</v>
      </c>
      <c r="AY2221" s="17" t="s">
        <v>375</v>
      </c>
      <c r="BE2221" s="150">
        <f>IF(N2221="základní",J2221,0)</f>
        <v>0</v>
      </c>
      <c r="BF2221" s="150">
        <f>IF(N2221="snížená",J2221,0)</f>
        <v>0</v>
      </c>
      <c r="BG2221" s="150">
        <f>IF(N2221="zákl. přenesená",J2221,0)</f>
        <v>0</v>
      </c>
      <c r="BH2221" s="150">
        <f>IF(N2221="sníž. přenesená",J2221,0)</f>
        <v>0</v>
      </c>
      <c r="BI2221" s="150">
        <f>IF(N2221="nulová",J2221,0)</f>
        <v>0</v>
      </c>
      <c r="BJ2221" s="17" t="s">
        <v>83</v>
      </c>
      <c r="BK2221" s="150">
        <f>ROUND(I2221*H2221,2)</f>
        <v>0</v>
      </c>
      <c r="BL2221" s="17" t="s">
        <v>2339</v>
      </c>
      <c r="BM2221" s="149" t="s">
        <v>3883</v>
      </c>
    </row>
    <row r="2222" spans="2:65" s="12" customFormat="1" ht="11.25" x14ac:dyDescent="0.2">
      <c r="B2222" s="151"/>
      <c r="D2222" s="152" t="s">
        <v>384</v>
      </c>
      <c r="E2222" s="153" t="s">
        <v>1</v>
      </c>
      <c r="F2222" s="154" t="s">
        <v>491</v>
      </c>
      <c r="H2222" s="155">
        <v>16</v>
      </c>
      <c r="I2222" s="156"/>
      <c r="L2222" s="151"/>
      <c r="M2222" s="157"/>
      <c r="T2222" s="158"/>
      <c r="AT2222" s="153" t="s">
        <v>384</v>
      </c>
      <c r="AU2222" s="153" t="s">
        <v>83</v>
      </c>
      <c r="AV2222" s="12" t="s">
        <v>85</v>
      </c>
      <c r="AW2222" s="12" t="s">
        <v>32</v>
      </c>
      <c r="AX2222" s="12" t="s">
        <v>83</v>
      </c>
      <c r="AY2222" s="153" t="s">
        <v>375</v>
      </c>
    </row>
    <row r="2223" spans="2:65" s="14" customFormat="1" ht="11.25" x14ac:dyDescent="0.2">
      <c r="B2223" s="166"/>
      <c r="D2223" s="152" t="s">
        <v>384</v>
      </c>
      <c r="E2223" s="167" t="s">
        <v>1</v>
      </c>
      <c r="F2223" s="168" t="s">
        <v>3867</v>
      </c>
      <c r="H2223" s="167" t="s">
        <v>1</v>
      </c>
      <c r="I2223" s="169"/>
      <c r="L2223" s="166"/>
      <c r="M2223" s="170"/>
      <c r="T2223" s="171"/>
      <c r="AT2223" s="167" t="s">
        <v>384</v>
      </c>
      <c r="AU2223" s="167" t="s">
        <v>83</v>
      </c>
      <c r="AV2223" s="14" t="s">
        <v>83</v>
      </c>
      <c r="AW2223" s="14" t="s">
        <v>32</v>
      </c>
      <c r="AX2223" s="14" t="s">
        <v>76</v>
      </c>
      <c r="AY2223" s="167" t="s">
        <v>375</v>
      </c>
    </row>
    <row r="2224" spans="2:65" s="11" customFormat="1" ht="25.9" customHeight="1" x14ac:dyDescent="0.2">
      <c r="B2224" s="126"/>
      <c r="D2224" s="127" t="s">
        <v>75</v>
      </c>
      <c r="E2224" s="128" t="s">
        <v>3884</v>
      </c>
      <c r="F2224" s="128" t="s">
        <v>3885</v>
      </c>
      <c r="I2224" s="129"/>
      <c r="J2224" s="130">
        <f>BK2224</f>
        <v>0</v>
      </c>
      <c r="L2224" s="126"/>
      <c r="M2224" s="131"/>
      <c r="P2224" s="132">
        <f>SUM(P2225:P2230)</f>
        <v>0</v>
      </c>
      <c r="R2224" s="132">
        <f>SUM(R2225:R2230)</f>
        <v>0</v>
      </c>
      <c r="T2224" s="133">
        <f>SUM(T2225:T2230)</f>
        <v>0</v>
      </c>
      <c r="AR2224" s="127" t="s">
        <v>382</v>
      </c>
      <c r="AT2224" s="134" t="s">
        <v>75</v>
      </c>
      <c r="AU2224" s="134" t="s">
        <v>76</v>
      </c>
      <c r="AY2224" s="127" t="s">
        <v>375</v>
      </c>
      <c r="BK2224" s="135">
        <f>SUM(BK2225:BK2230)</f>
        <v>0</v>
      </c>
    </row>
    <row r="2225" spans="2:65" s="1" customFormat="1" ht="16.5" customHeight="1" x14ac:dyDescent="0.2">
      <c r="B2225" s="32"/>
      <c r="C2225" s="138" t="s">
        <v>3886</v>
      </c>
      <c r="D2225" s="138" t="s">
        <v>377</v>
      </c>
      <c r="E2225" s="139" t="s">
        <v>3887</v>
      </c>
      <c r="F2225" s="140" t="s">
        <v>3888</v>
      </c>
      <c r="G2225" s="141" t="s">
        <v>1169</v>
      </c>
      <c r="H2225" s="142">
        <v>1</v>
      </c>
      <c r="I2225" s="143"/>
      <c r="J2225" s="144">
        <f>ROUND(I2225*H2225,2)</f>
        <v>0</v>
      </c>
      <c r="K2225" s="140" t="s">
        <v>381</v>
      </c>
      <c r="L2225" s="32"/>
      <c r="M2225" s="145" t="s">
        <v>1</v>
      </c>
      <c r="N2225" s="146" t="s">
        <v>41</v>
      </c>
      <c r="P2225" s="147">
        <f>O2225*H2225</f>
        <v>0</v>
      </c>
      <c r="Q2225" s="147">
        <v>0</v>
      </c>
      <c r="R2225" s="147">
        <f>Q2225*H2225</f>
        <v>0</v>
      </c>
      <c r="S2225" s="147">
        <v>0</v>
      </c>
      <c r="T2225" s="148">
        <f>S2225*H2225</f>
        <v>0</v>
      </c>
      <c r="AR2225" s="149" t="s">
        <v>3889</v>
      </c>
      <c r="AT2225" s="149" t="s">
        <v>377</v>
      </c>
      <c r="AU2225" s="149" t="s">
        <v>83</v>
      </c>
      <c r="AY2225" s="17" t="s">
        <v>375</v>
      </c>
      <c r="BE2225" s="150">
        <f>IF(N2225="základní",J2225,0)</f>
        <v>0</v>
      </c>
      <c r="BF2225" s="150">
        <f>IF(N2225="snížená",J2225,0)</f>
        <v>0</v>
      </c>
      <c r="BG2225" s="150">
        <f>IF(N2225="zákl. přenesená",J2225,0)</f>
        <v>0</v>
      </c>
      <c r="BH2225" s="150">
        <f>IF(N2225="sníž. přenesená",J2225,0)</f>
        <v>0</v>
      </c>
      <c r="BI2225" s="150">
        <f>IF(N2225="nulová",J2225,0)</f>
        <v>0</v>
      </c>
      <c r="BJ2225" s="17" t="s">
        <v>83</v>
      </c>
      <c r="BK2225" s="150">
        <f>ROUND(I2225*H2225,2)</f>
        <v>0</v>
      </c>
      <c r="BL2225" s="17" t="s">
        <v>3889</v>
      </c>
      <c r="BM2225" s="149" t="s">
        <v>3890</v>
      </c>
    </row>
    <row r="2226" spans="2:65" s="12" customFormat="1" ht="11.25" x14ac:dyDescent="0.2">
      <c r="B2226" s="151"/>
      <c r="D2226" s="152" t="s">
        <v>384</v>
      </c>
      <c r="E2226" s="153" t="s">
        <v>1</v>
      </c>
      <c r="F2226" s="154" t="s">
        <v>83</v>
      </c>
      <c r="H2226" s="155">
        <v>1</v>
      </c>
      <c r="I2226" s="156"/>
      <c r="L2226" s="151"/>
      <c r="M2226" s="157"/>
      <c r="T2226" s="158"/>
      <c r="AT2226" s="153" t="s">
        <v>384</v>
      </c>
      <c r="AU2226" s="153" t="s">
        <v>83</v>
      </c>
      <c r="AV2226" s="12" t="s">
        <v>85</v>
      </c>
      <c r="AW2226" s="12" t="s">
        <v>32</v>
      </c>
      <c r="AX2226" s="12" t="s">
        <v>83</v>
      </c>
      <c r="AY2226" s="153" t="s">
        <v>375</v>
      </c>
    </row>
    <row r="2227" spans="2:65" s="14" customFormat="1" ht="11.25" x14ac:dyDescent="0.2">
      <c r="B2227" s="166"/>
      <c r="D2227" s="152" t="s">
        <v>384</v>
      </c>
      <c r="E2227" s="167" t="s">
        <v>1</v>
      </c>
      <c r="F2227" s="168" t="s">
        <v>3867</v>
      </c>
      <c r="H2227" s="167" t="s">
        <v>1</v>
      </c>
      <c r="I2227" s="169"/>
      <c r="L2227" s="166"/>
      <c r="M2227" s="170"/>
      <c r="T2227" s="171"/>
      <c r="AT2227" s="167" t="s">
        <v>384</v>
      </c>
      <c r="AU2227" s="167" t="s">
        <v>83</v>
      </c>
      <c r="AV2227" s="14" t="s">
        <v>83</v>
      </c>
      <c r="AW2227" s="14" t="s">
        <v>32</v>
      </c>
      <c r="AX2227" s="14" t="s">
        <v>76</v>
      </c>
      <c r="AY2227" s="167" t="s">
        <v>375</v>
      </c>
    </row>
    <row r="2228" spans="2:65" s="1" customFormat="1" ht="16.5" customHeight="1" x14ac:dyDescent="0.2">
      <c r="B2228" s="32"/>
      <c r="C2228" s="138" t="s">
        <v>3891</v>
      </c>
      <c r="D2228" s="138" t="s">
        <v>377</v>
      </c>
      <c r="E2228" s="139" t="s">
        <v>3892</v>
      </c>
      <c r="F2228" s="140" t="s">
        <v>3893</v>
      </c>
      <c r="G2228" s="141" t="s">
        <v>1169</v>
      </c>
      <c r="H2228" s="142">
        <v>1</v>
      </c>
      <c r="I2228" s="143"/>
      <c r="J2228" s="144">
        <f>ROUND(I2228*H2228,2)</f>
        <v>0</v>
      </c>
      <c r="K2228" s="140" t="s">
        <v>381</v>
      </c>
      <c r="L2228" s="32"/>
      <c r="M2228" s="145" t="s">
        <v>1</v>
      </c>
      <c r="N2228" s="146" t="s">
        <v>41</v>
      </c>
      <c r="P2228" s="147">
        <f>O2228*H2228</f>
        <v>0</v>
      </c>
      <c r="Q2228" s="147">
        <v>0</v>
      </c>
      <c r="R2228" s="147">
        <f>Q2228*H2228</f>
        <v>0</v>
      </c>
      <c r="S2228" s="147">
        <v>0</v>
      </c>
      <c r="T2228" s="148">
        <f>S2228*H2228</f>
        <v>0</v>
      </c>
      <c r="AR2228" s="149" t="s">
        <v>3889</v>
      </c>
      <c r="AT2228" s="149" t="s">
        <v>377</v>
      </c>
      <c r="AU2228" s="149" t="s">
        <v>83</v>
      </c>
      <c r="AY2228" s="17" t="s">
        <v>375</v>
      </c>
      <c r="BE2228" s="150">
        <f>IF(N2228="základní",J2228,0)</f>
        <v>0</v>
      </c>
      <c r="BF2228" s="150">
        <f>IF(N2228="snížená",J2228,0)</f>
        <v>0</v>
      </c>
      <c r="BG2228" s="150">
        <f>IF(N2228="zákl. přenesená",J2228,0)</f>
        <v>0</v>
      </c>
      <c r="BH2228" s="150">
        <f>IF(N2228="sníž. přenesená",J2228,0)</f>
        <v>0</v>
      </c>
      <c r="BI2228" s="150">
        <f>IF(N2228="nulová",J2228,0)</f>
        <v>0</v>
      </c>
      <c r="BJ2228" s="17" t="s">
        <v>83</v>
      </c>
      <c r="BK2228" s="150">
        <f>ROUND(I2228*H2228,2)</f>
        <v>0</v>
      </c>
      <c r="BL2228" s="17" t="s">
        <v>3889</v>
      </c>
      <c r="BM2228" s="149" t="s">
        <v>3894</v>
      </c>
    </row>
    <row r="2229" spans="2:65" s="12" customFormat="1" ht="11.25" x14ac:dyDescent="0.2">
      <c r="B2229" s="151"/>
      <c r="D2229" s="152" t="s">
        <v>384</v>
      </c>
      <c r="E2229" s="153" t="s">
        <v>1</v>
      </c>
      <c r="F2229" s="154" t="s">
        <v>83</v>
      </c>
      <c r="H2229" s="155">
        <v>1</v>
      </c>
      <c r="I2229" s="156"/>
      <c r="L2229" s="151"/>
      <c r="M2229" s="157"/>
      <c r="T2229" s="158"/>
      <c r="AT2229" s="153" t="s">
        <v>384</v>
      </c>
      <c r="AU2229" s="153" t="s">
        <v>83</v>
      </c>
      <c r="AV2229" s="12" t="s">
        <v>85</v>
      </c>
      <c r="AW2229" s="12" t="s">
        <v>32</v>
      </c>
      <c r="AX2229" s="12" t="s">
        <v>83</v>
      </c>
      <c r="AY2229" s="153" t="s">
        <v>375</v>
      </c>
    </row>
    <row r="2230" spans="2:65" s="14" customFormat="1" ht="11.25" x14ac:dyDescent="0.2">
      <c r="B2230" s="166"/>
      <c r="D2230" s="152" t="s">
        <v>384</v>
      </c>
      <c r="E2230" s="167" t="s">
        <v>1</v>
      </c>
      <c r="F2230" s="168" t="s">
        <v>3867</v>
      </c>
      <c r="H2230" s="167" t="s">
        <v>1</v>
      </c>
      <c r="I2230" s="169"/>
      <c r="L2230" s="166"/>
      <c r="M2230" s="204"/>
      <c r="N2230" s="205"/>
      <c r="O2230" s="205"/>
      <c r="P2230" s="205"/>
      <c r="Q2230" s="205"/>
      <c r="R2230" s="205"/>
      <c r="S2230" s="205"/>
      <c r="T2230" s="206"/>
      <c r="AT2230" s="167" t="s">
        <v>384</v>
      </c>
      <c r="AU2230" s="167" t="s">
        <v>83</v>
      </c>
      <c r="AV2230" s="14" t="s">
        <v>83</v>
      </c>
      <c r="AW2230" s="14" t="s">
        <v>32</v>
      </c>
      <c r="AX2230" s="14" t="s">
        <v>76</v>
      </c>
      <c r="AY2230" s="167" t="s">
        <v>375</v>
      </c>
    </row>
    <row r="2231" spans="2:65" s="1" customFormat="1" ht="6.95" customHeight="1" x14ac:dyDescent="0.2">
      <c r="B2231" s="44"/>
      <c r="C2231" s="45"/>
      <c r="D2231" s="45"/>
      <c r="E2231" s="45"/>
      <c r="F2231" s="45"/>
      <c r="G2231" s="45"/>
      <c r="H2231" s="45"/>
      <c r="I2231" s="45"/>
      <c r="J2231" s="45"/>
      <c r="K2231" s="45"/>
      <c r="L2231" s="32"/>
    </row>
  </sheetData>
  <sheetProtection algorithmName="SHA-512" hashValue="puHZFIR1IUkLYsgeskhNWD5M6iZ+cTmBIqFxKTALBoHflXRp2XhD397RDD4tnpt/FZscbILOPguVGy0dJ8Koew==" saltValue="2pXR/uOCwu99lKDzC73hSfwipc9ytckczTBML/paxECqiU+6K62AfC2yz5tz17FiKkhfNOgVLmLDIongIhEWTA==" spinCount="100000" sheet="1" objects="1" scenarios="1" formatColumns="0" formatRows="0" autoFilter="0"/>
  <autoFilter ref="C135:K2230" xr:uid="{00000000-0009-0000-0000-000006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5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112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227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3895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ROUND(J133,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ROUND((SUM(BE133:BE250)),  2)</f>
        <v>0</v>
      </c>
      <c r="I37" s="98">
        <v>0.21</v>
      </c>
      <c r="J37" s="85">
        <f>ROUND(((SUM(BE133:BE250))*I37),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ROUND((SUM(BF133:BF250)),  2)</f>
        <v>0</v>
      </c>
      <c r="I38" s="98">
        <v>0.15</v>
      </c>
      <c r="J38" s="85">
        <f>ROUND(((SUM(BF133:BF250))*I38),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ROUND((SUM(BG133:BG250)),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ROUND((SUM(BH133:BH250)),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ROUND((SUM(BI133:BI250)),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227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IO 01 - VENKOVNÍ KANALIZACE A PŘÍPOJKA KANALIZACE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J133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332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 x14ac:dyDescent="0.2">
      <c r="B102" s="114"/>
      <c r="D102" s="115" t="s">
        <v>333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 x14ac:dyDescent="0.2">
      <c r="B103" s="114"/>
      <c r="D103" s="115" t="s">
        <v>337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47" s="9" customFormat="1" ht="19.899999999999999" customHeight="1" x14ac:dyDescent="0.2">
      <c r="B104" s="114"/>
      <c r="D104" s="115" t="s">
        <v>3896</v>
      </c>
      <c r="E104" s="116"/>
      <c r="F104" s="116"/>
      <c r="G104" s="116"/>
      <c r="H104" s="116"/>
      <c r="I104" s="116"/>
      <c r="J104" s="117">
        <f>J172</f>
        <v>0</v>
      </c>
      <c r="L104" s="114"/>
    </row>
    <row r="105" spans="2:47" s="9" customFormat="1" ht="19.899999999999999" customHeight="1" x14ac:dyDescent="0.2">
      <c r="B105" s="114"/>
      <c r="D105" s="115" t="s">
        <v>3897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2:47" s="9" customFormat="1" ht="19.899999999999999" customHeight="1" x14ac:dyDescent="0.2">
      <c r="B106" s="114"/>
      <c r="D106" s="115" t="s">
        <v>341</v>
      </c>
      <c r="E106" s="116"/>
      <c r="F106" s="116"/>
      <c r="G106" s="116"/>
      <c r="H106" s="116"/>
      <c r="I106" s="116"/>
      <c r="J106" s="117">
        <f>J222</f>
        <v>0</v>
      </c>
      <c r="L106" s="114"/>
    </row>
    <row r="107" spans="2:47" s="8" customFormat="1" ht="24.95" customHeight="1" x14ac:dyDescent="0.2">
      <c r="B107" s="110"/>
      <c r="D107" s="111" t="s">
        <v>342</v>
      </c>
      <c r="E107" s="112"/>
      <c r="F107" s="112"/>
      <c r="G107" s="112"/>
      <c r="H107" s="112"/>
      <c r="I107" s="112"/>
      <c r="J107" s="113">
        <f>J224</f>
        <v>0</v>
      </c>
      <c r="L107" s="110"/>
    </row>
    <row r="108" spans="2:47" s="9" customFormat="1" ht="19.899999999999999" customHeight="1" x14ac:dyDescent="0.2">
      <c r="B108" s="114"/>
      <c r="D108" s="115" t="s">
        <v>346</v>
      </c>
      <c r="E108" s="116"/>
      <c r="F108" s="116"/>
      <c r="G108" s="116"/>
      <c r="H108" s="116"/>
      <c r="I108" s="116"/>
      <c r="J108" s="117">
        <f>J225</f>
        <v>0</v>
      </c>
      <c r="L108" s="114"/>
    </row>
    <row r="109" spans="2:47" s="8" customFormat="1" ht="24.95" customHeight="1" x14ac:dyDescent="0.2">
      <c r="B109" s="110"/>
      <c r="D109" s="111" t="s">
        <v>2108</v>
      </c>
      <c r="E109" s="112"/>
      <c r="F109" s="112"/>
      <c r="G109" s="112"/>
      <c r="H109" s="112"/>
      <c r="I109" s="112"/>
      <c r="J109" s="113">
        <f>J248</f>
        <v>0</v>
      </c>
      <c r="L109" s="110"/>
    </row>
    <row r="110" spans="2:47" s="1" customFormat="1" ht="21.75" customHeight="1" x14ac:dyDescent="0.2">
      <c r="B110" s="32"/>
      <c r="L110" s="32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 x14ac:dyDescent="0.2">
      <c r="B116" s="32"/>
      <c r="C116" s="21" t="s">
        <v>360</v>
      </c>
      <c r="L116" s="32"/>
    </row>
    <row r="117" spans="2:12" s="1" customFormat="1" ht="6.95" customHeight="1" x14ac:dyDescent="0.2">
      <c r="B117" s="32"/>
      <c r="L117" s="32"/>
    </row>
    <row r="118" spans="2:12" s="1" customFormat="1" ht="12" customHeight="1" x14ac:dyDescent="0.2">
      <c r="B118" s="32"/>
      <c r="C118" s="27" t="s">
        <v>16</v>
      </c>
      <c r="L118" s="32"/>
    </row>
    <row r="119" spans="2:12" s="1" customFormat="1" ht="26.25" customHeight="1" x14ac:dyDescent="0.2">
      <c r="B119" s="32"/>
      <c r="E119" s="258" t="str">
        <f>E7</f>
        <v>PŘÍSTAVBA A STAVEBNÍ ÚPRAVY  DÍLEN HORSKÁ 258, VRCHLABÍ</v>
      </c>
      <c r="F119" s="259"/>
      <c r="G119" s="259"/>
      <c r="H119" s="259"/>
      <c r="L119" s="32"/>
    </row>
    <row r="120" spans="2:12" ht="12" customHeight="1" x14ac:dyDescent="0.2">
      <c r="B120" s="20"/>
      <c r="C120" s="27" t="s">
        <v>216</v>
      </c>
      <c r="L120" s="20"/>
    </row>
    <row r="121" spans="2:12" ht="16.5" customHeight="1" x14ac:dyDescent="0.2">
      <c r="B121" s="20"/>
      <c r="E121" s="258" t="s">
        <v>220</v>
      </c>
      <c r="F121" s="219"/>
      <c r="G121" s="219"/>
      <c r="H121" s="219"/>
      <c r="L121" s="20"/>
    </row>
    <row r="122" spans="2:12" ht="12" customHeight="1" x14ac:dyDescent="0.2">
      <c r="B122" s="20"/>
      <c r="C122" s="27" t="s">
        <v>224</v>
      </c>
      <c r="L122" s="20"/>
    </row>
    <row r="123" spans="2:12" s="1" customFormat="1" ht="16.5" customHeight="1" x14ac:dyDescent="0.2">
      <c r="B123" s="32"/>
      <c r="E123" s="251" t="s">
        <v>227</v>
      </c>
      <c r="F123" s="260"/>
      <c r="G123" s="260"/>
      <c r="H123" s="260"/>
      <c r="L123" s="32"/>
    </row>
    <row r="124" spans="2:12" s="1" customFormat="1" ht="12" customHeight="1" x14ac:dyDescent="0.2">
      <c r="B124" s="32"/>
      <c r="C124" s="27" t="s">
        <v>231</v>
      </c>
      <c r="L124" s="32"/>
    </row>
    <row r="125" spans="2:12" s="1" customFormat="1" ht="30" customHeight="1" x14ac:dyDescent="0.2">
      <c r="B125" s="32"/>
      <c r="E125" s="240" t="str">
        <f>E13</f>
        <v>IO 01 - VENKOVNÍ KANALIZACE A PŘÍPOJKA KANALIZACE I.etapa PŘÍSTAVBA</v>
      </c>
      <c r="F125" s="260"/>
      <c r="G125" s="260"/>
      <c r="H125" s="260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F16</f>
        <v>Vrchlabí</v>
      </c>
      <c r="I127" s="27" t="s">
        <v>22</v>
      </c>
      <c r="J127" s="52" t="str">
        <f>IF(J16="","",J16)</f>
        <v>25. 10. 2023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5.2" customHeight="1" x14ac:dyDescent="0.2">
      <c r="B129" s="32"/>
      <c r="C129" s="27" t="s">
        <v>24</v>
      </c>
      <c r="F129" s="25" t="str">
        <f>E19</f>
        <v>Královéhradecký kraj</v>
      </c>
      <c r="I129" s="27" t="s">
        <v>30</v>
      </c>
      <c r="J129" s="30" t="str">
        <f>E25</f>
        <v xml:space="preserve"> </v>
      </c>
      <c r="L129" s="32"/>
    </row>
    <row r="130" spans="2:65" s="1" customFormat="1" ht="15.2" customHeight="1" x14ac:dyDescent="0.2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IRBOS s.r.o.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8"/>
      <c r="C132" s="119" t="s">
        <v>361</v>
      </c>
      <c r="D132" s="120" t="s">
        <v>61</v>
      </c>
      <c r="E132" s="120" t="s">
        <v>57</v>
      </c>
      <c r="F132" s="120" t="s">
        <v>58</v>
      </c>
      <c r="G132" s="120" t="s">
        <v>362</v>
      </c>
      <c r="H132" s="120" t="s">
        <v>363</v>
      </c>
      <c r="I132" s="120" t="s">
        <v>364</v>
      </c>
      <c r="J132" s="120" t="s">
        <v>329</v>
      </c>
      <c r="K132" s="121" t="s">
        <v>365</v>
      </c>
      <c r="L132" s="118"/>
      <c r="M132" s="59" t="s">
        <v>1</v>
      </c>
      <c r="N132" s="60" t="s">
        <v>40</v>
      </c>
      <c r="O132" s="60" t="s">
        <v>366</v>
      </c>
      <c r="P132" s="60" t="s">
        <v>367</v>
      </c>
      <c r="Q132" s="60" t="s">
        <v>368</v>
      </c>
      <c r="R132" s="60" t="s">
        <v>369</v>
      </c>
      <c r="S132" s="60" t="s">
        <v>370</v>
      </c>
      <c r="T132" s="61" t="s">
        <v>371</v>
      </c>
    </row>
    <row r="133" spans="2:65" s="1" customFormat="1" ht="22.9" customHeight="1" x14ac:dyDescent="0.25">
      <c r="B133" s="32"/>
      <c r="C133" s="64" t="s">
        <v>372</v>
      </c>
      <c r="J133" s="122">
        <f>BK133</f>
        <v>0</v>
      </c>
      <c r="L133" s="32"/>
      <c r="M133" s="62"/>
      <c r="N133" s="53"/>
      <c r="O133" s="53"/>
      <c r="P133" s="123">
        <f>P134+P224+P248</f>
        <v>0</v>
      </c>
      <c r="Q133" s="53"/>
      <c r="R133" s="123">
        <f>R134+R224+R248</f>
        <v>129.84740575999999</v>
      </c>
      <c r="S133" s="53"/>
      <c r="T133" s="124">
        <f>T134+T224+T248</f>
        <v>0</v>
      </c>
      <c r="AT133" s="17" t="s">
        <v>75</v>
      </c>
      <c r="AU133" s="17" t="s">
        <v>331</v>
      </c>
      <c r="BK133" s="125">
        <f>BK134+BK224+BK248</f>
        <v>0</v>
      </c>
    </row>
    <row r="134" spans="2:65" s="11" customFormat="1" ht="25.9" customHeight="1" x14ac:dyDescent="0.2">
      <c r="B134" s="126"/>
      <c r="D134" s="127" t="s">
        <v>75</v>
      </c>
      <c r="E134" s="128" t="s">
        <v>373</v>
      </c>
      <c r="F134" s="128" t="s">
        <v>374</v>
      </c>
      <c r="I134" s="129"/>
      <c r="J134" s="130">
        <f>BK134</f>
        <v>0</v>
      </c>
      <c r="L134" s="126"/>
      <c r="M134" s="131"/>
      <c r="P134" s="132">
        <f>P135+P168+P172+P176+P222</f>
        <v>0</v>
      </c>
      <c r="R134" s="132">
        <f>R135+R168+R172+R176+R222</f>
        <v>129.01076576</v>
      </c>
      <c r="T134" s="133">
        <f>T135+T168+T172+T176+T222</f>
        <v>0</v>
      </c>
      <c r="AR134" s="127" t="s">
        <v>83</v>
      </c>
      <c r="AT134" s="134" t="s">
        <v>75</v>
      </c>
      <c r="AU134" s="134" t="s">
        <v>76</v>
      </c>
      <c r="AY134" s="127" t="s">
        <v>375</v>
      </c>
      <c r="BK134" s="135">
        <f>BK135+BK168+BK172+BK176+BK222</f>
        <v>0</v>
      </c>
    </row>
    <row r="135" spans="2:65" s="11" customFormat="1" ht="22.9" customHeight="1" x14ac:dyDescent="0.2">
      <c r="B135" s="126"/>
      <c r="D135" s="127" t="s">
        <v>75</v>
      </c>
      <c r="E135" s="136" t="s">
        <v>83</v>
      </c>
      <c r="F135" s="136" t="s">
        <v>376</v>
      </c>
      <c r="I135" s="129"/>
      <c r="J135" s="137">
        <f>BK135</f>
        <v>0</v>
      </c>
      <c r="L135" s="126"/>
      <c r="M135" s="131"/>
      <c r="P135" s="132">
        <f>SUM(P136:P167)</f>
        <v>0</v>
      </c>
      <c r="R135" s="132">
        <f>SUM(R136:R167)</f>
        <v>101.88121624</v>
      </c>
      <c r="T135" s="133">
        <f>SUM(T136:T167)</f>
        <v>0</v>
      </c>
      <c r="AR135" s="127" t="s">
        <v>83</v>
      </c>
      <c r="AT135" s="134" t="s">
        <v>75</v>
      </c>
      <c r="AU135" s="134" t="s">
        <v>83</v>
      </c>
      <c r="AY135" s="127" t="s">
        <v>375</v>
      </c>
      <c r="BK135" s="135">
        <f>SUM(BK136:BK167)</f>
        <v>0</v>
      </c>
    </row>
    <row r="136" spans="2:65" s="1" customFormat="1" ht="24.2" customHeight="1" x14ac:dyDescent="0.2">
      <c r="B136" s="32"/>
      <c r="C136" s="138" t="s">
        <v>83</v>
      </c>
      <c r="D136" s="138" t="s">
        <v>377</v>
      </c>
      <c r="E136" s="139" t="s">
        <v>3898</v>
      </c>
      <c r="F136" s="140" t="s">
        <v>3899</v>
      </c>
      <c r="G136" s="141" t="s">
        <v>2338</v>
      </c>
      <c r="H136" s="142">
        <v>5</v>
      </c>
      <c r="I136" s="143"/>
      <c r="J136" s="144">
        <f>ROUND(I136*H136,2)</f>
        <v>0</v>
      </c>
      <c r="K136" s="140" t="s">
        <v>381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3.0000000000000001E-5</v>
      </c>
      <c r="R136" s="147">
        <f>Q136*H136</f>
        <v>1.5000000000000001E-4</v>
      </c>
      <c r="S136" s="147">
        <v>0</v>
      </c>
      <c r="T136" s="148">
        <f>S136*H136</f>
        <v>0</v>
      </c>
      <c r="AR136" s="149" t="s">
        <v>382</v>
      </c>
      <c r="AT136" s="149" t="s">
        <v>377</v>
      </c>
      <c r="AU136" s="149" t="s">
        <v>85</v>
      </c>
      <c r="AY136" s="17" t="s">
        <v>375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382</v>
      </c>
      <c r="BM136" s="149" t="s">
        <v>85</v>
      </c>
    </row>
    <row r="137" spans="2:65" s="1" customFormat="1" ht="24.2" customHeight="1" x14ac:dyDescent="0.2">
      <c r="B137" s="32"/>
      <c r="C137" s="138" t="s">
        <v>85</v>
      </c>
      <c r="D137" s="138" t="s">
        <v>377</v>
      </c>
      <c r="E137" s="139" t="s">
        <v>3900</v>
      </c>
      <c r="F137" s="140" t="s">
        <v>3901</v>
      </c>
      <c r="G137" s="141" t="s">
        <v>3902</v>
      </c>
      <c r="H137" s="142">
        <v>10</v>
      </c>
      <c r="I137" s="143"/>
      <c r="J137" s="144">
        <f>ROUND(I137*H137,2)</f>
        <v>0</v>
      </c>
      <c r="K137" s="140" t="s">
        <v>381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382</v>
      </c>
      <c r="AT137" s="149" t="s">
        <v>377</v>
      </c>
      <c r="AU137" s="149" t="s">
        <v>85</v>
      </c>
      <c r="AY137" s="17" t="s">
        <v>375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382</v>
      </c>
      <c r="BM137" s="149" t="s">
        <v>382</v>
      </c>
    </row>
    <row r="138" spans="2:65" s="1" customFormat="1" ht="33" customHeight="1" x14ac:dyDescent="0.2">
      <c r="B138" s="32"/>
      <c r="C138" s="138" t="s">
        <v>93</v>
      </c>
      <c r="D138" s="138" t="s">
        <v>377</v>
      </c>
      <c r="E138" s="139" t="s">
        <v>3903</v>
      </c>
      <c r="F138" s="140" t="s">
        <v>3904</v>
      </c>
      <c r="G138" s="141" t="s">
        <v>390</v>
      </c>
      <c r="H138" s="142">
        <v>29.361000000000001</v>
      </c>
      <c r="I138" s="143"/>
      <c r="J138" s="144">
        <f>ROUND(I138*H138,2)</f>
        <v>0</v>
      </c>
      <c r="K138" s="140" t="s">
        <v>381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382</v>
      </c>
      <c r="AT138" s="149" t="s">
        <v>377</v>
      </c>
      <c r="AU138" s="149" t="s">
        <v>85</v>
      </c>
      <c r="AY138" s="17" t="s">
        <v>375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382</v>
      </c>
      <c r="BM138" s="149" t="s">
        <v>413</v>
      </c>
    </row>
    <row r="139" spans="2:65" s="12" customFormat="1" ht="11.25" x14ac:dyDescent="0.2">
      <c r="B139" s="151"/>
      <c r="D139" s="152" t="s">
        <v>384</v>
      </c>
      <c r="E139" s="153" t="s">
        <v>1</v>
      </c>
      <c r="F139" s="154" t="s">
        <v>3905</v>
      </c>
      <c r="H139" s="155">
        <v>29.361000000000001</v>
      </c>
      <c r="I139" s="156"/>
      <c r="L139" s="151"/>
      <c r="M139" s="157"/>
      <c r="T139" s="158"/>
      <c r="AT139" s="153" t="s">
        <v>384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375</v>
      </c>
    </row>
    <row r="140" spans="2:65" s="13" customFormat="1" ht="11.25" x14ac:dyDescent="0.2">
      <c r="B140" s="159"/>
      <c r="D140" s="152" t="s">
        <v>384</v>
      </c>
      <c r="E140" s="160" t="s">
        <v>1</v>
      </c>
      <c r="F140" s="161" t="s">
        <v>387</v>
      </c>
      <c r="H140" s="162">
        <v>29.361000000000001</v>
      </c>
      <c r="I140" s="163"/>
      <c r="L140" s="159"/>
      <c r="M140" s="164"/>
      <c r="T140" s="165"/>
      <c r="AT140" s="160" t="s">
        <v>384</v>
      </c>
      <c r="AU140" s="160" t="s">
        <v>85</v>
      </c>
      <c r="AV140" s="13" t="s">
        <v>382</v>
      </c>
      <c r="AW140" s="13" t="s">
        <v>32</v>
      </c>
      <c r="AX140" s="13" t="s">
        <v>83</v>
      </c>
      <c r="AY140" s="160" t="s">
        <v>375</v>
      </c>
    </row>
    <row r="141" spans="2:65" s="1" customFormat="1" ht="33" customHeight="1" x14ac:dyDescent="0.2">
      <c r="B141" s="32"/>
      <c r="C141" s="138" t="s">
        <v>382</v>
      </c>
      <c r="D141" s="138" t="s">
        <v>377</v>
      </c>
      <c r="E141" s="139" t="s">
        <v>3906</v>
      </c>
      <c r="F141" s="140" t="s">
        <v>3907</v>
      </c>
      <c r="G141" s="141" t="s">
        <v>390</v>
      </c>
      <c r="H141" s="142">
        <v>165.76</v>
      </c>
      <c r="I141" s="143"/>
      <c r="J141" s="144">
        <f>ROUND(I141*H141,2)</f>
        <v>0</v>
      </c>
      <c r="K141" s="140" t="s">
        <v>381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382</v>
      </c>
      <c r="AT141" s="149" t="s">
        <v>377</v>
      </c>
      <c r="AU141" s="149" t="s">
        <v>85</v>
      </c>
      <c r="AY141" s="17" t="s">
        <v>375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382</v>
      </c>
      <c r="BM141" s="149" t="s">
        <v>424</v>
      </c>
    </row>
    <row r="142" spans="2:65" s="12" customFormat="1" ht="11.25" x14ac:dyDescent="0.2">
      <c r="B142" s="151"/>
      <c r="D142" s="152" t="s">
        <v>384</v>
      </c>
      <c r="E142" s="153" t="s">
        <v>1</v>
      </c>
      <c r="F142" s="154" t="s">
        <v>3908</v>
      </c>
      <c r="H142" s="155">
        <v>165.76</v>
      </c>
      <c r="I142" s="156"/>
      <c r="L142" s="151"/>
      <c r="M142" s="157"/>
      <c r="T142" s="158"/>
      <c r="AT142" s="153" t="s">
        <v>384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375</v>
      </c>
    </row>
    <row r="143" spans="2:65" s="13" customFormat="1" ht="11.25" x14ac:dyDescent="0.2">
      <c r="B143" s="159"/>
      <c r="D143" s="152" t="s">
        <v>384</v>
      </c>
      <c r="E143" s="160" t="s">
        <v>1</v>
      </c>
      <c r="F143" s="161" t="s">
        <v>387</v>
      </c>
      <c r="H143" s="162">
        <v>165.76</v>
      </c>
      <c r="I143" s="163"/>
      <c r="L143" s="159"/>
      <c r="M143" s="164"/>
      <c r="T143" s="165"/>
      <c r="AT143" s="160" t="s">
        <v>384</v>
      </c>
      <c r="AU143" s="160" t="s">
        <v>85</v>
      </c>
      <c r="AV143" s="13" t="s">
        <v>382</v>
      </c>
      <c r="AW143" s="13" t="s">
        <v>32</v>
      </c>
      <c r="AX143" s="13" t="s">
        <v>83</v>
      </c>
      <c r="AY143" s="160" t="s">
        <v>375</v>
      </c>
    </row>
    <row r="144" spans="2:65" s="1" customFormat="1" ht="21.75" customHeight="1" x14ac:dyDescent="0.2">
      <c r="B144" s="32"/>
      <c r="C144" s="138" t="s">
        <v>404</v>
      </c>
      <c r="D144" s="138" t="s">
        <v>377</v>
      </c>
      <c r="E144" s="139" t="s">
        <v>3909</v>
      </c>
      <c r="F144" s="140" t="s">
        <v>3910</v>
      </c>
      <c r="G144" s="141" t="s">
        <v>380</v>
      </c>
      <c r="H144" s="142">
        <v>67.936000000000007</v>
      </c>
      <c r="I144" s="143"/>
      <c r="J144" s="144">
        <f>ROUND(I144*H144,2)</f>
        <v>0</v>
      </c>
      <c r="K144" s="140" t="s">
        <v>381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8.4000000000000003E-4</v>
      </c>
      <c r="R144" s="147">
        <f>Q144*H144</f>
        <v>5.7066240000000011E-2</v>
      </c>
      <c r="S144" s="147">
        <v>0</v>
      </c>
      <c r="T144" s="148">
        <f>S144*H144</f>
        <v>0</v>
      </c>
      <c r="AR144" s="149" t="s">
        <v>382</v>
      </c>
      <c r="AT144" s="149" t="s">
        <v>377</v>
      </c>
      <c r="AU144" s="149" t="s">
        <v>85</v>
      </c>
      <c r="AY144" s="17" t="s">
        <v>375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382</v>
      </c>
      <c r="BM144" s="149" t="s">
        <v>435</v>
      </c>
    </row>
    <row r="145" spans="2:65" s="12" customFormat="1" ht="22.5" x14ac:dyDescent="0.2">
      <c r="B145" s="151"/>
      <c r="D145" s="152" t="s">
        <v>384</v>
      </c>
      <c r="E145" s="153" t="s">
        <v>1</v>
      </c>
      <c r="F145" s="154" t="s">
        <v>3911</v>
      </c>
      <c r="H145" s="155">
        <v>67.936000000000007</v>
      </c>
      <c r="I145" s="156"/>
      <c r="L145" s="151"/>
      <c r="M145" s="157"/>
      <c r="T145" s="158"/>
      <c r="AT145" s="153" t="s">
        <v>384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375</v>
      </c>
    </row>
    <row r="146" spans="2:65" s="13" customFormat="1" ht="11.25" x14ac:dyDescent="0.2">
      <c r="B146" s="159"/>
      <c r="D146" s="152" t="s">
        <v>384</v>
      </c>
      <c r="E146" s="160" t="s">
        <v>1</v>
      </c>
      <c r="F146" s="161" t="s">
        <v>387</v>
      </c>
      <c r="H146" s="162">
        <v>67.936000000000007</v>
      </c>
      <c r="I146" s="163"/>
      <c r="L146" s="159"/>
      <c r="M146" s="164"/>
      <c r="T146" s="165"/>
      <c r="AT146" s="160" t="s">
        <v>384</v>
      </c>
      <c r="AU146" s="160" t="s">
        <v>85</v>
      </c>
      <c r="AV146" s="13" t="s">
        <v>382</v>
      </c>
      <c r="AW146" s="13" t="s">
        <v>32</v>
      </c>
      <c r="AX146" s="13" t="s">
        <v>83</v>
      </c>
      <c r="AY146" s="160" t="s">
        <v>375</v>
      </c>
    </row>
    <row r="147" spans="2:65" s="1" customFormat="1" ht="24.2" customHeight="1" x14ac:dyDescent="0.2">
      <c r="B147" s="32"/>
      <c r="C147" s="138" t="s">
        <v>413</v>
      </c>
      <c r="D147" s="138" t="s">
        <v>377</v>
      </c>
      <c r="E147" s="139" t="s">
        <v>3912</v>
      </c>
      <c r="F147" s="140" t="s">
        <v>3913</v>
      </c>
      <c r="G147" s="141" t="s">
        <v>380</v>
      </c>
      <c r="H147" s="142">
        <v>67.936000000000007</v>
      </c>
      <c r="I147" s="143"/>
      <c r="J147" s="144">
        <f>ROUND(I147*H147,2)</f>
        <v>0</v>
      </c>
      <c r="K147" s="140" t="s">
        <v>381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382</v>
      </c>
      <c r="AT147" s="149" t="s">
        <v>377</v>
      </c>
      <c r="AU147" s="149" t="s">
        <v>85</v>
      </c>
      <c r="AY147" s="17" t="s">
        <v>375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382</v>
      </c>
      <c r="BM147" s="149" t="s">
        <v>463</v>
      </c>
    </row>
    <row r="148" spans="2:65" s="12" customFormat="1" ht="11.25" x14ac:dyDescent="0.2">
      <c r="B148" s="151"/>
      <c r="D148" s="152" t="s">
        <v>384</v>
      </c>
      <c r="E148" s="153" t="s">
        <v>1</v>
      </c>
      <c r="F148" s="154" t="s">
        <v>3914</v>
      </c>
      <c r="H148" s="155">
        <v>67.936000000000007</v>
      </c>
      <c r="I148" s="156"/>
      <c r="L148" s="151"/>
      <c r="M148" s="157"/>
      <c r="T148" s="158"/>
      <c r="AT148" s="153" t="s">
        <v>384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375</v>
      </c>
    </row>
    <row r="149" spans="2:65" s="13" customFormat="1" ht="11.25" x14ac:dyDescent="0.2">
      <c r="B149" s="159"/>
      <c r="D149" s="152" t="s">
        <v>384</v>
      </c>
      <c r="E149" s="160" t="s">
        <v>1</v>
      </c>
      <c r="F149" s="161" t="s">
        <v>387</v>
      </c>
      <c r="H149" s="162">
        <v>67.936000000000007</v>
      </c>
      <c r="I149" s="163"/>
      <c r="L149" s="159"/>
      <c r="M149" s="164"/>
      <c r="T149" s="165"/>
      <c r="AT149" s="160" t="s">
        <v>384</v>
      </c>
      <c r="AU149" s="160" t="s">
        <v>85</v>
      </c>
      <c r="AV149" s="13" t="s">
        <v>382</v>
      </c>
      <c r="AW149" s="13" t="s">
        <v>32</v>
      </c>
      <c r="AX149" s="13" t="s">
        <v>83</v>
      </c>
      <c r="AY149" s="160" t="s">
        <v>375</v>
      </c>
    </row>
    <row r="150" spans="2:65" s="1" customFormat="1" ht="33" customHeight="1" x14ac:dyDescent="0.2">
      <c r="B150" s="32"/>
      <c r="C150" s="138" t="s">
        <v>418</v>
      </c>
      <c r="D150" s="138" t="s">
        <v>377</v>
      </c>
      <c r="E150" s="139" t="s">
        <v>3915</v>
      </c>
      <c r="F150" s="140" t="s">
        <v>3916</v>
      </c>
      <c r="G150" s="141" t="s">
        <v>390</v>
      </c>
      <c r="H150" s="142">
        <v>75.885000000000005</v>
      </c>
      <c r="I150" s="143"/>
      <c r="J150" s="144">
        <f>ROUND(I150*H150,2)</f>
        <v>0</v>
      </c>
      <c r="K150" s="140" t="s">
        <v>381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382</v>
      </c>
      <c r="AT150" s="149" t="s">
        <v>377</v>
      </c>
      <c r="AU150" s="149" t="s">
        <v>85</v>
      </c>
      <c r="AY150" s="17" t="s">
        <v>375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382</v>
      </c>
      <c r="BM150" s="149" t="s">
        <v>473</v>
      </c>
    </row>
    <row r="151" spans="2:65" s="12" customFormat="1" ht="22.5" x14ac:dyDescent="0.2">
      <c r="B151" s="151"/>
      <c r="D151" s="152" t="s">
        <v>384</v>
      </c>
      <c r="E151" s="153" t="s">
        <v>1</v>
      </c>
      <c r="F151" s="154" t="s">
        <v>3917</v>
      </c>
      <c r="H151" s="155">
        <v>75.885000000000005</v>
      </c>
      <c r="I151" s="156"/>
      <c r="L151" s="151"/>
      <c r="M151" s="157"/>
      <c r="T151" s="158"/>
      <c r="AT151" s="153" t="s">
        <v>384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375</v>
      </c>
    </row>
    <row r="152" spans="2:65" s="13" customFormat="1" ht="11.25" x14ac:dyDescent="0.2">
      <c r="B152" s="159"/>
      <c r="D152" s="152" t="s">
        <v>384</v>
      </c>
      <c r="E152" s="160" t="s">
        <v>1</v>
      </c>
      <c r="F152" s="161" t="s">
        <v>387</v>
      </c>
      <c r="H152" s="162">
        <v>75.885000000000005</v>
      </c>
      <c r="I152" s="163"/>
      <c r="L152" s="159"/>
      <c r="M152" s="164"/>
      <c r="T152" s="165"/>
      <c r="AT152" s="160" t="s">
        <v>384</v>
      </c>
      <c r="AU152" s="160" t="s">
        <v>85</v>
      </c>
      <c r="AV152" s="13" t="s">
        <v>382</v>
      </c>
      <c r="AW152" s="13" t="s">
        <v>32</v>
      </c>
      <c r="AX152" s="13" t="s">
        <v>83</v>
      </c>
      <c r="AY152" s="160" t="s">
        <v>375</v>
      </c>
    </row>
    <row r="153" spans="2:65" s="1" customFormat="1" ht="37.9" customHeight="1" x14ac:dyDescent="0.2">
      <c r="B153" s="32"/>
      <c r="C153" s="138" t="s">
        <v>424</v>
      </c>
      <c r="D153" s="138" t="s">
        <v>377</v>
      </c>
      <c r="E153" s="139" t="s">
        <v>3918</v>
      </c>
      <c r="F153" s="140" t="s">
        <v>3919</v>
      </c>
      <c r="G153" s="141" t="s">
        <v>390</v>
      </c>
      <c r="H153" s="142">
        <v>75.885000000000005</v>
      </c>
      <c r="I153" s="143"/>
      <c r="J153" s="144">
        <f>ROUND(I153*H153,2)</f>
        <v>0</v>
      </c>
      <c r="K153" s="140" t="s">
        <v>381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382</v>
      </c>
      <c r="AT153" s="149" t="s">
        <v>377</v>
      </c>
      <c r="AU153" s="149" t="s">
        <v>85</v>
      </c>
      <c r="AY153" s="17" t="s">
        <v>375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382</v>
      </c>
      <c r="BM153" s="149" t="s">
        <v>491</v>
      </c>
    </row>
    <row r="154" spans="2:65" s="12" customFormat="1" ht="11.25" x14ac:dyDescent="0.2">
      <c r="B154" s="151"/>
      <c r="D154" s="152" t="s">
        <v>384</v>
      </c>
      <c r="E154" s="153" t="s">
        <v>1</v>
      </c>
      <c r="F154" s="154" t="s">
        <v>3920</v>
      </c>
      <c r="H154" s="155">
        <v>75.885000000000005</v>
      </c>
      <c r="I154" s="156"/>
      <c r="L154" s="151"/>
      <c r="M154" s="157"/>
      <c r="T154" s="158"/>
      <c r="AT154" s="153" t="s">
        <v>384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375</v>
      </c>
    </row>
    <row r="155" spans="2:65" s="13" customFormat="1" ht="11.25" x14ac:dyDescent="0.2">
      <c r="B155" s="159"/>
      <c r="D155" s="152" t="s">
        <v>384</v>
      </c>
      <c r="E155" s="160" t="s">
        <v>1</v>
      </c>
      <c r="F155" s="161" t="s">
        <v>387</v>
      </c>
      <c r="H155" s="162">
        <v>75.885000000000005</v>
      </c>
      <c r="I155" s="163"/>
      <c r="L155" s="159"/>
      <c r="M155" s="164"/>
      <c r="T155" s="165"/>
      <c r="AT155" s="160" t="s">
        <v>384</v>
      </c>
      <c r="AU155" s="160" t="s">
        <v>85</v>
      </c>
      <c r="AV155" s="13" t="s">
        <v>382</v>
      </c>
      <c r="AW155" s="13" t="s">
        <v>32</v>
      </c>
      <c r="AX155" s="13" t="s">
        <v>83</v>
      </c>
      <c r="AY155" s="160" t="s">
        <v>375</v>
      </c>
    </row>
    <row r="156" spans="2:65" s="1" customFormat="1" ht="24.2" customHeight="1" x14ac:dyDescent="0.2">
      <c r="B156" s="32"/>
      <c r="C156" s="138" t="s">
        <v>428</v>
      </c>
      <c r="D156" s="138" t="s">
        <v>377</v>
      </c>
      <c r="E156" s="139" t="s">
        <v>3921</v>
      </c>
      <c r="F156" s="140" t="s">
        <v>3922</v>
      </c>
      <c r="G156" s="141" t="s">
        <v>421</v>
      </c>
      <c r="H156" s="142">
        <v>151.77000000000001</v>
      </c>
      <c r="I156" s="143"/>
      <c r="J156" s="144">
        <f>ROUND(I156*H156,2)</f>
        <v>0</v>
      </c>
      <c r="K156" s="140" t="s">
        <v>381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382</v>
      </c>
      <c r="AT156" s="149" t="s">
        <v>377</v>
      </c>
      <c r="AU156" s="149" t="s">
        <v>85</v>
      </c>
      <c r="AY156" s="17" t="s">
        <v>375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382</v>
      </c>
      <c r="BM156" s="149" t="s">
        <v>503</v>
      </c>
    </row>
    <row r="157" spans="2:65" s="12" customFormat="1" ht="11.25" x14ac:dyDescent="0.2">
      <c r="B157" s="151"/>
      <c r="D157" s="152" t="s">
        <v>384</v>
      </c>
      <c r="E157" s="153" t="s">
        <v>1</v>
      </c>
      <c r="F157" s="154" t="s">
        <v>3923</v>
      </c>
      <c r="H157" s="155">
        <v>151.77000000000001</v>
      </c>
      <c r="I157" s="156"/>
      <c r="L157" s="151"/>
      <c r="M157" s="157"/>
      <c r="T157" s="158"/>
      <c r="AT157" s="153" t="s">
        <v>384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375</v>
      </c>
    </row>
    <row r="158" spans="2:65" s="13" customFormat="1" ht="11.25" x14ac:dyDescent="0.2">
      <c r="B158" s="159"/>
      <c r="D158" s="152" t="s">
        <v>384</v>
      </c>
      <c r="E158" s="160" t="s">
        <v>1</v>
      </c>
      <c r="F158" s="161" t="s">
        <v>387</v>
      </c>
      <c r="H158" s="162">
        <v>151.77000000000001</v>
      </c>
      <c r="I158" s="163"/>
      <c r="L158" s="159"/>
      <c r="M158" s="164"/>
      <c r="T158" s="165"/>
      <c r="AT158" s="160" t="s">
        <v>384</v>
      </c>
      <c r="AU158" s="160" t="s">
        <v>85</v>
      </c>
      <c r="AV158" s="13" t="s">
        <v>382</v>
      </c>
      <c r="AW158" s="13" t="s">
        <v>32</v>
      </c>
      <c r="AX158" s="13" t="s">
        <v>83</v>
      </c>
      <c r="AY158" s="160" t="s">
        <v>375</v>
      </c>
    </row>
    <row r="159" spans="2:65" s="1" customFormat="1" ht="24.2" customHeight="1" x14ac:dyDescent="0.2">
      <c r="B159" s="32"/>
      <c r="C159" s="138" t="s">
        <v>435</v>
      </c>
      <c r="D159" s="138" t="s">
        <v>377</v>
      </c>
      <c r="E159" s="139" t="s">
        <v>429</v>
      </c>
      <c r="F159" s="140" t="s">
        <v>430</v>
      </c>
      <c r="G159" s="141" t="s">
        <v>390</v>
      </c>
      <c r="H159" s="142">
        <v>119.238</v>
      </c>
      <c r="I159" s="143"/>
      <c r="J159" s="144">
        <f>ROUND(I159*H159,2)</f>
        <v>0</v>
      </c>
      <c r="K159" s="140" t="s">
        <v>381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382</v>
      </c>
      <c r="AT159" s="149" t="s">
        <v>377</v>
      </c>
      <c r="AU159" s="149" t="s">
        <v>85</v>
      </c>
      <c r="AY159" s="17" t="s">
        <v>375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382</v>
      </c>
      <c r="BM159" s="149" t="s">
        <v>529</v>
      </c>
    </row>
    <row r="160" spans="2:65" s="12" customFormat="1" ht="22.5" x14ac:dyDescent="0.2">
      <c r="B160" s="151"/>
      <c r="D160" s="152" t="s">
        <v>384</v>
      </c>
      <c r="E160" s="153" t="s">
        <v>1</v>
      </c>
      <c r="F160" s="154" t="s">
        <v>3924</v>
      </c>
      <c r="H160" s="155">
        <v>119.238</v>
      </c>
      <c r="I160" s="156"/>
      <c r="L160" s="151"/>
      <c r="M160" s="157"/>
      <c r="T160" s="158"/>
      <c r="AT160" s="153" t="s">
        <v>384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375</v>
      </c>
    </row>
    <row r="161" spans="2:65" s="13" customFormat="1" ht="11.25" x14ac:dyDescent="0.2">
      <c r="B161" s="159"/>
      <c r="D161" s="152" t="s">
        <v>384</v>
      </c>
      <c r="E161" s="160" t="s">
        <v>1</v>
      </c>
      <c r="F161" s="161" t="s">
        <v>387</v>
      </c>
      <c r="H161" s="162">
        <v>119.238</v>
      </c>
      <c r="I161" s="163"/>
      <c r="L161" s="159"/>
      <c r="M161" s="164"/>
      <c r="T161" s="165"/>
      <c r="AT161" s="160" t="s">
        <v>384</v>
      </c>
      <c r="AU161" s="160" t="s">
        <v>85</v>
      </c>
      <c r="AV161" s="13" t="s">
        <v>382</v>
      </c>
      <c r="AW161" s="13" t="s">
        <v>32</v>
      </c>
      <c r="AX161" s="13" t="s">
        <v>83</v>
      </c>
      <c r="AY161" s="160" t="s">
        <v>375</v>
      </c>
    </row>
    <row r="162" spans="2:65" s="1" customFormat="1" ht="24.2" customHeight="1" x14ac:dyDescent="0.2">
      <c r="B162" s="32"/>
      <c r="C162" s="138" t="s">
        <v>451</v>
      </c>
      <c r="D162" s="138" t="s">
        <v>377</v>
      </c>
      <c r="E162" s="139" t="s">
        <v>3925</v>
      </c>
      <c r="F162" s="140" t="s">
        <v>3926</v>
      </c>
      <c r="G162" s="141" t="s">
        <v>390</v>
      </c>
      <c r="H162" s="142">
        <v>50.911999999999999</v>
      </c>
      <c r="I162" s="143"/>
      <c r="J162" s="144">
        <f>ROUND(I162*H162,2)</f>
        <v>0</v>
      </c>
      <c r="K162" s="140" t="s">
        <v>381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382</v>
      </c>
      <c r="AT162" s="149" t="s">
        <v>377</v>
      </c>
      <c r="AU162" s="149" t="s">
        <v>85</v>
      </c>
      <c r="AY162" s="17" t="s">
        <v>375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382</v>
      </c>
      <c r="BM162" s="149" t="s">
        <v>540</v>
      </c>
    </row>
    <row r="163" spans="2:65" s="12" customFormat="1" ht="11.25" x14ac:dyDescent="0.2">
      <c r="B163" s="151"/>
      <c r="D163" s="152" t="s">
        <v>384</v>
      </c>
      <c r="E163" s="153" t="s">
        <v>1</v>
      </c>
      <c r="F163" s="154" t="s">
        <v>3927</v>
      </c>
      <c r="H163" s="155">
        <v>50.911999999999999</v>
      </c>
      <c r="I163" s="156"/>
      <c r="L163" s="151"/>
      <c r="M163" s="157"/>
      <c r="T163" s="158"/>
      <c r="AT163" s="153" t="s">
        <v>384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375</v>
      </c>
    </row>
    <row r="164" spans="2:65" s="13" customFormat="1" ht="11.25" x14ac:dyDescent="0.2">
      <c r="B164" s="159"/>
      <c r="D164" s="152" t="s">
        <v>384</v>
      </c>
      <c r="E164" s="160" t="s">
        <v>1</v>
      </c>
      <c r="F164" s="161" t="s">
        <v>387</v>
      </c>
      <c r="H164" s="162">
        <v>50.911999999999999</v>
      </c>
      <c r="I164" s="163"/>
      <c r="L164" s="159"/>
      <c r="M164" s="164"/>
      <c r="T164" s="165"/>
      <c r="AT164" s="160" t="s">
        <v>384</v>
      </c>
      <c r="AU164" s="160" t="s">
        <v>85</v>
      </c>
      <c r="AV164" s="13" t="s">
        <v>382</v>
      </c>
      <c r="AW164" s="13" t="s">
        <v>32</v>
      </c>
      <c r="AX164" s="13" t="s">
        <v>83</v>
      </c>
      <c r="AY164" s="160" t="s">
        <v>375</v>
      </c>
    </row>
    <row r="165" spans="2:65" s="1" customFormat="1" ht="16.5" customHeight="1" x14ac:dyDescent="0.2">
      <c r="B165" s="32"/>
      <c r="C165" s="179" t="s">
        <v>463</v>
      </c>
      <c r="D165" s="179" t="s">
        <v>657</v>
      </c>
      <c r="E165" s="180" t="s">
        <v>3928</v>
      </c>
      <c r="F165" s="181" t="s">
        <v>3929</v>
      </c>
      <c r="G165" s="182" t="s">
        <v>421</v>
      </c>
      <c r="H165" s="183">
        <v>101.824</v>
      </c>
      <c r="I165" s="184"/>
      <c r="J165" s="185">
        <f>ROUND(I165*H165,2)</f>
        <v>0</v>
      </c>
      <c r="K165" s="181" t="s">
        <v>381</v>
      </c>
      <c r="L165" s="186"/>
      <c r="M165" s="187" t="s">
        <v>1</v>
      </c>
      <c r="N165" s="188" t="s">
        <v>41</v>
      </c>
      <c r="P165" s="147">
        <f>O165*H165</f>
        <v>0</v>
      </c>
      <c r="Q165" s="147">
        <v>1</v>
      </c>
      <c r="R165" s="147">
        <f>Q165*H165</f>
        <v>101.824</v>
      </c>
      <c r="S165" s="147">
        <v>0</v>
      </c>
      <c r="T165" s="148">
        <f>S165*H165</f>
        <v>0</v>
      </c>
      <c r="AR165" s="149" t="s">
        <v>424</v>
      </c>
      <c r="AT165" s="149" t="s">
        <v>657</v>
      </c>
      <c r="AU165" s="149" t="s">
        <v>85</v>
      </c>
      <c r="AY165" s="17" t="s">
        <v>375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382</v>
      </c>
      <c r="BM165" s="149" t="s">
        <v>549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3930</v>
      </c>
      <c r="H166" s="155">
        <v>101.824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3" customFormat="1" ht="11.25" x14ac:dyDescent="0.2">
      <c r="B167" s="159"/>
      <c r="D167" s="152" t="s">
        <v>384</v>
      </c>
      <c r="E167" s="160" t="s">
        <v>1</v>
      </c>
      <c r="F167" s="161" t="s">
        <v>387</v>
      </c>
      <c r="H167" s="162">
        <v>101.824</v>
      </c>
      <c r="I167" s="163"/>
      <c r="L167" s="159"/>
      <c r="M167" s="164"/>
      <c r="T167" s="165"/>
      <c r="AT167" s="160" t="s">
        <v>384</v>
      </c>
      <c r="AU167" s="160" t="s">
        <v>85</v>
      </c>
      <c r="AV167" s="13" t="s">
        <v>382</v>
      </c>
      <c r="AW167" s="13" t="s">
        <v>32</v>
      </c>
      <c r="AX167" s="13" t="s">
        <v>83</v>
      </c>
      <c r="AY167" s="160" t="s">
        <v>375</v>
      </c>
    </row>
    <row r="168" spans="2:65" s="11" customFormat="1" ht="22.9" customHeight="1" x14ac:dyDescent="0.2">
      <c r="B168" s="126"/>
      <c r="D168" s="127" t="s">
        <v>75</v>
      </c>
      <c r="E168" s="136" t="s">
        <v>382</v>
      </c>
      <c r="F168" s="136" t="s">
        <v>649</v>
      </c>
      <c r="I168" s="129"/>
      <c r="J168" s="137">
        <f>BK168</f>
        <v>0</v>
      </c>
      <c r="L168" s="126"/>
      <c r="M168" s="131"/>
      <c r="P168" s="132">
        <f>SUM(P169:P171)</f>
        <v>0</v>
      </c>
      <c r="R168" s="132">
        <f>SUM(R169:R171)</f>
        <v>22.386716800000002</v>
      </c>
      <c r="T168" s="133">
        <f>SUM(T169:T171)</f>
        <v>0</v>
      </c>
      <c r="AR168" s="127" t="s">
        <v>83</v>
      </c>
      <c r="AT168" s="134" t="s">
        <v>75</v>
      </c>
      <c r="AU168" s="134" t="s">
        <v>83</v>
      </c>
      <c r="AY168" s="127" t="s">
        <v>375</v>
      </c>
      <c r="BK168" s="135">
        <f>SUM(BK169:BK171)</f>
        <v>0</v>
      </c>
    </row>
    <row r="169" spans="2:65" s="1" customFormat="1" ht="24.2" customHeight="1" x14ac:dyDescent="0.2">
      <c r="B169" s="32"/>
      <c r="C169" s="138" t="s">
        <v>467</v>
      </c>
      <c r="D169" s="138" t="s">
        <v>377</v>
      </c>
      <c r="E169" s="139" t="s">
        <v>3931</v>
      </c>
      <c r="F169" s="140" t="s">
        <v>3932</v>
      </c>
      <c r="G169" s="141" t="s">
        <v>390</v>
      </c>
      <c r="H169" s="142">
        <v>11.84</v>
      </c>
      <c r="I169" s="143"/>
      <c r="J169" s="144">
        <f>ROUND(I169*H169,2)</f>
        <v>0</v>
      </c>
      <c r="K169" s="140" t="s">
        <v>381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1.8907700000000001</v>
      </c>
      <c r="R169" s="147">
        <f>Q169*H169</f>
        <v>22.386716800000002</v>
      </c>
      <c r="S169" s="147">
        <v>0</v>
      </c>
      <c r="T169" s="148">
        <f>S169*H169</f>
        <v>0</v>
      </c>
      <c r="AR169" s="149" t="s">
        <v>382</v>
      </c>
      <c r="AT169" s="149" t="s">
        <v>377</v>
      </c>
      <c r="AU169" s="149" t="s">
        <v>85</v>
      </c>
      <c r="AY169" s="17" t="s">
        <v>375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382</v>
      </c>
      <c r="BM169" s="149" t="s">
        <v>559</v>
      </c>
    </row>
    <row r="170" spans="2:65" s="12" customFormat="1" ht="11.25" x14ac:dyDescent="0.2">
      <c r="B170" s="151"/>
      <c r="D170" s="152" t="s">
        <v>384</v>
      </c>
      <c r="E170" s="153" t="s">
        <v>1</v>
      </c>
      <c r="F170" s="154" t="s">
        <v>3933</v>
      </c>
      <c r="H170" s="155">
        <v>11.84</v>
      </c>
      <c r="I170" s="156"/>
      <c r="L170" s="151"/>
      <c r="M170" s="157"/>
      <c r="T170" s="158"/>
      <c r="AT170" s="153" t="s">
        <v>384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375</v>
      </c>
    </row>
    <row r="171" spans="2:65" s="13" customFormat="1" ht="11.25" x14ac:dyDescent="0.2">
      <c r="B171" s="159"/>
      <c r="D171" s="152" t="s">
        <v>384</v>
      </c>
      <c r="E171" s="160" t="s">
        <v>1</v>
      </c>
      <c r="F171" s="161" t="s">
        <v>387</v>
      </c>
      <c r="H171" s="162">
        <v>11.84</v>
      </c>
      <c r="I171" s="163"/>
      <c r="L171" s="159"/>
      <c r="M171" s="164"/>
      <c r="T171" s="165"/>
      <c r="AT171" s="160" t="s">
        <v>384</v>
      </c>
      <c r="AU171" s="160" t="s">
        <v>85</v>
      </c>
      <c r="AV171" s="13" t="s">
        <v>382</v>
      </c>
      <c r="AW171" s="13" t="s">
        <v>32</v>
      </c>
      <c r="AX171" s="13" t="s">
        <v>83</v>
      </c>
      <c r="AY171" s="160" t="s">
        <v>375</v>
      </c>
    </row>
    <row r="172" spans="2:65" s="11" customFormat="1" ht="22.9" customHeight="1" x14ac:dyDescent="0.2">
      <c r="B172" s="126"/>
      <c r="D172" s="127" t="s">
        <v>75</v>
      </c>
      <c r="E172" s="136" t="s">
        <v>404</v>
      </c>
      <c r="F172" s="136" t="s">
        <v>3934</v>
      </c>
      <c r="I172" s="129"/>
      <c r="J172" s="137">
        <f>BK172</f>
        <v>0</v>
      </c>
      <c r="L172" s="126"/>
      <c r="M172" s="131"/>
      <c r="P172" s="132">
        <f>SUM(P173:P175)</f>
        <v>0</v>
      </c>
      <c r="R172" s="132">
        <f>SUM(R173:R175)</f>
        <v>3.1556000000000002</v>
      </c>
      <c r="T172" s="133">
        <f>SUM(T173:T175)</f>
        <v>0</v>
      </c>
      <c r="AR172" s="127" t="s">
        <v>83</v>
      </c>
      <c r="AT172" s="134" t="s">
        <v>75</v>
      </c>
      <c r="AU172" s="134" t="s">
        <v>83</v>
      </c>
      <c r="AY172" s="127" t="s">
        <v>375</v>
      </c>
      <c r="BK172" s="135">
        <f>SUM(BK173:BK175)</f>
        <v>0</v>
      </c>
    </row>
    <row r="173" spans="2:65" s="1" customFormat="1" ht="21.75" customHeight="1" x14ac:dyDescent="0.2">
      <c r="B173" s="32"/>
      <c r="C173" s="138" t="s">
        <v>473</v>
      </c>
      <c r="D173" s="138" t="s">
        <v>377</v>
      </c>
      <c r="E173" s="139" t="s">
        <v>3935</v>
      </c>
      <c r="F173" s="140" t="s">
        <v>3936</v>
      </c>
      <c r="G173" s="141" t="s">
        <v>380</v>
      </c>
      <c r="H173" s="142">
        <v>13.72</v>
      </c>
      <c r="I173" s="143"/>
      <c r="J173" s="144">
        <f>ROUND(I173*H173,2)</f>
        <v>0</v>
      </c>
      <c r="K173" s="140" t="s">
        <v>381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0.23</v>
      </c>
      <c r="R173" s="147">
        <f>Q173*H173</f>
        <v>3.1556000000000002</v>
      </c>
      <c r="S173" s="147">
        <v>0</v>
      </c>
      <c r="T173" s="148">
        <f>S173*H173</f>
        <v>0</v>
      </c>
      <c r="AR173" s="149" t="s">
        <v>382</v>
      </c>
      <c r="AT173" s="149" t="s">
        <v>377</v>
      </c>
      <c r="AU173" s="149" t="s">
        <v>85</v>
      </c>
      <c r="AY173" s="17" t="s">
        <v>375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382</v>
      </c>
      <c r="BM173" s="149" t="s">
        <v>568</v>
      </c>
    </row>
    <row r="174" spans="2:65" s="12" customFormat="1" ht="11.25" x14ac:dyDescent="0.2">
      <c r="B174" s="151"/>
      <c r="D174" s="152" t="s">
        <v>384</v>
      </c>
      <c r="E174" s="153" t="s">
        <v>1</v>
      </c>
      <c r="F174" s="154" t="s">
        <v>3937</v>
      </c>
      <c r="H174" s="155">
        <v>13.72</v>
      </c>
      <c r="I174" s="156"/>
      <c r="L174" s="151"/>
      <c r="M174" s="157"/>
      <c r="T174" s="158"/>
      <c r="AT174" s="153" t="s">
        <v>384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375</v>
      </c>
    </row>
    <row r="175" spans="2:65" s="13" customFormat="1" ht="11.25" x14ac:dyDescent="0.2">
      <c r="B175" s="159"/>
      <c r="D175" s="152" t="s">
        <v>384</v>
      </c>
      <c r="E175" s="160" t="s">
        <v>1</v>
      </c>
      <c r="F175" s="161" t="s">
        <v>387</v>
      </c>
      <c r="H175" s="162">
        <v>13.72</v>
      </c>
      <c r="I175" s="163"/>
      <c r="L175" s="159"/>
      <c r="M175" s="164"/>
      <c r="T175" s="165"/>
      <c r="AT175" s="160" t="s">
        <v>384</v>
      </c>
      <c r="AU175" s="160" t="s">
        <v>85</v>
      </c>
      <c r="AV175" s="13" t="s">
        <v>382</v>
      </c>
      <c r="AW175" s="13" t="s">
        <v>32</v>
      </c>
      <c r="AX175" s="13" t="s">
        <v>83</v>
      </c>
      <c r="AY175" s="160" t="s">
        <v>375</v>
      </c>
    </row>
    <row r="176" spans="2:65" s="11" customFormat="1" ht="22.9" customHeight="1" x14ac:dyDescent="0.2">
      <c r="B176" s="126"/>
      <c r="D176" s="127" t="s">
        <v>75</v>
      </c>
      <c r="E176" s="136" t="s">
        <v>424</v>
      </c>
      <c r="F176" s="136" t="s">
        <v>3938</v>
      </c>
      <c r="I176" s="129"/>
      <c r="J176" s="137">
        <f>BK176</f>
        <v>0</v>
      </c>
      <c r="L176" s="126"/>
      <c r="M176" s="131"/>
      <c r="P176" s="132">
        <f>SUM(P177:P221)</f>
        <v>0</v>
      </c>
      <c r="R176" s="132">
        <f>SUM(R177:R221)</f>
        <v>1.58723272</v>
      </c>
      <c r="T176" s="133">
        <f>SUM(T177:T221)</f>
        <v>0</v>
      </c>
      <c r="AR176" s="127" t="s">
        <v>83</v>
      </c>
      <c r="AT176" s="134" t="s">
        <v>75</v>
      </c>
      <c r="AU176" s="134" t="s">
        <v>83</v>
      </c>
      <c r="AY176" s="127" t="s">
        <v>375</v>
      </c>
      <c r="BK176" s="135">
        <f>SUM(BK177:BK221)</f>
        <v>0</v>
      </c>
    </row>
    <row r="177" spans="2:65" s="1" customFormat="1" ht="24.2" customHeight="1" x14ac:dyDescent="0.2">
      <c r="B177" s="32"/>
      <c r="C177" s="138" t="s">
        <v>8</v>
      </c>
      <c r="D177" s="138" t="s">
        <v>377</v>
      </c>
      <c r="E177" s="139" t="s">
        <v>3939</v>
      </c>
      <c r="F177" s="140" t="s">
        <v>3940</v>
      </c>
      <c r="G177" s="141" t="s">
        <v>532</v>
      </c>
      <c r="H177" s="142">
        <v>1</v>
      </c>
      <c r="I177" s="143"/>
      <c r="J177" s="144">
        <f>ROUND(I177*H177,2)</f>
        <v>0</v>
      </c>
      <c r="K177" s="140" t="s">
        <v>381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5.8029999999999998E-2</v>
      </c>
      <c r="R177" s="147">
        <f>Q177*H177</f>
        <v>5.8029999999999998E-2</v>
      </c>
      <c r="S177" s="147">
        <v>0</v>
      </c>
      <c r="T177" s="148">
        <f>S177*H177</f>
        <v>0</v>
      </c>
      <c r="AR177" s="149" t="s">
        <v>382</v>
      </c>
      <c r="AT177" s="149" t="s">
        <v>377</v>
      </c>
      <c r="AU177" s="149" t="s">
        <v>85</v>
      </c>
      <c r="AY177" s="17" t="s">
        <v>375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382</v>
      </c>
      <c r="BM177" s="149" t="s">
        <v>577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3941</v>
      </c>
      <c r="H178" s="155">
        <v>1</v>
      </c>
      <c r="I178" s="156"/>
      <c r="L178" s="151"/>
      <c r="M178" s="157"/>
      <c r="T178" s="158"/>
      <c r="AT178" s="153" t="s">
        <v>384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3" customFormat="1" ht="11.25" x14ac:dyDescent="0.2">
      <c r="B179" s="159"/>
      <c r="D179" s="152" t="s">
        <v>384</v>
      </c>
      <c r="E179" s="160" t="s">
        <v>1</v>
      </c>
      <c r="F179" s="161" t="s">
        <v>387</v>
      </c>
      <c r="H179" s="162">
        <v>1</v>
      </c>
      <c r="I179" s="163"/>
      <c r="L179" s="159"/>
      <c r="M179" s="164"/>
      <c r="T179" s="165"/>
      <c r="AT179" s="160" t="s">
        <v>384</v>
      </c>
      <c r="AU179" s="160" t="s">
        <v>85</v>
      </c>
      <c r="AV179" s="13" t="s">
        <v>382</v>
      </c>
      <c r="AW179" s="13" t="s">
        <v>32</v>
      </c>
      <c r="AX179" s="13" t="s">
        <v>83</v>
      </c>
      <c r="AY179" s="160" t="s">
        <v>375</v>
      </c>
    </row>
    <row r="180" spans="2:65" s="1" customFormat="1" ht="24.2" customHeight="1" x14ac:dyDescent="0.2">
      <c r="B180" s="32"/>
      <c r="C180" s="138" t="s">
        <v>491</v>
      </c>
      <c r="D180" s="138" t="s">
        <v>377</v>
      </c>
      <c r="E180" s="139" t="s">
        <v>3942</v>
      </c>
      <c r="F180" s="140" t="s">
        <v>3943</v>
      </c>
      <c r="G180" s="141" t="s">
        <v>532</v>
      </c>
      <c r="H180" s="142">
        <v>3</v>
      </c>
      <c r="I180" s="143"/>
      <c r="J180" s="144">
        <f>ROUND(I180*H180,2)</f>
        <v>0</v>
      </c>
      <c r="K180" s="140" t="s">
        <v>381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6.8959999999999994E-2</v>
      </c>
      <c r="R180" s="147">
        <f>Q180*H180</f>
        <v>0.20687999999999998</v>
      </c>
      <c r="S180" s="147">
        <v>0</v>
      </c>
      <c r="T180" s="148">
        <f>S180*H180</f>
        <v>0</v>
      </c>
      <c r="AR180" s="149" t="s">
        <v>382</v>
      </c>
      <c r="AT180" s="149" t="s">
        <v>377</v>
      </c>
      <c r="AU180" s="149" t="s">
        <v>85</v>
      </c>
      <c r="AY180" s="17" t="s">
        <v>375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382</v>
      </c>
      <c r="BM180" s="149" t="s">
        <v>585</v>
      </c>
    </row>
    <row r="181" spans="2:65" s="12" customFormat="1" ht="11.25" x14ac:dyDescent="0.2">
      <c r="B181" s="151"/>
      <c r="D181" s="152" t="s">
        <v>384</v>
      </c>
      <c r="E181" s="153" t="s">
        <v>1</v>
      </c>
      <c r="F181" s="154" t="s">
        <v>3944</v>
      </c>
      <c r="H181" s="155">
        <v>3</v>
      </c>
      <c r="I181" s="156"/>
      <c r="L181" s="151"/>
      <c r="M181" s="157"/>
      <c r="T181" s="158"/>
      <c r="AT181" s="153" t="s">
        <v>384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375</v>
      </c>
    </row>
    <row r="182" spans="2:65" s="13" customFormat="1" ht="11.25" x14ac:dyDescent="0.2">
      <c r="B182" s="159"/>
      <c r="D182" s="152" t="s">
        <v>384</v>
      </c>
      <c r="E182" s="160" t="s">
        <v>1</v>
      </c>
      <c r="F182" s="161" t="s">
        <v>387</v>
      </c>
      <c r="H182" s="162">
        <v>3</v>
      </c>
      <c r="I182" s="163"/>
      <c r="L182" s="159"/>
      <c r="M182" s="164"/>
      <c r="T182" s="165"/>
      <c r="AT182" s="160" t="s">
        <v>384</v>
      </c>
      <c r="AU182" s="160" t="s">
        <v>85</v>
      </c>
      <c r="AV182" s="13" t="s">
        <v>382</v>
      </c>
      <c r="AW182" s="13" t="s">
        <v>32</v>
      </c>
      <c r="AX182" s="13" t="s">
        <v>83</v>
      </c>
      <c r="AY182" s="160" t="s">
        <v>375</v>
      </c>
    </row>
    <row r="183" spans="2:65" s="1" customFormat="1" ht="24.2" customHeight="1" x14ac:dyDescent="0.2">
      <c r="B183" s="32"/>
      <c r="C183" s="138" t="s">
        <v>497</v>
      </c>
      <c r="D183" s="138" t="s">
        <v>377</v>
      </c>
      <c r="E183" s="139" t="s">
        <v>3945</v>
      </c>
      <c r="F183" s="140" t="s">
        <v>3946</v>
      </c>
      <c r="G183" s="141" t="s">
        <v>532</v>
      </c>
      <c r="H183" s="142">
        <v>2</v>
      </c>
      <c r="I183" s="143"/>
      <c r="J183" s="144">
        <f>ROUND(I183*H183,2)</f>
        <v>0</v>
      </c>
      <c r="K183" s="140" t="s">
        <v>381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6.8769999999999998E-2</v>
      </c>
      <c r="R183" s="147">
        <f>Q183*H183</f>
        <v>0.13754</v>
      </c>
      <c r="S183" s="147">
        <v>0</v>
      </c>
      <c r="T183" s="148">
        <f>S183*H183</f>
        <v>0</v>
      </c>
      <c r="AR183" s="149" t="s">
        <v>382</v>
      </c>
      <c r="AT183" s="149" t="s">
        <v>377</v>
      </c>
      <c r="AU183" s="149" t="s">
        <v>85</v>
      </c>
      <c r="AY183" s="17" t="s">
        <v>375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382</v>
      </c>
      <c r="BM183" s="149" t="s">
        <v>604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3947</v>
      </c>
      <c r="H184" s="155">
        <v>2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375</v>
      </c>
    </row>
    <row r="185" spans="2:65" s="13" customFormat="1" ht="11.25" x14ac:dyDescent="0.2">
      <c r="B185" s="159"/>
      <c r="D185" s="152" t="s">
        <v>384</v>
      </c>
      <c r="E185" s="160" t="s">
        <v>1</v>
      </c>
      <c r="F185" s="161" t="s">
        <v>387</v>
      </c>
      <c r="H185" s="162">
        <v>2</v>
      </c>
      <c r="I185" s="163"/>
      <c r="L185" s="159"/>
      <c r="M185" s="164"/>
      <c r="T185" s="165"/>
      <c r="AT185" s="160" t="s">
        <v>384</v>
      </c>
      <c r="AU185" s="160" t="s">
        <v>85</v>
      </c>
      <c r="AV185" s="13" t="s">
        <v>382</v>
      </c>
      <c r="AW185" s="13" t="s">
        <v>32</v>
      </c>
      <c r="AX185" s="13" t="s">
        <v>83</v>
      </c>
      <c r="AY185" s="160" t="s">
        <v>375</v>
      </c>
    </row>
    <row r="186" spans="2:65" s="1" customFormat="1" ht="33" customHeight="1" x14ac:dyDescent="0.2">
      <c r="B186" s="32"/>
      <c r="C186" s="138" t="s">
        <v>503</v>
      </c>
      <c r="D186" s="138" t="s">
        <v>377</v>
      </c>
      <c r="E186" s="139" t="s">
        <v>3948</v>
      </c>
      <c r="F186" s="140" t="s">
        <v>3949</v>
      </c>
      <c r="G186" s="141" t="s">
        <v>532</v>
      </c>
      <c r="H186" s="142">
        <v>4</v>
      </c>
      <c r="I186" s="143"/>
      <c r="J186" s="144">
        <f>ROUND(I186*H186,2)</f>
        <v>0</v>
      </c>
      <c r="K186" s="140" t="s">
        <v>381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1.136E-2</v>
      </c>
      <c r="R186" s="147">
        <f>Q186*H186</f>
        <v>4.5440000000000001E-2</v>
      </c>
      <c r="S186" s="147">
        <v>0</v>
      </c>
      <c r="T186" s="148">
        <f>S186*H186</f>
        <v>0</v>
      </c>
      <c r="AR186" s="149" t="s">
        <v>382</v>
      </c>
      <c r="AT186" s="149" t="s">
        <v>377</v>
      </c>
      <c r="AU186" s="149" t="s">
        <v>85</v>
      </c>
      <c r="AY186" s="17" t="s">
        <v>375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382</v>
      </c>
      <c r="BM186" s="149" t="s">
        <v>628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3950</v>
      </c>
      <c r="H187" s="155">
        <v>4</v>
      </c>
      <c r="I187" s="156"/>
      <c r="L187" s="151"/>
      <c r="M187" s="157"/>
      <c r="T187" s="158"/>
      <c r="AT187" s="153" t="s">
        <v>384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375</v>
      </c>
    </row>
    <row r="188" spans="2:65" s="13" customFormat="1" ht="11.25" x14ac:dyDescent="0.2">
      <c r="B188" s="159"/>
      <c r="D188" s="152" t="s">
        <v>384</v>
      </c>
      <c r="E188" s="160" t="s">
        <v>1</v>
      </c>
      <c r="F188" s="161" t="s">
        <v>387</v>
      </c>
      <c r="H188" s="162">
        <v>4</v>
      </c>
      <c r="I188" s="163"/>
      <c r="L188" s="159"/>
      <c r="M188" s="164"/>
      <c r="T188" s="165"/>
      <c r="AT188" s="160" t="s">
        <v>384</v>
      </c>
      <c r="AU188" s="160" t="s">
        <v>85</v>
      </c>
      <c r="AV188" s="13" t="s">
        <v>382</v>
      </c>
      <c r="AW188" s="13" t="s">
        <v>32</v>
      </c>
      <c r="AX188" s="13" t="s">
        <v>83</v>
      </c>
      <c r="AY188" s="160" t="s">
        <v>375</v>
      </c>
    </row>
    <row r="189" spans="2:65" s="1" customFormat="1" ht="33" customHeight="1" x14ac:dyDescent="0.2">
      <c r="B189" s="32"/>
      <c r="C189" s="138" t="s">
        <v>510</v>
      </c>
      <c r="D189" s="138" t="s">
        <v>377</v>
      </c>
      <c r="E189" s="139" t="s">
        <v>3951</v>
      </c>
      <c r="F189" s="140" t="s">
        <v>3952</v>
      </c>
      <c r="G189" s="141" t="s">
        <v>532</v>
      </c>
      <c r="H189" s="142">
        <v>2</v>
      </c>
      <c r="I189" s="143"/>
      <c r="J189" s="144">
        <f>ROUND(I189*H189,2)</f>
        <v>0</v>
      </c>
      <c r="K189" s="140" t="s">
        <v>381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1.8180000000000002E-2</v>
      </c>
      <c r="R189" s="147">
        <f>Q189*H189</f>
        <v>3.6360000000000003E-2</v>
      </c>
      <c r="S189" s="147">
        <v>0</v>
      </c>
      <c r="T189" s="148">
        <f>S189*H189</f>
        <v>0</v>
      </c>
      <c r="AR189" s="149" t="s">
        <v>382</v>
      </c>
      <c r="AT189" s="149" t="s">
        <v>377</v>
      </c>
      <c r="AU189" s="149" t="s">
        <v>85</v>
      </c>
      <c r="AY189" s="17" t="s">
        <v>375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382</v>
      </c>
      <c r="BM189" s="149" t="s">
        <v>638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3947</v>
      </c>
      <c r="H190" s="155">
        <v>2</v>
      </c>
      <c r="I190" s="156"/>
      <c r="L190" s="151"/>
      <c r="M190" s="157"/>
      <c r="T190" s="158"/>
      <c r="AT190" s="153" t="s">
        <v>384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3" customFormat="1" ht="11.25" x14ac:dyDescent="0.2">
      <c r="B191" s="159"/>
      <c r="D191" s="152" t="s">
        <v>384</v>
      </c>
      <c r="E191" s="160" t="s">
        <v>1</v>
      </c>
      <c r="F191" s="161" t="s">
        <v>387</v>
      </c>
      <c r="H191" s="162">
        <v>2</v>
      </c>
      <c r="I191" s="163"/>
      <c r="L191" s="159"/>
      <c r="M191" s="164"/>
      <c r="T191" s="165"/>
      <c r="AT191" s="160" t="s">
        <v>384</v>
      </c>
      <c r="AU191" s="160" t="s">
        <v>85</v>
      </c>
      <c r="AV191" s="13" t="s">
        <v>382</v>
      </c>
      <c r="AW191" s="13" t="s">
        <v>32</v>
      </c>
      <c r="AX191" s="13" t="s">
        <v>83</v>
      </c>
      <c r="AY191" s="160" t="s">
        <v>375</v>
      </c>
    </row>
    <row r="192" spans="2:65" s="1" customFormat="1" ht="24.2" customHeight="1" x14ac:dyDescent="0.2">
      <c r="B192" s="32"/>
      <c r="C192" s="138" t="s">
        <v>529</v>
      </c>
      <c r="D192" s="138" t="s">
        <v>377</v>
      </c>
      <c r="E192" s="139" t="s">
        <v>3953</v>
      </c>
      <c r="F192" s="140" t="s">
        <v>3954</v>
      </c>
      <c r="G192" s="141" t="s">
        <v>532</v>
      </c>
      <c r="H192" s="142">
        <v>6</v>
      </c>
      <c r="I192" s="143"/>
      <c r="J192" s="144">
        <f>ROUND(I192*H192,2)</f>
        <v>0</v>
      </c>
      <c r="K192" s="140" t="s">
        <v>381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6.2199999999999998E-3</v>
      </c>
      <c r="R192" s="147">
        <f>Q192*H192</f>
        <v>3.7319999999999999E-2</v>
      </c>
      <c r="S192" s="147">
        <v>0</v>
      </c>
      <c r="T192" s="148">
        <f>S192*H192</f>
        <v>0</v>
      </c>
      <c r="AR192" s="149" t="s">
        <v>382</v>
      </c>
      <c r="AT192" s="149" t="s">
        <v>377</v>
      </c>
      <c r="AU192" s="149" t="s">
        <v>85</v>
      </c>
      <c r="AY192" s="17" t="s">
        <v>375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382</v>
      </c>
      <c r="BM192" s="149" t="s">
        <v>650</v>
      </c>
    </row>
    <row r="193" spans="2:65" s="12" customFormat="1" ht="11.25" x14ac:dyDescent="0.2">
      <c r="B193" s="151"/>
      <c r="D193" s="152" t="s">
        <v>384</v>
      </c>
      <c r="E193" s="153" t="s">
        <v>1</v>
      </c>
      <c r="F193" s="154" t="s">
        <v>3955</v>
      </c>
      <c r="H193" s="155">
        <v>6</v>
      </c>
      <c r="I193" s="156"/>
      <c r="L193" s="151"/>
      <c r="M193" s="157"/>
      <c r="T193" s="158"/>
      <c r="AT193" s="153" t="s">
        <v>384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375</v>
      </c>
    </row>
    <row r="194" spans="2:65" s="13" customFormat="1" ht="11.25" x14ac:dyDescent="0.2">
      <c r="B194" s="159"/>
      <c r="D194" s="152" t="s">
        <v>384</v>
      </c>
      <c r="E194" s="160" t="s">
        <v>1</v>
      </c>
      <c r="F194" s="161" t="s">
        <v>387</v>
      </c>
      <c r="H194" s="162">
        <v>6</v>
      </c>
      <c r="I194" s="163"/>
      <c r="L194" s="159"/>
      <c r="M194" s="164"/>
      <c r="T194" s="165"/>
      <c r="AT194" s="160" t="s">
        <v>384</v>
      </c>
      <c r="AU194" s="160" t="s">
        <v>85</v>
      </c>
      <c r="AV194" s="13" t="s">
        <v>382</v>
      </c>
      <c r="AW194" s="13" t="s">
        <v>32</v>
      </c>
      <c r="AX194" s="13" t="s">
        <v>83</v>
      </c>
      <c r="AY194" s="160" t="s">
        <v>375</v>
      </c>
    </row>
    <row r="195" spans="2:65" s="1" customFormat="1" ht="24.2" customHeight="1" x14ac:dyDescent="0.2">
      <c r="B195" s="32"/>
      <c r="C195" s="138" t="s">
        <v>7</v>
      </c>
      <c r="D195" s="138" t="s">
        <v>377</v>
      </c>
      <c r="E195" s="139" t="s">
        <v>3956</v>
      </c>
      <c r="F195" s="140" t="s">
        <v>3957</v>
      </c>
      <c r="G195" s="141" t="s">
        <v>532</v>
      </c>
      <c r="H195" s="142">
        <v>6</v>
      </c>
      <c r="I195" s="143"/>
      <c r="J195" s="144">
        <f>ROUND(I195*H195,2)</f>
        <v>0</v>
      </c>
      <c r="K195" s="140" t="s">
        <v>381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382</v>
      </c>
      <c r="AT195" s="149" t="s">
        <v>377</v>
      </c>
      <c r="AU195" s="149" t="s">
        <v>85</v>
      </c>
      <c r="AY195" s="17" t="s">
        <v>375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382</v>
      </c>
      <c r="BM195" s="149" t="s">
        <v>667</v>
      </c>
    </row>
    <row r="196" spans="2:65" s="12" customFormat="1" ht="11.25" x14ac:dyDescent="0.2">
      <c r="B196" s="151"/>
      <c r="D196" s="152" t="s">
        <v>384</v>
      </c>
      <c r="E196" s="153" t="s">
        <v>1</v>
      </c>
      <c r="F196" s="154" t="s">
        <v>3955</v>
      </c>
      <c r="H196" s="155">
        <v>6</v>
      </c>
      <c r="I196" s="156"/>
      <c r="L196" s="151"/>
      <c r="M196" s="157"/>
      <c r="T196" s="158"/>
      <c r="AT196" s="153" t="s">
        <v>384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375</v>
      </c>
    </row>
    <row r="197" spans="2:65" s="13" customFormat="1" ht="11.25" x14ac:dyDescent="0.2">
      <c r="B197" s="159"/>
      <c r="D197" s="152" t="s">
        <v>384</v>
      </c>
      <c r="E197" s="160" t="s">
        <v>1</v>
      </c>
      <c r="F197" s="161" t="s">
        <v>387</v>
      </c>
      <c r="H197" s="162">
        <v>6</v>
      </c>
      <c r="I197" s="163"/>
      <c r="L197" s="159"/>
      <c r="M197" s="164"/>
      <c r="T197" s="165"/>
      <c r="AT197" s="160" t="s">
        <v>384</v>
      </c>
      <c r="AU197" s="160" t="s">
        <v>85</v>
      </c>
      <c r="AV197" s="13" t="s">
        <v>382</v>
      </c>
      <c r="AW197" s="13" t="s">
        <v>32</v>
      </c>
      <c r="AX197" s="13" t="s">
        <v>83</v>
      </c>
      <c r="AY197" s="160" t="s">
        <v>375</v>
      </c>
    </row>
    <row r="198" spans="2:65" s="1" customFormat="1" ht="24.2" customHeight="1" x14ac:dyDescent="0.2">
      <c r="B198" s="32"/>
      <c r="C198" s="138" t="s">
        <v>540</v>
      </c>
      <c r="D198" s="138" t="s">
        <v>377</v>
      </c>
      <c r="E198" s="139" t="s">
        <v>3958</v>
      </c>
      <c r="F198" s="140" t="s">
        <v>3959</v>
      </c>
      <c r="G198" s="141" t="s">
        <v>532</v>
      </c>
      <c r="H198" s="142">
        <v>3</v>
      </c>
      <c r="I198" s="143"/>
      <c r="J198" s="144">
        <f>ROUND(I198*H198,2)</f>
        <v>0</v>
      </c>
      <c r="K198" s="140" t="s">
        <v>381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2.6800000000000001E-3</v>
      </c>
      <c r="R198" s="147">
        <f>Q198*H198</f>
        <v>8.0400000000000003E-3</v>
      </c>
      <c r="S198" s="147">
        <v>0</v>
      </c>
      <c r="T198" s="148">
        <f>S198*H198</f>
        <v>0</v>
      </c>
      <c r="AR198" s="149" t="s">
        <v>382</v>
      </c>
      <c r="AT198" s="149" t="s">
        <v>377</v>
      </c>
      <c r="AU198" s="149" t="s">
        <v>85</v>
      </c>
      <c r="AY198" s="17" t="s">
        <v>375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382</v>
      </c>
      <c r="BM198" s="149" t="s">
        <v>681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3944</v>
      </c>
      <c r="H199" s="155">
        <v>3</v>
      </c>
      <c r="I199" s="156"/>
      <c r="L199" s="151"/>
      <c r="M199" s="157"/>
      <c r="T199" s="158"/>
      <c r="AT199" s="153" t="s">
        <v>384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3" customFormat="1" ht="11.25" x14ac:dyDescent="0.2">
      <c r="B200" s="159"/>
      <c r="D200" s="152" t="s">
        <v>384</v>
      </c>
      <c r="E200" s="160" t="s">
        <v>1</v>
      </c>
      <c r="F200" s="161" t="s">
        <v>387</v>
      </c>
      <c r="H200" s="162">
        <v>3</v>
      </c>
      <c r="I200" s="163"/>
      <c r="L200" s="159"/>
      <c r="M200" s="164"/>
      <c r="T200" s="165"/>
      <c r="AT200" s="160" t="s">
        <v>384</v>
      </c>
      <c r="AU200" s="160" t="s">
        <v>85</v>
      </c>
      <c r="AV200" s="13" t="s">
        <v>382</v>
      </c>
      <c r="AW200" s="13" t="s">
        <v>32</v>
      </c>
      <c r="AX200" s="13" t="s">
        <v>83</v>
      </c>
      <c r="AY200" s="160" t="s">
        <v>375</v>
      </c>
    </row>
    <row r="201" spans="2:65" s="1" customFormat="1" ht="33" customHeight="1" x14ac:dyDescent="0.2">
      <c r="B201" s="32"/>
      <c r="C201" s="138" t="s">
        <v>545</v>
      </c>
      <c r="D201" s="138" t="s">
        <v>377</v>
      </c>
      <c r="E201" s="139" t="s">
        <v>3960</v>
      </c>
      <c r="F201" s="140" t="s">
        <v>3961</v>
      </c>
      <c r="G201" s="141" t="s">
        <v>532</v>
      </c>
      <c r="H201" s="142">
        <v>3</v>
      </c>
      <c r="I201" s="143"/>
      <c r="J201" s="144">
        <f>ROUND(I201*H201,2)</f>
        <v>0</v>
      </c>
      <c r="K201" s="140" t="s">
        <v>381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5.4539999999999998E-2</v>
      </c>
      <c r="R201" s="147">
        <f>Q201*H201</f>
        <v>0.16361999999999999</v>
      </c>
      <c r="S201" s="147">
        <v>0</v>
      </c>
      <c r="T201" s="148">
        <f>S201*H201</f>
        <v>0</v>
      </c>
      <c r="AR201" s="149" t="s">
        <v>382</v>
      </c>
      <c r="AT201" s="149" t="s">
        <v>377</v>
      </c>
      <c r="AU201" s="149" t="s">
        <v>85</v>
      </c>
      <c r="AY201" s="17" t="s">
        <v>375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382</v>
      </c>
      <c r="BM201" s="149" t="s">
        <v>692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3944</v>
      </c>
      <c r="H202" s="155">
        <v>3</v>
      </c>
      <c r="I202" s="156"/>
      <c r="L202" s="151"/>
      <c r="M202" s="157"/>
      <c r="T202" s="158"/>
      <c r="AT202" s="153" t="s">
        <v>384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3" customFormat="1" ht="11.25" x14ac:dyDescent="0.2">
      <c r="B203" s="159"/>
      <c r="D203" s="152" t="s">
        <v>384</v>
      </c>
      <c r="E203" s="160" t="s">
        <v>1</v>
      </c>
      <c r="F203" s="161" t="s">
        <v>387</v>
      </c>
      <c r="H203" s="162">
        <v>3</v>
      </c>
      <c r="I203" s="163"/>
      <c r="L203" s="159"/>
      <c r="M203" s="164"/>
      <c r="T203" s="165"/>
      <c r="AT203" s="160" t="s">
        <v>384</v>
      </c>
      <c r="AU203" s="160" t="s">
        <v>85</v>
      </c>
      <c r="AV203" s="13" t="s">
        <v>382</v>
      </c>
      <c r="AW203" s="13" t="s">
        <v>32</v>
      </c>
      <c r="AX203" s="13" t="s">
        <v>83</v>
      </c>
      <c r="AY203" s="160" t="s">
        <v>375</v>
      </c>
    </row>
    <row r="204" spans="2:65" s="1" customFormat="1" ht="24.2" customHeight="1" x14ac:dyDescent="0.2">
      <c r="B204" s="32"/>
      <c r="C204" s="138" t="s">
        <v>549</v>
      </c>
      <c r="D204" s="138" t="s">
        <v>377</v>
      </c>
      <c r="E204" s="139" t="s">
        <v>3962</v>
      </c>
      <c r="F204" s="140" t="s">
        <v>3963</v>
      </c>
      <c r="G204" s="141" t="s">
        <v>532</v>
      </c>
      <c r="H204" s="142">
        <v>1</v>
      </c>
      <c r="I204" s="143"/>
      <c r="J204" s="144">
        <f>ROUND(I204*H204,2)</f>
        <v>0</v>
      </c>
      <c r="K204" s="140" t="s">
        <v>381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0.1056</v>
      </c>
      <c r="R204" s="147">
        <f>Q204*H204</f>
        <v>0.1056</v>
      </c>
      <c r="S204" s="147">
        <v>0</v>
      </c>
      <c r="T204" s="148">
        <f>S204*H204</f>
        <v>0</v>
      </c>
      <c r="AR204" s="149" t="s">
        <v>382</v>
      </c>
      <c r="AT204" s="149" t="s">
        <v>377</v>
      </c>
      <c r="AU204" s="149" t="s">
        <v>85</v>
      </c>
      <c r="AY204" s="17" t="s">
        <v>375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382</v>
      </c>
      <c r="BM204" s="149" t="s">
        <v>700</v>
      </c>
    </row>
    <row r="205" spans="2:65" s="12" customFormat="1" ht="11.25" x14ac:dyDescent="0.2">
      <c r="B205" s="151"/>
      <c r="D205" s="152" t="s">
        <v>384</v>
      </c>
      <c r="E205" s="153" t="s">
        <v>1</v>
      </c>
      <c r="F205" s="154" t="s">
        <v>3941</v>
      </c>
      <c r="H205" s="155">
        <v>1</v>
      </c>
      <c r="I205" s="156"/>
      <c r="L205" s="151"/>
      <c r="M205" s="157"/>
      <c r="T205" s="158"/>
      <c r="AT205" s="153" t="s">
        <v>384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375</v>
      </c>
    </row>
    <row r="206" spans="2:65" s="13" customFormat="1" ht="11.25" x14ac:dyDescent="0.2">
      <c r="B206" s="159"/>
      <c r="D206" s="152" t="s">
        <v>384</v>
      </c>
      <c r="E206" s="160" t="s">
        <v>1</v>
      </c>
      <c r="F206" s="161" t="s">
        <v>387</v>
      </c>
      <c r="H206" s="162">
        <v>1</v>
      </c>
      <c r="I206" s="163"/>
      <c r="L206" s="159"/>
      <c r="M206" s="164"/>
      <c r="T206" s="165"/>
      <c r="AT206" s="160" t="s">
        <v>384</v>
      </c>
      <c r="AU206" s="160" t="s">
        <v>85</v>
      </c>
      <c r="AV206" s="13" t="s">
        <v>382</v>
      </c>
      <c r="AW206" s="13" t="s">
        <v>32</v>
      </c>
      <c r="AX206" s="13" t="s">
        <v>83</v>
      </c>
      <c r="AY206" s="160" t="s">
        <v>375</v>
      </c>
    </row>
    <row r="207" spans="2:65" s="1" customFormat="1" ht="24.2" customHeight="1" x14ac:dyDescent="0.2">
      <c r="B207" s="32"/>
      <c r="C207" s="138" t="s">
        <v>554</v>
      </c>
      <c r="D207" s="138" t="s">
        <v>377</v>
      </c>
      <c r="E207" s="139" t="s">
        <v>3964</v>
      </c>
      <c r="F207" s="140" t="s">
        <v>3965</v>
      </c>
      <c r="G207" s="141" t="s">
        <v>532</v>
      </c>
      <c r="H207" s="142">
        <v>1</v>
      </c>
      <c r="I207" s="143"/>
      <c r="J207" s="144">
        <f>ROUND(I207*H207,2)</f>
        <v>0</v>
      </c>
      <c r="K207" s="140" t="s">
        <v>381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2.4240000000000001E-2</v>
      </c>
      <c r="R207" s="147">
        <f>Q207*H207</f>
        <v>2.4240000000000001E-2</v>
      </c>
      <c r="S207" s="147">
        <v>0</v>
      </c>
      <c r="T207" s="148">
        <f>S207*H207</f>
        <v>0</v>
      </c>
      <c r="AR207" s="149" t="s">
        <v>382</v>
      </c>
      <c r="AT207" s="149" t="s">
        <v>377</v>
      </c>
      <c r="AU207" s="149" t="s">
        <v>85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382</v>
      </c>
      <c r="BM207" s="149" t="s">
        <v>713</v>
      </c>
    </row>
    <row r="208" spans="2:65" s="12" customFormat="1" ht="11.25" x14ac:dyDescent="0.2">
      <c r="B208" s="151"/>
      <c r="D208" s="152" t="s">
        <v>384</v>
      </c>
      <c r="E208" s="153" t="s">
        <v>1</v>
      </c>
      <c r="F208" s="154" t="s">
        <v>3941</v>
      </c>
      <c r="H208" s="155">
        <v>1</v>
      </c>
      <c r="I208" s="156"/>
      <c r="L208" s="151"/>
      <c r="M208" s="157"/>
      <c r="T208" s="158"/>
      <c r="AT208" s="153" t="s">
        <v>384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3" customFormat="1" ht="11.25" x14ac:dyDescent="0.2">
      <c r="B209" s="159"/>
      <c r="D209" s="152" t="s">
        <v>384</v>
      </c>
      <c r="E209" s="160" t="s">
        <v>1</v>
      </c>
      <c r="F209" s="161" t="s">
        <v>387</v>
      </c>
      <c r="H209" s="162">
        <v>1</v>
      </c>
      <c r="I209" s="163"/>
      <c r="L209" s="159"/>
      <c r="M209" s="164"/>
      <c r="T209" s="165"/>
      <c r="AT209" s="160" t="s">
        <v>384</v>
      </c>
      <c r="AU209" s="160" t="s">
        <v>85</v>
      </c>
      <c r="AV209" s="13" t="s">
        <v>382</v>
      </c>
      <c r="AW209" s="13" t="s">
        <v>32</v>
      </c>
      <c r="AX209" s="13" t="s">
        <v>83</v>
      </c>
      <c r="AY209" s="160" t="s">
        <v>375</v>
      </c>
    </row>
    <row r="210" spans="2:65" s="1" customFormat="1" ht="24.2" customHeight="1" x14ac:dyDescent="0.2">
      <c r="B210" s="32"/>
      <c r="C210" s="138" t="s">
        <v>559</v>
      </c>
      <c r="D210" s="138" t="s">
        <v>377</v>
      </c>
      <c r="E210" s="139" t="s">
        <v>3966</v>
      </c>
      <c r="F210" s="140" t="s">
        <v>3967</v>
      </c>
      <c r="G210" s="141" t="s">
        <v>532</v>
      </c>
      <c r="H210" s="142">
        <v>1</v>
      </c>
      <c r="I210" s="143"/>
      <c r="J210" s="144">
        <f>ROUND(I210*H210,2)</f>
        <v>0</v>
      </c>
      <c r="K210" s="140" t="s">
        <v>381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382</v>
      </c>
      <c r="AT210" s="149" t="s">
        <v>377</v>
      </c>
      <c r="AU210" s="149" t="s">
        <v>85</v>
      </c>
      <c r="AY210" s="17" t="s">
        <v>375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382</v>
      </c>
      <c r="BM210" s="149" t="s">
        <v>723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3941</v>
      </c>
      <c r="H211" s="155">
        <v>1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3" customFormat="1" ht="11.25" x14ac:dyDescent="0.2">
      <c r="B212" s="159"/>
      <c r="D212" s="152" t="s">
        <v>384</v>
      </c>
      <c r="E212" s="160" t="s">
        <v>1</v>
      </c>
      <c r="F212" s="161" t="s">
        <v>387</v>
      </c>
      <c r="H212" s="162">
        <v>1</v>
      </c>
      <c r="I212" s="163"/>
      <c r="L212" s="159"/>
      <c r="M212" s="164"/>
      <c r="T212" s="165"/>
      <c r="AT212" s="160" t="s">
        <v>384</v>
      </c>
      <c r="AU212" s="160" t="s">
        <v>85</v>
      </c>
      <c r="AV212" s="13" t="s">
        <v>382</v>
      </c>
      <c r="AW212" s="13" t="s">
        <v>32</v>
      </c>
      <c r="AX212" s="13" t="s">
        <v>83</v>
      </c>
      <c r="AY212" s="160" t="s">
        <v>375</v>
      </c>
    </row>
    <row r="213" spans="2:65" s="1" customFormat="1" ht="33" customHeight="1" x14ac:dyDescent="0.2">
      <c r="B213" s="32"/>
      <c r="C213" s="138" t="s">
        <v>563</v>
      </c>
      <c r="D213" s="138" t="s">
        <v>377</v>
      </c>
      <c r="E213" s="139" t="s">
        <v>3968</v>
      </c>
      <c r="F213" s="140" t="s">
        <v>3969</v>
      </c>
      <c r="G213" s="141" t="s">
        <v>532</v>
      </c>
      <c r="H213" s="142">
        <v>1</v>
      </c>
      <c r="I213" s="143"/>
      <c r="J213" s="144">
        <f>ROUND(I213*H213,2)</f>
        <v>0</v>
      </c>
      <c r="K213" s="140" t="s">
        <v>381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0.21007999999999999</v>
      </c>
      <c r="R213" s="147">
        <f>Q213*H213</f>
        <v>0.21007999999999999</v>
      </c>
      <c r="S213" s="147">
        <v>0</v>
      </c>
      <c r="T213" s="148">
        <f>S213*H213</f>
        <v>0</v>
      </c>
      <c r="AR213" s="149" t="s">
        <v>382</v>
      </c>
      <c r="AT213" s="149" t="s">
        <v>377</v>
      </c>
      <c r="AU213" s="149" t="s">
        <v>85</v>
      </c>
      <c r="AY213" s="17" t="s">
        <v>375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382</v>
      </c>
      <c r="BM213" s="149" t="s">
        <v>733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3941</v>
      </c>
      <c r="H214" s="155">
        <v>1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3" customFormat="1" ht="11.25" x14ac:dyDescent="0.2">
      <c r="B215" s="159"/>
      <c r="D215" s="152" t="s">
        <v>384</v>
      </c>
      <c r="E215" s="160" t="s">
        <v>1</v>
      </c>
      <c r="F215" s="161" t="s">
        <v>387</v>
      </c>
      <c r="H215" s="162">
        <v>1</v>
      </c>
      <c r="I215" s="163"/>
      <c r="L215" s="159"/>
      <c r="M215" s="164"/>
      <c r="T215" s="165"/>
      <c r="AT215" s="160" t="s">
        <v>384</v>
      </c>
      <c r="AU215" s="160" t="s">
        <v>85</v>
      </c>
      <c r="AV215" s="13" t="s">
        <v>382</v>
      </c>
      <c r="AW215" s="13" t="s">
        <v>32</v>
      </c>
      <c r="AX215" s="13" t="s">
        <v>83</v>
      </c>
      <c r="AY215" s="160" t="s">
        <v>375</v>
      </c>
    </row>
    <row r="216" spans="2:65" s="1" customFormat="1" ht="37.9" customHeight="1" x14ac:dyDescent="0.2">
      <c r="B216" s="32"/>
      <c r="C216" s="138" t="s">
        <v>568</v>
      </c>
      <c r="D216" s="138" t="s">
        <v>377</v>
      </c>
      <c r="E216" s="139" t="s">
        <v>3970</v>
      </c>
      <c r="F216" s="140" t="s">
        <v>3971</v>
      </c>
      <c r="G216" s="141" t="s">
        <v>390</v>
      </c>
      <c r="H216" s="142">
        <v>11.981</v>
      </c>
      <c r="I216" s="143"/>
      <c r="J216" s="144">
        <f>ROUND(I216*H216,2)</f>
        <v>0</v>
      </c>
      <c r="K216" s="140" t="s">
        <v>381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4.512E-2</v>
      </c>
      <c r="R216" s="147">
        <f>Q216*H216</f>
        <v>0.54058271999999996</v>
      </c>
      <c r="S216" s="147">
        <v>0</v>
      </c>
      <c r="T216" s="148">
        <f>S216*H216</f>
        <v>0</v>
      </c>
      <c r="AR216" s="149" t="s">
        <v>382</v>
      </c>
      <c r="AT216" s="149" t="s">
        <v>377</v>
      </c>
      <c r="AU216" s="149" t="s">
        <v>85</v>
      </c>
      <c r="AY216" s="17" t="s">
        <v>375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382</v>
      </c>
      <c r="BM216" s="149" t="s">
        <v>778</v>
      </c>
    </row>
    <row r="217" spans="2:65" s="12" customFormat="1" ht="11.25" x14ac:dyDescent="0.2">
      <c r="B217" s="151"/>
      <c r="D217" s="152" t="s">
        <v>384</v>
      </c>
      <c r="E217" s="153" t="s">
        <v>1</v>
      </c>
      <c r="F217" s="154" t="s">
        <v>3972</v>
      </c>
      <c r="H217" s="155">
        <v>11.981</v>
      </c>
      <c r="I217" s="156"/>
      <c r="L217" s="151"/>
      <c r="M217" s="157"/>
      <c r="T217" s="158"/>
      <c r="AT217" s="153" t="s">
        <v>384</v>
      </c>
      <c r="AU217" s="153" t="s">
        <v>85</v>
      </c>
      <c r="AV217" s="12" t="s">
        <v>85</v>
      </c>
      <c r="AW217" s="12" t="s">
        <v>32</v>
      </c>
      <c r="AX217" s="12" t="s">
        <v>76</v>
      </c>
      <c r="AY217" s="153" t="s">
        <v>375</v>
      </c>
    </row>
    <row r="218" spans="2:65" s="13" customFormat="1" ht="11.25" x14ac:dyDescent="0.2">
      <c r="B218" s="159"/>
      <c r="D218" s="152" t="s">
        <v>384</v>
      </c>
      <c r="E218" s="160" t="s">
        <v>1</v>
      </c>
      <c r="F218" s="161" t="s">
        <v>387</v>
      </c>
      <c r="H218" s="162">
        <v>11.981</v>
      </c>
      <c r="I218" s="163"/>
      <c r="L218" s="159"/>
      <c r="M218" s="164"/>
      <c r="T218" s="165"/>
      <c r="AT218" s="160" t="s">
        <v>384</v>
      </c>
      <c r="AU218" s="160" t="s">
        <v>85</v>
      </c>
      <c r="AV218" s="13" t="s">
        <v>382</v>
      </c>
      <c r="AW218" s="13" t="s">
        <v>32</v>
      </c>
      <c r="AX218" s="13" t="s">
        <v>83</v>
      </c>
      <c r="AY218" s="160" t="s">
        <v>375</v>
      </c>
    </row>
    <row r="219" spans="2:65" s="1" customFormat="1" ht="21.75" customHeight="1" x14ac:dyDescent="0.2">
      <c r="B219" s="32"/>
      <c r="C219" s="138" t="s">
        <v>573</v>
      </c>
      <c r="D219" s="138" t="s">
        <v>377</v>
      </c>
      <c r="E219" s="139" t="s">
        <v>3973</v>
      </c>
      <c r="F219" s="140" t="s">
        <v>3974</v>
      </c>
      <c r="G219" s="141" t="s">
        <v>641</v>
      </c>
      <c r="H219" s="142">
        <v>150</v>
      </c>
      <c r="I219" s="143"/>
      <c r="J219" s="144">
        <f>ROUND(I219*H219,2)</f>
        <v>0</v>
      </c>
      <c r="K219" s="140" t="s">
        <v>381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9.0000000000000006E-5</v>
      </c>
      <c r="R219" s="147">
        <f>Q219*H219</f>
        <v>1.3500000000000002E-2</v>
      </c>
      <c r="S219" s="147">
        <v>0</v>
      </c>
      <c r="T219" s="148">
        <f>S219*H219</f>
        <v>0</v>
      </c>
      <c r="AR219" s="149" t="s">
        <v>382</v>
      </c>
      <c r="AT219" s="149" t="s">
        <v>377</v>
      </c>
      <c r="AU219" s="149" t="s">
        <v>85</v>
      </c>
      <c r="AY219" s="17" t="s">
        <v>375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382</v>
      </c>
      <c r="BM219" s="149" t="s">
        <v>788</v>
      </c>
    </row>
    <row r="220" spans="2:65" s="12" customFormat="1" ht="11.25" x14ac:dyDescent="0.2">
      <c r="B220" s="151"/>
      <c r="D220" s="152" t="s">
        <v>384</v>
      </c>
      <c r="E220" s="153" t="s">
        <v>1</v>
      </c>
      <c r="F220" s="154" t="s">
        <v>3975</v>
      </c>
      <c r="H220" s="155">
        <v>150</v>
      </c>
      <c r="I220" s="156"/>
      <c r="L220" s="151"/>
      <c r="M220" s="157"/>
      <c r="T220" s="158"/>
      <c r="AT220" s="153" t="s">
        <v>384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375</v>
      </c>
    </row>
    <row r="221" spans="2:65" s="13" customFormat="1" ht="11.25" x14ac:dyDescent="0.2">
      <c r="B221" s="159"/>
      <c r="D221" s="152" t="s">
        <v>384</v>
      </c>
      <c r="E221" s="160" t="s">
        <v>1</v>
      </c>
      <c r="F221" s="161" t="s">
        <v>387</v>
      </c>
      <c r="H221" s="162">
        <v>150</v>
      </c>
      <c r="I221" s="163"/>
      <c r="L221" s="159"/>
      <c r="M221" s="164"/>
      <c r="T221" s="165"/>
      <c r="AT221" s="160" t="s">
        <v>384</v>
      </c>
      <c r="AU221" s="160" t="s">
        <v>85</v>
      </c>
      <c r="AV221" s="13" t="s">
        <v>382</v>
      </c>
      <c r="AW221" s="13" t="s">
        <v>32</v>
      </c>
      <c r="AX221" s="13" t="s">
        <v>83</v>
      </c>
      <c r="AY221" s="160" t="s">
        <v>375</v>
      </c>
    </row>
    <row r="222" spans="2:65" s="11" customFormat="1" ht="22.9" customHeight="1" x14ac:dyDescent="0.2">
      <c r="B222" s="126"/>
      <c r="D222" s="127" t="s">
        <v>75</v>
      </c>
      <c r="E222" s="136" t="s">
        <v>1247</v>
      </c>
      <c r="F222" s="136" t="s">
        <v>1248</v>
      </c>
      <c r="I222" s="129"/>
      <c r="J222" s="137">
        <f>BK222</f>
        <v>0</v>
      </c>
      <c r="L222" s="126"/>
      <c r="M222" s="131"/>
      <c r="P222" s="132">
        <f>P223</f>
        <v>0</v>
      </c>
      <c r="R222" s="132">
        <f>R223</f>
        <v>0</v>
      </c>
      <c r="T222" s="133">
        <f>T223</f>
        <v>0</v>
      </c>
      <c r="AR222" s="127" t="s">
        <v>83</v>
      </c>
      <c r="AT222" s="134" t="s">
        <v>75</v>
      </c>
      <c r="AU222" s="134" t="s">
        <v>83</v>
      </c>
      <c r="AY222" s="127" t="s">
        <v>375</v>
      </c>
      <c r="BK222" s="135">
        <f>BK223</f>
        <v>0</v>
      </c>
    </row>
    <row r="223" spans="2:65" s="1" customFormat="1" ht="24.2" customHeight="1" x14ac:dyDescent="0.2">
      <c r="B223" s="32"/>
      <c r="C223" s="138" t="s">
        <v>577</v>
      </c>
      <c r="D223" s="138" t="s">
        <v>377</v>
      </c>
      <c r="E223" s="139" t="s">
        <v>3976</v>
      </c>
      <c r="F223" s="140" t="s">
        <v>3977</v>
      </c>
      <c r="G223" s="141" t="s">
        <v>421</v>
      </c>
      <c r="H223" s="142">
        <v>129.011</v>
      </c>
      <c r="I223" s="143"/>
      <c r="J223" s="144">
        <f>ROUND(I223*H223,2)</f>
        <v>0</v>
      </c>
      <c r="K223" s="140" t="s">
        <v>381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382</v>
      </c>
      <c r="AT223" s="149" t="s">
        <v>377</v>
      </c>
      <c r="AU223" s="149" t="s">
        <v>85</v>
      </c>
      <c r="AY223" s="17" t="s">
        <v>375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382</v>
      </c>
      <c r="BM223" s="149" t="s">
        <v>3978</v>
      </c>
    </row>
    <row r="224" spans="2:65" s="11" customFormat="1" ht="25.9" customHeight="1" x14ac:dyDescent="0.2">
      <c r="B224" s="126"/>
      <c r="D224" s="127" t="s">
        <v>75</v>
      </c>
      <c r="E224" s="128" t="s">
        <v>1253</v>
      </c>
      <c r="F224" s="128" t="s">
        <v>1254</v>
      </c>
      <c r="I224" s="129"/>
      <c r="J224" s="130">
        <f>BK224</f>
        <v>0</v>
      </c>
      <c r="L224" s="126"/>
      <c r="M224" s="131"/>
      <c r="P224" s="132">
        <f>P225</f>
        <v>0</v>
      </c>
      <c r="R224" s="132">
        <f>R225</f>
        <v>0.83663999999999994</v>
      </c>
      <c r="T224" s="133">
        <f>T225</f>
        <v>0</v>
      </c>
      <c r="AR224" s="127" t="s">
        <v>85</v>
      </c>
      <c r="AT224" s="134" t="s">
        <v>75</v>
      </c>
      <c r="AU224" s="134" t="s">
        <v>76</v>
      </c>
      <c r="AY224" s="127" t="s">
        <v>375</v>
      </c>
      <c r="BK224" s="135">
        <f>BK225</f>
        <v>0</v>
      </c>
    </row>
    <row r="225" spans="2:65" s="11" customFormat="1" ht="22.9" customHeight="1" x14ac:dyDescent="0.2">
      <c r="B225" s="126"/>
      <c r="D225" s="127" t="s">
        <v>75</v>
      </c>
      <c r="E225" s="136" t="s">
        <v>1459</v>
      </c>
      <c r="F225" s="136" t="s">
        <v>1460</v>
      </c>
      <c r="I225" s="129"/>
      <c r="J225" s="137">
        <f>BK225</f>
        <v>0</v>
      </c>
      <c r="L225" s="126"/>
      <c r="M225" s="131"/>
      <c r="P225" s="132">
        <f>SUM(P226:P247)</f>
        <v>0</v>
      </c>
      <c r="R225" s="132">
        <f>SUM(R226:R247)</f>
        <v>0.83663999999999994</v>
      </c>
      <c r="T225" s="133">
        <f>SUM(T226:T247)</f>
        <v>0</v>
      </c>
      <c r="AR225" s="127" t="s">
        <v>85</v>
      </c>
      <c r="AT225" s="134" t="s">
        <v>75</v>
      </c>
      <c r="AU225" s="134" t="s">
        <v>83</v>
      </c>
      <c r="AY225" s="127" t="s">
        <v>375</v>
      </c>
      <c r="BK225" s="135">
        <f>SUM(BK226:BK247)</f>
        <v>0</v>
      </c>
    </row>
    <row r="226" spans="2:65" s="1" customFormat="1" ht="33" customHeight="1" x14ac:dyDescent="0.2">
      <c r="B226" s="32"/>
      <c r="C226" s="138" t="s">
        <v>581</v>
      </c>
      <c r="D226" s="138" t="s">
        <v>377</v>
      </c>
      <c r="E226" s="139" t="s">
        <v>3979</v>
      </c>
      <c r="F226" s="140" t="s">
        <v>3980</v>
      </c>
      <c r="G226" s="141" t="s">
        <v>641</v>
      </c>
      <c r="H226" s="142">
        <v>4</v>
      </c>
      <c r="I226" s="143"/>
      <c r="J226" s="144">
        <f>ROUND(I226*H226,2)</f>
        <v>0</v>
      </c>
      <c r="K226" s="140" t="s">
        <v>381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4.333E-2</v>
      </c>
      <c r="R226" s="147">
        <f>Q226*H226</f>
        <v>0.17332</v>
      </c>
      <c r="S226" s="147">
        <v>0</v>
      </c>
      <c r="T226" s="148">
        <f>S226*H226</f>
        <v>0</v>
      </c>
      <c r="AR226" s="149" t="s">
        <v>491</v>
      </c>
      <c r="AT226" s="149" t="s">
        <v>377</v>
      </c>
      <c r="AU226" s="149" t="s">
        <v>85</v>
      </c>
      <c r="AY226" s="17" t="s">
        <v>375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491</v>
      </c>
      <c r="BM226" s="149" t="s">
        <v>799</v>
      </c>
    </row>
    <row r="227" spans="2:65" s="12" customFormat="1" ht="11.25" x14ac:dyDescent="0.2">
      <c r="B227" s="151"/>
      <c r="D227" s="152" t="s">
        <v>384</v>
      </c>
      <c r="E227" s="153" t="s">
        <v>1</v>
      </c>
      <c r="F227" s="154" t="s">
        <v>3981</v>
      </c>
      <c r="H227" s="155">
        <v>4</v>
      </c>
      <c r="I227" s="156"/>
      <c r="L227" s="151"/>
      <c r="M227" s="157"/>
      <c r="T227" s="158"/>
      <c r="AT227" s="153" t="s">
        <v>384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375</v>
      </c>
    </row>
    <row r="228" spans="2:65" s="13" customFormat="1" ht="11.25" x14ac:dyDescent="0.2">
      <c r="B228" s="159"/>
      <c r="D228" s="152" t="s">
        <v>384</v>
      </c>
      <c r="E228" s="160" t="s">
        <v>1</v>
      </c>
      <c r="F228" s="161" t="s">
        <v>387</v>
      </c>
      <c r="H228" s="162">
        <v>4</v>
      </c>
      <c r="I228" s="163"/>
      <c r="L228" s="159"/>
      <c r="M228" s="164"/>
      <c r="T228" s="165"/>
      <c r="AT228" s="160" t="s">
        <v>384</v>
      </c>
      <c r="AU228" s="160" t="s">
        <v>85</v>
      </c>
      <c r="AV228" s="13" t="s">
        <v>382</v>
      </c>
      <c r="AW228" s="13" t="s">
        <v>32</v>
      </c>
      <c r="AX228" s="13" t="s">
        <v>83</v>
      </c>
      <c r="AY228" s="160" t="s">
        <v>375</v>
      </c>
    </row>
    <row r="229" spans="2:65" s="1" customFormat="1" ht="24.2" customHeight="1" x14ac:dyDescent="0.2">
      <c r="B229" s="32"/>
      <c r="C229" s="138" t="s">
        <v>585</v>
      </c>
      <c r="D229" s="138" t="s">
        <v>377</v>
      </c>
      <c r="E229" s="139" t="s">
        <v>3982</v>
      </c>
      <c r="F229" s="140" t="s">
        <v>3983</v>
      </c>
      <c r="G229" s="141" t="s">
        <v>532</v>
      </c>
      <c r="H229" s="142">
        <v>1</v>
      </c>
      <c r="I229" s="143"/>
      <c r="J229" s="144">
        <f>ROUND(I229*H229,2)</f>
        <v>0</v>
      </c>
      <c r="K229" s="140" t="s">
        <v>381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6.8000000000000005E-4</v>
      </c>
      <c r="R229" s="147">
        <f>Q229*H229</f>
        <v>6.8000000000000005E-4</v>
      </c>
      <c r="S229" s="147">
        <v>0</v>
      </c>
      <c r="T229" s="148">
        <f>S229*H229</f>
        <v>0</v>
      </c>
      <c r="AR229" s="149" t="s">
        <v>491</v>
      </c>
      <c r="AT229" s="149" t="s">
        <v>377</v>
      </c>
      <c r="AU229" s="149" t="s">
        <v>85</v>
      </c>
      <c r="AY229" s="17" t="s">
        <v>375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491</v>
      </c>
      <c r="BM229" s="149" t="s">
        <v>809</v>
      </c>
    </row>
    <row r="230" spans="2:65" s="12" customFormat="1" ht="11.25" x14ac:dyDescent="0.2">
      <c r="B230" s="151"/>
      <c r="D230" s="152" t="s">
        <v>384</v>
      </c>
      <c r="E230" s="153" t="s">
        <v>1</v>
      </c>
      <c r="F230" s="154" t="s">
        <v>3984</v>
      </c>
      <c r="H230" s="155">
        <v>1</v>
      </c>
      <c r="I230" s="156"/>
      <c r="L230" s="151"/>
      <c r="M230" s="157"/>
      <c r="T230" s="158"/>
      <c r="AT230" s="153" t="s">
        <v>384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375</v>
      </c>
    </row>
    <row r="231" spans="2:65" s="13" customFormat="1" ht="11.25" x14ac:dyDescent="0.2">
      <c r="B231" s="159"/>
      <c r="D231" s="152" t="s">
        <v>384</v>
      </c>
      <c r="E231" s="160" t="s">
        <v>1</v>
      </c>
      <c r="F231" s="161" t="s">
        <v>387</v>
      </c>
      <c r="H231" s="162">
        <v>1</v>
      </c>
      <c r="I231" s="163"/>
      <c r="L231" s="159"/>
      <c r="M231" s="164"/>
      <c r="T231" s="165"/>
      <c r="AT231" s="160" t="s">
        <v>384</v>
      </c>
      <c r="AU231" s="160" t="s">
        <v>85</v>
      </c>
      <c r="AV231" s="13" t="s">
        <v>382</v>
      </c>
      <c r="AW231" s="13" t="s">
        <v>32</v>
      </c>
      <c r="AX231" s="13" t="s">
        <v>83</v>
      </c>
      <c r="AY231" s="160" t="s">
        <v>375</v>
      </c>
    </row>
    <row r="232" spans="2:65" s="1" customFormat="1" ht="21.75" customHeight="1" x14ac:dyDescent="0.2">
      <c r="B232" s="32"/>
      <c r="C232" s="138" t="s">
        <v>598</v>
      </c>
      <c r="D232" s="138" t="s">
        <v>377</v>
      </c>
      <c r="E232" s="139" t="s">
        <v>3985</v>
      </c>
      <c r="F232" s="140" t="s">
        <v>3986</v>
      </c>
      <c r="G232" s="141" t="s">
        <v>641</v>
      </c>
      <c r="H232" s="142">
        <v>2</v>
      </c>
      <c r="I232" s="143"/>
      <c r="J232" s="144">
        <f>ROUND(I232*H232,2)</f>
        <v>0</v>
      </c>
      <c r="K232" s="140" t="s">
        <v>381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1.6800000000000001E-3</v>
      </c>
      <c r="R232" s="147">
        <f>Q232*H232</f>
        <v>3.3600000000000001E-3</v>
      </c>
      <c r="S232" s="147">
        <v>0</v>
      </c>
      <c r="T232" s="148">
        <f>S232*H232</f>
        <v>0</v>
      </c>
      <c r="AR232" s="149" t="s">
        <v>491</v>
      </c>
      <c r="AT232" s="149" t="s">
        <v>377</v>
      </c>
      <c r="AU232" s="149" t="s">
        <v>85</v>
      </c>
      <c r="AY232" s="17" t="s">
        <v>375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491</v>
      </c>
      <c r="BM232" s="149" t="s">
        <v>822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3987</v>
      </c>
      <c r="H233" s="155">
        <v>2</v>
      </c>
      <c r="I233" s="156"/>
      <c r="L233" s="151"/>
      <c r="M233" s="157"/>
      <c r="T233" s="158"/>
      <c r="AT233" s="153" t="s">
        <v>384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3" customFormat="1" ht="11.25" x14ac:dyDescent="0.2">
      <c r="B234" s="159"/>
      <c r="D234" s="152" t="s">
        <v>384</v>
      </c>
      <c r="E234" s="160" t="s">
        <v>1</v>
      </c>
      <c r="F234" s="161" t="s">
        <v>387</v>
      </c>
      <c r="H234" s="162">
        <v>2</v>
      </c>
      <c r="I234" s="163"/>
      <c r="L234" s="159"/>
      <c r="M234" s="164"/>
      <c r="T234" s="165"/>
      <c r="AT234" s="160" t="s">
        <v>384</v>
      </c>
      <c r="AU234" s="160" t="s">
        <v>85</v>
      </c>
      <c r="AV234" s="13" t="s">
        <v>382</v>
      </c>
      <c r="AW234" s="13" t="s">
        <v>32</v>
      </c>
      <c r="AX234" s="13" t="s">
        <v>83</v>
      </c>
      <c r="AY234" s="160" t="s">
        <v>375</v>
      </c>
    </row>
    <row r="235" spans="2:65" s="1" customFormat="1" ht="21.75" customHeight="1" x14ac:dyDescent="0.2">
      <c r="B235" s="32"/>
      <c r="C235" s="138" t="s">
        <v>604</v>
      </c>
      <c r="D235" s="138" t="s">
        <v>377</v>
      </c>
      <c r="E235" s="139" t="s">
        <v>3988</v>
      </c>
      <c r="F235" s="140" t="s">
        <v>3989</v>
      </c>
      <c r="G235" s="141" t="s">
        <v>641</v>
      </c>
      <c r="H235" s="142">
        <v>76</v>
      </c>
      <c r="I235" s="143"/>
      <c r="J235" s="144">
        <f>ROUND(I235*H235,2)</f>
        <v>0</v>
      </c>
      <c r="K235" s="140" t="s">
        <v>381</v>
      </c>
      <c r="L235" s="32"/>
      <c r="M235" s="145" t="s">
        <v>1</v>
      </c>
      <c r="N235" s="146" t="s">
        <v>41</v>
      </c>
      <c r="P235" s="147">
        <f>O235*H235</f>
        <v>0</v>
      </c>
      <c r="Q235" s="147">
        <v>1.91E-3</v>
      </c>
      <c r="R235" s="147">
        <f>Q235*H235</f>
        <v>0.14516000000000001</v>
      </c>
      <c r="S235" s="147">
        <v>0</v>
      </c>
      <c r="T235" s="148">
        <f>S235*H235</f>
        <v>0</v>
      </c>
      <c r="AR235" s="149" t="s">
        <v>491</v>
      </c>
      <c r="AT235" s="149" t="s">
        <v>377</v>
      </c>
      <c r="AU235" s="149" t="s">
        <v>85</v>
      </c>
      <c r="AY235" s="17" t="s">
        <v>375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491</v>
      </c>
      <c r="BM235" s="149" t="s">
        <v>837</v>
      </c>
    </row>
    <row r="236" spans="2:65" s="12" customFormat="1" ht="11.25" x14ac:dyDescent="0.2">
      <c r="B236" s="151"/>
      <c r="D236" s="152" t="s">
        <v>384</v>
      </c>
      <c r="E236" s="153" t="s">
        <v>1</v>
      </c>
      <c r="F236" s="154" t="s">
        <v>3990</v>
      </c>
      <c r="H236" s="155">
        <v>76</v>
      </c>
      <c r="I236" s="156"/>
      <c r="L236" s="151"/>
      <c r="M236" s="157"/>
      <c r="T236" s="158"/>
      <c r="AT236" s="153" t="s">
        <v>384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375</v>
      </c>
    </row>
    <row r="237" spans="2:65" s="13" customFormat="1" ht="11.25" x14ac:dyDescent="0.2">
      <c r="B237" s="159"/>
      <c r="D237" s="152" t="s">
        <v>384</v>
      </c>
      <c r="E237" s="160" t="s">
        <v>1</v>
      </c>
      <c r="F237" s="161" t="s">
        <v>387</v>
      </c>
      <c r="H237" s="162">
        <v>76</v>
      </c>
      <c r="I237" s="163"/>
      <c r="L237" s="159"/>
      <c r="M237" s="164"/>
      <c r="T237" s="165"/>
      <c r="AT237" s="160" t="s">
        <v>384</v>
      </c>
      <c r="AU237" s="160" t="s">
        <v>85</v>
      </c>
      <c r="AV237" s="13" t="s">
        <v>382</v>
      </c>
      <c r="AW237" s="13" t="s">
        <v>32</v>
      </c>
      <c r="AX237" s="13" t="s">
        <v>83</v>
      </c>
      <c r="AY237" s="160" t="s">
        <v>375</v>
      </c>
    </row>
    <row r="238" spans="2:65" s="1" customFormat="1" ht="21.75" customHeight="1" x14ac:dyDescent="0.2">
      <c r="B238" s="32"/>
      <c r="C238" s="138" t="s">
        <v>609</v>
      </c>
      <c r="D238" s="138" t="s">
        <v>377</v>
      </c>
      <c r="E238" s="139" t="s">
        <v>3991</v>
      </c>
      <c r="F238" s="140" t="s">
        <v>3992</v>
      </c>
      <c r="G238" s="141" t="s">
        <v>641</v>
      </c>
      <c r="H238" s="142">
        <v>36</v>
      </c>
      <c r="I238" s="143"/>
      <c r="J238" s="144">
        <f>ROUND(I238*H238,2)</f>
        <v>0</v>
      </c>
      <c r="K238" s="140" t="s">
        <v>381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3.0799999999999998E-3</v>
      </c>
      <c r="R238" s="147">
        <f>Q238*H238</f>
        <v>0.11087999999999999</v>
      </c>
      <c r="S238" s="147">
        <v>0</v>
      </c>
      <c r="T238" s="148">
        <f>S238*H238</f>
        <v>0</v>
      </c>
      <c r="AR238" s="149" t="s">
        <v>491</v>
      </c>
      <c r="AT238" s="149" t="s">
        <v>377</v>
      </c>
      <c r="AU238" s="149" t="s">
        <v>85</v>
      </c>
      <c r="AY238" s="17" t="s">
        <v>375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491</v>
      </c>
      <c r="BM238" s="149" t="s">
        <v>850</v>
      </c>
    </row>
    <row r="239" spans="2:65" s="12" customFormat="1" ht="11.25" x14ac:dyDescent="0.2">
      <c r="B239" s="151"/>
      <c r="D239" s="152" t="s">
        <v>384</v>
      </c>
      <c r="E239" s="153" t="s">
        <v>1</v>
      </c>
      <c r="F239" s="154" t="s">
        <v>3993</v>
      </c>
      <c r="H239" s="155">
        <v>36</v>
      </c>
      <c r="I239" s="156"/>
      <c r="L239" s="151"/>
      <c r="M239" s="157"/>
      <c r="T239" s="158"/>
      <c r="AT239" s="153" t="s">
        <v>384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375</v>
      </c>
    </row>
    <row r="240" spans="2:65" s="13" customFormat="1" ht="11.25" x14ac:dyDescent="0.2">
      <c r="B240" s="159"/>
      <c r="D240" s="152" t="s">
        <v>384</v>
      </c>
      <c r="E240" s="160" t="s">
        <v>1</v>
      </c>
      <c r="F240" s="161" t="s">
        <v>387</v>
      </c>
      <c r="H240" s="162">
        <v>36</v>
      </c>
      <c r="I240" s="163"/>
      <c r="L240" s="159"/>
      <c r="M240" s="164"/>
      <c r="T240" s="165"/>
      <c r="AT240" s="160" t="s">
        <v>384</v>
      </c>
      <c r="AU240" s="160" t="s">
        <v>85</v>
      </c>
      <c r="AV240" s="13" t="s">
        <v>382</v>
      </c>
      <c r="AW240" s="13" t="s">
        <v>32</v>
      </c>
      <c r="AX240" s="13" t="s">
        <v>83</v>
      </c>
      <c r="AY240" s="160" t="s">
        <v>375</v>
      </c>
    </row>
    <row r="241" spans="2:65" s="1" customFormat="1" ht="21.75" customHeight="1" x14ac:dyDescent="0.2">
      <c r="B241" s="32"/>
      <c r="C241" s="138" t="s">
        <v>628</v>
      </c>
      <c r="D241" s="138" t="s">
        <v>377</v>
      </c>
      <c r="E241" s="139" t="s">
        <v>2121</v>
      </c>
      <c r="F241" s="140" t="s">
        <v>2122</v>
      </c>
      <c r="G241" s="141" t="s">
        <v>641</v>
      </c>
      <c r="H241" s="142">
        <v>32</v>
      </c>
      <c r="I241" s="143"/>
      <c r="J241" s="144">
        <f>ROUND(I241*H241,2)</f>
        <v>0</v>
      </c>
      <c r="K241" s="140" t="s">
        <v>381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1.2319999999999999E-2</v>
      </c>
      <c r="R241" s="147">
        <f>Q241*H241</f>
        <v>0.39423999999999998</v>
      </c>
      <c r="S241" s="147">
        <v>0</v>
      </c>
      <c r="T241" s="148">
        <f>S241*H241</f>
        <v>0</v>
      </c>
      <c r="AR241" s="149" t="s">
        <v>491</v>
      </c>
      <c r="AT241" s="149" t="s">
        <v>377</v>
      </c>
      <c r="AU241" s="149" t="s">
        <v>85</v>
      </c>
      <c r="AY241" s="17" t="s">
        <v>375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491</v>
      </c>
      <c r="BM241" s="149" t="s">
        <v>862</v>
      </c>
    </row>
    <row r="242" spans="2:65" s="12" customFormat="1" ht="11.25" x14ac:dyDescent="0.2">
      <c r="B242" s="151"/>
      <c r="D242" s="152" t="s">
        <v>384</v>
      </c>
      <c r="E242" s="153" t="s">
        <v>1</v>
      </c>
      <c r="F242" s="154" t="s">
        <v>3994</v>
      </c>
      <c r="H242" s="155">
        <v>32</v>
      </c>
      <c r="I242" s="156"/>
      <c r="L242" s="151"/>
      <c r="M242" s="157"/>
      <c r="T242" s="158"/>
      <c r="AT242" s="153" t="s">
        <v>384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375</v>
      </c>
    </row>
    <row r="243" spans="2:65" s="13" customFormat="1" ht="11.25" x14ac:dyDescent="0.2">
      <c r="B243" s="159"/>
      <c r="D243" s="152" t="s">
        <v>384</v>
      </c>
      <c r="E243" s="160" t="s">
        <v>1</v>
      </c>
      <c r="F243" s="161" t="s">
        <v>387</v>
      </c>
      <c r="H243" s="162">
        <v>32</v>
      </c>
      <c r="I243" s="163"/>
      <c r="L243" s="159"/>
      <c r="M243" s="164"/>
      <c r="T243" s="165"/>
      <c r="AT243" s="160" t="s">
        <v>384</v>
      </c>
      <c r="AU243" s="160" t="s">
        <v>85</v>
      </c>
      <c r="AV243" s="13" t="s">
        <v>382</v>
      </c>
      <c r="AW243" s="13" t="s">
        <v>32</v>
      </c>
      <c r="AX243" s="13" t="s">
        <v>83</v>
      </c>
      <c r="AY243" s="160" t="s">
        <v>375</v>
      </c>
    </row>
    <row r="244" spans="2:65" s="1" customFormat="1" ht="24.2" customHeight="1" x14ac:dyDescent="0.2">
      <c r="B244" s="32"/>
      <c r="C244" s="138" t="s">
        <v>634</v>
      </c>
      <c r="D244" s="138" t="s">
        <v>377</v>
      </c>
      <c r="E244" s="139" t="s">
        <v>3995</v>
      </c>
      <c r="F244" s="140" t="s">
        <v>3996</v>
      </c>
      <c r="G244" s="141" t="s">
        <v>532</v>
      </c>
      <c r="H244" s="142">
        <v>6</v>
      </c>
      <c r="I244" s="143"/>
      <c r="J244" s="144">
        <f>ROUND(I244*H244,2)</f>
        <v>0</v>
      </c>
      <c r="K244" s="140" t="s">
        <v>381</v>
      </c>
      <c r="L244" s="32"/>
      <c r="M244" s="145" t="s">
        <v>1</v>
      </c>
      <c r="N244" s="146" t="s">
        <v>41</v>
      </c>
      <c r="P244" s="147">
        <f>O244*H244</f>
        <v>0</v>
      </c>
      <c r="Q244" s="147">
        <v>1.5E-3</v>
      </c>
      <c r="R244" s="147">
        <f>Q244*H244</f>
        <v>9.0000000000000011E-3</v>
      </c>
      <c r="S244" s="147">
        <v>0</v>
      </c>
      <c r="T244" s="148">
        <f>S244*H244</f>
        <v>0</v>
      </c>
      <c r="AR244" s="149" t="s">
        <v>491</v>
      </c>
      <c r="AT244" s="149" t="s">
        <v>377</v>
      </c>
      <c r="AU244" s="149" t="s">
        <v>85</v>
      </c>
      <c r="AY244" s="17" t="s">
        <v>375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491</v>
      </c>
      <c r="BM244" s="149" t="s">
        <v>911</v>
      </c>
    </row>
    <row r="245" spans="2:65" s="12" customFormat="1" ht="11.25" x14ac:dyDescent="0.2">
      <c r="B245" s="151"/>
      <c r="D245" s="152" t="s">
        <v>384</v>
      </c>
      <c r="E245" s="153" t="s">
        <v>1</v>
      </c>
      <c r="F245" s="154" t="s">
        <v>3997</v>
      </c>
      <c r="H245" s="155">
        <v>6</v>
      </c>
      <c r="I245" s="156"/>
      <c r="L245" s="151"/>
      <c r="M245" s="157"/>
      <c r="T245" s="158"/>
      <c r="AT245" s="153" t="s">
        <v>384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375</v>
      </c>
    </row>
    <row r="246" spans="2:65" s="13" customFormat="1" ht="11.25" x14ac:dyDescent="0.2">
      <c r="B246" s="159"/>
      <c r="D246" s="152" t="s">
        <v>384</v>
      </c>
      <c r="E246" s="160" t="s">
        <v>1</v>
      </c>
      <c r="F246" s="161" t="s">
        <v>387</v>
      </c>
      <c r="H246" s="162">
        <v>6</v>
      </c>
      <c r="I246" s="163"/>
      <c r="L246" s="159"/>
      <c r="M246" s="164"/>
      <c r="T246" s="165"/>
      <c r="AT246" s="160" t="s">
        <v>384</v>
      </c>
      <c r="AU246" s="160" t="s">
        <v>85</v>
      </c>
      <c r="AV246" s="13" t="s">
        <v>382</v>
      </c>
      <c r="AW246" s="13" t="s">
        <v>32</v>
      </c>
      <c r="AX246" s="13" t="s">
        <v>83</v>
      </c>
      <c r="AY246" s="160" t="s">
        <v>375</v>
      </c>
    </row>
    <row r="247" spans="2:65" s="1" customFormat="1" ht="24.2" customHeight="1" x14ac:dyDescent="0.2">
      <c r="B247" s="32"/>
      <c r="C247" s="138" t="s">
        <v>638</v>
      </c>
      <c r="D247" s="138" t="s">
        <v>377</v>
      </c>
      <c r="E247" s="139" t="s">
        <v>1485</v>
      </c>
      <c r="F247" s="140" t="s">
        <v>1486</v>
      </c>
      <c r="G247" s="141" t="s">
        <v>1308</v>
      </c>
      <c r="H247" s="192"/>
      <c r="I247" s="143"/>
      <c r="J247" s="144">
        <f>ROUND(I247*H247,2)</f>
        <v>0</v>
      </c>
      <c r="K247" s="140" t="s">
        <v>381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491</v>
      </c>
      <c r="AT247" s="149" t="s">
        <v>377</v>
      </c>
      <c r="AU247" s="149" t="s">
        <v>85</v>
      </c>
      <c r="AY247" s="17" t="s">
        <v>375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491</v>
      </c>
      <c r="BM247" s="149" t="s">
        <v>3998</v>
      </c>
    </row>
    <row r="248" spans="2:65" s="11" customFormat="1" ht="25.9" customHeight="1" x14ac:dyDescent="0.2">
      <c r="B248" s="126"/>
      <c r="D248" s="127" t="s">
        <v>75</v>
      </c>
      <c r="E248" s="128" t="s">
        <v>2334</v>
      </c>
      <c r="F248" s="128" t="s">
        <v>2335</v>
      </c>
      <c r="I248" s="129"/>
      <c r="J248" s="130">
        <f>BK248</f>
        <v>0</v>
      </c>
      <c r="L248" s="126"/>
      <c r="M248" s="131"/>
      <c r="P248" s="132">
        <f>SUM(P249:P250)</f>
        <v>0</v>
      </c>
      <c r="R248" s="132">
        <f>SUM(R249:R250)</f>
        <v>0</v>
      </c>
      <c r="T248" s="133">
        <f>SUM(T249:T250)</f>
        <v>0</v>
      </c>
      <c r="AR248" s="127" t="s">
        <v>382</v>
      </c>
      <c r="AT248" s="134" t="s">
        <v>75</v>
      </c>
      <c r="AU248" s="134" t="s">
        <v>76</v>
      </c>
      <c r="AY248" s="127" t="s">
        <v>375</v>
      </c>
      <c r="BK248" s="135">
        <f>SUM(BK249:BK250)</f>
        <v>0</v>
      </c>
    </row>
    <row r="249" spans="2:65" s="1" customFormat="1" ht="24.2" customHeight="1" x14ac:dyDescent="0.2">
      <c r="B249" s="32"/>
      <c r="C249" s="138" t="s">
        <v>645</v>
      </c>
      <c r="D249" s="138" t="s">
        <v>377</v>
      </c>
      <c r="E249" s="139" t="s">
        <v>3999</v>
      </c>
      <c r="F249" s="140" t="s">
        <v>4000</v>
      </c>
      <c r="G249" s="141" t="s">
        <v>2338</v>
      </c>
      <c r="H249" s="142">
        <v>5</v>
      </c>
      <c r="I249" s="143"/>
      <c r="J249" s="144">
        <f>ROUND(I249*H249,2)</f>
        <v>0</v>
      </c>
      <c r="K249" s="140" t="s">
        <v>1659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2339</v>
      </c>
      <c r="AT249" s="149" t="s">
        <v>377</v>
      </c>
      <c r="AU249" s="149" t="s">
        <v>83</v>
      </c>
      <c r="AY249" s="17" t="s">
        <v>375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2339</v>
      </c>
      <c r="BM249" s="149" t="s">
        <v>920</v>
      </c>
    </row>
    <row r="250" spans="2:65" s="1" customFormat="1" ht="24.2" customHeight="1" x14ac:dyDescent="0.2">
      <c r="B250" s="32"/>
      <c r="C250" s="138" t="s">
        <v>650</v>
      </c>
      <c r="D250" s="138" t="s">
        <v>377</v>
      </c>
      <c r="E250" s="139" t="s">
        <v>4001</v>
      </c>
      <c r="F250" s="140" t="s">
        <v>4002</v>
      </c>
      <c r="G250" s="141" t="s">
        <v>2338</v>
      </c>
      <c r="H250" s="142">
        <v>10</v>
      </c>
      <c r="I250" s="143"/>
      <c r="J250" s="144">
        <f>ROUND(I250*H250,2)</f>
        <v>0</v>
      </c>
      <c r="K250" s="140" t="s">
        <v>1659</v>
      </c>
      <c r="L250" s="32"/>
      <c r="M250" s="196" t="s">
        <v>1</v>
      </c>
      <c r="N250" s="197" t="s">
        <v>41</v>
      </c>
      <c r="O250" s="198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149" t="s">
        <v>2339</v>
      </c>
      <c r="AT250" s="149" t="s">
        <v>377</v>
      </c>
      <c r="AU250" s="149" t="s">
        <v>83</v>
      </c>
      <c r="AY250" s="17" t="s">
        <v>375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2339</v>
      </c>
      <c r="BM250" s="149" t="s">
        <v>938</v>
      </c>
    </row>
    <row r="251" spans="2:65" s="1" customFormat="1" ht="6.95" customHeight="1" x14ac:dyDescent="0.2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YjWJzyn9fsE9eOoSH0OWbAOXbhdpvCsZCeDxVG577bRkN93LsWZsqSA/nABbbtd5PFtdJL8/q6jwZHx45FtIjg==" saltValue="I06/rTpEnVgB4vQExQbwXosNSwagy18unWFmHTDFpiRnJrxNTuWhju4OaHrugovgmrfJjk2nElf4MuaQT48Qnw==" spinCount="100000" sheet="1" objects="1" scenarios="1" formatColumns="0" formatRows="0" autoFilter="0"/>
  <autoFilter ref="C132:K250" xr:uid="{00000000-0009-0000-0000-000007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3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118</v>
      </c>
      <c r="AZ2" s="93" t="s">
        <v>207</v>
      </c>
      <c r="BA2" s="93" t="s">
        <v>208</v>
      </c>
      <c r="BB2" s="93" t="s">
        <v>1</v>
      </c>
      <c r="BC2" s="93" t="s">
        <v>424</v>
      </c>
      <c r="BD2" s="93" t="s">
        <v>85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213</v>
      </c>
      <c r="BA3" s="93" t="s">
        <v>214</v>
      </c>
      <c r="BB3" s="93" t="s">
        <v>1</v>
      </c>
      <c r="BC3" s="93" t="s">
        <v>4003</v>
      </c>
      <c r="BD3" s="93" t="s">
        <v>85</v>
      </c>
    </row>
    <row r="4" spans="2:5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  <c r="AZ4" s="93" t="s">
        <v>228</v>
      </c>
      <c r="BA4" s="93" t="s">
        <v>229</v>
      </c>
      <c r="BB4" s="93" t="s">
        <v>1</v>
      </c>
      <c r="BC4" s="93" t="s">
        <v>4004</v>
      </c>
      <c r="BD4" s="93" t="s">
        <v>85</v>
      </c>
    </row>
    <row r="5" spans="2:56" ht="6.95" customHeight="1" x14ac:dyDescent="0.2">
      <c r="B5" s="20"/>
      <c r="L5" s="20"/>
      <c r="AZ5" s="93" t="s">
        <v>307</v>
      </c>
      <c r="BA5" s="93" t="s">
        <v>308</v>
      </c>
      <c r="BB5" s="93" t="s">
        <v>1</v>
      </c>
      <c r="BC5" s="93" t="s">
        <v>4005</v>
      </c>
      <c r="BD5" s="93" t="s">
        <v>85</v>
      </c>
    </row>
    <row r="6" spans="2:56" ht="12" customHeight="1" x14ac:dyDescent="0.2">
      <c r="B6" s="20"/>
      <c r="D6" s="27" t="s">
        <v>16</v>
      </c>
      <c r="L6" s="20"/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56" ht="12.75" x14ac:dyDescent="0.2">
      <c r="B8" s="20"/>
      <c r="D8" s="27" t="s">
        <v>216</v>
      </c>
      <c r="L8" s="20"/>
    </row>
    <row r="9" spans="2:56" ht="16.5" customHeight="1" x14ac:dyDescent="0.2">
      <c r="B9" s="20"/>
      <c r="E9" s="258" t="s">
        <v>220</v>
      </c>
      <c r="F9" s="219"/>
      <c r="G9" s="219"/>
      <c r="H9" s="219"/>
      <c r="L9" s="20"/>
    </row>
    <row r="10" spans="2:56" ht="12" customHeight="1" x14ac:dyDescent="0.2">
      <c r="B10" s="20"/>
      <c r="D10" s="27" t="s">
        <v>224</v>
      </c>
      <c r="L10" s="20"/>
    </row>
    <row r="11" spans="2:56" s="1" customFormat="1" ht="16.5" customHeight="1" x14ac:dyDescent="0.2">
      <c r="B11" s="32"/>
      <c r="E11" s="251" t="s">
        <v>4006</v>
      </c>
      <c r="F11" s="260"/>
      <c r="G11" s="260"/>
      <c r="H11" s="260"/>
      <c r="L11" s="32"/>
    </row>
    <row r="12" spans="2:56" s="1" customFormat="1" ht="12" customHeight="1" x14ac:dyDescent="0.2">
      <c r="B12" s="32"/>
      <c r="D12" s="27" t="s">
        <v>231</v>
      </c>
      <c r="L12" s="32"/>
    </row>
    <row r="13" spans="2:56" s="1" customFormat="1" ht="30" customHeight="1" x14ac:dyDescent="0.2">
      <c r="B13" s="32"/>
      <c r="E13" s="240" t="s">
        <v>4007</v>
      </c>
      <c r="F13" s="260"/>
      <c r="G13" s="260"/>
      <c r="H13" s="260"/>
      <c r="L13" s="32"/>
    </row>
    <row r="14" spans="2:56" s="1" customFormat="1" ht="11.25" x14ac:dyDescent="0.2">
      <c r="B14" s="32"/>
      <c r="L14" s="32"/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ROUND((SUM(BE136:BE331)),  2)</f>
        <v>0</v>
      </c>
      <c r="I37" s="98">
        <v>0.21</v>
      </c>
      <c r="J37" s="85">
        <f>ROUND(((SUM(BE136:BE331))*I37),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ROUND((SUM(BF136:BF331)),  2)</f>
        <v>0</v>
      </c>
      <c r="I38" s="98">
        <v>0.15</v>
      </c>
      <c r="J38" s="85">
        <f>ROUND(((SUM(BF136:BF331))*I38),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ROUND((SUM(BG136:BG331)),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ROUND((SUM(BH136:BH331)),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ROUND((SUM(BI136:BI331)),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4006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SO 01.01_DOP - Stavební část I.etapa PŘÍSTAVBA - DOPROVODNÁ ČÁST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332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customHeight="1" x14ac:dyDescent="0.2">
      <c r="B102" s="114"/>
      <c r="D102" s="115" t="s">
        <v>335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customHeight="1" x14ac:dyDescent="0.2">
      <c r="B103" s="114"/>
      <c r="D103" s="115" t="s">
        <v>337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9" customFormat="1" ht="19.899999999999999" customHeight="1" x14ac:dyDescent="0.2">
      <c r="B104" s="114"/>
      <c r="D104" s="115" t="s">
        <v>338</v>
      </c>
      <c r="E104" s="116"/>
      <c r="F104" s="116"/>
      <c r="G104" s="116"/>
      <c r="H104" s="116"/>
      <c r="I104" s="116"/>
      <c r="J104" s="117">
        <f>J188</f>
        <v>0</v>
      </c>
      <c r="L104" s="114"/>
    </row>
    <row r="105" spans="2:47" s="9" customFormat="1" ht="19.899999999999999" customHeight="1" x14ac:dyDescent="0.2">
      <c r="B105" s="114"/>
      <c r="D105" s="115" t="s">
        <v>339</v>
      </c>
      <c r="E105" s="116"/>
      <c r="F105" s="116"/>
      <c r="G105" s="116"/>
      <c r="H105" s="116"/>
      <c r="I105" s="116"/>
      <c r="J105" s="117">
        <f>J251</f>
        <v>0</v>
      </c>
      <c r="L105" s="114"/>
    </row>
    <row r="106" spans="2:47" s="9" customFormat="1" ht="19.899999999999999" customHeight="1" x14ac:dyDescent="0.2">
      <c r="B106" s="114"/>
      <c r="D106" s="115" t="s">
        <v>341</v>
      </c>
      <c r="E106" s="116"/>
      <c r="F106" s="116"/>
      <c r="G106" s="116"/>
      <c r="H106" s="116"/>
      <c r="I106" s="116"/>
      <c r="J106" s="117">
        <f>J263</f>
        <v>0</v>
      </c>
      <c r="L106" s="114"/>
    </row>
    <row r="107" spans="2:47" s="8" customFormat="1" ht="24.95" customHeight="1" x14ac:dyDescent="0.2">
      <c r="B107" s="110"/>
      <c r="D107" s="111" t="s">
        <v>342</v>
      </c>
      <c r="E107" s="112"/>
      <c r="F107" s="112"/>
      <c r="G107" s="112"/>
      <c r="H107" s="112"/>
      <c r="I107" s="112"/>
      <c r="J107" s="113">
        <f>J265</f>
        <v>0</v>
      </c>
      <c r="L107" s="110"/>
    </row>
    <row r="108" spans="2:47" s="9" customFormat="1" ht="19.899999999999999" customHeight="1" x14ac:dyDescent="0.2">
      <c r="B108" s="114"/>
      <c r="D108" s="115" t="s">
        <v>345</v>
      </c>
      <c r="E108" s="116"/>
      <c r="F108" s="116"/>
      <c r="G108" s="116"/>
      <c r="H108" s="116"/>
      <c r="I108" s="116"/>
      <c r="J108" s="117">
        <f>J266</f>
        <v>0</v>
      </c>
      <c r="L108" s="114"/>
    </row>
    <row r="109" spans="2:47" s="9" customFormat="1" ht="19.899999999999999" customHeight="1" x14ac:dyDescent="0.2">
      <c r="B109" s="114"/>
      <c r="D109" s="115" t="s">
        <v>349</v>
      </c>
      <c r="E109" s="116"/>
      <c r="F109" s="116"/>
      <c r="G109" s="116"/>
      <c r="H109" s="116"/>
      <c r="I109" s="116"/>
      <c r="J109" s="117">
        <f>J279</f>
        <v>0</v>
      </c>
      <c r="L109" s="114"/>
    </row>
    <row r="110" spans="2:47" s="9" customFormat="1" ht="19.899999999999999" customHeight="1" x14ac:dyDescent="0.2">
      <c r="B110" s="114"/>
      <c r="D110" s="115" t="s">
        <v>350</v>
      </c>
      <c r="E110" s="116"/>
      <c r="F110" s="116"/>
      <c r="G110" s="116"/>
      <c r="H110" s="116"/>
      <c r="I110" s="116"/>
      <c r="J110" s="117">
        <f>J284</f>
        <v>0</v>
      </c>
      <c r="L110" s="114"/>
    </row>
    <row r="111" spans="2:47" s="9" customFormat="1" ht="19.899999999999999" customHeight="1" x14ac:dyDescent="0.2">
      <c r="B111" s="114"/>
      <c r="D111" s="115" t="s">
        <v>353</v>
      </c>
      <c r="E111" s="116"/>
      <c r="F111" s="116"/>
      <c r="G111" s="116"/>
      <c r="H111" s="116"/>
      <c r="I111" s="116"/>
      <c r="J111" s="117">
        <f>J314</f>
        <v>0</v>
      </c>
      <c r="L111" s="114"/>
    </row>
    <row r="112" spans="2:47" s="9" customFormat="1" ht="19.899999999999999" customHeight="1" x14ac:dyDescent="0.2">
      <c r="B112" s="114"/>
      <c r="D112" s="115" t="s">
        <v>357</v>
      </c>
      <c r="E112" s="116"/>
      <c r="F112" s="116"/>
      <c r="G112" s="116"/>
      <c r="H112" s="116"/>
      <c r="I112" s="116"/>
      <c r="J112" s="117">
        <f>J322</f>
        <v>0</v>
      </c>
      <c r="L112" s="114"/>
    </row>
    <row r="113" spans="2:12" s="1" customFormat="1" ht="21.75" customHeight="1" x14ac:dyDescent="0.2">
      <c r="B113" s="32"/>
      <c r="L113" s="32"/>
    </row>
    <row r="114" spans="2:12" s="1" customFormat="1" ht="6.95" customHeight="1" x14ac:dyDescent="0.2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 x14ac:dyDescent="0.2">
      <c r="B119" s="32"/>
      <c r="C119" s="21" t="s">
        <v>360</v>
      </c>
      <c r="L119" s="32"/>
    </row>
    <row r="120" spans="2:12" s="1" customFormat="1" ht="6.95" customHeight="1" x14ac:dyDescent="0.2">
      <c r="B120" s="32"/>
      <c r="L120" s="32"/>
    </row>
    <row r="121" spans="2:12" s="1" customFormat="1" ht="12" customHeight="1" x14ac:dyDescent="0.2">
      <c r="B121" s="32"/>
      <c r="C121" s="27" t="s">
        <v>16</v>
      </c>
      <c r="L121" s="32"/>
    </row>
    <row r="122" spans="2:12" s="1" customFormat="1" ht="26.25" customHeight="1" x14ac:dyDescent="0.2">
      <c r="B122" s="32"/>
      <c r="E122" s="258" t="str">
        <f>E7</f>
        <v>PŘÍSTAVBA A STAVEBNÍ ÚPRAVY  DÍLEN HORSKÁ 258, VRCHLABÍ</v>
      </c>
      <c r="F122" s="259"/>
      <c r="G122" s="259"/>
      <c r="H122" s="259"/>
      <c r="L122" s="32"/>
    </row>
    <row r="123" spans="2:12" ht="12" customHeight="1" x14ac:dyDescent="0.2">
      <c r="B123" s="20"/>
      <c r="C123" s="27" t="s">
        <v>216</v>
      </c>
      <c r="L123" s="20"/>
    </row>
    <row r="124" spans="2:12" ht="16.5" customHeight="1" x14ac:dyDescent="0.2">
      <c r="B124" s="20"/>
      <c r="E124" s="258" t="s">
        <v>220</v>
      </c>
      <c r="F124" s="219"/>
      <c r="G124" s="219"/>
      <c r="H124" s="219"/>
      <c r="L124" s="20"/>
    </row>
    <row r="125" spans="2:12" ht="12" customHeight="1" x14ac:dyDescent="0.2">
      <c r="B125" s="20"/>
      <c r="C125" s="27" t="s">
        <v>224</v>
      </c>
      <c r="L125" s="20"/>
    </row>
    <row r="126" spans="2:12" s="1" customFormat="1" ht="16.5" customHeight="1" x14ac:dyDescent="0.2">
      <c r="B126" s="32"/>
      <c r="E126" s="251" t="s">
        <v>4006</v>
      </c>
      <c r="F126" s="260"/>
      <c r="G126" s="260"/>
      <c r="H126" s="260"/>
      <c r="L126" s="32"/>
    </row>
    <row r="127" spans="2:12" s="1" customFormat="1" ht="12" customHeight="1" x14ac:dyDescent="0.2">
      <c r="B127" s="32"/>
      <c r="C127" s="27" t="s">
        <v>231</v>
      </c>
      <c r="L127" s="32"/>
    </row>
    <row r="128" spans="2:12" s="1" customFormat="1" ht="30" customHeight="1" x14ac:dyDescent="0.2">
      <c r="B128" s="32"/>
      <c r="E128" s="240" t="str">
        <f>E13</f>
        <v>SO 01.01_DOP - Stavební část I.etapa PŘÍSTAVBA - DOPROVODNÁ ČÁST</v>
      </c>
      <c r="F128" s="260"/>
      <c r="G128" s="260"/>
      <c r="H128" s="260"/>
      <c r="L128" s="32"/>
    </row>
    <row r="129" spans="2:65" s="1" customFormat="1" ht="6.95" customHeight="1" x14ac:dyDescent="0.2">
      <c r="B129" s="32"/>
      <c r="L129" s="32"/>
    </row>
    <row r="130" spans="2:65" s="1" customFormat="1" ht="12" customHeight="1" x14ac:dyDescent="0.2">
      <c r="B130" s="32"/>
      <c r="C130" s="27" t="s">
        <v>20</v>
      </c>
      <c r="F130" s="25" t="str">
        <f>F16</f>
        <v>Vrchlabí</v>
      </c>
      <c r="I130" s="27" t="s">
        <v>22</v>
      </c>
      <c r="J130" s="52" t="str">
        <f>IF(J16="","",J16)</f>
        <v>25. 10. 2023</v>
      </c>
      <c r="L130" s="32"/>
    </row>
    <row r="131" spans="2:65" s="1" customFormat="1" ht="6.95" customHeight="1" x14ac:dyDescent="0.2">
      <c r="B131" s="32"/>
      <c r="L131" s="32"/>
    </row>
    <row r="132" spans="2:65" s="1" customFormat="1" ht="15.2" customHeight="1" x14ac:dyDescent="0.2">
      <c r="B132" s="32"/>
      <c r="C132" s="27" t="s">
        <v>24</v>
      </c>
      <c r="F132" s="25" t="str">
        <f>E19</f>
        <v>Královéhradecký kraj</v>
      </c>
      <c r="I132" s="27" t="s">
        <v>30</v>
      </c>
      <c r="J132" s="30" t="str">
        <f>E25</f>
        <v>IRBOS s.r.o.</v>
      </c>
      <c r="L132" s="32"/>
    </row>
    <row r="133" spans="2:65" s="1" customFormat="1" ht="15.2" customHeight="1" x14ac:dyDescent="0.2">
      <c r="B133" s="32"/>
      <c r="C133" s="27" t="s">
        <v>28</v>
      </c>
      <c r="F133" s="25" t="str">
        <f>IF(E22="","",E22)</f>
        <v>Vyplň údaj</v>
      </c>
      <c r="I133" s="27" t="s">
        <v>33</v>
      </c>
      <c r="J133" s="30" t="str">
        <f>E28</f>
        <v>IRBOS s.r.o.</v>
      </c>
      <c r="L133" s="32"/>
    </row>
    <row r="134" spans="2:65" s="1" customFormat="1" ht="10.35" customHeight="1" x14ac:dyDescent="0.2">
      <c r="B134" s="32"/>
      <c r="L134" s="32"/>
    </row>
    <row r="135" spans="2:65" s="10" customFormat="1" ht="29.25" customHeight="1" x14ac:dyDescent="0.2">
      <c r="B135" s="118"/>
      <c r="C135" s="119" t="s">
        <v>361</v>
      </c>
      <c r="D135" s="120" t="s">
        <v>61</v>
      </c>
      <c r="E135" s="120" t="s">
        <v>57</v>
      </c>
      <c r="F135" s="120" t="s">
        <v>58</v>
      </c>
      <c r="G135" s="120" t="s">
        <v>362</v>
      </c>
      <c r="H135" s="120" t="s">
        <v>363</v>
      </c>
      <c r="I135" s="120" t="s">
        <v>364</v>
      </c>
      <c r="J135" s="120" t="s">
        <v>329</v>
      </c>
      <c r="K135" s="121" t="s">
        <v>365</v>
      </c>
      <c r="L135" s="118"/>
      <c r="M135" s="59" t="s">
        <v>1</v>
      </c>
      <c r="N135" s="60" t="s">
        <v>40</v>
      </c>
      <c r="O135" s="60" t="s">
        <v>366</v>
      </c>
      <c r="P135" s="60" t="s">
        <v>367</v>
      </c>
      <c r="Q135" s="60" t="s">
        <v>368</v>
      </c>
      <c r="R135" s="60" t="s">
        <v>369</v>
      </c>
      <c r="S135" s="60" t="s">
        <v>370</v>
      </c>
      <c r="T135" s="61" t="s">
        <v>371</v>
      </c>
    </row>
    <row r="136" spans="2:65" s="1" customFormat="1" ht="22.9" customHeight="1" x14ac:dyDescent="0.25">
      <c r="B136" s="32"/>
      <c r="C136" s="64" t="s">
        <v>372</v>
      </c>
      <c r="J136" s="122">
        <f>BK136</f>
        <v>0</v>
      </c>
      <c r="L136" s="32"/>
      <c r="M136" s="62"/>
      <c r="N136" s="53"/>
      <c r="O136" s="53"/>
      <c r="P136" s="123">
        <f>P137+P265</f>
        <v>0</v>
      </c>
      <c r="Q136" s="53"/>
      <c r="R136" s="123">
        <f>R137+R265</f>
        <v>43.212920590000003</v>
      </c>
      <c r="S136" s="53"/>
      <c r="T136" s="124">
        <f>T137+T265</f>
        <v>0</v>
      </c>
      <c r="AT136" s="17" t="s">
        <v>75</v>
      </c>
      <c r="AU136" s="17" t="s">
        <v>331</v>
      </c>
      <c r="BK136" s="125">
        <f>BK137+BK265</f>
        <v>0</v>
      </c>
    </row>
    <row r="137" spans="2:65" s="11" customFormat="1" ht="25.9" customHeight="1" x14ac:dyDescent="0.2">
      <c r="B137" s="126"/>
      <c r="D137" s="127" t="s">
        <v>75</v>
      </c>
      <c r="E137" s="128" t="s">
        <v>373</v>
      </c>
      <c r="F137" s="128" t="s">
        <v>374</v>
      </c>
      <c r="I137" s="129"/>
      <c r="J137" s="130">
        <f>BK137</f>
        <v>0</v>
      </c>
      <c r="L137" s="126"/>
      <c r="M137" s="131"/>
      <c r="P137" s="132">
        <f>P138+P153+P188+P251+P263</f>
        <v>0</v>
      </c>
      <c r="R137" s="132">
        <f>R138+R153+R188+R251+R263</f>
        <v>42.637735620000001</v>
      </c>
      <c r="T137" s="133">
        <f>T138+T153+T188+T251+T263</f>
        <v>0</v>
      </c>
      <c r="AR137" s="127" t="s">
        <v>83</v>
      </c>
      <c r="AT137" s="134" t="s">
        <v>75</v>
      </c>
      <c r="AU137" s="134" t="s">
        <v>76</v>
      </c>
      <c r="AY137" s="127" t="s">
        <v>375</v>
      </c>
      <c r="BK137" s="135">
        <f>BK138+BK153+BK188+BK251+BK263</f>
        <v>0</v>
      </c>
    </row>
    <row r="138" spans="2:65" s="11" customFormat="1" ht="22.9" customHeight="1" x14ac:dyDescent="0.2">
      <c r="B138" s="126"/>
      <c r="D138" s="127" t="s">
        <v>75</v>
      </c>
      <c r="E138" s="136" t="s">
        <v>93</v>
      </c>
      <c r="F138" s="136" t="s">
        <v>502</v>
      </c>
      <c r="I138" s="129"/>
      <c r="J138" s="137">
        <f>BK138</f>
        <v>0</v>
      </c>
      <c r="L138" s="126"/>
      <c r="M138" s="131"/>
      <c r="P138" s="132">
        <f>SUM(P139:P152)</f>
        <v>0</v>
      </c>
      <c r="R138" s="132">
        <f>SUM(R139:R152)</f>
        <v>14.149659329999999</v>
      </c>
      <c r="T138" s="133">
        <f>SUM(T139:T152)</f>
        <v>0</v>
      </c>
      <c r="AR138" s="127" t="s">
        <v>83</v>
      </c>
      <c r="AT138" s="134" t="s">
        <v>75</v>
      </c>
      <c r="AU138" s="134" t="s">
        <v>83</v>
      </c>
      <c r="AY138" s="127" t="s">
        <v>375</v>
      </c>
      <c r="BK138" s="135">
        <f>SUM(BK139:BK152)</f>
        <v>0</v>
      </c>
    </row>
    <row r="139" spans="2:65" s="1" customFormat="1" ht="24.2" customHeight="1" x14ac:dyDescent="0.2">
      <c r="B139" s="32"/>
      <c r="C139" s="138" t="s">
        <v>83</v>
      </c>
      <c r="D139" s="138" t="s">
        <v>377</v>
      </c>
      <c r="E139" s="139" t="s">
        <v>511</v>
      </c>
      <c r="F139" s="140" t="s">
        <v>4008</v>
      </c>
      <c r="G139" s="141" t="s">
        <v>380</v>
      </c>
      <c r="H139" s="142">
        <v>34.942999999999998</v>
      </c>
      <c r="I139" s="143"/>
      <c r="J139" s="144">
        <f>ROUND(I139*H139,2)</f>
        <v>0</v>
      </c>
      <c r="K139" s="140" t="s">
        <v>1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0.33555000000000001</v>
      </c>
      <c r="R139" s="147">
        <f>Q139*H139</f>
        <v>11.72512365</v>
      </c>
      <c r="S139" s="147">
        <v>0</v>
      </c>
      <c r="T139" s="148">
        <f>S139*H139</f>
        <v>0</v>
      </c>
      <c r="AR139" s="149" t="s">
        <v>382</v>
      </c>
      <c r="AT139" s="149" t="s">
        <v>377</v>
      </c>
      <c r="AU139" s="149" t="s">
        <v>85</v>
      </c>
      <c r="AY139" s="17" t="s">
        <v>375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382</v>
      </c>
      <c r="BM139" s="149" t="s">
        <v>4009</v>
      </c>
    </row>
    <row r="140" spans="2:65" s="14" customFormat="1" ht="11.25" x14ac:dyDescent="0.2">
      <c r="B140" s="166"/>
      <c r="D140" s="152" t="s">
        <v>384</v>
      </c>
      <c r="E140" s="167" t="s">
        <v>1</v>
      </c>
      <c r="F140" s="168" t="s">
        <v>4010</v>
      </c>
      <c r="H140" s="167" t="s">
        <v>1</v>
      </c>
      <c r="I140" s="169"/>
      <c r="L140" s="166"/>
      <c r="M140" s="170"/>
      <c r="T140" s="171"/>
      <c r="AT140" s="167" t="s">
        <v>384</v>
      </c>
      <c r="AU140" s="167" t="s">
        <v>85</v>
      </c>
      <c r="AV140" s="14" t="s">
        <v>83</v>
      </c>
      <c r="AW140" s="14" t="s">
        <v>32</v>
      </c>
      <c r="AX140" s="14" t="s">
        <v>76</v>
      </c>
      <c r="AY140" s="167" t="s">
        <v>375</v>
      </c>
    </row>
    <row r="141" spans="2:65" s="12" customFormat="1" ht="22.5" x14ac:dyDescent="0.2">
      <c r="B141" s="151"/>
      <c r="D141" s="152" t="s">
        <v>384</v>
      </c>
      <c r="E141" s="153" t="s">
        <v>1</v>
      </c>
      <c r="F141" s="154" t="s">
        <v>4011</v>
      </c>
      <c r="H141" s="155">
        <v>34.942999999999998</v>
      </c>
      <c r="I141" s="156"/>
      <c r="L141" s="151"/>
      <c r="M141" s="157"/>
      <c r="T141" s="158"/>
      <c r="AT141" s="153" t="s">
        <v>384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375</v>
      </c>
    </row>
    <row r="142" spans="2:65" s="13" customFormat="1" ht="11.25" x14ac:dyDescent="0.2">
      <c r="B142" s="159"/>
      <c r="D142" s="152" t="s">
        <v>384</v>
      </c>
      <c r="E142" s="160" t="s">
        <v>1</v>
      </c>
      <c r="F142" s="161" t="s">
        <v>387</v>
      </c>
      <c r="H142" s="162">
        <v>34.942999999999998</v>
      </c>
      <c r="I142" s="163"/>
      <c r="L142" s="159"/>
      <c r="M142" s="164"/>
      <c r="T142" s="165"/>
      <c r="AT142" s="160" t="s">
        <v>384</v>
      </c>
      <c r="AU142" s="160" t="s">
        <v>85</v>
      </c>
      <c r="AV142" s="13" t="s">
        <v>382</v>
      </c>
      <c r="AW142" s="13" t="s">
        <v>32</v>
      </c>
      <c r="AX142" s="13" t="s">
        <v>83</v>
      </c>
      <c r="AY142" s="160" t="s">
        <v>375</v>
      </c>
    </row>
    <row r="143" spans="2:65" s="1" customFormat="1" ht="21.75" customHeight="1" x14ac:dyDescent="0.2">
      <c r="B143" s="32"/>
      <c r="C143" s="138" t="s">
        <v>85</v>
      </c>
      <c r="D143" s="138" t="s">
        <v>377</v>
      </c>
      <c r="E143" s="139" t="s">
        <v>535</v>
      </c>
      <c r="F143" s="140" t="s">
        <v>536</v>
      </c>
      <c r="G143" s="141" t="s">
        <v>532</v>
      </c>
      <c r="H143" s="142">
        <v>1</v>
      </c>
      <c r="I143" s="143"/>
      <c r="J143" s="144">
        <f>ROUND(I143*H143,2)</f>
        <v>0</v>
      </c>
      <c r="K143" s="140" t="s">
        <v>381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2.2780000000000002E-2</v>
      </c>
      <c r="R143" s="147">
        <f>Q143*H143</f>
        <v>2.2780000000000002E-2</v>
      </c>
      <c r="S143" s="147">
        <v>0</v>
      </c>
      <c r="T143" s="148">
        <f>S143*H143</f>
        <v>0</v>
      </c>
      <c r="AR143" s="149" t="s">
        <v>382</v>
      </c>
      <c r="AT143" s="149" t="s">
        <v>377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382</v>
      </c>
      <c r="BM143" s="149" t="s">
        <v>4012</v>
      </c>
    </row>
    <row r="144" spans="2:65" s="14" customFormat="1" ht="11.25" x14ac:dyDescent="0.2">
      <c r="B144" s="166"/>
      <c r="D144" s="152" t="s">
        <v>384</v>
      </c>
      <c r="E144" s="167" t="s">
        <v>1</v>
      </c>
      <c r="F144" s="168" t="s">
        <v>4013</v>
      </c>
      <c r="H144" s="167" t="s">
        <v>1</v>
      </c>
      <c r="I144" s="169"/>
      <c r="L144" s="166"/>
      <c r="M144" s="170"/>
      <c r="T144" s="171"/>
      <c r="AT144" s="167" t="s">
        <v>384</v>
      </c>
      <c r="AU144" s="167" t="s">
        <v>85</v>
      </c>
      <c r="AV144" s="14" t="s">
        <v>83</v>
      </c>
      <c r="AW144" s="14" t="s">
        <v>32</v>
      </c>
      <c r="AX144" s="14" t="s">
        <v>76</v>
      </c>
      <c r="AY144" s="167" t="s">
        <v>375</v>
      </c>
    </row>
    <row r="145" spans="2:65" s="12" customFormat="1" ht="11.25" x14ac:dyDescent="0.2">
      <c r="B145" s="151"/>
      <c r="D145" s="152" t="s">
        <v>384</v>
      </c>
      <c r="E145" s="153" t="s">
        <v>1</v>
      </c>
      <c r="F145" s="154" t="s">
        <v>4014</v>
      </c>
      <c r="H145" s="155">
        <v>1</v>
      </c>
      <c r="I145" s="156"/>
      <c r="L145" s="151"/>
      <c r="M145" s="157"/>
      <c r="T145" s="158"/>
      <c r="AT145" s="153" t="s">
        <v>384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375</v>
      </c>
    </row>
    <row r="146" spans="2:65" s="1" customFormat="1" ht="21.75" customHeight="1" x14ac:dyDescent="0.2">
      <c r="B146" s="32"/>
      <c r="C146" s="138" t="s">
        <v>93</v>
      </c>
      <c r="D146" s="138" t="s">
        <v>377</v>
      </c>
      <c r="E146" s="139" t="s">
        <v>569</v>
      </c>
      <c r="F146" s="140" t="s">
        <v>570</v>
      </c>
      <c r="G146" s="141" t="s">
        <v>532</v>
      </c>
      <c r="H146" s="142">
        <v>4</v>
      </c>
      <c r="I146" s="143"/>
      <c r="J146" s="144">
        <f>ROUND(I146*H146,2)</f>
        <v>0</v>
      </c>
      <c r="K146" s="140" t="s">
        <v>381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9.1050000000000006E-2</v>
      </c>
      <c r="R146" s="147">
        <f>Q146*H146</f>
        <v>0.36420000000000002</v>
      </c>
      <c r="S146" s="147">
        <v>0</v>
      </c>
      <c r="T146" s="148">
        <f>S146*H146</f>
        <v>0</v>
      </c>
      <c r="AR146" s="149" t="s">
        <v>382</v>
      </c>
      <c r="AT146" s="149" t="s">
        <v>377</v>
      </c>
      <c r="AU146" s="149" t="s">
        <v>85</v>
      </c>
      <c r="AY146" s="17" t="s">
        <v>375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382</v>
      </c>
      <c r="BM146" s="149" t="s">
        <v>4015</v>
      </c>
    </row>
    <row r="147" spans="2:65" s="14" customFormat="1" ht="11.25" x14ac:dyDescent="0.2">
      <c r="B147" s="166"/>
      <c r="D147" s="152" t="s">
        <v>384</v>
      </c>
      <c r="E147" s="167" t="s">
        <v>1</v>
      </c>
      <c r="F147" s="168" t="s">
        <v>4016</v>
      </c>
      <c r="H147" s="167" t="s">
        <v>1</v>
      </c>
      <c r="I147" s="169"/>
      <c r="L147" s="166"/>
      <c r="M147" s="170"/>
      <c r="T147" s="171"/>
      <c r="AT147" s="167" t="s">
        <v>384</v>
      </c>
      <c r="AU147" s="167" t="s">
        <v>85</v>
      </c>
      <c r="AV147" s="14" t="s">
        <v>83</v>
      </c>
      <c r="AW147" s="14" t="s">
        <v>32</v>
      </c>
      <c r="AX147" s="14" t="s">
        <v>76</v>
      </c>
      <c r="AY147" s="167" t="s">
        <v>375</v>
      </c>
    </row>
    <row r="148" spans="2:65" s="12" customFormat="1" ht="11.25" x14ac:dyDescent="0.2">
      <c r="B148" s="151"/>
      <c r="D148" s="152" t="s">
        <v>384</v>
      </c>
      <c r="E148" s="153" t="s">
        <v>1</v>
      </c>
      <c r="F148" s="154" t="s">
        <v>382</v>
      </c>
      <c r="H148" s="155">
        <v>4</v>
      </c>
      <c r="I148" s="156"/>
      <c r="L148" s="151"/>
      <c r="M148" s="157"/>
      <c r="T148" s="158"/>
      <c r="AT148" s="153" t="s">
        <v>384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375</v>
      </c>
    </row>
    <row r="149" spans="2:65" s="1" customFormat="1" ht="24.2" customHeight="1" x14ac:dyDescent="0.2">
      <c r="B149" s="32"/>
      <c r="C149" s="138" t="s">
        <v>382</v>
      </c>
      <c r="D149" s="138" t="s">
        <v>377</v>
      </c>
      <c r="E149" s="139" t="s">
        <v>586</v>
      </c>
      <c r="F149" s="140" t="s">
        <v>587</v>
      </c>
      <c r="G149" s="141" t="s">
        <v>380</v>
      </c>
      <c r="H149" s="142">
        <v>21.565999999999999</v>
      </c>
      <c r="I149" s="143"/>
      <c r="J149" s="144">
        <f>ROUND(I149*H149,2)</f>
        <v>0</v>
      </c>
      <c r="K149" s="140" t="s">
        <v>381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9.4479999999999995E-2</v>
      </c>
      <c r="R149" s="147">
        <f>Q149*H149</f>
        <v>2.0375556799999996</v>
      </c>
      <c r="S149" s="147">
        <v>0</v>
      </c>
      <c r="T149" s="148">
        <f>S149*H149</f>
        <v>0</v>
      </c>
      <c r="AR149" s="149" t="s">
        <v>382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382</v>
      </c>
      <c r="BM149" s="149" t="s">
        <v>4017</v>
      </c>
    </row>
    <row r="150" spans="2:65" s="14" customFormat="1" ht="11.25" x14ac:dyDescent="0.2">
      <c r="B150" s="166"/>
      <c r="D150" s="152" t="s">
        <v>384</v>
      </c>
      <c r="E150" s="167" t="s">
        <v>1</v>
      </c>
      <c r="F150" s="168" t="s">
        <v>522</v>
      </c>
      <c r="H150" s="167" t="s">
        <v>1</v>
      </c>
      <c r="I150" s="169"/>
      <c r="L150" s="166"/>
      <c r="M150" s="170"/>
      <c r="T150" s="171"/>
      <c r="AT150" s="167" t="s">
        <v>384</v>
      </c>
      <c r="AU150" s="167" t="s">
        <v>85</v>
      </c>
      <c r="AV150" s="14" t="s">
        <v>83</v>
      </c>
      <c r="AW150" s="14" t="s">
        <v>32</v>
      </c>
      <c r="AX150" s="14" t="s">
        <v>76</v>
      </c>
      <c r="AY150" s="167" t="s">
        <v>375</v>
      </c>
    </row>
    <row r="151" spans="2:65" s="12" customFormat="1" ht="11.25" x14ac:dyDescent="0.2">
      <c r="B151" s="151"/>
      <c r="D151" s="152" t="s">
        <v>384</v>
      </c>
      <c r="E151" s="153" t="s">
        <v>1</v>
      </c>
      <c r="F151" s="154" t="s">
        <v>592</v>
      </c>
      <c r="H151" s="155">
        <v>21.565999999999999</v>
      </c>
      <c r="I151" s="156"/>
      <c r="L151" s="151"/>
      <c r="M151" s="157"/>
      <c r="T151" s="158"/>
      <c r="AT151" s="153" t="s">
        <v>384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375</v>
      </c>
    </row>
    <row r="152" spans="2:65" s="13" customFormat="1" ht="11.25" x14ac:dyDescent="0.2">
      <c r="B152" s="159"/>
      <c r="D152" s="152" t="s">
        <v>384</v>
      </c>
      <c r="E152" s="160" t="s">
        <v>1</v>
      </c>
      <c r="F152" s="161" t="s">
        <v>387</v>
      </c>
      <c r="H152" s="162">
        <v>21.565999999999999</v>
      </c>
      <c r="I152" s="163"/>
      <c r="L152" s="159"/>
      <c r="M152" s="164"/>
      <c r="T152" s="165"/>
      <c r="AT152" s="160" t="s">
        <v>384</v>
      </c>
      <c r="AU152" s="160" t="s">
        <v>85</v>
      </c>
      <c r="AV152" s="13" t="s">
        <v>382</v>
      </c>
      <c r="AW152" s="13" t="s">
        <v>32</v>
      </c>
      <c r="AX152" s="13" t="s">
        <v>83</v>
      </c>
      <c r="AY152" s="160" t="s">
        <v>375</v>
      </c>
    </row>
    <row r="153" spans="2:65" s="11" customFormat="1" ht="22.9" customHeight="1" x14ac:dyDescent="0.2">
      <c r="B153" s="126"/>
      <c r="D153" s="127" t="s">
        <v>75</v>
      </c>
      <c r="E153" s="136" t="s">
        <v>382</v>
      </c>
      <c r="F153" s="136" t="s">
        <v>649</v>
      </c>
      <c r="I153" s="129"/>
      <c r="J153" s="137">
        <f>BK153</f>
        <v>0</v>
      </c>
      <c r="L153" s="126"/>
      <c r="M153" s="131"/>
      <c r="P153" s="132">
        <f>SUM(P154:P187)</f>
        <v>0</v>
      </c>
      <c r="R153" s="132">
        <f>SUM(R154:R187)</f>
        <v>26.058625759999998</v>
      </c>
      <c r="T153" s="133">
        <f>SUM(T154:T187)</f>
        <v>0</v>
      </c>
      <c r="AR153" s="127" t="s">
        <v>83</v>
      </c>
      <c r="AT153" s="134" t="s">
        <v>75</v>
      </c>
      <c r="AU153" s="134" t="s">
        <v>83</v>
      </c>
      <c r="AY153" s="127" t="s">
        <v>375</v>
      </c>
      <c r="BK153" s="135">
        <f>SUM(BK154:BK187)</f>
        <v>0</v>
      </c>
    </row>
    <row r="154" spans="2:65" s="1" customFormat="1" ht="24.2" customHeight="1" x14ac:dyDescent="0.2">
      <c r="B154" s="32"/>
      <c r="C154" s="138" t="s">
        <v>404</v>
      </c>
      <c r="D154" s="138" t="s">
        <v>377</v>
      </c>
      <c r="E154" s="139" t="s">
        <v>651</v>
      </c>
      <c r="F154" s="140" t="s">
        <v>4018</v>
      </c>
      <c r="G154" s="141" t="s">
        <v>532</v>
      </c>
      <c r="H154" s="142">
        <v>6</v>
      </c>
      <c r="I154" s="143"/>
      <c r="J154" s="144">
        <f>ROUND(I154*H154,2)</f>
        <v>0</v>
      </c>
      <c r="K154" s="140" t="s">
        <v>381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0.12901000000000001</v>
      </c>
      <c r="R154" s="147">
        <f>Q154*H154</f>
        <v>0.77406000000000008</v>
      </c>
      <c r="S154" s="147">
        <v>0</v>
      </c>
      <c r="T154" s="148">
        <f>S154*H154</f>
        <v>0</v>
      </c>
      <c r="AR154" s="149" t="s">
        <v>382</v>
      </c>
      <c r="AT154" s="149" t="s">
        <v>377</v>
      </c>
      <c r="AU154" s="149" t="s">
        <v>85</v>
      </c>
      <c r="AY154" s="17" t="s">
        <v>375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382</v>
      </c>
      <c r="BM154" s="149" t="s">
        <v>4019</v>
      </c>
    </row>
    <row r="155" spans="2:65" s="14" customFormat="1" ht="11.25" x14ac:dyDescent="0.2">
      <c r="B155" s="166"/>
      <c r="D155" s="152" t="s">
        <v>384</v>
      </c>
      <c r="E155" s="167" t="s">
        <v>1</v>
      </c>
      <c r="F155" s="168" t="s">
        <v>614</v>
      </c>
      <c r="H155" s="167" t="s">
        <v>1</v>
      </c>
      <c r="I155" s="169"/>
      <c r="L155" s="166"/>
      <c r="M155" s="170"/>
      <c r="T155" s="171"/>
      <c r="AT155" s="167" t="s">
        <v>384</v>
      </c>
      <c r="AU155" s="167" t="s">
        <v>85</v>
      </c>
      <c r="AV155" s="14" t="s">
        <v>83</v>
      </c>
      <c r="AW155" s="14" t="s">
        <v>32</v>
      </c>
      <c r="AX155" s="14" t="s">
        <v>76</v>
      </c>
      <c r="AY155" s="167" t="s">
        <v>375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93</v>
      </c>
      <c r="H156" s="155">
        <v>3</v>
      </c>
      <c r="I156" s="156"/>
      <c r="L156" s="151"/>
      <c r="M156" s="157"/>
      <c r="T156" s="158"/>
      <c r="AT156" s="153" t="s">
        <v>384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4" customFormat="1" ht="11.25" x14ac:dyDescent="0.2">
      <c r="B157" s="166"/>
      <c r="D157" s="152" t="s">
        <v>384</v>
      </c>
      <c r="E157" s="167" t="s">
        <v>1</v>
      </c>
      <c r="F157" s="168" t="s">
        <v>616</v>
      </c>
      <c r="H157" s="167" t="s">
        <v>1</v>
      </c>
      <c r="I157" s="169"/>
      <c r="L157" s="166"/>
      <c r="M157" s="170"/>
      <c r="T157" s="171"/>
      <c r="AT157" s="167" t="s">
        <v>384</v>
      </c>
      <c r="AU157" s="167" t="s">
        <v>85</v>
      </c>
      <c r="AV157" s="14" t="s">
        <v>83</v>
      </c>
      <c r="AW157" s="14" t="s">
        <v>32</v>
      </c>
      <c r="AX157" s="14" t="s">
        <v>76</v>
      </c>
      <c r="AY157" s="167" t="s">
        <v>375</v>
      </c>
    </row>
    <row r="158" spans="2:65" s="12" customFormat="1" ht="11.25" x14ac:dyDescent="0.2">
      <c r="B158" s="151"/>
      <c r="D158" s="152" t="s">
        <v>384</v>
      </c>
      <c r="E158" s="153" t="s">
        <v>1</v>
      </c>
      <c r="F158" s="154" t="s">
        <v>93</v>
      </c>
      <c r="H158" s="155">
        <v>3</v>
      </c>
      <c r="I158" s="156"/>
      <c r="L158" s="151"/>
      <c r="M158" s="157"/>
      <c r="T158" s="158"/>
      <c r="AT158" s="153" t="s">
        <v>384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375</v>
      </c>
    </row>
    <row r="159" spans="2:65" s="13" customFormat="1" ht="11.25" x14ac:dyDescent="0.2">
      <c r="B159" s="159"/>
      <c r="D159" s="152" t="s">
        <v>384</v>
      </c>
      <c r="E159" s="160" t="s">
        <v>1</v>
      </c>
      <c r="F159" s="161" t="s">
        <v>387</v>
      </c>
      <c r="H159" s="162">
        <v>6</v>
      </c>
      <c r="I159" s="163"/>
      <c r="L159" s="159"/>
      <c r="M159" s="164"/>
      <c r="T159" s="165"/>
      <c r="AT159" s="160" t="s">
        <v>384</v>
      </c>
      <c r="AU159" s="160" t="s">
        <v>85</v>
      </c>
      <c r="AV159" s="13" t="s">
        <v>382</v>
      </c>
      <c r="AW159" s="13" t="s">
        <v>32</v>
      </c>
      <c r="AX159" s="13" t="s">
        <v>83</v>
      </c>
      <c r="AY159" s="160" t="s">
        <v>375</v>
      </c>
    </row>
    <row r="160" spans="2:65" s="1" customFormat="1" ht="24.2" customHeight="1" x14ac:dyDescent="0.2">
      <c r="B160" s="32"/>
      <c r="C160" s="179" t="s">
        <v>413</v>
      </c>
      <c r="D160" s="179" t="s">
        <v>657</v>
      </c>
      <c r="E160" s="180" t="s">
        <v>658</v>
      </c>
      <c r="F160" s="181" t="s">
        <v>4020</v>
      </c>
      <c r="G160" s="182" t="s">
        <v>641</v>
      </c>
      <c r="H160" s="183">
        <v>18.945</v>
      </c>
      <c r="I160" s="184"/>
      <c r="J160" s="185">
        <f>ROUND(I160*H160,2)</f>
        <v>0</v>
      </c>
      <c r="K160" s="181" t="s">
        <v>381</v>
      </c>
      <c r="L160" s="186"/>
      <c r="M160" s="187" t="s">
        <v>1</v>
      </c>
      <c r="N160" s="188" t="s">
        <v>41</v>
      </c>
      <c r="P160" s="147">
        <f>O160*H160</f>
        <v>0</v>
      </c>
      <c r="Q160" s="147">
        <v>0.29499999999999998</v>
      </c>
      <c r="R160" s="147">
        <f>Q160*H160</f>
        <v>5.588775</v>
      </c>
      <c r="S160" s="147">
        <v>0</v>
      </c>
      <c r="T160" s="148">
        <f>S160*H160</f>
        <v>0</v>
      </c>
      <c r="AR160" s="149" t="s">
        <v>424</v>
      </c>
      <c r="AT160" s="149" t="s">
        <v>657</v>
      </c>
      <c r="AU160" s="149" t="s">
        <v>85</v>
      </c>
      <c r="AY160" s="17" t="s">
        <v>375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382</v>
      </c>
      <c r="BM160" s="149" t="s">
        <v>4021</v>
      </c>
    </row>
    <row r="161" spans="2:65" s="14" customFormat="1" ht="11.25" x14ac:dyDescent="0.2">
      <c r="B161" s="166"/>
      <c r="D161" s="152" t="s">
        <v>384</v>
      </c>
      <c r="E161" s="167" t="s">
        <v>1</v>
      </c>
      <c r="F161" s="168" t="s">
        <v>663</v>
      </c>
      <c r="H161" s="167" t="s">
        <v>1</v>
      </c>
      <c r="I161" s="169"/>
      <c r="L161" s="166"/>
      <c r="M161" s="170"/>
      <c r="T161" s="171"/>
      <c r="AT161" s="167" t="s">
        <v>384</v>
      </c>
      <c r="AU161" s="167" t="s">
        <v>85</v>
      </c>
      <c r="AV161" s="14" t="s">
        <v>83</v>
      </c>
      <c r="AW161" s="14" t="s">
        <v>32</v>
      </c>
      <c r="AX161" s="14" t="s">
        <v>76</v>
      </c>
      <c r="AY161" s="167" t="s">
        <v>375</v>
      </c>
    </row>
    <row r="162" spans="2:65" s="12" customFormat="1" ht="11.25" x14ac:dyDescent="0.2">
      <c r="B162" s="151"/>
      <c r="D162" s="152" t="s">
        <v>384</v>
      </c>
      <c r="E162" s="153" t="s">
        <v>1</v>
      </c>
      <c r="F162" s="154" t="s">
        <v>4022</v>
      </c>
      <c r="H162" s="155">
        <v>18.945</v>
      </c>
      <c r="I162" s="156"/>
      <c r="L162" s="151"/>
      <c r="M162" s="157"/>
      <c r="T162" s="158"/>
      <c r="AT162" s="153" t="s">
        <v>384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375</v>
      </c>
    </row>
    <row r="163" spans="2:65" s="13" customFormat="1" ht="11.25" x14ac:dyDescent="0.2">
      <c r="B163" s="159"/>
      <c r="D163" s="152" t="s">
        <v>384</v>
      </c>
      <c r="E163" s="160" t="s">
        <v>1</v>
      </c>
      <c r="F163" s="161" t="s">
        <v>387</v>
      </c>
      <c r="H163" s="162">
        <v>18.945</v>
      </c>
      <c r="I163" s="163"/>
      <c r="L163" s="159"/>
      <c r="M163" s="164"/>
      <c r="T163" s="165"/>
      <c r="AT163" s="160" t="s">
        <v>384</v>
      </c>
      <c r="AU163" s="160" t="s">
        <v>85</v>
      </c>
      <c r="AV163" s="13" t="s">
        <v>382</v>
      </c>
      <c r="AW163" s="13" t="s">
        <v>32</v>
      </c>
      <c r="AX163" s="13" t="s">
        <v>83</v>
      </c>
      <c r="AY163" s="160" t="s">
        <v>375</v>
      </c>
    </row>
    <row r="164" spans="2:65" s="1" customFormat="1" ht="24.2" customHeight="1" x14ac:dyDescent="0.2">
      <c r="B164" s="32"/>
      <c r="C164" s="179" t="s">
        <v>418</v>
      </c>
      <c r="D164" s="179" t="s">
        <v>657</v>
      </c>
      <c r="E164" s="180" t="s">
        <v>668</v>
      </c>
      <c r="F164" s="181" t="s">
        <v>4023</v>
      </c>
      <c r="G164" s="182" t="s">
        <v>641</v>
      </c>
      <c r="H164" s="183">
        <v>18.945</v>
      </c>
      <c r="I164" s="184"/>
      <c r="J164" s="185">
        <f>ROUND(I164*H164,2)</f>
        <v>0</v>
      </c>
      <c r="K164" s="181" t="s">
        <v>381</v>
      </c>
      <c r="L164" s="186"/>
      <c r="M164" s="187" t="s">
        <v>1</v>
      </c>
      <c r="N164" s="188" t="s">
        <v>41</v>
      </c>
      <c r="P164" s="147">
        <f>O164*H164</f>
        <v>0</v>
      </c>
      <c r="Q164" s="147">
        <v>0.41299999999999998</v>
      </c>
      <c r="R164" s="147">
        <f>Q164*H164</f>
        <v>7.8242849999999997</v>
      </c>
      <c r="S164" s="147">
        <v>0</v>
      </c>
      <c r="T164" s="148">
        <f>S164*H164</f>
        <v>0</v>
      </c>
      <c r="AR164" s="149" t="s">
        <v>424</v>
      </c>
      <c r="AT164" s="149" t="s">
        <v>657</v>
      </c>
      <c r="AU164" s="149" t="s">
        <v>85</v>
      </c>
      <c r="AY164" s="17" t="s">
        <v>375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382</v>
      </c>
      <c r="BM164" s="149" t="s">
        <v>4024</v>
      </c>
    </row>
    <row r="165" spans="2:65" s="14" customFormat="1" ht="11.25" x14ac:dyDescent="0.2">
      <c r="B165" s="166"/>
      <c r="D165" s="152" t="s">
        <v>384</v>
      </c>
      <c r="E165" s="167" t="s">
        <v>1</v>
      </c>
      <c r="F165" s="168" t="s">
        <v>661</v>
      </c>
      <c r="H165" s="167" t="s">
        <v>1</v>
      </c>
      <c r="I165" s="169"/>
      <c r="L165" s="166"/>
      <c r="M165" s="170"/>
      <c r="T165" s="171"/>
      <c r="AT165" s="167" t="s">
        <v>384</v>
      </c>
      <c r="AU165" s="167" t="s">
        <v>85</v>
      </c>
      <c r="AV165" s="14" t="s">
        <v>83</v>
      </c>
      <c r="AW165" s="14" t="s">
        <v>32</v>
      </c>
      <c r="AX165" s="14" t="s">
        <v>76</v>
      </c>
      <c r="AY165" s="167" t="s">
        <v>375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4022</v>
      </c>
      <c r="H166" s="155">
        <v>18.945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3" customFormat="1" ht="11.25" x14ac:dyDescent="0.2">
      <c r="B167" s="159"/>
      <c r="D167" s="152" t="s">
        <v>384</v>
      </c>
      <c r="E167" s="160" t="s">
        <v>1</v>
      </c>
      <c r="F167" s="161" t="s">
        <v>387</v>
      </c>
      <c r="H167" s="162">
        <v>18.945</v>
      </c>
      <c r="I167" s="163"/>
      <c r="L167" s="159"/>
      <c r="M167" s="164"/>
      <c r="T167" s="165"/>
      <c r="AT167" s="160" t="s">
        <v>384</v>
      </c>
      <c r="AU167" s="160" t="s">
        <v>85</v>
      </c>
      <c r="AV167" s="13" t="s">
        <v>382</v>
      </c>
      <c r="AW167" s="13" t="s">
        <v>32</v>
      </c>
      <c r="AX167" s="13" t="s">
        <v>83</v>
      </c>
      <c r="AY167" s="160" t="s">
        <v>375</v>
      </c>
    </row>
    <row r="168" spans="2:65" s="1" customFormat="1" ht="16.5" customHeight="1" x14ac:dyDescent="0.2">
      <c r="B168" s="32"/>
      <c r="C168" s="138" t="s">
        <v>424</v>
      </c>
      <c r="D168" s="138" t="s">
        <v>377</v>
      </c>
      <c r="E168" s="139" t="s">
        <v>734</v>
      </c>
      <c r="F168" s="140" t="s">
        <v>735</v>
      </c>
      <c r="G168" s="141" t="s">
        <v>390</v>
      </c>
      <c r="H168" s="142">
        <v>3.4039999999999999</v>
      </c>
      <c r="I168" s="143"/>
      <c r="J168" s="144">
        <f>ROUND(I168*H168,2)</f>
        <v>0</v>
      </c>
      <c r="K168" s="140" t="s">
        <v>381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2.5019800000000001</v>
      </c>
      <c r="R168" s="147">
        <f>Q168*H168</f>
        <v>8.5167399200000009</v>
      </c>
      <c r="S168" s="147">
        <v>0</v>
      </c>
      <c r="T168" s="148">
        <f>S168*H168</f>
        <v>0</v>
      </c>
      <c r="AR168" s="149" t="s">
        <v>382</v>
      </c>
      <c r="AT168" s="149" t="s">
        <v>377</v>
      </c>
      <c r="AU168" s="149" t="s">
        <v>85</v>
      </c>
      <c r="AY168" s="17" t="s">
        <v>375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382</v>
      </c>
      <c r="BM168" s="149" t="s">
        <v>4025</v>
      </c>
    </row>
    <row r="169" spans="2:65" s="14" customFormat="1" ht="11.25" x14ac:dyDescent="0.2">
      <c r="B169" s="166"/>
      <c r="D169" s="152" t="s">
        <v>384</v>
      </c>
      <c r="E169" s="167" t="s">
        <v>1</v>
      </c>
      <c r="F169" s="168" t="s">
        <v>614</v>
      </c>
      <c r="H169" s="167" t="s">
        <v>1</v>
      </c>
      <c r="I169" s="169"/>
      <c r="L169" s="166"/>
      <c r="M169" s="170"/>
      <c r="T169" s="171"/>
      <c r="AT169" s="167" t="s">
        <v>384</v>
      </c>
      <c r="AU169" s="167" t="s">
        <v>85</v>
      </c>
      <c r="AV169" s="14" t="s">
        <v>83</v>
      </c>
      <c r="AW169" s="14" t="s">
        <v>32</v>
      </c>
      <c r="AX169" s="14" t="s">
        <v>76</v>
      </c>
      <c r="AY169" s="167" t="s">
        <v>375</v>
      </c>
    </row>
    <row r="170" spans="2:65" s="12" customFormat="1" ht="11.25" x14ac:dyDescent="0.2">
      <c r="B170" s="151"/>
      <c r="D170" s="152" t="s">
        <v>384</v>
      </c>
      <c r="E170" s="153" t="s">
        <v>1</v>
      </c>
      <c r="F170" s="154" t="s">
        <v>4026</v>
      </c>
      <c r="H170" s="155">
        <v>0.64800000000000002</v>
      </c>
      <c r="I170" s="156"/>
      <c r="L170" s="151"/>
      <c r="M170" s="157"/>
      <c r="T170" s="158"/>
      <c r="AT170" s="153" t="s">
        <v>384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375</v>
      </c>
    </row>
    <row r="171" spans="2:65" s="12" customFormat="1" ht="11.25" x14ac:dyDescent="0.2">
      <c r="B171" s="151"/>
      <c r="D171" s="152" t="s">
        <v>384</v>
      </c>
      <c r="E171" s="153" t="s">
        <v>1</v>
      </c>
      <c r="F171" s="154" t="s">
        <v>4027</v>
      </c>
      <c r="H171" s="155">
        <v>0.76500000000000001</v>
      </c>
      <c r="I171" s="156"/>
      <c r="L171" s="151"/>
      <c r="M171" s="157"/>
      <c r="T171" s="158"/>
      <c r="AT171" s="153" t="s">
        <v>384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375</v>
      </c>
    </row>
    <row r="172" spans="2:65" s="14" customFormat="1" ht="11.25" x14ac:dyDescent="0.2">
      <c r="B172" s="166"/>
      <c r="D172" s="152" t="s">
        <v>384</v>
      </c>
      <c r="E172" s="167" t="s">
        <v>1</v>
      </c>
      <c r="F172" s="168" t="s">
        <v>616</v>
      </c>
      <c r="H172" s="167" t="s">
        <v>1</v>
      </c>
      <c r="I172" s="169"/>
      <c r="L172" s="166"/>
      <c r="M172" s="170"/>
      <c r="T172" s="171"/>
      <c r="AT172" s="167" t="s">
        <v>384</v>
      </c>
      <c r="AU172" s="167" t="s">
        <v>85</v>
      </c>
      <c r="AV172" s="14" t="s">
        <v>83</v>
      </c>
      <c r="AW172" s="14" t="s">
        <v>32</v>
      </c>
      <c r="AX172" s="14" t="s">
        <v>76</v>
      </c>
      <c r="AY172" s="167" t="s">
        <v>375</v>
      </c>
    </row>
    <row r="173" spans="2:65" s="12" customFormat="1" ht="11.25" x14ac:dyDescent="0.2">
      <c r="B173" s="151"/>
      <c r="D173" s="152" t="s">
        <v>384</v>
      </c>
      <c r="E173" s="153" t="s">
        <v>1</v>
      </c>
      <c r="F173" s="154" t="s">
        <v>4028</v>
      </c>
      <c r="H173" s="155">
        <v>0.91100000000000003</v>
      </c>
      <c r="I173" s="156"/>
      <c r="L173" s="151"/>
      <c r="M173" s="157"/>
      <c r="T173" s="158"/>
      <c r="AT173" s="153" t="s">
        <v>384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375</v>
      </c>
    </row>
    <row r="174" spans="2:65" s="12" customFormat="1" ht="11.25" x14ac:dyDescent="0.2">
      <c r="B174" s="151"/>
      <c r="D174" s="152" t="s">
        <v>384</v>
      </c>
      <c r="E174" s="153" t="s">
        <v>1</v>
      </c>
      <c r="F174" s="154" t="s">
        <v>4029</v>
      </c>
      <c r="H174" s="155">
        <v>1.08</v>
      </c>
      <c r="I174" s="156"/>
      <c r="L174" s="151"/>
      <c r="M174" s="157"/>
      <c r="T174" s="158"/>
      <c r="AT174" s="153" t="s">
        <v>384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375</v>
      </c>
    </row>
    <row r="175" spans="2:65" s="13" customFormat="1" ht="11.25" x14ac:dyDescent="0.2">
      <c r="B175" s="159"/>
      <c r="D175" s="152" t="s">
        <v>384</v>
      </c>
      <c r="E175" s="160" t="s">
        <v>1</v>
      </c>
      <c r="F175" s="161" t="s">
        <v>387</v>
      </c>
      <c r="H175" s="162">
        <v>3.4039999999999999</v>
      </c>
      <c r="I175" s="163"/>
      <c r="L175" s="159"/>
      <c r="M175" s="164"/>
      <c r="T175" s="165"/>
      <c r="AT175" s="160" t="s">
        <v>384</v>
      </c>
      <c r="AU175" s="160" t="s">
        <v>85</v>
      </c>
      <c r="AV175" s="13" t="s">
        <v>382</v>
      </c>
      <c r="AW175" s="13" t="s">
        <v>32</v>
      </c>
      <c r="AX175" s="13" t="s">
        <v>83</v>
      </c>
      <c r="AY175" s="160" t="s">
        <v>375</v>
      </c>
    </row>
    <row r="176" spans="2:65" s="1" customFormat="1" ht="16.5" customHeight="1" x14ac:dyDescent="0.2">
      <c r="B176" s="32"/>
      <c r="C176" s="138" t="s">
        <v>428</v>
      </c>
      <c r="D176" s="138" t="s">
        <v>377</v>
      </c>
      <c r="E176" s="139" t="s">
        <v>757</v>
      </c>
      <c r="F176" s="140" t="s">
        <v>758</v>
      </c>
      <c r="G176" s="141" t="s">
        <v>380</v>
      </c>
      <c r="H176" s="142">
        <v>22.335000000000001</v>
      </c>
      <c r="I176" s="143"/>
      <c r="J176" s="144">
        <f>ROUND(I176*H176,2)</f>
        <v>0</v>
      </c>
      <c r="K176" s="140" t="s">
        <v>381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5.7600000000000004E-3</v>
      </c>
      <c r="R176" s="147">
        <f>Q176*H176</f>
        <v>0.1286496</v>
      </c>
      <c r="S176" s="147">
        <v>0</v>
      </c>
      <c r="T176" s="148">
        <f>S176*H176</f>
        <v>0</v>
      </c>
      <c r="AR176" s="149" t="s">
        <v>382</v>
      </c>
      <c r="AT176" s="149" t="s">
        <v>377</v>
      </c>
      <c r="AU176" s="149" t="s">
        <v>85</v>
      </c>
      <c r="AY176" s="17" t="s">
        <v>375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382</v>
      </c>
      <c r="BM176" s="149" t="s">
        <v>4030</v>
      </c>
    </row>
    <row r="177" spans="2:65" s="14" customFormat="1" ht="11.25" x14ac:dyDescent="0.2">
      <c r="B177" s="166"/>
      <c r="D177" s="152" t="s">
        <v>384</v>
      </c>
      <c r="E177" s="167" t="s">
        <v>1</v>
      </c>
      <c r="F177" s="168" t="s">
        <v>614</v>
      </c>
      <c r="H177" s="167" t="s">
        <v>1</v>
      </c>
      <c r="I177" s="169"/>
      <c r="L177" s="166"/>
      <c r="M177" s="170"/>
      <c r="T177" s="171"/>
      <c r="AT177" s="167" t="s">
        <v>384</v>
      </c>
      <c r="AU177" s="167" t="s">
        <v>85</v>
      </c>
      <c r="AV177" s="14" t="s">
        <v>83</v>
      </c>
      <c r="AW177" s="14" t="s">
        <v>32</v>
      </c>
      <c r="AX177" s="14" t="s">
        <v>76</v>
      </c>
      <c r="AY177" s="167" t="s">
        <v>375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4031</v>
      </c>
      <c r="H178" s="155">
        <v>3.96</v>
      </c>
      <c r="I178" s="156"/>
      <c r="L178" s="151"/>
      <c r="M178" s="157"/>
      <c r="T178" s="158"/>
      <c r="AT178" s="153" t="s">
        <v>384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4032</v>
      </c>
      <c r="H179" s="155">
        <v>5.0999999999999996</v>
      </c>
      <c r="I179" s="156"/>
      <c r="L179" s="151"/>
      <c r="M179" s="157"/>
      <c r="T179" s="158"/>
      <c r="AT179" s="153" t="s">
        <v>384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4" customFormat="1" ht="11.25" x14ac:dyDescent="0.2">
      <c r="B180" s="166"/>
      <c r="D180" s="152" t="s">
        <v>384</v>
      </c>
      <c r="E180" s="167" t="s">
        <v>1</v>
      </c>
      <c r="F180" s="168" t="s">
        <v>616</v>
      </c>
      <c r="H180" s="167" t="s">
        <v>1</v>
      </c>
      <c r="I180" s="169"/>
      <c r="L180" s="166"/>
      <c r="M180" s="170"/>
      <c r="T180" s="171"/>
      <c r="AT180" s="167" t="s">
        <v>384</v>
      </c>
      <c r="AU180" s="167" t="s">
        <v>85</v>
      </c>
      <c r="AV180" s="14" t="s">
        <v>83</v>
      </c>
      <c r="AW180" s="14" t="s">
        <v>32</v>
      </c>
      <c r="AX180" s="14" t="s">
        <v>76</v>
      </c>
      <c r="AY180" s="167" t="s">
        <v>375</v>
      </c>
    </row>
    <row r="181" spans="2:65" s="12" customFormat="1" ht="11.25" x14ac:dyDescent="0.2">
      <c r="B181" s="151"/>
      <c r="D181" s="152" t="s">
        <v>384</v>
      </c>
      <c r="E181" s="153" t="s">
        <v>1</v>
      </c>
      <c r="F181" s="154" t="s">
        <v>4033</v>
      </c>
      <c r="H181" s="155">
        <v>6.0750000000000002</v>
      </c>
      <c r="I181" s="156"/>
      <c r="L181" s="151"/>
      <c r="M181" s="157"/>
      <c r="T181" s="158"/>
      <c r="AT181" s="153" t="s">
        <v>384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375</v>
      </c>
    </row>
    <row r="182" spans="2:65" s="12" customFormat="1" ht="11.25" x14ac:dyDescent="0.2">
      <c r="B182" s="151"/>
      <c r="D182" s="152" t="s">
        <v>384</v>
      </c>
      <c r="E182" s="153" t="s">
        <v>1</v>
      </c>
      <c r="F182" s="154" t="s">
        <v>4034</v>
      </c>
      <c r="H182" s="155">
        <v>7.2</v>
      </c>
      <c r="I182" s="156"/>
      <c r="L182" s="151"/>
      <c r="M182" s="157"/>
      <c r="T182" s="158"/>
      <c r="AT182" s="153" t="s">
        <v>384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375</v>
      </c>
    </row>
    <row r="183" spans="2:65" s="13" customFormat="1" ht="11.25" x14ac:dyDescent="0.2">
      <c r="B183" s="159"/>
      <c r="D183" s="152" t="s">
        <v>384</v>
      </c>
      <c r="E183" s="160" t="s">
        <v>1</v>
      </c>
      <c r="F183" s="161" t="s">
        <v>387</v>
      </c>
      <c r="H183" s="162">
        <v>22.335000000000001</v>
      </c>
      <c r="I183" s="163"/>
      <c r="L183" s="159"/>
      <c r="M183" s="164"/>
      <c r="T183" s="165"/>
      <c r="AT183" s="160" t="s">
        <v>384</v>
      </c>
      <c r="AU183" s="160" t="s">
        <v>85</v>
      </c>
      <c r="AV183" s="13" t="s">
        <v>382</v>
      </c>
      <c r="AW183" s="13" t="s">
        <v>32</v>
      </c>
      <c r="AX183" s="13" t="s">
        <v>83</v>
      </c>
      <c r="AY183" s="160" t="s">
        <v>375</v>
      </c>
    </row>
    <row r="184" spans="2:65" s="1" customFormat="1" ht="16.5" customHeight="1" x14ac:dyDescent="0.2">
      <c r="B184" s="32"/>
      <c r="C184" s="138" t="s">
        <v>435</v>
      </c>
      <c r="D184" s="138" t="s">
        <v>377</v>
      </c>
      <c r="E184" s="139" t="s">
        <v>779</v>
      </c>
      <c r="F184" s="140" t="s">
        <v>780</v>
      </c>
      <c r="G184" s="141" t="s">
        <v>380</v>
      </c>
      <c r="H184" s="142">
        <v>22.335000000000001</v>
      </c>
      <c r="I184" s="143"/>
      <c r="J184" s="144">
        <f>ROUND(I184*H184,2)</f>
        <v>0</v>
      </c>
      <c r="K184" s="140" t="s">
        <v>381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382</v>
      </c>
      <c r="AT184" s="149" t="s">
        <v>377</v>
      </c>
      <c r="AU184" s="149" t="s">
        <v>85</v>
      </c>
      <c r="AY184" s="17" t="s">
        <v>375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382</v>
      </c>
      <c r="BM184" s="149" t="s">
        <v>4035</v>
      </c>
    </row>
    <row r="185" spans="2:65" s="1" customFormat="1" ht="24.2" customHeight="1" x14ac:dyDescent="0.2">
      <c r="B185" s="32"/>
      <c r="C185" s="138" t="s">
        <v>451</v>
      </c>
      <c r="D185" s="138" t="s">
        <v>377</v>
      </c>
      <c r="E185" s="139" t="s">
        <v>783</v>
      </c>
      <c r="F185" s="140" t="s">
        <v>784</v>
      </c>
      <c r="G185" s="141" t="s">
        <v>421</v>
      </c>
      <c r="H185" s="142">
        <v>3.0640000000000001</v>
      </c>
      <c r="I185" s="143"/>
      <c r="J185" s="144">
        <f>ROUND(I185*H185,2)</f>
        <v>0</v>
      </c>
      <c r="K185" s="140" t="s">
        <v>381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1.05291</v>
      </c>
      <c r="R185" s="147">
        <f>Q185*H185</f>
        <v>3.2261162400000001</v>
      </c>
      <c r="S185" s="147">
        <v>0</v>
      </c>
      <c r="T185" s="148">
        <f>S185*H185</f>
        <v>0</v>
      </c>
      <c r="AR185" s="149" t="s">
        <v>382</v>
      </c>
      <c r="AT185" s="149" t="s">
        <v>377</v>
      </c>
      <c r="AU185" s="149" t="s">
        <v>85</v>
      </c>
      <c r="AY185" s="17" t="s">
        <v>375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382</v>
      </c>
      <c r="BM185" s="149" t="s">
        <v>4036</v>
      </c>
    </row>
    <row r="186" spans="2:65" s="14" customFormat="1" ht="11.25" x14ac:dyDescent="0.2">
      <c r="B186" s="166"/>
      <c r="D186" s="152" t="s">
        <v>384</v>
      </c>
      <c r="E186" s="167" t="s">
        <v>1</v>
      </c>
      <c r="F186" s="168" t="s">
        <v>495</v>
      </c>
      <c r="H186" s="167" t="s">
        <v>1</v>
      </c>
      <c r="I186" s="169"/>
      <c r="L186" s="166"/>
      <c r="M186" s="170"/>
      <c r="T186" s="171"/>
      <c r="AT186" s="167" t="s">
        <v>384</v>
      </c>
      <c r="AU186" s="167" t="s">
        <v>85</v>
      </c>
      <c r="AV186" s="14" t="s">
        <v>83</v>
      </c>
      <c r="AW186" s="14" t="s">
        <v>32</v>
      </c>
      <c r="AX186" s="14" t="s">
        <v>76</v>
      </c>
      <c r="AY186" s="167" t="s">
        <v>375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4037</v>
      </c>
      <c r="H187" s="155">
        <v>3.0640000000000001</v>
      </c>
      <c r="I187" s="156"/>
      <c r="L187" s="151"/>
      <c r="M187" s="157"/>
      <c r="T187" s="158"/>
      <c r="AT187" s="153" t="s">
        <v>384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375</v>
      </c>
    </row>
    <row r="188" spans="2:65" s="11" customFormat="1" ht="22.9" customHeight="1" x14ac:dyDescent="0.2">
      <c r="B188" s="126"/>
      <c r="D188" s="127" t="s">
        <v>75</v>
      </c>
      <c r="E188" s="136" t="s">
        <v>413</v>
      </c>
      <c r="F188" s="136" t="s">
        <v>826</v>
      </c>
      <c r="I188" s="129"/>
      <c r="J188" s="137">
        <f>BK188</f>
        <v>0</v>
      </c>
      <c r="L188" s="126"/>
      <c r="M188" s="131"/>
      <c r="P188" s="132">
        <f>SUM(P189:P250)</f>
        <v>0</v>
      </c>
      <c r="R188" s="132">
        <f>SUM(R189:R250)</f>
        <v>2.4287285299999999</v>
      </c>
      <c r="T188" s="133">
        <f>SUM(T189:T250)</f>
        <v>0</v>
      </c>
      <c r="AR188" s="127" t="s">
        <v>83</v>
      </c>
      <c r="AT188" s="134" t="s">
        <v>75</v>
      </c>
      <c r="AU188" s="134" t="s">
        <v>83</v>
      </c>
      <c r="AY188" s="127" t="s">
        <v>375</v>
      </c>
      <c r="BK188" s="135">
        <f>SUM(BK189:BK250)</f>
        <v>0</v>
      </c>
    </row>
    <row r="189" spans="2:65" s="1" customFormat="1" ht="24.2" customHeight="1" x14ac:dyDescent="0.2">
      <c r="B189" s="32"/>
      <c r="C189" s="138" t="s">
        <v>463</v>
      </c>
      <c r="D189" s="138" t="s">
        <v>377</v>
      </c>
      <c r="E189" s="139" t="s">
        <v>828</v>
      </c>
      <c r="F189" s="140" t="s">
        <v>829</v>
      </c>
      <c r="G189" s="141" t="s">
        <v>380</v>
      </c>
      <c r="H189" s="142">
        <v>18.05</v>
      </c>
      <c r="I189" s="143"/>
      <c r="J189" s="144">
        <f>ROUND(I189*H189,2)</f>
        <v>0</v>
      </c>
      <c r="K189" s="140" t="s">
        <v>381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7.3499999999999998E-3</v>
      </c>
      <c r="R189" s="147">
        <f>Q189*H189</f>
        <v>0.13266749999999999</v>
      </c>
      <c r="S189" s="147">
        <v>0</v>
      </c>
      <c r="T189" s="148">
        <f>S189*H189</f>
        <v>0</v>
      </c>
      <c r="AR189" s="149" t="s">
        <v>382</v>
      </c>
      <c r="AT189" s="149" t="s">
        <v>377</v>
      </c>
      <c r="AU189" s="149" t="s">
        <v>85</v>
      </c>
      <c r="AY189" s="17" t="s">
        <v>375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382</v>
      </c>
      <c r="BM189" s="149" t="s">
        <v>4038</v>
      </c>
    </row>
    <row r="190" spans="2:65" s="14" customFormat="1" ht="11.25" x14ac:dyDescent="0.2">
      <c r="B190" s="166"/>
      <c r="D190" s="152" t="s">
        <v>384</v>
      </c>
      <c r="E190" s="167" t="s">
        <v>1</v>
      </c>
      <c r="F190" s="168" t="s">
        <v>4039</v>
      </c>
      <c r="H190" s="167" t="s">
        <v>1</v>
      </c>
      <c r="I190" s="169"/>
      <c r="L190" s="166"/>
      <c r="M190" s="170"/>
      <c r="T190" s="171"/>
      <c r="AT190" s="167" t="s">
        <v>384</v>
      </c>
      <c r="AU190" s="167" t="s">
        <v>85</v>
      </c>
      <c r="AV190" s="14" t="s">
        <v>83</v>
      </c>
      <c r="AW190" s="14" t="s">
        <v>32</v>
      </c>
      <c r="AX190" s="14" t="s">
        <v>76</v>
      </c>
      <c r="AY190" s="167" t="s">
        <v>375</v>
      </c>
    </row>
    <row r="191" spans="2:65" s="12" customFormat="1" ht="11.25" x14ac:dyDescent="0.2">
      <c r="B191" s="151"/>
      <c r="D191" s="152" t="s">
        <v>384</v>
      </c>
      <c r="E191" s="153" t="s">
        <v>1</v>
      </c>
      <c r="F191" s="154" t="s">
        <v>4040</v>
      </c>
      <c r="H191" s="155">
        <v>18.05</v>
      </c>
      <c r="I191" s="156"/>
      <c r="L191" s="151"/>
      <c r="M191" s="157"/>
      <c r="T191" s="158"/>
      <c r="AT191" s="153" t="s">
        <v>384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375</v>
      </c>
    </row>
    <row r="192" spans="2:65" s="13" customFormat="1" ht="11.25" x14ac:dyDescent="0.2">
      <c r="B192" s="159"/>
      <c r="D192" s="152" t="s">
        <v>384</v>
      </c>
      <c r="E192" s="160" t="s">
        <v>1</v>
      </c>
      <c r="F192" s="161" t="s">
        <v>387</v>
      </c>
      <c r="H192" s="162">
        <v>18.05</v>
      </c>
      <c r="I192" s="163"/>
      <c r="L192" s="159"/>
      <c r="M192" s="164"/>
      <c r="T192" s="165"/>
      <c r="AT192" s="160" t="s">
        <v>384</v>
      </c>
      <c r="AU192" s="160" t="s">
        <v>85</v>
      </c>
      <c r="AV192" s="13" t="s">
        <v>382</v>
      </c>
      <c r="AW192" s="13" t="s">
        <v>32</v>
      </c>
      <c r="AX192" s="13" t="s">
        <v>83</v>
      </c>
      <c r="AY192" s="160" t="s">
        <v>375</v>
      </c>
    </row>
    <row r="193" spans="2:65" s="1" customFormat="1" ht="24.2" customHeight="1" x14ac:dyDescent="0.2">
      <c r="B193" s="32"/>
      <c r="C193" s="138" t="s">
        <v>467</v>
      </c>
      <c r="D193" s="138" t="s">
        <v>377</v>
      </c>
      <c r="E193" s="139" t="s">
        <v>847</v>
      </c>
      <c r="F193" s="140" t="s">
        <v>848</v>
      </c>
      <c r="G193" s="141" t="s">
        <v>380</v>
      </c>
      <c r="H193" s="142">
        <v>18.05</v>
      </c>
      <c r="I193" s="143"/>
      <c r="J193" s="144">
        <f>ROUND(I193*H193,2)</f>
        <v>0</v>
      </c>
      <c r="K193" s="140" t="s">
        <v>381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1.8380000000000001E-2</v>
      </c>
      <c r="R193" s="147">
        <f>Q193*H193</f>
        <v>0.33175900000000003</v>
      </c>
      <c r="S193" s="147">
        <v>0</v>
      </c>
      <c r="T193" s="148">
        <f>S193*H193</f>
        <v>0</v>
      </c>
      <c r="AR193" s="149" t="s">
        <v>382</v>
      </c>
      <c r="AT193" s="149" t="s">
        <v>377</v>
      </c>
      <c r="AU193" s="149" t="s">
        <v>85</v>
      </c>
      <c r="AY193" s="17" t="s">
        <v>375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382</v>
      </c>
      <c r="BM193" s="149" t="s">
        <v>4041</v>
      </c>
    </row>
    <row r="194" spans="2:65" s="14" customFormat="1" ht="11.25" x14ac:dyDescent="0.2">
      <c r="B194" s="166"/>
      <c r="D194" s="152" t="s">
        <v>384</v>
      </c>
      <c r="E194" s="167" t="s">
        <v>1</v>
      </c>
      <c r="F194" s="168" t="s">
        <v>4039</v>
      </c>
      <c r="H194" s="167" t="s">
        <v>1</v>
      </c>
      <c r="I194" s="169"/>
      <c r="L194" s="166"/>
      <c r="M194" s="170"/>
      <c r="T194" s="171"/>
      <c r="AT194" s="167" t="s">
        <v>384</v>
      </c>
      <c r="AU194" s="167" t="s">
        <v>85</v>
      </c>
      <c r="AV194" s="14" t="s">
        <v>83</v>
      </c>
      <c r="AW194" s="14" t="s">
        <v>32</v>
      </c>
      <c r="AX194" s="14" t="s">
        <v>76</v>
      </c>
      <c r="AY194" s="167" t="s">
        <v>375</v>
      </c>
    </row>
    <row r="195" spans="2:65" s="12" customFormat="1" ht="11.25" x14ac:dyDescent="0.2">
      <c r="B195" s="151"/>
      <c r="D195" s="152" t="s">
        <v>384</v>
      </c>
      <c r="E195" s="153" t="s">
        <v>1</v>
      </c>
      <c r="F195" s="154" t="s">
        <v>4040</v>
      </c>
      <c r="H195" s="155">
        <v>18.05</v>
      </c>
      <c r="I195" s="156"/>
      <c r="L195" s="151"/>
      <c r="M195" s="157"/>
      <c r="T195" s="158"/>
      <c r="AT195" s="153" t="s">
        <v>384</v>
      </c>
      <c r="AU195" s="153" t="s">
        <v>85</v>
      </c>
      <c r="AV195" s="12" t="s">
        <v>85</v>
      </c>
      <c r="AW195" s="12" t="s">
        <v>32</v>
      </c>
      <c r="AX195" s="12" t="s">
        <v>76</v>
      </c>
      <c r="AY195" s="153" t="s">
        <v>375</v>
      </c>
    </row>
    <row r="196" spans="2:65" s="13" customFormat="1" ht="11.25" x14ac:dyDescent="0.2">
      <c r="B196" s="159"/>
      <c r="D196" s="152" t="s">
        <v>384</v>
      </c>
      <c r="E196" s="160" t="s">
        <v>1</v>
      </c>
      <c r="F196" s="161" t="s">
        <v>387</v>
      </c>
      <c r="H196" s="162">
        <v>18.05</v>
      </c>
      <c r="I196" s="163"/>
      <c r="L196" s="159"/>
      <c r="M196" s="164"/>
      <c r="T196" s="165"/>
      <c r="AT196" s="160" t="s">
        <v>384</v>
      </c>
      <c r="AU196" s="160" t="s">
        <v>85</v>
      </c>
      <c r="AV196" s="13" t="s">
        <v>382</v>
      </c>
      <c r="AW196" s="13" t="s">
        <v>32</v>
      </c>
      <c r="AX196" s="13" t="s">
        <v>83</v>
      </c>
      <c r="AY196" s="160" t="s">
        <v>375</v>
      </c>
    </row>
    <row r="197" spans="2:65" s="1" customFormat="1" ht="24.2" customHeight="1" x14ac:dyDescent="0.2">
      <c r="B197" s="32"/>
      <c r="C197" s="138" t="s">
        <v>473</v>
      </c>
      <c r="D197" s="138" t="s">
        <v>377</v>
      </c>
      <c r="E197" s="139" t="s">
        <v>863</v>
      </c>
      <c r="F197" s="140" t="s">
        <v>864</v>
      </c>
      <c r="G197" s="141" t="s">
        <v>380</v>
      </c>
      <c r="H197" s="142">
        <v>56.332999999999998</v>
      </c>
      <c r="I197" s="143"/>
      <c r="J197" s="144">
        <f>ROUND(I197*H197,2)</f>
        <v>0</v>
      </c>
      <c r="K197" s="140" t="s">
        <v>381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7.3499999999999998E-3</v>
      </c>
      <c r="R197" s="147">
        <f>Q197*H197</f>
        <v>0.41404754999999999</v>
      </c>
      <c r="S197" s="147">
        <v>0</v>
      </c>
      <c r="T197" s="148">
        <f>S197*H197</f>
        <v>0</v>
      </c>
      <c r="AR197" s="149" t="s">
        <v>382</v>
      </c>
      <c r="AT197" s="149" t="s">
        <v>377</v>
      </c>
      <c r="AU197" s="149" t="s">
        <v>85</v>
      </c>
      <c r="AY197" s="17" t="s">
        <v>375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382</v>
      </c>
      <c r="BM197" s="149" t="s">
        <v>4042</v>
      </c>
    </row>
    <row r="198" spans="2:65" s="14" customFormat="1" ht="11.25" x14ac:dyDescent="0.2">
      <c r="B198" s="166"/>
      <c r="D198" s="152" t="s">
        <v>384</v>
      </c>
      <c r="E198" s="167" t="s">
        <v>1</v>
      </c>
      <c r="F198" s="168" t="s">
        <v>392</v>
      </c>
      <c r="H198" s="167" t="s">
        <v>1</v>
      </c>
      <c r="I198" s="169"/>
      <c r="L198" s="166"/>
      <c r="M198" s="170"/>
      <c r="T198" s="171"/>
      <c r="AT198" s="167" t="s">
        <v>384</v>
      </c>
      <c r="AU198" s="167" t="s">
        <v>85</v>
      </c>
      <c r="AV198" s="14" t="s">
        <v>83</v>
      </c>
      <c r="AW198" s="14" t="s">
        <v>32</v>
      </c>
      <c r="AX198" s="14" t="s">
        <v>76</v>
      </c>
      <c r="AY198" s="167" t="s">
        <v>375</v>
      </c>
    </row>
    <row r="199" spans="2:65" s="14" customFormat="1" ht="11.25" x14ac:dyDescent="0.2">
      <c r="B199" s="166"/>
      <c r="D199" s="152" t="s">
        <v>384</v>
      </c>
      <c r="E199" s="167" t="s">
        <v>1</v>
      </c>
      <c r="F199" s="168" t="s">
        <v>522</v>
      </c>
      <c r="H199" s="167" t="s">
        <v>1</v>
      </c>
      <c r="I199" s="169"/>
      <c r="L199" s="166"/>
      <c r="M199" s="170"/>
      <c r="T199" s="171"/>
      <c r="AT199" s="167" t="s">
        <v>384</v>
      </c>
      <c r="AU199" s="167" t="s">
        <v>85</v>
      </c>
      <c r="AV199" s="14" t="s">
        <v>83</v>
      </c>
      <c r="AW199" s="14" t="s">
        <v>32</v>
      </c>
      <c r="AX199" s="14" t="s">
        <v>76</v>
      </c>
      <c r="AY199" s="167" t="s">
        <v>375</v>
      </c>
    </row>
    <row r="200" spans="2:65" s="12" customFormat="1" ht="11.25" x14ac:dyDescent="0.2">
      <c r="B200" s="151"/>
      <c r="D200" s="152" t="s">
        <v>384</v>
      </c>
      <c r="E200" s="153" t="s">
        <v>1</v>
      </c>
      <c r="F200" s="154" t="s">
        <v>4043</v>
      </c>
      <c r="H200" s="155">
        <v>64.433000000000007</v>
      </c>
      <c r="I200" s="156"/>
      <c r="L200" s="151"/>
      <c r="M200" s="157"/>
      <c r="T200" s="158"/>
      <c r="AT200" s="153" t="s">
        <v>384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4" customFormat="1" ht="11.25" x14ac:dyDescent="0.2">
      <c r="B201" s="166"/>
      <c r="D201" s="152" t="s">
        <v>384</v>
      </c>
      <c r="E201" s="167" t="s">
        <v>1</v>
      </c>
      <c r="F201" s="168" t="s">
        <v>899</v>
      </c>
      <c r="H201" s="167" t="s">
        <v>1</v>
      </c>
      <c r="I201" s="169"/>
      <c r="L201" s="166"/>
      <c r="M201" s="170"/>
      <c r="T201" s="171"/>
      <c r="AT201" s="167" t="s">
        <v>384</v>
      </c>
      <c r="AU201" s="167" t="s">
        <v>85</v>
      </c>
      <c r="AV201" s="14" t="s">
        <v>83</v>
      </c>
      <c r="AW201" s="14" t="s">
        <v>32</v>
      </c>
      <c r="AX201" s="14" t="s">
        <v>76</v>
      </c>
      <c r="AY201" s="167" t="s">
        <v>375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4044</v>
      </c>
      <c r="H202" s="155">
        <v>-5.6</v>
      </c>
      <c r="I202" s="156"/>
      <c r="L202" s="151"/>
      <c r="M202" s="157"/>
      <c r="T202" s="158"/>
      <c r="AT202" s="153" t="s">
        <v>384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4" customFormat="1" ht="11.25" x14ac:dyDescent="0.2">
      <c r="B203" s="166"/>
      <c r="D203" s="152" t="s">
        <v>384</v>
      </c>
      <c r="E203" s="167" t="s">
        <v>1</v>
      </c>
      <c r="F203" s="168" t="s">
        <v>883</v>
      </c>
      <c r="H203" s="167" t="s">
        <v>1</v>
      </c>
      <c r="I203" s="169"/>
      <c r="L203" s="166"/>
      <c r="M203" s="170"/>
      <c r="T203" s="171"/>
      <c r="AT203" s="167" t="s">
        <v>384</v>
      </c>
      <c r="AU203" s="167" t="s">
        <v>85</v>
      </c>
      <c r="AV203" s="14" t="s">
        <v>83</v>
      </c>
      <c r="AW203" s="14" t="s">
        <v>32</v>
      </c>
      <c r="AX203" s="14" t="s">
        <v>76</v>
      </c>
      <c r="AY203" s="167" t="s">
        <v>375</v>
      </c>
    </row>
    <row r="204" spans="2:65" s="12" customFormat="1" ht="11.25" x14ac:dyDescent="0.2">
      <c r="B204" s="151"/>
      <c r="D204" s="152" t="s">
        <v>384</v>
      </c>
      <c r="E204" s="153" t="s">
        <v>1</v>
      </c>
      <c r="F204" s="154" t="s">
        <v>4045</v>
      </c>
      <c r="H204" s="155">
        <v>-4</v>
      </c>
      <c r="I204" s="156"/>
      <c r="L204" s="151"/>
      <c r="M204" s="157"/>
      <c r="T204" s="158"/>
      <c r="AT204" s="153" t="s">
        <v>384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375</v>
      </c>
    </row>
    <row r="205" spans="2:65" s="12" customFormat="1" ht="11.25" x14ac:dyDescent="0.2">
      <c r="B205" s="151"/>
      <c r="D205" s="152" t="s">
        <v>384</v>
      </c>
      <c r="E205" s="153" t="s">
        <v>1</v>
      </c>
      <c r="F205" s="154" t="s">
        <v>4046</v>
      </c>
      <c r="H205" s="155">
        <v>1.5</v>
      </c>
      <c r="I205" s="156"/>
      <c r="L205" s="151"/>
      <c r="M205" s="157"/>
      <c r="T205" s="158"/>
      <c r="AT205" s="153" t="s">
        <v>384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375</v>
      </c>
    </row>
    <row r="206" spans="2:65" s="13" customFormat="1" ht="11.25" x14ac:dyDescent="0.2">
      <c r="B206" s="159"/>
      <c r="D206" s="152" t="s">
        <v>384</v>
      </c>
      <c r="E206" s="160" t="s">
        <v>1</v>
      </c>
      <c r="F206" s="161" t="s">
        <v>387</v>
      </c>
      <c r="H206" s="162">
        <v>56.332999999999998</v>
      </c>
      <c r="I206" s="163"/>
      <c r="L206" s="159"/>
      <c r="M206" s="164"/>
      <c r="T206" s="165"/>
      <c r="AT206" s="160" t="s">
        <v>384</v>
      </c>
      <c r="AU206" s="160" t="s">
        <v>85</v>
      </c>
      <c r="AV206" s="13" t="s">
        <v>382</v>
      </c>
      <c r="AW206" s="13" t="s">
        <v>32</v>
      </c>
      <c r="AX206" s="13" t="s">
        <v>83</v>
      </c>
      <c r="AY206" s="160" t="s">
        <v>375</v>
      </c>
    </row>
    <row r="207" spans="2:65" s="1" customFormat="1" ht="24.2" customHeight="1" x14ac:dyDescent="0.2">
      <c r="B207" s="32"/>
      <c r="C207" s="138" t="s">
        <v>8</v>
      </c>
      <c r="D207" s="138" t="s">
        <v>377</v>
      </c>
      <c r="E207" s="139" t="s">
        <v>921</v>
      </c>
      <c r="F207" s="140" t="s">
        <v>922</v>
      </c>
      <c r="G207" s="141" t="s">
        <v>380</v>
      </c>
      <c r="H207" s="142">
        <v>56.332999999999998</v>
      </c>
      <c r="I207" s="143"/>
      <c r="J207" s="144">
        <f>ROUND(I207*H207,2)</f>
        <v>0</v>
      </c>
      <c r="K207" s="140" t="s">
        <v>381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1.8380000000000001E-2</v>
      </c>
      <c r="R207" s="147">
        <f>Q207*H207</f>
        <v>1.0354005399999999</v>
      </c>
      <c r="S207" s="147">
        <v>0</v>
      </c>
      <c r="T207" s="148">
        <f>S207*H207</f>
        <v>0</v>
      </c>
      <c r="AR207" s="149" t="s">
        <v>382</v>
      </c>
      <c r="AT207" s="149" t="s">
        <v>377</v>
      </c>
      <c r="AU207" s="149" t="s">
        <v>85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382</v>
      </c>
      <c r="BM207" s="149" t="s">
        <v>4047</v>
      </c>
    </row>
    <row r="208" spans="2:65" s="14" customFormat="1" ht="11.25" x14ac:dyDescent="0.2">
      <c r="B208" s="166"/>
      <c r="D208" s="152" t="s">
        <v>384</v>
      </c>
      <c r="E208" s="167" t="s">
        <v>1</v>
      </c>
      <c r="F208" s="168" t="s">
        <v>392</v>
      </c>
      <c r="H208" s="167" t="s">
        <v>1</v>
      </c>
      <c r="I208" s="169"/>
      <c r="L208" s="166"/>
      <c r="M208" s="170"/>
      <c r="T208" s="171"/>
      <c r="AT208" s="167" t="s">
        <v>384</v>
      </c>
      <c r="AU208" s="167" t="s">
        <v>85</v>
      </c>
      <c r="AV208" s="14" t="s">
        <v>83</v>
      </c>
      <c r="AW208" s="14" t="s">
        <v>32</v>
      </c>
      <c r="AX208" s="14" t="s">
        <v>76</v>
      </c>
      <c r="AY208" s="167" t="s">
        <v>375</v>
      </c>
    </row>
    <row r="209" spans="2:65" s="14" customFormat="1" ht="11.25" x14ac:dyDescent="0.2">
      <c r="B209" s="166"/>
      <c r="D209" s="152" t="s">
        <v>384</v>
      </c>
      <c r="E209" s="167" t="s">
        <v>1</v>
      </c>
      <c r="F209" s="168" t="s">
        <v>522</v>
      </c>
      <c r="H209" s="167" t="s">
        <v>1</v>
      </c>
      <c r="I209" s="169"/>
      <c r="L209" s="166"/>
      <c r="M209" s="170"/>
      <c r="T209" s="171"/>
      <c r="AT209" s="167" t="s">
        <v>384</v>
      </c>
      <c r="AU209" s="167" t="s">
        <v>85</v>
      </c>
      <c r="AV209" s="14" t="s">
        <v>83</v>
      </c>
      <c r="AW209" s="14" t="s">
        <v>32</v>
      </c>
      <c r="AX209" s="14" t="s">
        <v>76</v>
      </c>
      <c r="AY209" s="167" t="s">
        <v>375</v>
      </c>
    </row>
    <row r="210" spans="2:65" s="12" customFormat="1" ht="11.25" x14ac:dyDescent="0.2">
      <c r="B210" s="151"/>
      <c r="D210" s="152" t="s">
        <v>384</v>
      </c>
      <c r="E210" s="153" t="s">
        <v>1</v>
      </c>
      <c r="F210" s="154" t="s">
        <v>4043</v>
      </c>
      <c r="H210" s="155">
        <v>64.433000000000007</v>
      </c>
      <c r="I210" s="156"/>
      <c r="L210" s="151"/>
      <c r="M210" s="157"/>
      <c r="T210" s="158"/>
      <c r="AT210" s="153" t="s">
        <v>384</v>
      </c>
      <c r="AU210" s="153" t="s">
        <v>85</v>
      </c>
      <c r="AV210" s="12" t="s">
        <v>85</v>
      </c>
      <c r="AW210" s="12" t="s">
        <v>32</v>
      </c>
      <c r="AX210" s="12" t="s">
        <v>76</v>
      </c>
      <c r="AY210" s="153" t="s">
        <v>375</v>
      </c>
    </row>
    <row r="211" spans="2:65" s="14" customFormat="1" ht="11.25" x14ac:dyDescent="0.2">
      <c r="B211" s="166"/>
      <c r="D211" s="152" t="s">
        <v>384</v>
      </c>
      <c r="E211" s="167" t="s">
        <v>1</v>
      </c>
      <c r="F211" s="168" t="s">
        <v>899</v>
      </c>
      <c r="H211" s="167" t="s">
        <v>1</v>
      </c>
      <c r="I211" s="169"/>
      <c r="L211" s="166"/>
      <c r="M211" s="170"/>
      <c r="T211" s="171"/>
      <c r="AT211" s="167" t="s">
        <v>384</v>
      </c>
      <c r="AU211" s="167" t="s">
        <v>85</v>
      </c>
      <c r="AV211" s="14" t="s">
        <v>83</v>
      </c>
      <c r="AW211" s="14" t="s">
        <v>32</v>
      </c>
      <c r="AX211" s="14" t="s">
        <v>76</v>
      </c>
      <c r="AY211" s="167" t="s">
        <v>375</v>
      </c>
    </row>
    <row r="212" spans="2:65" s="12" customFormat="1" ht="11.25" x14ac:dyDescent="0.2">
      <c r="B212" s="151"/>
      <c r="D212" s="152" t="s">
        <v>384</v>
      </c>
      <c r="E212" s="153" t="s">
        <v>1</v>
      </c>
      <c r="F212" s="154" t="s">
        <v>4044</v>
      </c>
      <c r="H212" s="155">
        <v>-5.6</v>
      </c>
      <c r="I212" s="156"/>
      <c r="L212" s="151"/>
      <c r="M212" s="157"/>
      <c r="T212" s="158"/>
      <c r="AT212" s="153" t="s">
        <v>384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375</v>
      </c>
    </row>
    <row r="213" spans="2:65" s="14" customFormat="1" ht="11.25" x14ac:dyDescent="0.2">
      <c r="B213" s="166"/>
      <c r="D213" s="152" t="s">
        <v>384</v>
      </c>
      <c r="E213" s="167" t="s">
        <v>1</v>
      </c>
      <c r="F213" s="168" t="s">
        <v>883</v>
      </c>
      <c r="H213" s="167" t="s">
        <v>1</v>
      </c>
      <c r="I213" s="169"/>
      <c r="L213" s="166"/>
      <c r="M213" s="170"/>
      <c r="T213" s="171"/>
      <c r="AT213" s="167" t="s">
        <v>384</v>
      </c>
      <c r="AU213" s="167" t="s">
        <v>85</v>
      </c>
      <c r="AV213" s="14" t="s">
        <v>83</v>
      </c>
      <c r="AW213" s="14" t="s">
        <v>32</v>
      </c>
      <c r="AX213" s="14" t="s">
        <v>76</v>
      </c>
      <c r="AY213" s="167" t="s">
        <v>375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4045</v>
      </c>
      <c r="H214" s="155">
        <v>-4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2" customFormat="1" ht="11.25" x14ac:dyDescent="0.2">
      <c r="B215" s="151"/>
      <c r="D215" s="152" t="s">
        <v>384</v>
      </c>
      <c r="E215" s="153" t="s">
        <v>1</v>
      </c>
      <c r="F215" s="154" t="s">
        <v>4046</v>
      </c>
      <c r="H215" s="155">
        <v>1.5</v>
      </c>
      <c r="I215" s="156"/>
      <c r="L215" s="151"/>
      <c r="M215" s="157"/>
      <c r="T215" s="158"/>
      <c r="AT215" s="153" t="s">
        <v>384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375</v>
      </c>
    </row>
    <row r="216" spans="2:65" s="13" customFormat="1" ht="11.25" x14ac:dyDescent="0.2">
      <c r="B216" s="159"/>
      <c r="D216" s="152" t="s">
        <v>384</v>
      </c>
      <c r="E216" s="160" t="s">
        <v>1</v>
      </c>
      <c r="F216" s="161" t="s">
        <v>387</v>
      </c>
      <c r="H216" s="162">
        <v>56.332999999999998</v>
      </c>
      <c r="I216" s="163"/>
      <c r="L216" s="159"/>
      <c r="M216" s="164"/>
      <c r="T216" s="165"/>
      <c r="AT216" s="160" t="s">
        <v>384</v>
      </c>
      <c r="AU216" s="160" t="s">
        <v>85</v>
      </c>
      <c r="AV216" s="13" t="s">
        <v>382</v>
      </c>
      <c r="AW216" s="13" t="s">
        <v>32</v>
      </c>
      <c r="AX216" s="13" t="s">
        <v>83</v>
      </c>
      <c r="AY216" s="160" t="s">
        <v>375</v>
      </c>
    </row>
    <row r="217" spans="2:65" s="1" customFormat="1" ht="37.9" customHeight="1" x14ac:dyDescent="0.2">
      <c r="B217" s="32"/>
      <c r="C217" s="138" t="s">
        <v>491</v>
      </c>
      <c r="D217" s="138" t="s">
        <v>377</v>
      </c>
      <c r="E217" s="139" t="s">
        <v>926</v>
      </c>
      <c r="F217" s="140" t="s">
        <v>4048</v>
      </c>
      <c r="G217" s="141" t="s">
        <v>380</v>
      </c>
      <c r="H217" s="142">
        <v>30.754999999999999</v>
      </c>
      <c r="I217" s="143"/>
      <c r="J217" s="144">
        <f>ROUND(I217*H217,2)</f>
        <v>0</v>
      </c>
      <c r="K217" s="140" t="s">
        <v>381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8.6E-3</v>
      </c>
      <c r="R217" s="147">
        <f>Q217*H217</f>
        <v>0.26449299999999998</v>
      </c>
      <c r="S217" s="147">
        <v>0</v>
      </c>
      <c r="T217" s="148">
        <f>S217*H217</f>
        <v>0</v>
      </c>
      <c r="AR217" s="149" t="s">
        <v>382</v>
      </c>
      <c r="AT217" s="149" t="s">
        <v>377</v>
      </c>
      <c r="AU217" s="149" t="s">
        <v>85</v>
      </c>
      <c r="AY217" s="17" t="s">
        <v>375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382</v>
      </c>
      <c r="BM217" s="149" t="s">
        <v>4049</v>
      </c>
    </row>
    <row r="218" spans="2:65" s="14" customFormat="1" ht="11.25" x14ac:dyDescent="0.2">
      <c r="B218" s="166"/>
      <c r="D218" s="152" t="s">
        <v>384</v>
      </c>
      <c r="E218" s="167" t="s">
        <v>1</v>
      </c>
      <c r="F218" s="168" t="s">
        <v>929</v>
      </c>
      <c r="H218" s="167" t="s">
        <v>1</v>
      </c>
      <c r="I218" s="169"/>
      <c r="L218" s="166"/>
      <c r="M218" s="170"/>
      <c r="T218" s="171"/>
      <c r="AT218" s="167" t="s">
        <v>384</v>
      </c>
      <c r="AU218" s="167" t="s">
        <v>85</v>
      </c>
      <c r="AV218" s="14" t="s">
        <v>83</v>
      </c>
      <c r="AW218" s="14" t="s">
        <v>32</v>
      </c>
      <c r="AX218" s="14" t="s">
        <v>76</v>
      </c>
      <c r="AY218" s="167" t="s">
        <v>375</v>
      </c>
    </row>
    <row r="219" spans="2:65" s="14" customFormat="1" ht="11.25" x14ac:dyDescent="0.2">
      <c r="B219" s="166"/>
      <c r="D219" s="152" t="s">
        <v>384</v>
      </c>
      <c r="E219" s="167" t="s">
        <v>1</v>
      </c>
      <c r="F219" s="168" t="s">
        <v>930</v>
      </c>
      <c r="H219" s="167" t="s">
        <v>1</v>
      </c>
      <c r="I219" s="169"/>
      <c r="L219" s="166"/>
      <c r="M219" s="170"/>
      <c r="T219" s="171"/>
      <c r="AT219" s="167" t="s">
        <v>384</v>
      </c>
      <c r="AU219" s="167" t="s">
        <v>85</v>
      </c>
      <c r="AV219" s="14" t="s">
        <v>83</v>
      </c>
      <c r="AW219" s="14" t="s">
        <v>32</v>
      </c>
      <c r="AX219" s="14" t="s">
        <v>76</v>
      </c>
      <c r="AY219" s="167" t="s">
        <v>375</v>
      </c>
    </row>
    <row r="220" spans="2:65" s="12" customFormat="1" ht="11.25" x14ac:dyDescent="0.2">
      <c r="B220" s="151"/>
      <c r="D220" s="152" t="s">
        <v>384</v>
      </c>
      <c r="E220" s="153" t="s">
        <v>1</v>
      </c>
      <c r="F220" s="154" t="s">
        <v>4050</v>
      </c>
      <c r="H220" s="155">
        <v>30.754999999999999</v>
      </c>
      <c r="I220" s="156"/>
      <c r="L220" s="151"/>
      <c r="M220" s="157"/>
      <c r="T220" s="158"/>
      <c r="AT220" s="153" t="s">
        <v>384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375</v>
      </c>
    </row>
    <row r="221" spans="2:65" s="13" customFormat="1" ht="11.25" x14ac:dyDescent="0.2">
      <c r="B221" s="159"/>
      <c r="D221" s="152" t="s">
        <v>384</v>
      </c>
      <c r="E221" s="160" t="s">
        <v>217</v>
      </c>
      <c r="F221" s="161" t="s">
        <v>387</v>
      </c>
      <c r="H221" s="162">
        <v>30.754999999999999</v>
      </c>
      <c r="I221" s="163"/>
      <c r="L221" s="159"/>
      <c r="M221" s="164"/>
      <c r="T221" s="165"/>
      <c r="AT221" s="160" t="s">
        <v>384</v>
      </c>
      <c r="AU221" s="160" t="s">
        <v>85</v>
      </c>
      <c r="AV221" s="13" t="s">
        <v>382</v>
      </c>
      <c r="AW221" s="13" t="s">
        <v>32</v>
      </c>
      <c r="AX221" s="13" t="s">
        <v>83</v>
      </c>
      <c r="AY221" s="160" t="s">
        <v>375</v>
      </c>
    </row>
    <row r="222" spans="2:65" s="1" customFormat="1" ht="16.5" customHeight="1" x14ac:dyDescent="0.2">
      <c r="B222" s="32"/>
      <c r="C222" s="179" t="s">
        <v>497</v>
      </c>
      <c r="D222" s="179" t="s">
        <v>657</v>
      </c>
      <c r="E222" s="180" t="s">
        <v>939</v>
      </c>
      <c r="F222" s="181" t="s">
        <v>940</v>
      </c>
      <c r="G222" s="182" t="s">
        <v>380</v>
      </c>
      <c r="H222" s="183">
        <v>31.37</v>
      </c>
      <c r="I222" s="184"/>
      <c r="J222" s="185">
        <f>ROUND(I222*H222,2)</f>
        <v>0</v>
      </c>
      <c r="K222" s="181" t="s">
        <v>381</v>
      </c>
      <c r="L222" s="186"/>
      <c r="M222" s="187" t="s">
        <v>1</v>
      </c>
      <c r="N222" s="188" t="s">
        <v>41</v>
      </c>
      <c r="P222" s="147">
        <f>O222*H222</f>
        <v>0</v>
      </c>
      <c r="Q222" s="147">
        <v>3.6800000000000001E-3</v>
      </c>
      <c r="R222" s="147">
        <f>Q222*H222</f>
        <v>0.11544160000000001</v>
      </c>
      <c r="S222" s="147">
        <v>0</v>
      </c>
      <c r="T222" s="148">
        <f>S222*H222</f>
        <v>0</v>
      </c>
      <c r="AR222" s="149" t="s">
        <v>424</v>
      </c>
      <c r="AT222" s="149" t="s">
        <v>657</v>
      </c>
      <c r="AU222" s="149" t="s">
        <v>85</v>
      </c>
      <c r="AY222" s="17" t="s">
        <v>375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382</v>
      </c>
      <c r="BM222" s="149" t="s">
        <v>4051</v>
      </c>
    </row>
    <row r="223" spans="2:65" s="12" customFormat="1" ht="11.25" x14ac:dyDescent="0.2">
      <c r="B223" s="151"/>
      <c r="D223" s="152" t="s">
        <v>384</v>
      </c>
      <c r="F223" s="154" t="s">
        <v>4052</v>
      </c>
      <c r="H223" s="155">
        <v>31.37</v>
      </c>
      <c r="I223" s="156"/>
      <c r="L223" s="151"/>
      <c r="M223" s="157"/>
      <c r="T223" s="158"/>
      <c r="AT223" s="153" t="s">
        <v>384</v>
      </c>
      <c r="AU223" s="153" t="s">
        <v>85</v>
      </c>
      <c r="AV223" s="12" t="s">
        <v>85</v>
      </c>
      <c r="AW223" s="12" t="s">
        <v>4</v>
      </c>
      <c r="AX223" s="12" t="s">
        <v>83</v>
      </c>
      <c r="AY223" s="153" t="s">
        <v>375</v>
      </c>
    </row>
    <row r="224" spans="2:65" s="1" customFormat="1" ht="16.5" customHeight="1" x14ac:dyDescent="0.2">
      <c r="B224" s="32"/>
      <c r="C224" s="138" t="s">
        <v>503</v>
      </c>
      <c r="D224" s="138" t="s">
        <v>377</v>
      </c>
      <c r="E224" s="139" t="s">
        <v>953</v>
      </c>
      <c r="F224" s="140" t="s">
        <v>954</v>
      </c>
      <c r="G224" s="141" t="s">
        <v>641</v>
      </c>
      <c r="H224" s="142">
        <v>11.55</v>
      </c>
      <c r="I224" s="143"/>
      <c r="J224" s="144">
        <f>ROUND(I224*H224,2)</f>
        <v>0</v>
      </c>
      <c r="K224" s="140" t="s">
        <v>381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382</v>
      </c>
      <c r="AT224" s="149" t="s">
        <v>377</v>
      </c>
      <c r="AU224" s="149" t="s">
        <v>85</v>
      </c>
      <c r="AY224" s="17" t="s">
        <v>375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382</v>
      </c>
      <c r="BM224" s="149" t="s">
        <v>4053</v>
      </c>
    </row>
    <row r="225" spans="2:65" s="14" customFormat="1" ht="11.25" x14ac:dyDescent="0.2">
      <c r="B225" s="166"/>
      <c r="D225" s="152" t="s">
        <v>384</v>
      </c>
      <c r="E225" s="167" t="s">
        <v>1</v>
      </c>
      <c r="F225" s="168" t="s">
        <v>956</v>
      </c>
      <c r="H225" s="167" t="s">
        <v>1</v>
      </c>
      <c r="I225" s="169"/>
      <c r="L225" s="166"/>
      <c r="M225" s="170"/>
      <c r="T225" s="171"/>
      <c r="AT225" s="167" t="s">
        <v>384</v>
      </c>
      <c r="AU225" s="167" t="s">
        <v>85</v>
      </c>
      <c r="AV225" s="14" t="s">
        <v>83</v>
      </c>
      <c r="AW225" s="14" t="s">
        <v>32</v>
      </c>
      <c r="AX225" s="14" t="s">
        <v>76</v>
      </c>
      <c r="AY225" s="167" t="s">
        <v>375</v>
      </c>
    </row>
    <row r="226" spans="2:65" s="14" customFormat="1" ht="11.25" x14ac:dyDescent="0.2">
      <c r="B226" s="166"/>
      <c r="D226" s="152" t="s">
        <v>384</v>
      </c>
      <c r="E226" s="167" t="s">
        <v>1</v>
      </c>
      <c r="F226" s="168" t="s">
        <v>957</v>
      </c>
      <c r="H226" s="167" t="s">
        <v>1</v>
      </c>
      <c r="I226" s="169"/>
      <c r="L226" s="166"/>
      <c r="M226" s="170"/>
      <c r="T226" s="171"/>
      <c r="AT226" s="167" t="s">
        <v>384</v>
      </c>
      <c r="AU226" s="167" t="s">
        <v>85</v>
      </c>
      <c r="AV226" s="14" t="s">
        <v>83</v>
      </c>
      <c r="AW226" s="14" t="s">
        <v>32</v>
      </c>
      <c r="AX226" s="14" t="s">
        <v>76</v>
      </c>
      <c r="AY226" s="167" t="s">
        <v>375</v>
      </c>
    </row>
    <row r="227" spans="2:65" s="12" customFormat="1" ht="11.25" x14ac:dyDescent="0.2">
      <c r="B227" s="151"/>
      <c r="D227" s="152" t="s">
        <v>384</v>
      </c>
      <c r="E227" s="153" t="s">
        <v>1</v>
      </c>
      <c r="F227" s="154" t="s">
        <v>4054</v>
      </c>
      <c r="H227" s="155">
        <v>8</v>
      </c>
      <c r="I227" s="156"/>
      <c r="L227" s="151"/>
      <c r="M227" s="157"/>
      <c r="T227" s="158"/>
      <c r="AT227" s="153" t="s">
        <v>384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375</v>
      </c>
    </row>
    <row r="228" spans="2:65" s="15" customFormat="1" ht="11.25" x14ac:dyDescent="0.2">
      <c r="B228" s="172"/>
      <c r="D228" s="152" t="s">
        <v>384</v>
      </c>
      <c r="E228" s="173" t="s">
        <v>207</v>
      </c>
      <c r="F228" s="174" t="s">
        <v>526</v>
      </c>
      <c r="H228" s="175">
        <v>8</v>
      </c>
      <c r="I228" s="176"/>
      <c r="L228" s="172"/>
      <c r="M228" s="177"/>
      <c r="T228" s="178"/>
      <c r="AT228" s="173" t="s">
        <v>384</v>
      </c>
      <c r="AU228" s="173" t="s">
        <v>85</v>
      </c>
      <c r="AV228" s="15" t="s">
        <v>93</v>
      </c>
      <c r="AW228" s="15" t="s">
        <v>32</v>
      </c>
      <c r="AX228" s="15" t="s">
        <v>76</v>
      </c>
      <c r="AY228" s="173" t="s">
        <v>375</v>
      </c>
    </row>
    <row r="229" spans="2:65" s="12" customFormat="1" ht="11.25" x14ac:dyDescent="0.2">
      <c r="B229" s="151"/>
      <c r="D229" s="152" t="s">
        <v>384</v>
      </c>
      <c r="E229" s="153" t="s">
        <v>1</v>
      </c>
      <c r="F229" s="154" t="s">
        <v>4055</v>
      </c>
      <c r="H229" s="155">
        <v>3.55</v>
      </c>
      <c r="I229" s="156"/>
      <c r="L229" s="151"/>
      <c r="M229" s="157"/>
      <c r="T229" s="158"/>
      <c r="AT229" s="153" t="s">
        <v>384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375</v>
      </c>
    </row>
    <row r="230" spans="2:65" s="15" customFormat="1" ht="11.25" x14ac:dyDescent="0.2">
      <c r="B230" s="172"/>
      <c r="D230" s="152" t="s">
        <v>384</v>
      </c>
      <c r="E230" s="173" t="s">
        <v>213</v>
      </c>
      <c r="F230" s="174" t="s">
        <v>526</v>
      </c>
      <c r="H230" s="175">
        <v>3.55</v>
      </c>
      <c r="I230" s="176"/>
      <c r="L230" s="172"/>
      <c r="M230" s="177"/>
      <c r="T230" s="178"/>
      <c r="AT230" s="173" t="s">
        <v>384</v>
      </c>
      <c r="AU230" s="173" t="s">
        <v>85</v>
      </c>
      <c r="AV230" s="15" t="s">
        <v>93</v>
      </c>
      <c r="AW230" s="15" t="s">
        <v>32</v>
      </c>
      <c r="AX230" s="15" t="s">
        <v>76</v>
      </c>
      <c r="AY230" s="173" t="s">
        <v>375</v>
      </c>
    </row>
    <row r="231" spans="2:65" s="13" customFormat="1" ht="11.25" x14ac:dyDescent="0.2">
      <c r="B231" s="159"/>
      <c r="D231" s="152" t="s">
        <v>384</v>
      </c>
      <c r="E231" s="160" t="s">
        <v>1</v>
      </c>
      <c r="F231" s="161" t="s">
        <v>387</v>
      </c>
      <c r="H231" s="162">
        <v>11.55</v>
      </c>
      <c r="I231" s="163"/>
      <c r="L231" s="159"/>
      <c r="M231" s="164"/>
      <c r="T231" s="165"/>
      <c r="AT231" s="160" t="s">
        <v>384</v>
      </c>
      <c r="AU231" s="160" t="s">
        <v>85</v>
      </c>
      <c r="AV231" s="13" t="s">
        <v>382</v>
      </c>
      <c r="AW231" s="13" t="s">
        <v>32</v>
      </c>
      <c r="AX231" s="13" t="s">
        <v>83</v>
      </c>
      <c r="AY231" s="160" t="s">
        <v>375</v>
      </c>
    </row>
    <row r="232" spans="2:65" s="1" customFormat="1" ht="24.2" customHeight="1" x14ac:dyDescent="0.2">
      <c r="B232" s="32"/>
      <c r="C232" s="179" t="s">
        <v>510</v>
      </c>
      <c r="D232" s="179" t="s">
        <v>657</v>
      </c>
      <c r="E232" s="180" t="s">
        <v>971</v>
      </c>
      <c r="F232" s="181" t="s">
        <v>972</v>
      </c>
      <c r="G232" s="182" t="s">
        <v>641</v>
      </c>
      <c r="H232" s="183">
        <v>8.4</v>
      </c>
      <c r="I232" s="184"/>
      <c r="J232" s="185">
        <f>ROUND(I232*H232,2)</f>
        <v>0</v>
      </c>
      <c r="K232" s="181" t="s">
        <v>381</v>
      </c>
      <c r="L232" s="186"/>
      <c r="M232" s="187" t="s">
        <v>1</v>
      </c>
      <c r="N232" s="188" t="s">
        <v>41</v>
      </c>
      <c r="P232" s="147">
        <f>O232*H232</f>
        <v>0</v>
      </c>
      <c r="Q232" s="147">
        <v>4.0000000000000003E-5</v>
      </c>
      <c r="R232" s="147">
        <f>Q232*H232</f>
        <v>3.3600000000000004E-4</v>
      </c>
      <c r="S232" s="147">
        <v>0</v>
      </c>
      <c r="T232" s="148">
        <f>S232*H232</f>
        <v>0</v>
      </c>
      <c r="AR232" s="149" t="s">
        <v>424</v>
      </c>
      <c r="AT232" s="149" t="s">
        <v>657</v>
      </c>
      <c r="AU232" s="149" t="s">
        <v>85</v>
      </c>
      <c r="AY232" s="17" t="s">
        <v>375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382</v>
      </c>
      <c r="BM232" s="149" t="s">
        <v>4056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207</v>
      </c>
      <c r="H233" s="155">
        <v>8</v>
      </c>
      <c r="I233" s="156"/>
      <c r="L233" s="151"/>
      <c r="M233" s="157"/>
      <c r="T233" s="158"/>
      <c r="AT233" s="153" t="s">
        <v>384</v>
      </c>
      <c r="AU233" s="153" t="s">
        <v>85</v>
      </c>
      <c r="AV233" s="12" t="s">
        <v>85</v>
      </c>
      <c r="AW233" s="12" t="s">
        <v>32</v>
      </c>
      <c r="AX233" s="12" t="s">
        <v>83</v>
      </c>
      <c r="AY233" s="153" t="s">
        <v>375</v>
      </c>
    </row>
    <row r="234" spans="2:65" s="12" customFormat="1" ht="11.25" x14ac:dyDescent="0.2">
      <c r="B234" s="151"/>
      <c r="D234" s="152" t="s">
        <v>384</v>
      </c>
      <c r="F234" s="154" t="s">
        <v>4057</v>
      </c>
      <c r="H234" s="155">
        <v>8.4</v>
      </c>
      <c r="I234" s="156"/>
      <c r="L234" s="151"/>
      <c r="M234" s="157"/>
      <c r="T234" s="158"/>
      <c r="AT234" s="153" t="s">
        <v>384</v>
      </c>
      <c r="AU234" s="153" t="s">
        <v>85</v>
      </c>
      <c r="AV234" s="12" t="s">
        <v>85</v>
      </c>
      <c r="AW234" s="12" t="s">
        <v>4</v>
      </c>
      <c r="AX234" s="12" t="s">
        <v>83</v>
      </c>
      <c r="AY234" s="153" t="s">
        <v>375</v>
      </c>
    </row>
    <row r="235" spans="2:65" s="1" customFormat="1" ht="24.2" customHeight="1" x14ac:dyDescent="0.2">
      <c r="B235" s="32"/>
      <c r="C235" s="179" t="s">
        <v>529</v>
      </c>
      <c r="D235" s="179" t="s">
        <v>657</v>
      </c>
      <c r="E235" s="180" t="s">
        <v>977</v>
      </c>
      <c r="F235" s="181" t="s">
        <v>978</v>
      </c>
      <c r="G235" s="182" t="s">
        <v>641</v>
      </c>
      <c r="H235" s="183">
        <v>3.7280000000000002</v>
      </c>
      <c r="I235" s="184"/>
      <c r="J235" s="185">
        <f>ROUND(I235*H235,2)</f>
        <v>0</v>
      </c>
      <c r="K235" s="181" t="s">
        <v>381</v>
      </c>
      <c r="L235" s="186"/>
      <c r="M235" s="187" t="s">
        <v>1</v>
      </c>
      <c r="N235" s="188" t="s">
        <v>41</v>
      </c>
      <c r="P235" s="147">
        <f>O235*H235</f>
        <v>0</v>
      </c>
      <c r="Q235" s="147">
        <v>3.0000000000000001E-5</v>
      </c>
      <c r="R235" s="147">
        <f>Q235*H235</f>
        <v>1.1184000000000001E-4</v>
      </c>
      <c r="S235" s="147">
        <v>0</v>
      </c>
      <c r="T235" s="148">
        <f>S235*H235</f>
        <v>0</v>
      </c>
      <c r="AR235" s="149" t="s">
        <v>424</v>
      </c>
      <c r="AT235" s="149" t="s">
        <v>657</v>
      </c>
      <c r="AU235" s="149" t="s">
        <v>85</v>
      </c>
      <c r="AY235" s="17" t="s">
        <v>375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382</v>
      </c>
      <c r="BM235" s="149" t="s">
        <v>4058</v>
      </c>
    </row>
    <row r="236" spans="2:65" s="12" customFormat="1" ht="11.25" x14ac:dyDescent="0.2">
      <c r="B236" s="151"/>
      <c r="D236" s="152" t="s">
        <v>384</v>
      </c>
      <c r="E236" s="153" t="s">
        <v>1</v>
      </c>
      <c r="F236" s="154" t="s">
        <v>213</v>
      </c>
      <c r="H236" s="155">
        <v>3.55</v>
      </c>
      <c r="I236" s="156"/>
      <c r="L236" s="151"/>
      <c r="M236" s="157"/>
      <c r="T236" s="158"/>
      <c r="AT236" s="153" t="s">
        <v>384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375</v>
      </c>
    </row>
    <row r="237" spans="2:65" s="13" customFormat="1" ht="11.25" x14ac:dyDescent="0.2">
      <c r="B237" s="159"/>
      <c r="D237" s="152" t="s">
        <v>384</v>
      </c>
      <c r="E237" s="160" t="s">
        <v>1</v>
      </c>
      <c r="F237" s="161" t="s">
        <v>387</v>
      </c>
      <c r="H237" s="162">
        <v>3.55</v>
      </c>
      <c r="I237" s="163"/>
      <c r="L237" s="159"/>
      <c r="M237" s="164"/>
      <c r="T237" s="165"/>
      <c r="AT237" s="160" t="s">
        <v>384</v>
      </c>
      <c r="AU237" s="160" t="s">
        <v>85</v>
      </c>
      <c r="AV237" s="13" t="s">
        <v>382</v>
      </c>
      <c r="AW237" s="13" t="s">
        <v>32</v>
      </c>
      <c r="AX237" s="13" t="s">
        <v>83</v>
      </c>
      <c r="AY237" s="160" t="s">
        <v>375</v>
      </c>
    </row>
    <row r="238" spans="2:65" s="12" customFormat="1" ht="11.25" x14ac:dyDescent="0.2">
      <c r="B238" s="151"/>
      <c r="D238" s="152" t="s">
        <v>384</v>
      </c>
      <c r="F238" s="154" t="s">
        <v>4059</v>
      </c>
      <c r="H238" s="155">
        <v>3.7280000000000002</v>
      </c>
      <c r="I238" s="156"/>
      <c r="L238" s="151"/>
      <c r="M238" s="157"/>
      <c r="T238" s="158"/>
      <c r="AT238" s="153" t="s">
        <v>384</v>
      </c>
      <c r="AU238" s="153" t="s">
        <v>85</v>
      </c>
      <c r="AV238" s="12" t="s">
        <v>85</v>
      </c>
      <c r="AW238" s="12" t="s">
        <v>4</v>
      </c>
      <c r="AX238" s="12" t="s">
        <v>83</v>
      </c>
      <c r="AY238" s="153" t="s">
        <v>375</v>
      </c>
    </row>
    <row r="239" spans="2:65" s="1" customFormat="1" ht="24.2" customHeight="1" x14ac:dyDescent="0.2">
      <c r="B239" s="32"/>
      <c r="C239" s="138" t="s">
        <v>7</v>
      </c>
      <c r="D239" s="138" t="s">
        <v>377</v>
      </c>
      <c r="E239" s="139" t="s">
        <v>993</v>
      </c>
      <c r="F239" s="140" t="s">
        <v>994</v>
      </c>
      <c r="G239" s="141" t="s">
        <v>380</v>
      </c>
      <c r="H239" s="142">
        <v>30.754999999999999</v>
      </c>
      <c r="I239" s="143"/>
      <c r="J239" s="144">
        <f>ROUND(I239*H239,2)</f>
        <v>0</v>
      </c>
      <c r="K239" s="140" t="s">
        <v>381</v>
      </c>
      <c r="L239" s="32"/>
      <c r="M239" s="145" t="s">
        <v>1</v>
      </c>
      <c r="N239" s="146" t="s">
        <v>41</v>
      </c>
      <c r="P239" s="147">
        <f>O239*H239</f>
        <v>0</v>
      </c>
      <c r="Q239" s="147">
        <v>3.3E-3</v>
      </c>
      <c r="R239" s="147">
        <f>Q239*H239</f>
        <v>0.1014915</v>
      </c>
      <c r="S239" s="147">
        <v>0</v>
      </c>
      <c r="T239" s="148">
        <f>S239*H239</f>
        <v>0</v>
      </c>
      <c r="AR239" s="149" t="s">
        <v>382</v>
      </c>
      <c r="AT239" s="149" t="s">
        <v>377</v>
      </c>
      <c r="AU239" s="149" t="s">
        <v>85</v>
      </c>
      <c r="AY239" s="17" t="s">
        <v>375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382</v>
      </c>
      <c r="BM239" s="149" t="s">
        <v>4060</v>
      </c>
    </row>
    <row r="240" spans="2:65" s="14" customFormat="1" ht="11.25" x14ac:dyDescent="0.2">
      <c r="B240" s="166"/>
      <c r="D240" s="152" t="s">
        <v>384</v>
      </c>
      <c r="E240" s="167" t="s">
        <v>1</v>
      </c>
      <c r="F240" s="168" t="s">
        <v>929</v>
      </c>
      <c r="H240" s="167" t="s">
        <v>1</v>
      </c>
      <c r="I240" s="169"/>
      <c r="L240" s="166"/>
      <c r="M240" s="170"/>
      <c r="T240" s="171"/>
      <c r="AT240" s="167" t="s">
        <v>384</v>
      </c>
      <c r="AU240" s="167" t="s">
        <v>85</v>
      </c>
      <c r="AV240" s="14" t="s">
        <v>83</v>
      </c>
      <c r="AW240" s="14" t="s">
        <v>32</v>
      </c>
      <c r="AX240" s="14" t="s">
        <v>76</v>
      </c>
      <c r="AY240" s="167" t="s">
        <v>375</v>
      </c>
    </row>
    <row r="241" spans="2:65" s="14" customFormat="1" ht="11.25" x14ac:dyDescent="0.2">
      <c r="B241" s="166"/>
      <c r="D241" s="152" t="s">
        <v>384</v>
      </c>
      <c r="E241" s="167" t="s">
        <v>1</v>
      </c>
      <c r="F241" s="168" t="s">
        <v>4061</v>
      </c>
      <c r="H241" s="167" t="s">
        <v>1</v>
      </c>
      <c r="I241" s="169"/>
      <c r="L241" s="166"/>
      <c r="M241" s="170"/>
      <c r="T241" s="171"/>
      <c r="AT241" s="167" t="s">
        <v>384</v>
      </c>
      <c r="AU241" s="167" t="s">
        <v>85</v>
      </c>
      <c r="AV241" s="14" t="s">
        <v>83</v>
      </c>
      <c r="AW241" s="14" t="s">
        <v>32</v>
      </c>
      <c r="AX241" s="14" t="s">
        <v>76</v>
      </c>
      <c r="AY241" s="167" t="s">
        <v>375</v>
      </c>
    </row>
    <row r="242" spans="2:65" s="12" customFormat="1" ht="11.25" x14ac:dyDescent="0.2">
      <c r="B242" s="151"/>
      <c r="D242" s="152" t="s">
        <v>384</v>
      </c>
      <c r="E242" s="153" t="s">
        <v>1</v>
      </c>
      <c r="F242" s="154" t="s">
        <v>4050</v>
      </c>
      <c r="H242" s="155">
        <v>30.754999999999999</v>
      </c>
      <c r="I242" s="156"/>
      <c r="L242" s="151"/>
      <c r="M242" s="157"/>
      <c r="T242" s="158"/>
      <c r="AT242" s="153" t="s">
        <v>384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375</v>
      </c>
    </row>
    <row r="243" spans="2:65" s="13" customFormat="1" ht="11.25" x14ac:dyDescent="0.2">
      <c r="B243" s="159"/>
      <c r="D243" s="152" t="s">
        <v>384</v>
      </c>
      <c r="E243" s="160" t="s">
        <v>1</v>
      </c>
      <c r="F243" s="161" t="s">
        <v>387</v>
      </c>
      <c r="H243" s="162">
        <v>30.754999999999999</v>
      </c>
      <c r="I243" s="163"/>
      <c r="L243" s="159"/>
      <c r="M243" s="164"/>
      <c r="T243" s="165"/>
      <c r="AT243" s="160" t="s">
        <v>384</v>
      </c>
      <c r="AU243" s="160" t="s">
        <v>85</v>
      </c>
      <c r="AV243" s="13" t="s">
        <v>382</v>
      </c>
      <c r="AW243" s="13" t="s">
        <v>32</v>
      </c>
      <c r="AX243" s="13" t="s">
        <v>83</v>
      </c>
      <c r="AY243" s="160" t="s">
        <v>375</v>
      </c>
    </row>
    <row r="244" spans="2:65" s="1" customFormat="1" ht="24.2" customHeight="1" x14ac:dyDescent="0.2">
      <c r="B244" s="32"/>
      <c r="C244" s="138" t="s">
        <v>540</v>
      </c>
      <c r="D244" s="138" t="s">
        <v>377</v>
      </c>
      <c r="E244" s="139" t="s">
        <v>1110</v>
      </c>
      <c r="F244" s="140" t="s">
        <v>1111</v>
      </c>
      <c r="G244" s="141" t="s">
        <v>532</v>
      </c>
      <c r="H244" s="142">
        <v>1</v>
      </c>
      <c r="I244" s="143"/>
      <c r="J244" s="144">
        <f>ROUND(I244*H244,2)</f>
        <v>0</v>
      </c>
      <c r="K244" s="140" t="s">
        <v>381</v>
      </c>
      <c r="L244" s="32"/>
      <c r="M244" s="145" t="s">
        <v>1</v>
      </c>
      <c r="N244" s="146" t="s">
        <v>41</v>
      </c>
      <c r="P244" s="147">
        <f>O244*H244</f>
        <v>0</v>
      </c>
      <c r="Q244" s="147">
        <v>1.7770000000000001E-2</v>
      </c>
      <c r="R244" s="147">
        <f>Q244*H244</f>
        <v>1.7770000000000001E-2</v>
      </c>
      <c r="S244" s="147">
        <v>0</v>
      </c>
      <c r="T244" s="148">
        <f>S244*H244</f>
        <v>0</v>
      </c>
      <c r="AR244" s="149" t="s">
        <v>382</v>
      </c>
      <c r="AT244" s="149" t="s">
        <v>377</v>
      </c>
      <c r="AU244" s="149" t="s">
        <v>85</v>
      </c>
      <c r="AY244" s="17" t="s">
        <v>375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382</v>
      </c>
      <c r="BM244" s="149" t="s">
        <v>4062</v>
      </c>
    </row>
    <row r="245" spans="2:65" s="14" customFormat="1" ht="11.25" x14ac:dyDescent="0.2">
      <c r="B245" s="166"/>
      <c r="D245" s="152" t="s">
        <v>384</v>
      </c>
      <c r="E245" s="167" t="s">
        <v>1</v>
      </c>
      <c r="F245" s="168" t="s">
        <v>1113</v>
      </c>
      <c r="H245" s="167" t="s">
        <v>1</v>
      </c>
      <c r="I245" s="169"/>
      <c r="L245" s="166"/>
      <c r="M245" s="170"/>
      <c r="T245" s="171"/>
      <c r="AT245" s="167" t="s">
        <v>384</v>
      </c>
      <c r="AU245" s="167" t="s">
        <v>85</v>
      </c>
      <c r="AV245" s="14" t="s">
        <v>83</v>
      </c>
      <c r="AW245" s="14" t="s">
        <v>32</v>
      </c>
      <c r="AX245" s="14" t="s">
        <v>76</v>
      </c>
      <c r="AY245" s="167" t="s">
        <v>375</v>
      </c>
    </row>
    <row r="246" spans="2:65" s="12" customFormat="1" ht="11.25" x14ac:dyDescent="0.2">
      <c r="B246" s="151"/>
      <c r="D246" s="152" t="s">
        <v>384</v>
      </c>
      <c r="E246" s="153" t="s">
        <v>1</v>
      </c>
      <c r="F246" s="154" t="s">
        <v>4063</v>
      </c>
      <c r="H246" s="155">
        <v>1</v>
      </c>
      <c r="I246" s="156"/>
      <c r="L246" s="151"/>
      <c r="M246" s="157"/>
      <c r="T246" s="158"/>
      <c r="AT246" s="153" t="s">
        <v>384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375</v>
      </c>
    </row>
    <row r="247" spans="2:65" s="13" customFormat="1" ht="11.25" x14ac:dyDescent="0.2">
      <c r="B247" s="159"/>
      <c r="D247" s="152" t="s">
        <v>384</v>
      </c>
      <c r="E247" s="160" t="s">
        <v>1</v>
      </c>
      <c r="F247" s="161" t="s">
        <v>387</v>
      </c>
      <c r="H247" s="162">
        <v>1</v>
      </c>
      <c r="I247" s="163"/>
      <c r="L247" s="159"/>
      <c r="M247" s="164"/>
      <c r="T247" s="165"/>
      <c r="AT247" s="160" t="s">
        <v>384</v>
      </c>
      <c r="AU247" s="160" t="s">
        <v>85</v>
      </c>
      <c r="AV247" s="13" t="s">
        <v>382</v>
      </c>
      <c r="AW247" s="13" t="s">
        <v>32</v>
      </c>
      <c r="AX247" s="13" t="s">
        <v>83</v>
      </c>
      <c r="AY247" s="160" t="s">
        <v>375</v>
      </c>
    </row>
    <row r="248" spans="2:65" s="1" customFormat="1" ht="24.2" customHeight="1" x14ac:dyDescent="0.2">
      <c r="B248" s="32"/>
      <c r="C248" s="179" t="s">
        <v>545</v>
      </c>
      <c r="D248" s="179" t="s">
        <v>657</v>
      </c>
      <c r="E248" s="180" t="s">
        <v>1132</v>
      </c>
      <c r="F248" s="181" t="s">
        <v>1133</v>
      </c>
      <c r="G248" s="182" t="s">
        <v>532</v>
      </c>
      <c r="H248" s="183">
        <v>1</v>
      </c>
      <c r="I248" s="184"/>
      <c r="J248" s="185">
        <f>ROUND(I248*H248,2)</f>
        <v>0</v>
      </c>
      <c r="K248" s="181" t="s">
        <v>381</v>
      </c>
      <c r="L248" s="186"/>
      <c r="M248" s="187" t="s">
        <v>1</v>
      </c>
      <c r="N248" s="188" t="s">
        <v>41</v>
      </c>
      <c r="P248" s="147">
        <f>O248*H248</f>
        <v>0</v>
      </c>
      <c r="Q248" s="147">
        <v>1.521E-2</v>
      </c>
      <c r="R248" s="147">
        <f>Q248*H248</f>
        <v>1.521E-2</v>
      </c>
      <c r="S248" s="147">
        <v>0</v>
      </c>
      <c r="T248" s="148">
        <f>S248*H248</f>
        <v>0</v>
      </c>
      <c r="AR248" s="149" t="s">
        <v>424</v>
      </c>
      <c r="AT248" s="149" t="s">
        <v>657</v>
      </c>
      <c r="AU248" s="149" t="s">
        <v>85</v>
      </c>
      <c r="AY248" s="17" t="s">
        <v>375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382</v>
      </c>
      <c r="BM248" s="149" t="s">
        <v>4064</v>
      </c>
    </row>
    <row r="249" spans="2:65" s="12" customFormat="1" ht="11.25" x14ac:dyDescent="0.2">
      <c r="B249" s="151"/>
      <c r="D249" s="152" t="s">
        <v>384</v>
      </c>
      <c r="E249" s="153" t="s">
        <v>1</v>
      </c>
      <c r="F249" s="154" t="s">
        <v>4065</v>
      </c>
      <c r="H249" s="155">
        <v>1</v>
      </c>
      <c r="I249" s="156"/>
      <c r="L249" s="151"/>
      <c r="M249" s="157"/>
      <c r="T249" s="158"/>
      <c r="AT249" s="153" t="s">
        <v>384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375</v>
      </c>
    </row>
    <row r="250" spans="2:65" s="13" customFormat="1" ht="11.25" x14ac:dyDescent="0.2">
      <c r="B250" s="159"/>
      <c r="D250" s="152" t="s">
        <v>384</v>
      </c>
      <c r="E250" s="160" t="s">
        <v>1</v>
      </c>
      <c r="F250" s="161" t="s">
        <v>387</v>
      </c>
      <c r="H250" s="162">
        <v>1</v>
      </c>
      <c r="I250" s="163"/>
      <c r="L250" s="159"/>
      <c r="M250" s="164"/>
      <c r="T250" s="165"/>
      <c r="AT250" s="160" t="s">
        <v>384</v>
      </c>
      <c r="AU250" s="160" t="s">
        <v>85</v>
      </c>
      <c r="AV250" s="13" t="s">
        <v>382</v>
      </c>
      <c r="AW250" s="13" t="s">
        <v>32</v>
      </c>
      <c r="AX250" s="13" t="s">
        <v>83</v>
      </c>
      <c r="AY250" s="160" t="s">
        <v>375</v>
      </c>
    </row>
    <row r="251" spans="2:65" s="11" customFormat="1" ht="22.9" customHeight="1" x14ac:dyDescent="0.2">
      <c r="B251" s="126"/>
      <c r="D251" s="127" t="s">
        <v>75</v>
      </c>
      <c r="E251" s="136" t="s">
        <v>428</v>
      </c>
      <c r="F251" s="136" t="s">
        <v>1165</v>
      </c>
      <c r="I251" s="129"/>
      <c r="J251" s="137">
        <f>BK251</f>
        <v>0</v>
      </c>
      <c r="L251" s="126"/>
      <c r="M251" s="131"/>
      <c r="P251" s="132">
        <f>SUM(P252:P262)</f>
        <v>0</v>
      </c>
      <c r="R251" s="132">
        <f>SUM(R252:R262)</f>
        <v>7.2200000000000009E-4</v>
      </c>
      <c r="T251" s="133">
        <f>SUM(T252:T262)</f>
        <v>0</v>
      </c>
      <c r="AR251" s="127" t="s">
        <v>83</v>
      </c>
      <c r="AT251" s="134" t="s">
        <v>75</v>
      </c>
      <c r="AU251" s="134" t="s">
        <v>83</v>
      </c>
      <c r="AY251" s="127" t="s">
        <v>375</v>
      </c>
      <c r="BK251" s="135">
        <f>SUM(BK252:BK262)</f>
        <v>0</v>
      </c>
    </row>
    <row r="252" spans="2:65" s="1" customFormat="1" ht="33" customHeight="1" x14ac:dyDescent="0.2">
      <c r="B252" s="32"/>
      <c r="C252" s="138" t="s">
        <v>549</v>
      </c>
      <c r="D252" s="138" t="s">
        <v>377</v>
      </c>
      <c r="E252" s="139" t="s">
        <v>1181</v>
      </c>
      <c r="F252" s="140" t="s">
        <v>4066</v>
      </c>
      <c r="G252" s="141" t="s">
        <v>380</v>
      </c>
      <c r="H252" s="142">
        <v>34.732999999999997</v>
      </c>
      <c r="I252" s="143"/>
      <c r="J252" s="144">
        <f>ROUND(I252*H252,2)</f>
        <v>0</v>
      </c>
      <c r="K252" s="140" t="s">
        <v>381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0</v>
      </c>
      <c r="R252" s="147">
        <f>Q252*H252</f>
        <v>0</v>
      </c>
      <c r="S252" s="147">
        <v>0</v>
      </c>
      <c r="T252" s="148">
        <f>S252*H252</f>
        <v>0</v>
      </c>
      <c r="AR252" s="149" t="s">
        <v>382</v>
      </c>
      <c r="AT252" s="149" t="s">
        <v>377</v>
      </c>
      <c r="AU252" s="149" t="s">
        <v>85</v>
      </c>
      <c r="AY252" s="17" t="s">
        <v>375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382</v>
      </c>
      <c r="BM252" s="149" t="s">
        <v>4067</v>
      </c>
    </row>
    <row r="253" spans="2:65" s="12" customFormat="1" ht="11.25" x14ac:dyDescent="0.2">
      <c r="B253" s="151"/>
      <c r="D253" s="152" t="s">
        <v>384</v>
      </c>
      <c r="E253" s="153" t="s">
        <v>1</v>
      </c>
      <c r="F253" s="154" t="s">
        <v>4068</v>
      </c>
      <c r="H253" s="155">
        <v>34.732999999999997</v>
      </c>
      <c r="I253" s="156"/>
      <c r="L253" s="151"/>
      <c r="M253" s="157"/>
      <c r="T253" s="158"/>
      <c r="AT253" s="153" t="s">
        <v>384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375</v>
      </c>
    </row>
    <row r="254" spans="2:65" s="13" customFormat="1" ht="11.25" x14ac:dyDescent="0.2">
      <c r="B254" s="159"/>
      <c r="D254" s="152" t="s">
        <v>384</v>
      </c>
      <c r="E254" s="160" t="s">
        <v>307</v>
      </c>
      <c r="F254" s="161" t="s">
        <v>387</v>
      </c>
      <c r="H254" s="162">
        <v>34.732999999999997</v>
      </c>
      <c r="I254" s="163"/>
      <c r="L254" s="159"/>
      <c r="M254" s="164"/>
      <c r="T254" s="165"/>
      <c r="AT254" s="160" t="s">
        <v>384</v>
      </c>
      <c r="AU254" s="160" t="s">
        <v>85</v>
      </c>
      <c r="AV254" s="13" t="s">
        <v>382</v>
      </c>
      <c r="AW254" s="13" t="s">
        <v>32</v>
      </c>
      <c r="AX254" s="13" t="s">
        <v>83</v>
      </c>
      <c r="AY254" s="160" t="s">
        <v>375</v>
      </c>
    </row>
    <row r="255" spans="2:65" s="1" customFormat="1" ht="33" customHeight="1" x14ac:dyDescent="0.2">
      <c r="B255" s="32"/>
      <c r="C255" s="138" t="s">
        <v>554</v>
      </c>
      <c r="D255" s="138" t="s">
        <v>377</v>
      </c>
      <c r="E255" s="139" t="s">
        <v>1190</v>
      </c>
      <c r="F255" s="140" t="s">
        <v>1191</v>
      </c>
      <c r="G255" s="141" t="s">
        <v>380</v>
      </c>
      <c r="H255" s="142">
        <v>4167.96</v>
      </c>
      <c r="I255" s="143"/>
      <c r="J255" s="144">
        <f>ROUND(I255*H255,2)</f>
        <v>0</v>
      </c>
      <c r="K255" s="140" t="s">
        <v>381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382</v>
      </c>
      <c r="AT255" s="149" t="s">
        <v>377</v>
      </c>
      <c r="AU255" s="149" t="s">
        <v>85</v>
      </c>
      <c r="AY255" s="17" t="s">
        <v>375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382</v>
      </c>
      <c r="BM255" s="149" t="s">
        <v>4069</v>
      </c>
    </row>
    <row r="256" spans="2:65" s="12" customFormat="1" ht="11.25" x14ac:dyDescent="0.2">
      <c r="B256" s="151"/>
      <c r="D256" s="152" t="s">
        <v>384</v>
      </c>
      <c r="E256" s="153" t="s">
        <v>1</v>
      </c>
      <c r="F256" s="154" t="s">
        <v>1193</v>
      </c>
      <c r="H256" s="155">
        <v>4167.96</v>
      </c>
      <c r="I256" s="156"/>
      <c r="L256" s="151"/>
      <c r="M256" s="157"/>
      <c r="T256" s="158"/>
      <c r="AT256" s="153" t="s">
        <v>384</v>
      </c>
      <c r="AU256" s="153" t="s">
        <v>85</v>
      </c>
      <c r="AV256" s="12" t="s">
        <v>85</v>
      </c>
      <c r="AW256" s="12" t="s">
        <v>32</v>
      </c>
      <c r="AX256" s="12" t="s">
        <v>83</v>
      </c>
      <c r="AY256" s="153" t="s">
        <v>375</v>
      </c>
    </row>
    <row r="257" spans="2:65" s="1" customFormat="1" ht="33" customHeight="1" x14ac:dyDescent="0.2">
      <c r="B257" s="32"/>
      <c r="C257" s="138" t="s">
        <v>559</v>
      </c>
      <c r="D257" s="138" t="s">
        <v>377</v>
      </c>
      <c r="E257" s="139" t="s">
        <v>1195</v>
      </c>
      <c r="F257" s="140" t="s">
        <v>4070</v>
      </c>
      <c r="G257" s="141" t="s">
        <v>380</v>
      </c>
      <c r="H257" s="142">
        <v>34.732999999999997</v>
      </c>
      <c r="I257" s="143"/>
      <c r="J257" s="144">
        <f>ROUND(I257*H257,2)</f>
        <v>0</v>
      </c>
      <c r="K257" s="140" t="s">
        <v>381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382</v>
      </c>
      <c r="AT257" s="149" t="s">
        <v>377</v>
      </c>
      <c r="AU257" s="149" t="s">
        <v>85</v>
      </c>
      <c r="AY257" s="17" t="s">
        <v>375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382</v>
      </c>
      <c r="BM257" s="149" t="s">
        <v>4071</v>
      </c>
    </row>
    <row r="258" spans="2:65" s="12" customFormat="1" ht="11.25" x14ac:dyDescent="0.2">
      <c r="B258" s="151"/>
      <c r="D258" s="152" t="s">
        <v>384</v>
      </c>
      <c r="E258" s="153" t="s">
        <v>1</v>
      </c>
      <c r="F258" s="154" t="s">
        <v>307</v>
      </c>
      <c r="H258" s="155">
        <v>34.732999999999997</v>
      </c>
      <c r="I258" s="156"/>
      <c r="L258" s="151"/>
      <c r="M258" s="157"/>
      <c r="T258" s="158"/>
      <c r="AT258" s="153" t="s">
        <v>384</v>
      </c>
      <c r="AU258" s="153" t="s">
        <v>85</v>
      </c>
      <c r="AV258" s="12" t="s">
        <v>85</v>
      </c>
      <c r="AW258" s="12" t="s">
        <v>32</v>
      </c>
      <c r="AX258" s="12" t="s">
        <v>83</v>
      </c>
      <c r="AY258" s="153" t="s">
        <v>375</v>
      </c>
    </row>
    <row r="259" spans="2:65" s="1" customFormat="1" ht="24.2" customHeight="1" x14ac:dyDescent="0.2">
      <c r="B259" s="32"/>
      <c r="C259" s="138" t="s">
        <v>563</v>
      </c>
      <c r="D259" s="138" t="s">
        <v>377</v>
      </c>
      <c r="E259" s="139" t="s">
        <v>1207</v>
      </c>
      <c r="F259" s="140" t="s">
        <v>1208</v>
      </c>
      <c r="G259" s="141" t="s">
        <v>380</v>
      </c>
      <c r="H259" s="142">
        <v>18.05</v>
      </c>
      <c r="I259" s="143"/>
      <c r="J259" s="144">
        <f>ROUND(I259*H259,2)</f>
        <v>0</v>
      </c>
      <c r="K259" s="140" t="s">
        <v>381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4.0000000000000003E-5</v>
      </c>
      <c r="R259" s="147">
        <f>Q259*H259</f>
        <v>7.2200000000000009E-4</v>
      </c>
      <c r="S259" s="147">
        <v>0</v>
      </c>
      <c r="T259" s="148">
        <f>S259*H259</f>
        <v>0</v>
      </c>
      <c r="AR259" s="149" t="s">
        <v>382</v>
      </c>
      <c r="AT259" s="149" t="s">
        <v>377</v>
      </c>
      <c r="AU259" s="149" t="s">
        <v>85</v>
      </c>
      <c r="AY259" s="17" t="s">
        <v>375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382</v>
      </c>
      <c r="BM259" s="149" t="s">
        <v>4072</v>
      </c>
    </row>
    <row r="260" spans="2:65" s="14" customFormat="1" ht="11.25" x14ac:dyDescent="0.2">
      <c r="B260" s="166"/>
      <c r="D260" s="152" t="s">
        <v>384</v>
      </c>
      <c r="E260" s="167" t="s">
        <v>1</v>
      </c>
      <c r="F260" s="168" t="s">
        <v>392</v>
      </c>
      <c r="H260" s="167" t="s">
        <v>1</v>
      </c>
      <c r="I260" s="169"/>
      <c r="L260" s="166"/>
      <c r="M260" s="170"/>
      <c r="T260" s="171"/>
      <c r="AT260" s="167" t="s">
        <v>384</v>
      </c>
      <c r="AU260" s="167" t="s">
        <v>85</v>
      </c>
      <c r="AV260" s="14" t="s">
        <v>83</v>
      </c>
      <c r="AW260" s="14" t="s">
        <v>32</v>
      </c>
      <c r="AX260" s="14" t="s">
        <v>76</v>
      </c>
      <c r="AY260" s="167" t="s">
        <v>375</v>
      </c>
    </row>
    <row r="261" spans="2:65" s="12" customFormat="1" ht="11.25" x14ac:dyDescent="0.2">
      <c r="B261" s="151"/>
      <c r="D261" s="152" t="s">
        <v>384</v>
      </c>
      <c r="E261" s="153" t="s">
        <v>1</v>
      </c>
      <c r="F261" s="154" t="s">
        <v>4073</v>
      </c>
      <c r="H261" s="155">
        <v>18.05</v>
      </c>
      <c r="I261" s="156"/>
      <c r="L261" s="151"/>
      <c r="M261" s="157"/>
      <c r="T261" s="158"/>
      <c r="AT261" s="153" t="s">
        <v>384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375</v>
      </c>
    </row>
    <row r="262" spans="2:65" s="13" customFormat="1" ht="11.25" x14ac:dyDescent="0.2">
      <c r="B262" s="159"/>
      <c r="D262" s="152" t="s">
        <v>384</v>
      </c>
      <c r="E262" s="160" t="s">
        <v>296</v>
      </c>
      <c r="F262" s="161" t="s">
        <v>387</v>
      </c>
      <c r="H262" s="162">
        <v>18.05</v>
      </c>
      <c r="I262" s="163"/>
      <c r="L262" s="159"/>
      <c r="M262" s="164"/>
      <c r="T262" s="165"/>
      <c r="AT262" s="160" t="s">
        <v>384</v>
      </c>
      <c r="AU262" s="160" t="s">
        <v>85</v>
      </c>
      <c r="AV262" s="13" t="s">
        <v>382</v>
      </c>
      <c r="AW262" s="13" t="s">
        <v>32</v>
      </c>
      <c r="AX262" s="13" t="s">
        <v>83</v>
      </c>
      <c r="AY262" s="160" t="s">
        <v>375</v>
      </c>
    </row>
    <row r="263" spans="2:65" s="11" customFormat="1" ht="22.9" customHeight="1" x14ac:dyDescent="0.2">
      <c r="B263" s="126"/>
      <c r="D263" s="127" t="s">
        <v>75</v>
      </c>
      <c r="E263" s="136" t="s">
        <v>1247</v>
      </c>
      <c r="F263" s="136" t="s">
        <v>1248</v>
      </c>
      <c r="I263" s="129"/>
      <c r="J263" s="137">
        <f>BK263</f>
        <v>0</v>
      </c>
      <c r="L263" s="126"/>
      <c r="M263" s="131"/>
      <c r="P263" s="132">
        <f>P264</f>
        <v>0</v>
      </c>
      <c r="R263" s="132">
        <f>R264</f>
        <v>0</v>
      </c>
      <c r="T263" s="133">
        <f>T264</f>
        <v>0</v>
      </c>
      <c r="AR263" s="127" t="s">
        <v>83</v>
      </c>
      <c r="AT263" s="134" t="s">
        <v>75</v>
      </c>
      <c r="AU263" s="134" t="s">
        <v>83</v>
      </c>
      <c r="AY263" s="127" t="s">
        <v>375</v>
      </c>
      <c r="BK263" s="135">
        <f>BK264</f>
        <v>0</v>
      </c>
    </row>
    <row r="264" spans="2:65" s="1" customFormat="1" ht="21.75" customHeight="1" x14ac:dyDescent="0.2">
      <c r="B264" s="32"/>
      <c r="C264" s="138" t="s">
        <v>568</v>
      </c>
      <c r="D264" s="138" t="s">
        <v>377</v>
      </c>
      <c r="E264" s="139" t="s">
        <v>1250</v>
      </c>
      <c r="F264" s="140" t="s">
        <v>1251</v>
      </c>
      <c r="G264" s="141" t="s">
        <v>421</v>
      </c>
      <c r="H264" s="142">
        <v>42.637999999999998</v>
      </c>
      <c r="I264" s="143"/>
      <c r="J264" s="144">
        <f>ROUND(I264*H264,2)</f>
        <v>0</v>
      </c>
      <c r="K264" s="140" t="s">
        <v>381</v>
      </c>
      <c r="L264" s="32"/>
      <c r="M264" s="145" t="s">
        <v>1</v>
      </c>
      <c r="N264" s="146" t="s">
        <v>41</v>
      </c>
      <c r="P264" s="147">
        <f>O264*H264</f>
        <v>0</v>
      </c>
      <c r="Q264" s="147">
        <v>0</v>
      </c>
      <c r="R264" s="147">
        <f>Q264*H264</f>
        <v>0</v>
      </c>
      <c r="S264" s="147">
        <v>0</v>
      </c>
      <c r="T264" s="148">
        <f>S264*H264</f>
        <v>0</v>
      </c>
      <c r="AR264" s="149" t="s">
        <v>382</v>
      </c>
      <c r="AT264" s="149" t="s">
        <v>377</v>
      </c>
      <c r="AU264" s="149" t="s">
        <v>85</v>
      </c>
      <c r="AY264" s="17" t="s">
        <v>375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382</v>
      </c>
      <c r="BM264" s="149" t="s">
        <v>4074</v>
      </c>
    </row>
    <row r="265" spans="2:65" s="11" customFormat="1" ht="25.9" customHeight="1" x14ac:dyDescent="0.2">
      <c r="B265" s="126"/>
      <c r="D265" s="127" t="s">
        <v>75</v>
      </c>
      <c r="E265" s="128" t="s">
        <v>1253</v>
      </c>
      <c r="F265" s="128" t="s">
        <v>1254</v>
      </c>
      <c r="I265" s="129"/>
      <c r="J265" s="130">
        <f>BK265</f>
        <v>0</v>
      </c>
      <c r="L265" s="126"/>
      <c r="M265" s="131"/>
      <c r="P265" s="132">
        <f>P266+P279+P284+P314+P322</f>
        <v>0</v>
      </c>
      <c r="R265" s="132">
        <f>R266+R279+R284+R314+R322</f>
        <v>0.57518497000000002</v>
      </c>
      <c r="T265" s="133">
        <f>T266+T279+T284+T314+T322</f>
        <v>0</v>
      </c>
      <c r="AR265" s="127" t="s">
        <v>85</v>
      </c>
      <c r="AT265" s="134" t="s">
        <v>75</v>
      </c>
      <c r="AU265" s="134" t="s">
        <v>76</v>
      </c>
      <c r="AY265" s="127" t="s">
        <v>375</v>
      </c>
      <c r="BK265" s="135">
        <f>BK266+BK279+BK284+BK314+BK322</f>
        <v>0</v>
      </c>
    </row>
    <row r="266" spans="2:65" s="11" customFormat="1" ht="22.9" customHeight="1" x14ac:dyDescent="0.2">
      <c r="B266" s="126"/>
      <c r="D266" s="127" t="s">
        <v>75</v>
      </c>
      <c r="E266" s="136" t="s">
        <v>1351</v>
      </c>
      <c r="F266" s="136" t="s">
        <v>1352</v>
      </c>
      <c r="I266" s="129"/>
      <c r="J266" s="137">
        <f>BK266</f>
        <v>0</v>
      </c>
      <c r="L266" s="126"/>
      <c r="M266" s="131"/>
      <c r="P266" s="132">
        <f>SUM(P267:P278)</f>
        <v>0</v>
      </c>
      <c r="R266" s="132">
        <f>SUM(R267:R278)</f>
        <v>5.3901999999999992E-2</v>
      </c>
      <c r="T266" s="133">
        <f>SUM(T267:T278)</f>
        <v>0</v>
      </c>
      <c r="AR266" s="127" t="s">
        <v>85</v>
      </c>
      <c r="AT266" s="134" t="s">
        <v>75</v>
      </c>
      <c r="AU266" s="134" t="s">
        <v>83</v>
      </c>
      <c r="AY266" s="127" t="s">
        <v>375</v>
      </c>
      <c r="BK266" s="135">
        <f>SUM(BK267:BK278)</f>
        <v>0</v>
      </c>
    </row>
    <row r="267" spans="2:65" s="1" customFormat="1" ht="24.2" customHeight="1" x14ac:dyDescent="0.2">
      <c r="B267" s="32"/>
      <c r="C267" s="138" t="s">
        <v>573</v>
      </c>
      <c r="D267" s="138" t="s">
        <v>377</v>
      </c>
      <c r="E267" s="139" t="s">
        <v>1354</v>
      </c>
      <c r="F267" s="140" t="s">
        <v>1355</v>
      </c>
      <c r="G267" s="141" t="s">
        <v>380</v>
      </c>
      <c r="H267" s="142">
        <v>18.05</v>
      </c>
      <c r="I267" s="143"/>
      <c r="J267" s="144">
        <f>ROUND(I267*H267,2)</f>
        <v>0</v>
      </c>
      <c r="K267" s="140" t="s">
        <v>381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491</v>
      </c>
      <c r="AT267" s="149" t="s">
        <v>377</v>
      </c>
      <c r="AU267" s="149" t="s">
        <v>85</v>
      </c>
      <c r="AY267" s="17" t="s">
        <v>375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491</v>
      </c>
      <c r="BM267" s="149" t="s">
        <v>4075</v>
      </c>
    </row>
    <row r="268" spans="2:65" s="12" customFormat="1" ht="11.25" x14ac:dyDescent="0.2">
      <c r="B268" s="151"/>
      <c r="D268" s="152" t="s">
        <v>384</v>
      </c>
      <c r="E268" s="153" t="s">
        <v>1</v>
      </c>
      <c r="F268" s="154" t="s">
        <v>4076</v>
      </c>
      <c r="H268" s="155">
        <v>18.05</v>
      </c>
      <c r="I268" s="156"/>
      <c r="L268" s="151"/>
      <c r="M268" s="157"/>
      <c r="T268" s="158"/>
      <c r="AT268" s="153" t="s">
        <v>384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375</v>
      </c>
    </row>
    <row r="269" spans="2:65" s="13" customFormat="1" ht="11.25" x14ac:dyDescent="0.2">
      <c r="B269" s="159"/>
      <c r="D269" s="152" t="s">
        <v>384</v>
      </c>
      <c r="E269" s="160" t="s">
        <v>1</v>
      </c>
      <c r="F269" s="161" t="s">
        <v>387</v>
      </c>
      <c r="H269" s="162">
        <v>18.05</v>
      </c>
      <c r="I269" s="163"/>
      <c r="L269" s="159"/>
      <c r="M269" s="164"/>
      <c r="T269" s="165"/>
      <c r="AT269" s="160" t="s">
        <v>384</v>
      </c>
      <c r="AU269" s="160" t="s">
        <v>85</v>
      </c>
      <c r="AV269" s="13" t="s">
        <v>382</v>
      </c>
      <c r="AW269" s="13" t="s">
        <v>32</v>
      </c>
      <c r="AX269" s="13" t="s">
        <v>83</v>
      </c>
      <c r="AY269" s="160" t="s">
        <v>375</v>
      </c>
    </row>
    <row r="270" spans="2:65" s="1" customFormat="1" ht="24.2" customHeight="1" x14ac:dyDescent="0.2">
      <c r="B270" s="32"/>
      <c r="C270" s="179" t="s">
        <v>577</v>
      </c>
      <c r="D270" s="179" t="s">
        <v>657</v>
      </c>
      <c r="E270" s="180" t="s">
        <v>1382</v>
      </c>
      <c r="F270" s="181" t="s">
        <v>4077</v>
      </c>
      <c r="G270" s="182" t="s">
        <v>380</v>
      </c>
      <c r="H270" s="183">
        <v>18.952999999999999</v>
      </c>
      <c r="I270" s="184"/>
      <c r="J270" s="185">
        <f>ROUND(I270*H270,2)</f>
        <v>0</v>
      </c>
      <c r="K270" s="181" t="s">
        <v>381</v>
      </c>
      <c r="L270" s="186"/>
      <c r="M270" s="187" t="s">
        <v>1</v>
      </c>
      <c r="N270" s="188" t="s">
        <v>41</v>
      </c>
      <c r="P270" s="147">
        <f>O270*H270</f>
        <v>0</v>
      </c>
      <c r="Q270" s="147">
        <v>2.3999999999999998E-3</v>
      </c>
      <c r="R270" s="147">
        <f>Q270*H270</f>
        <v>4.5487199999999992E-2</v>
      </c>
      <c r="S270" s="147">
        <v>0</v>
      </c>
      <c r="T270" s="148">
        <f>S270*H270</f>
        <v>0</v>
      </c>
      <c r="AR270" s="149" t="s">
        <v>585</v>
      </c>
      <c r="AT270" s="149" t="s">
        <v>657</v>
      </c>
      <c r="AU270" s="149" t="s">
        <v>85</v>
      </c>
      <c r="AY270" s="17" t="s">
        <v>375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491</v>
      </c>
      <c r="BM270" s="149" t="s">
        <v>4078</v>
      </c>
    </row>
    <row r="271" spans="2:65" s="12" customFormat="1" ht="11.25" x14ac:dyDescent="0.2">
      <c r="B271" s="151"/>
      <c r="D271" s="152" t="s">
        <v>384</v>
      </c>
      <c r="E271" s="153" t="s">
        <v>1</v>
      </c>
      <c r="F271" s="154" t="s">
        <v>4076</v>
      </c>
      <c r="H271" s="155">
        <v>18.05</v>
      </c>
      <c r="I271" s="156"/>
      <c r="L271" s="151"/>
      <c r="M271" s="157"/>
      <c r="T271" s="158"/>
      <c r="AT271" s="153" t="s">
        <v>384</v>
      </c>
      <c r="AU271" s="153" t="s">
        <v>85</v>
      </c>
      <c r="AV271" s="12" t="s">
        <v>85</v>
      </c>
      <c r="AW271" s="12" t="s">
        <v>32</v>
      </c>
      <c r="AX271" s="12" t="s">
        <v>83</v>
      </c>
      <c r="AY271" s="153" t="s">
        <v>375</v>
      </c>
    </row>
    <row r="272" spans="2:65" s="12" customFormat="1" ht="11.25" x14ac:dyDescent="0.2">
      <c r="B272" s="151"/>
      <c r="D272" s="152" t="s">
        <v>384</v>
      </c>
      <c r="F272" s="154" t="s">
        <v>4079</v>
      </c>
      <c r="H272" s="155">
        <v>18.952999999999999</v>
      </c>
      <c r="I272" s="156"/>
      <c r="L272" s="151"/>
      <c r="M272" s="157"/>
      <c r="T272" s="158"/>
      <c r="AT272" s="153" t="s">
        <v>384</v>
      </c>
      <c r="AU272" s="153" t="s">
        <v>85</v>
      </c>
      <c r="AV272" s="12" t="s">
        <v>85</v>
      </c>
      <c r="AW272" s="12" t="s">
        <v>4</v>
      </c>
      <c r="AX272" s="12" t="s">
        <v>83</v>
      </c>
      <c r="AY272" s="153" t="s">
        <v>375</v>
      </c>
    </row>
    <row r="273" spans="2:65" s="1" customFormat="1" ht="24.2" customHeight="1" x14ac:dyDescent="0.2">
      <c r="B273" s="32"/>
      <c r="C273" s="138" t="s">
        <v>581</v>
      </c>
      <c r="D273" s="138" t="s">
        <v>377</v>
      </c>
      <c r="E273" s="139" t="s">
        <v>1445</v>
      </c>
      <c r="F273" s="140" t="s">
        <v>1446</v>
      </c>
      <c r="G273" s="141" t="s">
        <v>380</v>
      </c>
      <c r="H273" s="142">
        <v>18.05</v>
      </c>
      <c r="I273" s="143"/>
      <c r="J273" s="144">
        <f>ROUND(I273*H273,2)</f>
        <v>0</v>
      </c>
      <c r="K273" s="140" t="s">
        <v>381</v>
      </c>
      <c r="L273" s="32"/>
      <c r="M273" s="145" t="s">
        <v>1</v>
      </c>
      <c r="N273" s="146" t="s">
        <v>41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491</v>
      </c>
      <c r="AT273" s="149" t="s">
        <v>377</v>
      </c>
      <c r="AU273" s="149" t="s">
        <v>85</v>
      </c>
      <c r="AY273" s="17" t="s">
        <v>375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7" t="s">
        <v>83</v>
      </c>
      <c r="BK273" s="150">
        <f>ROUND(I273*H273,2)</f>
        <v>0</v>
      </c>
      <c r="BL273" s="17" t="s">
        <v>491</v>
      </c>
      <c r="BM273" s="149" t="s">
        <v>4080</v>
      </c>
    </row>
    <row r="274" spans="2:65" s="12" customFormat="1" ht="11.25" x14ac:dyDescent="0.2">
      <c r="B274" s="151"/>
      <c r="D274" s="152" t="s">
        <v>384</v>
      </c>
      <c r="E274" s="153" t="s">
        <v>1</v>
      </c>
      <c r="F274" s="154" t="s">
        <v>4076</v>
      </c>
      <c r="H274" s="155">
        <v>18.05</v>
      </c>
      <c r="I274" s="156"/>
      <c r="L274" s="151"/>
      <c r="M274" s="157"/>
      <c r="T274" s="158"/>
      <c r="AT274" s="153" t="s">
        <v>384</v>
      </c>
      <c r="AU274" s="153" t="s">
        <v>85</v>
      </c>
      <c r="AV274" s="12" t="s">
        <v>85</v>
      </c>
      <c r="AW274" s="12" t="s">
        <v>32</v>
      </c>
      <c r="AX274" s="12" t="s">
        <v>76</v>
      </c>
      <c r="AY274" s="153" t="s">
        <v>375</v>
      </c>
    </row>
    <row r="275" spans="2:65" s="13" customFormat="1" ht="11.25" x14ac:dyDescent="0.2">
      <c r="B275" s="159"/>
      <c r="D275" s="152" t="s">
        <v>384</v>
      </c>
      <c r="E275" s="160" t="s">
        <v>1</v>
      </c>
      <c r="F275" s="161" t="s">
        <v>387</v>
      </c>
      <c r="H275" s="162">
        <v>18.05</v>
      </c>
      <c r="I275" s="163"/>
      <c r="L275" s="159"/>
      <c r="M275" s="164"/>
      <c r="T275" s="165"/>
      <c r="AT275" s="160" t="s">
        <v>384</v>
      </c>
      <c r="AU275" s="160" t="s">
        <v>85</v>
      </c>
      <c r="AV275" s="13" t="s">
        <v>382</v>
      </c>
      <c r="AW275" s="13" t="s">
        <v>32</v>
      </c>
      <c r="AX275" s="13" t="s">
        <v>83</v>
      </c>
      <c r="AY275" s="160" t="s">
        <v>375</v>
      </c>
    </row>
    <row r="276" spans="2:65" s="1" customFormat="1" ht="16.5" customHeight="1" x14ac:dyDescent="0.2">
      <c r="B276" s="32"/>
      <c r="C276" s="179" t="s">
        <v>585</v>
      </c>
      <c r="D276" s="179" t="s">
        <v>657</v>
      </c>
      <c r="E276" s="180" t="s">
        <v>1451</v>
      </c>
      <c r="F276" s="181" t="s">
        <v>1452</v>
      </c>
      <c r="G276" s="182" t="s">
        <v>380</v>
      </c>
      <c r="H276" s="183">
        <v>21.036999999999999</v>
      </c>
      <c r="I276" s="184"/>
      <c r="J276" s="185">
        <f>ROUND(I276*H276,2)</f>
        <v>0</v>
      </c>
      <c r="K276" s="181" t="s">
        <v>381</v>
      </c>
      <c r="L276" s="186"/>
      <c r="M276" s="187" t="s">
        <v>1</v>
      </c>
      <c r="N276" s="188" t="s">
        <v>41</v>
      </c>
      <c r="P276" s="147">
        <f>O276*H276</f>
        <v>0</v>
      </c>
      <c r="Q276" s="147">
        <v>4.0000000000000002E-4</v>
      </c>
      <c r="R276" s="147">
        <f>Q276*H276</f>
        <v>8.4148000000000001E-3</v>
      </c>
      <c r="S276" s="147">
        <v>0</v>
      </c>
      <c r="T276" s="148">
        <f>S276*H276</f>
        <v>0</v>
      </c>
      <c r="AR276" s="149" t="s">
        <v>585</v>
      </c>
      <c r="AT276" s="149" t="s">
        <v>657</v>
      </c>
      <c r="AU276" s="149" t="s">
        <v>85</v>
      </c>
      <c r="AY276" s="17" t="s">
        <v>375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491</v>
      </c>
      <c r="BM276" s="149" t="s">
        <v>4081</v>
      </c>
    </row>
    <row r="277" spans="2:65" s="12" customFormat="1" ht="11.25" x14ac:dyDescent="0.2">
      <c r="B277" s="151"/>
      <c r="D277" s="152" t="s">
        <v>384</v>
      </c>
      <c r="F277" s="154" t="s">
        <v>4082</v>
      </c>
      <c r="H277" s="155">
        <v>21.036999999999999</v>
      </c>
      <c r="I277" s="156"/>
      <c r="L277" s="151"/>
      <c r="M277" s="157"/>
      <c r="T277" s="158"/>
      <c r="AT277" s="153" t="s">
        <v>384</v>
      </c>
      <c r="AU277" s="153" t="s">
        <v>85</v>
      </c>
      <c r="AV277" s="12" t="s">
        <v>85</v>
      </c>
      <c r="AW277" s="12" t="s">
        <v>4</v>
      </c>
      <c r="AX277" s="12" t="s">
        <v>83</v>
      </c>
      <c r="AY277" s="153" t="s">
        <v>375</v>
      </c>
    </row>
    <row r="278" spans="2:65" s="1" customFormat="1" ht="24.2" customHeight="1" x14ac:dyDescent="0.2">
      <c r="B278" s="32"/>
      <c r="C278" s="138" t="s">
        <v>598</v>
      </c>
      <c r="D278" s="138" t="s">
        <v>377</v>
      </c>
      <c r="E278" s="139" t="s">
        <v>1456</v>
      </c>
      <c r="F278" s="140" t="s">
        <v>1457</v>
      </c>
      <c r="G278" s="141" t="s">
        <v>1308</v>
      </c>
      <c r="H278" s="192"/>
      <c r="I278" s="143"/>
      <c r="J278" s="144">
        <f>ROUND(I278*H278,2)</f>
        <v>0</v>
      </c>
      <c r="K278" s="140" t="s">
        <v>381</v>
      </c>
      <c r="L278" s="32"/>
      <c r="M278" s="145" t="s">
        <v>1</v>
      </c>
      <c r="N278" s="146" t="s">
        <v>41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491</v>
      </c>
      <c r="AT278" s="149" t="s">
        <v>377</v>
      </c>
      <c r="AU278" s="149" t="s">
        <v>85</v>
      </c>
      <c r="AY278" s="17" t="s">
        <v>375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491</v>
      </c>
      <c r="BM278" s="149" t="s">
        <v>4083</v>
      </c>
    </row>
    <row r="279" spans="2:65" s="11" customFormat="1" ht="22.9" customHeight="1" x14ac:dyDescent="0.2">
      <c r="B279" s="126"/>
      <c r="D279" s="127" t="s">
        <v>75</v>
      </c>
      <c r="E279" s="136" t="s">
        <v>1521</v>
      </c>
      <c r="F279" s="136" t="s">
        <v>1522</v>
      </c>
      <c r="I279" s="129"/>
      <c r="J279" s="137">
        <f>BK279</f>
        <v>0</v>
      </c>
      <c r="L279" s="126"/>
      <c r="M279" s="131"/>
      <c r="P279" s="132">
        <f>SUM(P280:P283)</f>
        <v>0</v>
      </c>
      <c r="R279" s="132">
        <f>SUM(R280:R283)</f>
        <v>1.8235999999999999E-3</v>
      </c>
      <c r="T279" s="133">
        <f>SUM(T280:T283)</f>
        <v>0</v>
      </c>
      <c r="AR279" s="127" t="s">
        <v>85</v>
      </c>
      <c r="AT279" s="134" t="s">
        <v>75</v>
      </c>
      <c r="AU279" s="134" t="s">
        <v>83</v>
      </c>
      <c r="AY279" s="127" t="s">
        <v>375</v>
      </c>
      <c r="BK279" s="135">
        <f>SUM(BK280:BK283)</f>
        <v>0</v>
      </c>
    </row>
    <row r="280" spans="2:65" s="1" customFormat="1" ht="24.2" customHeight="1" x14ac:dyDescent="0.2">
      <c r="B280" s="32"/>
      <c r="C280" s="138" t="s">
        <v>604</v>
      </c>
      <c r="D280" s="138" t="s">
        <v>377</v>
      </c>
      <c r="E280" s="139" t="s">
        <v>1547</v>
      </c>
      <c r="F280" s="140" t="s">
        <v>1548</v>
      </c>
      <c r="G280" s="141" t="s">
        <v>641</v>
      </c>
      <c r="H280" s="142">
        <v>1.94</v>
      </c>
      <c r="I280" s="143"/>
      <c r="J280" s="144">
        <f>ROUND(I280*H280,2)</f>
        <v>0</v>
      </c>
      <c r="K280" s="140" t="s">
        <v>381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9.3999999999999997E-4</v>
      </c>
      <c r="R280" s="147">
        <f>Q280*H280</f>
        <v>1.8235999999999999E-3</v>
      </c>
      <c r="S280" s="147">
        <v>0</v>
      </c>
      <c r="T280" s="148">
        <f>S280*H280</f>
        <v>0</v>
      </c>
      <c r="AR280" s="149" t="s">
        <v>491</v>
      </c>
      <c r="AT280" s="149" t="s">
        <v>377</v>
      </c>
      <c r="AU280" s="149" t="s">
        <v>85</v>
      </c>
      <c r="AY280" s="17" t="s">
        <v>375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491</v>
      </c>
      <c r="BM280" s="149" t="s">
        <v>4084</v>
      </c>
    </row>
    <row r="281" spans="2:65" s="12" customFormat="1" ht="11.25" x14ac:dyDescent="0.2">
      <c r="B281" s="151"/>
      <c r="D281" s="152" t="s">
        <v>384</v>
      </c>
      <c r="E281" s="153" t="s">
        <v>1</v>
      </c>
      <c r="F281" s="154" t="s">
        <v>4085</v>
      </c>
      <c r="H281" s="155">
        <v>1.94</v>
      </c>
      <c r="I281" s="156"/>
      <c r="L281" s="151"/>
      <c r="M281" s="157"/>
      <c r="T281" s="158"/>
      <c r="AT281" s="153" t="s">
        <v>384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375</v>
      </c>
    </row>
    <row r="282" spans="2:65" s="13" customFormat="1" ht="11.25" x14ac:dyDescent="0.2">
      <c r="B282" s="159"/>
      <c r="D282" s="152" t="s">
        <v>384</v>
      </c>
      <c r="E282" s="160" t="s">
        <v>1</v>
      </c>
      <c r="F282" s="161" t="s">
        <v>387</v>
      </c>
      <c r="H282" s="162">
        <v>1.94</v>
      </c>
      <c r="I282" s="163"/>
      <c r="L282" s="159"/>
      <c r="M282" s="164"/>
      <c r="T282" s="165"/>
      <c r="AT282" s="160" t="s">
        <v>384</v>
      </c>
      <c r="AU282" s="160" t="s">
        <v>85</v>
      </c>
      <c r="AV282" s="13" t="s">
        <v>382</v>
      </c>
      <c r="AW282" s="13" t="s">
        <v>32</v>
      </c>
      <c r="AX282" s="13" t="s">
        <v>83</v>
      </c>
      <c r="AY282" s="160" t="s">
        <v>375</v>
      </c>
    </row>
    <row r="283" spans="2:65" s="1" customFormat="1" ht="24.2" customHeight="1" x14ac:dyDescent="0.2">
      <c r="B283" s="32"/>
      <c r="C283" s="138" t="s">
        <v>609</v>
      </c>
      <c r="D283" s="138" t="s">
        <v>377</v>
      </c>
      <c r="E283" s="139" t="s">
        <v>1555</v>
      </c>
      <c r="F283" s="140" t="s">
        <v>1556</v>
      </c>
      <c r="G283" s="141" t="s">
        <v>1308</v>
      </c>
      <c r="H283" s="192"/>
      <c r="I283" s="143"/>
      <c r="J283" s="144">
        <f>ROUND(I283*H283,2)</f>
        <v>0</v>
      </c>
      <c r="K283" s="140" t="s">
        <v>381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491</v>
      </c>
      <c r="AT283" s="149" t="s">
        <v>377</v>
      </c>
      <c r="AU283" s="149" t="s">
        <v>85</v>
      </c>
      <c r="AY283" s="17" t="s">
        <v>375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491</v>
      </c>
      <c r="BM283" s="149" t="s">
        <v>4086</v>
      </c>
    </row>
    <row r="284" spans="2:65" s="11" customFormat="1" ht="22.9" customHeight="1" x14ac:dyDescent="0.2">
      <c r="B284" s="126"/>
      <c r="D284" s="127" t="s">
        <v>75</v>
      </c>
      <c r="E284" s="136" t="s">
        <v>1558</v>
      </c>
      <c r="F284" s="136" t="s">
        <v>1559</v>
      </c>
      <c r="I284" s="129"/>
      <c r="J284" s="137">
        <f>BK284</f>
        <v>0</v>
      </c>
      <c r="L284" s="126"/>
      <c r="M284" s="131"/>
      <c r="P284" s="132">
        <f>SUM(P285:P313)</f>
        <v>0</v>
      </c>
      <c r="R284" s="132">
        <f>SUM(R285:R313)</f>
        <v>0.28384999999999999</v>
      </c>
      <c r="T284" s="133">
        <f>SUM(T285:T313)</f>
        <v>0</v>
      </c>
      <c r="AR284" s="127" t="s">
        <v>85</v>
      </c>
      <c r="AT284" s="134" t="s">
        <v>75</v>
      </c>
      <c r="AU284" s="134" t="s">
        <v>83</v>
      </c>
      <c r="AY284" s="127" t="s">
        <v>375</v>
      </c>
      <c r="BK284" s="135">
        <f>SUM(BK285:BK313)</f>
        <v>0</v>
      </c>
    </row>
    <row r="285" spans="2:65" s="1" customFormat="1" ht="24.2" customHeight="1" x14ac:dyDescent="0.2">
      <c r="B285" s="32"/>
      <c r="C285" s="138" t="s">
        <v>628</v>
      </c>
      <c r="D285" s="138" t="s">
        <v>377</v>
      </c>
      <c r="E285" s="139" t="s">
        <v>1561</v>
      </c>
      <c r="F285" s="140" t="s">
        <v>4087</v>
      </c>
      <c r="G285" s="141" t="s">
        <v>380</v>
      </c>
      <c r="H285" s="142">
        <v>5</v>
      </c>
      <c r="I285" s="143"/>
      <c r="J285" s="144">
        <f>ROUND(I285*H285,2)</f>
        <v>0</v>
      </c>
      <c r="K285" s="140" t="s">
        <v>381</v>
      </c>
      <c r="L285" s="32"/>
      <c r="M285" s="145" t="s">
        <v>1</v>
      </c>
      <c r="N285" s="146" t="s">
        <v>41</v>
      </c>
      <c r="P285" s="147">
        <f>O285*H285</f>
        <v>0</v>
      </c>
      <c r="Q285" s="147">
        <v>2.7E-4</v>
      </c>
      <c r="R285" s="147">
        <f>Q285*H285</f>
        <v>1.3500000000000001E-3</v>
      </c>
      <c r="S285" s="147">
        <v>0</v>
      </c>
      <c r="T285" s="148">
        <f>S285*H285</f>
        <v>0</v>
      </c>
      <c r="AR285" s="149" t="s">
        <v>491</v>
      </c>
      <c r="AT285" s="149" t="s">
        <v>377</v>
      </c>
      <c r="AU285" s="149" t="s">
        <v>85</v>
      </c>
      <c r="AY285" s="17" t="s">
        <v>375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83</v>
      </c>
      <c r="BK285" s="150">
        <f>ROUND(I285*H285,2)</f>
        <v>0</v>
      </c>
      <c r="BL285" s="17" t="s">
        <v>491</v>
      </c>
      <c r="BM285" s="149" t="s">
        <v>4088</v>
      </c>
    </row>
    <row r="286" spans="2:65" s="12" customFormat="1" ht="11.25" x14ac:dyDescent="0.2">
      <c r="B286" s="151"/>
      <c r="D286" s="152" t="s">
        <v>384</v>
      </c>
      <c r="E286" s="153" t="s">
        <v>1</v>
      </c>
      <c r="F286" s="154" t="s">
        <v>4089</v>
      </c>
      <c r="H286" s="155">
        <v>5</v>
      </c>
      <c r="I286" s="156"/>
      <c r="L286" s="151"/>
      <c r="M286" s="157"/>
      <c r="T286" s="158"/>
      <c r="AT286" s="153" t="s">
        <v>384</v>
      </c>
      <c r="AU286" s="153" t="s">
        <v>85</v>
      </c>
      <c r="AV286" s="12" t="s">
        <v>85</v>
      </c>
      <c r="AW286" s="12" t="s">
        <v>32</v>
      </c>
      <c r="AX286" s="12" t="s">
        <v>76</v>
      </c>
      <c r="AY286" s="153" t="s">
        <v>375</v>
      </c>
    </row>
    <row r="287" spans="2:65" s="13" customFormat="1" ht="11.25" x14ac:dyDescent="0.2">
      <c r="B287" s="159"/>
      <c r="D287" s="152" t="s">
        <v>384</v>
      </c>
      <c r="E287" s="160" t="s">
        <v>1</v>
      </c>
      <c r="F287" s="161" t="s">
        <v>387</v>
      </c>
      <c r="H287" s="162">
        <v>5</v>
      </c>
      <c r="I287" s="163"/>
      <c r="L287" s="159"/>
      <c r="M287" s="164"/>
      <c r="T287" s="165"/>
      <c r="AT287" s="160" t="s">
        <v>384</v>
      </c>
      <c r="AU287" s="160" t="s">
        <v>85</v>
      </c>
      <c r="AV287" s="13" t="s">
        <v>382</v>
      </c>
      <c r="AW287" s="13" t="s">
        <v>32</v>
      </c>
      <c r="AX287" s="13" t="s">
        <v>83</v>
      </c>
      <c r="AY287" s="160" t="s">
        <v>375</v>
      </c>
    </row>
    <row r="288" spans="2:65" s="1" customFormat="1" ht="24.2" customHeight="1" x14ac:dyDescent="0.2">
      <c r="B288" s="32"/>
      <c r="C288" s="179" t="s">
        <v>634</v>
      </c>
      <c r="D288" s="179" t="s">
        <v>657</v>
      </c>
      <c r="E288" s="180" t="s">
        <v>1566</v>
      </c>
      <c r="F288" s="181" t="s">
        <v>1567</v>
      </c>
      <c r="G288" s="182" t="s">
        <v>380</v>
      </c>
      <c r="H288" s="183">
        <v>5</v>
      </c>
      <c r="I288" s="184"/>
      <c r="J288" s="185">
        <f>ROUND(I288*H288,2)</f>
        <v>0</v>
      </c>
      <c r="K288" s="181" t="s">
        <v>381</v>
      </c>
      <c r="L288" s="186"/>
      <c r="M288" s="187" t="s">
        <v>1</v>
      </c>
      <c r="N288" s="188" t="s">
        <v>41</v>
      </c>
      <c r="P288" s="147">
        <f>O288*H288</f>
        <v>0</v>
      </c>
      <c r="Q288" s="147">
        <v>3.056E-2</v>
      </c>
      <c r="R288" s="147">
        <f>Q288*H288</f>
        <v>0.15279999999999999</v>
      </c>
      <c r="S288" s="147">
        <v>0</v>
      </c>
      <c r="T288" s="148">
        <f>S288*H288</f>
        <v>0</v>
      </c>
      <c r="AR288" s="149" t="s">
        <v>585</v>
      </c>
      <c r="AT288" s="149" t="s">
        <v>657</v>
      </c>
      <c r="AU288" s="149" t="s">
        <v>85</v>
      </c>
      <c r="AY288" s="17" t="s">
        <v>375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491</v>
      </c>
      <c r="BM288" s="149" t="s">
        <v>4090</v>
      </c>
    </row>
    <row r="289" spans="2:65" s="12" customFormat="1" ht="11.25" x14ac:dyDescent="0.2">
      <c r="B289" s="151"/>
      <c r="D289" s="152" t="s">
        <v>384</v>
      </c>
      <c r="E289" s="153" t="s">
        <v>1</v>
      </c>
      <c r="F289" s="154" t="s">
        <v>4089</v>
      </c>
      <c r="H289" s="155">
        <v>5</v>
      </c>
      <c r="I289" s="156"/>
      <c r="L289" s="151"/>
      <c r="M289" s="157"/>
      <c r="T289" s="158"/>
      <c r="AT289" s="153" t="s">
        <v>384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375</v>
      </c>
    </row>
    <row r="290" spans="2:65" s="13" customFormat="1" ht="11.25" x14ac:dyDescent="0.2">
      <c r="B290" s="159"/>
      <c r="D290" s="152" t="s">
        <v>384</v>
      </c>
      <c r="E290" s="160" t="s">
        <v>1</v>
      </c>
      <c r="F290" s="161" t="s">
        <v>387</v>
      </c>
      <c r="H290" s="162">
        <v>5</v>
      </c>
      <c r="I290" s="163"/>
      <c r="L290" s="159"/>
      <c r="M290" s="164"/>
      <c r="T290" s="165"/>
      <c r="AT290" s="160" t="s">
        <v>384</v>
      </c>
      <c r="AU290" s="160" t="s">
        <v>85</v>
      </c>
      <c r="AV290" s="13" t="s">
        <v>382</v>
      </c>
      <c r="AW290" s="13" t="s">
        <v>32</v>
      </c>
      <c r="AX290" s="13" t="s">
        <v>83</v>
      </c>
      <c r="AY290" s="160" t="s">
        <v>375</v>
      </c>
    </row>
    <row r="291" spans="2:65" s="1" customFormat="1" ht="24.2" customHeight="1" x14ac:dyDescent="0.2">
      <c r="B291" s="32"/>
      <c r="C291" s="138" t="s">
        <v>638</v>
      </c>
      <c r="D291" s="138" t="s">
        <v>377</v>
      </c>
      <c r="E291" s="139" t="s">
        <v>1570</v>
      </c>
      <c r="F291" s="140" t="s">
        <v>4091</v>
      </c>
      <c r="G291" s="141" t="s">
        <v>380</v>
      </c>
      <c r="H291" s="142">
        <v>4</v>
      </c>
      <c r="I291" s="143"/>
      <c r="J291" s="144">
        <f>ROUND(I291*H291,2)</f>
        <v>0</v>
      </c>
      <c r="K291" s="140" t="s">
        <v>381</v>
      </c>
      <c r="L291" s="32"/>
      <c r="M291" s="145" t="s">
        <v>1</v>
      </c>
      <c r="N291" s="146" t="s">
        <v>41</v>
      </c>
      <c r="P291" s="147">
        <f>O291*H291</f>
        <v>0</v>
      </c>
      <c r="Q291" s="147">
        <v>2.5999999999999998E-4</v>
      </c>
      <c r="R291" s="147">
        <f>Q291*H291</f>
        <v>1.0399999999999999E-3</v>
      </c>
      <c r="S291" s="147">
        <v>0</v>
      </c>
      <c r="T291" s="148">
        <f>S291*H291</f>
        <v>0</v>
      </c>
      <c r="AR291" s="149" t="s">
        <v>491</v>
      </c>
      <c r="AT291" s="149" t="s">
        <v>377</v>
      </c>
      <c r="AU291" s="149" t="s">
        <v>85</v>
      </c>
      <c r="AY291" s="17" t="s">
        <v>375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491</v>
      </c>
      <c r="BM291" s="149" t="s">
        <v>4092</v>
      </c>
    </row>
    <row r="292" spans="2:65" s="12" customFormat="1" ht="11.25" x14ac:dyDescent="0.2">
      <c r="B292" s="151"/>
      <c r="D292" s="152" t="s">
        <v>384</v>
      </c>
      <c r="E292" s="153" t="s">
        <v>1</v>
      </c>
      <c r="F292" s="154" t="s">
        <v>4093</v>
      </c>
      <c r="H292" s="155">
        <v>4</v>
      </c>
      <c r="I292" s="156"/>
      <c r="L292" s="151"/>
      <c r="M292" s="157"/>
      <c r="T292" s="158"/>
      <c r="AT292" s="153" t="s">
        <v>384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375</v>
      </c>
    </row>
    <row r="293" spans="2:65" s="13" customFormat="1" ht="11.25" x14ac:dyDescent="0.2">
      <c r="B293" s="159"/>
      <c r="D293" s="152" t="s">
        <v>384</v>
      </c>
      <c r="E293" s="160" t="s">
        <v>1</v>
      </c>
      <c r="F293" s="161" t="s">
        <v>387</v>
      </c>
      <c r="H293" s="162">
        <v>4</v>
      </c>
      <c r="I293" s="163"/>
      <c r="L293" s="159"/>
      <c r="M293" s="164"/>
      <c r="T293" s="165"/>
      <c r="AT293" s="160" t="s">
        <v>384</v>
      </c>
      <c r="AU293" s="160" t="s">
        <v>85</v>
      </c>
      <c r="AV293" s="13" t="s">
        <v>382</v>
      </c>
      <c r="AW293" s="13" t="s">
        <v>32</v>
      </c>
      <c r="AX293" s="13" t="s">
        <v>83</v>
      </c>
      <c r="AY293" s="160" t="s">
        <v>375</v>
      </c>
    </row>
    <row r="294" spans="2:65" s="1" customFormat="1" ht="24.2" customHeight="1" x14ac:dyDescent="0.2">
      <c r="B294" s="32"/>
      <c r="C294" s="179" t="s">
        <v>645</v>
      </c>
      <c r="D294" s="179" t="s">
        <v>657</v>
      </c>
      <c r="E294" s="180" t="s">
        <v>1580</v>
      </c>
      <c r="F294" s="181" t="s">
        <v>1581</v>
      </c>
      <c r="G294" s="182" t="s">
        <v>380</v>
      </c>
      <c r="H294" s="183">
        <v>4</v>
      </c>
      <c r="I294" s="184"/>
      <c r="J294" s="185">
        <f>ROUND(I294*H294,2)</f>
        <v>0</v>
      </c>
      <c r="K294" s="181" t="s">
        <v>381</v>
      </c>
      <c r="L294" s="186"/>
      <c r="M294" s="187" t="s">
        <v>1</v>
      </c>
      <c r="N294" s="188" t="s">
        <v>41</v>
      </c>
      <c r="P294" s="147">
        <f>O294*H294</f>
        <v>0</v>
      </c>
      <c r="Q294" s="147">
        <v>2.87E-2</v>
      </c>
      <c r="R294" s="147">
        <f>Q294*H294</f>
        <v>0.1148</v>
      </c>
      <c r="S294" s="147">
        <v>0</v>
      </c>
      <c r="T294" s="148">
        <f>S294*H294</f>
        <v>0</v>
      </c>
      <c r="AR294" s="149" t="s">
        <v>585</v>
      </c>
      <c r="AT294" s="149" t="s">
        <v>657</v>
      </c>
      <c r="AU294" s="149" t="s">
        <v>85</v>
      </c>
      <c r="AY294" s="17" t="s">
        <v>375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83</v>
      </c>
      <c r="BK294" s="150">
        <f>ROUND(I294*H294,2)</f>
        <v>0</v>
      </c>
      <c r="BL294" s="17" t="s">
        <v>491</v>
      </c>
      <c r="BM294" s="149" t="s">
        <v>4094</v>
      </c>
    </row>
    <row r="295" spans="2:65" s="12" customFormat="1" ht="11.25" x14ac:dyDescent="0.2">
      <c r="B295" s="151"/>
      <c r="D295" s="152" t="s">
        <v>384</v>
      </c>
      <c r="E295" s="153" t="s">
        <v>1</v>
      </c>
      <c r="F295" s="154" t="s">
        <v>4093</v>
      </c>
      <c r="H295" s="155">
        <v>4</v>
      </c>
      <c r="I295" s="156"/>
      <c r="L295" s="151"/>
      <c r="M295" s="157"/>
      <c r="T295" s="158"/>
      <c r="AT295" s="153" t="s">
        <v>384</v>
      </c>
      <c r="AU295" s="153" t="s">
        <v>85</v>
      </c>
      <c r="AV295" s="12" t="s">
        <v>85</v>
      </c>
      <c r="AW295" s="12" t="s">
        <v>32</v>
      </c>
      <c r="AX295" s="12" t="s">
        <v>76</v>
      </c>
      <c r="AY295" s="153" t="s">
        <v>375</v>
      </c>
    </row>
    <row r="296" spans="2:65" s="13" customFormat="1" ht="11.25" x14ac:dyDescent="0.2">
      <c r="B296" s="159"/>
      <c r="D296" s="152" t="s">
        <v>384</v>
      </c>
      <c r="E296" s="160" t="s">
        <v>1</v>
      </c>
      <c r="F296" s="161" t="s">
        <v>387</v>
      </c>
      <c r="H296" s="162">
        <v>4</v>
      </c>
      <c r="I296" s="163"/>
      <c r="L296" s="159"/>
      <c r="M296" s="164"/>
      <c r="T296" s="165"/>
      <c r="AT296" s="160" t="s">
        <v>384</v>
      </c>
      <c r="AU296" s="160" t="s">
        <v>85</v>
      </c>
      <c r="AV296" s="13" t="s">
        <v>382</v>
      </c>
      <c r="AW296" s="13" t="s">
        <v>32</v>
      </c>
      <c r="AX296" s="13" t="s">
        <v>83</v>
      </c>
      <c r="AY296" s="160" t="s">
        <v>375</v>
      </c>
    </row>
    <row r="297" spans="2:65" s="1" customFormat="1" ht="24.2" customHeight="1" x14ac:dyDescent="0.2">
      <c r="B297" s="32"/>
      <c r="C297" s="138" t="s">
        <v>656</v>
      </c>
      <c r="D297" s="138" t="s">
        <v>377</v>
      </c>
      <c r="E297" s="139" t="s">
        <v>1594</v>
      </c>
      <c r="F297" s="140" t="s">
        <v>1595</v>
      </c>
      <c r="G297" s="141" t="s">
        <v>532</v>
      </c>
      <c r="H297" s="142">
        <v>1</v>
      </c>
      <c r="I297" s="143"/>
      <c r="J297" s="144">
        <f>ROUND(I297*H297,2)</f>
        <v>0</v>
      </c>
      <c r="K297" s="140" t="s">
        <v>381</v>
      </c>
      <c r="L297" s="32"/>
      <c r="M297" s="145" t="s">
        <v>1</v>
      </c>
      <c r="N297" s="146" t="s">
        <v>41</v>
      </c>
      <c r="P297" s="147">
        <f>O297*H297</f>
        <v>0</v>
      </c>
      <c r="Q297" s="147">
        <v>0</v>
      </c>
      <c r="R297" s="147">
        <f>Q297*H297</f>
        <v>0</v>
      </c>
      <c r="S297" s="147">
        <v>0</v>
      </c>
      <c r="T297" s="148">
        <f>S297*H297</f>
        <v>0</v>
      </c>
      <c r="AR297" s="149" t="s">
        <v>491</v>
      </c>
      <c r="AT297" s="149" t="s">
        <v>377</v>
      </c>
      <c r="AU297" s="149" t="s">
        <v>85</v>
      </c>
      <c r="AY297" s="17" t="s">
        <v>375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83</v>
      </c>
      <c r="BK297" s="150">
        <f>ROUND(I297*H297,2)</f>
        <v>0</v>
      </c>
      <c r="BL297" s="17" t="s">
        <v>491</v>
      </c>
      <c r="BM297" s="149" t="s">
        <v>4095</v>
      </c>
    </row>
    <row r="298" spans="2:65" s="14" customFormat="1" ht="11.25" x14ac:dyDescent="0.2">
      <c r="B298" s="166"/>
      <c r="D298" s="152" t="s">
        <v>384</v>
      </c>
      <c r="E298" s="167" t="s">
        <v>1</v>
      </c>
      <c r="F298" s="168" t="s">
        <v>1597</v>
      </c>
      <c r="H298" s="167" t="s">
        <v>1</v>
      </c>
      <c r="I298" s="169"/>
      <c r="L298" s="166"/>
      <c r="M298" s="170"/>
      <c r="T298" s="171"/>
      <c r="AT298" s="167" t="s">
        <v>384</v>
      </c>
      <c r="AU298" s="167" t="s">
        <v>85</v>
      </c>
      <c r="AV298" s="14" t="s">
        <v>83</v>
      </c>
      <c r="AW298" s="14" t="s">
        <v>32</v>
      </c>
      <c r="AX298" s="14" t="s">
        <v>76</v>
      </c>
      <c r="AY298" s="167" t="s">
        <v>375</v>
      </c>
    </row>
    <row r="299" spans="2:65" s="12" customFormat="1" ht="11.25" x14ac:dyDescent="0.2">
      <c r="B299" s="151"/>
      <c r="D299" s="152" t="s">
        <v>384</v>
      </c>
      <c r="E299" s="153" t="s">
        <v>1</v>
      </c>
      <c r="F299" s="154" t="s">
        <v>4065</v>
      </c>
      <c r="H299" s="155">
        <v>1</v>
      </c>
      <c r="I299" s="156"/>
      <c r="L299" s="151"/>
      <c r="M299" s="157"/>
      <c r="T299" s="158"/>
      <c r="AT299" s="153" t="s">
        <v>384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375</v>
      </c>
    </row>
    <row r="300" spans="2:65" s="13" customFormat="1" ht="11.25" x14ac:dyDescent="0.2">
      <c r="B300" s="159"/>
      <c r="D300" s="152" t="s">
        <v>384</v>
      </c>
      <c r="E300" s="160" t="s">
        <v>1</v>
      </c>
      <c r="F300" s="161" t="s">
        <v>387</v>
      </c>
      <c r="H300" s="162">
        <v>1</v>
      </c>
      <c r="I300" s="163"/>
      <c r="L300" s="159"/>
      <c r="M300" s="164"/>
      <c r="T300" s="165"/>
      <c r="AT300" s="160" t="s">
        <v>384</v>
      </c>
      <c r="AU300" s="160" t="s">
        <v>85</v>
      </c>
      <c r="AV300" s="13" t="s">
        <v>382</v>
      </c>
      <c r="AW300" s="13" t="s">
        <v>32</v>
      </c>
      <c r="AX300" s="13" t="s">
        <v>83</v>
      </c>
      <c r="AY300" s="160" t="s">
        <v>375</v>
      </c>
    </row>
    <row r="301" spans="2:65" s="1" customFormat="1" ht="24.2" customHeight="1" x14ac:dyDescent="0.2">
      <c r="B301" s="32"/>
      <c r="C301" s="179" t="s">
        <v>667</v>
      </c>
      <c r="D301" s="179" t="s">
        <v>657</v>
      </c>
      <c r="E301" s="180" t="s">
        <v>1608</v>
      </c>
      <c r="F301" s="181" t="s">
        <v>1609</v>
      </c>
      <c r="G301" s="182" t="s">
        <v>631</v>
      </c>
      <c r="H301" s="183">
        <v>1</v>
      </c>
      <c r="I301" s="184"/>
      <c r="J301" s="185">
        <f>ROUND(I301*H301,2)</f>
        <v>0</v>
      </c>
      <c r="K301" s="181" t="s">
        <v>1</v>
      </c>
      <c r="L301" s="186"/>
      <c r="M301" s="187" t="s">
        <v>1</v>
      </c>
      <c r="N301" s="188" t="s">
        <v>41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585</v>
      </c>
      <c r="AT301" s="149" t="s">
        <v>657</v>
      </c>
      <c r="AU301" s="149" t="s">
        <v>85</v>
      </c>
      <c r="AY301" s="17" t="s">
        <v>375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491</v>
      </c>
      <c r="BM301" s="149" t="s">
        <v>4096</v>
      </c>
    </row>
    <row r="302" spans="2:65" s="1" customFormat="1" ht="24.2" customHeight="1" x14ac:dyDescent="0.2">
      <c r="B302" s="32"/>
      <c r="C302" s="138" t="s">
        <v>681</v>
      </c>
      <c r="D302" s="138" t="s">
        <v>377</v>
      </c>
      <c r="E302" s="139" t="s">
        <v>1664</v>
      </c>
      <c r="F302" s="140" t="s">
        <v>1665</v>
      </c>
      <c r="G302" s="141" t="s">
        <v>532</v>
      </c>
      <c r="H302" s="142">
        <v>3</v>
      </c>
      <c r="I302" s="143"/>
      <c r="J302" s="144">
        <f>ROUND(I302*H302,2)</f>
        <v>0</v>
      </c>
      <c r="K302" s="140" t="s">
        <v>1659</v>
      </c>
      <c r="L302" s="32"/>
      <c r="M302" s="145" t="s">
        <v>1</v>
      </c>
      <c r="N302" s="146" t="s">
        <v>41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491</v>
      </c>
      <c r="AT302" s="149" t="s">
        <v>377</v>
      </c>
      <c r="AU302" s="149" t="s">
        <v>85</v>
      </c>
      <c r="AY302" s="17" t="s">
        <v>375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491</v>
      </c>
      <c r="BM302" s="149" t="s">
        <v>4097</v>
      </c>
    </row>
    <row r="303" spans="2:65" s="14" customFormat="1" ht="11.25" x14ac:dyDescent="0.2">
      <c r="B303" s="166"/>
      <c r="D303" s="152" t="s">
        <v>384</v>
      </c>
      <c r="E303" s="167" t="s">
        <v>1</v>
      </c>
      <c r="F303" s="168" t="s">
        <v>1661</v>
      </c>
      <c r="H303" s="167" t="s">
        <v>1</v>
      </c>
      <c r="I303" s="169"/>
      <c r="L303" s="166"/>
      <c r="M303" s="170"/>
      <c r="T303" s="171"/>
      <c r="AT303" s="167" t="s">
        <v>384</v>
      </c>
      <c r="AU303" s="167" t="s">
        <v>85</v>
      </c>
      <c r="AV303" s="14" t="s">
        <v>83</v>
      </c>
      <c r="AW303" s="14" t="s">
        <v>32</v>
      </c>
      <c r="AX303" s="14" t="s">
        <v>76</v>
      </c>
      <c r="AY303" s="167" t="s">
        <v>375</v>
      </c>
    </row>
    <row r="304" spans="2:65" s="12" customFormat="1" ht="11.25" x14ac:dyDescent="0.2">
      <c r="B304" s="151"/>
      <c r="D304" s="152" t="s">
        <v>384</v>
      </c>
      <c r="E304" s="153" t="s">
        <v>1</v>
      </c>
      <c r="F304" s="154" t="s">
        <v>4098</v>
      </c>
      <c r="H304" s="155">
        <v>1</v>
      </c>
      <c r="I304" s="156"/>
      <c r="L304" s="151"/>
      <c r="M304" s="157"/>
      <c r="T304" s="158"/>
      <c r="AT304" s="153" t="s">
        <v>384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375</v>
      </c>
    </row>
    <row r="305" spans="2:65" s="12" customFormat="1" ht="11.25" x14ac:dyDescent="0.2">
      <c r="B305" s="151"/>
      <c r="D305" s="152" t="s">
        <v>384</v>
      </c>
      <c r="E305" s="153" t="s">
        <v>1</v>
      </c>
      <c r="F305" s="154" t="s">
        <v>4099</v>
      </c>
      <c r="H305" s="155">
        <v>2</v>
      </c>
      <c r="I305" s="156"/>
      <c r="L305" s="151"/>
      <c r="M305" s="157"/>
      <c r="T305" s="158"/>
      <c r="AT305" s="153" t="s">
        <v>384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375</v>
      </c>
    </row>
    <row r="306" spans="2:65" s="13" customFormat="1" ht="11.25" x14ac:dyDescent="0.2">
      <c r="B306" s="159"/>
      <c r="D306" s="152" t="s">
        <v>384</v>
      </c>
      <c r="E306" s="160" t="s">
        <v>1</v>
      </c>
      <c r="F306" s="161" t="s">
        <v>387</v>
      </c>
      <c r="H306" s="162">
        <v>3</v>
      </c>
      <c r="I306" s="163"/>
      <c r="L306" s="159"/>
      <c r="M306" s="164"/>
      <c r="T306" s="165"/>
      <c r="AT306" s="160" t="s">
        <v>384</v>
      </c>
      <c r="AU306" s="160" t="s">
        <v>85</v>
      </c>
      <c r="AV306" s="13" t="s">
        <v>382</v>
      </c>
      <c r="AW306" s="13" t="s">
        <v>32</v>
      </c>
      <c r="AX306" s="13" t="s">
        <v>83</v>
      </c>
      <c r="AY306" s="160" t="s">
        <v>375</v>
      </c>
    </row>
    <row r="307" spans="2:65" s="1" customFormat="1" ht="21.75" customHeight="1" x14ac:dyDescent="0.2">
      <c r="B307" s="32"/>
      <c r="C307" s="179" t="s">
        <v>688</v>
      </c>
      <c r="D307" s="179" t="s">
        <v>657</v>
      </c>
      <c r="E307" s="180" t="s">
        <v>1676</v>
      </c>
      <c r="F307" s="181" t="s">
        <v>1677</v>
      </c>
      <c r="G307" s="182" t="s">
        <v>641</v>
      </c>
      <c r="H307" s="183">
        <v>7.7</v>
      </c>
      <c r="I307" s="184"/>
      <c r="J307" s="185">
        <f>ROUND(I307*H307,2)</f>
        <v>0</v>
      </c>
      <c r="K307" s="181" t="s">
        <v>381</v>
      </c>
      <c r="L307" s="186"/>
      <c r="M307" s="187" t="s">
        <v>1</v>
      </c>
      <c r="N307" s="188" t="s">
        <v>41</v>
      </c>
      <c r="P307" s="147">
        <f>O307*H307</f>
        <v>0</v>
      </c>
      <c r="Q307" s="147">
        <v>1.8E-3</v>
      </c>
      <c r="R307" s="147">
        <f>Q307*H307</f>
        <v>1.3860000000000001E-2</v>
      </c>
      <c r="S307" s="147">
        <v>0</v>
      </c>
      <c r="T307" s="148">
        <f>S307*H307</f>
        <v>0</v>
      </c>
      <c r="AR307" s="149" t="s">
        <v>585</v>
      </c>
      <c r="AT307" s="149" t="s">
        <v>657</v>
      </c>
      <c r="AU307" s="149" t="s">
        <v>85</v>
      </c>
      <c r="AY307" s="17" t="s">
        <v>375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491</v>
      </c>
      <c r="BM307" s="149" t="s">
        <v>4100</v>
      </c>
    </row>
    <row r="308" spans="2:65" s="1" customFormat="1" ht="19.5" x14ac:dyDescent="0.2">
      <c r="B308" s="32"/>
      <c r="D308" s="152" t="s">
        <v>1139</v>
      </c>
      <c r="F308" s="189" t="s">
        <v>1679</v>
      </c>
      <c r="I308" s="190"/>
      <c r="L308" s="32"/>
      <c r="M308" s="191"/>
      <c r="T308" s="56"/>
      <c r="AT308" s="17" t="s">
        <v>1139</v>
      </c>
      <c r="AU308" s="17" t="s">
        <v>85</v>
      </c>
    </row>
    <row r="309" spans="2:65" s="14" customFormat="1" ht="11.25" x14ac:dyDescent="0.2">
      <c r="B309" s="166"/>
      <c r="D309" s="152" t="s">
        <v>384</v>
      </c>
      <c r="E309" s="167" t="s">
        <v>1</v>
      </c>
      <c r="F309" s="168" t="s">
        <v>1661</v>
      </c>
      <c r="H309" s="167" t="s">
        <v>1</v>
      </c>
      <c r="I309" s="169"/>
      <c r="L309" s="166"/>
      <c r="M309" s="170"/>
      <c r="T309" s="171"/>
      <c r="AT309" s="167" t="s">
        <v>384</v>
      </c>
      <c r="AU309" s="167" t="s">
        <v>85</v>
      </c>
      <c r="AV309" s="14" t="s">
        <v>83</v>
      </c>
      <c r="AW309" s="14" t="s">
        <v>32</v>
      </c>
      <c r="AX309" s="14" t="s">
        <v>76</v>
      </c>
      <c r="AY309" s="167" t="s">
        <v>375</v>
      </c>
    </row>
    <row r="310" spans="2:65" s="12" customFormat="1" ht="11.25" x14ac:dyDescent="0.2">
      <c r="B310" s="151"/>
      <c r="D310" s="152" t="s">
        <v>384</v>
      </c>
      <c r="E310" s="153" t="s">
        <v>1</v>
      </c>
      <c r="F310" s="154" t="s">
        <v>4101</v>
      </c>
      <c r="H310" s="155">
        <v>2.2000000000000002</v>
      </c>
      <c r="I310" s="156"/>
      <c r="L310" s="151"/>
      <c r="M310" s="157"/>
      <c r="T310" s="158"/>
      <c r="AT310" s="153" t="s">
        <v>384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375</v>
      </c>
    </row>
    <row r="311" spans="2:65" s="12" customFormat="1" ht="11.25" x14ac:dyDescent="0.2">
      <c r="B311" s="151"/>
      <c r="D311" s="152" t="s">
        <v>384</v>
      </c>
      <c r="E311" s="153" t="s">
        <v>1</v>
      </c>
      <c r="F311" s="154" t="s">
        <v>4102</v>
      </c>
      <c r="H311" s="155">
        <v>5.5</v>
      </c>
      <c r="I311" s="156"/>
      <c r="L311" s="151"/>
      <c r="M311" s="157"/>
      <c r="T311" s="158"/>
      <c r="AT311" s="153" t="s">
        <v>384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375</v>
      </c>
    </row>
    <row r="312" spans="2:65" s="13" customFormat="1" ht="11.25" x14ac:dyDescent="0.2">
      <c r="B312" s="159"/>
      <c r="D312" s="152" t="s">
        <v>384</v>
      </c>
      <c r="E312" s="160" t="s">
        <v>1</v>
      </c>
      <c r="F312" s="161" t="s">
        <v>387</v>
      </c>
      <c r="H312" s="162">
        <v>7.7</v>
      </c>
      <c r="I312" s="163"/>
      <c r="L312" s="159"/>
      <c r="M312" s="164"/>
      <c r="T312" s="165"/>
      <c r="AT312" s="160" t="s">
        <v>384</v>
      </c>
      <c r="AU312" s="160" t="s">
        <v>85</v>
      </c>
      <c r="AV312" s="13" t="s">
        <v>382</v>
      </c>
      <c r="AW312" s="13" t="s">
        <v>32</v>
      </c>
      <c r="AX312" s="13" t="s">
        <v>83</v>
      </c>
      <c r="AY312" s="160" t="s">
        <v>375</v>
      </c>
    </row>
    <row r="313" spans="2:65" s="1" customFormat="1" ht="24.2" customHeight="1" x14ac:dyDescent="0.2">
      <c r="B313" s="32"/>
      <c r="C313" s="138" t="s">
        <v>692</v>
      </c>
      <c r="D313" s="138" t="s">
        <v>377</v>
      </c>
      <c r="E313" s="139" t="s">
        <v>1729</v>
      </c>
      <c r="F313" s="140" t="s">
        <v>1730</v>
      </c>
      <c r="G313" s="141" t="s">
        <v>1308</v>
      </c>
      <c r="H313" s="192"/>
      <c r="I313" s="143"/>
      <c r="J313" s="144">
        <f>ROUND(I313*H313,2)</f>
        <v>0</v>
      </c>
      <c r="K313" s="140" t="s">
        <v>381</v>
      </c>
      <c r="L313" s="32"/>
      <c r="M313" s="145" t="s">
        <v>1</v>
      </c>
      <c r="N313" s="146" t="s">
        <v>41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491</v>
      </c>
      <c r="AT313" s="149" t="s">
        <v>377</v>
      </c>
      <c r="AU313" s="149" t="s">
        <v>85</v>
      </c>
      <c r="AY313" s="17" t="s">
        <v>375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83</v>
      </c>
      <c r="BK313" s="150">
        <f>ROUND(I313*H313,2)</f>
        <v>0</v>
      </c>
      <c r="BL313" s="17" t="s">
        <v>491</v>
      </c>
      <c r="BM313" s="149" t="s">
        <v>4103</v>
      </c>
    </row>
    <row r="314" spans="2:65" s="11" customFormat="1" ht="22.9" customHeight="1" x14ac:dyDescent="0.2">
      <c r="B314" s="126"/>
      <c r="D314" s="127" t="s">
        <v>75</v>
      </c>
      <c r="E314" s="136" t="s">
        <v>1925</v>
      </c>
      <c r="F314" s="136" t="s">
        <v>1926</v>
      </c>
      <c r="I314" s="129"/>
      <c r="J314" s="137">
        <f>BK314</f>
        <v>0</v>
      </c>
      <c r="L314" s="126"/>
      <c r="M314" s="131"/>
      <c r="P314" s="132">
        <f>SUM(P315:P321)</f>
        <v>0</v>
      </c>
      <c r="R314" s="132">
        <f>SUM(R315:R321)</f>
        <v>0.1951927</v>
      </c>
      <c r="T314" s="133">
        <f>SUM(T315:T321)</f>
        <v>0</v>
      </c>
      <c r="AR314" s="127" t="s">
        <v>85</v>
      </c>
      <c r="AT314" s="134" t="s">
        <v>75</v>
      </c>
      <c r="AU314" s="134" t="s">
        <v>83</v>
      </c>
      <c r="AY314" s="127" t="s">
        <v>375</v>
      </c>
      <c r="BK314" s="135">
        <f>SUM(BK315:BK321)</f>
        <v>0</v>
      </c>
    </row>
    <row r="315" spans="2:65" s="1" customFormat="1" ht="24.2" customHeight="1" x14ac:dyDescent="0.2">
      <c r="B315" s="32"/>
      <c r="C315" s="138" t="s">
        <v>696</v>
      </c>
      <c r="D315" s="138" t="s">
        <v>377</v>
      </c>
      <c r="E315" s="139" t="s">
        <v>1928</v>
      </c>
      <c r="F315" s="140" t="s">
        <v>4104</v>
      </c>
      <c r="G315" s="141" t="s">
        <v>380</v>
      </c>
      <c r="H315" s="142">
        <v>18.05</v>
      </c>
      <c r="I315" s="143"/>
      <c r="J315" s="144">
        <f>ROUND(I315*H315,2)</f>
        <v>0</v>
      </c>
      <c r="K315" s="140" t="s">
        <v>381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3.0000000000000001E-5</v>
      </c>
      <c r="R315" s="147">
        <f>Q315*H315</f>
        <v>5.4149999999999999E-4</v>
      </c>
      <c r="S315" s="147">
        <v>0</v>
      </c>
      <c r="T315" s="148">
        <f>S315*H315</f>
        <v>0</v>
      </c>
      <c r="AR315" s="149" t="s">
        <v>491</v>
      </c>
      <c r="AT315" s="149" t="s">
        <v>377</v>
      </c>
      <c r="AU315" s="149" t="s">
        <v>85</v>
      </c>
      <c r="AY315" s="17" t="s">
        <v>375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491</v>
      </c>
      <c r="BM315" s="149" t="s">
        <v>4105</v>
      </c>
    </row>
    <row r="316" spans="2:65" s="12" customFormat="1" ht="11.25" x14ac:dyDescent="0.2">
      <c r="B316" s="151"/>
      <c r="D316" s="152" t="s">
        <v>384</v>
      </c>
      <c r="E316" s="153" t="s">
        <v>1</v>
      </c>
      <c r="F316" s="154" t="s">
        <v>4106</v>
      </c>
      <c r="H316" s="155">
        <v>18.05</v>
      </c>
      <c r="I316" s="156"/>
      <c r="L316" s="151"/>
      <c r="M316" s="157"/>
      <c r="T316" s="158"/>
      <c r="AT316" s="153" t="s">
        <v>384</v>
      </c>
      <c r="AU316" s="153" t="s">
        <v>85</v>
      </c>
      <c r="AV316" s="12" t="s">
        <v>85</v>
      </c>
      <c r="AW316" s="12" t="s">
        <v>32</v>
      </c>
      <c r="AX316" s="12" t="s">
        <v>83</v>
      </c>
      <c r="AY316" s="153" t="s">
        <v>375</v>
      </c>
    </row>
    <row r="317" spans="2:65" s="1" customFormat="1" ht="24.2" customHeight="1" x14ac:dyDescent="0.2">
      <c r="B317" s="32"/>
      <c r="C317" s="138" t="s">
        <v>700</v>
      </c>
      <c r="D317" s="138" t="s">
        <v>377</v>
      </c>
      <c r="E317" s="139" t="s">
        <v>1933</v>
      </c>
      <c r="F317" s="140" t="s">
        <v>4107</v>
      </c>
      <c r="G317" s="141" t="s">
        <v>380</v>
      </c>
      <c r="H317" s="142">
        <v>18.05</v>
      </c>
      <c r="I317" s="143"/>
      <c r="J317" s="144">
        <f>ROUND(I317*H317,2)</f>
        <v>0</v>
      </c>
      <c r="K317" s="140" t="s">
        <v>381</v>
      </c>
      <c r="L317" s="32"/>
      <c r="M317" s="145" t="s">
        <v>1</v>
      </c>
      <c r="N317" s="146" t="s">
        <v>41</v>
      </c>
      <c r="P317" s="147">
        <f>O317*H317</f>
        <v>0</v>
      </c>
      <c r="Q317" s="147">
        <v>7.5799999999999999E-3</v>
      </c>
      <c r="R317" s="147">
        <f>Q317*H317</f>
        <v>0.136819</v>
      </c>
      <c r="S317" s="147">
        <v>0</v>
      </c>
      <c r="T317" s="148">
        <f>S317*H317</f>
        <v>0</v>
      </c>
      <c r="AR317" s="149" t="s">
        <v>491</v>
      </c>
      <c r="AT317" s="149" t="s">
        <v>377</v>
      </c>
      <c r="AU317" s="149" t="s">
        <v>85</v>
      </c>
      <c r="AY317" s="17" t="s">
        <v>375</v>
      </c>
      <c r="BE317" s="150">
        <f>IF(N317="základní",J317,0)</f>
        <v>0</v>
      </c>
      <c r="BF317" s="150">
        <f>IF(N317="snížená",J317,0)</f>
        <v>0</v>
      </c>
      <c r="BG317" s="150">
        <f>IF(N317="zákl. přenesená",J317,0)</f>
        <v>0</v>
      </c>
      <c r="BH317" s="150">
        <f>IF(N317="sníž. přenesená",J317,0)</f>
        <v>0</v>
      </c>
      <c r="BI317" s="150">
        <f>IF(N317="nulová",J317,0)</f>
        <v>0</v>
      </c>
      <c r="BJ317" s="17" t="s">
        <v>83</v>
      </c>
      <c r="BK317" s="150">
        <f>ROUND(I317*H317,2)</f>
        <v>0</v>
      </c>
      <c r="BL317" s="17" t="s">
        <v>491</v>
      </c>
      <c r="BM317" s="149" t="s">
        <v>4108</v>
      </c>
    </row>
    <row r="318" spans="2:65" s="1" customFormat="1" ht="16.5" customHeight="1" x14ac:dyDescent="0.2">
      <c r="B318" s="32"/>
      <c r="C318" s="138" t="s">
        <v>707</v>
      </c>
      <c r="D318" s="138" t="s">
        <v>377</v>
      </c>
      <c r="E318" s="139" t="s">
        <v>1937</v>
      </c>
      <c r="F318" s="140" t="s">
        <v>1938</v>
      </c>
      <c r="G318" s="141" t="s">
        <v>380</v>
      </c>
      <c r="H318" s="142">
        <v>18.05</v>
      </c>
      <c r="I318" s="143"/>
      <c r="J318" s="144">
        <f>ROUND(I318*H318,2)</f>
        <v>0</v>
      </c>
      <c r="K318" s="140" t="s">
        <v>381</v>
      </c>
      <c r="L318" s="32"/>
      <c r="M318" s="145" t="s">
        <v>1</v>
      </c>
      <c r="N318" s="146" t="s">
        <v>41</v>
      </c>
      <c r="P318" s="147">
        <f>O318*H318</f>
        <v>0</v>
      </c>
      <c r="Q318" s="147">
        <v>2.9999999999999997E-4</v>
      </c>
      <c r="R318" s="147">
        <f>Q318*H318</f>
        <v>5.4149999999999997E-3</v>
      </c>
      <c r="S318" s="147">
        <v>0</v>
      </c>
      <c r="T318" s="148">
        <f>S318*H318</f>
        <v>0</v>
      </c>
      <c r="AR318" s="149" t="s">
        <v>491</v>
      </c>
      <c r="AT318" s="149" t="s">
        <v>377</v>
      </c>
      <c r="AU318" s="149" t="s">
        <v>85</v>
      </c>
      <c r="AY318" s="17" t="s">
        <v>375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491</v>
      </c>
      <c r="BM318" s="149" t="s">
        <v>4109</v>
      </c>
    </row>
    <row r="319" spans="2:65" s="1" customFormat="1" ht="16.5" customHeight="1" x14ac:dyDescent="0.2">
      <c r="B319" s="32"/>
      <c r="C319" s="179" t="s">
        <v>713</v>
      </c>
      <c r="D319" s="179" t="s">
        <v>657</v>
      </c>
      <c r="E319" s="180" t="s">
        <v>1941</v>
      </c>
      <c r="F319" s="181" t="s">
        <v>1942</v>
      </c>
      <c r="G319" s="182" t="s">
        <v>380</v>
      </c>
      <c r="H319" s="183">
        <v>19.855</v>
      </c>
      <c r="I319" s="184"/>
      <c r="J319" s="185">
        <f>ROUND(I319*H319,2)</f>
        <v>0</v>
      </c>
      <c r="K319" s="181" t="s">
        <v>381</v>
      </c>
      <c r="L319" s="186"/>
      <c r="M319" s="187" t="s">
        <v>1</v>
      </c>
      <c r="N319" s="188" t="s">
        <v>41</v>
      </c>
      <c r="P319" s="147">
        <f>O319*H319</f>
        <v>0</v>
      </c>
      <c r="Q319" s="147">
        <v>2.64E-3</v>
      </c>
      <c r="R319" s="147">
        <f>Q319*H319</f>
        <v>5.2417200000000004E-2</v>
      </c>
      <c r="S319" s="147">
        <v>0</v>
      </c>
      <c r="T319" s="148">
        <f>S319*H319</f>
        <v>0</v>
      </c>
      <c r="AR319" s="149" t="s">
        <v>585</v>
      </c>
      <c r="AT319" s="149" t="s">
        <v>657</v>
      </c>
      <c r="AU319" s="149" t="s">
        <v>85</v>
      </c>
      <c r="AY319" s="17" t="s">
        <v>375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491</v>
      </c>
      <c r="BM319" s="149" t="s">
        <v>4110</v>
      </c>
    </row>
    <row r="320" spans="2:65" s="12" customFormat="1" ht="11.25" x14ac:dyDescent="0.2">
      <c r="B320" s="151"/>
      <c r="D320" s="152" t="s">
        <v>384</v>
      </c>
      <c r="F320" s="154" t="s">
        <v>4111</v>
      </c>
      <c r="H320" s="155">
        <v>19.855</v>
      </c>
      <c r="I320" s="156"/>
      <c r="L320" s="151"/>
      <c r="M320" s="157"/>
      <c r="T320" s="158"/>
      <c r="AT320" s="153" t="s">
        <v>384</v>
      </c>
      <c r="AU320" s="153" t="s">
        <v>85</v>
      </c>
      <c r="AV320" s="12" t="s">
        <v>85</v>
      </c>
      <c r="AW320" s="12" t="s">
        <v>4</v>
      </c>
      <c r="AX320" s="12" t="s">
        <v>83</v>
      </c>
      <c r="AY320" s="153" t="s">
        <v>375</v>
      </c>
    </row>
    <row r="321" spans="2:65" s="1" customFormat="1" ht="24.2" customHeight="1" x14ac:dyDescent="0.2">
      <c r="B321" s="32"/>
      <c r="C321" s="138" t="s">
        <v>719</v>
      </c>
      <c r="D321" s="138" t="s">
        <v>377</v>
      </c>
      <c r="E321" s="139" t="s">
        <v>1946</v>
      </c>
      <c r="F321" s="140" t="s">
        <v>1947</v>
      </c>
      <c r="G321" s="141" t="s">
        <v>1308</v>
      </c>
      <c r="H321" s="192"/>
      <c r="I321" s="143"/>
      <c r="J321" s="144">
        <f>ROUND(I321*H321,2)</f>
        <v>0</v>
      </c>
      <c r="K321" s="140" t="s">
        <v>381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0</v>
      </c>
      <c r="R321" s="147">
        <f>Q321*H321</f>
        <v>0</v>
      </c>
      <c r="S321" s="147">
        <v>0</v>
      </c>
      <c r="T321" s="148">
        <f>S321*H321</f>
        <v>0</v>
      </c>
      <c r="AR321" s="149" t="s">
        <v>491</v>
      </c>
      <c r="AT321" s="149" t="s">
        <v>377</v>
      </c>
      <c r="AU321" s="149" t="s">
        <v>85</v>
      </c>
      <c r="AY321" s="17" t="s">
        <v>375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491</v>
      </c>
      <c r="BM321" s="149" t="s">
        <v>4112</v>
      </c>
    </row>
    <row r="322" spans="2:65" s="11" customFormat="1" ht="22.9" customHeight="1" x14ac:dyDescent="0.2">
      <c r="B322" s="126"/>
      <c r="D322" s="127" t="s">
        <v>75</v>
      </c>
      <c r="E322" s="136" t="s">
        <v>2063</v>
      </c>
      <c r="F322" s="136" t="s">
        <v>2064</v>
      </c>
      <c r="I322" s="129"/>
      <c r="J322" s="137">
        <f>BK322</f>
        <v>0</v>
      </c>
      <c r="L322" s="126"/>
      <c r="M322" s="131"/>
      <c r="P322" s="132">
        <f>SUM(P323:P331)</f>
        <v>0</v>
      </c>
      <c r="R322" s="132">
        <f>SUM(R323:R331)</f>
        <v>4.0416670000000002E-2</v>
      </c>
      <c r="T322" s="133">
        <f>SUM(T323:T331)</f>
        <v>0</v>
      </c>
      <c r="AR322" s="127" t="s">
        <v>85</v>
      </c>
      <c r="AT322" s="134" t="s">
        <v>75</v>
      </c>
      <c r="AU322" s="134" t="s">
        <v>83</v>
      </c>
      <c r="AY322" s="127" t="s">
        <v>375</v>
      </c>
      <c r="BK322" s="135">
        <f>SUM(BK323:BK331)</f>
        <v>0</v>
      </c>
    </row>
    <row r="323" spans="2:65" s="1" customFormat="1" ht="33" customHeight="1" x14ac:dyDescent="0.2">
      <c r="B323" s="32"/>
      <c r="C323" s="138" t="s">
        <v>723</v>
      </c>
      <c r="D323" s="138" t="s">
        <v>377</v>
      </c>
      <c r="E323" s="139" t="s">
        <v>2066</v>
      </c>
      <c r="F323" s="140" t="s">
        <v>4113</v>
      </c>
      <c r="G323" s="141" t="s">
        <v>380</v>
      </c>
      <c r="H323" s="142">
        <v>82.483000000000004</v>
      </c>
      <c r="I323" s="143"/>
      <c r="J323" s="144">
        <f>ROUND(I323*H323,2)</f>
        <v>0</v>
      </c>
      <c r="K323" s="140" t="s">
        <v>381</v>
      </c>
      <c r="L323" s="32"/>
      <c r="M323" s="145" t="s">
        <v>1</v>
      </c>
      <c r="N323" s="146" t="s">
        <v>41</v>
      </c>
      <c r="P323" s="147">
        <f>O323*H323</f>
        <v>0</v>
      </c>
      <c r="Q323" s="147">
        <v>2.0000000000000001E-4</v>
      </c>
      <c r="R323" s="147">
        <f>Q323*H323</f>
        <v>1.64966E-2</v>
      </c>
      <c r="S323" s="147">
        <v>0</v>
      </c>
      <c r="T323" s="148">
        <f>S323*H323</f>
        <v>0</v>
      </c>
      <c r="AR323" s="149" t="s">
        <v>491</v>
      </c>
      <c r="AT323" s="149" t="s">
        <v>377</v>
      </c>
      <c r="AU323" s="149" t="s">
        <v>85</v>
      </c>
      <c r="AY323" s="17" t="s">
        <v>375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491</v>
      </c>
      <c r="BM323" s="149" t="s">
        <v>4114</v>
      </c>
    </row>
    <row r="324" spans="2:65" s="14" customFormat="1" ht="11.25" x14ac:dyDescent="0.2">
      <c r="B324" s="166"/>
      <c r="D324" s="152" t="s">
        <v>384</v>
      </c>
      <c r="E324" s="167" t="s">
        <v>1</v>
      </c>
      <c r="F324" s="168" t="s">
        <v>392</v>
      </c>
      <c r="H324" s="167" t="s">
        <v>1</v>
      </c>
      <c r="I324" s="169"/>
      <c r="L324" s="166"/>
      <c r="M324" s="170"/>
      <c r="T324" s="171"/>
      <c r="AT324" s="167" t="s">
        <v>384</v>
      </c>
      <c r="AU324" s="167" t="s">
        <v>85</v>
      </c>
      <c r="AV324" s="14" t="s">
        <v>83</v>
      </c>
      <c r="AW324" s="14" t="s">
        <v>32</v>
      </c>
      <c r="AX324" s="14" t="s">
        <v>76</v>
      </c>
      <c r="AY324" s="167" t="s">
        <v>375</v>
      </c>
    </row>
    <row r="325" spans="2:65" s="14" customFormat="1" ht="11.25" x14ac:dyDescent="0.2">
      <c r="B325" s="166"/>
      <c r="D325" s="152" t="s">
        <v>384</v>
      </c>
      <c r="E325" s="167" t="s">
        <v>1</v>
      </c>
      <c r="F325" s="168" t="s">
        <v>522</v>
      </c>
      <c r="H325" s="167" t="s">
        <v>1</v>
      </c>
      <c r="I325" s="169"/>
      <c r="L325" s="166"/>
      <c r="M325" s="170"/>
      <c r="T325" s="171"/>
      <c r="AT325" s="167" t="s">
        <v>384</v>
      </c>
      <c r="AU325" s="167" t="s">
        <v>85</v>
      </c>
      <c r="AV325" s="14" t="s">
        <v>83</v>
      </c>
      <c r="AW325" s="14" t="s">
        <v>32</v>
      </c>
      <c r="AX325" s="14" t="s">
        <v>76</v>
      </c>
      <c r="AY325" s="167" t="s">
        <v>375</v>
      </c>
    </row>
    <row r="326" spans="2:65" s="12" customFormat="1" ht="11.25" x14ac:dyDescent="0.2">
      <c r="B326" s="151"/>
      <c r="D326" s="152" t="s">
        <v>384</v>
      </c>
      <c r="E326" s="153" t="s">
        <v>1</v>
      </c>
      <c r="F326" s="154" t="s">
        <v>4043</v>
      </c>
      <c r="H326" s="155">
        <v>64.433000000000007</v>
      </c>
      <c r="I326" s="156"/>
      <c r="L326" s="151"/>
      <c r="M326" s="157"/>
      <c r="T326" s="158"/>
      <c r="AT326" s="153" t="s">
        <v>384</v>
      </c>
      <c r="AU326" s="153" t="s">
        <v>85</v>
      </c>
      <c r="AV326" s="12" t="s">
        <v>85</v>
      </c>
      <c r="AW326" s="12" t="s">
        <v>32</v>
      </c>
      <c r="AX326" s="12" t="s">
        <v>76</v>
      </c>
      <c r="AY326" s="153" t="s">
        <v>375</v>
      </c>
    </row>
    <row r="327" spans="2:65" s="14" customFormat="1" ht="11.25" x14ac:dyDescent="0.2">
      <c r="B327" s="166"/>
      <c r="D327" s="152" t="s">
        <v>384</v>
      </c>
      <c r="E327" s="167" t="s">
        <v>1</v>
      </c>
      <c r="F327" s="168" t="s">
        <v>2069</v>
      </c>
      <c r="H327" s="167" t="s">
        <v>1</v>
      </c>
      <c r="I327" s="169"/>
      <c r="L327" s="166"/>
      <c r="M327" s="170"/>
      <c r="T327" s="171"/>
      <c r="AT327" s="167" t="s">
        <v>384</v>
      </c>
      <c r="AU327" s="167" t="s">
        <v>85</v>
      </c>
      <c r="AV327" s="14" t="s">
        <v>83</v>
      </c>
      <c r="AW327" s="14" t="s">
        <v>32</v>
      </c>
      <c r="AX327" s="14" t="s">
        <v>76</v>
      </c>
      <c r="AY327" s="167" t="s">
        <v>375</v>
      </c>
    </row>
    <row r="328" spans="2:65" s="12" customFormat="1" ht="11.25" x14ac:dyDescent="0.2">
      <c r="B328" s="151"/>
      <c r="D328" s="152" t="s">
        <v>384</v>
      </c>
      <c r="E328" s="153" t="s">
        <v>1</v>
      </c>
      <c r="F328" s="154" t="s">
        <v>4115</v>
      </c>
      <c r="H328" s="155">
        <v>18.05</v>
      </c>
      <c r="I328" s="156"/>
      <c r="L328" s="151"/>
      <c r="M328" s="157"/>
      <c r="T328" s="158"/>
      <c r="AT328" s="153" t="s">
        <v>384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375</v>
      </c>
    </row>
    <row r="329" spans="2:65" s="13" customFormat="1" ht="11.25" x14ac:dyDescent="0.2">
      <c r="B329" s="159"/>
      <c r="D329" s="152" t="s">
        <v>384</v>
      </c>
      <c r="E329" s="160" t="s">
        <v>228</v>
      </c>
      <c r="F329" s="161" t="s">
        <v>387</v>
      </c>
      <c r="H329" s="162">
        <v>82.483000000000004</v>
      </c>
      <c r="I329" s="163"/>
      <c r="L329" s="159"/>
      <c r="M329" s="164"/>
      <c r="T329" s="165"/>
      <c r="AT329" s="160" t="s">
        <v>384</v>
      </c>
      <c r="AU329" s="160" t="s">
        <v>85</v>
      </c>
      <c r="AV329" s="13" t="s">
        <v>382</v>
      </c>
      <c r="AW329" s="13" t="s">
        <v>32</v>
      </c>
      <c r="AX329" s="13" t="s">
        <v>83</v>
      </c>
      <c r="AY329" s="160" t="s">
        <v>375</v>
      </c>
    </row>
    <row r="330" spans="2:65" s="1" customFormat="1" ht="24.2" customHeight="1" x14ac:dyDescent="0.2">
      <c r="B330" s="32"/>
      <c r="C330" s="138" t="s">
        <v>729</v>
      </c>
      <c r="D330" s="138" t="s">
        <v>377</v>
      </c>
      <c r="E330" s="139" t="s">
        <v>2084</v>
      </c>
      <c r="F330" s="140" t="s">
        <v>2085</v>
      </c>
      <c r="G330" s="141" t="s">
        <v>380</v>
      </c>
      <c r="H330" s="142">
        <v>82.483000000000004</v>
      </c>
      <c r="I330" s="143"/>
      <c r="J330" s="144">
        <f>ROUND(I330*H330,2)</f>
        <v>0</v>
      </c>
      <c r="K330" s="140" t="s">
        <v>381</v>
      </c>
      <c r="L330" s="32"/>
      <c r="M330" s="145" t="s">
        <v>1</v>
      </c>
      <c r="N330" s="146" t="s">
        <v>41</v>
      </c>
      <c r="P330" s="147">
        <f>O330*H330</f>
        <v>0</v>
      </c>
      <c r="Q330" s="147">
        <v>2.9E-4</v>
      </c>
      <c r="R330" s="147">
        <f>Q330*H330</f>
        <v>2.3920070000000002E-2</v>
      </c>
      <c r="S330" s="147">
        <v>0</v>
      </c>
      <c r="T330" s="148">
        <f>S330*H330</f>
        <v>0</v>
      </c>
      <c r="AR330" s="149" t="s">
        <v>491</v>
      </c>
      <c r="AT330" s="149" t="s">
        <v>377</v>
      </c>
      <c r="AU330" s="149" t="s">
        <v>85</v>
      </c>
      <c r="AY330" s="17" t="s">
        <v>375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491</v>
      </c>
      <c r="BM330" s="149" t="s">
        <v>4116</v>
      </c>
    </row>
    <row r="331" spans="2:65" s="12" customFormat="1" ht="11.25" x14ac:dyDescent="0.2">
      <c r="B331" s="151"/>
      <c r="D331" s="152" t="s">
        <v>384</v>
      </c>
      <c r="E331" s="153" t="s">
        <v>1</v>
      </c>
      <c r="F331" s="154" t="s">
        <v>228</v>
      </c>
      <c r="H331" s="155">
        <v>82.483000000000004</v>
      </c>
      <c r="I331" s="156"/>
      <c r="L331" s="151"/>
      <c r="M331" s="193"/>
      <c r="N331" s="194"/>
      <c r="O331" s="194"/>
      <c r="P331" s="194"/>
      <c r="Q331" s="194"/>
      <c r="R331" s="194"/>
      <c r="S331" s="194"/>
      <c r="T331" s="195"/>
      <c r="AT331" s="153" t="s">
        <v>384</v>
      </c>
      <c r="AU331" s="153" t="s">
        <v>85</v>
      </c>
      <c r="AV331" s="12" t="s">
        <v>85</v>
      </c>
      <c r="AW331" s="12" t="s">
        <v>32</v>
      </c>
      <c r="AX331" s="12" t="s">
        <v>83</v>
      </c>
      <c r="AY331" s="153" t="s">
        <v>375</v>
      </c>
    </row>
    <row r="332" spans="2:65" s="1" customFormat="1" ht="6.95" customHeight="1" x14ac:dyDescent="0.2">
      <c r="B332" s="44"/>
      <c r="C332" s="45"/>
      <c r="D332" s="45"/>
      <c r="E332" s="45"/>
      <c r="F332" s="45"/>
      <c r="G332" s="45"/>
      <c r="H332" s="45"/>
      <c r="I332" s="45"/>
      <c r="J332" s="45"/>
      <c r="K332" s="45"/>
      <c r="L332" s="32"/>
    </row>
  </sheetData>
  <sheetProtection algorithmName="SHA-512" hashValue="vaUwpEy80BsCxXs4f9P7/pdr/NMNJiOxa4hYh4enu1CPoh5E4dJkdVa7yv1iNe60hvoC0dwnp5rMI5pqe73ygw==" saltValue="PZx9ssD9jHK3H6fiffmwotVPOVofZ2Xnydx2oj7Z5UfQ1C+1kRwYZf+lsjh56FJ4UyH3xEUzIF9gj7Zom/Emrw==" spinCount="100000" sheet="1" objects="1" scenarios="1" formatColumns="0" formatRows="0" autoFilter="0"/>
  <autoFilter ref="C135:K331" xr:uid="{00000000-0009-0000-0000-000008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4117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4118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ROUND((SUM(BE126:BE133)),  2)</f>
        <v>0</v>
      </c>
      <c r="I37" s="98">
        <v>0.21</v>
      </c>
      <c r="J37" s="85">
        <f>ROUND(((SUM(BE126:BE133))*I37),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ROUND((SUM(BF126:BF133)),  2)</f>
        <v>0</v>
      </c>
      <c r="I38" s="98">
        <v>0.15</v>
      </c>
      <c r="J38" s="85">
        <f>ROUND(((SUM(BF126:BF133))*I38),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ROUND((SUM(BG126:BG133)),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ROUND((SUM(BH126:BH133)),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ROUND((SUM(BI126:BI133)),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4117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01.04_NEP - VYTÁPĚNÍ I.etapa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4119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360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216</v>
      </c>
      <c r="L113" s="20"/>
    </row>
    <row r="114" spans="2:63" ht="16.5" customHeight="1" x14ac:dyDescent="0.2">
      <c r="B114" s="20"/>
      <c r="E114" s="258" t="s">
        <v>220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224</v>
      </c>
      <c r="L115" s="20"/>
    </row>
    <row r="116" spans="2:63" s="1" customFormat="1" ht="16.5" customHeight="1" x14ac:dyDescent="0.2">
      <c r="B116" s="32"/>
      <c r="E116" s="251" t="s">
        <v>4117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231</v>
      </c>
      <c r="L117" s="32"/>
    </row>
    <row r="118" spans="2:63" s="1" customFormat="1" ht="16.5" customHeight="1" x14ac:dyDescent="0.2">
      <c r="B118" s="32"/>
      <c r="E118" s="240" t="str">
        <f>E13</f>
        <v>SO 01.04_NEP - VYTÁPĚNÍ I.etapa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361</v>
      </c>
      <c r="D125" s="120" t="s">
        <v>61</v>
      </c>
      <c r="E125" s="120" t="s">
        <v>57</v>
      </c>
      <c r="F125" s="120" t="s">
        <v>58</v>
      </c>
      <c r="G125" s="120" t="s">
        <v>362</v>
      </c>
      <c r="H125" s="120" t="s">
        <v>363</v>
      </c>
      <c r="I125" s="120" t="s">
        <v>364</v>
      </c>
      <c r="J125" s="120" t="s">
        <v>329</v>
      </c>
      <c r="K125" s="121" t="s">
        <v>365</v>
      </c>
      <c r="L125" s="118"/>
      <c r="M125" s="59" t="s">
        <v>1</v>
      </c>
      <c r="N125" s="60" t="s">
        <v>40</v>
      </c>
      <c r="O125" s="60" t="s">
        <v>366</v>
      </c>
      <c r="P125" s="60" t="s">
        <v>367</v>
      </c>
      <c r="Q125" s="60" t="s">
        <v>368</v>
      </c>
      <c r="R125" s="60" t="s">
        <v>369</v>
      </c>
      <c r="S125" s="60" t="s">
        <v>370</v>
      </c>
      <c r="T125" s="61" t="s">
        <v>371</v>
      </c>
    </row>
    <row r="126" spans="2:63" s="1" customFormat="1" ht="22.9" customHeight="1" x14ac:dyDescent="0.25">
      <c r="B126" s="32"/>
      <c r="C126" s="64" t="s">
        <v>372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75</v>
      </c>
      <c r="E127" s="128" t="s">
        <v>1253</v>
      </c>
      <c r="F127" s="128" t="s">
        <v>1254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83</v>
      </c>
      <c r="AT127" s="134" t="s">
        <v>75</v>
      </c>
      <c r="AU127" s="134" t="s">
        <v>76</v>
      </c>
      <c r="AY127" s="127" t="s">
        <v>375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75</v>
      </c>
      <c r="E128" s="136" t="s">
        <v>4120</v>
      </c>
      <c r="F128" s="136" t="s">
        <v>4121</v>
      </c>
      <c r="I128" s="129"/>
      <c r="J128" s="137">
        <f>BK128</f>
        <v>0</v>
      </c>
      <c r="L128" s="126"/>
      <c r="M128" s="131"/>
      <c r="P128" s="132">
        <f>SUM(P129:P133)</f>
        <v>0</v>
      </c>
      <c r="R128" s="132">
        <f>SUM(R129:R133)</f>
        <v>0</v>
      </c>
      <c r="T128" s="133">
        <f>SUM(T129:T133)</f>
        <v>0</v>
      </c>
      <c r="AR128" s="127" t="s">
        <v>83</v>
      </c>
      <c r="AT128" s="134" t="s">
        <v>75</v>
      </c>
      <c r="AU128" s="134" t="s">
        <v>83</v>
      </c>
      <c r="AY128" s="127" t="s">
        <v>375</v>
      </c>
      <c r="BK128" s="135">
        <f>SUM(BK129:BK133)</f>
        <v>0</v>
      </c>
    </row>
    <row r="129" spans="2:65" s="1" customFormat="1" ht="21.75" customHeight="1" x14ac:dyDescent="0.2">
      <c r="B129" s="32"/>
      <c r="C129" s="138" t="s">
        <v>83</v>
      </c>
      <c r="D129" s="138" t="s">
        <v>377</v>
      </c>
      <c r="E129" s="139" t="s">
        <v>4122</v>
      </c>
      <c r="F129" s="140" t="s">
        <v>4123</v>
      </c>
      <c r="G129" s="141" t="s">
        <v>2450</v>
      </c>
      <c r="H129" s="142">
        <v>32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382</v>
      </c>
      <c r="AT129" s="149" t="s">
        <v>377</v>
      </c>
      <c r="AU129" s="149" t="s">
        <v>85</v>
      </c>
      <c r="AY129" s="17" t="s">
        <v>375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382</v>
      </c>
      <c r="BM129" s="149" t="s">
        <v>4124</v>
      </c>
    </row>
    <row r="130" spans="2:65" s="1" customFormat="1" ht="37.9" customHeight="1" x14ac:dyDescent="0.2">
      <c r="B130" s="32"/>
      <c r="C130" s="138" t="s">
        <v>85</v>
      </c>
      <c r="D130" s="138" t="s">
        <v>377</v>
      </c>
      <c r="E130" s="139" t="s">
        <v>4125</v>
      </c>
      <c r="F130" s="140" t="s">
        <v>4126</v>
      </c>
      <c r="G130" s="141" t="s">
        <v>532</v>
      </c>
      <c r="H130" s="142">
        <v>1</v>
      </c>
      <c r="I130" s="143"/>
      <c r="J130" s="144">
        <f>ROUND(I130*H130,2)</f>
        <v>0</v>
      </c>
      <c r="K130" s="140" t="s">
        <v>1</v>
      </c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382</v>
      </c>
      <c r="AT130" s="149" t="s">
        <v>377</v>
      </c>
      <c r="AU130" s="149" t="s">
        <v>85</v>
      </c>
      <c r="AY130" s="17" t="s">
        <v>375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382</v>
      </c>
      <c r="BM130" s="149" t="s">
        <v>4127</v>
      </c>
    </row>
    <row r="131" spans="2:65" s="1" customFormat="1" ht="37.9" customHeight="1" x14ac:dyDescent="0.2">
      <c r="B131" s="32"/>
      <c r="C131" s="138" t="s">
        <v>93</v>
      </c>
      <c r="D131" s="138" t="s">
        <v>377</v>
      </c>
      <c r="E131" s="139" t="s">
        <v>4128</v>
      </c>
      <c r="F131" s="140" t="s">
        <v>4129</v>
      </c>
      <c r="G131" s="141" t="s">
        <v>532</v>
      </c>
      <c r="H131" s="142">
        <v>1</v>
      </c>
      <c r="I131" s="143"/>
      <c r="J131" s="144">
        <f>ROUND(I131*H131,2)</f>
        <v>0</v>
      </c>
      <c r="K131" s="140" t="s">
        <v>1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382</v>
      </c>
      <c r="AT131" s="149" t="s">
        <v>377</v>
      </c>
      <c r="AU131" s="149" t="s">
        <v>85</v>
      </c>
      <c r="AY131" s="17" t="s">
        <v>375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382</v>
      </c>
      <c r="BM131" s="149" t="s">
        <v>4130</v>
      </c>
    </row>
    <row r="132" spans="2:65" s="1" customFormat="1" ht="24.2" customHeight="1" x14ac:dyDescent="0.2">
      <c r="B132" s="32"/>
      <c r="C132" s="138" t="s">
        <v>382</v>
      </c>
      <c r="D132" s="138" t="s">
        <v>377</v>
      </c>
      <c r="E132" s="139" t="s">
        <v>4131</v>
      </c>
      <c r="F132" s="140" t="s">
        <v>4132</v>
      </c>
      <c r="G132" s="141" t="s">
        <v>2450</v>
      </c>
      <c r="H132" s="142">
        <v>48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382</v>
      </c>
      <c r="AT132" s="149" t="s">
        <v>377</v>
      </c>
      <c r="AU132" s="149" t="s">
        <v>85</v>
      </c>
      <c r="AY132" s="17" t="s">
        <v>375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382</v>
      </c>
      <c r="BM132" s="149" t="s">
        <v>4133</v>
      </c>
    </row>
    <row r="133" spans="2:65" s="1" customFormat="1" ht="66.75" customHeight="1" x14ac:dyDescent="0.2">
      <c r="B133" s="32"/>
      <c r="C133" s="138" t="s">
        <v>404</v>
      </c>
      <c r="D133" s="138" t="s">
        <v>377</v>
      </c>
      <c r="E133" s="139" t="s">
        <v>4134</v>
      </c>
      <c r="F133" s="140" t="s">
        <v>4135</v>
      </c>
      <c r="G133" s="141" t="s">
        <v>2450</v>
      </c>
      <c r="H133" s="142">
        <v>56</v>
      </c>
      <c r="I133" s="143"/>
      <c r="J133" s="144">
        <f>ROUND(I133*H133,2)</f>
        <v>0</v>
      </c>
      <c r="K133" s="140" t="s">
        <v>1</v>
      </c>
      <c r="L133" s="32"/>
      <c r="M133" s="196" t="s">
        <v>1</v>
      </c>
      <c r="N133" s="197" t="s">
        <v>41</v>
      </c>
      <c r="O133" s="198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149" t="s">
        <v>382</v>
      </c>
      <c r="AT133" s="149" t="s">
        <v>377</v>
      </c>
      <c r="AU133" s="149" t="s">
        <v>85</v>
      </c>
      <c r="AY133" s="17" t="s">
        <v>375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382</v>
      </c>
      <c r="BM133" s="149" t="s">
        <v>4136</v>
      </c>
    </row>
    <row r="134" spans="2:65" s="1" customFormat="1" ht="6.95" customHeight="1" x14ac:dyDescent="0.2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6kvrICBF3F9Og37akeky7Vh/LSydAE4LX9VAltm32/BlAR3VL+Zv7xHu/wfPyLzY+alEwDjcA7sfH3yj3PtA4w==" saltValue="JJ3A50RV1lmXc25rMYVmEkvNgaoiC+EyvNbeJbh82uiD/6HbsbpPPqy9gaCqnDkueVDmu+7OK9N7ptfIuHVAew==" spinCount="100000" sheet="1" objects="1" scenarios="1" formatColumns="0" formatRows="0" autoFilter="0"/>
  <autoFilter ref="C125:K133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127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4117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4137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ROUND((SUM(BE126:BE137)),  2)</f>
        <v>0</v>
      </c>
      <c r="I37" s="98">
        <v>0.21</v>
      </c>
      <c r="J37" s="85">
        <f>ROUND(((SUM(BE126:BE137))*I37),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ROUND((SUM(BF126:BF137)),  2)</f>
        <v>0</v>
      </c>
      <c r="I38" s="98">
        <v>0.15</v>
      </c>
      <c r="J38" s="85">
        <f>ROUND(((SUM(BF126:BF137))*I38),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ROUND((SUM(BG126:BG137)),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ROUND((SUM(BH126:BH137)),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ROUND((SUM(BI126:BI137)),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4117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01.05_NEP - VZDUCHOTECHNIKA I.etapa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4138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360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216</v>
      </c>
      <c r="L113" s="20"/>
    </row>
    <row r="114" spans="2:63" ht="16.5" customHeight="1" x14ac:dyDescent="0.2">
      <c r="B114" s="20"/>
      <c r="E114" s="258" t="s">
        <v>220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224</v>
      </c>
      <c r="L115" s="20"/>
    </row>
    <row r="116" spans="2:63" s="1" customFormat="1" ht="16.5" customHeight="1" x14ac:dyDescent="0.2">
      <c r="B116" s="32"/>
      <c r="E116" s="251" t="s">
        <v>4117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231</v>
      </c>
      <c r="L117" s="32"/>
    </row>
    <row r="118" spans="2:63" s="1" customFormat="1" ht="16.5" customHeight="1" x14ac:dyDescent="0.2">
      <c r="B118" s="32"/>
      <c r="E118" s="240" t="str">
        <f>E13</f>
        <v>SO 01.05_NEP - VZDUCHOTECHNIKA I.etapa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361</v>
      </c>
      <c r="D125" s="120" t="s">
        <v>61</v>
      </c>
      <c r="E125" s="120" t="s">
        <v>57</v>
      </c>
      <c r="F125" s="120" t="s">
        <v>58</v>
      </c>
      <c r="G125" s="120" t="s">
        <v>362</v>
      </c>
      <c r="H125" s="120" t="s">
        <v>363</v>
      </c>
      <c r="I125" s="120" t="s">
        <v>364</v>
      </c>
      <c r="J125" s="120" t="s">
        <v>329</v>
      </c>
      <c r="K125" s="121" t="s">
        <v>365</v>
      </c>
      <c r="L125" s="118"/>
      <c r="M125" s="59" t="s">
        <v>1</v>
      </c>
      <c r="N125" s="60" t="s">
        <v>40</v>
      </c>
      <c r="O125" s="60" t="s">
        <v>366</v>
      </c>
      <c r="P125" s="60" t="s">
        <v>367</v>
      </c>
      <c r="Q125" s="60" t="s">
        <v>368</v>
      </c>
      <c r="R125" s="60" t="s">
        <v>369</v>
      </c>
      <c r="S125" s="60" t="s">
        <v>370</v>
      </c>
      <c r="T125" s="61" t="s">
        <v>371</v>
      </c>
    </row>
    <row r="126" spans="2:63" s="1" customFormat="1" ht="22.9" customHeight="1" x14ac:dyDescent="0.25">
      <c r="B126" s="32"/>
      <c r="C126" s="64" t="s">
        <v>372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75</v>
      </c>
      <c r="E127" s="128" t="s">
        <v>1253</v>
      </c>
      <c r="F127" s="128" t="s">
        <v>1254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83</v>
      </c>
      <c r="AT127" s="134" t="s">
        <v>75</v>
      </c>
      <c r="AU127" s="134" t="s">
        <v>76</v>
      </c>
      <c r="AY127" s="127" t="s">
        <v>375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75</v>
      </c>
      <c r="E128" s="136" t="s">
        <v>4139</v>
      </c>
      <c r="F128" s="136" t="s">
        <v>4121</v>
      </c>
      <c r="I128" s="129"/>
      <c r="J128" s="137">
        <f>BK128</f>
        <v>0</v>
      </c>
      <c r="L128" s="126"/>
      <c r="M128" s="131"/>
      <c r="P128" s="132">
        <f>SUM(P129:P137)</f>
        <v>0</v>
      </c>
      <c r="R128" s="132">
        <f>SUM(R129:R137)</f>
        <v>0</v>
      </c>
      <c r="T128" s="133">
        <f>SUM(T129:T137)</f>
        <v>0</v>
      </c>
      <c r="AR128" s="127" t="s">
        <v>83</v>
      </c>
      <c r="AT128" s="134" t="s">
        <v>75</v>
      </c>
      <c r="AU128" s="134" t="s">
        <v>83</v>
      </c>
      <c r="AY128" s="127" t="s">
        <v>375</v>
      </c>
      <c r="BK128" s="135">
        <f>SUM(BK129:BK137)</f>
        <v>0</v>
      </c>
    </row>
    <row r="129" spans="2:65" s="1" customFormat="1" ht="16.5" customHeight="1" x14ac:dyDescent="0.2">
      <c r="B129" s="32"/>
      <c r="C129" s="138" t="s">
        <v>83</v>
      </c>
      <c r="D129" s="138" t="s">
        <v>377</v>
      </c>
      <c r="E129" s="139" t="s">
        <v>4140</v>
      </c>
      <c r="F129" s="140" t="s">
        <v>4141</v>
      </c>
      <c r="G129" s="141" t="s">
        <v>532</v>
      </c>
      <c r="H129" s="142">
        <v>1</v>
      </c>
      <c r="I129" s="143"/>
      <c r="J129" s="144">
        <f t="shared" ref="J129:J137" si="0"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ref="P129:P137" si="1">O129*H129</f>
        <v>0</v>
      </c>
      <c r="Q129" s="147">
        <v>0</v>
      </c>
      <c r="R129" s="147">
        <f t="shared" ref="R129:R137" si="2">Q129*H129</f>
        <v>0</v>
      </c>
      <c r="S129" s="147">
        <v>0</v>
      </c>
      <c r="T129" s="148">
        <f t="shared" ref="T129:T137" si="3">S129*H129</f>
        <v>0</v>
      </c>
      <c r="AR129" s="149" t="s">
        <v>382</v>
      </c>
      <c r="AT129" s="149" t="s">
        <v>377</v>
      </c>
      <c r="AU129" s="149" t="s">
        <v>85</v>
      </c>
      <c r="AY129" s="17" t="s">
        <v>375</v>
      </c>
      <c r="BE129" s="150">
        <f t="shared" ref="BE129:BE137" si="4">IF(N129="základní",J129,0)</f>
        <v>0</v>
      </c>
      <c r="BF129" s="150">
        <f t="shared" ref="BF129:BF137" si="5">IF(N129="snížená",J129,0)</f>
        <v>0</v>
      </c>
      <c r="BG129" s="150">
        <f t="shared" ref="BG129:BG137" si="6">IF(N129="zákl. přenesená",J129,0)</f>
        <v>0</v>
      </c>
      <c r="BH129" s="150">
        <f t="shared" ref="BH129:BH137" si="7">IF(N129="sníž. přenesená",J129,0)</f>
        <v>0</v>
      </c>
      <c r="BI129" s="150">
        <f t="shared" ref="BI129:BI137" si="8">IF(N129="nulová",J129,0)</f>
        <v>0</v>
      </c>
      <c r="BJ129" s="17" t="s">
        <v>83</v>
      </c>
      <c r="BK129" s="150">
        <f t="shared" ref="BK129:BK137" si="9">ROUND(I129*H129,2)</f>
        <v>0</v>
      </c>
      <c r="BL129" s="17" t="s">
        <v>382</v>
      </c>
      <c r="BM129" s="149" t="s">
        <v>4142</v>
      </c>
    </row>
    <row r="130" spans="2:65" s="1" customFormat="1" ht="21.75" customHeight="1" x14ac:dyDescent="0.2">
      <c r="B130" s="32"/>
      <c r="C130" s="138" t="s">
        <v>85</v>
      </c>
      <c r="D130" s="138" t="s">
        <v>377</v>
      </c>
      <c r="E130" s="139" t="s">
        <v>4143</v>
      </c>
      <c r="F130" s="140" t="s">
        <v>4144</v>
      </c>
      <c r="G130" s="141" t="s">
        <v>532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382</v>
      </c>
      <c r="AT130" s="149" t="s">
        <v>377</v>
      </c>
      <c r="AU130" s="149" t="s">
        <v>85</v>
      </c>
      <c r="AY130" s="17" t="s">
        <v>375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382</v>
      </c>
      <c r="BM130" s="149" t="s">
        <v>4145</v>
      </c>
    </row>
    <row r="131" spans="2:65" s="1" customFormat="1" ht="24.2" customHeight="1" x14ac:dyDescent="0.2">
      <c r="B131" s="32"/>
      <c r="C131" s="138" t="s">
        <v>93</v>
      </c>
      <c r="D131" s="138" t="s">
        <v>377</v>
      </c>
      <c r="E131" s="139" t="s">
        <v>4146</v>
      </c>
      <c r="F131" s="140" t="s">
        <v>4147</v>
      </c>
      <c r="G131" s="141" t="s">
        <v>532</v>
      </c>
      <c r="H131" s="142">
        <v>11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382</v>
      </c>
      <c r="AT131" s="149" t="s">
        <v>377</v>
      </c>
      <c r="AU131" s="149" t="s">
        <v>85</v>
      </c>
      <c r="AY131" s="17" t="s">
        <v>375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382</v>
      </c>
      <c r="BM131" s="149" t="s">
        <v>4148</v>
      </c>
    </row>
    <row r="132" spans="2:65" s="1" customFormat="1" ht="16.5" customHeight="1" x14ac:dyDescent="0.2">
      <c r="B132" s="32"/>
      <c r="C132" s="138" t="s">
        <v>382</v>
      </c>
      <c r="D132" s="138" t="s">
        <v>377</v>
      </c>
      <c r="E132" s="139" t="s">
        <v>4149</v>
      </c>
      <c r="F132" s="140" t="s">
        <v>4150</v>
      </c>
      <c r="G132" s="141" t="s">
        <v>532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382</v>
      </c>
      <c r="AT132" s="149" t="s">
        <v>377</v>
      </c>
      <c r="AU132" s="149" t="s">
        <v>85</v>
      </c>
      <c r="AY132" s="17" t="s">
        <v>375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382</v>
      </c>
      <c r="BM132" s="149" t="s">
        <v>4151</v>
      </c>
    </row>
    <row r="133" spans="2:65" s="1" customFormat="1" ht="44.25" customHeight="1" x14ac:dyDescent="0.2">
      <c r="B133" s="32"/>
      <c r="C133" s="138" t="s">
        <v>404</v>
      </c>
      <c r="D133" s="138" t="s">
        <v>377</v>
      </c>
      <c r="E133" s="139" t="s">
        <v>4152</v>
      </c>
      <c r="F133" s="140" t="s">
        <v>4153</v>
      </c>
      <c r="G133" s="141" t="s">
        <v>2338</v>
      </c>
      <c r="H133" s="142">
        <v>64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382</v>
      </c>
      <c r="AT133" s="149" t="s">
        <v>377</v>
      </c>
      <c r="AU133" s="149" t="s">
        <v>85</v>
      </c>
      <c r="AY133" s="17" t="s">
        <v>375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382</v>
      </c>
      <c r="BM133" s="149" t="s">
        <v>4154</v>
      </c>
    </row>
    <row r="134" spans="2:65" s="1" customFormat="1" ht="16.5" customHeight="1" x14ac:dyDescent="0.2">
      <c r="B134" s="32"/>
      <c r="C134" s="138" t="s">
        <v>413</v>
      </c>
      <c r="D134" s="138" t="s">
        <v>377</v>
      </c>
      <c r="E134" s="139" t="s">
        <v>4155</v>
      </c>
      <c r="F134" s="140" t="s">
        <v>4156</v>
      </c>
      <c r="G134" s="141" t="s">
        <v>1788</v>
      </c>
      <c r="H134" s="142">
        <v>120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382</v>
      </c>
      <c r="AT134" s="149" t="s">
        <v>377</v>
      </c>
      <c r="AU134" s="149" t="s">
        <v>85</v>
      </c>
      <c r="AY134" s="17" t="s">
        <v>375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382</v>
      </c>
      <c r="BM134" s="149" t="s">
        <v>4157</v>
      </c>
    </row>
    <row r="135" spans="2:65" s="1" customFormat="1" ht="24.2" customHeight="1" x14ac:dyDescent="0.2">
      <c r="B135" s="32"/>
      <c r="C135" s="138" t="s">
        <v>418</v>
      </c>
      <c r="D135" s="138" t="s">
        <v>377</v>
      </c>
      <c r="E135" s="139" t="s">
        <v>4158</v>
      </c>
      <c r="F135" s="140" t="s">
        <v>4159</v>
      </c>
      <c r="G135" s="141" t="s">
        <v>1788</v>
      </c>
      <c r="H135" s="142">
        <v>60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382</v>
      </c>
      <c r="AT135" s="149" t="s">
        <v>377</v>
      </c>
      <c r="AU135" s="149" t="s">
        <v>85</v>
      </c>
      <c r="AY135" s="17" t="s">
        <v>375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382</v>
      </c>
      <c r="BM135" s="149" t="s">
        <v>4160</v>
      </c>
    </row>
    <row r="136" spans="2:65" s="1" customFormat="1" ht="24.2" customHeight="1" x14ac:dyDescent="0.2">
      <c r="B136" s="32"/>
      <c r="C136" s="138" t="s">
        <v>424</v>
      </c>
      <c r="D136" s="138" t="s">
        <v>377</v>
      </c>
      <c r="E136" s="139" t="s">
        <v>4161</v>
      </c>
      <c r="F136" s="140" t="s">
        <v>4162</v>
      </c>
      <c r="G136" s="141" t="s">
        <v>532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382</v>
      </c>
      <c r="AT136" s="149" t="s">
        <v>377</v>
      </c>
      <c r="AU136" s="149" t="s">
        <v>85</v>
      </c>
      <c r="AY136" s="17" t="s">
        <v>375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382</v>
      </c>
      <c r="BM136" s="149" t="s">
        <v>4163</v>
      </c>
    </row>
    <row r="137" spans="2:65" s="1" customFormat="1" ht="24.2" customHeight="1" x14ac:dyDescent="0.2">
      <c r="B137" s="32"/>
      <c r="C137" s="138" t="s">
        <v>428</v>
      </c>
      <c r="D137" s="138" t="s">
        <v>377</v>
      </c>
      <c r="E137" s="139" t="s">
        <v>4164</v>
      </c>
      <c r="F137" s="140" t="s">
        <v>4165</v>
      </c>
      <c r="G137" s="141" t="s">
        <v>532</v>
      </c>
      <c r="H137" s="142">
        <v>12</v>
      </c>
      <c r="I137" s="143"/>
      <c r="J137" s="144">
        <f t="shared" si="0"/>
        <v>0</v>
      </c>
      <c r="K137" s="140" t="s">
        <v>1</v>
      </c>
      <c r="L137" s="32"/>
      <c r="M137" s="196" t="s">
        <v>1</v>
      </c>
      <c r="N137" s="197" t="s">
        <v>41</v>
      </c>
      <c r="O137" s="198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AR137" s="149" t="s">
        <v>382</v>
      </c>
      <c r="AT137" s="149" t="s">
        <v>377</v>
      </c>
      <c r="AU137" s="149" t="s">
        <v>85</v>
      </c>
      <c r="AY137" s="17" t="s">
        <v>375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382</v>
      </c>
      <c r="BM137" s="149" t="s">
        <v>4166</v>
      </c>
    </row>
    <row r="138" spans="2:65" s="1" customFormat="1" ht="6.95" customHeight="1" x14ac:dyDescent="0.2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p/bPhkObUnKdUW/dmbCkYbzBHJjF4paZqw5Ra36DdSgT+jKnCZTHzQTGAx9xAGdNSTnRhzpDIn/3aKydP0u5XA==" saltValue="yTKl5Soyf+RIWpjHIUKwvtnmm20C77gVjZHX3taQ/tl5SoGsEwRDPOPLagc4h+B9nGmZUN0W/aBZdhPMgZacdQ==" spinCount="100000" sheet="1" objects="1" scenarios="1" formatColumns="0" formatRows="0" autoFilter="0"/>
  <autoFilter ref="C125:K137" xr:uid="{00000000-0009-0000-0000-00000A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4117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4167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ROUND(J125,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ROUND((SUM(BE125:BE129)),  2)</f>
        <v>0</v>
      </c>
      <c r="I37" s="98">
        <v>0.21</v>
      </c>
      <c r="J37" s="85">
        <f>ROUND(((SUM(BE125:BE129))*I37),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ROUND((SUM(BF125:BF129)),  2)</f>
        <v>0</v>
      </c>
      <c r="I38" s="98">
        <v>0.15</v>
      </c>
      <c r="J38" s="85">
        <f>ROUND(((SUM(BF125:BF129))*I38),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ROUND((SUM(BG125:BG129)),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ROUND((SUM(BH125:BH129)),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ROUND((SUM(BI125:BI129)),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4117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SO 01.06_NEP - ELEKTROINSTALACE I.etapa PŘÍSTAVBA - VRN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J125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4168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 x14ac:dyDescent="0.2">
      <c r="B102" s="32"/>
      <c r="L102" s="32"/>
    </row>
    <row r="103" spans="2:47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 x14ac:dyDescent="0.2">
      <c r="B108" s="32"/>
      <c r="C108" s="21" t="s">
        <v>360</v>
      </c>
      <c r="L108" s="32"/>
    </row>
    <row r="109" spans="2:47" s="1" customFormat="1" ht="6.95" customHeight="1" x14ac:dyDescent="0.2">
      <c r="B109" s="32"/>
      <c r="L109" s="32"/>
    </row>
    <row r="110" spans="2:47" s="1" customFormat="1" ht="12" customHeight="1" x14ac:dyDescent="0.2">
      <c r="B110" s="32"/>
      <c r="C110" s="27" t="s">
        <v>16</v>
      </c>
      <c r="L110" s="32"/>
    </row>
    <row r="111" spans="2:47" s="1" customFormat="1" ht="26.25" customHeight="1" x14ac:dyDescent="0.2">
      <c r="B111" s="32"/>
      <c r="E111" s="258" t="str">
        <f>E7</f>
        <v>PŘÍSTAVBA A STAVEBNÍ ÚPRAVY  DÍLEN HORSKÁ 258, VRCHLABÍ</v>
      </c>
      <c r="F111" s="259"/>
      <c r="G111" s="259"/>
      <c r="H111" s="259"/>
      <c r="L111" s="32"/>
    </row>
    <row r="112" spans="2:47" ht="12" customHeight="1" x14ac:dyDescent="0.2">
      <c r="B112" s="20"/>
      <c r="C112" s="27" t="s">
        <v>216</v>
      </c>
      <c r="L112" s="20"/>
    </row>
    <row r="113" spans="2:65" ht="16.5" customHeight="1" x14ac:dyDescent="0.2">
      <c r="B113" s="20"/>
      <c r="E113" s="258" t="s">
        <v>220</v>
      </c>
      <c r="F113" s="219"/>
      <c r="G113" s="219"/>
      <c r="H113" s="219"/>
      <c r="L113" s="20"/>
    </row>
    <row r="114" spans="2:65" ht="12" customHeight="1" x14ac:dyDescent="0.2">
      <c r="B114" s="20"/>
      <c r="C114" s="27" t="s">
        <v>224</v>
      </c>
      <c r="L114" s="20"/>
    </row>
    <row r="115" spans="2:65" s="1" customFormat="1" ht="16.5" customHeight="1" x14ac:dyDescent="0.2">
      <c r="B115" s="32"/>
      <c r="E115" s="251" t="s">
        <v>4117</v>
      </c>
      <c r="F115" s="260"/>
      <c r="G115" s="260"/>
      <c r="H115" s="260"/>
      <c r="L115" s="32"/>
    </row>
    <row r="116" spans="2:65" s="1" customFormat="1" ht="12" customHeight="1" x14ac:dyDescent="0.2">
      <c r="B116" s="32"/>
      <c r="C116" s="27" t="s">
        <v>231</v>
      </c>
      <c r="L116" s="32"/>
    </row>
    <row r="117" spans="2:65" s="1" customFormat="1" ht="30" customHeight="1" x14ac:dyDescent="0.2">
      <c r="B117" s="32"/>
      <c r="E117" s="240" t="str">
        <f>E13</f>
        <v>SO 01.06_NEP - ELEKTROINSTALACE I.etapa PŘÍSTAVBA - VRN</v>
      </c>
      <c r="F117" s="260"/>
      <c r="G117" s="260"/>
      <c r="H117" s="260"/>
      <c r="L117" s="32"/>
    </row>
    <row r="118" spans="2:65" s="1" customFormat="1" ht="6.95" customHeight="1" x14ac:dyDescent="0.2">
      <c r="B118" s="32"/>
      <c r="L118" s="32"/>
    </row>
    <row r="119" spans="2:65" s="1" customFormat="1" ht="12" customHeight="1" x14ac:dyDescent="0.2">
      <c r="B119" s="32"/>
      <c r="C119" s="27" t="s">
        <v>20</v>
      </c>
      <c r="F119" s="25" t="str">
        <f>F16</f>
        <v>Vrchlabí</v>
      </c>
      <c r="I119" s="27" t="s">
        <v>22</v>
      </c>
      <c r="J119" s="52" t="str">
        <f>IF(J16="","",J16)</f>
        <v>25. 10. 2023</v>
      </c>
      <c r="L119" s="32"/>
    </row>
    <row r="120" spans="2:65" s="1" customFormat="1" ht="6.95" customHeight="1" x14ac:dyDescent="0.2">
      <c r="B120" s="32"/>
      <c r="L120" s="32"/>
    </row>
    <row r="121" spans="2:65" s="1" customFormat="1" ht="15.2" customHeight="1" x14ac:dyDescent="0.2">
      <c r="B121" s="32"/>
      <c r="C121" s="27" t="s">
        <v>24</v>
      </c>
      <c r="F121" s="25" t="str">
        <f>E19</f>
        <v>Královéhradecký kraj</v>
      </c>
      <c r="I121" s="27" t="s">
        <v>30</v>
      </c>
      <c r="J121" s="30" t="str">
        <f>E25</f>
        <v xml:space="preserve"> </v>
      </c>
      <c r="L121" s="32"/>
    </row>
    <row r="122" spans="2:65" s="1" customFormat="1" ht="15.2" customHeight="1" x14ac:dyDescent="0.2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>IRBOS s.r.o.</v>
      </c>
      <c r="L122" s="32"/>
    </row>
    <row r="123" spans="2:65" s="1" customFormat="1" ht="10.35" customHeight="1" x14ac:dyDescent="0.2">
      <c r="B123" s="32"/>
      <c r="L123" s="32"/>
    </row>
    <row r="124" spans="2:65" s="10" customFormat="1" ht="29.25" customHeight="1" x14ac:dyDescent="0.2">
      <c r="B124" s="118"/>
      <c r="C124" s="119" t="s">
        <v>361</v>
      </c>
      <c r="D124" s="120" t="s">
        <v>61</v>
      </c>
      <c r="E124" s="120" t="s">
        <v>57</v>
      </c>
      <c r="F124" s="120" t="s">
        <v>58</v>
      </c>
      <c r="G124" s="120" t="s">
        <v>362</v>
      </c>
      <c r="H124" s="120" t="s">
        <v>363</v>
      </c>
      <c r="I124" s="120" t="s">
        <v>364</v>
      </c>
      <c r="J124" s="120" t="s">
        <v>329</v>
      </c>
      <c r="K124" s="121" t="s">
        <v>365</v>
      </c>
      <c r="L124" s="118"/>
      <c r="M124" s="59" t="s">
        <v>1</v>
      </c>
      <c r="N124" s="60" t="s">
        <v>40</v>
      </c>
      <c r="O124" s="60" t="s">
        <v>366</v>
      </c>
      <c r="P124" s="60" t="s">
        <v>367</v>
      </c>
      <c r="Q124" s="60" t="s">
        <v>368</v>
      </c>
      <c r="R124" s="60" t="s">
        <v>369</v>
      </c>
      <c r="S124" s="60" t="s">
        <v>370</v>
      </c>
      <c r="T124" s="61" t="s">
        <v>371</v>
      </c>
    </row>
    <row r="125" spans="2:65" s="1" customFormat="1" ht="22.9" customHeight="1" x14ac:dyDescent="0.25">
      <c r="B125" s="32"/>
      <c r="C125" s="64" t="s">
        <v>372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</v>
      </c>
      <c r="S125" s="53"/>
      <c r="T125" s="124">
        <f>T126</f>
        <v>0</v>
      </c>
      <c r="AT125" s="17" t="s">
        <v>75</v>
      </c>
      <c r="AU125" s="17" t="s">
        <v>331</v>
      </c>
      <c r="BK125" s="125">
        <f>BK126</f>
        <v>0</v>
      </c>
    </row>
    <row r="126" spans="2:65" s="11" customFormat="1" ht="25.9" customHeight="1" x14ac:dyDescent="0.2">
      <c r="B126" s="126"/>
      <c r="D126" s="127" t="s">
        <v>75</v>
      </c>
      <c r="E126" s="128" t="s">
        <v>4169</v>
      </c>
      <c r="F126" s="128" t="s">
        <v>4170</v>
      </c>
      <c r="I126" s="129"/>
      <c r="J126" s="130">
        <f>BK126</f>
        <v>0</v>
      </c>
      <c r="L126" s="126"/>
      <c r="M126" s="131"/>
      <c r="P126" s="132">
        <f>SUM(P127:P129)</f>
        <v>0</v>
      </c>
      <c r="R126" s="132">
        <f>SUM(R127:R129)</f>
        <v>0</v>
      </c>
      <c r="T126" s="133">
        <f>SUM(T127:T129)</f>
        <v>0</v>
      </c>
      <c r="AR126" s="127" t="s">
        <v>404</v>
      </c>
      <c r="AT126" s="134" t="s">
        <v>75</v>
      </c>
      <c r="AU126" s="134" t="s">
        <v>76</v>
      </c>
      <c r="AY126" s="127" t="s">
        <v>375</v>
      </c>
      <c r="BK126" s="135">
        <f>SUM(BK127:BK129)</f>
        <v>0</v>
      </c>
    </row>
    <row r="127" spans="2:65" s="1" customFormat="1" ht="16.5" customHeight="1" x14ac:dyDescent="0.2">
      <c r="B127" s="32"/>
      <c r="C127" s="138" t="s">
        <v>83</v>
      </c>
      <c r="D127" s="138" t="s">
        <v>377</v>
      </c>
      <c r="E127" s="139" t="s">
        <v>4171</v>
      </c>
      <c r="F127" s="140" t="s">
        <v>4172</v>
      </c>
      <c r="G127" s="141" t="s">
        <v>1169</v>
      </c>
      <c r="H127" s="142">
        <v>1</v>
      </c>
      <c r="I127" s="143"/>
      <c r="J127" s="144">
        <f>ROUND(I127*H127,2)</f>
        <v>0</v>
      </c>
      <c r="K127" s="140" t="s">
        <v>1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382</v>
      </c>
      <c r="AT127" s="149" t="s">
        <v>377</v>
      </c>
      <c r="AU127" s="149" t="s">
        <v>83</v>
      </c>
      <c r="AY127" s="17" t="s">
        <v>375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382</v>
      </c>
      <c r="BM127" s="149" t="s">
        <v>4173</v>
      </c>
    </row>
    <row r="128" spans="2:65" s="12" customFormat="1" ht="11.25" x14ac:dyDescent="0.2">
      <c r="B128" s="151"/>
      <c r="D128" s="152" t="s">
        <v>384</v>
      </c>
      <c r="E128" s="153" t="s">
        <v>1</v>
      </c>
      <c r="F128" s="154" t="s">
        <v>83</v>
      </c>
      <c r="H128" s="155">
        <v>1</v>
      </c>
      <c r="I128" s="156"/>
      <c r="L128" s="151"/>
      <c r="M128" s="157"/>
      <c r="T128" s="158"/>
      <c r="AT128" s="153" t="s">
        <v>384</v>
      </c>
      <c r="AU128" s="153" t="s">
        <v>83</v>
      </c>
      <c r="AV128" s="12" t="s">
        <v>85</v>
      </c>
      <c r="AW128" s="12" t="s">
        <v>32</v>
      </c>
      <c r="AX128" s="12" t="s">
        <v>83</v>
      </c>
      <c r="AY128" s="153" t="s">
        <v>375</v>
      </c>
    </row>
    <row r="129" spans="2:51" s="14" customFormat="1" ht="11.25" x14ac:dyDescent="0.2">
      <c r="B129" s="166"/>
      <c r="D129" s="152" t="s">
        <v>384</v>
      </c>
      <c r="E129" s="167" t="s">
        <v>1</v>
      </c>
      <c r="F129" s="168" t="s">
        <v>3867</v>
      </c>
      <c r="H129" s="167" t="s">
        <v>1</v>
      </c>
      <c r="I129" s="169"/>
      <c r="L129" s="166"/>
      <c r="M129" s="204"/>
      <c r="N129" s="205"/>
      <c r="O129" s="205"/>
      <c r="P129" s="205"/>
      <c r="Q129" s="205"/>
      <c r="R129" s="205"/>
      <c r="S129" s="205"/>
      <c r="T129" s="206"/>
      <c r="AT129" s="167" t="s">
        <v>384</v>
      </c>
      <c r="AU129" s="167" t="s">
        <v>83</v>
      </c>
      <c r="AV129" s="14" t="s">
        <v>83</v>
      </c>
      <c r="AW129" s="14" t="s">
        <v>32</v>
      </c>
      <c r="AX129" s="14" t="s">
        <v>76</v>
      </c>
      <c r="AY129" s="167" t="s">
        <v>375</v>
      </c>
    </row>
    <row r="130" spans="2:51" s="1" customFormat="1" ht="6.95" customHeight="1" x14ac:dyDescent="0.2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K0uwExoAFqvdEheVhzu0q3fhf4THCpwPp/tRJA0X8NcsRLXc+tbWvgXU/wh9fEI2WFcVbgpPyWFKP7D0xJI3jA==" saltValue="sNbywIX0NvrXtIkGLp9cGjHI1Q6yxh3XlQsyB1EilE7KBJ1RdlXt46d0IFzgqqmzIFMfDEaycFDzLECK6YCZFw==" spinCount="100000" sheet="1" objects="1" scenarios="1" formatColumns="0" formatRows="0" autoFilter="0"/>
  <autoFilter ref="C124:K129" xr:uid="{00000000-0009-0000-0000-00000B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4117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4174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ROUND(J131,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ROUND((SUM(BE131:BE158)),  2)</f>
        <v>0</v>
      </c>
      <c r="I37" s="98">
        <v>0.21</v>
      </c>
      <c r="J37" s="85">
        <f>ROUND(((SUM(BE131:BE158))*I37),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ROUND((SUM(BF131:BF158)),  2)</f>
        <v>0</v>
      </c>
      <c r="I38" s="98">
        <v>0.15</v>
      </c>
      <c r="J38" s="85">
        <f>ROUND(((SUM(BF131:BF158))*I38),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ROUND((SUM(BG131:BG158)),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ROUND((SUM(BH131:BH158)),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ROUND((SUM(BI131:BI158)),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4117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01.07_NEP - VRN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J131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4175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 x14ac:dyDescent="0.2">
      <c r="B102" s="114"/>
      <c r="D102" s="115" t="s">
        <v>4176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 x14ac:dyDescent="0.2">
      <c r="B103" s="114"/>
      <c r="D103" s="115" t="s">
        <v>4177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2:47" s="9" customFormat="1" ht="19.899999999999999" customHeight="1" x14ac:dyDescent="0.2">
      <c r="B104" s="114"/>
      <c r="D104" s="115" t="s">
        <v>4178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customHeight="1" x14ac:dyDescent="0.2">
      <c r="B105" s="114"/>
      <c r="D105" s="115" t="s">
        <v>4179</v>
      </c>
      <c r="E105" s="116"/>
      <c r="F105" s="116"/>
      <c r="G105" s="116"/>
      <c r="H105" s="116"/>
      <c r="I105" s="116"/>
      <c r="J105" s="117">
        <f>J148</f>
        <v>0</v>
      </c>
      <c r="L105" s="114"/>
    </row>
    <row r="106" spans="2:47" s="9" customFormat="1" ht="19.899999999999999" customHeight="1" x14ac:dyDescent="0.2">
      <c r="B106" s="114"/>
      <c r="D106" s="115" t="s">
        <v>4180</v>
      </c>
      <c r="E106" s="116"/>
      <c r="F106" s="116"/>
      <c r="G106" s="116"/>
      <c r="H106" s="116"/>
      <c r="I106" s="116"/>
      <c r="J106" s="117">
        <f>J153</f>
        <v>0</v>
      </c>
      <c r="L106" s="114"/>
    </row>
    <row r="107" spans="2:47" s="9" customFormat="1" ht="19.899999999999999" customHeight="1" x14ac:dyDescent="0.2">
      <c r="B107" s="114"/>
      <c r="D107" s="115" t="s">
        <v>4181</v>
      </c>
      <c r="E107" s="116"/>
      <c r="F107" s="116"/>
      <c r="G107" s="116"/>
      <c r="H107" s="116"/>
      <c r="I107" s="116"/>
      <c r="J107" s="117">
        <f>J155</f>
        <v>0</v>
      </c>
      <c r="L107" s="114"/>
    </row>
    <row r="108" spans="2:47" s="1" customFormat="1" ht="21.75" customHeight="1" x14ac:dyDescent="0.2">
      <c r="B108" s="32"/>
      <c r="L108" s="32"/>
    </row>
    <row r="109" spans="2:47" s="1" customFormat="1" ht="6.95" customHeight="1" x14ac:dyDescent="0.2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5" customHeight="1" x14ac:dyDescent="0.2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5" customHeight="1" x14ac:dyDescent="0.2">
      <c r="B114" s="32"/>
      <c r="C114" s="21" t="s">
        <v>360</v>
      </c>
      <c r="L114" s="32"/>
    </row>
    <row r="115" spans="2:12" s="1" customFormat="1" ht="6.95" customHeight="1" x14ac:dyDescent="0.2">
      <c r="B115" s="32"/>
      <c r="L115" s="32"/>
    </row>
    <row r="116" spans="2:12" s="1" customFormat="1" ht="12" customHeight="1" x14ac:dyDescent="0.2">
      <c r="B116" s="32"/>
      <c r="C116" s="27" t="s">
        <v>16</v>
      </c>
      <c r="L116" s="32"/>
    </row>
    <row r="117" spans="2:12" s="1" customFormat="1" ht="26.25" customHeight="1" x14ac:dyDescent="0.2">
      <c r="B117" s="32"/>
      <c r="E117" s="258" t="str">
        <f>E7</f>
        <v>PŘÍSTAVBA A STAVEBNÍ ÚPRAVY  DÍLEN HORSKÁ 258, VRCHLABÍ</v>
      </c>
      <c r="F117" s="259"/>
      <c r="G117" s="259"/>
      <c r="H117" s="259"/>
      <c r="L117" s="32"/>
    </row>
    <row r="118" spans="2:12" ht="12" customHeight="1" x14ac:dyDescent="0.2">
      <c r="B118" s="20"/>
      <c r="C118" s="27" t="s">
        <v>216</v>
      </c>
      <c r="L118" s="20"/>
    </row>
    <row r="119" spans="2:12" ht="16.5" customHeight="1" x14ac:dyDescent="0.2">
      <c r="B119" s="20"/>
      <c r="E119" s="258" t="s">
        <v>220</v>
      </c>
      <c r="F119" s="219"/>
      <c r="G119" s="219"/>
      <c r="H119" s="219"/>
      <c r="L119" s="20"/>
    </row>
    <row r="120" spans="2:12" ht="12" customHeight="1" x14ac:dyDescent="0.2">
      <c r="B120" s="20"/>
      <c r="C120" s="27" t="s">
        <v>224</v>
      </c>
      <c r="L120" s="20"/>
    </row>
    <row r="121" spans="2:12" s="1" customFormat="1" ht="16.5" customHeight="1" x14ac:dyDescent="0.2">
      <c r="B121" s="32"/>
      <c r="E121" s="251" t="s">
        <v>4117</v>
      </c>
      <c r="F121" s="260"/>
      <c r="G121" s="260"/>
      <c r="H121" s="260"/>
      <c r="L121" s="32"/>
    </row>
    <row r="122" spans="2:12" s="1" customFormat="1" ht="12" customHeight="1" x14ac:dyDescent="0.2">
      <c r="B122" s="32"/>
      <c r="C122" s="27" t="s">
        <v>231</v>
      </c>
      <c r="L122" s="32"/>
    </row>
    <row r="123" spans="2:12" s="1" customFormat="1" ht="16.5" customHeight="1" x14ac:dyDescent="0.2">
      <c r="B123" s="32"/>
      <c r="E123" s="240" t="str">
        <f>E13</f>
        <v>SO 01.07_NEP - VRN I.etapa PŘÍSTAVBA</v>
      </c>
      <c r="F123" s="260"/>
      <c r="G123" s="260"/>
      <c r="H123" s="260"/>
      <c r="L123" s="32"/>
    </row>
    <row r="124" spans="2:12" s="1" customFormat="1" ht="6.95" customHeight="1" x14ac:dyDescent="0.2">
      <c r="B124" s="32"/>
      <c r="L124" s="32"/>
    </row>
    <row r="125" spans="2:12" s="1" customFormat="1" ht="12" customHeight="1" x14ac:dyDescent="0.2">
      <c r="B125" s="32"/>
      <c r="C125" s="27" t="s">
        <v>20</v>
      </c>
      <c r="F125" s="25" t="str">
        <f>F16</f>
        <v>Vrchlabí</v>
      </c>
      <c r="I125" s="27" t="s">
        <v>22</v>
      </c>
      <c r="J125" s="52" t="str">
        <f>IF(J16="","",J16)</f>
        <v>25. 10. 2023</v>
      </c>
      <c r="L125" s="32"/>
    </row>
    <row r="126" spans="2:12" s="1" customFormat="1" ht="6.95" customHeight="1" x14ac:dyDescent="0.2">
      <c r="B126" s="32"/>
      <c r="L126" s="32"/>
    </row>
    <row r="127" spans="2:12" s="1" customFormat="1" ht="15.2" customHeight="1" x14ac:dyDescent="0.2">
      <c r="B127" s="32"/>
      <c r="C127" s="27" t="s">
        <v>24</v>
      </c>
      <c r="F127" s="25" t="str">
        <f>E19</f>
        <v>Královéhradecký kraj</v>
      </c>
      <c r="I127" s="27" t="s">
        <v>30</v>
      </c>
      <c r="J127" s="30" t="str">
        <f>E25</f>
        <v xml:space="preserve"> </v>
      </c>
      <c r="L127" s="32"/>
    </row>
    <row r="128" spans="2:12" s="1" customFormat="1" ht="15.2" customHeight="1" x14ac:dyDescent="0.2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IRBOS s.r.o.</v>
      </c>
      <c r="L128" s="32"/>
    </row>
    <row r="129" spans="2:65" s="1" customFormat="1" ht="10.35" customHeight="1" x14ac:dyDescent="0.2">
      <c r="B129" s="32"/>
      <c r="L129" s="32"/>
    </row>
    <row r="130" spans="2:65" s="10" customFormat="1" ht="29.25" customHeight="1" x14ac:dyDescent="0.2">
      <c r="B130" s="118"/>
      <c r="C130" s="119" t="s">
        <v>361</v>
      </c>
      <c r="D130" s="120" t="s">
        <v>61</v>
      </c>
      <c r="E130" s="120" t="s">
        <v>57</v>
      </c>
      <c r="F130" s="120" t="s">
        <v>58</v>
      </c>
      <c r="G130" s="120" t="s">
        <v>362</v>
      </c>
      <c r="H130" s="120" t="s">
        <v>363</v>
      </c>
      <c r="I130" s="120" t="s">
        <v>364</v>
      </c>
      <c r="J130" s="120" t="s">
        <v>329</v>
      </c>
      <c r="K130" s="121" t="s">
        <v>365</v>
      </c>
      <c r="L130" s="118"/>
      <c r="M130" s="59" t="s">
        <v>1</v>
      </c>
      <c r="N130" s="60" t="s">
        <v>40</v>
      </c>
      <c r="O130" s="60" t="s">
        <v>366</v>
      </c>
      <c r="P130" s="60" t="s">
        <v>367</v>
      </c>
      <c r="Q130" s="60" t="s">
        <v>368</v>
      </c>
      <c r="R130" s="60" t="s">
        <v>369</v>
      </c>
      <c r="S130" s="60" t="s">
        <v>370</v>
      </c>
      <c r="T130" s="61" t="s">
        <v>371</v>
      </c>
    </row>
    <row r="131" spans="2:65" s="1" customFormat="1" ht="22.9" customHeight="1" x14ac:dyDescent="0.25">
      <c r="B131" s="32"/>
      <c r="C131" s="64" t="s">
        <v>372</v>
      </c>
      <c r="J131" s="122">
        <f>BK131</f>
        <v>0</v>
      </c>
      <c r="L131" s="32"/>
      <c r="M131" s="62"/>
      <c r="N131" s="53"/>
      <c r="O131" s="53"/>
      <c r="P131" s="123">
        <f>P132</f>
        <v>0</v>
      </c>
      <c r="Q131" s="53"/>
      <c r="R131" s="123">
        <f>R132</f>
        <v>0</v>
      </c>
      <c r="S131" s="53"/>
      <c r="T131" s="124">
        <f>T132</f>
        <v>0</v>
      </c>
      <c r="AT131" s="17" t="s">
        <v>75</v>
      </c>
      <c r="AU131" s="17" t="s">
        <v>331</v>
      </c>
      <c r="BK131" s="125">
        <f>BK132</f>
        <v>0</v>
      </c>
    </row>
    <row r="132" spans="2:65" s="11" customFormat="1" ht="25.9" customHeight="1" x14ac:dyDescent="0.2">
      <c r="B132" s="126"/>
      <c r="D132" s="127" t="s">
        <v>75</v>
      </c>
      <c r="E132" s="128" t="s">
        <v>4169</v>
      </c>
      <c r="F132" s="128" t="s">
        <v>4182</v>
      </c>
      <c r="I132" s="129"/>
      <c r="J132" s="130">
        <f>BK132</f>
        <v>0</v>
      </c>
      <c r="L132" s="126"/>
      <c r="M132" s="131"/>
      <c r="P132" s="132">
        <f>P133+P140+P142+P148+P153+P155</f>
        <v>0</v>
      </c>
      <c r="R132" s="132">
        <f>R133+R140+R142+R148+R153+R155</f>
        <v>0</v>
      </c>
      <c r="T132" s="133">
        <f>T133+T140+T142+T148+T153+T155</f>
        <v>0</v>
      </c>
      <c r="AR132" s="127" t="s">
        <v>404</v>
      </c>
      <c r="AT132" s="134" t="s">
        <v>75</v>
      </c>
      <c r="AU132" s="134" t="s">
        <v>76</v>
      </c>
      <c r="AY132" s="127" t="s">
        <v>375</v>
      </c>
      <c r="BK132" s="135">
        <f>BK133+BK140+BK142+BK148+BK153+BK155</f>
        <v>0</v>
      </c>
    </row>
    <row r="133" spans="2:65" s="11" customFormat="1" ht="22.9" customHeight="1" x14ac:dyDescent="0.2">
      <c r="B133" s="126"/>
      <c r="D133" s="127" t="s">
        <v>75</v>
      </c>
      <c r="E133" s="136" t="s">
        <v>4183</v>
      </c>
      <c r="F133" s="136" t="s">
        <v>4184</v>
      </c>
      <c r="I133" s="129"/>
      <c r="J133" s="137">
        <f>BK133</f>
        <v>0</v>
      </c>
      <c r="L133" s="126"/>
      <c r="M133" s="131"/>
      <c r="P133" s="132">
        <f>SUM(P134:P139)</f>
        <v>0</v>
      </c>
      <c r="R133" s="132">
        <f>SUM(R134:R139)</f>
        <v>0</v>
      </c>
      <c r="T133" s="133">
        <f>SUM(T134:T139)</f>
        <v>0</v>
      </c>
      <c r="AR133" s="127" t="s">
        <v>404</v>
      </c>
      <c r="AT133" s="134" t="s">
        <v>75</v>
      </c>
      <c r="AU133" s="134" t="s">
        <v>83</v>
      </c>
      <c r="AY133" s="127" t="s">
        <v>375</v>
      </c>
      <c r="BK133" s="135">
        <f>SUM(BK134:BK139)</f>
        <v>0</v>
      </c>
    </row>
    <row r="134" spans="2:65" s="1" customFormat="1" ht="24.2" customHeight="1" x14ac:dyDescent="0.2">
      <c r="B134" s="32"/>
      <c r="C134" s="138" t="s">
        <v>83</v>
      </c>
      <c r="D134" s="138" t="s">
        <v>377</v>
      </c>
      <c r="E134" s="139" t="s">
        <v>4185</v>
      </c>
      <c r="F134" s="140" t="s">
        <v>4186</v>
      </c>
      <c r="G134" s="141" t="s">
        <v>1169</v>
      </c>
      <c r="H134" s="142">
        <v>1</v>
      </c>
      <c r="I134" s="143"/>
      <c r="J134" s="144">
        <f t="shared" ref="J134:J139" si="0">ROUND(I134*H134,2)</f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ref="P134:P139" si="1">O134*H134</f>
        <v>0</v>
      </c>
      <c r="Q134" s="147">
        <v>0</v>
      </c>
      <c r="R134" s="147">
        <f t="shared" ref="R134:R139" si="2">Q134*H134</f>
        <v>0</v>
      </c>
      <c r="S134" s="147">
        <v>0</v>
      </c>
      <c r="T134" s="148">
        <f t="shared" ref="T134:T139" si="3">S134*H134</f>
        <v>0</v>
      </c>
      <c r="AR134" s="149" t="s">
        <v>4187</v>
      </c>
      <c r="AT134" s="149" t="s">
        <v>377</v>
      </c>
      <c r="AU134" s="149" t="s">
        <v>85</v>
      </c>
      <c r="AY134" s="17" t="s">
        <v>375</v>
      </c>
      <c r="BE134" s="150">
        <f t="shared" ref="BE134:BE139" si="4">IF(N134="základní",J134,0)</f>
        <v>0</v>
      </c>
      <c r="BF134" s="150">
        <f t="shared" ref="BF134:BF139" si="5">IF(N134="snížená",J134,0)</f>
        <v>0</v>
      </c>
      <c r="BG134" s="150">
        <f t="shared" ref="BG134:BG139" si="6">IF(N134="zákl. přenesená",J134,0)</f>
        <v>0</v>
      </c>
      <c r="BH134" s="150">
        <f t="shared" ref="BH134:BH139" si="7">IF(N134="sníž. přenesená",J134,0)</f>
        <v>0</v>
      </c>
      <c r="BI134" s="150">
        <f t="shared" ref="BI134:BI139" si="8">IF(N134="nulová",J134,0)</f>
        <v>0</v>
      </c>
      <c r="BJ134" s="17" t="s">
        <v>83</v>
      </c>
      <c r="BK134" s="150">
        <f t="shared" ref="BK134:BK139" si="9">ROUND(I134*H134,2)</f>
        <v>0</v>
      </c>
      <c r="BL134" s="17" t="s">
        <v>4187</v>
      </c>
      <c r="BM134" s="149" t="s">
        <v>4188</v>
      </c>
    </row>
    <row r="135" spans="2:65" s="1" customFormat="1" ht="24.2" customHeight="1" x14ac:dyDescent="0.2">
      <c r="B135" s="32"/>
      <c r="C135" s="138" t="s">
        <v>85</v>
      </c>
      <c r="D135" s="138" t="s">
        <v>377</v>
      </c>
      <c r="E135" s="139" t="s">
        <v>4189</v>
      </c>
      <c r="F135" s="140" t="s">
        <v>4190</v>
      </c>
      <c r="G135" s="141" t="s">
        <v>1169</v>
      </c>
      <c r="H135" s="142">
        <v>1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4187</v>
      </c>
      <c r="AT135" s="149" t="s">
        <v>377</v>
      </c>
      <c r="AU135" s="149" t="s">
        <v>85</v>
      </c>
      <c r="AY135" s="17" t="s">
        <v>375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4187</v>
      </c>
      <c r="BM135" s="149" t="s">
        <v>4191</v>
      </c>
    </row>
    <row r="136" spans="2:65" s="1" customFormat="1" ht="24.2" customHeight="1" x14ac:dyDescent="0.2">
      <c r="B136" s="32"/>
      <c r="C136" s="138" t="s">
        <v>93</v>
      </c>
      <c r="D136" s="138" t="s">
        <v>377</v>
      </c>
      <c r="E136" s="139" t="s">
        <v>4192</v>
      </c>
      <c r="F136" s="140" t="s">
        <v>4193</v>
      </c>
      <c r="G136" s="141" t="s">
        <v>1169</v>
      </c>
      <c r="H136" s="142">
        <v>1</v>
      </c>
      <c r="I136" s="143"/>
      <c r="J136" s="144">
        <f t="shared" si="0"/>
        <v>0</v>
      </c>
      <c r="K136" s="140" t="s">
        <v>4194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4187</v>
      </c>
      <c r="AT136" s="149" t="s">
        <v>377</v>
      </c>
      <c r="AU136" s="149" t="s">
        <v>85</v>
      </c>
      <c r="AY136" s="17" t="s">
        <v>375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4187</v>
      </c>
      <c r="BM136" s="149" t="s">
        <v>4195</v>
      </c>
    </row>
    <row r="137" spans="2:65" s="1" customFormat="1" ht="24.2" customHeight="1" x14ac:dyDescent="0.2">
      <c r="B137" s="32"/>
      <c r="C137" s="138" t="s">
        <v>382</v>
      </c>
      <c r="D137" s="138" t="s">
        <v>377</v>
      </c>
      <c r="E137" s="139" t="s">
        <v>4196</v>
      </c>
      <c r="F137" s="140" t="s">
        <v>4197</v>
      </c>
      <c r="G137" s="141" t="s">
        <v>1169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4187</v>
      </c>
      <c r="AT137" s="149" t="s">
        <v>377</v>
      </c>
      <c r="AU137" s="149" t="s">
        <v>85</v>
      </c>
      <c r="AY137" s="17" t="s">
        <v>375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4187</v>
      </c>
      <c r="BM137" s="149" t="s">
        <v>4198</v>
      </c>
    </row>
    <row r="138" spans="2:65" s="1" customFormat="1" ht="24.2" customHeight="1" x14ac:dyDescent="0.2">
      <c r="B138" s="32"/>
      <c r="C138" s="138" t="s">
        <v>404</v>
      </c>
      <c r="D138" s="138" t="s">
        <v>377</v>
      </c>
      <c r="E138" s="139" t="s">
        <v>4199</v>
      </c>
      <c r="F138" s="140" t="s">
        <v>4200</v>
      </c>
      <c r="G138" s="141" t="s">
        <v>1169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4187</v>
      </c>
      <c r="AT138" s="149" t="s">
        <v>377</v>
      </c>
      <c r="AU138" s="149" t="s">
        <v>85</v>
      </c>
      <c r="AY138" s="17" t="s">
        <v>375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4187</v>
      </c>
      <c r="BM138" s="149" t="s">
        <v>4201</v>
      </c>
    </row>
    <row r="139" spans="2:65" s="1" customFormat="1" ht="24.2" customHeight="1" x14ac:dyDescent="0.2">
      <c r="B139" s="32"/>
      <c r="C139" s="138" t="s">
        <v>413</v>
      </c>
      <c r="D139" s="138" t="s">
        <v>377</v>
      </c>
      <c r="E139" s="139" t="s">
        <v>4202</v>
      </c>
      <c r="F139" s="140" t="s">
        <v>4203</v>
      </c>
      <c r="G139" s="141" t="s">
        <v>1169</v>
      </c>
      <c r="H139" s="142">
        <v>1</v>
      </c>
      <c r="I139" s="143"/>
      <c r="J139" s="144">
        <f t="shared" si="0"/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4187</v>
      </c>
      <c r="AT139" s="149" t="s">
        <v>377</v>
      </c>
      <c r="AU139" s="149" t="s">
        <v>85</v>
      </c>
      <c r="AY139" s="17" t="s">
        <v>375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4187</v>
      </c>
      <c r="BM139" s="149" t="s">
        <v>4204</v>
      </c>
    </row>
    <row r="140" spans="2:65" s="11" customFormat="1" ht="22.9" customHeight="1" x14ac:dyDescent="0.2">
      <c r="B140" s="126"/>
      <c r="D140" s="127" t="s">
        <v>75</v>
      </c>
      <c r="E140" s="136" t="s">
        <v>4205</v>
      </c>
      <c r="F140" s="136" t="s">
        <v>4206</v>
      </c>
      <c r="I140" s="129"/>
      <c r="J140" s="137">
        <f>BK140</f>
        <v>0</v>
      </c>
      <c r="L140" s="126"/>
      <c r="M140" s="131"/>
      <c r="P140" s="132">
        <f>P141</f>
        <v>0</v>
      </c>
      <c r="R140" s="132">
        <f>R141</f>
        <v>0</v>
      </c>
      <c r="T140" s="133">
        <f>T141</f>
        <v>0</v>
      </c>
      <c r="AR140" s="127" t="s">
        <v>404</v>
      </c>
      <c r="AT140" s="134" t="s">
        <v>75</v>
      </c>
      <c r="AU140" s="134" t="s">
        <v>83</v>
      </c>
      <c r="AY140" s="127" t="s">
        <v>375</v>
      </c>
      <c r="BK140" s="135">
        <f>BK141</f>
        <v>0</v>
      </c>
    </row>
    <row r="141" spans="2:65" s="1" customFormat="1" ht="16.5" customHeight="1" x14ac:dyDescent="0.2">
      <c r="B141" s="32"/>
      <c r="C141" s="138" t="s">
        <v>418</v>
      </c>
      <c r="D141" s="138" t="s">
        <v>377</v>
      </c>
      <c r="E141" s="139" t="s">
        <v>4207</v>
      </c>
      <c r="F141" s="140" t="s">
        <v>4208</v>
      </c>
      <c r="G141" s="141" t="s">
        <v>1169</v>
      </c>
      <c r="H141" s="142">
        <v>1</v>
      </c>
      <c r="I141" s="143"/>
      <c r="J141" s="144">
        <f>ROUND(I141*H141,2)</f>
        <v>0</v>
      </c>
      <c r="K141" s="140" t="s">
        <v>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4187</v>
      </c>
      <c r="AT141" s="149" t="s">
        <v>377</v>
      </c>
      <c r="AU141" s="149" t="s">
        <v>85</v>
      </c>
      <c r="AY141" s="17" t="s">
        <v>375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4187</v>
      </c>
      <c r="BM141" s="149" t="s">
        <v>4209</v>
      </c>
    </row>
    <row r="142" spans="2:65" s="11" customFormat="1" ht="22.9" customHeight="1" x14ac:dyDescent="0.2">
      <c r="B142" s="126"/>
      <c r="D142" s="127" t="s">
        <v>75</v>
      </c>
      <c r="E142" s="136" t="s">
        <v>4210</v>
      </c>
      <c r="F142" s="136" t="s">
        <v>4211</v>
      </c>
      <c r="I142" s="129"/>
      <c r="J142" s="137">
        <f>BK142</f>
        <v>0</v>
      </c>
      <c r="L142" s="126"/>
      <c r="M142" s="131"/>
      <c r="P142" s="132">
        <f>SUM(P143:P147)</f>
        <v>0</v>
      </c>
      <c r="R142" s="132">
        <f>SUM(R143:R147)</f>
        <v>0</v>
      </c>
      <c r="T142" s="133">
        <f>SUM(T143:T147)</f>
        <v>0</v>
      </c>
      <c r="AR142" s="127" t="s">
        <v>404</v>
      </c>
      <c r="AT142" s="134" t="s">
        <v>75</v>
      </c>
      <c r="AU142" s="134" t="s">
        <v>83</v>
      </c>
      <c r="AY142" s="127" t="s">
        <v>375</v>
      </c>
      <c r="BK142" s="135">
        <f>SUM(BK143:BK147)</f>
        <v>0</v>
      </c>
    </row>
    <row r="143" spans="2:65" s="1" customFormat="1" ht="16.5" customHeight="1" x14ac:dyDescent="0.2">
      <c r="B143" s="32"/>
      <c r="C143" s="138" t="s">
        <v>424</v>
      </c>
      <c r="D143" s="138" t="s">
        <v>377</v>
      </c>
      <c r="E143" s="139" t="s">
        <v>4212</v>
      </c>
      <c r="F143" s="140" t="s">
        <v>4213</v>
      </c>
      <c r="G143" s="141" t="s">
        <v>1169</v>
      </c>
      <c r="H143" s="142">
        <v>1</v>
      </c>
      <c r="I143" s="143"/>
      <c r="J143" s="144">
        <f>ROUND(I143*H143,2)</f>
        <v>0</v>
      </c>
      <c r="K143" s="140" t="s">
        <v>1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4187</v>
      </c>
      <c r="AT143" s="149" t="s">
        <v>377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4187</v>
      </c>
      <c r="BM143" s="149" t="s">
        <v>4214</v>
      </c>
    </row>
    <row r="144" spans="2:65" s="1" customFormat="1" ht="87.75" x14ac:dyDescent="0.2">
      <c r="B144" s="32"/>
      <c r="D144" s="152" t="s">
        <v>1139</v>
      </c>
      <c r="F144" s="189" t="s">
        <v>4215</v>
      </c>
      <c r="I144" s="190"/>
      <c r="L144" s="32"/>
      <c r="M144" s="191"/>
      <c r="T144" s="56"/>
      <c r="AT144" s="17" t="s">
        <v>1139</v>
      </c>
      <c r="AU144" s="17" t="s">
        <v>85</v>
      </c>
    </row>
    <row r="145" spans="2:65" s="1" customFormat="1" ht="16.5" customHeight="1" x14ac:dyDescent="0.2">
      <c r="B145" s="32"/>
      <c r="C145" s="138" t="s">
        <v>428</v>
      </c>
      <c r="D145" s="138" t="s">
        <v>377</v>
      </c>
      <c r="E145" s="139" t="s">
        <v>4216</v>
      </c>
      <c r="F145" s="140" t="s">
        <v>4217</v>
      </c>
      <c r="G145" s="141" t="s">
        <v>4218</v>
      </c>
      <c r="H145" s="142">
        <v>12</v>
      </c>
      <c r="I145" s="143"/>
      <c r="J145" s="144">
        <f>ROUND(I145*H145,2)</f>
        <v>0</v>
      </c>
      <c r="K145" s="140" t="s">
        <v>1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4187</v>
      </c>
      <c r="AT145" s="149" t="s">
        <v>377</v>
      </c>
      <c r="AU145" s="149" t="s">
        <v>85</v>
      </c>
      <c r="AY145" s="17" t="s">
        <v>375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4187</v>
      </c>
      <c r="BM145" s="149" t="s">
        <v>4219</v>
      </c>
    </row>
    <row r="146" spans="2:65" s="1" customFormat="1" ht="68.25" x14ac:dyDescent="0.2">
      <c r="B146" s="32"/>
      <c r="D146" s="152" t="s">
        <v>1139</v>
      </c>
      <c r="F146" s="189" t="s">
        <v>4220</v>
      </c>
      <c r="I146" s="190"/>
      <c r="L146" s="32"/>
      <c r="M146" s="191"/>
      <c r="T146" s="56"/>
      <c r="AT146" s="17" t="s">
        <v>1139</v>
      </c>
      <c r="AU146" s="17" t="s">
        <v>85</v>
      </c>
    </row>
    <row r="147" spans="2:65" s="1" customFormat="1" ht="16.5" customHeight="1" x14ac:dyDescent="0.2">
      <c r="B147" s="32"/>
      <c r="C147" s="138" t="s">
        <v>435</v>
      </c>
      <c r="D147" s="138" t="s">
        <v>377</v>
      </c>
      <c r="E147" s="139" t="s">
        <v>4221</v>
      </c>
      <c r="F147" s="140" t="s">
        <v>4222</v>
      </c>
      <c r="G147" s="141" t="s">
        <v>4218</v>
      </c>
      <c r="H147" s="142">
        <v>12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4187</v>
      </c>
      <c r="AT147" s="149" t="s">
        <v>377</v>
      </c>
      <c r="AU147" s="149" t="s">
        <v>85</v>
      </c>
      <c r="AY147" s="17" t="s">
        <v>375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4187</v>
      </c>
      <c r="BM147" s="149" t="s">
        <v>4223</v>
      </c>
    </row>
    <row r="148" spans="2:65" s="11" customFormat="1" ht="22.9" customHeight="1" x14ac:dyDescent="0.2">
      <c r="B148" s="126"/>
      <c r="D148" s="127" t="s">
        <v>75</v>
      </c>
      <c r="E148" s="136" t="s">
        <v>4224</v>
      </c>
      <c r="F148" s="136" t="s">
        <v>4225</v>
      </c>
      <c r="I148" s="129"/>
      <c r="J148" s="137">
        <f>BK148</f>
        <v>0</v>
      </c>
      <c r="L148" s="126"/>
      <c r="M148" s="131"/>
      <c r="P148" s="132">
        <f>SUM(P149:P152)</f>
        <v>0</v>
      </c>
      <c r="R148" s="132">
        <f>SUM(R149:R152)</f>
        <v>0</v>
      </c>
      <c r="T148" s="133">
        <f>SUM(T149:T152)</f>
        <v>0</v>
      </c>
      <c r="AR148" s="127" t="s">
        <v>404</v>
      </c>
      <c r="AT148" s="134" t="s">
        <v>75</v>
      </c>
      <c r="AU148" s="134" t="s">
        <v>83</v>
      </c>
      <c r="AY148" s="127" t="s">
        <v>375</v>
      </c>
      <c r="BK148" s="135">
        <f>SUM(BK149:BK152)</f>
        <v>0</v>
      </c>
    </row>
    <row r="149" spans="2:65" s="1" customFormat="1" ht="24.2" customHeight="1" x14ac:dyDescent="0.2">
      <c r="B149" s="32"/>
      <c r="C149" s="138" t="s">
        <v>451</v>
      </c>
      <c r="D149" s="138" t="s">
        <v>377</v>
      </c>
      <c r="E149" s="139" t="s">
        <v>4226</v>
      </c>
      <c r="F149" s="140" t="s">
        <v>4227</v>
      </c>
      <c r="G149" s="141" t="s">
        <v>1169</v>
      </c>
      <c r="H149" s="142">
        <v>1</v>
      </c>
      <c r="I149" s="143"/>
      <c r="J149" s="144">
        <f>ROUND(I149*H149,2)</f>
        <v>0</v>
      </c>
      <c r="K149" s="140" t="s">
        <v>4194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4187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4187</v>
      </c>
      <c r="BM149" s="149" t="s">
        <v>4228</v>
      </c>
    </row>
    <row r="150" spans="2:65" s="1" customFormat="1" ht="24.2" customHeight="1" x14ac:dyDescent="0.2">
      <c r="B150" s="32"/>
      <c r="C150" s="138" t="s">
        <v>463</v>
      </c>
      <c r="D150" s="138" t="s">
        <v>377</v>
      </c>
      <c r="E150" s="139" t="s">
        <v>4229</v>
      </c>
      <c r="F150" s="140" t="s">
        <v>4230</v>
      </c>
      <c r="G150" s="141" t="s">
        <v>1169</v>
      </c>
      <c r="H150" s="142">
        <v>1</v>
      </c>
      <c r="I150" s="143"/>
      <c r="J150" s="144">
        <f>ROUND(I150*H150,2)</f>
        <v>0</v>
      </c>
      <c r="K150" s="140" t="s">
        <v>4194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4187</v>
      </c>
      <c r="AT150" s="149" t="s">
        <v>377</v>
      </c>
      <c r="AU150" s="149" t="s">
        <v>85</v>
      </c>
      <c r="AY150" s="17" t="s">
        <v>375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4187</v>
      </c>
      <c r="BM150" s="149" t="s">
        <v>4231</v>
      </c>
    </row>
    <row r="151" spans="2:65" s="1" customFormat="1" ht="16.5" customHeight="1" x14ac:dyDescent="0.2">
      <c r="B151" s="32"/>
      <c r="C151" s="138" t="s">
        <v>467</v>
      </c>
      <c r="D151" s="138" t="s">
        <v>377</v>
      </c>
      <c r="E151" s="139" t="s">
        <v>4232</v>
      </c>
      <c r="F151" s="140" t="s">
        <v>4233</v>
      </c>
      <c r="G151" s="141" t="s">
        <v>4234</v>
      </c>
      <c r="H151" s="142">
        <v>50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4187</v>
      </c>
      <c r="AT151" s="149" t="s">
        <v>377</v>
      </c>
      <c r="AU151" s="149" t="s">
        <v>85</v>
      </c>
      <c r="AY151" s="17" t="s">
        <v>375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4187</v>
      </c>
      <c r="BM151" s="149" t="s">
        <v>4235</v>
      </c>
    </row>
    <row r="152" spans="2:65" s="1" customFormat="1" ht="16.5" customHeight="1" x14ac:dyDescent="0.2">
      <c r="B152" s="32"/>
      <c r="C152" s="138" t="s">
        <v>473</v>
      </c>
      <c r="D152" s="138" t="s">
        <v>377</v>
      </c>
      <c r="E152" s="139" t="s">
        <v>4236</v>
      </c>
      <c r="F152" s="140" t="s">
        <v>4237</v>
      </c>
      <c r="G152" s="141" t="s">
        <v>1169</v>
      </c>
      <c r="H152" s="142">
        <v>1</v>
      </c>
      <c r="I152" s="143"/>
      <c r="J152" s="144">
        <f>ROUND(I152*H152,2)</f>
        <v>0</v>
      </c>
      <c r="K152" s="140" t="s">
        <v>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4187</v>
      </c>
      <c r="AT152" s="149" t="s">
        <v>377</v>
      </c>
      <c r="AU152" s="149" t="s">
        <v>85</v>
      </c>
      <c r="AY152" s="17" t="s">
        <v>375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4187</v>
      </c>
      <c r="BM152" s="149" t="s">
        <v>4238</v>
      </c>
    </row>
    <row r="153" spans="2:65" s="11" customFormat="1" ht="22.9" customHeight="1" x14ac:dyDescent="0.2">
      <c r="B153" s="126"/>
      <c r="D153" s="127" t="s">
        <v>75</v>
      </c>
      <c r="E153" s="136" t="s">
        <v>4239</v>
      </c>
      <c r="F153" s="136" t="s">
        <v>4240</v>
      </c>
      <c r="I153" s="129"/>
      <c r="J153" s="137">
        <f>BK153</f>
        <v>0</v>
      </c>
      <c r="L153" s="126"/>
      <c r="M153" s="131"/>
      <c r="P153" s="132">
        <f>P154</f>
        <v>0</v>
      </c>
      <c r="R153" s="132">
        <f>R154</f>
        <v>0</v>
      </c>
      <c r="T153" s="133">
        <f>T154</f>
        <v>0</v>
      </c>
      <c r="AR153" s="127" t="s">
        <v>404</v>
      </c>
      <c r="AT153" s="134" t="s">
        <v>75</v>
      </c>
      <c r="AU153" s="134" t="s">
        <v>83</v>
      </c>
      <c r="AY153" s="127" t="s">
        <v>375</v>
      </c>
      <c r="BK153" s="135">
        <f>BK154</f>
        <v>0</v>
      </c>
    </row>
    <row r="154" spans="2:65" s="1" customFormat="1" ht="24" x14ac:dyDescent="0.2">
      <c r="B154" s="32"/>
      <c r="C154" s="138" t="s">
        <v>8</v>
      </c>
      <c r="D154" s="138" t="s">
        <v>377</v>
      </c>
      <c r="E154" s="139" t="s">
        <v>4241</v>
      </c>
      <c r="F154" s="140" t="s">
        <v>4242</v>
      </c>
      <c r="G154" s="141" t="s">
        <v>1169</v>
      </c>
      <c r="H154" s="142">
        <v>1</v>
      </c>
      <c r="I154" s="143"/>
      <c r="J154" s="144">
        <f>ROUND(I154*H154,2)</f>
        <v>0</v>
      </c>
      <c r="K154" s="140" t="s">
        <v>4194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4187</v>
      </c>
      <c r="AT154" s="149" t="s">
        <v>377</v>
      </c>
      <c r="AU154" s="149" t="s">
        <v>85</v>
      </c>
      <c r="AY154" s="17" t="s">
        <v>375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4187</v>
      </c>
      <c r="BM154" s="149" t="s">
        <v>4243</v>
      </c>
    </row>
    <row r="155" spans="2:65" s="11" customFormat="1" ht="22.9" customHeight="1" x14ac:dyDescent="0.2">
      <c r="B155" s="126"/>
      <c r="D155" s="127" t="s">
        <v>75</v>
      </c>
      <c r="E155" s="136" t="s">
        <v>4244</v>
      </c>
      <c r="F155" s="136" t="s">
        <v>4121</v>
      </c>
      <c r="I155" s="129"/>
      <c r="J155" s="137">
        <f>BK155</f>
        <v>0</v>
      </c>
      <c r="L155" s="126"/>
      <c r="M155" s="131"/>
      <c r="P155" s="132">
        <f>SUM(P156:P158)</f>
        <v>0</v>
      </c>
      <c r="R155" s="132">
        <f>SUM(R156:R158)</f>
        <v>0</v>
      </c>
      <c r="T155" s="133">
        <f>SUM(T156:T158)</f>
        <v>0</v>
      </c>
      <c r="AR155" s="127" t="s">
        <v>404</v>
      </c>
      <c r="AT155" s="134" t="s">
        <v>75</v>
      </c>
      <c r="AU155" s="134" t="s">
        <v>83</v>
      </c>
      <c r="AY155" s="127" t="s">
        <v>375</v>
      </c>
      <c r="BK155" s="135">
        <f>SUM(BK156:BK158)</f>
        <v>0</v>
      </c>
    </row>
    <row r="156" spans="2:65" s="1" customFormat="1" ht="16.5" customHeight="1" x14ac:dyDescent="0.2">
      <c r="B156" s="32"/>
      <c r="C156" s="138" t="s">
        <v>491</v>
      </c>
      <c r="D156" s="138" t="s">
        <v>377</v>
      </c>
      <c r="E156" s="139" t="s">
        <v>3293</v>
      </c>
      <c r="F156" s="140" t="s">
        <v>4245</v>
      </c>
      <c r="G156" s="141" t="s">
        <v>1169</v>
      </c>
      <c r="H156" s="142">
        <v>1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4187</v>
      </c>
      <c r="AT156" s="149" t="s">
        <v>377</v>
      </c>
      <c r="AU156" s="149" t="s">
        <v>85</v>
      </c>
      <c r="AY156" s="17" t="s">
        <v>375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4187</v>
      </c>
      <c r="BM156" s="149" t="s">
        <v>4246</v>
      </c>
    </row>
    <row r="157" spans="2:65" s="1" customFormat="1" ht="24.2" customHeight="1" x14ac:dyDescent="0.2">
      <c r="B157" s="32"/>
      <c r="C157" s="138" t="s">
        <v>497</v>
      </c>
      <c r="D157" s="138" t="s">
        <v>377</v>
      </c>
      <c r="E157" s="139" t="s">
        <v>4247</v>
      </c>
      <c r="F157" s="140" t="s">
        <v>4248</v>
      </c>
      <c r="G157" s="141" t="s">
        <v>1169</v>
      </c>
      <c r="H157" s="142">
        <v>1</v>
      </c>
      <c r="I157" s="143"/>
      <c r="J157" s="144">
        <f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4187</v>
      </c>
      <c r="AT157" s="149" t="s">
        <v>377</v>
      </c>
      <c r="AU157" s="149" t="s">
        <v>85</v>
      </c>
      <c r="AY157" s="17" t="s">
        <v>375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4187</v>
      </c>
      <c r="BM157" s="149" t="s">
        <v>4249</v>
      </c>
    </row>
    <row r="158" spans="2:65" s="1" customFormat="1" ht="24.2" customHeight="1" x14ac:dyDescent="0.2">
      <c r="B158" s="32"/>
      <c r="C158" s="138" t="s">
        <v>503</v>
      </c>
      <c r="D158" s="138" t="s">
        <v>377</v>
      </c>
      <c r="E158" s="139" t="s">
        <v>4250</v>
      </c>
      <c r="F158" s="140" t="s">
        <v>4251</v>
      </c>
      <c r="G158" s="141" t="s">
        <v>631</v>
      </c>
      <c r="H158" s="142">
        <v>1</v>
      </c>
      <c r="I158" s="143"/>
      <c r="J158" s="144">
        <f>ROUND(I158*H158,2)</f>
        <v>0</v>
      </c>
      <c r="K158" s="140" t="s">
        <v>4194</v>
      </c>
      <c r="L158" s="32"/>
      <c r="M158" s="196" t="s">
        <v>1</v>
      </c>
      <c r="N158" s="197" t="s">
        <v>41</v>
      </c>
      <c r="O158" s="198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AR158" s="149" t="s">
        <v>4187</v>
      </c>
      <c r="AT158" s="149" t="s">
        <v>377</v>
      </c>
      <c r="AU158" s="149" t="s">
        <v>85</v>
      </c>
      <c r="AY158" s="17" t="s">
        <v>375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4187</v>
      </c>
      <c r="BM158" s="149" t="s">
        <v>4252</v>
      </c>
    </row>
    <row r="159" spans="2:65" s="1" customFormat="1" ht="6.95" customHeight="1" x14ac:dyDescent="0.2"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32"/>
    </row>
  </sheetData>
  <sheetProtection algorithmName="SHA-512" hashValue="mFA8IUjpIwsZBX0ne7ZwUW/qo0r9we2aYdhi9H0Xnn3bBcXtDC9ctOHVqNGButebOf6kP6BhT71fs9pjagfqRw==" saltValue="Ugj3BR1tb0ynRfIBx7Z/6UfmEp17p3L/qXJHrdLibPse+UhMk6hcWKkeFSolWNSFGg/Cj2HYIzbSergJIIDbZg==" spinCount="100000" sheet="1" objects="1" scenarios="1" formatColumns="0" formatRows="0" autoFilter="0"/>
  <autoFilter ref="C130:K158" xr:uid="{00000000-0009-0000-0000-00000C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136</v>
      </c>
      <c r="AZ2" s="93" t="s">
        <v>4253</v>
      </c>
      <c r="BA2" s="93" t="s">
        <v>4254</v>
      </c>
      <c r="BB2" s="93" t="s">
        <v>1</v>
      </c>
      <c r="BC2" s="93" t="s">
        <v>4255</v>
      </c>
      <c r="BD2" s="93" t="s">
        <v>85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4256</v>
      </c>
      <c r="BA3" s="93" t="s">
        <v>4257</v>
      </c>
      <c r="BB3" s="93" t="s">
        <v>1</v>
      </c>
      <c r="BC3" s="93" t="s">
        <v>4258</v>
      </c>
      <c r="BD3" s="93" t="s">
        <v>85</v>
      </c>
    </row>
    <row r="4" spans="2:5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  <c r="AZ4" s="93" t="s">
        <v>253</v>
      </c>
      <c r="BA4" s="93" t="s">
        <v>4259</v>
      </c>
      <c r="BB4" s="93" t="s">
        <v>1</v>
      </c>
      <c r="BC4" s="93" t="s">
        <v>4260</v>
      </c>
      <c r="BD4" s="93" t="s">
        <v>85</v>
      </c>
    </row>
    <row r="5" spans="2:56" ht="6.95" customHeight="1" x14ac:dyDescent="0.2">
      <c r="B5" s="20"/>
      <c r="L5" s="20"/>
      <c r="AZ5" s="93" t="s">
        <v>4261</v>
      </c>
      <c r="BA5" s="93" t="s">
        <v>4262</v>
      </c>
      <c r="BB5" s="93" t="s">
        <v>1</v>
      </c>
      <c r="BC5" s="93" t="s">
        <v>4263</v>
      </c>
      <c r="BD5" s="93" t="s">
        <v>85</v>
      </c>
    </row>
    <row r="6" spans="2:56" ht="12" customHeight="1" x14ac:dyDescent="0.2">
      <c r="B6" s="20"/>
      <c r="D6" s="27" t="s">
        <v>16</v>
      </c>
      <c r="L6" s="20"/>
      <c r="AZ6" s="93" t="s">
        <v>269</v>
      </c>
      <c r="BA6" s="93" t="s">
        <v>4264</v>
      </c>
      <c r="BB6" s="93" t="s">
        <v>1</v>
      </c>
      <c r="BC6" s="93" t="s">
        <v>4265</v>
      </c>
      <c r="BD6" s="93" t="s">
        <v>85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4266</v>
      </c>
      <c r="BA7" s="93" t="s">
        <v>4267</v>
      </c>
      <c r="BB7" s="93" t="s">
        <v>1</v>
      </c>
      <c r="BC7" s="93" t="s">
        <v>4268</v>
      </c>
      <c r="BD7" s="93" t="s">
        <v>85</v>
      </c>
    </row>
    <row r="8" spans="2:56" ht="12.75" x14ac:dyDescent="0.2">
      <c r="B8" s="20"/>
      <c r="D8" s="27" t="s">
        <v>216</v>
      </c>
      <c r="L8" s="20"/>
    </row>
    <row r="9" spans="2:56" ht="16.5" customHeight="1" x14ac:dyDescent="0.2">
      <c r="B9" s="20"/>
      <c r="E9" s="258" t="s">
        <v>220</v>
      </c>
      <c r="F9" s="219"/>
      <c r="G9" s="219"/>
      <c r="H9" s="219"/>
      <c r="L9" s="20"/>
    </row>
    <row r="10" spans="2:56" ht="12" customHeight="1" x14ac:dyDescent="0.2">
      <c r="B10" s="20"/>
      <c r="D10" s="27" t="s">
        <v>224</v>
      </c>
      <c r="L10" s="20"/>
    </row>
    <row r="11" spans="2:56" s="1" customFormat="1" ht="16.5" customHeight="1" x14ac:dyDescent="0.2">
      <c r="B11" s="32"/>
      <c r="E11" s="251" t="s">
        <v>4117</v>
      </c>
      <c r="F11" s="260"/>
      <c r="G11" s="260"/>
      <c r="H11" s="260"/>
      <c r="L11" s="32"/>
    </row>
    <row r="12" spans="2:56" s="1" customFormat="1" ht="12" customHeight="1" x14ac:dyDescent="0.2">
      <c r="B12" s="32"/>
      <c r="D12" s="27" t="s">
        <v>231</v>
      </c>
      <c r="L12" s="32"/>
    </row>
    <row r="13" spans="2:56" s="1" customFormat="1" ht="16.5" customHeight="1" x14ac:dyDescent="0.2">
      <c r="B13" s="32"/>
      <c r="E13" s="240" t="s">
        <v>4269</v>
      </c>
      <c r="F13" s="260"/>
      <c r="G13" s="260"/>
      <c r="H13" s="260"/>
      <c r="L13" s="32"/>
    </row>
    <row r="14" spans="2:56" s="1" customFormat="1" ht="11.25" x14ac:dyDescent="0.2">
      <c r="B14" s="32"/>
      <c r="L14" s="32"/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ROUND((SUM(BE130:BE217)),  2)</f>
        <v>0</v>
      </c>
      <c r="I37" s="98">
        <v>0.21</v>
      </c>
      <c r="J37" s="85">
        <f>ROUND(((SUM(BE130:BE217))*I37),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ROUND((SUM(BF130:BF217)),  2)</f>
        <v>0</v>
      </c>
      <c r="I38" s="98">
        <v>0.15</v>
      </c>
      <c r="J38" s="85">
        <f>ROUND(((SUM(BF130:BF217))*I38),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ROUND((SUM(BG130:BG217)),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ROUND((SUM(BH130:BH217)),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ROUND((SUM(BI130:BI217)),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4117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01.2_NEP - Zpevněné plochy I.etapa PŘÍSTAVBA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J130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332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 x14ac:dyDescent="0.2">
      <c r="B102" s="114"/>
      <c r="D102" s="115" t="s">
        <v>333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 x14ac:dyDescent="0.2">
      <c r="B103" s="114"/>
      <c r="D103" s="115" t="s">
        <v>3896</v>
      </c>
      <c r="E103" s="116"/>
      <c r="F103" s="116"/>
      <c r="G103" s="116"/>
      <c r="H103" s="116"/>
      <c r="I103" s="116"/>
      <c r="J103" s="117">
        <f>J181</f>
        <v>0</v>
      </c>
      <c r="L103" s="114"/>
    </row>
    <row r="104" spans="2:47" s="9" customFormat="1" ht="19.899999999999999" customHeight="1" x14ac:dyDescent="0.2">
      <c r="B104" s="114"/>
      <c r="D104" s="115" t="s">
        <v>338</v>
      </c>
      <c r="E104" s="116"/>
      <c r="F104" s="116"/>
      <c r="G104" s="116"/>
      <c r="H104" s="116"/>
      <c r="I104" s="116"/>
      <c r="J104" s="117">
        <f>J194</f>
        <v>0</v>
      </c>
      <c r="L104" s="114"/>
    </row>
    <row r="105" spans="2:47" s="9" customFormat="1" ht="19.899999999999999" customHeight="1" x14ac:dyDescent="0.2">
      <c r="B105" s="114"/>
      <c r="D105" s="115" t="s">
        <v>339</v>
      </c>
      <c r="E105" s="116"/>
      <c r="F105" s="116"/>
      <c r="G105" s="116"/>
      <c r="H105" s="116"/>
      <c r="I105" s="116"/>
      <c r="J105" s="117">
        <f>J200</f>
        <v>0</v>
      </c>
      <c r="L105" s="114"/>
    </row>
    <row r="106" spans="2:47" s="9" customFormat="1" ht="19.899999999999999" customHeight="1" x14ac:dyDescent="0.2">
      <c r="B106" s="114"/>
      <c r="D106" s="115" t="s">
        <v>341</v>
      </c>
      <c r="E106" s="116"/>
      <c r="F106" s="116"/>
      <c r="G106" s="116"/>
      <c r="H106" s="116"/>
      <c r="I106" s="116"/>
      <c r="J106" s="117">
        <f>J216</f>
        <v>0</v>
      </c>
      <c r="L106" s="114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360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26.25" customHeight="1" x14ac:dyDescent="0.2">
      <c r="B116" s="32"/>
      <c r="E116" s="258" t="str">
        <f>E7</f>
        <v>PŘÍSTAVBA A STAVEBNÍ ÚPRAVY  DÍLEN HORSKÁ 258, VRCHLABÍ</v>
      </c>
      <c r="F116" s="259"/>
      <c r="G116" s="259"/>
      <c r="H116" s="259"/>
      <c r="L116" s="32"/>
    </row>
    <row r="117" spans="2:12" ht="12" customHeight="1" x14ac:dyDescent="0.2">
      <c r="B117" s="20"/>
      <c r="C117" s="27" t="s">
        <v>216</v>
      </c>
      <c r="L117" s="20"/>
    </row>
    <row r="118" spans="2:12" ht="16.5" customHeight="1" x14ac:dyDescent="0.2">
      <c r="B118" s="20"/>
      <c r="E118" s="258" t="s">
        <v>220</v>
      </c>
      <c r="F118" s="219"/>
      <c r="G118" s="219"/>
      <c r="H118" s="219"/>
      <c r="L118" s="20"/>
    </row>
    <row r="119" spans="2:12" ht="12" customHeight="1" x14ac:dyDescent="0.2">
      <c r="B119" s="20"/>
      <c r="C119" s="27" t="s">
        <v>224</v>
      </c>
      <c r="L119" s="20"/>
    </row>
    <row r="120" spans="2:12" s="1" customFormat="1" ht="16.5" customHeight="1" x14ac:dyDescent="0.2">
      <c r="B120" s="32"/>
      <c r="E120" s="251" t="s">
        <v>4117</v>
      </c>
      <c r="F120" s="260"/>
      <c r="G120" s="260"/>
      <c r="H120" s="260"/>
      <c r="L120" s="32"/>
    </row>
    <row r="121" spans="2:12" s="1" customFormat="1" ht="12" customHeight="1" x14ac:dyDescent="0.2">
      <c r="B121" s="32"/>
      <c r="C121" s="27" t="s">
        <v>231</v>
      </c>
      <c r="L121" s="32"/>
    </row>
    <row r="122" spans="2:12" s="1" customFormat="1" ht="16.5" customHeight="1" x14ac:dyDescent="0.2">
      <c r="B122" s="32"/>
      <c r="E122" s="240" t="str">
        <f>E13</f>
        <v>SO 01.2_NEP - Zpevněné plochy I.etapa PŘÍSTAVBA</v>
      </c>
      <c r="F122" s="260"/>
      <c r="G122" s="260"/>
      <c r="H122" s="260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Vrchlabí</v>
      </c>
      <c r="I124" s="27" t="s">
        <v>22</v>
      </c>
      <c r="J124" s="52" t="str">
        <f>IF(J16="","",J16)</f>
        <v>25. 10. 2023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24</v>
      </c>
      <c r="F126" s="25" t="str">
        <f>E19</f>
        <v>Královéhradecký kraj</v>
      </c>
      <c r="I126" s="27" t="s">
        <v>30</v>
      </c>
      <c r="J126" s="30" t="str">
        <f>E25</f>
        <v>IRBOS s.r.o.</v>
      </c>
      <c r="L126" s="32"/>
    </row>
    <row r="127" spans="2:12" s="1" customFormat="1" ht="15.2" customHeight="1" x14ac:dyDescent="0.2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IRBOS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361</v>
      </c>
      <c r="D129" s="120" t="s">
        <v>61</v>
      </c>
      <c r="E129" s="120" t="s">
        <v>57</v>
      </c>
      <c r="F129" s="120" t="s">
        <v>58</v>
      </c>
      <c r="G129" s="120" t="s">
        <v>362</v>
      </c>
      <c r="H129" s="120" t="s">
        <v>363</v>
      </c>
      <c r="I129" s="120" t="s">
        <v>364</v>
      </c>
      <c r="J129" s="120" t="s">
        <v>329</v>
      </c>
      <c r="K129" s="121" t="s">
        <v>365</v>
      </c>
      <c r="L129" s="118"/>
      <c r="M129" s="59" t="s">
        <v>1</v>
      </c>
      <c r="N129" s="60" t="s">
        <v>40</v>
      </c>
      <c r="O129" s="60" t="s">
        <v>366</v>
      </c>
      <c r="P129" s="60" t="s">
        <v>367</v>
      </c>
      <c r="Q129" s="60" t="s">
        <v>368</v>
      </c>
      <c r="R129" s="60" t="s">
        <v>369</v>
      </c>
      <c r="S129" s="60" t="s">
        <v>370</v>
      </c>
      <c r="T129" s="61" t="s">
        <v>371</v>
      </c>
    </row>
    <row r="130" spans="2:65" s="1" customFormat="1" ht="22.9" customHeight="1" x14ac:dyDescent="0.25">
      <c r="B130" s="32"/>
      <c r="C130" s="64" t="s">
        <v>372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229.78608469000002</v>
      </c>
      <c r="S130" s="53"/>
      <c r="T130" s="124">
        <f>T131</f>
        <v>0</v>
      </c>
      <c r="AT130" s="17" t="s">
        <v>75</v>
      </c>
      <c r="AU130" s="17" t="s">
        <v>331</v>
      </c>
      <c r="BK130" s="125">
        <f>BK131</f>
        <v>0</v>
      </c>
    </row>
    <row r="131" spans="2:65" s="11" customFormat="1" ht="25.9" customHeight="1" x14ac:dyDescent="0.2">
      <c r="B131" s="126"/>
      <c r="D131" s="127" t="s">
        <v>75</v>
      </c>
      <c r="E131" s="128" t="s">
        <v>373</v>
      </c>
      <c r="F131" s="128" t="s">
        <v>374</v>
      </c>
      <c r="I131" s="129"/>
      <c r="J131" s="130">
        <f>BK131</f>
        <v>0</v>
      </c>
      <c r="L131" s="126"/>
      <c r="M131" s="131"/>
      <c r="P131" s="132">
        <f>P132+P181+P194+P200+P216</f>
        <v>0</v>
      </c>
      <c r="R131" s="132">
        <f>R132+R181+R194+R200+R216</f>
        <v>229.78608469000002</v>
      </c>
      <c r="T131" s="133">
        <f>T132+T181+T194+T200+T216</f>
        <v>0</v>
      </c>
      <c r="AR131" s="127" t="s">
        <v>83</v>
      </c>
      <c r="AT131" s="134" t="s">
        <v>75</v>
      </c>
      <c r="AU131" s="134" t="s">
        <v>76</v>
      </c>
      <c r="AY131" s="127" t="s">
        <v>375</v>
      </c>
      <c r="BK131" s="135">
        <f>BK132+BK181+BK194+BK200+BK216</f>
        <v>0</v>
      </c>
    </row>
    <row r="132" spans="2:65" s="11" customFormat="1" ht="22.9" customHeight="1" x14ac:dyDescent="0.2">
      <c r="B132" s="126"/>
      <c r="D132" s="127" t="s">
        <v>75</v>
      </c>
      <c r="E132" s="136" t="s">
        <v>83</v>
      </c>
      <c r="F132" s="136" t="s">
        <v>376</v>
      </c>
      <c r="I132" s="129"/>
      <c r="J132" s="137">
        <f>BK132</f>
        <v>0</v>
      </c>
      <c r="L132" s="126"/>
      <c r="M132" s="131"/>
      <c r="P132" s="132">
        <f>SUM(P133:P180)</f>
        <v>0</v>
      </c>
      <c r="R132" s="132">
        <f>SUM(R133:R180)</f>
        <v>1.2553079999999999</v>
      </c>
      <c r="T132" s="133">
        <f>SUM(T133:T180)</f>
        <v>0</v>
      </c>
      <c r="AR132" s="127" t="s">
        <v>83</v>
      </c>
      <c r="AT132" s="134" t="s">
        <v>75</v>
      </c>
      <c r="AU132" s="134" t="s">
        <v>83</v>
      </c>
      <c r="AY132" s="127" t="s">
        <v>375</v>
      </c>
      <c r="BK132" s="135">
        <f>SUM(BK133:BK180)</f>
        <v>0</v>
      </c>
    </row>
    <row r="133" spans="2:65" s="1" customFormat="1" ht="24.2" customHeight="1" x14ac:dyDescent="0.2">
      <c r="B133" s="32"/>
      <c r="C133" s="138" t="s">
        <v>83</v>
      </c>
      <c r="D133" s="138" t="s">
        <v>377</v>
      </c>
      <c r="E133" s="139" t="s">
        <v>4270</v>
      </c>
      <c r="F133" s="140" t="s">
        <v>4271</v>
      </c>
      <c r="G133" s="141" t="s">
        <v>390</v>
      </c>
      <c r="H133" s="142">
        <v>78.867999999999995</v>
      </c>
      <c r="I133" s="143"/>
      <c r="J133" s="144">
        <f>ROUND(I133*H133,2)</f>
        <v>0</v>
      </c>
      <c r="K133" s="140" t="s">
        <v>381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382</v>
      </c>
      <c r="AT133" s="149" t="s">
        <v>377</v>
      </c>
      <c r="AU133" s="149" t="s">
        <v>85</v>
      </c>
      <c r="AY133" s="17" t="s">
        <v>375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382</v>
      </c>
      <c r="BM133" s="149" t="s">
        <v>4272</v>
      </c>
    </row>
    <row r="134" spans="2:65" s="14" customFormat="1" ht="11.25" x14ac:dyDescent="0.2">
      <c r="B134" s="166"/>
      <c r="D134" s="152" t="s">
        <v>384</v>
      </c>
      <c r="E134" s="167" t="s">
        <v>1</v>
      </c>
      <c r="F134" s="168" t="s">
        <v>4273</v>
      </c>
      <c r="H134" s="167" t="s">
        <v>1</v>
      </c>
      <c r="I134" s="169"/>
      <c r="L134" s="166"/>
      <c r="M134" s="170"/>
      <c r="T134" s="171"/>
      <c r="AT134" s="167" t="s">
        <v>384</v>
      </c>
      <c r="AU134" s="167" t="s">
        <v>85</v>
      </c>
      <c r="AV134" s="14" t="s">
        <v>83</v>
      </c>
      <c r="AW134" s="14" t="s">
        <v>32</v>
      </c>
      <c r="AX134" s="14" t="s">
        <v>76</v>
      </c>
      <c r="AY134" s="167" t="s">
        <v>375</v>
      </c>
    </row>
    <row r="135" spans="2:65" s="12" customFormat="1" ht="11.25" x14ac:dyDescent="0.2">
      <c r="B135" s="151"/>
      <c r="D135" s="152" t="s">
        <v>384</v>
      </c>
      <c r="E135" s="153" t="s">
        <v>1</v>
      </c>
      <c r="F135" s="154" t="s">
        <v>4274</v>
      </c>
      <c r="H135" s="155">
        <v>78.867999999999995</v>
      </c>
      <c r="I135" s="156"/>
      <c r="L135" s="151"/>
      <c r="M135" s="157"/>
      <c r="T135" s="158"/>
      <c r="AT135" s="153" t="s">
        <v>384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375</v>
      </c>
    </row>
    <row r="136" spans="2:65" s="13" customFormat="1" ht="11.25" x14ac:dyDescent="0.2">
      <c r="B136" s="159"/>
      <c r="D136" s="152" t="s">
        <v>384</v>
      </c>
      <c r="E136" s="160" t="s">
        <v>4275</v>
      </c>
      <c r="F136" s="161" t="s">
        <v>387</v>
      </c>
      <c r="H136" s="162">
        <v>78.867999999999995</v>
      </c>
      <c r="I136" s="163"/>
      <c r="L136" s="159"/>
      <c r="M136" s="164"/>
      <c r="T136" s="165"/>
      <c r="AT136" s="160" t="s">
        <v>384</v>
      </c>
      <c r="AU136" s="160" t="s">
        <v>85</v>
      </c>
      <c r="AV136" s="13" t="s">
        <v>382</v>
      </c>
      <c r="AW136" s="13" t="s">
        <v>32</v>
      </c>
      <c r="AX136" s="13" t="s">
        <v>83</v>
      </c>
      <c r="AY136" s="160" t="s">
        <v>375</v>
      </c>
    </row>
    <row r="137" spans="2:65" s="1" customFormat="1" ht="21.75" customHeight="1" x14ac:dyDescent="0.2">
      <c r="B137" s="32"/>
      <c r="C137" s="179" t="s">
        <v>85</v>
      </c>
      <c r="D137" s="179" t="s">
        <v>657</v>
      </c>
      <c r="E137" s="180" t="s">
        <v>4276</v>
      </c>
      <c r="F137" s="181" t="s">
        <v>4277</v>
      </c>
      <c r="G137" s="182" t="s">
        <v>421</v>
      </c>
      <c r="H137" s="183">
        <v>1.2529999999999999</v>
      </c>
      <c r="I137" s="184"/>
      <c r="J137" s="185">
        <f>ROUND(I137*H137,2)</f>
        <v>0</v>
      </c>
      <c r="K137" s="181" t="s">
        <v>381</v>
      </c>
      <c r="L137" s="186"/>
      <c r="M137" s="187" t="s">
        <v>1</v>
      </c>
      <c r="N137" s="188" t="s">
        <v>41</v>
      </c>
      <c r="P137" s="147">
        <f>O137*H137</f>
        <v>0</v>
      </c>
      <c r="Q137" s="147">
        <v>1</v>
      </c>
      <c r="R137" s="147">
        <f>Q137*H137</f>
        <v>1.2529999999999999</v>
      </c>
      <c r="S137" s="147">
        <v>0</v>
      </c>
      <c r="T137" s="148">
        <f>S137*H137</f>
        <v>0</v>
      </c>
      <c r="AR137" s="149" t="s">
        <v>424</v>
      </c>
      <c r="AT137" s="149" t="s">
        <v>657</v>
      </c>
      <c r="AU137" s="149" t="s">
        <v>85</v>
      </c>
      <c r="AY137" s="17" t="s">
        <v>375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382</v>
      </c>
      <c r="BM137" s="149" t="s">
        <v>4278</v>
      </c>
    </row>
    <row r="138" spans="2:65" s="1" customFormat="1" ht="24.2" customHeight="1" x14ac:dyDescent="0.2">
      <c r="B138" s="32"/>
      <c r="C138" s="138" t="s">
        <v>93</v>
      </c>
      <c r="D138" s="138" t="s">
        <v>377</v>
      </c>
      <c r="E138" s="139" t="s">
        <v>378</v>
      </c>
      <c r="F138" s="140" t="s">
        <v>379</v>
      </c>
      <c r="G138" s="141" t="s">
        <v>380</v>
      </c>
      <c r="H138" s="142">
        <v>189.929</v>
      </c>
      <c r="I138" s="143"/>
      <c r="J138" s="144">
        <f>ROUND(I138*H138,2)</f>
        <v>0</v>
      </c>
      <c r="K138" s="140" t="s">
        <v>381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382</v>
      </c>
      <c r="AT138" s="149" t="s">
        <v>377</v>
      </c>
      <c r="AU138" s="149" t="s">
        <v>85</v>
      </c>
      <c r="AY138" s="17" t="s">
        <v>375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382</v>
      </c>
      <c r="BM138" s="149" t="s">
        <v>4279</v>
      </c>
    </row>
    <row r="139" spans="2:65" s="14" customFormat="1" ht="11.25" x14ac:dyDescent="0.2">
      <c r="B139" s="166"/>
      <c r="D139" s="152" t="s">
        <v>384</v>
      </c>
      <c r="E139" s="167" t="s">
        <v>1</v>
      </c>
      <c r="F139" s="168" t="s">
        <v>4273</v>
      </c>
      <c r="H139" s="167" t="s">
        <v>1</v>
      </c>
      <c r="I139" s="169"/>
      <c r="L139" s="166"/>
      <c r="M139" s="170"/>
      <c r="T139" s="171"/>
      <c r="AT139" s="167" t="s">
        <v>384</v>
      </c>
      <c r="AU139" s="167" t="s">
        <v>85</v>
      </c>
      <c r="AV139" s="14" t="s">
        <v>83</v>
      </c>
      <c r="AW139" s="14" t="s">
        <v>32</v>
      </c>
      <c r="AX139" s="14" t="s">
        <v>76</v>
      </c>
      <c r="AY139" s="167" t="s">
        <v>375</v>
      </c>
    </row>
    <row r="140" spans="2:65" s="12" customFormat="1" ht="11.25" x14ac:dyDescent="0.2">
      <c r="B140" s="151"/>
      <c r="D140" s="152" t="s">
        <v>384</v>
      </c>
      <c r="E140" s="153" t="s">
        <v>1</v>
      </c>
      <c r="F140" s="154" t="s">
        <v>4280</v>
      </c>
      <c r="H140" s="155">
        <v>189.929</v>
      </c>
      <c r="I140" s="156"/>
      <c r="L140" s="151"/>
      <c r="M140" s="157"/>
      <c r="T140" s="158"/>
      <c r="AT140" s="153" t="s">
        <v>384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375</v>
      </c>
    </row>
    <row r="141" spans="2:65" s="13" customFormat="1" ht="11.25" x14ac:dyDescent="0.2">
      <c r="B141" s="159"/>
      <c r="D141" s="152" t="s">
        <v>384</v>
      </c>
      <c r="E141" s="160" t="s">
        <v>269</v>
      </c>
      <c r="F141" s="161" t="s">
        <v>387</v>
      </c>
      <c r="H141" s="162">
        <v>189.929</v>
      </c>
      <c r="I141" s="163"/>
      <c r="L141" s="159"/>
      <c r="M141" s="164"/>
      <c r="T141" s="165"/>
      <c r="AT141" s="160" t="s">
        <v>384</v>
      </c>
      <c r="AU141" s="160" t="s">
        <v>85</v>
      </c>
      <c r="AV141" s="13" t="s">
        <v>382</v>
      </c>
      <c r="AW141" s="13" t="s">
        <v>32</v>
      </c>
      <c r="AX141" s="13" t="s">
        <v>83</v>
      </c>
      <c r="AY141" s="160" t="s">
        <v>375</v>
      </c>
    </row>
    <row r="142" spans="2:65" s="1" customFormat="1" ht="33" customHeight="1" x14ac:dyDescent="0.2">
      <c r="B142" s="32"/>
      <c r="C142" s="138" t="s">
        <v>382</v>
      </c>
      <c r="D142" s="138" t="s">
        <v>377</v>
      </c>
      <c r="E142" s="139" t="s">
        <v>388</v>
      </c>
      <c r="F142" s="140" t="s">
        <v>389</v>
      </c>
      <c r="G142" s="141" t="s">
        <v>390</v>
      </c>
      <c r="H142" s="142">
        <v>52.072000000000003</v>
      </c>
      <c r="I142" s="143"/>
      <c r="J142" s="144">
        <f>ROUND(I142*H142,2)</f>
        <v>0</v>
      </c>
      <c r="K142" s="140" t="s">
        <v>381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382</v>
      </c>
      <c r="AT142" s="149" t="s">
        <v>377</v>
      </c>
      <c r="AU142" s="149" t="s">
        <v>85</v>
      </c>
      <c r="AY142" s="17" t="s">
        <v>375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382</v>
      </c>
      <c r="BM142" s="149" t="s">
        <v>4281</v>
      </c>
    </row>
    <row r="143" spans="2:65" s="14" customFormat="1" ht="11.25" x14ac:dyDescent="0.2">
      <c r="B143" s="166"/>
      <c r="D143" s="152" t="s">
        <v>384</v>
      </c>
      <c r="E143" s="167" t="s">
        <v>1</v>
      </c>
      <c r="F143" s="168" t="s">
        <v>4273</v>
      </c>
      <c r="H143" s="167" t="s">
        <v>1</v>
      </c>
      <c r="I143" s="169"/>
      <c r="L143" s="166"/>
      <c r="M143" s="170"/>
      <c r="T143" s="171"/>
      <c r="AT143" s="167" t="s">
        <v>384</v>
      </c>
      <c r="AU143" s="167" t="s">
        <v>85</v>
      </c>
      <c r="AV143" s="14" t="s">
        <v>83</v>
      </c>
      <c r="AW143" s="14" t="s">
        <v>32</v>
      </c>
      <c r="AX143" s="14" t="s">
        <v>76</v>
      </c>
      <c r="AY143" s="167" t="s">
        <v>375</v>
      </c>
    </row>
    <row r="144" spans="2:65" s="14" customFormat="1" ht="11.25" x14ac:dyDescent="0.2">
      <c r="B144" s="166"/>
      <c r="D144" s="152" t="s">
        <v>384</v>
      </c>
      <c r="E144" s="167" t="s">
        <v>1</v>
      </c>
      <c r="F144" s="168" t="s">
        <v>4282</v>
      </c>
      <c r="H144" s="167" t="s">
        <v>1</v>
      </c>
      <c r="I144" s="169"/>
      <c r="L144" s="166"/>
      <c r="M144" s="170"/>
      <c r="T144" s="171"/>
      <c r="AT144" s="167" t="s">
        <v>384</v>
      </c>
      <c r="AU144" s="167" t="s">
        <v>85</v>
      </c>
      <c r="AV144" s="14" t="s">
        <v>83</v>
      </c>
      <c r="AW144" s="14" t="s">
        <v>32</v>
      </c>
      <c r="AX144" s="14" t="s">
        <v>76</v>
      </c>
      <c r="AY144" s="167" t="s">
        <v>375</v>
      </c>
    </row>
    <row r="145" spans="2:65" s="12" customFormat="1" ht="11.25" x14ac:dyDescent="0.2">
      <c r="B145" s="151"/>
      <c r="D145" s="152" t="s">
        <v>384</v>
      </c>
      <c r="E145" s="153" t="s">
        <v>1</v>
      </c>
      <c r="F145" s="154" t="s">
        <v>4283</v>
      </c>
      <c r="H145" s="155">
        <v>52.072000000000003</v>
      </c>
      <c r="I145" s="156"/>
      <c r="L145" s="151"/>
      <c r="M145" s="157"/>
      <c r="T145" s="158"/>
      <c r="AT145" s="153" t="s">
        <v>384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375</v>
      </c>
    </row>
    <row r="146" spans="2:65" s="13" customFormat="1" ht="11.25" x14ac:dyDescent="0.2">
      <c r="B146" s="159"/>
      <c r="D146" s="152" t="s">
        <v>384</v>
      </c>
      <c r="E146" s="160" t="s">
        <v>4256</v>
      </c>
      <c r="F146" s="161" t="s">
        <v>387</v>
      </c>
      <c r="H146" s="162">
        <v>52.072000000000003</v>
      </c>
      <c r="I146" s="163"/>
      <c r="L146" s="159"/>
      <c r="M146" s="164"/>
      <c r="T146" s="165"/>
      <c r="AT146" s="160" t="s">
        <v>384</v>
      </c>
      <c r="AU146" s="160" t="s">
        <v>85</v>
      </c>
      <c r="AV146" s="13" t="s">
        <v>382</v>
      </c>
      <c r="AW146" s="13" t="s">
        <v>32</v>
      </c>
      <c r="AX146" s="13" t="s">
        <v>83</v>
      </c>
      <c r="AY146" s="160" t="s">
        <v>375</v>
      </c>
    </row>
    <row r="147" spans="2:65" s="1" customFormat="1" ht="37.9" customHeight="1" x14ac:dyDescent="0.2">
      <c r="B147" s="32"/>
      <c r="C147" s="138" t="s">
        <v>404</v>
      </c>
      <c r="D147" s="138" t="s">
        <v>377</v>
      </c>
      <c r="E147" s="139" t="s">
        <v>4284</v>
      </c>
      <c r="F147" s="140" t="s">
        <v>4285</v>
      </c>
      <c r="G147" s="141" t="s">
        <v>390</v>
      </c>
      <c r="H147" s="142">
        <v>61.061999999999998</v>
      </c>
      <c r="I147" s="143"/>
      <c r="J147" s="144">
        <f>ROUND(I147*H147,2)</f>
        <v>0</v>
      </c>
      <c r="K147" s="140" t="s">
        <v>381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382</v>
      </c>
      <c r="AT147" s="149" t="s">
        <v>377</v>
      </c>
      <c r="AU147" s="149" t="s">
        <v>85</v>
      </c>
      <c r="AY147" s="17" t="s">
        <v>375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382</v>
      </c>
      <c r="BM147" s="149" t="s">
        <v>4286</v>
      </c>
    </row>
    <row r="148" spans="2:65" s="12" customFormat="1" ht="11.25" x14ac:dyDescent="0.2">
      <c r="B148" s="151"/>
      <c r="D148" s="152" t="s">
        <v>384</v>
      </c>
      <c r="E148" s="153" t="s">
        <v>1</v>
      </c>
      <c r="F148" s="154" t="s">
        <v>408</v>
      </c>
      <c r="H148" s="155">
        <v>37.985999999999997</v>
      </c>
      <c r="I148" s="156"/>
      <c r="L148" s="151"/>
      <c r="M148" s="157"/>
      <c r="T148" s="158"/>
      <c r="AT148" s="153" t="s">
        <v>384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375</v>
      </c>
    </row>
    <row r="149" spans="2:65" s="12" customFormat="1" ht="11.25" x14ac:dyDescent="0.2">
      <c r="B149" s="151"/>
      <c r="D149" s="152" t="s">
        <v>384</v>
      </c>
      <c r="E149" s="153" t="s">
        <v>1</v>
      </c>
      <c r="F149" s="154" t="s">
        <v>4287</v>
      </c>
      <c r="H149" s="155">
        <v>23.076000000000001</v>
      </c>
      <c r="I149" s="156"/>
      <c r="L149" s="151"/>
      <c r="M149" s="157"/>
      <c r="T149" s="158"/>
      <c r="AT149" s="153" t="s">
        <v>384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375</v>
      </c>
    </row>
    <row r="150" spans="2:65" s="13" customFormat="1" ht="11.25" x14ac:dyDescent="0.2">
      <c r="B150" s="159"/>
      <c r="D150" s="152" t="s">
        <v>384</v>
      </c>
      <c r="E150" s="160" t="s">
        <v>1</v>
      </c>
      <c r="F150" s="161" t="s">
        <v>387</v>
      </c>
      <c r="H150" s="162">
        <v>61.061999999999998</v>
      </c>
      <c r="I150" s="163"/>
      <c r="L150" s="159"/>
      <c r="M150" s="164"/>
      <c r="T150" s="165"/>
      <c r="AT150" s="160" t="s">
        <v>384</v>
      </c>
      <c r="AU150" s="160" t="s">
        <v>85</v>
      </c>
      <c r="AV150" s="13" t="s">
        <v>382</v>
      </c>
      <c r="AW150" s="13" t="s">
        <v>32</v>
      </c>
      <c r="AX150" s="13" t="s">
        <v>83</v>
      </c>
      <c r="AY150" s="160" t="s">
        <v>375</v>
      </c>
    </row>
    <row r="151" spans="2:65" s="1" customFormat="1" ht="37.9" customHeight="1" x14ac:dyDescent="0.2">
      <c r="B151" s="32"/>
      <c r="C151" s="138" t="s">
        <v>413</v>
      </c>
      <c r="D151" s="138" t="s">
        <v>377</v>
      </c>
      <c r="E151" s="139" t="s">
        <v>405</v>
      </c>
      <c r="F151" s="140" t="s">
        <v>406</v>
      </c>
      <c r="G151" s="141" t="s">
        <v>390</v>
      </c>
      <c r="H151" s="142">
        <v>66.981999999999999</v>
      </c>
      <c r="I151" s="143"/>
      <c r="J151" s="144">
        <f>ROUND(I151*H151,2)</f>
        <v>0</v>
      </c>
      <c r="K151" s="140" t="s">
        <v>381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382</v>
      </c>
      <c r="AT151" s="149" t="s">
        <v>377</v>
      </c>
      <c r="AU151" s="149" t="s">
        <v>85</v>
      </c>
      <c r="AY151" s="17" t="s">
        <v>375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382</v>
      </c>
      <c r="BM151" s="149" t="s">
        <v>4288</v>
      </c>
    </row>
    <row r="152" spans="2:65" s="12" customFormat="1" ht="11.25" x14ac:dyDescent="0.2">
      <c r="B152" s="151"/>
      <c r="D152" s="152" t="s">
        <v>384</v>
      </c>
      <c r="E152" s="153" t="s">
        <v>1</v>
      </c>
      <c r="F152" s="154" t="s">
        <v>4289</v>
      </c>
      <c r="H152" s="155">
        <v>14.91</v>
      </c>
      <c r="I152" s="156"/>
      <c r="L152" s="151"/>
      <c r="M152" s="157"/>
      <c r="T152" s="158"/>
      <c r="AT152" s="153" t="s">
        <v>384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375</v>
      </c>
    </row>
    <row r="153" spans="2:65" s="12" customFormat="1" ht="11.25" x14ac:dyDescent="0.2">
      <c r="B153" s="151"/>
      <c r="D153" s="152" t="s">
        <v>384</v>
      </c>
      <c r="E153" s="153" t="s">
        <v>1</v>
      </c>
      <c r="F153" s="154" t="s">
        <v>4256</v>
      </c>
      <c r="H153" s="155">
        <v>52.072000000000003</v>
      </c>
      <c r="I153" s="156"/>
      <c r="L153" s="151"/>
      <c r="M153" s="157"/>
      <c r="T153" s="158"/>
      <c r="AT153" s="153" t="s">
        <v>384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375</v>
      </c>
    </row>
    <row r="154" spans="2:65" s="13" customFormat="1" ht="11.25" x14ac:dyDescent="0.2">
      <c r="B154" s="159"/>
      <c r="D154" s="152" t="s">
        <v>384</v>
      </c>
      <c r="E154" s="160" t="s">
        <v>253</v>
      </c>
      <c r="F154" s="161" t="s">
        <v>387</v>
      </c>
      <c r="H154" s="162">
        <v>66.981999999999999</v>
      </c>
      <c r="I154" s="163"/>
      <c r="L154" s="159"/>
      <c r="M154" s="164"/>
      <c r="T154" s="165"/>
      <c r="AT154" s="160" t="s">
        <v>384</v>
      </c>
      <c r="AU154" s="160" t="s">
        <v>85</v>
      </c>
      <c r="AV154" s="13" t="s">
        <v>382</v>
      </c>
      <c r="AW154" s="13" t="s">
        <v>32</v>
      </c>
      <c r="AX154" s="13" t="s">
        <v>83</v>
      </c>
      <c r="AY154" s="160" t="s">
        <v>375</v>
      </c>
    </row>
    <row r="155" spans="2:65" s="1" customFormat="1" ht="24.2" customHeight="1" x14ac:dyDescent="0.2">
      <c r="B155" s="32"/>
      <c r="C155" s="138" t="s">
        <v>418</v>
      </c>
      <c r="D155" s="138" t="s">
        <v>377</v>
      </c>
      <c r="E155" s="139" t="s">
        <v>4290</v>
      </c>
      <c r="F155" s="140" t="s">
        <v>4291</v>
      </c>
      <c r="G155" s="141" t="s">
        <v>390</v>
      </c>
      <c r="H155" s="142">
        <v>215.965</v>
      </c>
      <c r="I155" s="143"/>
      <c r="J155" s="144">
        <f>ROUND(I155*H155,2)</f>
        <v>0</v>
      </c>
      <c r="K155" s="140" t="s">
        <v>381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382</v>
      </c>
      <c r="AT155" s="149" t="s">
        <v>377</v>
      </c>
      <c r="AU155" s="149" t="s">
        <v>85</v>
      </c>
      <c r="AY155" s="17" t="s">
        <v>375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382</v>
      </c>
      <c r="BM155" s="149" t="s">
        <v>4292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269</v>
      </c>
      <c r="H156" s="155">
        <v>189.929</v>
      </c>
      <c r="I156" s="156"/>
      <c r="L156" s="151"/>
      <c r="M156" s="157"/>
      <c r="T156" s="158"/>
      <c r="AT156" s="153" t="s">
        <v>384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2" customFormat="1" ht="11.25" x14ac:dyDescent="0.2">
      <c r="B157" s="151"/>
      <c r="D157" s="152" t="s">
        <v>384</v>
      </c>
      <c r="E157" s="153" t="s">
        <v>1</v>
      </c>
      <c r="F157" s="154" t="s">
        <v>4293</v>
      </c>
      <c r="H157" s="155">
        <v>26.036000000000001</v>
      </c>
      <c r="I157" s="156"/>
      <c r="L157" s="151"/>
      <c r="M157" s="157"/>
      <c r="T157" s="158"/>
      <c r="AT157" s="153" t="s">
        <v>384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375</v>
      </c>
    </row>
    <row r="158" spans="2:65" s="13" customFormat="1" ht="11.25" x14ac:dyDescent="0.2">
      <c r="B158" s="159"/>
      <c r="D158" s="152" t="s">
        <v>384</v>
      </c>
      <c r="E158" s="160" t="s">
        <v>1</v>
      </c>
      <c r="F158" s="161" t="s">
        <v>387</v>
      </c>
      <c r="H158" s="162">
        <v>215.965</v>
      </c>
      <c r="I158" s="163"/>
      <c r="L158" s="159"/>
      <c r="M158" s="164"/>
      <c r="T158" s="165"/>
      <c r="AT158" s="160" t="s">
        <v>384</v>
      </c>
      <c r="AU158" s="160" t="s">
        <v>85</v>
      </c>
      <c r="AV158" s="13" t="s">
        <v>382</v>
      </c>
      <c r="AW158" s="13" t="s">
        <v>32</v>
      </c>
      <c r="AX158" s="13" t="s">
        <v>83</v>
      </c>
      <c r="AY158" s="160" t="s">
        <v>375</v>
      </c>
    </row>
    <row r="159" spans="2:65" s="1" customFormat="1" ht="33" customHeight="1" x14ac:dyDescent="0.2">
      <c r="B159" s="32"/>
      <c r="C159" s="138" t="s">
        <v>424</v>
      </c>
      <c r="D159" s="138" t="s">
        <v>377</v>
      </c>
      <c r="E159" s="139" t="s">
        <v>419</v>
      </c>
      <c r="F159" s="140" t="s">
        <v>420</v>
      </c>
      <c r="G159" s="141" t="s">
        <v>421</v>
      </c>
      <c r="H159" s="142">
        <v>120.568</v>
      </c>
      <c r="I159" s="143"/>
      <c r="J159" s="144">
        <f>ROUND(I159*H159,2)</f>
        <v>0</v>
      </c>
      <c r="K159" s="140" t="s">
        <v>381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382</v>
      </c>
      <c r="AT159" s="149" t="s">
        <v>377</v>
      </c>
      <c r="AU159" s="149" t="s">
        <v>85</v>
      </c>
      <c r="AY159" s="17" t="s">
        <v>375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382</v>
      </c>
      <c r="BM159" s="149" t="s">
        <v>4294</v>
      </c>
    </row>
    <row r="160" spans="2:65" s="12" customFormat="1" ht="11.25" x14ac:dyDescent="0.2">
      <c r="B160" s="151"/>
      <c r="D160" s="152" t="s">
        <v>384</v>
      </c>
      <c r="E160" s="153" t="s">
        <v>1</v>
      </c>
      <c r="F160" s="154" t="s">
        <v>423</v>
      </c>
      <c r="H160" s="155">
        <v>120.568</v>
      </c>
      <c r="I160" s="156"/>
      <c r="L160" s="151"/>
      <c r="M160" s="157"/>
      <c r="T160" s="158"/>
      <c r="AT160" s="153" t="s">
        <v>384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375</v>
      </c>
    </row>
    <row r="161" spans="2:65" s="1" customFormat="1" ht="16.5" customHeight="1" x14ac:dyDescent="0.2">
      <c r="B161" s="32"/>
      <c r="C161" s="138" t="s">
        <v>428</v>
      </c>
      <c r="D161" s="138" t="s">
        <v>377</v>
      </c>
      <c r="E161" s="139" t="s">
        <v>425</v>
      </c>
      <c r="F161" s="140" t="s">
        <v>426</v>
      </c>
      <c r="G161" s="141" t="s">
        <v>390</v>
      </c>
      <c r="H161" s="142">
        <v>66.981999999999999</v>
      </c>
      <c r="I161" s="143"/>
      <c r="J161" s="144">
        <f>ROUND(I161*H161,2)</f>
        <v>0</v>
      </c>
      <c r="K161" s="140" t="s">
        <v>381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382</v>
      </c>
      <c r="AT161" s="149" t="s">
        <v>377</v>
      </c>
      <c r="AU161" s="149" t="s">
        <v>85</v>
      </c>
      <c r="AY161" s="17" t="s">
        <v>375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382</v>
      </c>
      <c r="BM161" s="149" t="s">
        <v>4295</v>
      </c>
    </row>
    <row r="162" spans="2:65" s="12" customFormat="1" ht="11.25" x14ac:dyDescent="0.2">
      <c r="B162" s="151"/>
      <c r="D162" s="152" t="s">
        <v>384</v>
      </c>
      <c r="E162" s="153" t="s">
        <v>1</v>
      </c>
      <c r="F162" s="154" t="s">
        <v>253</v>
      </c>
      <c r="H162" s="155">
        <v>66.981999999999999</v>
      </c>
      <c r="I162" s="156"/>
      <c r="L162" s="151"/>
      <c r="M162" s="157"/>
      <c r="T162" s="158"/>
      <c r="AT162" s="153" t="s">
        <v>384</v>
      </c>
      <c r="AU162" s="153" t="s">
        <v>85</v>
      </c>
      <c r="AV162" s="12" t="s">
        <v>85</v>
      </c>
      <c r="AW162" s="12" t="s">
        <v>32</v>
      </c>
      <c r="AX162" s="12" t="s">
        <v>83</v>
      </c>
      <c r="AY162" s="153" t="s">
        <v>375</v>
      </c>
    </row>
    <row r="163" spans="2:65" s="1" customFormat="1" ht="24.2" customHeight="1" x14ac:dyDescent="0.2">
      <c r="B163" s="32"/>
      <c r="C163" s="138" t="s">
        <v>435</v>
      </c>
      <c r="D163" s="138" t="s">
        <v>377</v>
      </c>
      <c r="E163" s="139" t="s">
        <v>4296</v>
      </c>
      <c r="F163" s="140" t="s">
        <v>4297</v>
      </c>
      <c r="G163" s="141" t="s">
        <v>380</v>
      </c>
      <c r="H163" s="142">
        <v>115.378</v>
      </c>
      <c r="I163" s="143"/>
      <c r="J163" s="144">
        <f>ROUND(I163*H163,2)</f>
        <v>0</v>
      </c>
      <c r="K163" s="140" t="s">
        <v>381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382</v>
      </c>
      <c r="AT163" s="149" t="s">
        <v>377</v>
      </c>
      <c r="AU163" s="149" t="s">
        <v>85</v>
      </c>
      <c r="AY163" s="17" t="s">
        <v>375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382</v>
      </c>
      <c r="BM163" s="149" t="s">
        <v>4298</v>
      </c>
    </row>
    <row r="164" spans="2:65" s="14" customFormat="1" ht="11.25" x14ac:dyDescent="0.2">
      <c r="B164" s="166"/>
      <c r="D164" s="152" t="s">
        <v>384</v>
      </c>
      <c r="E164" s="167" t="s">
        <v>1</v>
      </c>
      <c r="F164" s="168" t="s">
        <v>4273</v>
      </c>
      <c r="H164" s="167" t="s">
        <v>1</v>
      </c>
      <c r="I164" s="169"/>
      <c r="L164" s="166"/>
      <c r="M164" s="170"/>
      <c r="T164" s="171"/>
      <c r="AT164" s="167" t="s">
        <v>384</v>
      </c>
      <c r="AU164" s="167" t="s">
        <v>85</v>
      </c>
      <c r="AV164" s="14" t="s">
        <v>83</v>
      </c>
      <c r="AW164" s="14" t="s">
        <v>32</v>
      </c>
      <c r="AX164" s="14" t="s">
        <v>76</v>
      </c>
      <c r="AY164" s="167" t="s">
        <v>375</v>
      </c>
    </row>
    <row r="165" spans="2:65" s="14" customFormat="1" ht="11.25" x14ac:dyDescent="0.2">
      <c r="B165" s="166"/>
      <c r="D165" s="152" t="s">
        <v>384</v>
      </c>
      <c r="E165" s="167" t="s">
        <v>1</v>
      </c>
      <c r="F165" s="168" t="s">
        <v>4299</v>
      </c>
      <c r="H165" s="167" t="s">
        <v>1</v>
      </c>
      <c r="I165" s="169"/>
      <c r="L165" s="166"/>
      <c r="M165" s="170"/>
      <c r="T165" s="171"/>
      <c r="AT165" s="167" t="s">
        <v>384</v>
      </c>
      <c r="AU165" s="167" t="s">
        <v>85</v>
      </c>
      <c r="AV165" s="14" t="s">
        <v>83</v>
      </c>
      <c r="AW165" s="14" t="s">
        <v>32</v>
      </c>
      <c r="AX165" s="14" t="s">
        <v>76</v>
      </c>
      <c r="AY165" s="167" t="s">
        <v>375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4300</v>
      </c>
      <c r="H166" s="155">
        <v>31.062000000000001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2" customFormat="1" ht="11.25" x14ac:dyDescent="0.2">
      <c r="B167" s="151"/>
      <c r="D167" s="152" t="s">
        <v>384</v>
      </c>
      <c r="E167" s="153" t="s">
        <v>1</v>
      </c>
      <c r="F167" s="154" t="s">
        <v>4301</v>
      </c>
      <c r="H167" s="155">
        <v>10.266</v>
      </c>
      <c r="I167" s="156"/>
      <c r="L167" s="151"/>
      <c r="M167" s="157"/>
      <c r="T167" s="158"/>
      <c r="AT167" s="153" t="s">
        <v>384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375</v>
      </c>
    </row>
    <row r="168" spans="2:65" s="12" customFormat="1" ht="11.25" x14ac:dyDescent="0.2">
      <c r="B168" s="151"/>
      <c r="D168" s="152" t="s">
        <v>384</v>
      </c>
      <c r="E168" s="153" t="s">
        <v>1</v>
      </c>
      <c r="F168" s="154" t="s">
        <v>4302</v>
      </c>
      <c r="H168" s="155">
        <v>24.05</v>
      </c>
      <c r="I168" s="156"/>
      <c r="L168" s="151"/>
      <c r="M168" s="157"/>
      <c r="T168" s="158"/>
      <c r="AT168" s="153" t="s">
        <v>384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375</v>
      </c>
    </row>
    <row r="169" spans="2:65" s="12" customFormat="1" ht="11.25" x14ac:dyDescent="0.2">
      <c r="B169" s="151"/>
      <c r="D169" s="152" t="s">
        <v>384</v>
      </c>
      <c r="E169" s="153" t="s">
        <v>1</v>
      </c>
      <c r="F169" s="154" t="s">
        <v>4303</v>
      </c>
      <c r="H169" s="155">
        <v>50</v>
      </c>
      <c r="I169" s="156"/>
      <c r="L169" s="151"/>
      <c r="M169" s="157"/>
      <c r="T169" s="158"/>
      <c r="AT169" s="153" t="s">
        <v>384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375</v>
      </c>
    </row>
    <row r="170" spans="2:65" s="13" customFormat="1" ht="11.25" x14ac:dyDescent="0.2">
      <c r="B170" s="159"/>
      <c r="D170" s="152" t="s">
        <v>384</v>
      </c>
      <c r="E170" s="160" t="s">
        <v>4266</v>
      </c>
      <c r="F170" s="161" t="s">
        <v>387</v>
      </c>
      <c r="H170" s="162">
        <v>115.378</v>
      </c>
      <c r="I170" s="163"/>
      <c r="L170" s="159"/>
      <c r="M170" s="164"/>
      <c r="T170" s="165"/>
      <c r="AT170" s="160" t="s">
        <v>384</v>
      </c>
      <c r="AU170" s="160" t="s">
        <v>85</v>
      </c>
      <c r="AV170" s="13" t="s">
        <v>382</v>
      </c>
      <c r="AW170" s="13" t="s">
        <v>32</v>
      </c>
      <c r="AX170" s="13" t="s">
        <v>83</v>
      </c>
      <c r="AY170" s="160" t="s">
        <v>375</v>
      </c>
    </row>
    <row r="171" spans="2:65" s="1" customFormat="1" ht="24.2" customHeight="1" x14ac:dyDescent="0.2">
      <c r="B171" s="32"/>
      <c r="C171" s="138" t="s">
        <v>451</v>
      </c>
      <c r="D171" s="138" t="s">
        <v>377</v>
      </c>
      <c r="E171" s="139" t="s">
        <v>4304</v>
      </c>
      <c r="F171" s="140" t="s">
        <v>4305</v>
      </c>
      <c r="G171" s="141" t="s">
        <v>380</v>
      </c>
      <c r="H171" s="142">
        <v>115.378</v>
      </c>
      <c r="I171" s="143"/>
      <c r="J171" s="144">
        <f>ROUND(I171*H171,2)</f>
        <v>0</v>
      </c>
      <c r="K171" s="140" t="s">
        <v>381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382</v>
      </c>
      <c r="AT171" s="149" t="s">
        <v>377</v>
      </c>
      <c r="AU171" s="149" t="s">
        <v>85</v>
      </c>
      <c r="AY171" s="17" t="s">
        <v>375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382</v>
      </c>
      <c r="BM171" s="149" t="s">
        <v>4306</v>
      </c>
    </row>
    <row r="172" spans="2:65" s="14" customFormat="1" ht="11.25" x14ac:dyDescent="0.2">
      <c r="B172" s="166"/>
      <c r="D172" s="152" t="s">
        <v>384</v>
      </c>
      <c r="E172" s="167" t="s">
        <v>1</v>
      </c>
      <c r="F172" s="168" t="s">
        <v>4273</v>
      </c>
      <c r="H172" s="167" t="s">
        <v>1</v>
      </c>
      <c r="I172" s="169"/>
      <c r="L172" s="166"/>
      <c r="M172" s="170"/>
      <c r="T172" s="171"/>
      <c r="AT172" s="167" t="s">
        <v>384</v>
      </c>
      <c r="AU172" s="167" t="s">
        <v>85</v>
      </c>
      <c r="AV172" s="14" t="s">
        <v>83</v>
      </c>
      <c r="AW172" s="14" t="s">
        <v>32</v>
      </c>
      <c r="AX172" s="14" t="s">
        <v>76</v>
      </c>
      <c r="AY172" s="167" t="s">
        <v>375</v>
      </c>
    </row>
    <row r="173" spans="2:65" s="12" customFormat="1" ht="11.25" x14ac:dyDescent="0.2">
      <c r="B173" s="151"/>
      <c r="D173" s="152" t="s">
        <v>384</v>
      </c>
      <c r="E173" s="153" t="s">
        <v>1</v>
      </c>
      <c r="F173" s="154" t="s">
        <v>4266</v>
      </c>
      <c r="H173" s="155">
        <v>115.378</v>
      </c>
      <c r="I173" s="156"/>
      <c r="L173" s="151"/>
      <c r="M173" s="157"/>
      <c r="T173" s="158"/>
      <c r="AT173" s="153" t="s">
        <v>384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375</v>
      </c>
    </row>
    <row r="174" spans="2:65" s="13" customFormat="1" ht="11.25" x14ac:dyDescent="0.2">
      <c r="B174" s="159"/>
      <c r="D174" s="152" t="s">
        <v>384</v>
      </c>
      <c r="E174" s="160" t="s">
        <v>1</v>
      </c>
      <c r="F174" s="161" t="s">
        <v>387</v>
      </c>
      <c r="H174" s="162">
        <v>115.378</v>
      </c>
      <c r="I174" s="163"/>
      <c r="L174" s="159"/>
      <c r="M174" s="164"/>
      <c r="T174" s="165"/>
      <c r="AT174" s="160" t="s">
        <v>384</v>
      </c>
      <c r="AU174" s="160" t="s">
        <v>85</v>
      </c>
      <c r="AV174" s="13" t="s">
        <v>382</v>
      </c>
      <c r="AW174" s="13" t="s">
        <v>32</v>
      </c>
      <c r="AX174" s="13" t="s">
        <v>83</v>
      </c>
      <c r="AY174" s="160" t="s">
        <v>375</v>
      </c>
    </row>
    <row r="175" spans="2:65" s="1" customFormat="1" ht="16.5" customHeight="1" x14ac:dyDescent="0.2">
      <c r="B175" s="32"/>
      <c r="C175" s="179" t="s">
        <v>463</v>
      </c>
      <c r="D175" s="179" t="s">
        <v>657</v>
      </c>
      <c r="E175" s="180" t="s">
        <v>4307</v>
      </c>
      <c r="F175" s="181" t="s">
        <v>4308</v>
      </c>
      <c r="G175" s="182" t="s">
        <v>1788</v>
      </c>
      <c r="H175" s="183">
        <v>2.3079999999999998</v>
      </c>
      <c r="I175" s="184"/>
      <c r="J175" s="185">
        <f>ROUND(I175*H175,2)</f>
        <v>0</v>
      </c>
      <c r="K175" s="181" t="s">
        <v>381</v>
      </c>
      <c r="L175" s="186"/>
      <c r="M175" s="187" t="s">
        <v>1</v>
      </c>
      <c r="N175" s="188" t="s">
        <v>41</v>
      </c>
      <c r="P175" s="147">
        <f>O175*H175</f>
        <v>0</v>
      </c>
      <c r="Q175" s="147">
        <v>1E-3</v>
      </c>
      <c r="R175" s="147">
        <f>Q175*H175</f>
        <v>2.3079999999999997E-3</v>
      </c>
      <c r="S175" s="147">
        <v>0</v>
      </c>
      <c r="T175" s="148">
        <f>S175*H175</f>
        <v>0</v>
      </c>
      <c r="AR175" s="149" t="s">
        <v>424</v>
      </c>
      <c r="AT175" s="149" t="s">
        <v>657</v>
      </c>
      <c r="AU175" s="149" t="s">
        <v>85</v>
      </c>
      <c r="AY175" s="17" t="s">
        <v>375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382</v>
      </c>
      <c r="BM175" s="149" t="s">
        <v>4309</v>
      </c>
    </row>
    <row r="176" spans="2:65" s="12" customFormat="1" ht="11.25" x14ac:dyDescent="0.2">
      <c r="B176" s="151"/>
      <c r="D176" s="152" t="s">
        <v>384</v>
      </c>
      <c r="F176" s="154" t="s">
        <v>4310</v>
      </c>
      <c r="H176" s="155">
        <v>2.3079999999999998</v>
      </c>
      <c r="I176" s="156"/>
      <c r="L176" s="151"/>
      <c r="M176" s="157"/>
      <c r="T176" s="158"/>
      <c r="AT176" s="153" t="s">
        <v>384</v>
      </c>
      <c r="AU176" s="153" t="s">
        <v>85</v>
      </c>
      <c r="AV176" s="12" t="s">
        <v>85</v>
      </c>
      <c r="AW176" s="12" t="s">
        <v>4</v>
      </c>
      <c r="AX176" s="12" t="s">
        <v>83</v>
      </c>
      <c r="AY176" s="153" t="s">
        <v>375</v>
      </c>
    </row>
    <row r="177" spans="2:65" s="1" customFormat="1" ht="24.2" customHeight="1" x14ac:dyDescent="0.2">
      <c r="B177" s="32"/>
      <c r="C177" s="138" t="s">
        <v>467</v>
      </c>
      <c r="D177" s="138" t="s">
        <v>377</v>
      </c>
      <c r="E177" s="139" t="s">
        <v>4311</v>
      </c>
      <c r="F177" s="140" t="s">
        <v>4312</v>
      </c>
      <c r="G177" s="141" t="s">
        <v>380</v>
      </c>
      <c r="H177" s="142">
        <v>157.79300000000001</v>
      </c>
      <c r="I177" s="143"/>
      <c r="J177" s="144">
        <f>ROUND(I177*H177,2)</f>
        <v>0</v>
      </c>
      <c r="K177" s="140" t="s">
        <v>381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382</v>
      </c>
      <c r="AT177" s="149" t="s">
        <v>377</v>
      </c>
      <c r="AU177" s="149" t="s">
        <v>85</v>
      </c>
      <c r="AY177" s="17" t="s">
        <v>375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382</v>
      </c>
      <c r="BM177" s="149" t="s">
        <v>4313</v>
      </c>
    </row>
    <row r="178" spans="2:65" s="14" customFormat="1" ht="11.25" x14ac:dyDescent="0.2">
      <c r="B178" s="166"/>
      <c r="D178" s="152" t="s">
        <v>384</v>
      </c>
      <c r="E178" s="167" t="s">
        <v>1</v>
      </c>
      <c r="F178" s="168" t="s">
        <v>4314</v>
      </c>
      <c r="H178" s="167" t="s">
        <v>1</v>
      </c>
      <c r="I178" s="169"/>
      <c r="L178" s="166"/>
      <c r="M178" s="170"/>
      <c r="T178" s="171"/>
      <c r="AT178" s="167" t="s">
        <v>384</v>
      </c>
      <c r="AU178" s="167" t="s">
        <v>85</v>
      </c>
      <c r="AV178" s="14" t="s">
        <v>83</v>
      </c>
      <c r="AW178" s="14" t="s">
        <v>32</v>
      </c>
      <c r="AX178" s="14" t="s">
        <v>76</v>
      </c>
      <c r="AY178" s="167" t="s">
        <v>375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4253</v>
      </c>
      <c r="H179" s="155">
        <v>157.79300000000001</v>
      </c>
      <c r="I179" s="156"/>
      <c r="L179" s="151"/>
      <c r="M179" s="157"/>
      <c r="T179" s="158"/>
      <c r="AT179" s="153" t="s">
        <v>384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3" customFormat="1" ht="11.25" x14ac:dyDescent="0.2">
      <c r="B180" s="159"/>
      <c r="D180" s="152" t="s">
        <v>384</v>
      </c>
      <c r="E180" s="160" t="s">
        <v>1</v>
      </c>
      <c r="F180" s="161" t="s">
        <v>387</v>
      </c>
      <c r="H180" s="162">
        <v>157.79300000000001</v>
      </c>
      <c r="I180" s="163"/>
      <c r="L180" s="159"/>
      <c r="M180" s="164"/>
      <c r="T180" s="165"/>
      <c r="AT180" s="160" t="s">
        <v>384</v>
      </c>
      <c r="AU180" s="160" t="s">
        <v>85</v>
      </c>
      <c r="AV180" s="13" t="s">
        <v>382</v>
      </c>
      <c r="AW180" s="13" t="s">
        <v>32</v>
      </c>
      <c r="AX180" s="13" t="s">
        <v>83</v>
      </c>
      <c r="AY180" s="160" t="s">
        <v>375</v>
      </c>
    </row>
    <row r="181" spans="2:65" s="11" customFormat="1" ht="22.9" customHeight="1" x14ac:dyDescent="0.2">
      <c r="B181" s="126"/>
      <c r="D181" s="127" t="s">
        <v>75</v>
      </c>
      <c r="E181" s="136" t="s">
        <v>404</v>
      </c>
      <c r="F181" s="136" t="s">
        <v>3934</v>
      </c>
      <c r="I181" s="129"/>
      <c r="J181" s="137">
        <f>BK181</f>
        <v>0</v>
      </c>
      <c r="L181" s="126"/>
      <c r="M181" s="131"/>
      <c r="P181" s="132">
        <f>SUM(P182:P193)</f>
        <v>0</v>
      </c>
      <c r="R181" s="132">
        <f>SUM(R182:R193)</f>
        <v>191.79229183000001</v>
      </c>
      <c r="T181" s="133">
        <f>SUM(T182:T193)</f>
        <v>0</v>
      </c>
      <c r="AR181" s="127" t="s">
        <v>83</v>
      </c>
      <c r="AT181" s="134" t="s">
        <v>75</v>
      </c>
      <c r="AU181" s="134" t="s">
        <v>83</v>
      </c>
      <c r="AY181" s="127" t="s">
        <v>375</v>
      </c>
      <c r="BK181" s="135">
        <f>SUM(BK182:BK193)</f>
        <v>0</v>
      </c>
    </row>
    <row r="182" spans="2:65" s="1" customFormat="1" ht="16.5" customHeight="1" x14ac:dyDescent="0.2">
      <c r="B182" s="32"/>
      <c r="C182" s="138" t="s">
        <v>473</v>
      </c>
      <c r="D182" s="138" t="s">
        <v>377</v>
      </c>
      <c r="E182" s="139" t="s">
        <v>4315</v>
      </c>
      <c r="F182" s="140" t="s">
        <v>4316</v>
      </c>
      <c r="G182" s="141" t="s">
        <v>380</v>
      </c>
      <c r="H182" s="142">
        <v>39.378</v>
      </c>
      <c r="I182" s="143"/>
      <c r="J182" s="144">
        <f>ROUND(I182*H182,2)</f>
        <v>0</v>
      </c>
      <c r="K182" s="140" t="s">
        <v>381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0.23</v>
      </c>
      <c r="R182" s="147">
        <f>Q182*H182</f>
        <v>9.0569400000000009</v>
      </c>
      <c r="S182" s="147">
        <v>0</v>
      </c>
      <c r="T182" s="148">
        <f>S182*H182</f>
        <v>0</v>
      </c>
      <c r="AR182" s="149" t="s">
        <v>382</v>
      </c>
      <c r="AT182" s="149" t="s">
        <v>377</v>
      </c>
      <c r="AU182" s="149" t="s">
        <v>85</v>
      </c>
      <c r="AY182" s="17" t="s">
        <v>375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382</v>
      </c>
      <c r="BM182" s="149" t="s">
        <v>4317</v>
      </c>
    </row>
    <row r="183" spans="2:65" s="12" customFormat="1" ht="11.25" x14ac:dyDescent="0.2">
      <c r="B183" s="151"/>
      <c r="D183" s="152" t="s">
        <v>384</v>
      </c>
      <c r="E183" s="153" t="s">
        <v>1</v>
      </c>
      <c r="F183" s="154" t="s">
        <v>4261</v>
      </c>
      <c r="H183" s="155">
        <v>39.378</v>
      </c>
      <c r="I183" s="156"/>
      <c r="L183" s="151"/>
      <c r="M183" s="157"/>
      <c r="T183" s="158"/>
      <c r="AT183" s="153" t="s">
        <v>384</v>
      </c>
      <c r="AU183" s="153" t="s">
        <v>85</v>
      </c>
      <c r="AV183" s="12" t="s">
        <v>85</v>
      </c>
      <c r="AW183" s="12" t="s">
        <v>32</v>
      </c>
      <c r="AX183" s="12" t="s">
        <v>83</v>
      </c>
      <c r="AY183" s="153" t="s">
        <v>375</v>
      </c>
    </row>
    <row r="184" spans="2:65" s="1" customFormat="1" ht="16.5" customHeight="1" x14ac:dyDescent="0.2">
      <c r="B184" s="32"/>
      <c r="C184" s="138" t="s">
        <v>8</v>
      </c>
      <c r="D184" s="138" t="s">
        <v>377</v>
      </c>
      <c r="E184" s="139" t="s">
        <v>4318</v>
      </c>
      <c r="F184" s="140" t="s">
        <v>4319</v>
      </c>
      <c r="G184" s="141" t="s">
        <v>380</v>
      </c>
      <c r="H184" s="142">
        <v>157.79300000000001</v>
      </c>
      <c r="I184" s="143"/>
      <c r="J184" s="144">
        <f>ROUND(I184*H184,2)</f>
        <v>0</v>
      </c>
      <c r="K184" s="140" t="s">
        <v>381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0.46</v>
      </c>
      <c r="R184" s="147">
        <f>Q184*H184</f>
        <v>72.584780000000009</v>
      </c>
      <c r="S184" s="147">
        <v>0</v>
      </c>
      <c r="T184" s="148">
        <f>S184*H184</f>
        <v>0</v>
      </c>
      <c r="AR184" s="149" t="s">
        <v>382</v>
      </c>
      <c r="AT184" s="149" t="s">
        <v>377</v>
      </c>
      <c r="AU184" s="149" t="s">
        <v>85</v>
      </c>
      <c r="AY184" s="17" t="s">
        <v>375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382</v>
      </c>
      <c r="BM184" s="149" t="s">
        <v>4320</v>
      </c>
    </row>
    <row r="185" spans="2:65" s="12" customFormat="1" ht="11.25" x14ac:dyDescent="0.2">
      <c r="B185" s="151"/>
      <c r="D185" s="152" t="s">
        <v>384</v>
      </c>
      <c r="E185" s="153" t="s">
        <v>1</v>
      </c>
      <c r="F185" s="154" t="s">
        <v>4253</v>
      </c>
      <c r="H185" s="155">
        <v>157.79300000000001</v>
      </c>
      <c r="I185" s="156"/>
      <c r="L185" s="151"/>
      <c r="M185" s="157"/>
      <c r="T185" s="158"/>
      <c r="AT185" s="153" t="s">
        <v>384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375</v>
      </c>
    </row>
    <row r="186" spans="2:65" s="1" customFormat="1" ht="24.2" customHeight="1" x14ac:dyDescent="0.2">
      <c r="B186" s="32"/>
      <c r="C186" s="138" t="s">
        <v>491</v>
      </c>
      <c r="D186" s="138" t="s">
        <v>377</v>
      </c>
      <c r="E186" s="139" t="s">
        <v>4321</v>
      </c>
      <c r="F186" s="140" t="s">
        <v>4322</v>
      </c>
      <c r="G186" s="141" t="s">
        <v>380</v>
      </c>
      <c r="H186" s="142">
        <v>157.79300000000001</v>
      </c>
      <c r="I186" s="143"/>
      <c r="J186" s="144">
        <f>ROUND(I186*H186,2)</f>
        <v>0</v>
      </c>
      <c r="K186" s="140" t="s">
        <v>381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0.40869</v>
      </c>
      <c r="R186" s="147">
        <f>Q186*H186</f>
        <v>64.488421169999995</v>
      </c>
      <c r="S186" s="147">
        <v>0</v>
      </c>
      <c r="T186" s="148">
        <f>S186*H186</f>
        <v>0</v>
      </c>
      <c r="AR186" s="149" t="s">
        <v>382</v>
      </c>
      <c r="AT186" s="149" t="s">
        <v>377</v>
      </c>
      <c r="AU186" s="149" t="s">
        <v>85</v>
      </c>
      <c r="AY186" s="17" t="s">
        <v>375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382</v>
      </c>
      <c r="BM186" s="149" t="s">
        <v>4323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4253</v>
      </c>
      <c r="H187" s="155">
        <v>157.79300000000001</v>
      </c>
      <c r="I187" s="156"/>
      <c r="L187" s="151"/>
      <c r="M187" s="157"/>
      <c r="T187" s="158"/>
      <c r="AT187" s="153" t="s">
        <v>384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375</v>
      </c>
    </row>
    <row r="188" spans="2:65" s="1" customFormat="1" ht="24.2" customHeight="1" x14ac:dyDescent="0.2">
      <c r="B188" s="32"/>
      <c r="C188" s="138" t="s">
        <v>497</v>
      </c>
      <c r="D188" s="138" t="s">
        <v>377</v>
      </c>
      <c r="E188" s="139" t="s">
        <v>4324</v>
      </c>
      <c r="F188" s="140" t="s">
        <v>4325</v>
      </c>
      <c r="G188" s="141" t="s">
        <v>380</v>
      </c>
      <c r="H188" s="142">
        <v>157.79300000000001</v>
      </c>
      <c r="I188" s="143"/>
      <c r="J188" s="144">
        <f>ROUND(I188*H188,2)</f>
        <v>0</v>
      </c>
      <c r="K188" s="140" t="s">
        <v>381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0.11162</v>
      </c>
      <c r="R188" s="147">
        <f>Q188*H188</f>
        <v>17.61285466</v>
      </c>
      <c r="S188" s="147">
        <v>0</v>
      </c>
      <c r="T188" s="148">
        <f>S188*H188</f>
        <v>0</v>
      </c>
      <c r="AR188" s="149" t="s">
        <v>382</v>
      </c>
      <c r="AT188" s="149" t="s">
        <v>377</v>
      </c>
      <c r="AU188" s="149" t="s">
        <v>85</v>
      </c>
      <c r="AY188" s="17" t="s">
        <v>375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382</v>
      </c>
      <c r="BM188" s="149" t="s">
        <v>4326</v>
      </c>
    </row>
    <row r="189" spans="2:65" s="14" customFormat="1" ht="11.25" x14ac:dyDescent="0.2">
      <c r="B189" s="166"/>
      <c r="D189" s="152" t="s">
        <v>384</v>
      </c>
      <c r="E189" s="167" t="s">
        <v>1</v>
      </c>
      <c r="F189" s="168" t="s">
        <v>4273</v>
      </c>
      <c r="H189" s="167" t="s">
        <v>1</v>
      </c>
      <c r="I189" s="169"/>
      <c r="L189" s="166"/>
      <c r="M189" s="170"/>
      <c r="T189" s="171"/>
      <c r="AT189" s="167" t="s">
        <v>384</v>
      </c>
      <c r="AU189" s="167" t="s">
        <v>85</v>
      </c>
      <c r="AV189" s="14" t="s">
        <v>83</v>
      </c>
      <c r="AW189" s="14" t="s">
        <v>32</v>
      </c>
      <c r="AX189" s="14" t="s">
        <v>76</v>
      </c>
      <c r="AY189" s="167" t="s">
        <v>375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4255</v>
      </c>
      <c r="H190" s="155">
        <v>157.79300000000001</v>
      </c>
      <c r="I190" s="156"/>
      <c r="L190" s="151"/>
      <c r="M190" s="157"/>
      <c r="T190" s="158"/>
      <c r="AT190" s="153" t="s">
        <v>384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3" customFormat="1" ht="11.25" x14ac:dyDescent="0.2">
      <c r="B191" s="159"/>
      <c r="D191" s="152" t="s">
        <v>384</v>
      </c>
      <c r="E191" s="160" t="s">
        <v>4253</v>
      </c>
      <c r="F191" s="161" t="s">
        <v>387</v>
      </c>
      <c r="H191" s="162">
        <v>157.79300000000001</v>
      </c>
      <c r="I191" s="163"/>
      <c r="L191" s="159"/>
      <c r="M191" s="164"/>
      <c r="T191" s="165"/>
      <c r="AT191" s="160" t="s">
        <v>384</v>
      </c>
      <c r="AU191" s="160" t="s">
        <v>85</v>
      </c>
      <c r="AV191" s="13" t="s">
        <v>382</v>
      </c>
      <c r="AW191" s="13" t="s">
        <v>32</v>
      </c>
      <c r="AX191" s="13" t="s">
        <v>83</v>
      </c>
      <c r="AY191" s="160" t="s">
        <v>375</v>
      </c>
    </row>
    <row r="192" spans="2:65" s="1" customFormat="1" ht="21.75" customHeight="1" x14ac:dyDescent="0.2">
      <c r="B192" s="32"/>
      <c r="C192" s="179" t="s">
        <v>559</v>
      </c>
      <c r="D192" s="179" t="s">
        <v>657</v>
      </c>
      <c r="E192" s="180" t="s">
        <v>4327</v>
      </c>
      <c r="F192" s="181" t="s">
        <v>4328</v>
      </c>
      <c r="G192" s="182" t="s">
        <v>380</v>
      </c>
      <c r="H192" s="183">
        <v>159.37100000000001</v>
      </c>
      <c r="I192" s="184"/>
      <c r="J192" s="185">
        <f>ROUND(I192*H192,2)</f>
        <v>0</v>
      </c>
      <c r="K192" s="181" t="s">
        <v>381</v>
      </c>
      <c r="L192" s="186"/>
      <c r="M192" s="187" t="s">
        <v>1</v>
      </c>
      <c r="N192" s="188" t="s">
        <v>41</v>
      </c>
      <c r="P192" s="147">
        <f>O192*H192</f>
        <v>0</v>
      </c>
      <c r="Q192" s="147">
        <v>0.17599999999999999</v>
      </c>
      <c r="R192" s="147">
        <f>Q192*H192</f>
        <v>28.049296000000002</v>
      </c>
      <c r="S192" s="147">
        <v>0</v>
      </c>
      <c r="T192" s="148">
        <f>S192*H192</f>
        <v>0</v>
      </c>
      <c r="AR192" s="149" t="s">
        <v>424</v>
      </c>
      <c r="AT192" s="149" t="s">
        <v>657</v>
      </c>
      <c r="AU192" s="149" t="s">
        <v>85</v>
      </c>
      <c r="AY192" s="17" t="s">
        <v>375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382</v>
      </c>
      <c r="BM192" s="149" t="s">
        <v>4329</v>
      </c>
    </row>
    <row r="193" spans="2:65" s="12" customFormat="1" ht="11.25" x14ac:dyDescent="0.2">
      <c r="B193" s="151"/>
      <c r="D193" s="152" t="s">
        <v>384</v>
      </c>
      <c r="F193" s="154" t="s">
        <v>4330</v>
      </c>
      <c r="H193" s="155">
        <v>159.37100000000001</v>
      </c>
      <c r="I193" s="156"/>
      <c r="L193" s="151"/>
      <c r="M193" s="157"/>
      <c r="T193" s="158"/>
      <c r="AT193" s="153" t="s">
        <v>384</v>
      </c>
      <c r="AU193" s="153" t="s">
        <v>85</v>
      </c>
      <c r="AV193" s="12" t="s">
        <v>85</v>
      </c>
      <c r="AW193" s="12" t="s">
        <v>4</v>
      </c>
      <c r="AX193" s="12" t="s">
        <v>83</v>
      </c>
      <c r="AY193" s="153" t="s">
        <v>375</v>
      </c>
    </row>
    <row r="194" spans="2:65" s="11" customFormat="1" ht="22.9" customHeight="1" x14ac:dyDescent="0.2">
      <c r="B194" s="126"/>
      <c r="D194" s="127" t="s">
        <v>75</v>
      </c>
      <c r="E194" s="136" t="s">
        <v>413</v>
      </c>
      <c r="F194" s="136" t="s">
        <v>826</v>
      </c>
      <c r="I194" s="129"/>
      <c r="J194" s="137">
        <f>BK194</f>
        <v>0</v>
      </c>
      <c r="L194" s="126"/>
      <c r="M194" s="131"/>
      <c r="P194" s="132">
        <f>SUM(P195:P199)</f>
        <v>0</v>
      </c>
      <c r="R194" s="132">
        <f>SUM(R195:R199)</f>
        <v>11.16838836</v>
      </c>
      <c r="T194" s="133">
        <f>SUM(T195:T199)</f>
        <v>0</v>
      </c>
      <c r="AR194" s="127" t="s">
        <v>83</v>
      </c>
      <c r="AT194" s="134" t="s">
        <v>75</v>
      </c>
      <c r="AU194" s="134" t="s">
        <v>83</v>
      </c>
      <c r="AY194" s="127" t="s">
        <v>375</v>
      </c>
      <c r="BK194" s="135">
        <f>SUM(BK195:BK199)</f>
        <v>0</v>
      </c>
    </row>
    <row r="195" spans="2:65" s="1" customFormat="1" ht="24.2" customHeight="1" x14ac:dyDescent="0.2">
      <c r="B195" s="32"/>
      <c r="C195" s="138" t="s">
        <v>510</v>
      </c>
      <c r="D195" s="138" t="s">
        <v>377</v>
      </c>
      <c r="E195" s="139" t="s">
        <v>4331</v>
      </c>
      <c r="F195" s="140" t="s">
        <v>4332</v>
      </c>
      <c r="G195" s="141" t="s">
        <v>380</v>
      </c>
      <c r="H195" s="142">
        <v>39.378</v>
      </c>
      <c r="I195" s="143"/>
      <c r="J195" s="144">
        <f>ROUND(I195*H195,2)</f>
        <v>0</v>
      </c>
      <c r="K195" s="140" t="s">
        <v>381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0.28361999999999998</v>
      </c>
      <c r="R195" s="147">
        <f>Q195*H195</f>
        <v>11.16838836</v>
      </c>
      <c r="S195" s="147">
        <v>0</v>
      </c>
      <c r="T195" s="148">
        <f>S195*H195</f>
        <v>0</v>
      </c>
      <c r="AR195" s="149" t="s">
        <v>382</v>
      </c>
      <c r="AT195" s="149" t="s">
        <v>377</v>
      </c>
      <c r="AU195" s="149" t="s">
        <v>85</v>
      </c>
      <c r="AY195" s="17" t="s">
        <v>375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382</v>
      </c>
      <c r="BM195" s="149" t="s">
        <v>4333</v>
      </c>
    </row>
    <row r="196" spans="2:65" s="14" customFormat="1" ht="11.25" x14ac:dyDescent="0.2">
      <c r="B196" s="166"/>
      <c r="D196" s="152" t="s">
        <v>384</v>
      </c>
      <c r="E196" s="167" t="s">
        <v>1</v>
      </c>
      <c r="F196" s="168" t="s">
        <v>4334</v>
      </c>
      <c r="H196" s="167" t="s">
        <v>1</v>
      </c>
      <c r="I196" s="169"/>
      <c r="L196" s="166"/>
      <c r="M196" s="170"/>
      <c r="T196" s="171"/>
      <c r="AT196" s="167" t="s">
        <v>384</v>
      </c>
      <c r="AU196" s="167" t="s">
        <v>85</v>
      </c>
      <c r="AV196" s="14" t="s">
        <v>83</v>
      </c>
      <c r="AW196" s="14" t="s">
        <v>32</v>
      </c>
      <c r="AX196" s="14" t="s">
        <v>76</v>
      </c>
      <c r="AY196" s="167" t="s">
        <v>375</v>
      </c>
    </row>
    <row r="197" spans="2:65" s="14" customFormat="1" ht="11.25" x14ac:dyDescent="0.2">
      <c r="B197" s="166"/>
      <c r="D197" s="152" t="s">
        <v>384</v>
      </c>
      <c r="E197" s="167" t="s">
        <v>1</v>
      </c>
      <c r="F197" s="168" t="s">
        <v>4335</v>
      </c>
      <c r="H197" s="167" t="s">
        <v>1</v>
      </c>
      <c r="I197" s="169"/>
      <c r="L197" s="166"/>
      <c r="M197" s="170"/>
      <c r="T197" s="171"/>
      <c r="AT197" s="167" t="s">
        <v>384</v>
      </c>
      <c r="AU197" s="167" t="s">
        <v>85</v>
      </c>
      <c r="AV197" s="14" t="s">
        <v>83</v>
      </c>
      <c r="AW197" s="14" t="s">
        <v>32</v>
      </c>
      <c r="AX197" s="14" t="s">
        <v>76</v>
      </c>
      <c r="AY197" s="167" t="s">
        <v>375</v>
      </c>
    </row>
    <row r="198" spans="2:65" s="12" customFormat="1" ht="22.5" x14ac:dyDescent="0.2">
      <c r="B198" s="151"/>
      <c r="D198" s="152" t="s">
        <v>384</v>
      </c>
      <c r="E198" s="153" t="s">
        <v>1</v>
      </c>
      <c r="F198" s="154" t="s">
        <v>4336</v>
      </c>
      <c r="H198" s="155">
        <v>39.378</v>
      </c>
      <c r="I198" s="156"/>
      <c r="L198" s="151"/>
      <c r="M198" s="157"/>
      <c r="T198" s="158"/>
      <c r="AT198" s="153" t="s">
        <v>384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375</v>
      </c>
    </row>
    <row r="199" spans="2:65" s="13" customFormat="1" ht="11.25" x14ac:dyDescent="0.2">
      <c r="B199" s="159"/>
      <c r="D199" s="152" t="s">
        <v>384</v>
      </c>
      <c r="E199" s="160" t="s">
        <v>4261</v>
      </c>
      <c r="F199" s="161" t="s">
        <v>387</v>
      </c>
      <c r="H199" s="162">
        <v>39.378</v>
      </c>
      <c r="I199" s="163"/>
      <c r="L199" s="159"/>
      <c r="M199" s="164"/>
      <c r="T199" s="165"/>
      <c r="AT199" s="160" t="s">
        <v>384</v>
      </c>
      <c r="AU199" s="160" t="s">
        <v>85</v>
      </c>
      <c r="AV199" s="13" t="s">
        <v>382</v>
      </c>
      <c r="AW199" s="13" t="s">
        <v>32</v>
      </c>
      <c r="AX199" s="13" t="s">
        <v>83</v>
      </c>
      <c r="AY199" s="160" t="s">
        <v>375</v>
      </c>
    </row>
    <row r="200" spans="2:65" s="11" customFormat="1" ht="22.9" customHeight="1" x14ac:dyDescent="0.2">
      <c r="B200" s="126"/>
      <c r="D200" s="127" t="s">
        <v>75</v>
      </c>
      <c r="E200" s="136" t="s">
        <v>428</v>
      </c>
      <c r="F200" s="136" t="s">
        <v>1165</v>
      </c>
      <c r="I200" s="129"/>
      <c r="J200" s="137">
        <f>BK200</f>
        <v>0</v>
      </c>
      <c r="L200" s="126"/>
      <c r="M200" s="131"/>
      <c r="P200" s="132">
        <f>SUM(P201:P215)</f>
        <v>0</v>
      </c>
      <c r="R200" s="132">
        <f>SUM(R201:R215)</f>
        <v>25.570096499999998</v>
      </c>
      <c r="T200" s="133">
        <f>SUM(T201:T215)</f>
        <v>0</v>
      </c>
      <c r="AR200" s="127" t="s">
        <v>83</v>
      </c>
      <c r="AT200" s="134" t="s">
        <v>75</v>
      </c>
      <c r="AU200" s="134" t="s">
        <v>83</v>
      </c>
      <c r="AY200" s="127" t="s">
        <v>375</v>
      </c>
      <c r="BK200" s="135">
        <f>SUM(BK201:BK215)</f>
        <v>0</v>
      </c>
    </row>
    <row r="201" spans="2:65" s="1" customFormat="1" ht="33" customHeight="1" x14ac:dyDescent="0.2">
      <c r="B201" s="32"/>
      <c r="C201" s="138" t="s">
        <v>529</v>
      </c>
      <c r="D201" s="138" t="s">
        <v>377</v>
      </c>
      <c r="E201" s="139" t="s">
        <v>4337</v>
      </c>
      <c r="F201" s="140" t="s">
        <v>4338</v>
      </c>
      <c r="G201" s="141" t="s">
        <v>641</v>
      </c>
      <c r="H201" s="142">
        <v>26.86</v>
      </c>
      <c r="I201" s="143"/>
      <c r="J201" s="144">
        <f>ROUND(I201*H201,2)</f>
        <v>0</v>
      </c>
      <c r="K201" s="140" t="s">
        <v>381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0.15540000000000001</v>
      </c>
      <c r="R201" s="147">
        <f>Q201*H201</f>
        <v>4.1740440000000003</v>
      </c>
      <c r="S201" s="147">
        <v>0</v>
      </c>
      <c r="T201" s="148">
        <f>S201*H201</f>
        <v>0</v>
      </c>
      <c r="AR201" s="149" t="s">
        <v>382</v>
      </c>
      <c r="AT201" s="149" t="s">
        <v>377</v>
      </c>
      <c r="AU201" s="149" t="s">
        <v>85</v>
      </c>
      <c r="AY201" s="17" t="s">
        <v>375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382</v>
      </c>
      <c r="BM201" s="149" t="s">
        <v>4339</v>
      </c>
    </row>
    <row r="202" spans="2:65" s="1" customFormat="1" ht="16.5" customHeight="1" x14ac:dyDescent="0.2">
      <c r="B202" s="32"/>
      <c r="C202" s="179" t="s">
        <v>7</v>
      </c>
      <c r="D202" s="179" t="s">
        <v>657</v>
      </c>
      <c r="E202" s="180" t="s">
        <v>4340</v>
      </c>
      <c r="F202" s="181" t="s">
        <v>4341</v>
      </c>
      <c r="G202" s="182" t="s">
        <v>641</v>
      </c>
      <c r="H202" s="183">
        <v>29</v>
      </c>
      <c r="I202" s="184"/>
      <c r="J202" s="185">
        <f>ROUND(I202*H202,2)</f>
        <v>0</v>
      </c>
      <c r="K202" s="181" t="s">
        <v>381</v>
      </c>
      <c r="L202" s="186"/>
      <c r="M202" s="187" t="s">
        <v>1</v>
      </c>
      <c r="N202" s="188" t="s">
        <v>41</v>
      </c>
      <c r="P202" s="147">
        <f>O202*H202</f>
        <v>0</v>
      </c>
      <c r="Q202" s="147">
        <v>0.08</v>
      </c>
      <c r="R202" s="147">
        <f>Q202*H202</f>
        <v>2.3199999999999998</v>
      </c>
      <c r="S202" s="147">
        <v>0</v>
      </c>
      <c r="T202" s="148">
        <f>S202*H202</f>
        <v>0</v>
      </c>
      <c r="AR202" s="149" t="s">
        <v>424</v>
      </c>
      <c r="AT202" s="149" t="s">
        <v>657</v>
      </c>
      <c r="AU202" s="149" t="s">
        <v>85</v>
      </c>
      <c r="AY202" s="17" t="s">
        <v>375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382</v>
      </c>
      <c r="BM202" s="149" t="s">
        <v>4342</v>
      </c>
    </row>
    <row r="203" spans="2:65" s="12" customFormat="1" ht="11.25" x14ac:dyDescent="0.2">
      <c r="B203" s="151"/>
      <c r="D203" s="152" t="s">
        <v>384</v>
      </c>
      <c r="F203" s="154" t="s">
        <v>4343</v>
      </c>
      <c r="H203" s="155">
        <v>29</v>
      </c>
      <c r="I203" s="156"/>
      <c r="L203" s="151"/>
      <c r="M203" s="157"/>
      <c r="T203" s="158"/>
      <c r="AT203" s="153" t="s">
        <v>384</v>
      </c>
      <c r="AU203" s="153" t="s">
        <v>85</v>
      </c>
      <c r="AV203" s="12" t="s">
        <v>85</v>
      </c>
      <c r="AW203" s="12" t="s">
        <v>4</v>
      </c>
      <c r="AX203" s="12" t="s">
        <v>83</v>
      </c>
      <c r="AY203" s="153" t="s">
        <v>375</v>
      </c>
    </row>
    <row r="204" spans="2:65" s="1" customFormat="1" ht="33" customHeight="1" x14ac:dyDescent="0.2">
      <c r="B204" s="32"/>
      <c r="C204" s="138" t="s">
        <v>540</v>
      </c>
      <c r="D204" s="138" t="s">
        <v>377</v>
      </c>
      <c r="E204" s="139" t="s">
        <v>4344</v>
      </c>
      <c r="F204" s="140" t="s">
        <v>4345</v>
      </c>
      <c r="G204" s="141" t="s">
        <v>641</v>
      </c>
      <c r="H204" s="142">
        <v>82.754999999999995</v>
      </c>
      <c r="I204" s="143"/>
      <c r="J204" s="144">
        <f>ROUND(I204*H204,2)</f>
        <v>0</v>
      </c>
      <c r="K204" s="140" t="s">
        <v>381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0.1295</v>
      </c>
      <c r="R204" s="147">
        <f>Q204*H204</f>
        <v>10.716772499999999</v>
      </c>
      <c r="S204" s="147">
        <v>0</v>
      </c>
      <c r="T204" s="148">
        <f>S204*H204</f>
        <v>0</v>
      </c>
      <c r="AR204" s="149" t="s">
        <v>382</v>
      </c>
      <c r="AT204" s="149" t="s">
        <v>377</v>
      </c>
      <c r="AU204" s="149" t="s">
        <v>85</v>
      </c>
      <c r="AY204" s="17" t="s">
        <v>375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382</v>
      </c>
      <c r="BM204" s="149" t="s">
        <v>4346</v>
      </c>
    </row>
    <row r="205" spans="2:65" s="14" customFormat="1" ht="11.25" x14ac:dyDescent="0.2">
      <c r="B205" s="166"/>
      <c r="D205" s="152" t="s">
        <v>384</v>
      </c>
      <c r="E205" s="167" t="s">
        <v>1</v>
      </c>
      <c r="F205" s="168" t="s">
        <v>4347</v>
      </c>
      <c r="H205" s="167" t="s">
        <v>1</v>
      </c>
      <c r="I205" s="169"/>
      <c r="L205" s="166"/>
      <c r="M205" s="170"/>
      <c r="T205" s="171"/>
      <c r="AT205" s="167" t="s">
        <v>384</v>
      </c>
      <c r="AU205" s="167" t="s">
        <v>85</v>
      </c>
      <c r="AV205" s="14" t="s">
        <v>83</v>
      </c>
      <c r="AW205" s="14" t="s">
        <v>32</v>
      </c>
      <c r="AX205" s="14" t="s">
        <v>76</v>
      </c>
      <c r="AY205" s="167" t="s">
        <v>375</v>
      </c>
    </row>
    <row r="206" spans="2:65" s="14" customFormat="1" ht="11.25" x14ac:dyDescent="0.2">
      <c r="B206" s="166"/>
      <c r="D206" s="152" t="s">
        <v>384</v>
      </c>
      <c r="E206" s="167" t="s">
        <v>1</v>
      </c>
      <c r="F206" s="168" t="s">
        <v>4334</v>
      </c>
      <c r="H206" s="167" t="s">
        <v>1</v>
      </c>
      <c r="I206" s="169"/>
      <c r="L206" s="166"/>
      <c r="M206" s="170"/>
      <c r="T206" s="171"/>
      <c r="AT206" s="167" t="s">
        <v>384</v>
      </c>
      <c r="AU206" s="167" t="s">
        <v>85</v>
      </c>
      <c r="AV206" s="14" t="s">
        <v>83</v>
      </c>
      <c r="AW206" s="14" t="s">
        <v>32</v>
      </c>
      <c r="AX206" s="14" t="s">
        <v>76</v>
      </c>
      <c r="AY206" s="167" t="s">
        <v>375</v>
      </c>
    </row>
    <row r="207" spans="2:65" s="14" customFormat="1" ht="11.25" x14ac:dyDescent="0.2">
      <c r="B207" s="166"/>
      <c r="D207" s="152" t="s">
        <v>384</v>
      </c>
      <c r="E207" s="167" t="s">
        <v>1</v>
      </c>
      <c r="F207" s="168" t="s">
        <v>4335</v>
      </c>
      <c r="H207" s="167" t="s">
        <v>1</v>
      </c>
      <c r="I207" s="169"/>
      <c r="L207" s="166"/>
      <c r="M207" s="170"/>
      <c r="T207" s="171"/>
      <c r="AT207" s="167" t="s">
        <v>384</v>
      </c>
      <c r="AU207" s="167" t="s">
        <v>85</v>
      </c>
      <c r="AV207" s="14" t="s">
        <v>83</v>
      </c>
      <c r="AW207" s="14" t="s">
        <v>32</v>
      </c>
      <c r="AX207" s="14" t="s">
        <v>76</v>
      </c>
      <c r="AY207" s="167" t="s">
        <v>375</v>
      </c>
    </row>
    <row r="208" spans="2:65" s="12" customFormat="1" ht="22.5" x14ac:dyDescent="0.2">
      <c r="B208" s="151"/>
      <c r="D208" s="152" t="s">
        <v>384</v>
      </c>
      <c r="E208" s="153" t="s">
        <v>1</v>
      </c>
      <c r="F208" s="154" t="s">
        <v>4348</v>
      </c>
      <c r="H208" s="155">
        <v>82.754999999999995</v>
      </c>
      <c r="I208" s="156"/>
      <c r="L208" s="151"/>
      <c r="M208" s="157"/>
      <c r="T208" s="158"/>
      <c r="AT208" s="153" t="s">
        <v>384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3" customFormat="1" ht="11.25" x14ac:dyDescent="0.2">
      <c r="B209" s="159"/>
      <c r="D209" s="152" t="s">
        <v>384</v>
      </c>
      <c r="E209" s="160" t="s">
        <v>1</v>
      </c>
      <c r="F209" s="161" t="s">
        <v>387</v>
      </c>
      <c r="H209" s="162">
        <v>82.754999999999995</v>
      </c>
      <c r="I209" s="163"/>
      <c r="L209" s="159"/>
      <c r="M209" s="164"/>
      <c r="T209" s="165"/>
      <c r="AT209" s="160" t="s">
        <v>384</v>
      </c>
      <c r="AU209" s="160" t="s">
        <v>85</v>
      </c>
      <c r="AV209" s="13" t="s">
        <v>382</v>
      </c>
      <c r="AW209" s="13" t="s">
        <v>32</v>
      </c>
      <c r="AX209" s="13" t="s">
        <v>83</v>
      </c>
      <c r="AY209" s="160" t="s">
        <v>375</v>
      </c>
    </row>
    <row r="210" spans="2:65" s="1" customFormat="1" ht="16.5" customHeight="1" x14ac:dyDescent="0.2">
      <c r="B210" s="32"/>
      <c r="C210" s="179" t="s">
        <v>545</v>
      </c>
      <c r="D210" s="179" t="s">
        <v>657</v>
      </c>
      <c r="E210" s="180" t="s">
        <v>4349</v>
      </c>
      <c r="F210" s="181" t="s">
        <v>4350</v>
      </c>
      <c r="G210" s="182" t="s">
        <v>641</v>
      </c>
      <c r="H210" s="183">
        <v>87</v>
      </c>
      <c r="I210" s="184"/>
      <c r="J210" s="185">
        <f>ROUND(I210*H210,2)</f>
        <v>0</v>
      </c>
      <c r="K210" s="181" t="s">
        <v>381</v>
      </c>
      <c r="L210" s="186"/>
      <c r="M210" s="187" t="s">
        <v>1</v>
      </c>
      <c r="N210" s="188" t="s">
        <v>41</v>
      </c>
      <c r="P210" s="147">
        <f>O210*H210</f>
        <v>0</v>
      </c>
      <c r="Q210" s="147">
        <v>5.6120000000000003E-2</v>
      </c>
      <c r="R210" s="147">
        <f>Q210*H210</f>
        <v>4.8824399999999999</v>
      </c>
      <c r="S210" s="147">
        <v>0</v>
      </c>
      <c r="T210" s="148">
        <f>S210*H210</f>
        <v>0</v>
      </c>
      <c r="AR210" s="149" t="s">
        <v>424</v>
      </c>
      <c r="AT210" s="149" t="s">
        <v>657</v>
      </c>
      <c r="AU210" s="149" t="s">
        <v>85</v>
      </c>
      <c r="AY210" s="17" t="s">
        <v>375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382</v>
      </c>
      <c r="BM210" s="149" t="s">
        <v>4351</v>
      </c>
    </row>
    <row r="211" spans="2:65" s="12" customFormat="1" ht="11.25" x14ac:dyDescent="0.2">
      <c r="B211" s="151"/>
      <c r="D211" s="152" t="s">
        <v>384</v>
      </c>
      <c r="F211" s="154" t="s">
        <v>4352</v>
      </c>
      <c r="H211" s="155">
        <v>87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4</v>
      </c>
      <c r="AX211" s="12" t="s">
        <v>83</v>
      </c>
      <c r="AY211" s="153" t="s">
        <v>375</v>
      </c>
    </row>
    <row r="212" spans="2:65" s="1" customFormat="1" ht="33" customHeight="1" x14ac:dyDescent="0.2">
      <c r="B212" s="32"/>
      <c r="C212" s="138" t="s">
        <v>549</v>
      </c>
      <c r="D212" s="138" t="s">
        <v>377</v>
      </c>
      <c r="E212" s="139" t="s">
        <v>4353</v>
      </c>
      <c r="F212" s="140" t="s">
        <v>4354</v>
      </c>
      <c r="G212" s="141" t="s">
        <v>641</v>
      </c>
      <c r="H212" s="142">
        <v>13.6</v>
      </c>
      <c r="I212" s="143"/>
      <c r="J212" s="144">
        <f>ROUND(I212*H212,2)</f>
        <v>0</v>
      </c>
      <c r="K212" s="140" t="s">
        <v>381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0.25564999999999999</v>
      </c>
      <c r="R212" s="147">
        <f>Q212*H212</f>
        <v>3.4768399999999997</v>
      </c>
      <c r="S212" s="147">
        <v>0</v>
      </c>
      <c r="T212" s="148">
        <f>S212*H212</f>
        <v>0</v>
      </c>
      <c r="AR212" s="149" t="s">
        <v>382</v>
      </c>
      <c r="AT212" s="149" t="s">
        <v>377</v>
      </c>
      <c r="AU212" s="149" t="s">
        <v>85</v>
      </c>
      <c r="AY212" s="17" t="s">
        <v>375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382</v>
      </c>
      <c r="BM212" s="149" t="s">
        <v>4355</v>
      </c>
    </row>
    <row r="213" spans="2:65" s="14" customFormat="1" ht="11.25" x14ac:dyDescent="0.2">
      <c r="B213" s="166"/>
      <c r="D213" s="152" t="s">
        <v>384</v>
      </c>
      <c r="E213" s="167" t="s">
        <v>1</v>
      </c>
      <c r="F213" s="168" t="s">
        <v>4273</v>
      </c>
      <c r="H213" s="167" t="s">
        <v>1</v>
      </c>
      <c r="I213" s="169"/>
      <c r="L213" s="166"/>
      <c r="M213" s="170"/>
      <c r="T213" s="171"/>
      <c r="AT213" s="167" t="s">
        <v>384</v>
      </c>
      <c r="AU213" s="167" t="s">
        <v>85</v>
      </c>
      <c r="AV213" s="14" t="s">
        <v>83</v>
      </c>
      <c r="AW213" s="14" t="s">
        <v>32</v>
      </c>
      <c r="AX213" s="14" t="s">
        <v>76</v>
      </c>
      <c r="AY213" s="167" t="s">
        <v>375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4356</v>
      </c>
      <c r="H214" s="155">
        <v>13.6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3" customFormat="1" ht="11.25" x14ac:dyDescent="0.2">
      <c r="B215" s="159"/>
      <c r="D215" s="152" t="s">
        <v>384</v>
      </c>
      <c r="E215" s="160" t="s">
        <v>1</v>
      </c>
      <c r="F215" s="161" t="s">
        <v>387</v>
      </c>
      <c r="H215" s="162">
        <v>13.6</v>
      </c>
      <c r="I215" s="163"/>
      <c r="L215" s="159"/>
      <c r="M215" s="164"/>
      <c r="T215" s="165"/>
      <c r="AT215" s="160" t="s">
        <v>384</v>
      </c>
      <c r="AU215" s="160" t="s">
        <v>85</v>
      </c>
      <c r="AV215" s="13" t="s">
        <v>382</v>
      </c>
      <c r="AW215" s="13" t="s">
        <v>32</v>
      </c>
      <c r="AX215" s="13" t="s">
        <v>83</v>
      </c>
      <c r="AY215" s="160" t="s">
        <v>375</v>
      </c>
    </row>
    <row r="216" spans="2:65" s="11" customFormat="1" ht="22.9" customHeight="1" x14ac:dyDescent="0.2">
      <c r="B216" s="126"/>
      <c r="D216" s="127" t="s">
        <v>75</v>
      </c>
      <c r="E216" s="136" t="s">
        <v>1247</v>
      </c>
      <c r="F216" s="136" t="s">
        <v>1248</v>
      </c>
      <c r="I216" s="129"/>
      <c r="J216" s="137">
        <f>BK216</f>
        <v>0</v>
      </c>
      <c r="L216" s="126"/>
      <c r="M216" s="131"/>
      <c r="P216" s="132">
        <f>P217</f>
        <v>0</v>
      </c>
      <c r="R216" s="132">
        <f>R217</f>
        <v>0</v>
      </c>
      <c r="T216" s="133">
        <f>T217</f>
        <v>0</v>
      </c>
      <c r="AR216" s="127" t="s">
        <v>83</v>
      </c>
      <c r="AT216" s="134" t="s">
        <v>75</v>
      </c>
      <c r="AU216" s="134" t="s">
        <v>83</v>
      </c>
      <c r="AY216" s="127" t="s">
        <v>375</v>
      </c>
      <c r="BK216" s="135">
        <f>BK217</f>
        <v>0</v>
      </c>
    </row>
    <row r="217" spans="2:65" s="1" customFormat="1" ht="24.2" customHeight="1" x14ac:dyDescent="0.2">
      <c r="B217" s="32"/>
      <c r="C217" s="138" t="s">
        <v>554</v>
      </c>
      <c r="D217" s="138" t="s">
        <v>377</v>
      </c>
      <c r="E217" s="139" t="s">
        <v>4357</v>
      </c>
      <c r="F217" s="140" t="s">
        <v>4358</v>
      </c>
      <c r="G217" s="141" t="s">
        <v>421</v>
      </c>
      <c r="H217" s="142">
        <v>229.786</v>
      </c>
      <c r="I217" s="143"/>
      <c r="J217" s="144">
        <f>ROUND(I217*H217,2)</f>
        <v>0</v>
      </c>
      <c r="K217" s="140" t="s">
        <v>381</v>
      </c>
      <c r="L217" s="32"/>
      <c r="M217" s="196" t="s">
        <v>1</v>
      </c>
      <c r="N217" s="197" t="s">
        <v>41</v>
      </c>
      <c r="O217" s="198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149" t="s">
        <v>382</v>
      </c>
      <c r="AT217" s="149" t="s">
        <v>377</v>
      </c>
      <c r="AU217" s="149" t="s">
        <v>85</v>
      </c>
      <c r="AY217" s="17" t="s">
        <v>375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382</v>
      </c>
      <c r="BM217" s="149" t="s">
        <v>4359</v>
      </c>
    </row>
    <row r="218" spans="2:65" s="1" customFormat="1" ht="6.95" customHeight="1" x14ac:dyDescent="0.2">
      <c r="B218" s="44"/>
      <c r="C218" s="45"/>
      <c r="D218" s="45"/>
      <c r="E218" s="45"/>
      <c r="F218" s="45"/>
      <c r="G218" s="45"/>
      <c r="H218" s="45"/>
      <c r="I218" s="45"/>
      <c r="J218" s="45"/>
      <c r="K218" s="45"/>
      <c r="L218" s="32"/>
    </row>
  </sheetData>
  <sheetProtection algorithmName="SHA-512" hashValue="FBGnpab2st0qYfdpX++Ix7tCAa7sDeN161ElsAPYNi4PqrhBL734jf3ZcyGu90BGEqFbe9qnNI8aP7bJZAEEyg==" saltValue="qVOh8eU4hhX0NtTxSduMgqYr6gu02sNmgtausJ67/ebwgcQoSzKCumT7gG0uNHOF8coa8xqav1yXao8ukgKBFA==" spinCount="100000" sheet="1" objects="1" scenarios="1" formatColumns="0" formatRows="0" autoFilter="0"/>
  <autoFilter ref="C129:K217" xr:uid="{00000000-0009-0000-0000-00000D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139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220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4117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4360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ROUND((SUM(BE126:BE130)),  2)</f>
        <v>0</v>
      </c>
      <c r="I37" s="98">
        <v>0.21</v>
      </c>
      <c r="J37" s="85">
        <f>ROUND(((SUM(BE126:BE130))*I37),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ROUND((SUM(BF126:BF130)),  2)</f>
        <v>0</v>
      </c>
      <c r="I38" s="98">
        <v>0.15</v>
      </c>
      <c r="J38" s="85">
        <f>ROUND(((SUM(BF126:BF130))*I38),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ROUND((SUM(BG126:BG130)),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ROUND((SUM(BH126:BH130)),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ROUND((SUM(BI126:BI130)),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220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4117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IO 01_NEP - VENKOVNÍ KANALIZACE A PŘÍPOJKA KANALIZACE I.etapa PŘÍSTAVBA - VRN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4175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4176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360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216</v>
      </c>
      <c r="L113" s="20"/>
    </row>
    <row r="114" spans="2:63" ht="16.5" customHeight="1" x14ac:dyDescent="0.2">
      <c r="B114" s="20"/>
      <c r="E114" s="258" t="s">
        <v>220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224</v>
      </c>
      <c r="L115" s="20"/>
    </row>
    <row r="116" spans="2:63" s="1" customFormat="1" ht="16.5" customHeight="1" x14ac:dyDescent="0.2">
      <c r="B116" s="32"/>
      <c r="E116" s="251" t="s">
        <v>4117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231</v>
      </c>
      <c r="L117" s="32"/>
    </row>
    <row r="118" spans="2:63" s="1" customFormat="1" ht="30" customHeight="1" x14ac:dyDescent="0.2">
      <c r="B118" s="32"/>
      <c r="E118" s="240" t="str">
        <f>E13</f>
        <v>IO 01_NEP - VENKOVNÍ KANALIZACE A PŘÍPOJKA KANALIZACE I.etapa PŘÍSTAVBA - VRN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361</v>
      </c>
      <c r="D125" s="120" t="s">
        <v>61</v>
      </c>
      <c r="E125" s="120" t="s">
        <v>57</v>
      </c>
      <c r="F125" s="120" t="s">
        <v>58</v>
      </c>
      <c r="G125" s="120" t="s">
        <v>362</v>
      </c>
      <c r="H125" s="120" t="s">
        <v>363</v>
      </c>
      <c r="I125" s="120" t="s">
        <v>364</v>
      </c>
      <c r="J125" s="120" t="s">
        <v>329</v>
      </c>
      <c r="K125" s="121" t="s">
        <v>365</v>
      </c>
      <c r="L125" s="118"/>
      <c r="M125" s="59" t="s">
        <v>1</v>
      </c>
      <c r="N125" s="60" t="s">
        <v>40</v>
      </c>
      <c r="O125" s="60" t="s">
        <v>366</v>
      </c>
      <c r="P125" s="60" t="s">
        <v>367</v>
      </c>
      <c r="Q125" s="60" t="s">
        <v>368</v>
      </c>
      <c r="R125" s="60" t="s">
        <v>369</v>
      </c>
      <c r="S125" s="60" t="s">
        <v>370</v>
      </c>
      <c r="T125" s="61" t="s">
        <v>371</v>
      </c>
    </row>
    <row r="126" spans="2:63" s="1" customFormat="1" ht="22.9" customHeight="1" x14ac:dyDescent="0.25">
      <c r="B126" s="32"/>
      <c r="C126" s="64" t="s">
        <v>372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75</v>
      </c>
      <c r="E127" s="128" t="s">
        <v>4169</v>
      </c>
      <c r="F127" s="128" t="s">
        <v>4182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404</v>
      </c>
      <c r="AT127" s="134" t="s">
        <v>75</v>
      </c>
      <c r="AU127" s="134" t="s">
        <v>76</v>
      </c>
      <c r="AY127" s="127" t="s">
        <v>375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75</v>
      </c>
      <c r="E128" s="136" t="s">
        <v>4183</v>
      </c>
      <c r="F128" s="136" t="s">
        <v>4184</v>
      </c>
      <c r="I128" s="129"/>
      <c r="J128" s="137">
        <f>BK128</f>
        <v>0</v>
      </c>
      <c r="L128" s="126"/>
      <c r="M128" s="131"/>
      <c r="P128" s="132">
        <f>SUM(P129:P130)</f>
        <v>0</v>
      </c>
      <c r="R128" s="132">
        <f>SUM(R129:R130)</f>
        <v>0</v>
      </c>
      <c r="T128" s="133">
        <f>SUM(T129:T130)</f>
        <v>0</v>
      </c>
      <c r="AR128" s="127" t="s">
        <v>404</v>
      </c>
      <c r="AT128" s="134" t="s">
        <v>75</v>
      </c>
      <c r="AU128" s="134" t="s">
        <v>83</v>
      </c>
      <c r="AY128" s="127" t="s">
        <v>375</v>
      </c>
      <c r="BK128" s="135">
        <f>SUM(BK129:BK130)</f>
        <v>0</v>
      </c>
    </row>
    <row r="129" spans="2:65" s="1" customFormat="1" ht="16.5" customHeight="1" x14ac:dyDescent="0.2">
      <c r="B129" s="32"/>
      <c r="C129" s="138" t="s">
        <v>83</v>
      </c>
      <c r="D129" s="138" t="s">
        <v>377</v>
      </c>
      <c r="E129" s="139" t="s">
        <v>4361</v>
      </c>
      <c r="F129" s="140" t="s">
        <v>4362</v>
      </c>
      <c r="G129" s="141" t="s">
        <v>1825</v>
      </c>
      <c r="H129" s="142">
        <v>1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382</v>
      </c>
      <c r="AT129" s="149" t="s">
        <v>377</v>
      </c>
      <c r="AU129" s="149" t="s">
        <v>85</v>
      </c>
      <c r="AY129" s="17" t="s">
        <v>375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382</v>
      </c>
      <c r="BM129" s="149" t="s">
        <v>4363</v>
      </c>
    </row>
    <row r="130" spans="2:65" s="1" customFormat="1" ht="16.5" customHeight="1" x14ac:dyDescent="0.2">
      <c r="B130" s="32"/>
      <c r="C130" s="138" t="s">
        <v>85</v>
      </c>
      <c r="D130" s="138" t="s">
        <v>377</v>
      </c>
      <c r="E130" s="139" t="s">
        <v>4364</v>
      </c>
      <c r="F130" s="140" t="s">
        <v>4365</v>
      </c>
      <c r="G130" s="141" t="s">
        <v>1825</v>
      </c>
      <c r="H130" s="142">
        <v>1</v>
      </c>
      <c r="I130" s="143"/>
      <c r="J130" s="144">
        <f>ROUND(I130*H130,2)</f>
        <v>0</v>
      </c>
      <c r="K130" s="140" t="s">
        <v>1</v>
      </c>
      <c r="L130" s="32"/>
      <c r="M130" s="196" t="s">
        <v>1</v>
      </c>
      <c r="N130" s="197" t="s">
        <v>41</v>
      </c>
      <c r="O130" s="198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149" t="s">
        <v>382</v>
      </c>
      <c r="AT130" s="149" t="s">
        <v>377</v>
      </c>
      <c r="AU130" s="149" t="s">
        <v>85</v>
      </c>
      <c r="AY130" s="17" t="s">
        <v>375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382</v>
      </c>
      <c r="BM130" s="149" t="s">
        <v>4366</v>
      </c>
    </row>
    <row r="131" spans="2:65" s="1" customFormat="1" ht="6.95" customHeight="1" x14ac:dyDescent="0.2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ztTW3iJYfNlBtgR2+RgbiEKKN2LWD+cKMFNQ18OEFJeDDJOzI5L6ttdSjuUm2hP0qUxIsVvMETjACX3ZRLVhZg==" saltValue="+OhDGAgm3iS8fzCU06mm5UGJNBbeJlOZM88TTewdVn3Prxrr/UjivgGVpzDQWfy4egWOb6zHCUTVNhJXx4W+0g==" spinCount="100000" sheet="1" objects="1" scenarios="1" formatColumns="0" formatRows="0" autoFilter="0"/>
  <autoFilter ref="C125:K130" xr:uid="{00000000-0009-0000-0000-00000E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63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148</v>
      </c>
      <c r="AZ2" s="93" t="s">
        <v>204</v>
      </c>
      <c r="BA2" s="93" t="s">
        <v>205</v>
      </c>
      <c r="BB2" s="93" t="s">
        <v>1</v>
      </c>
      <c r="BC2" s="93" t="s">
        <v>4367</v>
      </c>
      <c r="BD2" s="93" t="s">
        <v>85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207</v>
      </c>
      <c r="BA3" s="93" t="s">
        <v>208</v>
      </c>
      <c r="BB3" s="93" t="s">
        <v>1</v>
      </c>
      <c r="BC3" s="93" t="s">
        <v>4368</v>
      </c>
      <c r="BD3" s="93" t="s">
        <v>85</v>
      </c>
    </row>
    <row r="4" spans="2:5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  <c r="AZ4" s="93" t="s">
        <v>213</v>
      </c>
      <c r="BA4" s="93" t="s">
        <v>214</v>
      </c>
      <c r="BB4" s="93" t="s">
        <v>1</v>
      </c>
      <c r="BC4" s="93" t="s">
        <v>4369</v>
      </c>
      <c r="BD4" s="93" t="s">
        <v>85</v>
      </c>
    </row>
    <row r="5" spans="2:56" ht="6.95" customHeight="1" x14ac:dyDescent="0.2">
      <c r="B5" s="20"/>
      <c r="L5" s="20"/>
      <c r="AZ5" s="93" t="s">
        <v>4370</v>
      </c>
      <c r="BA5" s="93" t="s">
        <v>4371</v>
      </c>
      <c r="BB5" s="93" t="s">
        <v>1</v>
      </c>
      <c r="BC5" s="93" t="s">
        <v>4372</v>
      </c>
      <c r="BD5" s="93" t="s">
        <v>85</v>
      </c>
    </row>
    <row r="6" spans="2:56" ht="12" customHeight="1" x14ac:dyDescent="0.2">
      <c r="B6" s="20"/>
      <c r="D6" s="27" t="s">
        <v>16</v>
      </c>
      <c r="L6" s="20"/>
      <c r="AZ6" s="93" t="s">
        <v>217</v>
      </c>
      <c r="BA6" s="93" t="s">
        <v>218</v>
      </c>
      <c r="BB6" s="93" t="s">
        <v>1</v>
      </c>
      <c r="BC6" s="93" t="s">
        <v>4373</v>
      </c>
      <c r="BD6" s="93" t="s">
        <v>85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4374</v>
      </c>
      <c r="BA7" s="93" t="s">
        <v>4375</v>
      </c>
      <c r="BB7" s="93" t="s">
        <v>1</v>
      </c>
      <c r="BC7" s="93" t="s">
        <v>4368</v>
      </c>
      <c r="BD7" s="93" t="s">
        <v>85</v>
      </c>
    </row>
    <row r="8" spans="2:56" ht="12.75" x14ac:dyDescent="0.2">
      <c r="B8" s="20"/>
      <c r="D8" s="27" t="s">
        <v>216</v>
      </c>
      <c r="L8" s="20"/>
      <c r="AZ8" s="93" t="s">
        <v>4376</v>
      </c>
      <c r="BA8" s="93" t="s">
        <v>4377</v>
      </c>
      <c r="BB8" s="93" t="s">
        <v>1</v>
      </c>
      <c r="BC8" s="93" t="s">
        <v>4378</v>
      </c>
      <c r="BD8" s="93" t="s">
        <v>85</v>
      </c>
    </row>
    <row r="9" spans="2:56" ht="16.5" customHeight="1" x14ac:dyDescent="0.2">
      <c r="B9" s="20"/>
      <c r="E9" s="258" t="s">
        <v>4379</v>
      </c>
      <c r="F9" s="219"/>
      <c r="G9" s="219"/>
      <c r="H9" s="219"/>
      <c r="L9" s="20"/>
      <c r="AZ9" s="93" t="s">
        <v>221</v>
      </c>
      <c r="BA9" s="93" t="s">
        <v>222</v>
      </c>
      <c r="BB9" s="93" t="s">
        <v>1</v>
      </c>
      <c r="BC9" s="93" t="s">
        <v>4380</v>
      </c>
      <c r="BD9" s="93" t="s">
        <v>85</v>
      </c>
    </row>
    <row r="10" spans="2:56" ht="12" customHeight="1" x14ac:dyDescent="0.2">
      <c r="B10" s="20"/>
      <c r="D10" s="27" t="s">
        <v>224</v>
      </c>
      <c r="L10" s="20"/>
      <c r="AZ10" s="93" t="s">
        <v>225</v>
      </c>
      <c r="BA10" s="93" t="s">
        <v>226</v>
      </c>
      <c r="BB10" s="93" t="s">
        <v>1</v>
      </c>
      <c r="BC10" s="93" t="s">
        <v>4381</v>
      </c>
      <c r="BD10" s="93" t="s">
        <v>85</v>
      </c>
    </row>
    <row r="11" spans="2:56" s="1" customFormat="1" ht="16.5" customHeight="1" x14ac:dyDescent="0.2">
      <c r="B11" s="32"/>
      <c r="E11" s="251" t="s">
        <v>4382</v>
      </c>
      <c r="F11" s="260"/>
      <c r="G11" s="260"/>
      <c r="H11" s="260"/>
      <c r="L11" s="32"/>
      <c r="AZ11" s="93" t="s">
        <v>228</v>
      </c>
      <c r="BA11" s="93" t="s">
        <v>229</v>
      </c>
      <c r="BB11" s="93" t="s">
        <v>1</v>
      </c>
      <c r="BC11" s="93" t="s">
        <v>4383</v>
      </c>
      <c r="BD11" s="93" t="s">
        <v>85</v>
      </c>
    </row>
    <row r="12" spans="2:56" s="1" customFormat="1" ht="12" customHeight="1" x14ac:dyDescent="0.2">
      <c r="B12" s="32"/>
      <c r="D12" s="27" t="s">
        <v>231</v>
      </c>
      <c r="L12" s="32"/>
      <c r="AZ12" s="93" t="s">
        <v>239</v>
      </c>
      <c r="BA12" s="93" t="s">
        <v>240</v>
      </c>
      <c r="BB12" s="93" t="s">
        <v>1</v>
      </c>
      <c r="BC12" s="93" t="s">
        <v>4384</v>
      </c>
      <c r="BD12" s="93" t="s">
        <v>85</v>
      </c>
    </row>
    <row r="13" spans="2:56" s="1" customFormat="1" ht="16.5" customHeight="1" x14ac:dyDescent="0.2">
      <c r="B13" s="32"/>
      <c r="E13" s="240" t="s">
        <v>4385</v>
      </c>
      <c r="F13" s="260"/>
      <c r="G13" s="260"/>
      <c r="H13" s="260"/>
      <c r="L13" s="32"/>
      <c r="AZ13" s="93" t="s">
        <v>245</v>
      </c>
      <c r="BA13" s="93" t="s">
        <v>246</v>
      </c>
      <c r="BB13" s="93" t="s">
        <v>1</v>
      </c>
      <c r="BC13" s="93" t="s">
        <v>4386</v>
      </c>
      <c r="BD13" s="93" t="s">
        <v>85</v>
      </c>
    </row>
    <row r="14" spans="2:56" s="1" customFormat="1" ht="11.25" x14ac:dyDescent="0.2">
      <c r="B14" s="32"/>
      <c r="L14" s="32"/>
      <c r="AZ14" s="93" t="s">
        <v>248</v>
      </c>
      <c r="BA14" s="93" t="s">
        <v>249</v>
      </c>
      <c r="BB14" s="93" t="s">
        <v>1</v>
      </c>
      <c r="BC14" s="93" t="s">
        <v>76</v>
      </c>
      <c r="BD14" s="93" t="s">
        <v>85</v>
      </c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  <c r="AZ15" s="93" t="s">
        <v>251</v>
      </c>
      <c r="BA15" s="93" t="s">
        <v>252</v>
      </c>
      <c r="BB15" s="93" t="s">
        <v>1</v>
      </c>
      <c r="BC15" s="93" t="s">
        <v>4387</v>
      </c>
      <c r="BD15" s="93" t="s">
        <v>85</v>
      </c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  <c r="AZ16" s="93" t="s">
        <v>253</v>
      </c>
      <c r="BA16" s="93" t="s">
        <v>254</v>
      </c>
      <c r="BB16" s="93" t="s">
        <v>1</v>
      </c>
      <c r="BC16" s="93" t="s">
        <v>4388</v>
      </c>
      <c r="BD16" s="93" t="s">
        <v>85</v>
      </c>
    </row>
    <row r="17" spans="2:56" s="1" customFormat="1" ht="10.9" customHeight="1" x14ac:dyDescent="0.2">
      <c r="B17" s="32"/>
      <c r="L17" s="32"/>
      <c r="AZ17" s="93" t="s">
        <v>262</v>
      </c>
      <c r="BA17" s="93" t="s">
        <v>263</v>
      </c>
      <c r="BB17" s="93" t="s">
        <v>1</v>
      </c>
      <c r="BC17" s="93" t="s">
        <v>4389</v>
      </c>
      <c r="BD17" s="93" t="s">
        <v>85</v>
      </c>
    </row>
    <row r="18" spans="2:56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  <c r="AZ18" s="93" t="s">
        <v>269</v>
      </c>
      <c r="BA18" s="93" t="s">
        <v>270</v>
      </c>
      <c r="BB18" s="93" t="s">
        <v>1</v>
      </c>
      <c r="BC18" s="93" t="s">
        <v>76</v>
      </c>
      <c r="BD18" s="93" t="s">
        <v>85</v>
      </c>
    </row>
    <row r="19" spans="2:56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  <c r="AZ19" s="93" t="s">
        <v>4390</v>
      </c>
      <c r="BA19" s="93" t="s">
        <v>4391</v>
      </c>
      <c r="BB19" s="93" t="s">
        <v>1</v>
      </c>
      <c r="BC19" s="93" t="s">
        <v>4392</v>
      </c>
      <c r="BD19" s="93" t="s">
        <v>93</v>
      </c>
    </row>
    <row r="20" spans="2:56" s="1" customFormat="1" ht="6.95" customHeight="1" x14ac:dyDescent="0.2">
      <c r="B20" s="32"/>
      <c r="L20" s="32"/>
      <c r="AZ20" s="93" t="s">
        <v>4393</v>
      </c>
      <c r="BA20" s="93" t="s">
        <v>4394</v>
      </c>
      <c r="BB20" s="93" t="s">
        <v>1</v>
      </c>
      <c r="BC20" s="93" t="s">
        <v>4395</v>
      </c>
      <c r="BD20" s="93" t="s">
        <v>93</v>
      </c>
    </row>
    <row r="21" spans="2:56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  <c r="AZ21" s="93" t="s">
        <v>4396</v>
      </c>
      <c r="BA21" s="93" t="s">
        <v>4397</v>
      </c>
      <c r="BB21" s="93" t="s">
        <v>1</v>
      </c>
      <c r="BC21" s="93" t="s">
        <v>4398</v>
      </c>
      <c r="BD21" s="93" t="s">
        <v>93</v>
      </c>
    </row>
    <row r="22" spans="2:56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  <c r="AZ22" s="93" t="s">
        <v>4399</v>
      </c>
      <c r="BA22" s="93" t="s">
        <v>4400</v>
      </c>
      <c r="BB22" s="93" t="s">
        <v>1</v>
      </c>
      <c r="BC22" s="93" t="s">
        <v>4401</v>
      </c>
      <c r="BD22" s="93" t="s">
        <v>93</v>
      </c>
    </row>
    <row r="23" spans="2:56" s="1" customFormat="1" ht="6.95" customHeight="1" x14ac:dyDescent="0.2">
      <c r="B23" s="32"/>
      <c r="L23" s="32"/>
      <c r="AZ23" s="93" t="s">
        <v>4402</v>
      </c>
      <c r="BA23" s="93" t="s">
        <v>4403</v>
      </c>
      <c r="BB23" s="93" t="s">
        <v>1</v>
      </c>
      <c r="BC23" s="93" t="s">
        <v>4404</v>
      </c>
      <c r="BD23" s="93" t="s">
        <v>93</v>
      </c>
    </row>
    <row r="24" spans="2:56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  <c r="AZ24" s="93" t="s">
        <v>4405</v>
      </c>
      <c r="BA24" s="93" t="s">
        <v>4406</v>
      </c>
      <c r="BB24" s="93" t="s">
        <v>1</v>
      </c>
      <c r="BC24" s="93" t="s">
        <v>4407</v>
      </c>
      <c r="BD24" s="93" t="s">
        <v>93</v>
      </c>
    </row>
    <row r="25" spans="2:56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  <c r="AZ25" s="93" t="s">
        <v>4408</v>
      </c>
      <c r="BA25" s="93" t="s">
        <v>4409</v>
      </c>
      <c r="BB25" s="93" t="s">
        <v>1</v>
      </c>
      <c r="BC25" s="93" t="s">
        <v>4410</v>
      </c>
      <c r="BD25" s="93" t="s">
        <v>93</v>
      </c>
    </row>
    <row r="26" spans="2:56" s="1" customFormat="1" ht="6.95" customHeight="1" x14ac:dyDescent="0.2">
      <c r="B26" s="32"/>
      <c r="L26" s="32"/>
      <c r="AZ26" s="93" t="s">
        <v>4411</v>
      </c>
      <c r="BA26" s="93" t="s">
        <v>4412</v>
      </c>
      <c r="BB26" s="93" t="s">
        <v>1</v>
      </c>
      <c r="BC26" s="93" t="s">
        <v>4413</v>
      </c>
      <c r="BD26" s="93" t="s">
        <v>93</v>
      </c>
    </row>
    <row r="27" spans="2:56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  <c r="AZ27" s="93" t="s">
        <v>4414</v>
      </c>
      <c r="BA27" s="93" t="s">
        <v>4415</v>
      </c>
      <c r="BB27" s="93" t="s">
        <v>1</v>
      </c>
      <c r="BC27" s="93" t="s">
        <v>4416</v>
      </c>
      <c r="BD27" s="93" t="s">
        <v>93</v>
      </c>
    </row>
    <row r="28" spans="2:56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  <c r="AZ28" s="93" t="s">
        <v>4417</v>
      </c>
      <c r="BA28" s="93" t="s">
        <v>4418</v>
      </c>
      <c r="BB28" s="93" t="s">
        <v>1</v>
      </c>
      <c r="BC28" s="93" t="s">
        <v>4398</v>
      </c>
      <c r="BD28" s="93" t="s">
        <v>93</v>
      </c>
    </row>
    <row r="29" spans="2:56" s="1" customFormat="1" ht="6.95" customHeight="1" x14ac:dyDescent="0.2">
      <c r="B29" s="32"/>
      <c r="L29" s="32"/>
      <c r="AZ29" s="93" t="s">
        <v>4419</v>
      </c>
      <c r="BA29" s="93" t="s">
        <v>4420</v>
      </c>
      <c r="BB29" s="93" t="s">
        <v>1</v>
      </c>
      <c r="BC29" s="93" t="s">
        <v>4421</v>
      </c>
      <c r="BD29" s="93" t="s">
        <v>93</v>
      </c>
    </row>
    <row r="30" spans="2:56" s="1" customFormat="1" ht="12" customHeight="1" x14ac:dyDescent="0.2">
      <c r="B30" s="32"/>
      <c r="D30" s="27" t="s">
        <v>35</v>
      </c>
      <c r="L30" s="32"/>
      <c r="AZ30" s="93" t="s">
        <v>4422</v>
      </c>
      <c r="BA30" s="93" t="s">
        <v>4423</v>
      </c>
      <c r="BB30" s="93" t="s">
        <v>1</v>
      </c>
      <c r="BC30" s="93" t="s">
        <v>4424</v>
      </c>
      <c r="BD30" s="93" t="s">
        <v>93</v>
      </c>
    </row>
    <row r="31" spans="2:56" s="7" customFormat="1" ht="16.5" customHeight="1" x14ac:dyDescent="0.2">
      <c r="B31" s="95"/>
      <c r="E31" s="223" t="s">
        <v>1</v>
      </c>
      <c r="F31" s="223"/>
      <c r="G31" s="223"/>
      <c r="H31" s="223"/>
      <c r="L31" s="95"/>
      <c r="AZ31" s="96" t="s">
        <v>4425</v>
      </c>
      <c r="BA31" s="96" t="s">
        <v>4426</v>
      </c>
      <c r="BB31" s="96" t="s">
        <v>1</v>
      </c>
      <c r="BC31" s="96" t="s">
        <v>4427</v>
      </c>
      <c r="BD31" s="96" t="s">
        <v>93</v>
      </c>
    </row>
    <row r="32" spans="2:56" s="1" customFormat="1" ht="6.95" customHeight="1" x14ac:dyDescent="0.2">
      <c r="B32" s="32"/>
      <c r="L32" s="32"/>
      <c r="AZ32" s="93" t="s">
        <v>296</v>
      </c>
      <c r="BA32" s="93" t="s">
        <v>297</v>
      </c>
      <c r="BB32" s="93" t="s">
        <v>1</v>
      </c>
      <c r="BC32" s="93" t="s">
        <v>4428</v>
      </c>
      <c r="BD32" s="93" t="s">
        <v>85</v>
      </c>
    </row>
    <row r="33" spans="2:56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4429</v>
      </c>
      <c r="BA33" s="93" t="s">
        <v>4430</v>
      </c>
      <c r="BB33" s="93" t="s">
        <v>1</v>
      </c>
      <c r="BC33" s="93" t="s">
        <v>4431</v>
      </c>
      <c r="BD33" s="93" t="s">
        <v>85</v>
      </c>
    </row>
    <row r="34" spans="2:56" s="1" customFormat="1" ht="25.35" customHeight="1" x14ac:dyDescent="0.2">
      <c r="B34" s="32"/>
      <c r="D34" s="97" t="s">
        <v>36</v>
      </c>
      <c r="J34" s="66">
        <f>ROUND(J154, 2)</f>
        <v>0</v>
      </c>
      <c r="L34" s="32"/>
      <c r="AZ34" s="93" t="s">
        <v>4432</v>
      </c>
      <c r="BA34" s="93" t="s">
        <v>4433</v>
      </c>
      <c r="BB34" s="93" t="s">
        <v>1</v>
      </c>
      <c r="BC34" s="93" t="s">
        <v>4434</v>
      </c>
      <c r="BD34" s="93" t="s">
        <v>85</v>
      </c>
    </row>
    <row r="35" spans="2:56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  <c r="AZ35" s="93" t="s">
        <v>299</v>
      </c>
      <c r="BA35" s="93" t="s">
        <v>300</v>
      </c>
      <c r="BB35" s="93" t="s">
        <v>1</v>
      </c>
      <c r="BC35" s="93" t="s">
        <v>4435</v>
      </c>
      <c r="BD35" s="93" t="s">
        <v>85</v>
      </c>
    </row>
    <row r="36" spans="2:56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  <c r="AZ36" s="93" t="s">
        <v>4436</v>
      </c>
      <c r="BA36" s="93" t="s">
        <v>303</v>
      </c>
      <c r="BB36" s="93" t="s">
        <v>1</v>
      </c>
      <c r="BC36" s="93" t="s">
        <v>4437</v>
      </c>
      <c r="BD36" s="93" t="s">
        <v>93</v>
      </c>
    </row>
    <row r="37" spans="2:56" s="1" customFormat="1" ht="14.45" customHeight="1" x14ac:dyDescent="0.2">
      <c r="B37" s="32"/>
      <c r="D37" s="55" t="s">
        <v>40</v>
      </c>
      <c r="E37" s="27" t="s">
        <v>41</v>
      </c>
      <c r="F37" s="85">
        <f>ROUND((SUM(BE154:BE1637)),  2)</f>
        <v>0</v>
      </c>
      <c r="I37" s="98">
        <v>0.21</v>
      </c>
      <c r="J37" s="85">
        <f>ROUND(((SUM(BE154:BE1637))*I37),  2)</f>
        <v>0</v>
      </c>
      <c r="L37" s="32"/>
      <c r="AZ37" s="93" t="s">
        <v>4438</v>
      </c>
      <c r="BA37" s="93" t="s">
        <v>4439</v>
      </c>
      <c r="BB37" s="93" t="s">
        <v>1</v>
      </c>
      <c r="BC37" s="93" t="s">
        <v>4440</v>
      </c>
      <c r="BD37" s="93" t="s">
        <v>93</v>
      </c>
    </row>
    <row r="38" spans="2:56" s="1" customFormat="1" ht="14.45" customHeight="1" x14ac:dyDescent="0.2">
      <c r="B38" s="32"/>
      <c r="E38" s="27" t="s">
        <v>42</v>
      </c>
      <c r="F38" s="85">
        <f>ROUND((SUM(BF154:BF1637)),  2)</f>
        <v>0</v>
      </c>
      <c r="I38" s="98">
        <v>0.15</v>
      </c>
      <c r="J38" s="85">
        <f>ROUND(((SUM(BF154:BF1637))*I38),  2)</f>
        <v>0</v>
      </c>
      <c r="L38" s="32"/>
      <c r="AZ38" s="93" t="s">
        <v>4441</v>
      </c>
      <c r="BA38" s="93" t="s">
        <v>4442</v>
      </c>
      <c r="BB38" s="93" t="s">
        <v>1</v>
      </c>
      <c r="BC38" s="93" t="s">
        <v>4443</v>
      </c>
      <c r="BD38" s="93" t="s">
        <v>93</v>
      </c>
    </row>
    <row r="39" spans="2:56" s="1" customFormat="1" ht="14.45" hidden="1" customHeight="1" x14ac:dyDescent="0.2">
      <c r="B39" s="32"/>
      <c r="E39" s="27" t="s">
        <v>43</v>
      </c>
      <c r="F39" s="85">
        <f>ROUND((SUM(BG154:BG1637)),  2)</f>
        <v>0</v>
      </c>
      <c r="I39" s="98">
        <v>0.21</v>
      </c>
      <c r="J39" s="85">
        <f>0</f>
        <v>0</v>
      </c>
      <c r="L39" s="32"/>
      <c r="AZ39" s="93" t="s">
        <v>4444</v>
      </c>
      <c r="BA39" s="93" t="s">
        <v>303</v>
      </c>
      <c r="BB39" s="93" t="s">
        <v>1</v>
      </c>
      <c r="BC39" s="93" t="s">
        <v>4445</v>
      </c>
      <c r="BD39" s="93" t="s">
        <v>93</v>
      </c>
    </row>
    <row r="40" spans="2:56" s="1" customFormat="1" ht="14.45" hidden="1" customHeight="1" x14ac:dyDescent="0.2">
      <c r="B40" s="32"/>
      <c r="E40" s="27" t="s">
        <v>44</v>
      </c>
      <c r="F40" s="85">
        <f>ROUND((SUM(BH154:BH1637)),  2)</f>
        <v>0</v>
      </c>
      <c r="I40" s="98">
        <v>0.15</v>
      </c>
      <c r="J40" s="85">
        <f>0</f>
        <v>0</v>
      </c>
      <c r="L40" s="32"/>
      <c r="AZ40" s="93" t="s">
        <v>4446</v>
      </c>
      <c r="BA40" s="93" t="s">
        <v>4447</v>
      </c>
      <c r="BB40" s="93" t="s">
        <v>1</v>
      </c>
      <c r="BC40" s="93" t="s">
        <v>4448</v>
      </c>
      <c r="BD40" s="93" t="s">
        <v>93</v>
      </c>
    </row>
    <row r="41" spans="2:56" s="1" customFormat="1" ht="14.45" hidden="1" customHeight="1" x14ac:dyDescent="0.2">
      <c r="B41" s="32"/>
      <c r="E41" s="27" t="s">
        <v>45</v>
      </c>
      <c r="F41" s="85">
        <f>ROUND((SUM(BI154:BI1637)),  2)</f>
        <v>0</v>
      </c>
      <c r="I41" s="98">
        <v>0</v>
      </c>
      <c r="J41" s="85">
        <f>0</f>
        <v>0</v>
      </c>
      <c r="L41" s="32"/>
      <c r="AZ41" s="93" t="s">
        <v>4449</v>
      </c>
      <c r="BA41" s="93" t="s">
        <v>4450</v>
      </c>
      <c r="BB41" s="93" t="s">
        <v>1</v>
      </c>
      <c r="BC41" s="93" t="s">
        <v>4451</v>
      </c>
      <c r="BD41" s="93" t="s">
        <v>93</v>
      </c>
    </row>
    <row r="42" spans="2:56" s="1" customFormat="1" ht="6.95" customHeight="1" x14ac:dyDescent="0.2">
      <c r="B42" s="32"/>
      <c r="L42" s="32"/>
      <c r="AZ42" s="93" t="s">
        <v>4452</v>
      </c>
      <c r="BA42" s="93" t="s">
        <v>4453</v>
      </c>
      <c r="BB42" s="93" t="s">
        <v>1</v>
      </c>
      <c r="BC42" s="93" t="s">
        <v>4454</v>
      </c>
      <c r="BD42" s="93" t="s">
        <v>93</v>
      </c>
    </row>
    <row r="43" spans="2:56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  <c r="AZ43" s="93" t="s">
        <v>4455</v>
      </c>
      <c r="BA43" s="93" t="s">
        <v>4456</v>
      </c>
      <c r="BB43" s="93" t="s">
        <v>1</v>
      </c>
      <c r="BC43" s="93" t="s">
        <v>4457</v>
      </c>
      <c r="BD43" s="93" t="s">
        <v>93</v>
      </c>
    </row>
    <row r="44" spans="2:56" s="1" customFormat="1" ht="14.45" customHeight="1" x14ac:dyDescent="0.2">
      <c r="B44" s="32"/>
      <c r="L44" s="32"/>
      <c r="AZ44" s="93" t="s">
        <v>4458</v>
      </c>
      <c r="BA44" s="93" t="s">
        <v>4459</v>
      </c>
      <c r="BB44" s="93" t="s">
        <v>1</v>
      </c>
      <c r="BC44" s="93" t="s">
        <v>4460</v>
      </c>
      <c r="BD44" s="93" t="s">
        <v>93</v>
      </c>
    </row>
    <row r="45" spans="2:56" ht="14.45" customHeight="1" x14ac:dyDescent="0.2">
      <c r="B45" s="20"/>
      <c r="L45" s="20"/>
      <c r="AZ45" s="93" t="s">
        <v>4461</v>
      </c>
      <c r="BA45" s="93" t="s">
        <v>4462</v>
      </c>
      <c r="BB45" s="93" t="s">
        <v>1</v>
      </c>
      <c r="BC45" s="93" t="s">
        <v>4463</v>
      </c>
      <c r="BD45" s="93" t="s">
        <v>93</v>
      </c>
    </row>
    <row r="46" spans="2:56" ht="14.45" customHeight="1" x14ac:dyDescent="0.2">
      <c r="B46" s="20"/>
      <c r="L46" s="20"/>
      <c r="AZ46" s="93" t="s">
        <v>4464</v>
      </c>
      <c r="BA46" s="93" t="s">
        <v>4465</v>
      </c>
      <c r="BB46" s="93" t="s">
        <v>1</v>
      </c>
      <c r="BC46" s="93" t="s">
        <v>4466</v>
      </c>
      <c r="BD46" s="93" t="s">
        <v>93</v>
      </c>
    </row>
    <row r="47" spans="2:56" ht="14.45" customHeight="1" x14ac:dyDescent="0.2">
      <c r="B47" s="20"/>
      <c r="L47" s="20"/>
      <c r="AZ47" s="93" t="s">
        <v>305</v>
      </c>
      <c r="BA47" s="93" t="s">
        <v>303</v>
      </c>
      <c r="BB47" s="93" t="s">
        <v>1</v>
      </c>
      <c r="BC47" s="93" t="s">
        <v>4467</v>
      </c>
      <c r="BD47" s="93" t="s">
        <v>85</v>
      </c>
    </row>
    <row r="48" spans="2:56" ht="14.45" customHeight="1" x14ac:dyDescent="0.2">
      <c r="B48" s="20"/>
      <c r="L48" s="20"/>
      <c r="AZ48" s="93" t="s">
        <v>4468</v>
      </c>
      <c r="BA48" s="93" t="s">
        <v>4469</v>
      </c>
      <c r="BB48" s="93" t="s">
        <v>1</v>
      </c>
      <c r="BC48" s="93" t="s">
        <v>4470</v>
      </c>
      <c r="BD48" s="93" t="s">
        <v>85</v>
      </c>
    </row>
    <row r="49" spans="2:56" ht="14.45" customHeight="1" x14ac:dyDescent="0.2">
      <c r="B49" s="20"/>
      <c r="L49" s="20"/>
      <c r="AZ49" s="93" t="s">
        <v>307</v>
      </c>
      <c r="BA49" s="93" t="s">
        <v>308</v>
      </c>
      <c r="BB49" s="93" t="s">
        <v>1</v>
      </c>
      <c r="BC49" s="93" t="s">
        <v>4471</v>
      </c>
      <c r="BD49" s="93" t="s">
        <v>85</v>
      </c>
    </row>
    <row r="50" spans="2:56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  <c r="AZ50" s="93" t="s">
        <v>310</v>
      </c>
      <c r="BA50" s="93" t="s">
        <v>311</v>
      </c>
      <c r="BB50" s="93" t="s">
        <v>1</v>
      </c>
      <c r="BC50" s="93" t="s">
        <v>4472</v>
      </c>
      <c r="BD50" s="93" t="s">
        <v>85</v>
      </c>
    </row>
    <row r="51" spans="2:56" ht="11.25" x14ac:dyDescent="0.2">
      <c r="B51" s="20"/>
      <c r="L51" s="20"/>
      <c r="AZ51" s="93" t="s">
        <v>319</v>
      </c>
      <c r="BA51" s="93" t="s">
        <v>320</v>
      </c>
      <c r="BB51" s="93" t="s">
        <v>1</v>
      </c>
      <c r="BC51" s="93" t="s">
        <v>4473</v>
      </c>
      <c r="BD51" s="93" t="s">
        <v>85</v>
      </c>
    </row>
    <row r="52" spans="2:56" ht="11.25" x14ac:dyDescent="0.2">
      <c r="B52" s="20"/>
      <c r="L52" s="20"/>
      <c r="AZ52" s="93" t="s">
        <v>322</v>
      </c>
      <c r="BA52" s="93" t="s">
        <v>323</v>
      </c>
      <c r="BB52" s="93" t="s">
        <v>1</v>
      </c>
      <c r="BC52" s="93" t="s">
        <v>4474</v>
      </c>
      <c r="BD52" s="93" t="s">
        <v>85</v>
      </c>
    </row>
    <row r="53" spans="2:56" ht="11.25" x14ac:dyDescent="0.2">
      <c r="B53" s="20"/>
      <c r="L53" s="20"/>
      <c r="AZ53" s="93" t="s">
        <v>324</v>
      </c>
      <c r="BA53" s="93" t="s">
        <v>325</v>
      </c>
      <c r="BB53" s="93" t="s">
        <v>1</v>
      </c>
      <c r="BC53" s="93" t="s">
        <v>4475</v>
      </c>
      <c r="BD53" s="93" t="s">
        <v>85</v>
      </c>
    </row>
    <row r="54" spans="2:56" ht="11.25" x14ac:dyDescent="0.2">
      <c r="B54" s="20"/>
      <c r="L54" s="20"/>
    </row>
    <row r="55" spans="2:56" ht="11.25" x14ac:dyDescent="0.2">
      <c r="B55" s="20"/>
      <c r="L55" s="20"/>
    </row>
    <row r="56" spans="2:56" ht="11.25" x14ac:dyDescent="0.2">
      <c r="B56" s="20"/>
      <c r="L56" s="20"/>
    </row>
    <row r="57" spans="2:56" ht="11.25" x14ac:dyDescent="0.2">
      <c r="B57" s="20"/>
      <c r="L57" s="20"/>
    </row>
    <row r="58" spans="2:56" ht="11.25" x14ac:dyDescent="0.2">
      <c r="B58" s="20"/>
      <c r="L58" s="20"/>
    </row>
    <row r="59" spans="2:56" ht="11.25" x14ac:dyDescent="0.2">
      <c r="B59" s="20"/>
      <c r="L59" s="20"/>
    </row>
    <row r="60" spans="2:56" ht="11.25" x14ac:dyDescent="0.2">
      <c r="B60" s="20"/>
      <c r="L60" s="20"/>
    </row>
    <row r="61" spans="2:56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56" ht="11.25" x14ac:dyDescent="0.2">
      <c r="B62" s="20"/>
      <c r="L62" s="20"/>
    </row>
    <row r="63" spans="2:56" ht="11.25" x14ac:dyDescent="0.2">
      <c r="B63" s="20"/>
      <c r="L63" s="20"/>
    </row>
    <row r="64" spans="2:56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4382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02.01 - STAVEBNÍ ČÁST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J154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332</v>
      </c>
      <c r="E101" s="112"/>
      <c r="F101" s="112"/>
      <c r="G101" s="112"/>
      <c r="H101" s="112"/>
      <c r="I101" s="112"/>
      <c r="J101" s="113">
        <f>J155</f>
        <v>0</v>
      </c>
      <c r="L101" s="110"/>
    </row>
    <row r="102" spans="2:47" s="9" customFormat="1" ht="19.899999999999999" customHeight="1" x14ac:dyDescent="0.2">
      <c r="B102" s="114"/>
      <c r="D102" s="115" t="s">
        <v>333</v>
      </c>
      <c r="E102" s="116"/>
      <c r="F102" s="116"/>
      <c r="G102" s="116"/>
      <c r="H102" s="116"/>
      <c r="I102" s="116"/>
      <c r="J102" s="117">
        <f>J156</f>
        <v>0</v>
      </c>
      <c r="L102" s="114"/>
    </row>
    <row r="103" spans="2:47" s="9" customFormat="1" ht="19.899999999999999" customHeight="1" x14ac:dyDescent="0.2">
      <c r="B103" s="114"/>
      <c r="D103" s="115" t="s">
        <v>334</v>
      </c>
      <c r="E103" s="116"/>
      <c r="F103" s="116"/>
      <c r="G103" s="116"/>
      <c r="H103" s="116"/>
      <c r="I103" s="116"/>
      <c r="J103" s="117">
        <f>J207</f>
        <v>0</v>
      </c>
      <c r="L103" s="114"/>
    </row>
    <row r="104" spans="2:47" s="9" customFormat="1" ht="19.899999999999999" customHeight="1" x14ac:dyDescent="0.2">
      <c r="B104" s="114"/>
      <c r="D104" s="115" t="s">
        <v>335</v>
      </c>
      <c r="E104" s="116"/>
      <c r="F104" s="116"/>
      <c r="G104" s="116"/>
      <c r="H104" s="116"/>
      <c r="I104" s="116"/>
      <c r="J104" s="117">
        <f>J265</f>
        <v>0</v>
      </c>
      <c r="L104" s="114"/>
    </row>
    <row r="105" spans="2:47" s="9" customFormat="1" ht="19.899999999999999" customHeight="1" x14ac:dyDescent="0.2">
      <c r="B105" s="114"/>
      <c r="D105" s="115" t="s">
        <v>336</v>
      </c>
      <c r="E105" s="116"/>
      <c r="F105" s="116"/>
      <c r="G105" s="116"/>
      <c r="H105" s="116"/>
      <c r="I105" s="116"/>
      <c r="J105" s="117">
        <f>J334</f>
        <v>0</v>
      </c>
      <c r="L105" s="114"/>
    </row>
    <row r="106" spans="2:47" s="9" customFormat="1" ht="19.899999999999999" customHeight="1" x14ac:dyDescent="0.2">
      <c r="B106" s="114"/>
      <c r="D106" s="115" t="s">
        <v>337</v>
      </c>
      <c r="E106" s="116"/>
      <c r="F106" s="116"/>
      <c r="G106" s="116"/>
      <c r="H106" s="116"/>
      <c r="I106" s="116"/>
      <c r="J106" s="117">
        <f>J341</f>
        <v>0</v>
      </c>
      <c r="L106" s="114"/>
    </row>
    <row r="107" spans="2:47" s="9" customFormat="1" ht="19.899999999999999" customHeight="1" x14ac:dyDescent="0.2">
      <c r="B107" s="114"/>
      <c r="D107" s="115" t="s">
        <v>338</v>
      </c>
      <c r="E107" s="116"/>
      <c r="F107" s="116"/>
      <c r="G107" s="116"/>
      <c r="H107" s="116"/>
      <c r="I107" s="116"/>
      <c r="J107" s="117">
        <f>J404</f>
        <v>0</v>
      </c>
      <c r="L107" s="114"/>
    </row>
    <row r="108" spans="2:47" s="9" customFormat="1" ht="19.899999999999999" customHeight="1" x14ac:dyDescent="0.2">
      <c r="B108" s="114"/>
      <c r="D108" s="115" t="s">
        <v>339</v>
      </c>
      <c r="E108" s="116"/>
      <c r="F108" s="116"/>
      <c r="G108" s="116"/>
      <c r="H108" s="116"/>
      <c r="I108" s="116"/>
      <c r="J108" s="117">
        <f>J689</f>
        <v>0</v>
      </c>
      <c r="L108" s="114"/>
    </row>
    <row r="109" spans="2:47" s="9" customFormat="1" ht="19.899999999999999" customHeight="1" x14ac:dyDescent="0.2">
      <c r="B109" s="114"/>
      <c r="D109" s="115" t="s">
        <v>340</v>
      </c>
      <c r="E109" s="116"/>
      <c r="F109" s="116"/>
      <c r="G109" s="116"/>
      <c r="H109" s="116"/>
      <c r="I109" s="116"/>
      <c r="J109" s="117">
        <f>J837</f>
        <v>0</v>
      </c>
      <c r="L109" s="114"/>
    </row>
    <row r="110" spans="2:47" s="9" customFormat="1" ht="19.899999999999999" customHeight="1" x14ac:dyDescent="0.2">
      <c r="B110" s="114"/>
      <c r="D110" s="115" t="s">
        <v>341</v>
      </c>
      <c r="E110" s="116"/>
      <c r="F110" s="116"/>
      <c r="G110" s="116"/>
      <c r="H110" s="116"/>
      <c r="I110" s="116"/>
      <c r="J110" s="117">
        <f>J861</f>
        <v>0</v>
      </c>
      <c r="L110" s="114"/>
    </row>
    <row r="111" spans="2:47" s="8" customFormat="1" ht="24.95" customHeight="1" x14ac:dyDescent="0.2">
      <c r="B111" s="110"/>
      <c r="D111" s="111" t="s">
        <v>342</v>
      </c>
      <c r="E111" s="112"/>
      <c r="F111" s="112"/>
      <c r="G111" s="112"/>
      <c r="H111" s="112"/>
      <c r="I111" s="112"/>
      <c r="J111" s="113">
        <f>J863</f>
        <v>0</v>
      </c>
      <c r="L111" s="110"/>
    </row>
    <row r="112" spans="2:47" s="9" customFormat="1" ht="19.899999999999999" customHeight="1" x14ac:dyDescent="0.2">
      <c r="B112" s="114"/>
      <c r="D112" s="115" t="s">
        <v>343</v>
      </c>
      <c r="E112" s="116"/>
      <c r="F112" s="116"/>
      <c r="G112" s="116"/>
      <c r="H112" s="116"/>
      <c r="I112" s="116"/>
      <c r="J112" s="117">
        <f>J864</f>
        <v>0</v>
      </c>
      <c r="L112" s="114"/>
    </row>
    <row r="113" spans="2:12" s="9" customFormat="1" ht="19.899999999999999" customHeight="1" x14ac:dyDescent="0.2">
      <c r="B113" s="114"/>
      <c r="D113" s="115" t="s">
        <v>344</v>
      </c>
      <c r="E113" s="116"/>
      <c r="F113" s="116"/>
      <c r="G113" s="116"/>
      <c r="H113" s="116"/>
      <c r="I113" s="116"/>
      <c r="J113" s="117">
        <f>J889</f>
        <v>0</v>
      </c>
      <c r="L113" s="114"/>
    </row>
    <row r="114" spans="2:12" s="9" customFormat="1" ht="19.899999999999999" customHeight="1" x14ac:dyDescent="0.2">
      <c r="B114" s="114"/>
      <c r="D114" s="115" t="s">
        <v>345</v>
      </c>
      <c r="E114" s="116"/>
      <c r="F114" s="116"/>
      <c r="G114" s="116"/>
      <c r="H114" s="116"/>
      <c r="I114" s="116"/>
      <c r="J114" s="117">
        <f>J918</f>
        <v>0</v>
      </c>
      <c r="L114" s="114"/>
    </row>
    <row r="115" spans="2:12" s="9" customFormat="1" ht="19.899999999999999" customHeight="1" x14ac:dyDescent="0.2">
      <c r="B115" s="114"/>
      <c r="D115" s="115" t="s">
        <v>346</v>
      </c>
      <c r="E115" s="116"/>
      <c r="F115" s="116"/>
      <c r="G115" s="116"/>
      <c r="H115" s="116"/>
      <c r="I115" s="116"/>
      <c r="J115" s="117">
        <f>J1053</f>
        <v>0</v>
      </c>
      <c r="L115" s="114"/>
    </row>
    <row r="116" spans="2:12" s="9" customFormat="1" ht="19.899999999999999" customHeight="1" x14ac:dyDescent="0.2">
      <c r="B116" s="114"/>
      <c r="D116" s="115" t="s">
        <v>347</v>
      </c>
      <c r="E116" s="116"/>
      <c r="F116" s="116"/>
      <c r="G116" s="116"/>
      <c r="H116" s="116"/>
      <c r="I116" s="116"/>
      <c r="J116" s="117">
        <f>J1059</f>
        <v>0</v>
      </c>
      <c r="L116" s="114"/>
    </row>
    <row r="117" spans="2:12" s="9" customFormat="1" ht="19.899999999999999" customHeight="1" x14ac:dyDescent="0.2">
      <c r="B117" s="114"/>
      <c r="D117" s="115" t="s">
        <v>348</v>
      </c>
      <c r="E117" s="116"/>
      <c r="F117" s="116"/>
      <c r="G117" s="116"/>
      <c r="H117" s="116"/>
      <c r="I117" s="116"/>
      <c r="J117" s="117">
        <f>J1110</f>
        <v>0</v>
      </c>
      <c r="L117" s="114"/>
    </row>
    <row r="118" spans="2:12" s="9" customFormat="1" ht="19.899999999999999" customHeight="1" x14ac:dyDescent="0.2">
      <c r="B118" s="114"/>
      <c r="D118" s="115" t="s">
        <v>349</v>
      </c>
      <c r="E118" s="116"/>
      <c r="F118" s="116"/>
      <c r="G118" s="116"/>
      <c r="H118" s="116"/>
      <c r="I118" s="116"/>
      <c r="J118" s="117">
        <f>J1155</f>
        <v>0</v>
      </c>
      <c r="L118" s="114"/>
    </row>
    <row r="119" spans="2:12" s="9" customFormat="1" ht="19.899999999999999" customHeight="1" x14ac:dyDescent="0.2">
      <c r="B119" s="114"/>
      <c r="D119" s="115" t="s">
        <v>4476</v>
      </c>
      <c r="E119" s="116"/>
      <c r="F119" s="116"/>
      <c r="G119" s="116"/>
      <c r="H119" s="116"/>
      <c r="I119" s="116"/>
      <c r="J119" s="117">
        <f>J1311</f>
        <v>0</v>
      </c>
      <c r="L119" s="114"/>
    </row>
    <row r="120" spans="2:12" s="9" customFormat="1" ht="19.899999999999999" customHeight="1" x14ac:dyDescent="0.2">
      <c r="B120" s="114"/>
      <c r="D120" s="115" t="s">
        <v>350</v>
      </c>
      <c r="E120" s="116"/>
      <c r="F120" s="116"/>
      <c r="G120" s="116"/>
      <c r="H120" s="116"/>
      <c r="I120" s="116"/>
      <c r="J120" s="117">
        <f>J1317</f>
        <v>0</v>
      </c>
      <c r="L120" s="114"/>
    </row>
    <row r="121" spans="2:12" s="9" customFormat="1" ht="19.899999999999999" customHeight="1" x14ac:dyDescent="0.2">
      <c r="B121" s="114"/>
      <c r="D121" s="115" t="s">
        <v>351</v>
      </c>
      <c r="E121" s="116"/>
      <c r="F121" s="116"/>
      <c r="G121" s="116"/>
      <c r="H121" s="116"/>
      <c r="I121" s="116"/>
      <c r="J121" s="117">
        <f>J1427</f>
        <v>0</v>
      </c>
      <c r="L121" s="114"/>
    </row>
    <row r="122" spans="2:12" s="9" customFormat="1" ht="19.899999999999999" customHeight="1" x14ac:dyDescent="0.2">
      <c r="B122" s="114"/>
      <c r="D122" s="115" t="s">
        <v>352</v>
      </c>
      <c r="E122" s="116"/>
      <c r="F122" s="116"/>
      <c r="G122" s="116"/>
      <c r="H122" s="116"/>
      <c r="I122" s="116"/>
      <c r="J122" s="117">
        <f>J1473</f>
        <v>0</v>
      </c>
      <c r="L122" s="114"/>
    </row>
    <row r="123" spans="2:12" s="9" customFormat="1" ht="19.899999999999999" customHeight="1" x14ac:dyDescent="0.2">
      <c r="B123" s="114"/>
      <c r="D123" s="115" t="s">
        <v>4477</v>
      </c>
      <c r="E123" s="116"/>
      <c r="F123" s="116"/>
      <c r="G123" s="116"/>
      <c r="H123" s="116"/>
      <c r="I123" s="116"/>
      <c r="J123" s="117">
        <f>J1499</f>
        <v>0</v>
      </c>
      <c r="L123" s="114"/>
    </row>
    <row r="124" spans="2:12" s="9" customFormat="1" ht="19.899999999999999" customHeight="1" x14ac:dyDescent="0.2">
      <c r="B124" s="114"/>
      <c r="D124" s="115" t="s">
        <v>353</v>
      </c>
      <c r="E124" s="116"/>
      <c r="F124" s="116"/>
      <c r="G124" s="116"/>
      <c r="H124" s="116"/>
      <c r="I124" s="116"/>
      <c r="J124" s="117">
        <f>J1508</f>
        <v>0</v>
      </c>
      <c r="L124" s="114"/>
    </row>
    <row r="125" spans="2:12" s="9" customFormat="1" ht="19.899999999999999" customHeight="1" x14ac:dyDescent="0.2">
      <c r="B125" s="114"/>
      <c r="D125" s="115" t="s">
        <v>354</v>
      </c>
      <c r="E125" s="116"/>
      <c r="F125" s="116"/>
      <c r="G125" s="116"/>
      <c r="H125" s="116"/>
      <c r="I125" s="116"/>
      <c r="J125" s="117">
        <f>J1525</f>
        <v>0</v>
      </c>
      <c r="L125" s="114"/>
    </row>
    <row r="126" spans="2:12" s="9" customFormat="1" ht="19.899999999999999" customHeight="1" x14ac:dyDescent="0.2">
      <c r="B126" s="114"/>
      <c r="D126" s="115" t="s">
        <v>355</v>
      </c>
      <c r="E126" s="116"/>
      <c r="F126" s="116"/>
      <c r="G126" s="116"/>
      <c r="H126" s="116"/>
      <c r="I126" s="116"/>
      <c r="J126" s="117">
        <f>J1534</f>
        <v>0</v>
      </c>
      <c r="L126" s="114"/>
    </row>
    <row r="127" spans="2:12" s="9" customFormat="1" ht="19.899999999999999" customHeight="1" x14ac:dyDescent="0.2">
      <c r="B127" s="114"/>
      <c r="D127" s="115" t="s">
        <v>356</v>
      </c>
      <c r="E127" s="116"/>
      <c r="F127" s="116"/>
      <c r="G127" s="116"/>
      <c r="H127" s="116"/>
      <c r="I127" s="116"/>
      <c r="J127" s="117">
        <f>J1585</f>
        <v>0</v>
      </c>
      <c r="L127" s="114"/>
    </row>
    <row r="128" spans="2:12" s="9" customFormat="1" ht="19.899999999999999" customHeight="1" x14ac:dyDescent="0.2">
      <c r="B128" s="114"/>
      <c r="D128" s="115" t="s">
        <v>357</v>
      </c>
      <c r="E128" s="116"/>
      <c r="F128" s="116"/>
      <c r="G128" s="116"/>
      <c r="H128" s="116"/>
      <c r="I128" s="116"/>
      <c r="J128" s="117">
        <f>J1606</f>
        <v>0</v>
      </c>
      <c r="L128" s="114"/>
    </row>
    <row r="129" spans="2:12" s="8" customFormat="1" ht="24.95" customHeight="1" x14ac:dyDescent="0.2">
      <c r="B129" s="110"/>
      <c r="D129" s="111" t="s">
        <v>358</v>
      </c>
      <c r="E129" s="112"/>
      <c r="F129" s="112"/>
      <c r="G129" s="112"/>
      <c r="H129" s="112"/>
      <c r="I129" s="112"/>
      <c r="J129" s="113">
        <f>J1632</f>
        <v>0</v>
      </c>
      <c r="L129" s="110"/>
    </row>
    <row r="130" spans="2:12" s="9" customFormat="1" ht="19.899999999999999" customHeight="1" x14ac:dyDescent="0.2">
      <c r="B130" s="114"/>
      <c r="D130" s="115" t="s">
        <v>359</v>
      </c>
      <c r="E130" s="116"/>
      <c r="F130" s="116"/>
      <c r="G130" s="116"/>
      <c r="H130" s="116"/>
      <c r="I130" s="116"/>
      <c r="J130" s="117">
        <f>J1633</f>
        <v>0</v>
      </c>
      <c r="L130" s="114"/>
    </row>
    <row r="131" spans="2:12" s="1" customFormat="1" ht="21.75" customHeight="1" x14ac:dyDescent="0.2">
      <c r="B131" s="32"/>
      <c r="L131" s="32"/>
    </row>
    <row r="132" spans="2:12" s="1" customFormat="1" ht="6.95" customHeight="1" x14ac:dyDescent="0.2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  <row r="136" spans="2:12" s="1" customFormat="1" ht="6.95" customHeight="1" x14ac:dyDescent="0.2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2"/>
    </row>
    <row r="137" spans="2:12" s="1" customFormat="1" ht="24.95" customHeight="1" x14ac:dyDescent="0.2">
      <c r="B137" s="32"/>
      <c r="C137" s="21" t="s">
        <v>360</v>
      </c>
      <c r="L137" s="32"/>
    </row>
    <row r="138" spans="2:12" s="1" customFormat="1" ht="6.95" customHeight="1" x14ac:dyDescent="0.2">
      <c r="B138" s="32"/>
      <c r="L138" s="32"/>
    </row>
    <row r="139" spans="2:12" s="1" customFormat="1" ht="12" customHeight="1" x14ac:dyDescent="0.2">
      <c r="B139" s="32"/>
      <c r="C139" s="27" t="s">
        <v>16</v>
      </c>
      <c r="L139" s="32"/>
    </row>
    <row r="140" spans="2:12" s="1" customFormat="1" ht="26.25" customHeight="1" x14ac:dyDescent="0.2">
      <c r="B140" s="32"/>
      <c r="E140" s="258" t="str">
        <f>E7</f>
        <v>PŘÍSTAVBA A STAVEBNÍ ÚPRAVY  DÍLEN HORSKÁ 258, VRCHLABÍ</v>
      </c>
      <c r="F140" s="259"/>
      <c r="G140" s="259"/>
      <c r="H140" s="259"/>
      <c r="L140" s="32"/>
    </row>
    <row r="141" spans="2:12" ht="12" customHeight="1" x14ac:dyDescent="0.2">
      <c r="B141" s="20"/>
      <c r="C141" s="27" t="s">
        <v>216</v>
      </c>
      <c r="L141" s="20"/>
    </row>
    <row r="142" spans="2:12" ht="16.5" customHeight="1" x14ac:dyDescent="0.2">
      <c r="B142" s="20"/>
      <c r="E142" s="258" t="s">
        <v>4379</v>
      </c>
      <c r="F142" s="219"/>
      <c r="G142" s="219"/>
      <c r="H142" s="219"/>
      <c r="L142" s="20"/>
    </row>
    <row r="143" spans="2:12" ht="12" customHeight="1" x14ac:dyDescent="0.2">
      <c r="B143" s="20"/>
      <c r="C143" s="27" t="s">
        <v>224</v>
      </c>
      <c r="L143" s="20"/>
    </row>
    <row r="144" spans="2:12" s="1" customFormat="1" ht="16.5" customHeight="1" x14ac:dyDescent="0.2">
      <c r="B144" s="32"/>
      <c r="E144" s="251" t="s">
        <v>4382</v>
      </c>
      <c r="F144" s="260"/>
      <c r="G144" s="260"/>
      <c r="H144" s="260"/>
      <c r="L144" s="32"/>
    </row>
    <row r="145" spans="2:65" s="1" customFormat="1" ht="12" customHeight="1" x14ac:dyDescent="0.2">
      <c r="B145" s="32"/>
      <c r="C145" s="27" t="s">
        <v>231</v>
      </c>
      <c r="L145" s="32"/>
    </row>
    <row r="146" spans="2:65" s="1" customFormat="1" ht="16.5" customHeight="1" x14ac:dyDescent="0.2">
      <c r="B146" s="32"/>
      <c r="E146" s="240" t="str">
        <f>E13</f>
        <v>SO 02.01 - STAVEBNÍ ČÁST II.etapa STAVEBNÍ ÚPRAVY</v>
      </c>
      <c r="F146" s="260"/>
      <c r="G146" s="260"/>
      <c r="H146" s="260"/>
      <c r="L146" s="32"/>
    </row>
    <row r="147" spans="2:65" s="1" customFormat="1" ht="6.95" customHeight="1" x14ac:dyDescent="0.2">
      <c r="B147" s="32"/>
      <c r="L147" s="32"/>
    </row>
    <row r="148" spans="2:65" s="1" customFormat="1" ht="12" customHeight="1" x14ac:dyDescent="0.2">
      <c r="B148" s="32"/>
      <c r="C148" s="27" t="s">
        <v>20</v>
      </c>
      <c r="F148" s="25" t="str">
        <f>F16</f>
        <v>Vrchlabí</v>
      </c>
      <c r="I148" s="27" t="s">
        <v>22</v>
      </c>
      <c r="J148" s="52" t="str">
        <f>IF(J16="","",J16)</f>
        <v>25. 10. 2023</v>
      </c>
      <c r="L148" s="32"/>
    </row>
    <row r="149" spans="2:65" s="1" customFormat="1" ht="6.95" customHeight="1" x14ac:dyDescent="0.2">
      <c r="B149" s="32"/>
      <c r="L149" s="32"/>
    </row>
    <row r="150" spans="2:65" s="1" customFormat="1" ht="15.2" customHeight="1" x14ac:dyDescent="0.2">
      <c r="B150" s="32"/>
      <c r="C150" s="27" t="s">
        <v>24</v>
      </c>
      <c r="F150" s="25" t="str">
        <f>E19</f>
        <v>Královéhradecký kraj</v>
      </c>
      <c r="I150" s="27" t="s">
        <v>30</v>
      </c>
      <c r="J150" s="30" t="str">
        <f>E25</f>
        <v>IRBOS s.r.o.</v>
      </c>
      <c r="L150" s="32"/>
    </row>
    <row r="151" spans="2:65" s="1" customFormat="1" ht="15.2" customHeight="1" x14ac:dyDescent="0.2">
      <c r="B151" s="32"/>
      <c r="C151" s="27" t="s">
        <v>28</v>
      </c>
      <c r="F151" s="25" t="str">
        <f>IF(E22="","",E22)</f>
        <v>Vyplň údaj</v>
      </c>
      <c r="I151" s="27" t="s">
        <v>33</v>
      </c>
      <c r="J151" s="30" t="str">
        <f>E28</f>
        <v>IRBOS s.r.o.</v>
      </c>
      <c r="L151" s="32"/>
    </row>
    <row r="152" spans="2:65" s="1" customFormat="1" ht="10.35" customHeight="1" x14ac:dyDescent="0.2">
      <c r="B152" s="32"/>
      <c r="L152" s="32"/>
    </row>
    <row r="153" spans="2:65" s="10" customFormat="1" ht="29.25" customHeight="1" x14ac:dyDescent="0.2">
      <c r="B153" s="118"/>
      <c r="C153" s="119" t="s">
        <v>361</v>
      </c>
      <c r="D153" s="120" t="s">
        <v>61</v>
      </c>
      <c r="E153" s="120" t="s">
        <v>57</v>
      </c>
      <c r="F153" s="120" t="s">
        <v>58</v>
      </c>
      <c r="G153" s="120" t="s">
        <v>362</v>
      </c>
      <c r="H153" s="120" t="s">
        <v>363</v>
      </c>
      <c r="I153" s="120" t="s">
        <v>364</v>
      </c>
      <c r="J153" s="120" t="s">
        <v>329</v>
      </c>
      <c r="K153" s="121" t="s">
        <v>365</v>
      </c>
      <c r="L153" s="118"/>
      <c r="M153" s="59" t="s">
        <v>1</v>
      </c>
      <c r="N153" s="60" t="s">
        <v>40</v>
      </c>
      <c r="O153" s="60" t="s">
        <v>366</v>
      </c>
      <c r="P153" s="60" t="s">
        <v>367</v>
      </c>
      <c r="Q153" s="60" t="s">
        <v>368</v>
      </c>
      <c r="R153" s="60" t="s">
        <v>369</v>
      </c>
      <c r="S153" s="60" t="s">
        <v>370</v>
      </c>
      <c r="T153" s="61" t="s">
        <v>371</v>
      </c>
    </row>
    <row r="154" spans="2:65" s="1" customFormat="1" ht="22.9" customHeight="1" x14ac:dyDescent="0.25">
      <c r="B154" s="32"/>
      <c r="C154" s="64" t="s">
        <v>372</v>
      </c>
      <c r="J154" s="122">
        <f>BK154</f>
        <v>0</v>
      </c>
      <c r="L154" s="32"/>
      <c r="M154" s="62"/>
      <c r="N154" s="53"/>
      <c r="O154" s="53"/>
      <c r="P154" s="123">
        <f>P155+P863+P1632</f>
        <v>0</v>
      </c>
      <c r="Q154" s="53"/>
      <c r="R154" s="123">
        <f>R155+R863+R1632</f>
        <v>455.9612665599999</v>
      </c>
      <c r="S154" s="53"/>
      <c r="T154" s="124">
        <f>T155+T863+T1632</f>
        <v>491.20224618999998</v>
      </c>
      <c r="AT154" s="17" t="s">
        <v>75</v>
      </c>
      <c r="AU154" s="17" t="s">
        <v>331</v>
      </c>
      <c r="BK154" s="125">
        <f>BK155+BK863+BK1632</f>
        <v>0</v>
      </c>
    </row>
    <row r="155" spans="2:65" s="11" customFormat="1" ht="25.9" customHeight="1" x14ac:dyDescent="0.2">
      <c r="B155" s="126"/>
      <c r="D155" s="127" t="s">
        <v>75</v>
      </c>
      <c r="E155" s="128" t="s">
        <v>373</v>
      </c>
      <c r="F155" s="128" t="s">
        <v>374</v>
      </c>
      <c r="I155" s="129"/>
      <c r="J155" s="130">
        <f>BK155</f>
        <v>0</v>
      </c>
      <c r="L155" s="126"/>
      <c r="M155" s="131"/>
      <c r="P155" s="132">
        <f>P156+P207+P265+P334+P341+P404+P689+P837+P861</f>
        <v>0</v>
      </c>
      <c r="R155" s="132">
        <f>R156+R207+R265+R334+R341+R404+R689+R837+R861</f>
        <v>420.76914178999994</v>
      </c>
      <c r="T155" s="133">
        <f>T156+T207+T265+T334+T341+T404+T689+T837+T861</f>
        <v>463.00567799999999</v>
      </c>
      <c r="AR155" s="127" t="s">
        <v>83</v>
      </c>
      <c r="AT155" s="134" t="s">
        <v>75</v>
      </c>
      <c r="AU155" s="134" t="s">
        <v>76</v>
      </c>
      <c r="AY155" s="127" t="s">
        <v>375</v>
      </c>
      <c r="BK155" s="135">
        <f>BK156+BK207+BK265+BK334+BK341+BK404+BK689+BK837+BK861</f>
        <v>0</v>
      </c>
    </row>
    <row r="156" spans="2:65" s="11" customFormat="1" ht="22.9" customHeight="1" x14ac:dyDescent="0.2">
      <c r="B156" s="126"/>
      <c r="D156" s="127" t="s">
        <v>75</v>
      </c>
      <c r="E156" s="136" t="s">
        <v>83</v>
      </c>
      <c r="F156" s="136" t="s">
        <v>376</v>
      </c>
      <c r="I156" s="129"/>
      <c r="J156" s="137">
        <f>BK156</f>
        <v>0</v>
      </c>
      <c r="L156" s="126"/>
      <c r="M156" s="131"/>
      <c r="P156" s="132">
        <f>SUM(P157:P206)</f>
        <v>0</v>
      </c>
      <c r="R156" s="132">
        <f>SUM(R157:R206)</f>
        <v>0</v>
      </c>
      <c r="T156" s="133">
        <f>SUM(T157:T206)</f>
        <v>0</v>
      </c>
      <c r="AR156" s="127" t="s">
        <v>83</v>
      </c>
      <c r="AT156" s="134" t="s">
        <v>75</v>
      </c>
      <c r="AU156" s="134" t="s">
        <v>83</v>
      </c>
      <c r="AY156" s="127" t="s">
        <v>375</v>
      </c>
      <c r="BK156" s="135">
        <f>SUM(BK157:BK206)</f>
        <v>0</v>
      </c>
    </row>
    <row r="157" spans="2:65" s="1" customFormat="1" ht="24.2" customHeight="1" x14ac:dyDescent="0.2">
      <c r="B157" s="32"/>
      <c r="C157" s="138" t="s">
        <v>83</v>
      </c>
      <c r="D157" s="138" t="s">
        <v>377</v>
      </c>
      <c r="E157" s="139" t="s">
        <v>4478</v>
      </c>
      <c r="F157" s="140" t="s">
        <v>4479</v>
      </c>
      <c r="G157" s="141" t="s">
        <v>390</v>
      </c>
      <c r="H157" s="142">
        <v>5.4779999999999998</v>
      </c>
      <c r="I157" s="143"/>
      <c r="J157" s="144">
        <f>ROUND(I157*H157,2)</f>
        <v>0</v>
      </c>
      <c r="K157" s="140" t="s">
        <v>381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382</v>
      </c>
      <c r="AT157" s="149" t="s">
        <v>377</v>
      </c>
      <c r="AU157" s="149" t="s">
        <v>85</v>
      </c>
      <c r="AY157" s="17" t="s">
        <v>375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382</v>
      </c>
      <c r="BM157" s="149" t="s">
        <v>4480</v>
      </c>
    </row>
    <row r="158" spans="2:65" s="14" customFormat="1" ht="11.25" x14ac:dyDescent="0.2">
      <c r="B158" s="166"/>
      <c r="D158" s="152" t="s">
        <v>384</v>
      </c>
      <c r="E158" s="167" t="s">
        <v>1</v>
      </c>
      <c r="F158" s="168" t="s">
        <v>4481</v>
      </c>
      <c r="H158" s="167" t="s">
        <v>1</v>
      </c>
      <c r="I158" s="169"/>
      <c r="L158" s="166"/>
      <c r="M158" s="170"/>
      <c r="T158" s="171"/>
      <c r="AT158" s="167" t="s">
        <v>384</v>
      </c>
      <c r="AU158" s="167" t="s">
        <v>85</v>
      </c>
      <c r="AV158" s="14" t="s">
        <v>83</v>
      </c>
      <c r="AW158" s="14" t="s">
        <v>32</v>
      </c>
      <c r="AX158" s="14" t="s">
        <v>76</v>
      </c>
      <c r="AY158" s="167" t="s">
        <v>375</v>
      </c>
    </row>
    <row r="159" spans="2:65" s="12" customFormat="1" ht="11.25" x14ac:dyDescent="0.2">
      <c r="B159" s="151"/>
      <c r="D159" s="152" t="s">
        <v>384</v>
      </c>
      <c r="E159" s="153" t="s">
        <v>1</v>
      </c>
      <c r="F159" s="154" t="s">
        <v>4482</v>
      </c>
      <c r="H159" s="155">
        <v>1.4039999999999999</v>
      </c>
      <c r="I159" s="156"/>
      <c r="L159" s="151"/>
      <c r="M159" s="157"/>
      <c r="T159" s="158"/>
      <c r="AT159" s="153" t="s">
        <v>384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375</v>
      </c>
    </row>
    <row r="160" spans="2:65" s="12" customFormat="1" ht="11.25" x14ac:dyDescent="0.2">
      <c r="B160" s="151"/>
      <c r="D160" s="152" t="s">
        <v>384</v>
      </c>
      <c r="E160" s="153" t="s">
        <v>1</v>
      </c>
      <c r="F160" s="154" t="s">
        <v>4483</v>
      </c>
      <c r="H160" s="155">
        <v>1.4039999999999999</v>
      </c>
      <c r="I160" s="156"/>
      <c r="L160" s="151"/>
      <c r="M160" s="157"/>
      <c r="T160" s="158"/>
      <c r="AT160" s="153" t="s">
        <v>384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375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4484</v>
      </c>
      <c r="H161" s="155">
        <v>0.89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2" customFormat="1" ht="11.25" x14ac:dyDescent="0.2">
      <c r="B162" s="151"/>
      <c r="D162" s="152" t="s">
        <v>384</v>
      </c>
      <c r="E162" s="153" t="s">
        <v>1</v>
      </c>
      <c r="F162" s="154" t="s">
        <v>4485</v>
      </c>
      <c r="H162" s="155">
        <v>1.78</v>
      </c>
      <c r="I162" s="156"/>
      <c r="L162" s="151"/>
      <c r="M162" s="157"/>
      <c r="T162" s="158"/>
      <c r="AT162" s="153" t="s">
        <v>384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375</v>
      </c>
    </row>
    <row r="163" spans="2:65" s="13" customFormat="1" ht="11.25" x14ac:dyDescent="0.2">
      <c r="B163" s="159"/>
      <c r="D163" s="152" t="s">
        <v>384</v>
      </c>
      <c r="E163" s="160" t="s">
        <v>251</v>
      </c>
      <c r="F163" s="161" t="s">
        <v>387</v>
      </c>
      <c r="H163" s="162">
        <v>5.4779999999999998</v>
      </c>
      <c r="I163" s="163"/>
      <c r="L163" s="159"/>
      <c r="M163" s="164"/>
      <c r="T163" s="165"/>
      <c r="AT163" s="160" t="s">
        <v>384</v>
      </c>
      <c r="AU163" s="160" t="s">
        <v>85</v>
      </c>
      <c r="AV163" s="13" t="s">
        <v>382</v>
      </c>
      <c r="AW163" s="13" t="s">
        <v>32</v>
      </c>
      <c r="AX163" s="13" t="s">
        <v>83</v>
      </c>
      <c r="AY163" s="160" t="s">
        <v>375</v>
      </c>
    </row>
    <row r="164" spans="2:65" s="1" customFormat="1" ht="24.2" customHeight="1" x14ac:dyDescent="0.2">
      <c r="B164" s="32"/>
      <c r="C164" s="138" t="s">
        <v>85</v>
      </c>
      <c r="D164" s="138" t="s">
        <v>377</v>
      </c>
      <c r="E164" s="139" t="s">
        <v>4486</v>
      </c>
      <c r="F164" s="140" t="s">
        <v>4487</v>
      </c>
      <c r="G164" s="141" t="s">
        <v>390</v>
      </c>
      <c r="H164" s="142">
        <v>11.938000000000001</v>
      </c>
      <c r="I164" s="143"/>
      <c r="J164" s="144">
        <f>ROUND(I164*H164,2)</f>
        <v>0</v>
      </c>
      <c r="K164" s="140" t="s">
        <v>1659</v>
      </c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382</v>
      </c>
      <c r="AT164" s="149" t="s">
        <v>377</v>
      </c>
      <c r="AU164" s="149" t="s">
        <v>85</v>
      </c>
      <c r="AY164" s="17" t="s">
        <v>375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382</v>
      </c>
      <c r="BM164" s="149" t="s">
        <v>4488</v>
      </c>
    </row>
    <row r="165" spans="2:65" s="14" customFormat="1" ht="11.25" x14ac:dyDescent="0.2">
      <c r="B165" s="166"/>
      <c r="D165" s="152" t="s">
        <v>384</v>
      </c>
      <c r="E165" s="167" t="s">
        <v>1</v>
      </c>
      <c r="F165" s="168" t="s">
        <v>4489</v>
      </c>
      <c r="H165" s="167" t="s">
        <v>1</v>
      </c>
      <c r="I165" s="169"/>
      <c r="L165" s="166"/>
      <c r="M165" s="170"/>
      <c r="T165" s="171"/>
      <c r="AT165" s="167" t="s">
        <v>384</v>
      </c>
      <c r="AU165" s="167" t="s">
        <v>85</v>
      </c>
      <c r="AV165" s="14" t="s">
        <v>83</v>
      </c>
      <c r="AW165" s="14" t="s">
        <v>32</v>
      </c>
      <c r="AX165" s="14" t="s">
        <v>76</v>
      </c>
      <c r="AY165" s="167" t="s">
        <v>375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4490</v>
      </c>
      <c r="H166" s="155">
        <v>5.13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2" customFormat="1" ht="11.25" x14ac:dyDescent="0.2">
      <c r="B167" s="151"/>
      <c r="D167" s="152" t="s">
        <v>384</v>
      </c>
      <c r="E167" s="153" t="s">
        <v>1</v>
      </c>
      <c r="F167" s="154" t="s">
        <v>4491</v>
      </c>
      <c r="H167" s="155">
        <v>2.8079999999999998</v>
      </c>
      <c r="I167" s="156"/>
      <c r="L167" s="151"/>
      <c r="M167" s="157"/>
      <c r="T167" s="158"/>
      <c r="AT167" s="153" t="s">
        <v>384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375</v>
      </c>
    </row>
    <row r="168" spans="2:65" s="14" customFormat="1" ht="11.25" x14ac:dyDescent="0.2">
      <c r="B168" s="166"/>
      <c r="D168" s="152" t="s">
        <v>384</v>
      </c>
      <c r="E168" s="167" t="s">
        <v>1</v>
      </c>
      <c r="F168" s="168" t="s">
        <v>4492</v>
      </c>
      <c r="H168" s="167" t="s">
        <v>1</v>
      </c>
      <c r="I168" s="169"/>
      <c r="L168" s="166"/>
      <c r="M168" s="170"/>
      <c r="T168" s="171"/>
      <c r="AT168" s="167" t="s">
        <v>384</v>
      </c>
      <c r="AU168" s="167" t="s">
        <v>85</v>
      </c>
      <c r="AV168" s="14" t="s">
        <v>83</v>
      </c>
      <c r="AW168" s="14" t="s">
        <v>32</v>
      </c>
      <c r="AX168" s="14" t="s">
        <v>76</v>
      </c>
      <c r="AY168" s="167" t="s">
        <v>375</v>
      </c>
    </row>
    <row r="169" spans="2:65" s="12" customFormat="1" ht="11.25" x14ac:dyDescent="0.2">
      <c r="B169" s="151"/>
      <c r="D169" s="152" t="s">
        <v>384</v>
      </c>
      <c r="E169" s="153" t="s">
        <v>1</v>
      </c>
      <c r="F169" s="154" t="s">
        <v>4493</v>
      </c>
      <c r="H169" s="155">
        <v>4</v>
      </c>
      <c r="I169" s="156"/>
      <c r="L169" s="151"/>
      <c r="M169" s="157"/>
      <c r="T169" s="158"/>
      <c r="AT169" s="153" t="s">
        <v>384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375</v>
      </c>
    </row>
    <row r="170" spans="2:65" s="13" customFormat="1" ht="11.25" x14ac:dyDescent="0.2">
      <c r="B170" s="159"/>
      <c r="D170" s="152" t="s">
        <v>384</v>
      </c>
      <c r="E170" s="160" t="s">
        <v>225</v>
      </c>
      <c r="F170" s="161" t="s">
        <v>387</v>
      </c>
      <c r="H170" s="162">
        <v>11.938000000000001</v>
      </c>
      <c r="I170" s="163"/>
      <c r="L170" s="159"/>
      <c r="M170" s="164"/>
      <c r="T170" s="165"/>
      <c r="AT170" s="160" t="s">
        <v>384</v>
      </c>
      <c r="AU170" s="160" t="s">
        <v>85</v>
      </c>
      <c r="AV170" s="13" t="s">
        <v>382</v>
      </c>
      <c r="AW170" s="13" t="s">
        <v>32</v>
      </c>
      <c r="AX170" s="13" t="s">
        <v>83</v>
      </c>
      <c r="AY170" s="160" t="s">
        <v>375</v>
      </c>
    </row>
    <row r="171" spans="2:65" s="1" customFormat="1" ht="33" customHeight="1" x14ac:dyDescent="0.2">
      <c r="B171" s="32"/>
      <c r="C171" s="138" t="s">
        <v>93</v>
      </c>
      <c r="D171" s="138" t="s">
        <v>377</v>
      </c>
      <c r="E171" s="139" t="s">
        <v>396</v>
      </c>
      <c r="F171" s="140" t="s">
        <v>4494</v>
      </c>
      <c r="G171" s="141" t="s">
        <v>390</v>
      </c>
      <c r="H171" s="142">
        <v>8.4939999999999998</v>
      </c>
      <c r="I171" s="143"/>
      <c r="J171" s="144">
        <f>ROUND(I171*H171,2)</f>
        <v>0</v>
      </c>
      <c r="K171" s="140" t="s">
        <v>381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382</v>
      </c>
      <c r="AT171" s="149" t="s">
        <v>377</v>
      </c>
      <c r="AU171" s="149" t="s">
        <v>85</v>
      </c>
      <c r="AY171" s="17" t="s">
        <v>375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382</v>
      </c>
      <c r="BM171" s="149" t="s">
        <v>398</v>
      </c>
    </row>
    <row r="172" spans="2:65" s="12" customFormat="1" ht="11.25" x14ac:dyDescent="0.2">
      <c r="B172" s="151"/>
      <c r="D172" s="152" t="s">
        <v>384</v>
      </c>
      <c r="E172" s="153" t="s">
        <v>1</v>
      </c>
      <c r="F172" s="154" t="s">
        <v>399</v>
      </c>
      <c r="H172" s="155">
        <v>8.4939999999999998</v>
      </c>
      <c r="I172" s="156"/>
      <c r="L172" s="151"/>
      <c r="M172" s="157"/>
      <c r="T172" s="158"/>
      <c r="AT172" s="153" t="s">
        <v>384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375</v>
      </c>
    </row>
    <row r="173" spans="2:65" s="13" customFormat="1" ht="11.25" x14ac:dyDescent="0.2">
      <c r="B173" s="159"/>
      <c r="D173" s="152" t="s">
        <v>384</v>
      </c>
      <c r="E173" s="160" t="s">
        <v>299</v>
      </c>
      <c r="F173" s="161" t="s">
        <v>387</v>
      </c>
      <c r="H173" s="162">
        <v>8.4939999999999998</v>
      </c>
      <c r="I173" s="163"/>
      <c r="L173" s="159"/>
      <c r="M173" s="164"/>
      <c r="T173" s="165"/>
      <c r="AT173" s="160" t="s">
        <v>384</v>
      </c>
      <c r="AU173" s="160" t="s">
        <v>85</v>
      </c>
      <c r="AV173" s="13" t="s">
        <v>382</v>
      </c>
      <c r="AW173" s="13" t="s">
        <v>32</v>
      </c>
      <c r="AX173" s="13" t="s">
        <v>83</v>
      </c>
      <c r="AY173" s="160" t="s">
        <v>375</v>
      </c>
    </row>
    <row r="174" spans="2:65" s="1" customFormat="1" ht="37.9" customHeight="1" x14ac:dyDescent="0.2">
      <c r="B174" s="32"/>
      <c r="C174" s="138" t="s">
        <v>382</v>
      </c>
      <c r="D174" s="138" t="s">
        <v>377</v>
      </c>
      <c r="E174" s="139" t="s">
        <v>4495</v>
      </c>
      <c r="F174" s="140" t="s">
        <v>4496</v>
      </c>
      <c r="G174" s="141" t="s">
        <v>390</v>
      </c>
      <c r="H174" s="142">
        <v>3.2280000000000002</v>
      </c>
      <c r="I174" s="143"/>
      <c r="J174" s="144">
        <f>ROUND(I174*H174,2)</f>
        <v>0</v>
      </c>
      <c r="K174" s="140" t="s">
        <v>381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382</v>
      </c>
      <c r="AT174" s="149" t="s">
        <v>377</v>
      </c>
      <c r="AU174" s="149" t="s">
        <v>85</v>
      </c>
      <c r="AY174" s="17" t="s">
        <v>375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382</v>
      </c>
      <c r="BM174" s="149" t="s">
        <v>4497</v>
      </c>
    </row>
    <row r="175" spans="2:65" s="12" customFormat="1" ht="11.25" x14ac:dyDescent="0.2">
      <c r="B175" s="151"/>
      <c r="D175" s="152" t="s">
        <v>384</v>
      </c>
      <c r="E175" s="153" t="s">
        <v>1</v>
      </c>
      <c r="F175" s="154" t="s">
        <v>4498</v>
      </c>
      <c r="H175" s="155">
        <v>3.2280000000000002</v>
      </c>
      <c r="I175" s="156"/>
      <c r="L175" s="151"/>
      <c r="M175" s="157"/>
      <c r="T175" s="158"/>
      <c r="AT175" s="153" t="s">
        <v>384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375</v>
      </c>
    </row>
    <row r="176" spans="2:65" s="13" customFormat="1" ht="11.25" x14ac:dyDescent="0.2">
      <c r="B176" s="159"/>
      <c r="D176" s="152" t="s">
        <v>384</v>
      </c>
      <c r="E176" s="160" t="s">
        <v>1</v>
      </c>
      <c r="F176" s="161" t="s">
        <v>387</v>
      </c>
      <c r="H176" s="162">
        <v>3.2280000000000002</v>
      </c>
      <c r="I176" s="163"/>
      <c r="L176" s="159"/>
      <c r="M176" s="164"/>
      <c r="T176" s="165"/>
      <c r="AT176" s="160" t="s">
        <v>384</v>
      </c>
      <c r="AU176" s="160" t="s">
        <v>85</v>
      </c>
      <c r="AV176" s="13" t="s">
        <v>382</v>
      </c>
      <c r="AW176" s="13" t="s">
        <v>32</v>
      </c>
      <c r="AX176" s="13" t="s">
        <v>83</v>
      </c>
      <c r="AY176" s="160" t="s">
        <v>375</v>
      </c>
    </row>
    <row r="177" spans="2:65" s="1" customFormat="1" ht="37.9" customHeight="1" x14ac:dyDescent="0.2">
      <c r="B177" s="32"/>
      <c r="C177" s="138" t="s">
        <v>404</v>
      </c>
      <c r="D177" s="138" t="s">
        <v>377</v>
      </c>
      <c r="E177" s="139" t="s">
        <v>4499</v>
      </c>
      <c r="F177" s="140" t="s">
        <v>4500</v>
      </c>
      <c r="G177" s="141" t="s">
        <v>390</v>
      </c>
      <c r="H177" s="142">
        <v>3.2280000000000002</v>
      </c>
      <c r="I177" s="143"/>
      <c r="J177" s="144">
        <f>ROUND(I177*H177,2)</f>
        <v>0</v>
      </c>
      <c r="K177" s="140" t="s">
        <v>381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382</v>
      </c>
      <c r="AT177" s="149" t="s">
        <v>377</v>
      </c>
      <c r="AU177" s="149" t="s">
        <v>85</v>
      </c>
      <c r="AY177" s="17" t="s">
        <v>375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382</v>
      </c>
      <c r="BM177" s="149" t="s">
        <v>4501</v>
      </c>
    </row>
    <row r="178" spans="2:65" s="1" customFormat="1" ht="33" customHeight="1" x14ac:dyDescent="0.2">
      <c r="B178" s="32"/>
      <c r="C178" s="138" t="s">
        <v>413</v>
      </c>
      <c r="D178" s="138" t="s">
        <v>377</v>
      </c>
      <c r="E178" s="139" t="s">
        <v>400</v>
      </c>
      <c r="F178" s="140" t="s">
        <v>4502</v>
      </c>
      <c r="G178" s="141" t="s">
        <v>390</v>
      </c>
      <c r="H178" s="142">
        <v>15</v>
      </c>
      <c r="I178" s="143"/>
      <c r="J178" s="144">
        <f>ROUND(I178*H178,2)</f>
        <v>0</v>
      </c>
      <c r="K178" s="140" t="s">
        <v>381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382</v>
      </c>
      <c r="AT178" s="149" t="s">
        <v>377</v>
      </c>
      <c r="AU178" s="149" t="s">
        <v>85</v>
      </c>
      <c r="AY178" s="17" t="s">
        <v>375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382</v>
      </c>
      <c r="BM178" s="149" t="s">
        <v>402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4503</v>
      </c>
      <c r="H179" s="155">
        <v>15</v>
      </c>
      <c r="I179" s="156"/>
      <c r="L179" s="151"/>
      <c r="M179" s="157"/>
      <c r="T179" s="158"/>
      <c r="AT179" s="153" t="s">
        <v>384</v>
      </c>
      <c r="AU179" s="153" t="s">
        <v>85</v>
      </c>
      <c r="AV179" s="12" t="s">
        <v>85</v>
      </c>
      <c r="AW179" s="12" t="s">
        <v>32</v>
      </c>
      <c r="AX179" s="12" t="s">
        <v>83</v>
      </c>
      <c r="AY179" s="153" t="s">
        <v>375</v>
      </c>
    </row>
    <row r="180" spans="2:65" s="1" customFormat="1" ht="33" customHeight="1" x14ac:dyDescent="0.2">
      <c r="B180" s="32"/>
      <c r="C180" s="138" t="s">
        <v>418</v>
      </c>
      <c r="D180" s="138" t="s">
        <v>377</v>
      </c>
      <c r="E180" s="139" t="s">
        <v>405</v>
      </c>
      <c r="F180" s="140" t="s">
        <v>4504</v>
      </c>
      <c r="G180" s="141" t="s">
        <v>390</v>
      </c>
      <c r="H180" s="142">
        <v>17.53</v>
      </c>
      <c r="I180" s="143"/>
      <c r="J180" s="144">
        <f>ROUND(I180*H180,2)</f>
        <v>0</v>
      </c>
      <c r="K180" s="140" t="s">
        <v>381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382</v>
      </c>
      <c r="AT180" s="149" t="s">
        <v>377</v>
      </c>
      <c r="AU180" s="149" t="s">
        <v>85</v>
      </c>
      <c r="AY180" s="17" t="s">
        <v>375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382</v>
      </c>
      <c r="BM180" s="149" t="s">
        <v>407</v>
      </c>
    </row>
    <row r="181" spans="2:65" s="12" customFormat="1" ht="11.25" x14ac:dyDescent="0.2">
      <c r="B181" s="151"/>
      <c r="D181" s="152" t="s">
        <v>384</v>
      </c>
      <c r="E181" s="153" t="s">
        <v>1</v>
      </c>
      <c r="F181" s="154" t="s">
        <v>408</v>
      </c>
      <c r="H181" s="155">
        <v>0</v>
      </c>
      <c r="I181" s="156"/>
      <c r="L181" s="151"/>
      <c r="M181" s="157"/>
      <c r="T181" s="158"/>
      <c r="AT181" s="153" t="s">
        <v>384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375</v>
      </c>
    </row>
    <row r="182" spans="2:65" s="12" customFormat="1" ht="11.25" x14ac:dyDescent="0.2">
      <c r="B182" s="151"/>
      <c r="D182" s="152" t="s">
        <v>384</v>
      </c>
      <c r="E182" s="153" t="s">
        <v>1</v>
      </c>
      <c r="F182" s="154" t="s">
        <v>409</v>
      </c>
      <c r="H182" s="155">
        <v>5.4779999999999998</v>
      </c>
      <c r="I182" s="156"/>
      <c r="L182" s="151"/>
      <c r="M182" s="157"/>
      <c r="T182" s="158"/>
      <c r="AT182" s="153" t="s">
        <v>384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375</v>
      </c>
    </row>
    <row r="183" spans="2:65" s="12" customFormat="1" ht="11.25" x14ac:dyDescent="0.2">
      <c r="B183" s="151"/>
      <c r="D183" s="152" t="s">
        <v>384</v>
      </c>
      <c r="E183" s="153" t="s">
        <v>1</v>
      </c>
      <c r="F183" s="154" t="s">
        <v>410</v>
      </c>
      <c r="H183" s="155">
        <v>20.431999999999999</v>
      </c>
      <c r="I183" s="156"/>
      <c r="L183" s="151"/>
      <c r="M183" s="157"/>
      <c r="T183" s="158"/>
      <c r="AT183" s="153" t="s">
        <v>384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375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411</v>
      </c>
      <c r="H184" s="155">
        <v>-2.25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375</v>
      </c>
    </row>
    <row r="185" spans="2:65" s="12" customFormat="1" ht="11.25" x14ac:dyDescent="0.2">
      <c r="B185" s="151"/>
      <c r="D185" s="152" t="s">
        <v>384</v>
      </c>
      <c r="E185" s="153" t="s">
        <v>1</v>
      </c>
      <c r="F185" s="154" t="s">
        <v>412</v>
      </c>
      <c r="H185" s="155">
        <v>-6.13</v>
      </c>
      <c r="I185" s="156"/>
      <c r="L185" s="151"/>
      <c r="M185" s="157"/>
      <c r="T185" s="158"/>
      <c r="AT185" s="153" t="s">
        <v>384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375</v>
      </c>
    </row>
    <row r="186" spans="2:65" s="13" customFormat="1" ht="11.25" x14ac:dyDescent="0.2">
      <c r="B186" s="159"/>
      <c r="D186" s="152" t="s">
        <v>384</v>
      </c>
      <c r="E186" s="160" t="s">
        <v>253</v>
      </c>
      <c r="F186" s="161" t="s">
        <v>387</v>
      </c>
      <c r="H186" s="162">
        <v>17.53</v>
      </c>
      <c r="I186" s="163"/>
      <c r="L186" s="159"/>
      <c r="M186" s="164"/>
      <c r="T186" s="165"/>
      <c r="AT186" s="160" t="s">
        <v>384</v>
      </c>
      <c r="AU186" s="160" t="s">
        <v>85</v>
      </c>
      <c r="AV186" s="13" t="s">
        <v>382</v>
      </c>
      <c r="AW186" s="13" t="s">
        <v>32</v>
      </c>
      <c r="AX186" s="13" t="s">
        <v>83</v>
      </c>
      <c r="AY186" s="160" t="s">
        <v>375</v>
      </c>
    </row>
    <row r="187" spans="2:65" s="1" customFormat="1" ht="24.2" customHeight="1" x14ac:dyDescent="0.2">
      <c r="B187" s="32"/>
      <c r="C187" s="138" t="s">
        <v>424</v>
      </c>
      <c r="D187" s="138" t="s">
        <v>377</v>
      </c>
      <c r="E187" s="139" t="s">
        <v>414</v>
      </c>
      <c r="F187" s="140" t="s">
        <v>4505</v>
      </c>
      <c r="G187" s="141" t="s">
        <v>390</v>
      </c>
      <c r="H187" s="142">
        <v>17.25</v>
      </c>
      <c r="I187" s="143"/>
      <c r="J187" s="144">
        <f>ROUND(I187*H187,2)</f>
        <v>0</v>
      </c>
      <c r="K187" s="140" t="s">
        <v>381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382</v>
      </c>
      <c r="AT187" s="149" t="s">
        <v>377</v>
      </c>
      <c r="AU187" s="149" t="s">
        <v>85</v>
      </c>
      <c r="AY187" s="17" t="s">
        <v>375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382</v>
      </c>
      <c r="BM187" s="149" t="s">
        <v>416</v>
      </c>
    </row>
    <row r="188" spans="2:65" s="12" customFormat="1" ht="11.25" x14ac:dyDescent="0.2">
      <c r="B188" s="151"/>
      <c r="D188" s="152" t="s">
        <v>384</v>
      </c>
      <c r="E188" s="153" t="s">
        <v>1</v>
      </c>
      <c r="F188" s="154" t="s">
        <v>322</v>
      </c>
      <c r="H188" s="155">
        <v>2.25</v>
      </c>
      <c r="I188" s="156"/>
      <c r="L188" s="151"/>
      <c r="M188" s="157"/>
      <c r="T188" s="158"/>
      <c r="AT188" s="153" t="s">
        <v>384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375</v>
      </c>
    </row>
    <row r="189" spans="2:65" s="12" customFormat="1" ht="11.25" x14ac:dyDescent="0.2">
      <c r="B189" s="151"/>
      <c r="D189" s="152" t="s">
        <v>384</v>
      </c>
      <c r="E189" s="153" t="s">
        <v>1</v>
      </c>
      <c r="F189" s="154" t="s">
        <v>4506</v>
      </c>
      <c r="H189" s="155">
        <v>15</v>
      </c>
      <c r="I189" s="156"/>
      <c r="L189" s="151"/>
      <c r="M189" s="157"/>
      <c r="T189" s="158"/>
      <c r="AT189" s="153" t="s">
        <v>384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375</v>
      </c>
    </row>
    <row r="190" spans="2:65" s="13" customFormat="1" ht="11.25" x14ac:dyDescent="0.2">
      <c r="B190" s="159"/>
      <c r="D190" s="152" t="s">
        <v>384</v>
      </c>
      <c r="E190" s="160" t="s">
        <v>1</v>
      </c>
      <c r="F190" s="161" t="s">
        <v>387</v>
      </c>
      <c r="H190" s="162">
        <v>17.25</v>
      </c>
      <c r="I190" s="163"/>
      <c r="L190" s="159"/>
      <c r="M190" s="164"/>
      <c r="T190" s="165"/>
      <c r="AT190" s="160" t="s">
        <v>384</v>
      </c>
      <c r="AU190" s="160" t="s">
        <v>85</v>
      </c>
      <c r="AV190" s="13" t="s">
        <v>382</v>
      </c>
      <c r="AW190" s="13" t="s">
        <v>32</v>
      </c>
      <c r="AX190" s="13" t="s">
        <v>83</v>
      </c>
      <c r="AY190" s="160" t="s">
        <v>375</v>
      </c>
    </row>
    <row r="191" spans="2:65" s="1" customFormat="1" ht="33" customHeight="1" x14ac:dyDescent="0.2">
      <c r="B191" s="32"/>
      <c r="C191" s="138" t="s">
        <v>428</v>
      </c>
      <c r="D191" s="138" t="s">
        <v>377</v>
      </c>
      <c r="E191" s="139" t="s">
        <v>419</v>
      </c>
      <c r="F191" s="140" t="s">
        <v>420</v>
      </c>
      <c r="G191" s="141" t="s">
        <v>421</v>
      </c>
      <c r="H191" s="142">
        <v>31.553999999999998</v>
      </c>
      <c r="I191" s="143"/>
      <c r="J191" s="144">
        <f>ROUND(I191*H191,2)</f>
        <v>0</v>
      </c>
      <c r="K191" s="140" t="s">
        <v>381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382</v>
      </c>
      <c r="AT191" s="149" t="s">
        <v>377</v>
      </c>
      <c r="AU191" s="149" t="s">
        <v>85</v>
      </c>
      <c r="AY191" s="17" t="s">
        <v>375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382</v>
      </c>
      <c r="BM191" s="149" t="s">
        <v>422</v>
      </c>
    </row>
    <row r="192" spans="2:65" s="12" customFormat="1" ht="11.25" x14ac:dyDescent="0.2">
      <c r="B192" s="151"/>
      <c r="D192" s="152" t="s">
        <v>384</v>
      </c>
      <c r="E192" s="153" t="s">
        <v>1</v>
      </c>
      <c r="F192" s="154" t="s">
        <v>423</v>
      </c>
      <c r="H192" s="155">
        <v>31.553999999999998</v>
      </c>
      <c r="I192" s="156"/>
      <c r="L192" s="151"/>
      <c r="M192" s="157"/>
      <c r="T192" s="158"/>
      <c r="AT192" s="153" t="s">
        <v>384</v>
      </c>
      <c r="AU192" s="153" t="s">
        <v>85</v>
      </c>
      <c r="AV192" s="12" t="s">
        <v>85</v>
      </c>
      <c r="AW192" s="12" t="s">
        <v>32</v>
      </c>
      <c r="AX192" s="12" t="s">
        <v>83</v>
      </c>
      <c r="AY192" s="153" t="s">
        <v>375</v>
      </c>
    </row>
    <row r="193" spans="2:65" s="1" customFormat="1" ht="16.5" customHeight="1" x14ac:dyDescent="0.2">
      <c r="B193" s="32"/>
      <c r="C193" s="138" t="s">
        <v>435</v>
      </c>
      <c r="D193" s="138" t="s">
        <v>377</v>
      </c>
      <c r="E193" s="139" t="s">
        <v>425</v>
      </c>
      <c r="F193" s="140" t="s">
        <v>426</v>
      </c>
      <c r="G193" s="141" t="s">
        <v>390</v>
      </c>
      <c r="H193" s="142">
        <v>17.53</v>
      </c>
      <c r="I193" s="143"/>
      <c r="J193" s="144">
        <f>ROUND(I193*H193,2)</f>
        <v>0</v>
      </c>
      <c r="K193" s="140" t="s">
        <v>381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382</v>
      </c>
      <c r="AT193" s="149" t="s">
        <v>377</v>
      </c>
      <c r="AU193" s="149" t="s">
        <v>85</v>
      </c>
      <c r="AY193" s="17" t="s">
        <v>375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382</v>
      </c>
      <c r="BM193" s="149" t="s">
        <v>427</v>
      </c>
    </row>
    <row r="194" spans="2:65" s="12" customFormat="1" ht="11.25" x14ac:dyDescent="0.2">
      <c r="B194" s="151"/>
      <c r="D194" s="152" t="s">
        <v>384</v>
      </c>
      <c r="E194" s="153" t="s">
        <v>1</v>
      </c>
      <c r="F194" s="154" t="s">
        <v>253</v>
      </c>
      <c r="H194" s="155">
        <v>17.53</v>
      </c>
      <c r="I194" s="156"/>
      <c r="L194" s="151"/>
      <c r="M194" s="157"/>
      <c r="T194" s="158"/>
      <c r="AT194" s="153" t="s">
        <v>384</v>
      </c>
      <c r="AU194" s="153" t="s">
        <v>85</v>
      </c>
      <c r="AV194" s="12" t="s">
        <v>85</v>
      </c>
      <c r="AW194" s="12" t="s">
        <v>32</v>
      </c>
      <c r="AX194" s="12" t="s">
        <v>83</v>
      </c>
      <c r="AY194" s="153" t="s">
        <v>375</v>
      </c>
    </row>
    <row r="195" spans="2:65" s="1" customFormat="1" ht="24.2" customHeight="1" x14ac:dyDescent="0.2">
      <c r="B195" s="32"/>
      <c r="C195" s="138" t="s">
        <v>451</v>
      </c>
      <c r="D195" s="138" t="s">
        <v>377</v>
      </c>
      <c r="E195" s="139" t="s">
        <v>4507</v>
      </c>
      <c r="F195" s="140" t="s">
        <v>4508</v>
      </c>
      <c r="G195" s="141" t="s">
        <v>390</v>
      </c>
      <c r="H195" s="142">
        <v>2.25</v>
      </c>
      <c r="I195" s="143"/>
      <c r="J195" s="144">
        <f>ROUND(I195*H195,2)</f>
        <v>0</v>
      </c>
      <c r="K195" s="140" t="s">
        <v>381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382</v>
      </c>
      <c r="AT195" s="149" t="s">
        <v>377</v>
      </c>
      <c r="AU195" s="149" t="s">
        <v>85</v>
      </c>
      <c r="AY195" s="17" t="s">
        <v>375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382</v>
      </c>
      <c r="BM195" s="149" t="s">
        <v>4509</v>
      </c>
    </row>
    <row r="196" spans="2:65" s="12" customFormat="1" ht="11.25" x14ac:dyDescent="0.2">
      <c r="B196" s="151"/>
      <c r="D196" s="152" t="s">
        <v>384</v>
      </c>
      <c r="E196" s="153" t="s">
        <v>1</v>
      </c>
      <c r="F196" s="154" t="s">
        <v>251</v>
      </c>
      <c r="H196" s="155">
        <v>5.4779999999999998</v>
      </c>
      <c r="I196" s="156"/>
      <c r="L196" s="151"/>
      <c r="M196" s="157"/>
      <c r="T196" s="158"/>
      <c r="AT196" s="153" t="s">
        <v>384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375</v>
      </c>
    </row>
    <row r="197" spans="2:65" s="14" customFormat="1" ht="11.25" x14ac:dyDescent="0.2">
      <c r="B197" s="166"/>
      <c r="D197" s="152" t="s">
        <v>384</v>
      </c>
      <c r="E197" s="167" t="s">
        <v>1</v>
      </c>
      <c r="F197" s="168" t="s">
        <v>4510</v>
      </c>
      <c r="H197" s="167" t="s">
        <v>1</v>
      </c>
      <c r="I197" s="169"/>
      <c r="L197" s="166"/>
      <c r="M197" s="170"/>
      <c r="T197" s="171"/>
      <c r="AT197" s="167" t="s">
        <v>384</v>
      </c>
      <c r="AU197" s="167" t="s">
        <v>85</v>
      </c>
      <c r="AV197" s="14" t="s">
        <v>83</v>
      </c>
      <c r="AW197" s="14" t="s">
        <v>32</v>
      </c>
      <c r="AX197" s="14" t="s">
        <v>76</v>
      </c>
      <c r="AY197" s="167" t="s">
        <v>375</v>
      </c>
    </row>
    <row r="198" spans="2:65" s="12" customFormat="1" ht="11.25" x14ac:dyDescent="0.2">
      <c r="B198" s="151"/>
      <c r="D198" s="152" t="s">
        <v>384</v>
      </c>
      <c r="E198" s="153" t="s">
        <v>1</v>
      </c>
      <c r="F198" s="154" t="s">
        <v>4511</v>
      </c>
      <c r="H198" s="155">
        <v>-0.86399999999999999</v>
      </c>
      <c r="I198" s="156"/>
      <c r="L198" s="151"/>
      <c r="M198" s="157"/>
      <c r="T198" s="158"/>
      <c r="AT198" s="153" t="s">
        <v>384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375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4512</v>
      </c>
      <c r="H199" s="155">
        <v>-0.86399999999999999</v>
      </c>
      <c r="I199" s="156"/>
      <c r="L199" s="151"/>
      <c r="M199" s="157"/>
      <c r="T199" s="158"/>
      <c r="AT199" s="153" t="s">
        <v>384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2" customFormat="1" ht="11.25" x14ac:dyDescent="0.2">
      <c r="B200" s="151"/>
      <c r="D200" s="152" t="s">
        <v>384</v>
      </c>
      <c r="E200" s="153" t="s">
        <v>1</v>
      </c>
      <c r="F200" s="154" t="s">
        <v>4513</v>
      </c>
      <c r="H200" s="155">
        <v>-0.5</v>
      </c>
      <c r="I200" s="156"/>
      <c r="L200" s="151"/>
      <c r="M200" s="157"/>
      <c r="T200" s="158"/>
      <c r="AT200" s="153" t="s">
        <v>384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2" customFormat="1" ht="11.25" x14ac:dyDescent="0.2">
      <c r="B201" s="151"/>
      <c r="D201" s="152" t="s">
        <v>384</v>
      </c>
      <c r="E201" s="153" t="s">
        <v>1</v>
      </c>
      <c r="F201" s="154" t="s">
        <v>4514</v>
      </c>
      <c r="H201" s="155">
        <v>-1</v>
      </c>
      <c r="I201" s="156"/>
      <c r="L201" s="151"/>
      <c r="M201" s="157"/>
      <c r="T201" s="158"/>
      <c r="AT201" s="153" t="s">
        <v>384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375</v>
      </c>
    </row>
    <row r="202" spans="2:65" s="13" customFormat="1" ht="11.25" x14ac:dyDescent="0.2">
      <c r="B202" s="159"/>
      <c r="D202" s="152" t="s">
        <v>384</v>
      </c>
      <c r="E202" s="160" t="s">
        <v>322</v>
      </c>
      <c r="F202" s="161" t="s">
        <v>387</v>
      </c>
      <c r="H202" s="162">
        <v>2.25</v>
      </c>
      <c r="I202" s="163"/>
      <c r="L202" s="159"/>
      <c r="M202" s="164"/>
      <c r="T202" s="165"/>
      <c r="AT202" s="160" t="s">
        <v>384</v>
      </c>
      <c r="AU202" s="160" t="s">
        <v>85</v>
      </c>
      <c r="AV202" s="13" t="s">
        <v>382</v>
      </c>
      <c r="AW202" s="13" t="s">
        <v>32</v>
      </c>
      <c r="AX202" s="13" t="s">
        <v>83</v>
      </c>
      <c r="AY202" s="160" t="s">
        <v>375</v>
      </c>
    </row>
    <row r="203" spans="2:65" s="1" customFormat="1" ht="24.2" customHeight="1" x14ac:dyDescent="0.2">
      <c r="B203" s="32"/>
      <c r="C203" s="138" t="s">
        <v>463</v>
      </c>
      <c r="D203" s="138" t="s">
        <v>377</v>
      </c>
      <c r="E203" s="139" t="s">
        <v>429</v>
      </c>
      <c r="F203" s="140" t="s">
        <v>430</v>
      </c>
      <c r="G203" s="141" t="s">
        <v>390</v>
      </c>
      <c r="H203" s="142">
        <v>6.13</v>
      </c>
      <c r="I203" s="143"/>
      <c r="J203" s="144">
        <f>ROUND(I203*H203,2)</f>
        <v>0</v>
      </c>
      <c r="K203" s="140" t="s">
        <v>381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382</v>
      </c>
      <c r="AT203" s="149" t="s">
        <v>377</v>
      </c>
      <c r="AU203" s="149" t="s">
        <v>85</v>
      </c>
      <c r="AY203" s="17" t="s">
        <v>375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382</v>
      </c>
      <c r="BM203" s="149" t="s">
        <v>431</v>
      </c>
    </row>
    <row r="204" spans="2:65" s="14" customFormat="1" ht="11.25" x14ac:dyDescent="0.2">
      <c r="B204" s="166"/>
      <c r="D204" s="152" t="s">
        <v>384</v>
      </c>
      <c r="E204" s="167" t="s">
        <v>1</v>
      </c>
      <c r="F204" s="168" t="s">
        <v>432</v>
      </c>
      <c r="H204" s="167" t="s">
        <v>1</v>
      </c>
      <c r="I204" s="169"/>
      <c r="L204" s="166"/>
      <c r="M204" s="170"/>
      <c r="T204" s="171"/>
      <c r="AT204" s="167" t="s">
        <v>384</v>
      </c>
      <c r="AU204" s="167" t="s">
        <v>85</v>
      </c>
      <c r="AV204" s="14" t="s">
        <v>83</v>
      </c>
      <c r="AW204" s="14" t="s">
        <v>32</v>
      </c>
      <c r="AX204" s="14" t="s">
        <v>76</v>
      </c>
      <c r="AY204" s="167" t="s">
        <v>375</v>
      </c>
    </row>
    <row r="205" spans="2:65" s="12" customFormat="1" ht="11.25" x14ac:dyDescent="0.2">
      <c r="B205" s="151"/>
      <c r="D205" s="152" t="s">
        <v>384</v>
      </c>
      <c r="E205" s="153" t="s">
        <v>1</v>
      </c>
      <c r="F205" s="154" t="s">
        <v>433</v>
      </c>
      <c r="H205" s="155">
        <v>6.13</v>
      </c>
      <c r="I205" s="156"/>
      <c r="L205" s="151"/>
      <c r="M205" s="157"/>
      <c r="T205" s="158"/>
      <c r="AT205" s="153" t="s">
        <v>384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375</v>
      </c>
    </row>
    <row r="206" spans="2:65" s="13" customFormat="1" ht="11.25" x14ac:dyDescent="0.2">
      <c r="B206" s="159"/>
      <c r="D206" s="152" t="s">
        <v>384</v>
      </c>
      <c r="E206" s="160" t="s">
        <v>324</v>
      </c>
      <c r="F206" s="161" t="s">
        <v>387</v>
      </c>
      <c r="H206" s="162">
        <v>6.13</v>
      </c>
      <c r="I206" s="163"/>
      <c r="L206" s="159"/>
      <c r="M206" s="164"/>
      <c r="T206" s="165"/>
      <c r="AT206" s="160" t="s">
        <v>384</v>
      </c>
      <c r="AU206" s="160" t="s">
        <v>85</v>
      </c>
      <c r="AV206" s="13" t="s">
        <v>382</v>
      </c>
      <c r="AW206" s="13" t="s">
        <v>32</v>
      </c>
      <c r="AX206" s="13" t="s">
        <v>83</v>
      </c>
      <c r="AY206" s="160" t="s">
        <v>375</v>
      </c>
    </row>
    <row r="207" spans="2:65" s="11" customFormat="1" ht="22.9" customHeight="1" x14ac:dyDescent="0.2">
      <c r="B207" s="126"/>
      <c r="D207" s="127" t="s">
        <v>75</v>
      </c>
      <c r="E207" s="136" t="s">
        <v>85</v>
      </c>
      <c r="F207" s="136" t="s">
        <v>434</v>
      </c>
      <c r="I207" s="129"/>
      <c r="J207" s="137">
        <f>BK207</f>
        <v>0</v>
      </c>
      <c r="L207" s="126"/>
      <c r="M207" s="131"/>
      <c r="P207" s="132">
        <f>SUM(P208:P264)</f>
        <v>0</v>
      </c>
      <c r="R207" s="132">
        <f>SUM(R208:R264)</f>
        <v>68.710451160000005</v>
      </c>
      <c r="T207" s="133">
        <f>SUM(T208:T264)</f>
        <v>0</v>
      </c>
      <c r="AR207" s="127" t="s">
        <v>83</v>
      </c>
      <c r="AT207" s="134" t="s">
        <v>75</v>
      </c>
      <c r="AU207" s="134" t="s">
        <v>83</v>
      </c>
      <c r="AY207" s="127" t="s">
        <v>375</v>
      </c>
      <c r="BK207" s="135">
        <f>SUM(BK208:BK264)</f>
        <v>0</v>
      </c>
    </row>
    <row r="208" spans="2:65" s="1" customFormat="1" ht="16.5" customHeight="1" x14ac:dyDescent="0.2">
      <c r="B208" s="32"/>
      <c r="C208" s="138" t="s">
        <v>467</v>
      </c>
      <c r="D208" s="138" t="s">
        <v>377</v>
      </c>
      <c r="E208" s="139" t="s">
        <v>436</v>
      </c>
      <c r="F208" s="140" t="s">
        <v>437</v>
      </c>
      <c r="G208" s="141" t="s">
        <v>390</v>
      </c>
      <c r="H208" s="142">
        <v>7.0780000000000003</v>
      </c>
      <c r="I208" s="143"/>
      <c r="J208" s="144">
        <f>ROUND(I208*H208,2)</f>
        <v>0</v>
      </c>
      <c r="K208" s="140" t="s">
        <v>381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2.5018699999999998</v>
      </c>
      <c r="R208" s="147">
        <f>Q208*H208</f>
        <v>17.708235859999998</v>
      </c>
      <c r="S208" s="147">
        <v>0</v>
      </c>
      <c r="T208" s="148">
        <f>S208*H208</f>
        <v>0</v>
      </c>
      <c r="AR208" s="149" t="s">
        <v>382</v>
      </c>
      <c r="AT208" s="149" t="s">
        <v>377</v>
      </c>
      <c r="AU208" s="149" t="s">
        <v>85</v>
      </c>
      <c r="AY208" s="17" t="s">
        <v>375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382</v>
      </c>
      <c r="BM208" s="149" t="s">
        <v>438</v>
      </c>
    </row>
    <row r="209" spans="2:65" s="14" customFormat="1" ht="11.25" x14ac:dyDescent="0.2">
      <c r="B209" s="166"/>
      <c r="D209" s="152" t="s">
        <v>384</v>
      </c>
      <c r="E209" s="167" t="s">
        <v>1</v>
      </c>
      <c r="F209" s="168" t="s">
        <v>4515</v>
      </c>
      <c r="H209" s="167" t="s">
        <v>1</v>
      </c>
      <c r="I209" s="169"/>
      <c r="L209" s="166"/>
      <c r="M209" s="170"/>
      <c r="T209" s="171"/>
      <c r="AT209" s="167" t="s">
        <v>384</v>
      </c>
      <c r="AU209" s="167" t="s">
        <v>85</v>
      </c>
      <c r="AV209" s="14" t="s">
        <v>83</v>
      </c>
      <c r="AW209" s="14" t="s">
        <v>32</v>
      </c>
      <c r="AX209" s="14" t="s">
        <v>76</v>
      </c>
      <c r="AY209" s="167" t="s">
        <v>375</v>
      </c>
    </row>
    <row r="210" spans="2:65" s="14" customFormat="1" ht="11.25" x14ac:dyDescent="0.2">
      <c r="B210" s="166"/>
      <c r="D210" s="152" t="s">
        <v>384</v>
      </c>
      <c r="E210" s="167" t="s">
        <v>1</v>
      </c>
      <c r="F210" s="168" t="s">
        <v>4516</v>
      </c>
      <c r="H210" s="167" t="s">
        <v>1</v>
      </c>
      <c r="I210" s="169"/>
      <c r="L210" s="166"/>
      <c r="M210" s="170"/>
      <c r="T210" s="171"/>
      <c r="AT210" s="167" t="s">
        <v>384</v>
      </c>
      <c r="AU210" s="167" t="s">
        <v>85</v>
      </c>
      <c r="AV210" s="14" t="s">
        <v>83</v>
      </c>
      <c r="AW210" s="14" t="s">
        <v>32</v>
      </c>
      <c r="AX210" s="14" t="s">
        <v>76</v>
      </c>
      <c r="AY210" s="167" t="s">
        <v>375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4517</v>
      </c>
      <c r="H211" s="155">
        <v>2.903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4" customFormat="1" ht="11.25" x14ac:dyDescent="0.2">
      <c r="B212" s="166"/>
      <c r="D212" s="152" t="s">
        <v>384</v>
      </c>
      <c r="E212" s="167" t="s">
        <v>1</v>
      </c>
      <c r="F212" s="168" t="s">
        <v>4518</v>
      </c>
      <c r="H212" s="167" t="s">
        <v>1</v>
      </c>
      <c r="I212" s="169"/>
      <c r="L212" s="166"/>
      <c r="M212" s="170"/>
      <c r="T212" s="171"/>
      <c r="AT212" s="167" t="s">
        <v>384</v>
      </c>
      <c r="AU212" s="167" t="s">
        <v>85</v>
      </c>
      <c r="AV212" s="14" t="s">
        <v>83</v>
      </c>
      <c r="AW212" s="14" t="s">
        <v>32</v>
      </c>
      <c r="AX212" s="14" t="s">
        <v>76</v>
      </c>
      <c r="AY212" s="167" t="s">
        <v>375</v>
      </c>
    </row>
    <row r="213" spans="2:65" s="12" customFormat="1" ht="11.25" x14ac:dyDescent="0.2">
      <c r="B213" s="151"/>
      <c r="D213" s="152" t="s">
        <v>384</v>
      </c>
      <c r="E213" s="153" t="s">
        <v>1</v>
      </c>
      <c r="F213" s="154" t="s">
        <v>4519</v>
      </c>
      <c r="H213" s="155">
        <v>2.9670000000000001</v>
      </c>
      <c r="I213" s="156"/>
      <c r="L213" s="151"/>
      <c r="M213" s="157"/>
      <c r="T213" s="158"/>
      <c r="AT213" s="153" t="s">
        <v>384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375</v>
      </c>
    </row>
    <row r="214" spans="2:65" s="14" customFormat="1" ht="11.25" x14ac:dyDescent="0.2">
      <c r="B214" s="166"/>
      <c r="D214" s="152" t="s">
        <v>384</v>
      </c>
      <c r="E214" s="167" t="s">
        <v>1</v>
      </c>
      <c r="F214" s="168" t="s">
        <v>4520</v>
      </c>
      <c r="H214" s="167" t="s">
        <v>1</v>
      </c>
      <c r="I214" s="169"/>
      <c r="L214" s="166"/>
      <c r="M214" s="170"/>
      <c r="T214" s="171"/>
      <c r="AT214" s="167" t="s">
        <v>384</v>
      </c>
      <c r="AU214" s="167" t="s">
        <v>85</v>
      </c>
      <c r="AV214" s="14" t="s">
        <v>83</v>
      </c>
      <c r="AW214" s="14" t="s">
        <v>32</v>
      </c>
      <c r="AX214" s="14" t="s">
        <v>76</v>
      </c>
      <c r="AY214" s="167" t="s">
        <v>375</v>
      </c>
    </row>
    <row r="215" spans="2:65" s="12" customFormat="1" ht="11.25" x14ac:dyDescent="0.2">
      <c r="B215" s="151"/>
      <c r="D215" s="152" t="s">
        <v>384</v>
      </c>
      <c r="E215" s="153" t="s">
        <v>1</v>
      </c>
      <c r="F215" s="154" t="s">
        <v>4521</v>
      </c>
      <c r="H215" s="155">
        <v>1.208</v>
      </c>
      <c r="I215" s="156"/>
      <c r="L215" s="151"/>
      <c r="M215" s="157"/>
      <c r="T215" s="158"/>
      <c r="AT215" s="153" t="s">
        <v>384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375</v>
      </c>
    </row>
    <row r="216" spans="2:65" s="15" customFormat="1" ht="11.25" x14ac:dyDescent="0.2">
      <c r="B216" s="172"/>
      <c r="D216" s="152" t="s">
        <v>384</v>
      </c>
      <c r="E216" s="173" t="s">
        <v>1</v>
      </c>
      <c r="F216" s="174" t="s">
        <v>526</v>
      </c>
      <c r="H216" s="175">
        <v>7.0780000000000003</v>
      </c>
      <c r="I216" s="176"/>
      <c r="L216" s="172"/>
      <c r="M216" s="177"/>
      <c r="T216" s="178"/>
      <c r="AT216" s="173" t="s">
        <v>384</v>
      </c>
      <c r="AU216" s="173" t="s">
        <v>85</v>
      </c>
      <c r="AV216" s="15" t="s">
        <v>93</v>
      </c>
      <c r="AW216" s="15" t="s">
        <v>32</v>
      </c>
      <c r="AX216" s="15" t="s">
        <v>76</v>
      </c>
      <c r="AY216" s="173" t="s">
        <v>375</v>
      </c>
    </row>
    <row r="217" spans="2:65" s="13" customFormat="1" ht="11.25" x14ac:dyDescent="0.2">
      <c r="B217" s="159"/>
      <c r="D217" s="152" t="s">
        <v>384</v>
      </c>
      <c r="E217" s="160" t="s">
        <v>319</v>
      </c>
      <c r="F217" s="161" t="s">
        <v>387</v>
      </c>
      <c r="H217" s="162">
        <v>7.0780000000000003</v>
      </c>
      <c r="I217" s="163"/>
      <c r="L217" s="159"/>
      <c r="M217" s="164"/>
      <c r="T217" s="165"/>
      <c r="AT217" s="160" t="s">
        <v>384</v>
      </c>
      <c r="AU217" s="160" t="s">
        <v>85</v>
      </c>
      <c r="AV217" s="13" t="s">
        <v>382</v>
      </c>
      <c r="AW217" s="13" t="s">
        <v>32</v>
      </c>
      <c r="AX217" s="13" t="s">
        <v>83</v>
      </c>
      <c r="AY217" s="160" t="s">
        <v>375</v>
      </c>
    </row>
    <row r="218" spans="2:65" s="1" customFormat="1" ht="16.5" customHeight="1" x14ac:dyDescent="0.2">
      <c r="B218" s="32"/>
      <c r="C218" s="138" t="s">
        <v>473</v>
      </c>
      <c r="D218" s="138" t="s">
        <v>377</v>
      </c>
      <c r="E218" s="139" t="s">
        <v>452</v>
      </c>
      <c r="F218" s="140" t="s">
        <v>453</v>
      </c>
      <c r="G218" s="141" t="s">
        <v>380</v>
      </c>
      <c r="H218" s="142">
        <v>12.976000000000001</v>
      </c>
      <c r="I218" s="143"/>
      <c r="J218" s="144">
        <f>ROUND(I218*H218,2)</f>
        <v>0</v>
      </c>
      <c r="K218" s="140" t="s">
        <v>381</v>
      </c>
      <c r="L218" s="32"/>
      <c r="M218" s="145" t="s">
        <v>1</v>
      </c>
      <c r="N218" s="146" t="s">
        <v>41</v>
      </c>
      <c r="P218" s="147">
        <f>O218*H218</f>
        <v>0</v>
      </c>
      <c r="Q218" s="147">
        <v>2.6900000000000001E-3</v>
      </c>
      <c r="R218" s="147">
        <f>Q218*H218</f>
        <v>3.4905440000000003E-2</v>
      </c>
      <c r="S218" s="147">
        <v>0</v>
      </c>
      <c r="T218" s="148">
        <f>S218*H218</f>
        <v>0</v>
      </c>
      <c r="AR218" s="149" t="s">
        <v>382</v>
      </c>
      <c r="AT218" s="149" t="s">
        <v>377</v>
      </c>
      <c r="AU218" s="149" t="s">
        <v>85</v>
      </c>
      <c r="AY218" s="17" t="s">
        <v>375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382</v>
      </c>
      <c r="BM218" s="149" t="s">
        <v>454</v>
      </c>
    </row>
    <row r="219" spans="2:65" s="14" customFormat="1" ht="11.25" x14ac:dyDescent="0.2">
      <c r="B219" s="166"/>
      <c r="D219" s="152" t="s">
        <v>384</v>
      </c>
      <c r="E219" s="167" t="s">
        <v>1</v>
      </c>
      <c r="F219" s="168" t="s">
        <v>4515</v>
      </c>
      <c r="H219" s="167" t="s">
        <v>1</v>
      </c>
      <c r="I219" s="169"/>
      <c r="L219" s="166"/>
      <c r="M219" s="170"/>
      <c r="T219" s="171"/>
      <c r="AT219" s="167" t="s">
        <v>384</v>
      </c>
      <c r="AU219" s="167" t="s">
        <v>85</v>
      </c>
      <c r="AV219" s="14" t="s">
        <v>83</v>
      </c>
      <c r="AW219" s="14" t="s">
        <v>32</v>
      </c>
      <c r="AX219" s="14" t="s">
        <v>76</v>
      </c>
      <c r="AY219" s="167" t="s">
        <v>375</v>
      </c>
    </row>
    <row r="220" spans="2:65" s="12" customFormat="1" ht="11.25" x14ac:dyDescent="0.2">
      <c r="B220" s="151"/>
      <c r="D220" s="152" t="s">
        <v>384</v>
      </c>
      <c r="E220" s="153" t="s">
        <v>1</v>
      </c>
      <c r="F220" s="154" t="s">
        <v>4522</v>
      </c>
      <c r="H220" s="155">
        <v>6.16</v>
      </c>
      <c r="I220" s="156"/>
      <c r="L220" s="151"/>
      <c r="M220" s="157"/>
      <c r="T220" s="158"/>
      <c r="AT220" s="153" t="s">
        <v>384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375</v>
      </c>
    </row>
    <row r="221" spans="2:65" s="12" customFormat="1" ht="11.25" x14ac:dyDescent="0.2">
      <c r="B221" s="151"/>
      <c r="D221" s="152" t="s">
        <v>384</v>
      </c>
      <c r="E221" s="153" t="s">
        <v>1</v>
      </c>
      <c r="F221" s="154" t="s">
        <v>4523</v>
      </c>
      <c r="H221" s="155">
        <v>3.8559999999999999</v>
      </c>
      <c r="I221" s="156"/>
      <c r="L221" s="151"/>
      <c r="M221" s="157"/>
      <c r="T221" s="158"/>
      <c r="AT221" s="153" t="s">
        <v>384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375</v>
      </c>
    </row>
    <row r="222" spans="2:65" s="12" customFormat="1" ht="11.25" x14ac:dyDescent="0.2">
      <c r="B222" s="151"/>
      <c r="D222" s="152" t="s">
        <v>384</v>
      </c>
      <c r="E222" s="153" t="s">
        <v>1</v>
      </c>
      <c r="F222" s="154" t="s">
        <v>4524</v>
      </c>
      <c r="H222" s="155">
        <v>2.96</v>
      </c>
      <c r="I222" s="156"/>
      <c r="L222" s="151"/>
      <c r="M222" s="157"/>
      <c r="T222" s="158"/>
      <c r="AT222" s="153" t="s">
        <v>384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375</v>
      </c>
    </row>
    <row r="223" spans="2:65" s="13" customFormat="1" ht="11.25" x14ac:dyDescent="0.2">
      <c r="B223" s="159"/>
      <c r="D223" s="152" t="s">
        <v>384</v>
      </c>
      <c r="E223" s="160" t="s">
        <v>1</v>
      </c>
      <c r="F223" s="161" t="s">
        <v>387</v>
      </c>
      <c r="H223" s="162">
        <v>12.976000000000001</v>
      </c>
      <c r="I223" s="163"/>
      <c r="L223" s="159"/>
      <c r="M223" s="164"/>
      <c r="T223" s="165"/>
      <c r="AT223" s="160" t="s">
        <v>384</v>
      </c>
      <c r="AU223" s="160" t="s">
        <v>85</v>
      </c>
      <c r="AV223" s="13" t="s">
        <v>382</v>
      </c>
      <c r="AW223" s="13" t="s">
        <v>32</v>
      </c>
      <c r="AX223" s="13" t="s">
        <v>83</v>
      </c>
      <c r="AY223" s="160" t="s">
        <v>375</v>
      </c>
    </row>
    <row r="224" spans="2:65" s="1" customFormat="1" ht="16.5" customHeight="1" x14ac:dyDescent="0.2">
      <c r="B224" s="32"/>
      <c r="C224" s="138" t="s">
        <v>8</v>
      </c>
      <c r="D224" s="138" t="s">
        <v>377</v>
      </c>
      <c r="E224" s="139" t="s">
        <v>464</v>
      </c>
      <c r="F224" s="140" t="s">
        <v>465</v>
      </c>
      <c r="G224" s="141" t="s">
        <v>380</v>
      </c>
      <c r="H224" s="142">
        <v>12.976000000000001</v>
      </c>
      <c r="I224" s="143"/>
      <c r="J224" s="144">
        <f>ROUND(I224*H224,2)</f>
        <v>0</v>
      </c>
      <c r="K224" s="140" t="s">
        <v>381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382</v>
      </c>
      <c r="AT224" s="149" t="s">
        <v>377</v>
      </c>
      <c r="AU224" s="149" t="s">
        <v>85</v>
      </c>
      <c r="AY224" s="17" t="s">
        <v>375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382</v>
      </c>
      <c r="BM224" s="149" t="s">
        <v>466</v>
      </c>
    </row>
    <row r="225" spans="2:65" s="1" customFormat="1" ht="16.5" customHeight="1" x14ac:dyDescent="0.2">
      <c r="B225" s="32"/>
      <c r="C225" s="138" t="s">
        <v>491</v>
      </c>
      <c r="D225" s="138" t="s">
        <v>377</v>
      </c>
      <c r="E225" s="139" t="s">
        <v>4525</v>
      </c>
      <c r="F225" s="140" t="s">
        <v>4526</v>
      </c>
      <c r="G225" s="141" t="s">
        <v>390</v>
      </c>
      <c r="H225" s="142">
        <v>4.1980000000000004</v>
      </c>
      <c r="I225" s="143"/>
      <c r="J225" s="144">
        <f>ROUND(I225*H225,2)</f>
        <v>0</v>
      </c>
      <c r="K225" s="140" t="s">
        <v>381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2.5018699999999998</v>
      </c>
      <c r="R225" s="147">
        <f>Q225*H225</f>
        <v>10.502850260000001</v>
      </c>
      <c r="S225" s="147">
        <v>0</v>
      </c>
      <c r="T225" s="148">
        <f>S225*H225</f>
        <v>0</v>
      </c>
      <c r="AR225" s="149" t="s">
        <v>382</v>
      </c>
      <c r="AT225" s="149" t="s">
        <v>377</v>
      </c>
      <c r="AU225" s="149" t="s">
        <v>85</v>
      </c>
      <c r="AY225" s="17" t="s">
        <v>375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382</v>
      </c>
      <c r="BM225" s="149" t="s">
        <v>4527</v>
      </c>
    </row>
    <row r="226" spans="2:65" s="12" customFormat="1" ht="11.25" x14ac:dyDescent="0.2">
      <c r="B226" s="151"/>
      <c r="D226" s="152" t="s">
        <v>384</v>
      </c>
      <c r="E226" s="153" t="s">
        <v>1</v>
      </c>
      <c r="F226" s="154" t="s">
        <v>4528</v>
      </c>
      <c r="H226" s="155">
        <v>1.109</v>
      </c>
      <c r="I226" s="156"/>
      <c r="L226" s="151"/>
      <c r="M226" s="157"/>
      <c r="T226" s="158"/>
      <c r="AT226" s="153" t="s">
        <v>384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375</v>
      </c>
    </row>
    <row r="227" spans="2:65" s="12" customFormat="1" ht="11.25" x14ac:dyDescent="0.2">
      <c r="B227" s="151"/>
      <c r="D227" s="152" t="s">
        <v>384</v>
      </c>
      <c r="E227" s="153" t="s">
        <v>1</v>
      </c>
      <c r="F227" s="154" t="s">
        <v>4529</v>
      </c>
      <c r="H227" s="155">
        <v>1.109</v>
      </c>
      <c r="I227" s="156"/>
      <c r="L227" s="151"/>
      <c r="M227" s="157"/>
      <c r="T227" s="158"/>
      <c r="AT227" s="153" t="s">
        <v>384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375</v>
      </c>
    </row>
    <row r="228" spans="2:65" s="12" customFormat="1" ht="11.25" x14ac:dyDescent="0.2">
      <c r="B228" s="151"/>
      <c r="D228" s="152" t="s">
        <v>384</v>
      </c>
      <c r="E228" s="153" t="s">
        <v>1</v>
      </c>
      <c r="F228" s="154" t="s">
        <v>4530</v>
      </c>
      <c r="H228" s="155">
        <v>0.66</v>
      </c>
      <c r="I228" s="156"/>
      <c r="L228" s="151"/>
      <c r="M228" s="157"/>
      <c r="T228" s="158"/>
      <c r="AT228" s="153" t="s">
        <v>384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375</v>
      </c>
    </row>
    <row r="229" spans="2:65" s="12" customFormat="1" ht="11.25" x14ac:dyDescent="0.2">
      <c r="B229" s="151"/>
      <c r="D229" s="152" t="s">
        <v>384</v>
      </c>
      <c r="E229" s="153" t="s">
        <v>1</v>
      </c>
      <c r="F229" s="154" t="s">
        <v>4531</v>
      </c>
      <c r="H229" s="155">
        <v>1.32</v>
      </c>
      <c r="I229" s="156"/>
      <c r="L229" s="151"/>
      <c r="M229" s="157"/>
      <c r="T229" s="158"/>
      <c r="AT229" s="153" t="s">
        <v>384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375</v>
      </c>
    </row>
    <row r="230" spans="2:65" s="13" customFormat="1" ht="11.25" x14ac:dyDescent="0.2">
      <c r="B230" s="159"/>
      <c r="D230" s="152" t="s">
        <v>384</v>
      </c>
      <c r="E230" s="160" t="s">
        <v>1</v>
      </c>
      <c r="F230" s="161" t="s">
        <v>387</v>
      </c>
      <c r="H230" s="162">
        <v>4.1980000000000004</v>
      </c>
      <c r="I230" s="163"/>
      <c r="L230" s="159"/>
      <c r="M230" s="164"/>
      <c r="T230" s="165"/>
      <c r="AT230" s="160" t="s">
        <v>384</v>
      </c>
      <c r="AU230" s="160" t="s">
        <v>85</v>
      </c>
      <c r="AV230" s="13" t="s">
        <v>382</v>
      </c>
      <c r="AW230" s="13" t="s">
        <v>32</v>
      </c>
      <c r="AX230" s="13" t="s">
        <v>83</v>
      </c>
      <c r="AY230" s="160" t="s">
        <v>375</v>
      </c>
    </row>
    <row r="231" spans="2:65" s="1" customFormat="1" ht="16.5" customHeight="1" x14ac:dyDescent="0.2">
      <c r="B231" s="32"/>
      <c r="C231" s="138" t="s">
        <v>497</v>
      </c>
      <c r="D231" s="138" t="s">
        <v>377</v>
      </c>
      <c r="E231" s="139" t="s">
        <v>4532</v>
      </c>
      <c r="F231" s="140" t="s">
        <v>4533</v>
      </c>
      <c r="G231" s="141" t="s">
        <v>380</v>
      </c>
      <c r="H231" s="142">
        <v>6.48</v>
      </c>
      <c r="I231" s="143"/>
      <c r="J231" s="144">
        <f>ROUND(I231*H231,2)</f>
        <v>0</v>
      </c>
      <c r="K231" s="140" t="s">
        <v>381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2.64E-3</v>
      </c>
      <c r="R231" s="147">
        <f>Q231*H231</f>
        <v>1.7107199999999999E-2</v>
      </c>
      <c r="S231" s="147">
        <v>0</v>
      </c>
      <c r="T231" s="148">
        <f>S231*H231</f>
        <v>0</v>
      </c>
      <c r="AR231" s="149" t="s">
        <v>382</v>
      </c>
      <c r="AT231" s="149" t="s">
        <v>377</v>
      </c>
      <c r="AU231" s="149" t="s">
        <v>85</v>
      </c>
      <c r="AY231" s="17" t="s">
        <v>375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382</v>
      </c>
      <c r="BM231" s="149" t="s">
        <v>4534</v>
      </c>
    </row>
    <row r="232" spans="2:65" s="12" customFormat="1" ht="11.25" x14ac:dyDescent="0.2">
      <c r="B232" s="151"/>
      <c r="D232" s="152" t="s">
        <v>384</v>
      </c>
      <c r="E232" s="153" t="s">
        <v>1</v>
      </c>
      <c r="F232" s="154" t="s">
        <v>4535</v>
      </c>
      <c r="H232" s="155">
        <v>1.44</v>
      </c>
      <c r="I232" s="156"/>
      <c r="L232" s="151"/>
      <c r="M232" s="157"/>
      <c r="T232" s="158"/>
      <c r="AT232" s="153" t="s">
        <v>384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375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4536</v>
      </c>
      <c r="H233" s="155">
        <v>1.44</v>
      </c>
      <c r="I233" s="156"/>
      <c r="L233" s="151"/>
      <c r="M233" s="157"/>
      <c r="T233" s="158"/>
      <c r="AT233" s="153" t="s">
        <v>384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2" customFormat="1" ht="11.25" x14ac:dyDescent="0.2">
      <c r="B234" s="151"/>
      <c r="D234" s="152" t="s">
        <v>384</v>
      </c>
      <c r="E234" s="153" t="s">
        <v>1</v>
      </c>
      <c r="F234" s="154" t="s">
        <v>4537</v>
      </c>
      <c r="H234" s="155">
        <v>1.2</v>
      </c>
      <c r="I234" s="156"/>
      <c r="L234" s="151"/>
      <c r="M234" s="157"/>
      <c r="T234" s="158"/>
      <c r="AT234" s="153" t="s">
        <v>384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375</v>
      </c>
    </row>
    <row r="235" spans="2:65" s="12" customFormat="1" ht="11.25" x14ac:dyDescent="0.2">
      <c r="B235" s="151"/>
      <c r="D235" s="152" t="s">
        <v>384</v>
      </c>
      <c r="E235" s="153" t="s">
        <v>1</v>
      </c>
      <c r="F235" s="154" t="s">
        <v>4538</v>
      </c>
      <c r="H235" s="155">
        <v>2.4</v>
      </c>
      <c r="I235" s="156"/>
      <c r="L235" s="151"/>
      <c r="M235" s="157"/>
      <c r="T235" s="158"/>
      <c r="AT235" s="153" t="s">
        <v>384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375</v>
      </c>
    </row>
    <row r="236" spans="2:65" s="13" customFormat="1" ht="11.25" x14ac:dyDescent="0.2">
      <c r="B236" s="159"/>
      <c r="D236" s="152" t="s">
        <v>384</v>
      </c>
      <c r="E236" s="160" t="s">
        <v>1</v>
      </c>
      <c r="F236" s="161" t="s">
        <v>387</v>
      </c>
      <c r="H236" s="162">
        <v>6.48</v>
      </c>
      <c r="I236" s="163"/>
      <c r="L236" s="159"/>
      <c r="M236" s="164"/>
      <c r="T236" s="165"/>
      <c r="AT236" s="160" t="s">
        <v>384</v>
      </c>
      <c r="AU236" s="160" t="s">
        <v>85</v>
      </c>
      <c r="AV236" s="13" t="s">
        <v>382</v>
      </c>
      <c r="AW236" s="13" t="s">
        <v>32</v>
      </c>
      <c r="AX236" s="13" t="s">
        <v>83</v>
      </c>
      <c r="AY236" s="160" t="s">
        <v>375</v>
      </c>
    </row>
    <row r="237" spans="2:65" s="1" customFormat="1" ht="16.5" customHeight="1" x14ac:dyDescent="0.2">
      <c r="B237" s="32"/>
      <c r="C237" s="138" t="s">
        <v>503</v>
      </c>
      <c r="D237" s="138" t="s">
        <v>377</v>
      </c>
      <c r="E237" s="139" t="s">
        <v>4539</v>
      </c>
      <c r="F237" s="140" t="s">
        <v>4540</v>
      </c>
      <c r="G237" s="141" t="s">
        <v>380</v>
      </c>
      <c r="H237" s="142">
        <v>6.48</v>
      </c>
      <c r="I237" s="143"/>
      <c r="J237" s="144">
        <f>ROUND(I237*H237,2)</f>
        <v>0</v>
      </c>
      <c r="K237" s="140" t="s">
        <v>381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382</v>
      </c>
      <c r="AT237" s="149" t="s">
        <v>377</v>
      </c>
      <c r="AU237" s="149" t="s">
        <v>85</v>
      </c>
      <c r="AY237" s="17" t="s">
        <v>375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382</v>
      </c>
      <c r="BM237" s="149" t="s">
        <v>4541</v>
      </c>
    </row>
    <row r="238" spans="2:65" s="1" customFormat="1" ht="21.75" customHeight="1" x14ac:dyDescent="0.2">
      <c r="B238" s="32"/>
      <c r="C238" s="138" t="s">
        <v>510</v>
      </c>
      <c r="D238" s="138" t="s">
        <v>377</v>
      </c>
      <c r="E238" s="139" t="s">
        <v>4542</v>
      </c>
      <c r="F238" s="140" t="s">
        <v>4543</v>
      </c>
      <c r="G238" s="141" t="s">
        <v>421</v>
      </c>
      <c r="H238" s="142">
        <v>0.378</v>
      </c>
      <c r="I238" s="143"/>
      <c r="J238" s="144">
        <f>ROUND(I238*H238,2)</f>
        <v>0</v>
      </c>
      <c r="K238" s="140" t="s">
        <v>381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1.0606199999999999</v>
      </c>
      <c r="R238" s="147">
        <f>Q238*H238</f>
        <v>0.40091435999999997</v>
      </c>
      <c r="S238" s="147">
        <v>0</v>
      </c>
      <c r="T238" s="148">
        <f>S238*H238</f>
        <v>0</v>
      </c>
      <c r="AR238" s="149" t="s">
        <v>382</v>
      </c>
      <c r="AT238" s="149" t="s">
        <v>377</v>
      </c>
      <c r="AU238" s="149" t="s">
        <v>85</v>
      </c>
      <c r="AY238" s="17" t="s">
        <v>375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382</v>
      </c>
      <c r="BM238" s="149" t="s">
        <v>4544</v>
      </c>
    </row>
    <row r="239" spans="2:65" s="14" customFormat="1" ht="11.25" x14ac:dyDescent="0.2">
      <c r="B239" s="166"/>
      <c r="D239" s="152" t="s">
        <v>384</v>
      </c>
      <c r="E239" s="167" t="s">
        <v>1</v>
      </c>
      <c r="F239" s="168" t="s">
        <v>4545</v>
      </c>
      <c r="H239" s="167" t="s">
        <v>1</v>
      </c>
      <c r="I239" s="169"/>
      <c r="L239" s="166"/>
      <c r="M239" s="170"/>
      <c r="T239" s="171"/>
      <c r="AT239" s="167" t="s">
        <v>384</v>
      </c>
      <c r="AU239" s="167" t="s">
        <v>85</v>
      </c>
      <c r="AV239" s="14" t="s">
        <v>83</v>
      </c>
      <c r="AW239" s="14" t="s">
        <v>32</v>
      </c>
      <c r="AX239" s="14" t="s">
        <v>76</v>
      </c>
      <c r="AY239" s="167" t="s">
        <v>375</v>
      </c>
    </row>
    <row r="240" spans="2:65" s="12" customFormat="1" ht="11.25" x14ac:dyDescent="0.2">
      <c r="B240" s="151"/>
      <c r="D240" s="152" t="s">
        <v>384</v>
      </c>
      <c r="E240" s="153" t="s">
        <v>1</v>
      </c>
      <c r="F240" s="154" t="s">
        <v>4546</v>
      </c>
      <c r="H240" s="155">
        <v>0.378</v>
      </c>
      <c r="I240" s="156"/>
      <c r="L240" s="151"/>
      <c r="M240" s="157"/>
      <c r="T240" s="158"/>
      <c r="AT240" s="153" t="s">
        <v>384</v>
      </c>
      <c r="AU240" s="153" t="s">
        <v>85</v>
      </c>
      <c r="AV240" s="12" t="s">
        <v>85</v>
      </c>
      <c r="AW240" s="12" t="s">
        <v>32</v>
      </c>
      <c r="AX240" s="12" t="s">
        <v>76</v>
      </c>
      <c r="AY240" s="153" t="s">
        <v>375</v>
      </c>
    </row>
    <row r="241" spans="2:65" s="13" customFormat="1" ht="11.25" x14ac:dyDescent="0.2">
      <c r="B241" s="159"/>
      <c r="D241" s="152" t="s">
        <v>384</v>
      </c>
      <c r="E241" s="160" t="s">
        <v>1</v>
      </c>
      <c r="F241" s="161" t="s">
        <v>387</v>
      </c>
      <c r="H241" s="162">
        <v>0.378</v>
      </c>
      <c r="I241" s="163"/>
      <c r="L241" s="159"/>
      <c r="M241" s="164"/>
      <c r="T241" s="165"/>
      <c r="AT241" s="160" t="s">
        <v>384</v>
      </c>
      <c r="AU241" s="160" t="s">
        <v>85</v>
      </c>
      <c r="AV241" s="13" t="s">
        <v>382</v>
      </c>
      <c r="AW241" s="13" t="s">
        <v>32</v>
      </c>
      <c r="AX241" s="13" t="s">
        <v>83</v>
      </c>
      <c r="AY241" s="160" t="s">
        <v>375</v>
      </c>
    </row>
    <row r="242" spans="2:65" s="1" customFormat="1" ht="33" customHeight="1" x14ac:dyDescent="0.2">
      <c r="B242" s="32"/>
      <c r="C242" s="138" t="s">
        <v>529</v>
      </c>
      <c r="D242" s="138" t="s">
        <v>377</v>
      </c>
      <c r="E242" s="139" t="s">
        <v>468</v>
      </c>
      <c r="F242" s="140" t="s">
        <v>4547</v>
      </c>
      <c r="G242" s="141" t="s">
        <v>380</v>
      </c>
      <c r="H242" s="142">
        <v>56.886000000000003</v>
      </c>
      <c r="I242" s="143"/>
      <c r="J242" s="144">
        <f>ROUND(I242*H242,2)</f>
        <v>0</v>
      </c>
      <c r="K242" s="140" t="s">
        <v>381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0.47326000000000001</v>
      </c>
      <c r="R242" s="147">
        <f>Q242*H242</f>
        <v>26.921868360000001</v>
      </c>
      <c r="S242" s="147">
        <v>0</v>
      </c>
      <c r="T242" s="148">
        <f>S242*H242</f>
        <v>0</v>
      </c>
      <c r="AR242" s="149" t="s">
        <v>382</v>
      </c>
      <c r="AT242" s="149" t="s">
        <v>377</v>
      </c>
      <c r="AU242" s="149" t="s">
        <v>85</v>
      </c>
      <c r="AY242" s="17" t="s">
        <v>375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382</v>
      </c>
      <c r="BM242" s="149" t="s">
        <v>470</v>
      </c>
    </row>
    <row r="243" spans="2:65" s="14" customFormat="1" ht="11.25" x14ac:dyDescent="0.2">
      <c r="B243" s="166"/>
      <c r="D243" s="152" t="s">
        <v>384</v>
      </c>
      <c r="E243" s="167" t="s">
        <v>1</v>
      </c>
      <c r="F243" s="168" t="s">
        <v>4492</v>
      </c>
      <c r="H243" s="167" t="s">
        <v>1</v>
      </c>
      <c r="I243" s="169"/>
      <c r="L243" s="166"/>
      <c r="M243" s="170"/>
      <c r="T243" s="171"/>
      <c r="AT243" s="167" t="s">
        <v>384</v>
      </c>
      <c r="AU243" s="167" t="s">
        <v>85</v>
      </c>
      <c r="AV243" s="14" t="s">
        <v>83</v>
      </c>
      <c r="AW243" s="14" t="s">
        <v>32</v>
      </c>
      <c r="AX243" s="14" t="s">
        <v>76</v>
      </c>
      <c r="AY243" s="167" t="s">
        <v>375</v>
      </c>
    </row>
    <row r="244" spans="2:65" s="12" customFormat="1" ht="11.25" x14ac:dyDescent="0.2">
      <c r="B244" s="151"/>
      <c r="D244" s="152" t="s">
        <v>384</v>
      </c>
      <c r="E244" s="153" t="s">
        <v>1</v>
      </c>
      <c r="F244" s="154" t="s">
        <v>4548</v>
      </c>
      <c r="H244" s="155">
        <v>56.886000000000003</v>
      </c>
      <c r="I244" s="156"/>
      <c r="L244" s="151"/>
      <c r="M244" s="157"/>
      <c r="T244" s="158"/>
      <c r="AT244" s="153" t="s">
        <v>384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375</v>
      </c>
    </row>
    <row r="245" spans="2:65" s="13" customFormat="1" ht="11.25" x14ac:dyDescent="0.2">
      <c r="B245" s="159"/>
      <c r="D245" s="152" t="s">
        <v>384</v>
      </c>
      <c r="E245" s="160" t="s">
        <v>1</v>
      </c>
      <c r="F245" s="161" t="s">
        <v>387</v>
      </c>
      <c r="H245" s="162">
        <v>56.886000000000003</v>
      </c>
      <c r="I245" s="163"/>
      <c r="L245" s="159"/>
      <c r="M245" s="164"/>
      <c r="T245" s="165"/>
      <c r="AT245" s="160" t="s">
        <v>384</v>
      </c>
      <c r="AU245" s="160" t="s">
        <v>85</v>
      </c>
      <c r="AV245" s="13" t="s">
        <v>382</v>
      </c>
      <c r="AW245" s="13" t="s">
        <v>32</v>
      </c>
      <c r="AX245" s="13" t="s">
        <v>83</v>
      </c>
      <c r="AY245" s="160" t="s">
        <v>375</v>
      </c>
    </row>
    <row r="246" spans="2:65" s="1" customFormat="1" ht="33" customHeight="1" x14ac:dyDescent="0.2">
      <c r="B246" s="32"/>
      <c r="C246" s="138" t="s">
        <v>7</v>
      </c>
      <c r="D246" s="138" t="s">
        <v>377</v>
      </c>
      <c r="E246" s="139" t="s">
        <v>4549</v>
      </c>
      <c r="F246" s="140" t="s">
        <v>4550</v>
      </c>
      <c r="G246" s="141" t="s">
        <v>380</v>
      </c>
      <c r="H246" s="142">
        <v>13.313000000000001</v>
      </c>
      <c r="I246" s="143"/>
      <c r="J246" s="144">
        <f>ROUND(I246*H246,2)</f>
        <v>0</v>
      </c>
      <c r="K246" s="140" t="s">
        <v>381</v>
      </c>
      <c r="L246" s="32"/>
      <c r="M246" s="145" t="s">
        <v>1</v>
      </c>
      <c r="N246" s="146" t="s">
        <v>41</v>
      </c>
      <c r="P246" s="147">
        <f>O246*H246</f>
        <v>0</v>
      </c>
      <c r="Q246" s="147">
        <v>0.51809000000000005</v>
      </c>
      <c r="R246" s="147">
        <f>Q246*H246</f>
        <v>6.8973321700000012</v>
      </c>
      <c r="S246" s="147">
        <v>0</v>
      </c>
      <c r="T246" s="148">
        <f>S246*H246</f>
        <v>0</v>
      </c>
      <c r="AR246" s="149" t="s">
        <v>382</v>
      </c>
      <c r="AT246" s="149" t="s">
        <v>377</v>
      </c>
      <c r="AU246" s="149" t="s">
        <v>85</v>
      </c>
      <c r="AY246" s="17" t="s">
        <v>375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382</v>
      </c>
      <c r="BM246" s="149" t="s">
        <v>4551</v>
      </c>
    </row>
    <row r="247" spans="2:65" s="14" customFormat="1" ht="11.25" x14ac:dyDescent="0.2">
      <c r="B247" s="166"/>
      <c r="D247" s="152" t="s">
        <v>384</v>
      </c>
      <c r="E247" s="167" t="s">
        <v>1</v>
      </c>
      <c r="F247" s="168" t="s">
        <v>4552</v>
      </c>
      <c r="H247" s="167" t="s">
        <v>1</v>
      </c>
      <c r="I247" s="169"/>
      <c r="L247" s="166"/>
      <c r="M247" s="170"/>
      <c r="T247" s="171"/>
      <c r="AT247" s="167" t="s">
        <v>384</v>
      </c>
      <c r="AU247" s="167" t="s">
        <v>85</v>
      </c>
      <c r="AV247" s="14" t="s">
        <v>83</v>
      </c>
      <c r="AW247" s="14" t="s">
        <v>32</v>
      </c>
      <c r="AX247" s="14" t="s">
        <v>76</v>
      </c>
      <c r="AY247" s="167" t="s">
        <v>375</v>
      </c>
    </row>
    <row r="248" spans="2:65" s="12" customFormat="1" ht="11.25" x14ac:dyDescent="0.2">
      <c r="B248" s="151"/>
      <c r="D248" s="152" t="s">
        <v>384</v>
      </c>
      <c r="E248" s="153" t="s">
        <v>1</v>
      </c>
      <c r="F248" s="154" t="s">
        <v>4553</v>
      </c>
      <c r="H248" s="155">
        <v>8.25</v>
      </c>
      <c r="I248" s="156"/>
      <c r="L248" s="151"/>
      <c r="M248" s="157"/>
      <c r="T248" s="158"/>
      <c r="AT248" s="153" t="s">
        <v>384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375</v>
      </c>
    </row>
    <row r="249" spans="2:65" s="12" customFormat="1" ht="11.25" x14ac:dyDescent="0.2">
      <c r="B249" s="151"/>
      <c r="D249" s="152" t="s">
        <v>384</v>
      </c>
      <c r="E249" s="153" t="s">
        <v>1</v>
      </c>
      <c r="F249" s="154" t="s">
        <v>4554</v>
      </c>
      <c r="H249" s="155">
        <v>5.0629999999999997</v>
      </c>
      <c r="I249" s="156"/>
      <c r="L249" s="151"/>
      <c r="M249" s="157"/>
      <c r="T249" s="158"/>
      <c r="AT249" s="153" t="s">
        <v>384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375</v>
      </c>
    </row>
    <row r="250" spans="2:65" s="13" customFormat="1" ht="11.25" x14ac:dyDescent="0.2">
      <c r="B250" s="159"/>
      <c r="D250" s="152" t="s">
        <v>384</v>
      </c>
      <c r="E250" s="160" t="s">
        <v>1</v>
      </c>
      <c r="F250" s="161" t="s">
        <v>387</v>
      </c>
      <c r="H250" s="162">
        <v>13.313000000000001</v>
      </c>
      <c r="I250" s="163"/>
      <c r="L250" s="159"/>
      <c r="M250" s="164"/>
      <c r="T250" s="165"/>
      <c r="AT250" s="160" t="s">
        <v>384</v>
      </c>
      <c r="AU250" s="160" t="s">
        <v>85</v>
      </c>
      <c r="AV250" s="13" t="s">
        <v>382</v>
      </c>
      <c r="AW250" s="13" t="s">
        <v>32</v>
      </c>
      <c r="AX250" s="13" t="s">
        <v>83</v>
      </c>
      <c r="AY250" s="160" t="s">
        <v>375</v>
      </c>
    </row>
    <row r="251" spans="2:65" s="1" customFormat="1" ht="24.2" customHeight="1" x14ac:dyDescent="0.2">
      <c r="B251" s="32"/>
      <c r="C251" s="138" t="s">
        <v>540</v>
      </c>
      <c r="D251" s="138" t="s">
        <v>377</v>
      </c>
      <c r="E251" s="139" t="s">
        <v>4555</v>
      </c>
      <c r="F251" s="140" t="s">
        <v>4556</v>
      </c>
      <c r="G251" s="141" t="s">
        <v>390</v>
      </c>
      <c r="H251" s="142">
        <v>2.028</v>
      </c>
      <c r="I251" s="143"/>
      <c r="J251" s="144">
        <f>ROUND(I251*H251,2)</f>
        <v>0</v>
      </c>
      <c r="K251" s="140" t="s">
        <v>381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2.5018699999999998</v>
      </c>
      <c r="R251" s="147">
        <f>Q251*H251</f>
        <v>5.0737923599999997</v>
      </c>
      <c r="S251" s="147">
        <v>0</v>
      </c>
      <c r="T251" s="148">
        <f>S251*H251</f>
        <v>0</v>
      </c>
      <c r="AR251" s="149" t="s">
        <v>382</v>
      </c>
      <c r="AT251" s="149" t="s">
        <v>377</v>
      </c>
      <c r="AU251" s="149" t="s">
        <v>85</v>
      </c>
      <c r="AY251" s="17" t="s">
        <v>375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382</v>
      </c>
      <c r="BM251" s="149" t="s">
        <v>4557</v>
      </c>
    </row>
    <row r="252" spans="2:65" s="14" customFormat="1" ht="11.25" x14ac:dyDescent="0.2">
      <c r="B252" s="166"/>
      <c r="D252" s="152" t="s">
        <v>384</v>
      </c>
      <c r="E252" s="167" t="s">
        <v>1</v>
      </c>
      <c r="F252" s="168" t="s">
        <v>4558</v>
      </c>
      <c r="H252" s="167" t="s">
        <v>1</v>
      </c>
      <c r="I252" s="169"/>
      <c r="L252" s="166"/>
      <c r="M252" s="170"/>
      <c r="T252" s="171"/>
      <c r="AT252" s="167" t="s">
        <v>384</v>
      </c>
      <c r="AU252" s="167" t="s">
        <v>85</v>
      </c>
      <c r="AV252" s="14" t="s">
        <v>83</v>
      </c>
      <c r="AW252" s="14" t="s">
        <v>32</v>
      </c>
      <c r="AX252" s="14" t="s">
        <v>76</v>
      </c>
      <c r="AY252" s="167" t="s">
        <v>375</v>
      </c>
    </row>
    <row r="253" spans="2:65" s="12" customFormat="1" ht="11.25" x14ac:dyDescent="0.2">
      <c r="B253" s="151"/>
      <c r="D253" s="152" t="s">
        <v>384</v>
      </c>
      <c r="E253" s="153" t="s">
        <v>1</v>
      </c>
      <c r="F253" s="154" t="s">
        <v>4559</v>
      </c>
      <c r="H253" s="155">
        <v>2.028</v>
      </c>
      <c r="I253" s="156"/>
      <c r="L253" s="151"/>
      <c r="M253" s="157"/>
      <c r="T253" s="158"/>
      <c r="AT253" s="153" t="s">
        <v>384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375</v>
      </c>
    </row>
    <row r="254" spans="2:65" s="13" customFormat="1" ht="11.25" x14ac:dyDescent="0.2">
      <c r="B254" s="159"/>
      <c r="D254" s="152" t="s">
        <v>384</v>
      </c>
      <c r="E254" s="160" t="s">
        <v>1</v>
      </c>
      <c r="F254" s="161" t="s">
        <v>387</v>
      </c>
      <c r="H254" s="162">
        <v>2.028</v>
      </c>
      <c r="I254" s="163"/>
      <c r="L254" s="159"/>
      <c r="M254" s="164"/>
      <c r="T254" s="165"/>
      <c r="AT254" s="160" t="s">
        <v>384</v>
      </c>
      <c r="AU254" s="160" t="s">
        <v>85</v>
      </c>
      <c r="AV254" s="13" t="s">
        <v>382</v>
      </c>
      <c r="AW254" s="13" t="s">
        <v>32</v>
      </c>
      <c r="AX254" s="13" t="s">
        <v>83</v>
      </c>
      <c r="AY254" s="160" t="s">
        <v>375</v>
      </c>
    </row>
    <row r="255" spans="2:65" s="1" customFormat="1" ht="16.5" customHeight="1" x14ac:dyDescent="0.2">
      <c r="B255" s="32"/>
      <c r="C255" s="138" t="s">
        <v>545</v>
      </c>
      <c r="D255" s="138" t="s">
        <v>377</v>
      </c>
      <c r="E255" s="139" t="s">
        <v>4560</v>
      </c>
      <c r="F255" s="140" t="s">
        <v>4561</v>
      </c>
      <c r="G255" s="141" t="s">
        <v>380</v>
      </c>
      <c r="H255" s="142">
        <v>12.625</v>
      </c>
      <c r="I255" s="143"/>
      <c r="J255" s="144">
        <f>ROUND(I255*H255,2)</f>
        <v>0</v>
      </c>
      <c r="K255" s="140" t="s">
        <v>381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2.7499999999999998E-3</v>
      </c>
      <c r="R255" s="147">
        <f>Q255*H255</f>
        <v>3.471875E-2</v>
      </c>
      <c r="S255" s="147">
        <v>0</v>
      </c>
      <c r="T255" s="148">
        <f>S255*H255</f>
        <v>0</v>
      </c>
      <c r="AR255" s="149" t="s">
        <v>382</v>
      </c>
      <c r="AT255" s="149" t="s">
        <v>377</v>
      </c>
      <c r="AU255" s="149" t="s">
        <v>85</v>
      </c>
      <c r="AY255" s="17" t="s">
        <v>375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382</v>
      </c>
      <c r="BM255" s="149" t="s">
        <v>4562</v>
      </c>
    </row>
    <row r="256" spans="2:65" s="14" customFormat="1" ht="11.25" x14ac:dyDescent="0.2">
      <c r="B256" s="166"/>
      <c r="D256" s="152" t="s">
        <v>384</v>
      </c>
      <c r="E256" s="167" t="s">
        <v>1</v>
      </c>
      <c r="F256" s="168" t="s">
        <v>4563</v>
      </c>
      <c r="H256" s="167" t="s">
        <v>1</v>
      </c>
      <c r="I256" s="169"/>
      <c r="L256" s="166"/>
      <c r="M256" s="170"/>
      <c r="T256" s="171"/>
      <c r="AT256" s="167" t="s">
        <v>384</v>
      </c>
      <c r="AU256" s="167" t="s">
        <v>85</v>
      </c>
      <c r="AV256" s="14" t="s">
        <v>83</v>
      </c>
      <c r="AW256" s="14" t="s">
        <v>32</v>
      </c>
      <c r="AX256" s="14" t="s">
        <v>76</v>
      </c>
      <c r="AY256" s="167" t="s">
        <v>375</v>
      </c>
    </row>
    <row r="257" spans="2:65" s="12" customFormat="1" ht="11.25" x14ac:dyDescent="0.2">
      <c r="B257" s="151"/>
      <c r="D257" s="152" t="s">
        <v>384</v>
      </c>
      <c r="E257" s="153" t="s">
        <v>1</v>
      </c>
      <c r="F257" s="154" t="s">
        <v>4564</v>
      </c>
      <c r="H257" s="155">
        <v>12.625</v>
      </c>
      <c r="I257" s="156"/>
      <c r="L257" s="151"/>
      <c r="M257" s="157"/>
      <c r="T257" s="158"/>
      <c r="AT257" s="153" t="s">
        <v>384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375</v>
      </c>
    </row>
    <row r="258" spans="2:65" s="13" customFormat="1" ht="11.25" x14ac:dyDescent="0.2">
      <c r="B258" s="159"/>
      <c r="D258" s="152" t="s">
        <v>384</v>
      </c>
      <c r="E258" s="160" t="s">
        <v>1</v>
      </c>
      <c r="F258" s="161" t="s">
        <v>387</v>
      </c>
      <c r="H258" s="162">
        <v>12.625</v>
      </c>
      <c r="I258" s="163"/>
      <c r="L258" s="159"/>
      <c r="M258" s="164"/>
      <c r="T258" s="165"/>
      <c r="AT258" s="160" t="s">
        <v>384</v>
      </c>
      <c r="AU258" s="160" t="s">
        <v>85</v>
      </c>
      <c r="AV258" s="13" t="s">
        <v>382</v>
      </c>
      <c r="AW258" s="13" t="s">
        <v>32</v>
      </c>
      <c r="AX258" s="13" t="s">
        <v>83</v>
      </c>
      <c r="AY258" s="160" t="s">
        <v>375</v>
      </c>
    </row>
    <row r="259" spans="2:65" s="1" customFormat="1" ht="21.75" customHeight="1" x14ac:dyDescent="0.2">
      <c r="B259" s="32"/>
      <c r="C259" s="138" t="s">
        <v>549</v>
      </c>
      <c r="D259" s="138" t="s">
        <v>377</v>
      </c>
      <c r="E259" s="139" t="s">
        <v>4565</v>
      </c>
      <c r="F259" s="140" t="s">
        <v>4566</v>
      </c>
      <c r="G259" s="141" t="s">
        <v>380</v>
      </c>
      <c r="H259" s="142">
        <v>12.625</v>
      </c>
      <c r="I259" s="143"/>
      <c r="J259" s="144">
        <f>ROUND(I259*H259,2)</f>
        <v>0</v>
      </c>
      <c r="K259" s="140" t="s">
        <v>381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382</v>
      </c>
      <c r="AT259" s="149" t="s">
        <v>377</v>
      </c>
      <c r="AU259" s="149" t="s">
        <v>85</v>
      </c>
      <c r="AY259" s="17" t="s">
        <v>375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382</v>
      </c>
      <c r="BM259" s="149" t="s">
        <v>4567</v>
      </c>
    </row>
    <row r="260" spans="2:65" s="1" customFormat="1" ht="24.2" customHeight="1" x14ac:dyDescent="0.2">
      <c r="B260" s="32"/>
      <c r="C260" s="138" t="s">
        <v>554</v>
      </c>
      <c r="D260" s="138" t="s">
        <v>377</v>
      </c>
      <c r="E260" s="139" t="s">
        <v>492</v>
      </c>
      <c r="F260" s="140" t="s">
        <v>493</v>
      </c>
      <c r="G260" s="141" t="s">
        <v>421</v>
      </c>
      <c r="H260" s="142">
        <v>1.056</v>
      </c>
      <c r="I260" s="143"/>
      <c r="J260" s="144">
        <f>ROUND(I260*H260,2)</f>
        <v>0</v>
      </c>
      <c r="K260" s="140" t="s">
        <v>381</v>
      </c>
      <c r="L260" s="32"/>
      <c r="M260" s="145" t="s">
        <v>1</v>
      </c>
      <c r="N260" s="146" t="s">
        <v>41</v>
      </c>
      <c r="P260" s="147">
        <f>O260*H260</f>
        <v>0</v>
      </c>
      <c r="Q260" s="147">
        <v>1.0593999999999999</v>
      </c>
      <c r="R260" s="147">
        <f>Q260*H260</f>
        <v>1.1187263999999999</v>
      </c>
      <c r="S260" s="147">
        <v>0</v>
      </c>
      <c r="T260" s="148">
        <f>S260*H260</f>
        <v>0</v>
      </c>
      <c r="AR260" s="149" t="s">
        <v>382</v>
      </c>
      <c r="AT260" s="149" t="s">
        <v>377</v>
      </c>
      <c r="AU260" s="149" t="s">
        <v>85</v>
      </c>
      <c r="AY260" s="17" t="s">
        <v>375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83</v>
      </c>
      <c r="BK260" s="150">
        <f>ROUND(I260*H260,2)</f>
        <v>0</v>
      </c>
      <c r="BL260" s="17" t="s">
        <v>382</v>
      </c>
      <c r="BM260" s="149" t="s">
        <v>494</v>
      </c>
    </row>
    <row r="261" spans="2:65" s="14" customFormat="1" ht="11.25" x14ac:dyDescent="0.2">
      <c r="B261" s="166"/>
      <c r="D261" s="152" t="s">
        <v>384</v>
      </c>
      <c r="E261" s="167" t="s">
        <v>1</v>
      </c>
      <c r="F261" s="168" t="s">
        <v>495</v>
      </c>
      <c r="H261" s="167" t="s">
        <v>1</v>
      </c>
      <c r="I261" s="169"/>
      <c r="L261" s="166"/>
      <c r="M261" s="170"/>
      <c r="T261" s="171"/>
      <c r="AT261" s="167" t="s">
        <v>384</v>
      </c>
      <c r="AU261" s="167" t="s">
        <v>85</v>
      </c>
      <c r="AV261" s="14" t="s">
        <v>83</v>
      </c>
      <c r="AW261" s="14" t="s">
        <v>32</v>
      </c>
      <c r="AX261" s="14" t="s">
        <v>76</v>
      </c>
      <c r="AY261" s="167" t="s">
        <v>375</v>
      </c>
    </row>
    <row r="262" spans="2:65" s="12" customFormat="1" ht="11.25" x14ac:dyDescent="0.2">
      <c r="B262" s="151"/>
      <c r="D262" s="152" t="s">
        <v>384</v>
      </c>
      <c r="E262" s="153" t="s">
        <v>1</v>
      </c>
      <c r="F262" s="154" t="s">
        <v>4568</v>
      </c>
      <c r="H262" s="155">
        <v>0.39600000000000002</v>
      </c>
      <c r="I262" s="156"/>
      <c r="L262" s="151"/>
      <c r="M262" s="157"/>
      <c r="T262" s="158"/>
      <c r="AT262" s="153" t="s">
        <v>384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375</v>
      </c>
    </row>
    <row r="263" spans="2:65" s="12" customFormat="1" ht="11.25" x14ac:dyDescent="0.2">
      <c r="B263" s="151"/>
      <c r="D263" s="152" t="s">
        <v>384</v>
      </c>
      <c r="E263" s="153" t="s">
        <v>1</v>
      </c>
      <c r="F263" s="154" t="s">
        <v>4569</v>
      </c>
      <c r="H263" s="155">
        <v>0.66</v>
      </c>
      <c r="I263" s="156"/>
      <c r="L263" s="151"/>
      <c r="M263" s="157"/>
      <c r="T263" s="158"/>
      <c r="AT263" s="153" t="s">
        <v>384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375</v>
      </c>
    </row>
    <row r="264" spans="2:65" s="13" customFormat="1" ht="11.25" x14ac:dyDescent="0.2">
      <c r="B264" s="159"/>
      <c r="D264" s="152" t="s">
        <v>384</v>
      </c>
      <c r="E264" s="160" t="s">
        <v>1</v>
      </c>
      <c r="F264" s="161" t="s">
        <v>387</v>
      </c>
      <c r="H264" s="162">
        <v>1.056</v>
      </c>
      <c r="I264" s="163"/>
      <c r="L264" s="159"/>
      <c r="M264" s="164"/>
      <c r="T264" s="165"/>
      <c r="AT264" s="160" t="s">
        <v>384</v>
      </c>
      <c r="AU264" s="160" t="s">
        <v>85</v>
      </c>
      <c r="AV264" s="13" t="s">
        <v>382</v>
      </c>
      <c r="AW264" s="13" t="s">
        <v>32</v>
      </c>
      <c r="AX264" s="13" t="s">
        <v>83</v>
      </c>
      <c r="AY264" s="160" t="s">
        <v>375</v>
      </c>
    </row>
    <row r="265" spans="2:65" s="11" customFormat="1" ht="22.9" customHeight="1" x14ac:dyDescent="0.2">
      <c r="B265" s="126"/>
      <c r="D265" s="127" t="s">
        <v>75</v>
      </c>
      <c r="E265" s="136" t="s">
        <v>93</v>
      </c>
      <c r="F265" s="136" t="s">
        <v>502</v>
      </c>
      <c r="I265" s="129"/>
      <c r="J265" s="137">
        <f>BK265</f>
        <v>0</v>
      </c>
      <c r="L265" s="126"/>
      <c r="M265" s="131"/>
      <c r="P265" s="132">
        <f>SUM(P266:P333)</f>
        <v>0</v>
      </c>
      <c r="R265" s="132">
        <f>SUM(R266:R333)</f>
        <v>47.70652012</v>
      </c>
      <c r="T265" s="133">
        <f>SUM(T266:T333)</f>
        <v>0</v>
      </c>
      <c r="AR265" s="127" t="s">
        <v>83</v>
      </c>
      <c r="AT265" s="134" t="s">
        <v>75</v>
      </c>
      <c r="AU265" s="134" t="s">
        <v>83</v>
      </c>
      <c r="AY265" s="127" t="s">
        <v>375</v>
      </c>
      <c r="BK265" s="135">
        <f>SUM(BK266:BK333)</f>
        <v>0</v>
      </c>
    </row>
    <row r="266" spans="2:65" s="1" customFormat="1" ht="24.2" customHeight="1" x14ac:dyDescent="0.2">
      <c r="B266" s="32"/>
      <c r="C266" s="138" t="s">
        <v>559</v>
      </c>
      <c r="D266" s="138" t="s">
        <v>377</v>
      </c>
      <c r="E266" s="139" t="s">
        <v>4570</v>
      </c>
      <c r="F266" s="140" t="s">
        <v>4571</v>
      </c>
      <c r="G266" s="141" t="s">
        <v>390</v>
      </c>
      <c r="H266" s="142">
        <v>9</v>
      </c>
      <c r="I266" s="143"/>
      <c r="J266" s="144">
        <f>ROUND(I266*H266,2)</f>
        <v>0</v>
      </c>
      <c r="K266" s="140" t="s">
        <v>381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1.8774999999999999</v>
      </c>
      <c r="R266" s="147">
        <f>Q266*H266</f>
        <v>16.897500000000001</v>
      </c>
      <c r="S266" s="147">
        <v>0</v>
      </c>
      <c r="T266" s="148">
        <f>S266*H266</f>
        <v>0</v>
      </c>
      <c r="AR266" s="149" t="s">
        <v>382</v>
      </c>
      <c r="AT266" s="149" t="s">
        <v>377</v>
      </c>
      <c r="AU266" s="149" t="s">
        <v>85</v>
      </c>
      <c r="AY266" s="17" t="s">
        <v>375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382</v>
      </c>
      <c r="BM266" s="149" t="s">
        <v>4572</v>
      </c>
    </row>
    <row r="267" spans="2:65" s="12" customFormat="1" ht="11.25" x14ac:dyDescent="0.2">
      <c r="B267" s="151"/>
      <c r="D267" s="152" t="s">
        <v>384</v>
      </c>
      <c r="E267" s="153" t="s">
        <v>1</v>
      </c>
      <c r="F267" s="154" t="s">
        <v>4573</v>
      </c>
      <c r="H267" s="155">
        <v>3.4020000000000001</v>
      </c>
      <c r="I267" s="156"/>
      <c r="L267" s="151"/>
      <c r="M267" s="157"/>
      <c r="T267" s="158"/>
      <c r="AT267" s="153" t="s">
        <v>384</v>
      </c>
      <c r="AU267" s="153" t="s">
        <v>85</v>
      </c>
      <c r="AV267" s="12" t="s">
        <v>85</v>
      </c>
      <c r="AW267" s="12" t="s">
        <v>32</v>
      </c>
      <c r="AX267" s="12" t="s">
        <v>76</v>
      </c>
      <c r="AY267" s="153" t="s">
        <v>375</v>
      </c>
    </row>
    <row r="268" spans="2:65" s="12" customFormat="1" ht="11.25" x14ac:dyDescent="0.2">
      <c r="B268" s="151"/>
      <c r="D268" s="152" t="s">
        <v>384</v>
      </c>
      <c r="E268" s="153" t="s">
        <v>1</v>
      </c>
      <c r="F268" s="154" t="s">
        <v>4574</v>
      </c>
      <c r="H268" s="155">
        <v>0.61799999999999999</v>
      </c>
      <c r="I268" s="156"/>
      <c r="L268" s="151"/>
      <c r="M268" s="157"/>
      <c r="T268" s="158"/>
      <c r="AT268" s="153" t="s">
        <v>384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375</v>
      </c>
    </row>
    <row r="269" spans="2:65" s="12" customFormat="1" ht="11.25" x14ac:dyDescent="0.2">
      <c r="B269" s="151"/>
      <c r="D269" s="152" t="s">
        <v>384</v>
      </c>
      <c r="E269" s="153" t="s">
        <v>1</v>
      </c>
      <c r="F269" s="154" t="s">
        <v>4575</v>
      </c>
      <c r="H269" s="155">
        <v>3.98</v>
      </c>
      <c r="I269" s="156"/>
      <c r="L269" s="151"/>
      <c r="M269" s="157"/>
      <c r="T269" s="158"/>
      <c r="AT269" s="153" t="s">
        <v>384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375</v>
      </c>
    </row>
    <row r="270" spans="2:65" s="12" customFormat="1" ht="11.25" x14ac:dyDescent="0.2">
      <c r="B270" s="151"/>
      <c r="D270" s="152" t="s">
        <v>384</v>
      </c>
      <c r="E270" s="153" t="s">
        <v>1</v>
      </c>
      <c r="F270" s="154" t="s">
        <v>4576</v>
      </c>
      <c r="H270" s="155">
        <v>1</v>
      </c>
      <c r="I270" s="156"/>
      <c r="L270" s="151"/>
      <c r="M270" s="157"/>
      <c r="T270" s="158"/>
      <c r="AT270" s="153" t="s">
        <v>384</v>
      </c>
      <c r="AU270" s="153" t="s">
        <v>85</v>
      </c>
      <c r="AV270" s="12" t="s">
        <v>85</v>
      </c>
      <c r="AW270" s="12" t="s">
        <v>32</v>
      </c>
      <c r="AX270" s="12" t="s">
        <v>76</v>
      </c>
      <c r="AY270" s="153" t="s">
        <v>375</v>
      </c>
    </row>
    <row r="271" spans="2:65" s="13" customFormat="1" ht="11.25" x14ac:dyDescent="0.2">
      <c r="B271" s="159"/>
      <c r="D271" s="152" t="s">
        <v>384</v>
      </c>
      <c r="E271" s="160" t="s">
        <v>1</v>
      </c>
      <c r="F271" s="161" t="s">
        <v>387</v>
      </c>
      <c r="H271" s="162">
        <v>9</v>
      </c>
      <c r="I271" s="163"/>
      <c r="L271" s="159"/>
      <c r="M271" s="164"/>
      <c r="T271" s="165"/>
      <c r="AT271" s="160" t="s">
        <v>384</v>
      </c>
      <c r="AU271" s="160" t="s">
        <v>85</v>
      </c>
      <c r="AV271" s="13" t="s">
        <v>382</v>
      </c>
      <c r="AW271" s="13" t="s">
        <v>32</v>
      </c>
      <c r="AX271" s="13" t="s">
        <v>83</v>
      </c>
      <c r="AY271" s="160" t="s">
        <v>375</v>
      </c>
    </row>
    <row r="272" spans="2:65" s="1" customFormat="1" ht="33" customHeight="1" x14ac:dyDescent="0.2">
      <c r="B272" s="32"/>
      <c r="C272" s="138" t="s">
        <v>563</v>
      </c>
      <c r="D272" s="138" t="s">
        <v>377</v>
      </c>
      <c r="E272" s="139" t="s">
        <v>504</v>
      </c>
      <c r="F272" s="140" t="s">
        <v>4577</v>
      </c>
      <c r="G272" s="141" t="s">
        <v>380</v>
      </c>
      <c r="H272" s="142">
        <v>15.398</v>
      </c>
      <c r="I272" s="143"/>
      <c r="J272" s="144">
        <f>ROUND(I272*H272,2)</f>
        <v>0</v>
      </c>
      <c r="K272" s="140" t="s">
        <v>381</v>
      </c>
      <c r="L272" s="32"/>
      <c r="M272" s="145" t="s">
        <v>1</v>
      </c>
      <c r="N272" s="146" t="s">
        <v>41</v>
      </c>
      <c r="P272" s="147">
        <f>O272*H272</f>
        <v>0</v>
      </c>
      <c r="Q272" s="147">
        <v>0.51809000000000005</v>
      </c>
      <c r="R272" s="147">
        <f>Q272*H272</f>
        <v>7.977549820000001</v>
      </c>
      <c r="S272" s="147">
        <v>0</v>
      </c>
      <c r="T272" s="148">
        <f>S272*H272</f>
        <v>0</v>
      </c>
      <c r="AR272" s="149" t="s">
        <v>382</v>
      </c>
      <c r="AT272" s="149" t="s">
        <v>377</v>
      </c>
      <c r="AU272" s="149" t="s">
        <v>85</v>
      </c>
      <c r="AY272" s="17" t="s">
        <v>375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382</v>
      </c>
      <c r="BM272" s="149" t="s">
        <v>506</v>
      </c>
    </row>
    <row r="273" spans="2:65" s="14" customFormat="1" ht="11.25" x14ac:dyDescent="0.2">
      <c r="B273" s="166"/>
      <c r="D273" s="152" t="s">
        <v>384</v>
      </c>
      <c r="E273" s="167" t="s">
        <v>1</v>
      </c>
      <c r="F273" s="168" t="s">
        <v>507</v>
      </c>
      <c r="H273" s="167" t="s">
        <v>1</v>
      </c>
      <c r="I273" s="169"/>
      <c r="L273" s="166"/>
      <c r="M273" s="170"/>
      <c r="T273" s="171"/>
      <c r="AT273" s="167" t="s">
        <v>384</v>
      </c>
      <c r="AU273" s="167" t="s">
        <v>85</v>
      </c>
      <c r="AV273" s="14" t="s">
        <v>83</v>
      </c>
      <c r="AW273" s="14" t="s">
        <v>32</v>
      </c>
      <c r="AX273" s="14" t="s">
        <v>76</v>
      </c>
      <c r="AY273" s="167" t="s">
        <v>375</v>
      </c>
    </row>
    <row r="274" spans="2:65" s="14" customFormat="1" ht="11.25" x14ac:dyDescent="0.2">
      <c r="B274" s="166"/>
      <c r="D274" s="152" t="s">
        <v>384</v>
      </c>
      <c r="E274" s="167" t="s">
        <v>1</v>
      </c>
      <c r="F274" s="168" t="s">
        <v>4578</v>
      </c>
      <c r="H274" s="167" t="s">
        <v>1</v>
      </c>
      <c r="I274" s="169"/>
      <c r="L274" s="166"/>
      <c r="M274" s="170"/>
      <c r="T274" s="171"/>
      <c r="AT274" s="167" t="s">
        <v>384</v>
      </c>
      <c r="AU274" s="167" t="s">
        <v>85</v>
      </c>
      <c r="AV274" s="14" t="s">
        <v>83</v>
      </c>
      <c r="AW274" s="14" t="s">
        <v>32</v>
      </c>
      <c r="AX274" s="14" t="s">
        <v>76</v>
      </c>
      <c r="AY274" s="167" t="s">
        <v>375</v>
      </c>
    </row>
    <row r="275" spans="2:65" s="12" customFormat="1" ht="11.25" x14ac:dyDescent="0.2">
      <c r="B275" s="151"/>
      <c r="D275" s="152" t="s">
        <v>384</v>
      </c>
      <c r="E275" s="153" t="s">
        <v>1</v>
      </c>
      <c r="F275" s="154" t="s">
        <v>4579</v>
      </c>
      <c r="H275" s="155">
        <v>4.9980000000000002</v>
      </c>
      <c r="I275" s="156"/>
      <c r="L275" s="151"/>
      <c r="M275" s="157"/>
      <c r="T275" s="158"/>
      <c r="AT275" s="153" t="s">
        <v>384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375</v>
      </c>
    </row>
    <row r="276" spans="2:65" s="12" customFormat="1" ht="11.25" x14ac:dyDescent="0.2">
      <c r="B276" s="151"/>
      <c r="D276" s="152" t="s">
        <v>384</v>
      </c>
      <c r="E276" s="153" t="s">
        <v>1</v>
      </c>
      <c r="F276" s="154" t="s">
        <v>4580</v>
      </c>
      <c r="H276" s="155">
        <v>10.4</v>
      </c>
      <c r="I276" s="156"/>
      <c r="L276" s="151"/>
      <c r="M276" s="157"/>
      <c r="T276" s="158"/>
      <c r="AT276" s="153" t="s">
        <v>384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375</v>
      </c>
    </row>
    <row r="277" spans="2:65" s="13" customFormat="1" ht="11.25" x14ac:dyDescent="0.2">
      <c r="B277" s="159"/>
      <c r="D277" s="152" t="s">
        <v>384</v>
      </c>
      <c r="E277" s="160" t="s">
        <v>310</v>
      </c>
      <c r="F277" s="161" t="s">
        <v>387</v>
      </c>
      <c r="H277" s="162">
        <v>15.398</v>
      </c>
      <c r="I277" s="163"/>
      <c r="L277" s="159"/>
      <c r="M277" s="164"/>
      <c r="T277" s="165"/>
      <c r="AT277" s="160" t="s">
        <v>384</v>
      </c>
      <c r="AU277" s="160" t="s">
        <v>85</v>
      </c>
      <c r="AV277" s="13" t="s">
        <v>382</v>
      </c>
      <c r="AW277" s="13" t="s">
        <v>32</v>
      </c>
      <c r="AX277" s="13" t="s">
        <v>83</v>
      </c>
      <c r="AY277" s="160" t="s">
        <v>375</v>
      </c>
    </row>
    <row r="278" spans="2:65" s="1" customFormat="1" ht="33" customHeight="1" x14ac:dyDescent="0.2">
      <c r="B278" s="32"/>
      <c r="C278" s="138" t="s">
        <v>568</v>
      </c>
      <c r="D278" s="138" t="s">
        <v>377</v>
      </c>
      <c r="E278" s="139" t="s">
        <v>4581</v>
      </c>
      <c r="F278" s="140" t="s">
        <v>4582</v>
      </c>
      <c r="G278" s="141" t="s">
        <v>532</v>
      </c>
      <c r="H278" s="142">
        <v>4</v>
      </c>
      <c r="I278" s="143"/>
      <c r="J278" s="144">
        <f>ROUND(I278*H278,2)</f>
        <v>0</v>
      </c>
      <c r="K278" s="140" t="s">
        <v>381</v>
      </c>
      <c r="L278" s="32"/>
      <c r="M278" s="145" t="s">
        <v>1</v>
      </c>
      <c r="N278" s="146" t="s">
        <v>41</v>
      </c>
      <c r="P278" s="147">
        <f>O278*H278</f>
        <v>0</v>
      </c>
      <c r="Q278" s="147">
        <v>2.6280000000000001E-2</v>
      </c>
      <c r="R278" s="147">
        <f>Q278*H278</f>
        <v>0.10512000000000001</v>
      </c>
      <c r="S278" s="147">
        <v>0</v>
      </c>
      <c r="T278" s="148">
        <f>S278*H278</f>
        <v>0</v>
      </c>
      <c r="AR278" s="149" t="s">
        <v>382</v>
      </c>
      <c r="AT278" s="149" t="s">
        <v>377</v>
      </c>
      <c r="AU278" s="149" t="s">
        <v>85</v>
      </c>
      <c r="AY278" s="17" t="s">
        <v>375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382</v>
      </c>
      <c r="BM278" s="149" t="s">
        <v>4583</v>
      </c>
    </row>
    <row r="279" spans="2:65" s="1" customFormat="1" ht="33" customHeight="1" x14ac:dyDescent="0.2">
      <c r="B279" s="32"/>
      <c r="C279" s="138" t="s">
        <v>573</v>
      </c>
      <c r="D279" s="138" t="s">
        <v>377</v>
      </c>
      <c r="E279" s="139" t="s">
        <v>4584</v>
      </c>
      <c r="F279" s="140" t="s">
        <v>4585</v>
      </c>
      <c r="G279" s="141" t="s">
        <v>532</v>
      </c>
      <c r="H279" s="142">
        <v>1</v>
      </c>
      <c r="I279" s="143"/>
      <c r="J279" s="144">
        <f>ROUND(I279*H279,2)</f>
        <v>0</v>
      </c>
      <c r="K279" s="140" t="s">
        <v>381</v>
      </c>
      <c r="L279" s="32"/>
      <c r="M279" s="145" t="s">
        <v>1</v>
      </c>
      <c r="N279" s="146" t="s">
        <v>41</v>
      </c>
      <c r="P279" s="147">
        <f>O279*H279</f>
        <v>0</v>
      </c>
      <c r="Q279" s="147">
        <v>3.2349999999999997E-2</v>
      </c>
      <c r="R279" s="147">
        <f>Q279*H279</f>
        <v>3.2349999999999997E-2</v>
      </c>
      <c r="S279" s="147">
        <v>0</v>
      </c>
      <c r="T279" s="148">
        <f>S279*H279</f>
        <v>0</v>
      </c>
      <c r="AR279" s="149" t="s">
        <v>382</v>
      </c>
      <c r="AT279" s="149" t="s">
        <v>377</v>
      </c>
      <c r="AU279" s="149" t="s">
        <v>85</v>
      </c>
      <c r="AY279" s="17" t="s">
        <v>375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382</v>
      </c>
      <c r="BM279" s="149" t="s">
        <v>4586</v>
      </c>
    </row>
    <row r="280" spans="2:65" s="1" customFormat="1" ht="21.75" customHeight="1" x14ac:dyDescent="0.2">
      <c r="B280" s="32"/>
      <c r="C280" s="138" t="s">
        <v>577</v>
      </c>
      <c r="D280" s="138" t="s">
        <v>377</v>
      </c>
      <c r="E280" s="139" t="s">
        <v>541</v>
      </c>
      <c r="F280" s="140" t="s">
        <v>542</v>
      </c>
      <c r="G280" s="141" t="s">
        <v>532</v>
      </c>
      <c r="H280" s="142">
        <v>1</v>
      </c>
      <c r="I280" s="143"/>
      <c r="J280" s="144">
        <f>ROUND(I280*H280,2)</f>
        <v>0</v>
      </c>
      <c r="K280" s="140" t="s">
        <v>381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4.0550000000000003E-2</v>
      </c>
      <c r="R280" s="147">
        <f>Q280*H280</f>
        <v>4.0550000000000003E-2</v>
      </c>
      <c r="S280" s="147">
        <v>0</v>
      </c>
      <c r="T280" s="148">
        <f>S280*H280</f>
        <v>0</v>
      </c>
      <c r="AR280" s="149" t="s">
        <v>382</v>
      </c>
      <c r="AT280" s="149" t="s">
        <v>377</v>
      </c>
      <c r="AU280" s="149" t="s">
        <v>85</v>
      </c>
      <c r="AY280" s="17" t="s">
        <v>375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382</v>
      </c>
      <c r="BM280" s="149" t="s">
        <v>543</v>
      </c>
    </row>
    <row r="281" spans="2:65" s="1" customFormat="1" ht="21.75" customHeight="1" x14ac:dyDescent="0.2">
      <c r="B281" s="32"/>
      <c r="C281" s="138" t="s">
        <v>581</v>
      </c>
      <c r="D281" s="138" t="s">
        <v>377</v>
      </c>
      <c r="E281" s="139" t="s">
        <v>550</v>
      </c>
      <c r="F281" s="140" t="s">
        <v>551</v>
      </c>
      <c r="G281" s="141" t="s">
        <v>532</v>
      </c>
      <c r="H281" s="142">
        <v>16</v>
      </c>
      <c r="I281" s="143"/>
      <c r="J281" s="144">
        <f>ROUND(I281*H281,2)</f>
        <v>0</v>
      </c>
      <c r="K281" s="140" t="s">
        <v>381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4.555E-2</v>
      </c>
      <c r="R281" s="147">
        <f>Q281*H281</f>
        <v>0.7288</v>
      </c>
      <c r="S281" s="147">
        <v>0</v>
      </c>
      <c r="T281" s="148">
        <f>S281*H281</f>
        <v>0</v>
      </c>
      <c r="AR281" s="149" t="s">
        <v>382</v>
      </c>
      <c r="AT281" s="149" t="s">
        <v>377</v>
      </c>
      <c r="AU281" s="149" t="s">
        <v>85</v>
      </c>
      <c r="AY281" s="17" t="s">
        <v>375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382</v>
      </c>
      <c r="BM281" s="149" t="s">
        <v>552</v>
      </c>
    </row>
    <row r="282" spans="2:65" s="12" customFormat="1" ht="11.25" x14ac:dyDescent="0.2">
      <c r="B282" s="151"/>
      <c r="D282" s="152" t="s">
        <v>384</v>
      </c>
      <c r="E282" s="153" t="s">
        <v>1</v>
      </c>
      <c r="F282" s="154" t="s">
        <v>4587</v>
      </c>
      <c r="H282" s="155">
        <v>16</v>
      </c>
      <c r="I282" s="156"/>
      <c r="L282" s="151"/>
      <c r="M282" s="157"/>
      <c r="T282" s="158"/>
      <c r="AT282" s="153" t="s">
        <v>384</v>
      </c>
      <c r="AU282" s="153" t="s">
        <v>85</v>
      </c>
      <c r="AV282" s="12" t="s">
        <v>85</v>
      </c>
      <c r="AW282" s="12" t="s">
        <v>32</v>
      </c>
      <c r="AX282" s="12" t="s">
        <v>83</v>
      </c>
      <c r="AY282" s="153" t="s">
        <v>375</v>
      </c>
    </row>
    <row r="283" spans="2:65" s="1" customFormat="1" ht="24.2" customHeight="1" x14ac:dyDescent="0.2">
      <c r="B283" s="32"/>
      <c r="C283" s="138" t="s">
        <v>585</v>
      </c>
      <c r="D283" s="138" t="s">
        <v>377</v>
      </c>
      <c r="E283" s="139" t="s">
        <v>4588</v>
      </c>
      <c r="F283" s="140" t="s">
        <v>4589</v>
      </c>
      <c r="G283" s="141" t="s">
        <v>421</v>
      </c>
      <c r="H283" s="142">
        <v>6.0999999999999999E-2</v>
      </c>
      <c r="I283" s="143"/>
      <c r="J283" s="144">
        <f>ROUND(I283*H283,2)</f>
        <v>0</v>
      </c>
      <c r="K283" s="140" t="s">
        <v>381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1.0900000000000001</v>
      </c>
      <c r="R283" s="147">
        <f>Q283*H283</f>
        <v>6.6490000000000007E-2</v>
      </c>
      <c r="S283" s="147">
        <v>0</v>
      </c>
      <c r="T283" s="148">
        <f>S283*H283</f>
        <v>0</v>
      </c>
      <c r="AR283" s="149" t="s">
        <v>382</v>
      </c>
      <c r="AT283" s="149" t="s">
        <v>377</v>
      </c>
      <c r="AU283" s="149" t="s">
        <v>85</v>
      </c>
      <c r="AY283" s="17" t="s">
        <v>375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382</v>
      </c>
      <c r="BM283" s="149" t="s">
        <v>4590</v>
      </c>
    </row>
    <row r="284" spans="2:65" s="14" customFormat="1" ht="11.25" x14ac:dyDescent="0.2">
      <c r="B284" s="166"/>
      <c r="D284" s="152" t="s">
        <v>384</v>
      </c>
      <c r="E284" s="167" t="s">
        <v>1</v>
      </c>
      <c r="F284" s="168" t="s">
        <v>4591</v>
      </c>
      <c r="H284" s="167" t="s">
        <v>1</v>
      </c>
      <c r="I284" s="169"/>
      <c r="L284" s="166"/>
      <c r="M284" s="170"/>
      <c r="T284" s="171"/>
      <c r="AT284" s="167" t="s">
        <v>384</v>
      </c>
      <c r="AU284" s="167" t="s">
        <v>85</v>
      </c>
      <c r="AV284" s="14" t="s">
        <v>83</v>
      </c>
      <c r="AW284" s="14" t="s">
        <v>32</v>
      </c>
      <c r="AX284" s="14" t="s">
        <v>76</v>
      </c>
      <c r="AY284" s="167" t="s">
        <v>375</v>
      </c>
    </row>
    <row r="285" spans="2:65" s="12" customFormat="1" ht="11.25" x14ac:dyDescent="0.2">
      <c r="B285" s="151"/>
      <c r="D285" s="152" t="s">
        <v>384</v>
      </c>
      <c r="E285" s="153" t="s">
        <v>1</v>
      </c>
      <c r="F285" s="154" t="s">
        <v>4592</v>
      </c>
      <c r="H285" s="155">
        <v>1.4999999999999999E-2</v>
      </c>
      <c r="I285" s="156"/>
      <c r="L285" s="151"/>
      <c r="M285" s="157"/>
      <c r="T285" s="158"/>
      <c r="AT285" s="153" t="s">
        <v>384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375</v>
      </c>
    </row>
    <row r="286" spans="2:65" s="12" customFormat="1" ht="11.25" x14ac:dyDescent="0.2">
      <c r="B286" s="151"/>
      <c r="D286" s="152" t="s">
        <v>384</v>
      </c>
      <c r="E286" s="153" t="s">
        <v>1</v>
      </c>
      <c r="F286" s="154" t="s">
        <v>4593</v>
      </c>
      <c r="H286" s="155">
        <v>4.5999999999999999E-2</v>
      </c>
      <c r="I286" s="156"/>
      <c r="L286" s="151"/>
      <c r="M286" s="157"/>
      <c r="T286" s="158"/>
      <c r="AT286" s="153" t="s">
        <v>384</v>
      </c>
      <c r="AU286" s="153" t="s">
        <v>85</v>
      </c>
      <c r="AV286" s="12" t="s">
        <v>85</v>
      </c>
      <c r="AW286" s="12" t="s">
        <v>32</v>
      </c>
      <c r="AX286" s="12" t="s">
        <v>76</v>
      </c>
      <c r="AY286" s="153" t="s">
        <v>375</v>
      </c>
    </row>
    <row r="287" spans="2:65" s="13" customFormat="1" ht="11.25" x14ac:dyDescent="0.2">
      <c r="B287" s="159"/>
      <c r="D287" s="152" t="s">
        <v>384</v>
      </c>
      <c r="E287" s="160" t="s">
        <v>1</v>
      </c>
      <c r="F287" s="161" t="s">
        <v>387</v>
      </c>
      <c r="H287" s="162">
        <v>6.0999999999999999E-2</v>
      </c>
      <c r="I287" s="163"/>
      <c r="L287" s="159"/>
      <c r="M287" s="164"/>
      <c r="T287" s="165"/>
      <c r="AT287" s="160" t="s">
        <v>384</v>
      </c>
      <c r="AU287" s="160" t="s">
        <v>85</v>
      </c>
      <c r="AV287" s="13" t="s">
        <v>382</v>
      </c>
      <c r="AW287" s="13" t="s">
        <v>32</v>
      </c>
      <c r="AX287" s="13" t="s">
        <v>83</v>
      </c>
      <c r="AY287" s="160" t="s">
        <v>375</v>
      </c>
    </row>
    <row r="288" spans="2:65" s="1" customFormat="1" ht="24.2" customHeight="1" x14ac:dyDescent="0.2">
      <c r="B288" s="32"/>
      <c r="C288" s="138" t="s">
        <v>598</v>
      </c>
      <c r="D288" s="138" t="s">
        <v>377</v>
      </c>
      <c r="E288" s="139" t="s">
        <v>4594</v>
      </c>
      <c r="F288" s="140" t="s">
        <v>4595</v>
      </c>
      <c r="G288" s="141" t="s">
        <v>421</v>
      </c>
      <c r="H288" s="142">
        <v>0.56000000000000005</v>
      </c>
      <c r="I288" s="143"/>
      <c r="J288" s="144">
        <f>ROUND(I288*H288,2)</f>
        <v>0</v>
      </c>
      <c r="K288" s="140" t="s">
        <v>381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1.0900000000000001</v>
      </c>
      <c r="R288" s="147">
        <f>Q288*H288</f>
        <v>0.61040000000000005</v>
      </c>
      <c r="S288" s="147">
        <v>0</v>
      </c>
      <c r="T288" s="148">
        <f>S288*H288</f>
        <v>0</v>
      </c>
      <c r="AR288" s="149" t="s">
        <v>382</v>
      </c>
      <c r="AT288" s="149" t="s">
        <v>377</v>
      </c>
      <c r="AU288" s="149" t="s">
        <v>85</v>
      </c>
      <c r="AY288" s="17" t="s">
        <v>375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382</v>
      </c>
      <c r="BM288" s="149" t="s">
        <v>4596</v>
      </c>
    </row>
    <row r="289" spans="2:65" s="14" customFormat="1" ht="11.25" x14ac:dyDescent="0.2">
      <c r="B289" s="166"/>
      <c r="D289" s="152" t="s">
        <v>384</v>
      </c>
      <c r="E289" s="167" t="s">
        <v>1</v>
      </c>
      <c r="F289" s="168" t="s">
        <v>4597</v>
      </c>
      <c r="H289" s="167" t="s">
        <v>1</v>
      </c>
      <c r="I289" s="169"/>
      <c r="L289" s="166"/>
      <c r="M289" s="170"/>
      <c r="T289" s="171"/>
      <c r="AT289" s="167" t="s">
        <v>384</v>
      </c>
      <c r="AU289" s="167" t="s">
        <v>85</v>
      </c>
      <c r="AV289" s="14" t="s">
        <v>83</v>
      </c>
      <c r="AW289" s="14" t="s">
        <v>32</v>
      </c>
      <c r="AX289" s="14" t="s">
        <v>76</v>
      </c>
      <c r="AY289" s="167" t="s">
        <v>375</v>
      </c>
    </row>
    <row r="290" spans="2:65" s="12" customFormat="1" ht="11.25" x14ac:dyDescent="0.2">
      <c r="B290" s="151"/>
      <c r="D290" s="152" t="s">
        <v>384</v>
      </c>
      <c r="E290" s="153" t="s">
        <v>1</v>
      </c>
      <c r="F290" s="154" t="s">
        <v>4598</v>
      </c>
      <c r="H290" s="155">
        <v>0.28000000000000003</v>
      </c>
      <c r="I290" s="156"/>
      <c r="L290" s="151"/>
      <c r="M290" s="157"/>
      <c r="T290" s="158"/>
      <c r="AT290" s="153" t="s">
        <v>384</v>
      </c>
      <c r="AU290" s="153" t="s">
        <v>85</v>
      </c>
      <c r="AV290" s="12" t="s">
        <v>85</v>
      </c>
      <c r="AW290" s="12" t="s">
        <v>32</v>
      </c>
      <c r="AX290" s="12" t="s">
        <v>76</v>
      </c>
      <c r="AY290" s="153" t="s">
        <v>375</v>
      </c>
    </row>
    <row r="291" spans="2:65" s="12" customFormat="1" ht="11.25" x14ac:dyDescent="0.2">
      <c r="B291" s="151"/>
      <c r="D291" s="152" t="s">
        <v>384</v>
      </c>
      <c r="E291" s="153" t="s">
        <v>1</v>
      </c>
      <c r="F291" s="154" t="s">
        <v>4599</v>
      </c>
      <c r="H291" s="155">
        <v>0.28000000000000003</v>
      </c>
      <c r="I291" s="156"/>
      <c r="L291" s="151"/>
      <c r="M291" s="157"/>
      <c r="T291" s="158"/>
      <c r="AT291" s="153" t="s">
        <v>384</v>
      </c>
      <c r="AU291" s="153" t="s">
        <v>85</v>
      </c>
      <c r="AV291" s="12" t="s">
        <v>85</v>
      </c>
      <c r="AW291" s="12" t="s">
        <v>32</v>
      </c>
      <c r="AX291" s="12" t="s">
        <v>76</v>
      </c>
      <c r="AY291" s="153" t="s">
        <v>375</v>
      </c>
    </row>
    <row r="292" spans="2:65" s="13" customFormat="1" ht="11.25" x14ac:dyDescent="0.2">
      <c r="B292" s="159"/>
      <c r="D292" s="152" t="s">
        <v>384</v>
      </c>
      <c r="E292" s="160" t="s">
        <v>1</v>
      </c>
      <c r="F292" s="161" t="s">
        <v>387</v>
      </c>
      <c r="H292" s="162">
        <v>0.56000000000000005</v>
      </c>
      <c r="I292" s="163"/>
      <c r="L292" s="159"/>
      <c r="M292" s="164"/>
      <c r="T292" s="165"/>
      <c r="AT292" s="160" t="s">
        <v>384</v>
      </c>
      <c r="AU292" s="160" t="s">
        <v>85</v>
      </c>
      <c r="AV292" s="13" t="s">
        <v>382</v>
      </c>
      <c r="AW292" s="13" t="s">
        <v>32</v>
      </c>
      <c r="AX292" s="13" t="s">
        <v>83</v>
      </c>
      <c r="AY292" s="160" t="s">
        <v>375</v>
      </c>
    </row>
    <row r="293" spans="2:65" s="1" customFormat="1" ht="24.2" customHeight="1" x14ac:dyDescent="0.2">
      <c r="B293" s="32"/>
      <c r="C293" s="138" t="s">
        <v>604</v>
      </c>
      <c r="D293" s="138" t="s">
        <v>377</v>
      </c>
      <c r="E293" s="139" t="s">
        <v>4600</v>
      </c>
      <c r="F293" s="140" t="s">
        <v>4601</v>
      </c>
      <c r="G293" s="141" t="s">
        <v>380</v>
      </c>
      <c r="H293" s="142">
        <v>2.61</v>
      </c>
      <c r="I293" s="143"/>
      <c r="J293" s="144">
        <f>ROUND(I293*H293,2)</f>
        <v>0</v>
      </c>
      <c r="K293" s="140" t="s">
        <v>381</v>
      </c>
      <c r="L293" s="32"/>
      <c r="M293" s="145" t="s">
        <v>1</v>
      </c>
      <c r="N293" s="146" t="s">
        <v>41</v>
      </c>
      <c r="P293" s="147">
        <f>O293*H293</f>
        <v>0</v>
      </c>
      <c r="Q293" s="147">
        <v>0.1094</v>
      </c>
      <c r="R293" s="147">
        <f>Q293*H293</f>
        <v>0.28553399999999995</v>
      </c>
      <c r="S293" s="147">
        <v>0</v>
      </c>
      <c r="T293" s="148">
        <f>S293*H293</f>
        <v>0</v>
      </c>
      <c r="AR293" s="149" t="s">
        <v>382</v>
      </c>
      <c r="AT293" s="149" t="s">
        <v>377</v>
      </c>
      <c r="AU293" s="149" t="s">
        <v>85</v>
      </c>
      <c r="AY293" s="17" t="s">
        <v>375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382</v>
      </c>
      <c r="BM293" s="149" t="s">
        <v>4602</v>
      </c>
    </row>
    <row r="294" spans="2:65" s="14" customFormat="1" ht="11.25" x14ac:dyDescent="0.2">
      <c r="B294" s="166"/>
      <c r="D294" s="152" t="s">
        <v>384</v>
      </c>
      <c r="E294" s="167" t="s">
        <v>1</v>
      </c>
      <c r="F294" s="168" t="s">
        <v>4603</v>
      </c>
      <c r="H294" s="167" t="s">
        <v>1</v>
      </c>
      <c r="I294" s="169"/>
      <c r="L294" s="166"/>
      <c r="M294" s="170"/>
      <c r="T294" s="171"/>
      <c r="AT294" s="167" t="s">
        <v>384</v>
      </c>
      <c r="AU294" s="167" t="s">
        <v>85</v>
      </c>
      <c r="AV294" s="14" t="s">
        <v>83</v>
      </c>
      <c r="AW294" s="14" t="s">
        <v>32</v>
      </c>
      <c r="AX294" s="14" t="s">
        <v>76</v>
      </c>
      <c r="AY294" s="167" t="s">
        <v>375</v>
      </c>
    </row>
    <row r="295" spans="2:65" s="12" customFormat="1" ht="11.25" x14ac:dyDescent="0.2">
      <c r="B295" s="151"/>
      <c r="D295" s="152" t="s">
        <v>384</v>
      </c>
      <c r="E295" s="153" t="s">
        <v>1</v>
      </c>
      <c r="F295" s="154" t="s">
        <v>4604</v>
      </c>
      <c r="H295" s="155">
        <v>2.61</v>
      </c>
      <c r="I295" s="156"/>
      <c r="L295" s="151"/>
      <c r="M295" s="157"/>
      <c r="T295" s="158"/>
      <c r="AT295" s="153" t="s">
        <v>384</v>
      </c>
      <c r="AU295" s="153" t="s">
        <v>85</v>
      </c>
      <c r="AV295" s="12" t="s">
        <v>85</v>
      </c>
      <c r="AW295" s="12" t="s">
        <v>32</v>
      </c>
      <c r="AX295" s="12" t="s">
        <v>76</v>
      </c>
      <c r="AY295" s="153" t="s">
        <v>375</v>
      </c>
    </row>
    <row r="296" spans="2:65" s="13" customFormat="1" ht="11.25" x14ac:dyDescent="0.2">
      <c r="B296" s="159"/>
      <c r="D296" s="152" t="s">
        <v>384</v>
      </c>
      <c r="E296" s="160" t="s">
        <v>1</v>
      </c>
      <c r="F296" s="161" t="s">
        <v>387</v>
      </c>
      <c r="H296" s="162">
        <v>2.61</v>
      </c>
      <c r="I296" s="163"/>
      <c r="L296" s="159"/>
      <c r="M296" s="164"/>
      <c r="T296" s="165"/>
      <c r="AT296" s="160" t="s">
        <v>384</v>
      </c>
      <c r="AU296" s="160" t="s">
        <v>85</v>
      </c>
      <c r="AV296" s="13" t="s">
        <v>382</v>
      </c>
      <c r="AW296" s="13" t="s">
        <v>32</v>
      </c>
      <c r="AX296" s="13" t="s">
        <v>83</v>
      </c>
      <c r="AY296" s="160" t="s">
        <v>375</v>
      </c>
    </row>
    <row r="297" spans="2:65" s="1" customFormat="1" ht="24.2" customHeight="1" x14ac:dyDescent="0.2">
      <c r="B297" s="32"/>
      <c r="C297" s="138" t="s">
        <v>609</v>
      </c>
      <c r="D297" s="138" t="s">
        <v>377</v>
      </c>
      <c r="E297" s="139" t="s">
        <v>4605</v>
      </c>
      <c r="F297" s="140" t="s">
        <v>4606</v>
      </c>
      <c r="G297" s="141" t="s">
        <v>380</v>
      </c>
      <c r="H297" s="142">
        <v>53.308999999999997</v>
      </c>
      <c r="I297" s="143"/>
      <c r="J297" s="144">
        <f>ROUND(I297*H297,2)</f>
        <v>0</v>
      </c>
      <c r="K297" s="140" t="s">
        <v>381</v>
      </c>
      <c r="L297" s="32"/>
      <c r="M297" s="145" t="s">
        <v>1</v>
      </c>
      <c r="N297" s="146" t="s">
        <v>41</v>
      </c>
      <c r="P297" s="147">
        <f>O297*H297</f>
        <v>0</v>
      </c>
      <c r="Q297" s="147">
        <v>6.1719999999999997E-2</v>
      </c>
      <c r="R297" s="147">
        <f>Q297*H297</f>
        <v>3.2902314799999997</v>
      </c>
      <c r="S297" s="147">
        <v>0</v>
      </c>
      <c r="T297" s="148">
        <f>S297*H297</f>
        <v>0</v>
      </c>
      <c r="AR297" s="149" t="s">
        <v>382</v>
      </c>
      <c r="AT297" s="149" t="s">
        <v>377</v>
      </c>
      <c r="AU297" s="149" t="s">
        <v>85</v>
      </c>
      <c r="AY297" s="17" t="s">
        <v>375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83</v>
      </c>
      <c r="BK297" s="150">
        <f>ROUND(I297*H297,2)</f>
        <v>0</v>
      </c>
      <c r="BL297" s="17" t="s">
        <v>382</v>
      </c>
      <c r="BM297" s="149" t="s">
        <v>4607</v>
      </c>
    </row>
    <row r="298" spans="2:65" s="14" customFormat="1" ht="11.25" x14ac:dyDescent="0.2">
      <c r="B298" s="166"/>
      <c r="D298" s="152" t="s">
        <v>384</v>
      </c>
      <c r="E298" s="167" t="s">
        <v>1</v>
      </c>
      <c r="F298" s="168" t="s">
        <v>4608</v>
      </c>
      <c r="H298" s="167" t="s">
        <v>1</v>
      </c>
      <c r="I298" s="169"/>
      <c r="L298" s="166"/>
      <c r="M298" s="170"/>
      <c r="T298" s="171"/>
      <c r="AT298" s="167" t="s">
        <v>384</v>
      </c>
      <c r="AU298" s="167" t="s">
        <v>85</v>
      </c>
      <c r="AV298" s="14" t="s">
        <v>83</v>
      </c>
      <c r="AW298" s="14" t="s">
        <v>32</v>
      </c>
      <c r="AX298" s="14" t="s">
        <v>76</v>
      </c>
      <c r="AY298" s="167" t="s">
        <v>375</v>
      </c>
    </row>
    <row r="299" spans="2:65" s="12" customFormat="1" ht="11.25" x14ac:dyDescent="0.2">
      <c r="B299" s="151"/>
      <c r="D299" s="152" t="s">
        <v>384</v>
      </c>
      <c r="E299" s="153" t="s">
        <v>1</v>
      </c>
      <c r="F299" s="154" t="s">
        <v>4609</v>
      </c>
      <c r="H299" s="155">
        <v>21.263000000000002</v>
      </c>
      <c r="I299" s="156"/>
      <c r="L299" s="151"/>
      <c r="M299" s="157"/>
      <c r="T299" s="158"/>
      <c r="AT299" s="153" t="s">
        <v>384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375</v>
      </c>
    </row>
    <row r="300" spans="2:65" s="12" customFormat="1" ht="11.25" x14ac:dyDescent="0.2">
      <c r="B300" s="151"/>
      <c r="D300" s="152" t="s">
        <v>384</v>
      </c>
      <c r="E300" s="153" t="s">
        <v>1</v>
      </c>
      <c r="F300" s="154" t="s">
        <v>4610</v>
      </c>
      <c r="H300" s="155">
        <v>32.045999999999999</v>
      </c>
      <c r="I300" s="156"/>
      <c r="L300" s="151"/>
      <c r="M300" s="157"/>
      <c r="T300" s="158"/>
      <c r="AT300" s="153" t="s">
        <v>384</v>
      </c>
      <c r="AU300" s="153" t="s">
        <v>85</v>
      </c>
      <c r="AV300" s="12" t="s">
        <v>85</v>
      </c>
      <c r="AW300" s="12" t="s">
        <v>32</v>
      </c>
      <c r="AX300" s="12" t="s">
        <v>76</v>
      </c>
      <c r="AY300" s="153" t="s">
        <v>375</v>
      </c>
    </row>
    <row r="301" spans="2:65" s="13" customFormat="1" ht="11.25" x14ac:dyDescent="0.2">
      <c r="B301" s="159"/>
      <c r="D301" s="152" t="s">
        <v>384</v>
      </c>
      <c r="E301" s="160" t="s">
        <v>4429</v>
      </c>
      <c r="F301" s="161" t="s">
        <v>387</v>
      </c>
      <c r="H301" s="162">
        <v>53.308999999999997</v>
      </c>
      <c r="I301" s="163"/>
      <c r="L301" s="159"/>
      <c r="M301" s="164"/>
      <c r="T301" s="165"/>
      <c r="AT301" s="160" t="s">
        <v>384</v>
      </c>
      <c r="AU301" s="160" t="s">
        <v>85</v>
      </c>
      <c r="AV301" s="13" t="s">
        <v>382</v>
      </c>
      <c r="AW301" s="13" t="s">
        <v>32</v>
      </c>
      <c r="AX301" s="13" t="s">
        <v>83</v>
      </c>
      <c r="AY301" s="160" t="s">
        <v>375</v>
      </c>
    </row>
    <row r="302" spans="2:65" s="1" customFormat="1" ht="24.2" customHeight="1" x14ac:dyDescent="0.2">
      <c r="B302" s="32"/>
      <c r="C302" s="138" t="s">
        <v>628</v>
      </c>
      <c r="D302" s="138" t="s">
        <v>377</v>
      </c>
      <c r="E302" s="139" t="s">
        <v>4611</v>
      </c>
      <c r="F302" s="140" t="s">
        <v>4612</v>
      </c>
      <c r="G302" s="141" t="s">
        <v>380</v>
      </c>
      <c r="H302" s="142">
        <v>34.484000000000002</v>
      </c>
      <c r="I302" s="143"/>
      <c r="J302" s="144">
        <f>ROUND(I302*H302,2)</f>
        <v>0</v>
      </c>
      <c r="K302" s="140" t="s">
        <v>381</v>
      </c>
      <c r="L302" s="32"/>
      <c r="M302" s="145" t="s">
        <v>1</v>
      </c>
      <c r="N302" s="146" t="s">
        <v>41</v>
      </c>
      <c r="P302" s="147">
        <f>O302*H302</f>
        <v>0</v>
      </c>
      <c r="Q302" s="147">
        <v>6.9980000000000001E-2</v>
      </c>
      <c r="R302" s="147">
        <f>Q302*H302</f>
        <v>2.41319032</v>
      </c>
      <c r="S302" s="147">
        <v>0</v>
      </c>
      <c r="T302" s="148">
        <f>S302*H302</f>
        <v>0</v>
      </c>
      <c r="AR302" s="149" t="s">
        <v>382</v>
      </c>
      <c r="AT302" s="149" t="s">
        <v>377</v>
      </c>
      <c r="AU302" s="149" t="s">
        <v>85</v>
      </c>
      <c r="AY302" s="17" t="s">
        <v>375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382</v>
      </c>
      <c r="BM302" s="149" t="s">
        <v>4613</v>
      </c>
    </row>
    <row r="303" spans="2:65" s="14" customFormat="1" ht="11.25" x14ac:dyDescent="0.2">
      <c r="B303" s="166"/>
      <c r="D303" s="152" t="s">
        <v>384</v>
      </c>
      <c r="E303" s="167" t="s">
        <v>1</v>
      </c>
      <c r="F303" s="168" t="s">
        <v>4614</v>
      </c>
      <c r="H303" s="167" t="s">
        <v>1</v>
      </c>
      <c r="I303" s="169"/>
      <c r="L303" s="166"/>
      <c r="M303" s="170"/>
      <c r="T303" s="171"/>
      <c r="AT303" s="167" t="s">
        <v>384</v>
      </c>
      <c r="AU303" s="167" t="s">
        <v>85</v>
      </c>
      <c r="AV303" s="14" t="s">
        <v>83</v>
      </c>
      <c r="AW303" s="14" t="s">
        <v>32</v>
      </c>
      <c r="AX303" s="14" t="s">
        <v>76</v>
      </c>
      <c r="AY303" s="167" t="s">
        <v>375</v>
      </c>
    </row>
    <row r="304" spans="2:65" s="12" customFormat="1" ht="11.25" x14ac:dyDescent="0.2">
      <c r="B304" s="151"/>
      <c r="D304" s="152" t="s">
        <v>384</v>
      </c>
      <c r="E304" s="153" t="s">
        <v>1</v>
      </c>
      <c r="F304" s="154" t="s">
        <v>4615</v>
      </c>
      <c r="H304" s="155">
        <v>11.218</v>
      </c>
      <c r="I304" s="156"/>
      <c r="L304" s="151"/>
      <c r="M304" s="157"/>
      <c r="T304" s="158"/>
      <c r="AT304" s="153" t="s">
        <v>384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375</v>
      </c>
    </row>
    <row r="305" spans="2:65" s="12" customFormat="1" ht="11.25" x14ac:dyDescent="0.2">
      <c r="B305" s="151"/>
      <c r="D305" s="152" t="s">
        <v>384</v>
      </c>
      <c r="E305" s="153" t="s">
        <v>1</v>
      </c>
      <c r="F305" s="154" t="s">
        <v>4616</v>
      </c>
      <c r="H305" s="155">
        <v>23.265999999999998</v>
      </c>
      <c r="I305" s="156"/>
      <c r="L305" s="151"/>
      <c r="M305" s="157"/>
      <c r="T305" s="158"/>
      <c r="AT305" s="153" t="s">
        <v>384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375</v>
      </c>
    </row>
    <row r="306" spans="2:65" s="13" customFormat="1" ht="11.25" x14ac:dyDescent="0.2">
      <c r="B306" s="159"/>
      <c r="D306" s="152" t="s">
        <v>384</v>
      </c>
      <c r="E306" s="160" t="s">
        <v>4432</v>
      </c>
      <c r="F306" s="161" t="s">
        <v>387</v>
      </c>
      <c r="H306" s="162">
        <v>34.484000000000002</v>
      </c>
      <c r="I306" s="163"/>
      <c r="L306" s="159"/>
      <c r="M306" s="164"/>
      <c r="T306" s="165"/>
      <c r="AT306" s="160" t="s">
        <v>384</v>
      </c>
      <c r="AU306" s="160" t="s">
        <v>85</v>
      </c>
      <c r="AV306" s="13" t="s">
        <v>382</v>
      </c>
      <c r="AW306" s="13" t="s">
        <v>32</v>
      </c>
      <c r="AX306" s="13" t="s">
        <v>83</v>
      </c>
      <c r="AY306" s="160" t="s">
        <v>375</v>
      </c>
    </row>
    <row r="307" spans="2:65" s="1" customFormat="1" ht="24.2" customHeight="1" x14ac:dyDescent="0.2">
      <c r="B307" s="32"/>
      <c r="C307" s="138" t="s">
        <v>634</v>
      </c>
      <c r="D307" s="138" t="s">
        <v>377</v>
      </c>
      <c r="E307" s="139" t="s">
        <v>4617</v>
      </c>
      <c r="F307" s="140" t="s">
        <v>4618</v>
      </c>
      <c r="G307" s="141" t="s">
        <v>380</v>
      </c>
      <c r="H307" s="142">
        <v>18.289000000000001</v>
      </c>
      <c r="I307" s="143"/>
      <c r="J307" s="144">
        <f>ROUND(I307*H307,2)</f>
        <v>0</v>
      </c>
      <c r="K307" s="140" t="s">
        <v>381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0.25364999999999999</v>
      </c>
      <c r="R307" s="147">
        <f>Q307*H307</f>
        <v>4.6390048500000001</v>
      </c>
      <c r="S307" s="147">
        <v>0</v>
      </c>
      <c r="T307" s="148">
        <f>S307*H307</f>
        <v>0</v>
      </c>
      <c r="AR307" s="149" t="s">
        <v>382</v>
      </c>
      <c r="AT307" s="149" t="s">
        <v>377</v>
      </c>
      <c r="AU307" s="149" t="s">
        <v>85</v>
      </c>
      <c r="AY307" s="17" t="s">
        <v>375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382</v>
      </c>
      <c r="BM307" s="149" t="s">
        <v>4619</v>
      </c>
    </row>
    <row r="308" spans="2:65" s="12" customFormat="1" ht="11.25" x14ac:dyDescent="0.2">
      <c r="B308" s="151"/>
      <c r="D308" s="152" t="s">
        <v>384</v>
      </c>
      <c r="E308" s="153" t="s">
        <v>1</v>
      </c>
      <c r="F308" s="154" t="s">
        <v>4620</v>
      </c>
      <c r="H308" s="155">
        <v>11.88</v>
      </c>
      <c r="I308" s="156"/>
      <c r="L308" s="151"/>
      <c r="M308" s="157"/>
      <c r="T308" s="158"/>
      <c r="AT308" s="153" t="s">
        <v>384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375</v>
      </c>
    </row>
    <row r="309" spans="2:65" s="14" customFormat="1" ht="11.25" x14ac:dyDescent="0.2">
      <c r="B309" s="166"/>
      <c r="D309" s="152" t="s">
        <v>384</v>
      </c>
      <c r="E309" s="167" t="s">
        <v>1</v>
      </c>
      <c r="F309" s="168" t="s">
        <v>4621</v>
      </c>
      <c r="H309" s="167" t="s">
        <v>1</v>
      </c>
      <c r="I309" s="169"/>
      <c r="L309" s="166"/>
      <c r="M309" s="170"/>
      <c r="T309" s="171"/>
      <c r="AT309" s="167" t="s">
        <v>384</v>
      </c>
      <c r="AU309" s="167" t="s">
        <v>85</v>
      </c>
      <c r="AV309" s="14" t="s">
        <v>83</v>
      </c>
      <c r="AW309" s="14" t="s">
        <v>32</v>
      </c>
      <c r="AX309" s="14" t="s">
        <v>76</v>
      </c>
      <c r="AY309" s="167" t="s">
        <v>375</v>
      </c>
    </row>
    <row r="310" spans="2:65" s="12" customFormat="1" ht="11.25" x14ac:dyDescent="0.2">
      <c r="B310" s="151"/>
      <c r="D310" s="152" t="s">
        <v>384</v>
      </c>
      <c r="E310" s="153" t="s">
        <v>1</v>
      </c>
      <c r="F310" s="154" t="s">
        <v>4622</v>
      </c>
      <c r="H310" s="155">
        <v>5.133</v>
      </c>
      <c r="I310" s="156"/>
      <c r="L310" s="151"/>
      <c r="M310" s="157"/>
      <c r="T310" s="158"/>
      <c r="AT310" s="153" t="s">
        <v>384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375</v>
      </c>
    </row>
    <row r="311" spans="2:65" s="12" customFormat="1" ht="11.25" x14ac:dyDescent="0.2">
      <c r="B311" s="151"/>
      <c r="D311" s="152" t="s">
        <v>384</v>
      </c>
      <c r="E311" s="153" t="s">
        <v>1</v>
      </c>
      <c r="F311" s="154" t="s">
        <v>4623</v>
      </c>
      <c r="H311" s="155">
        <v>0.71299999999999997</v>
      </c>
      <c r="I311" s="156"/>
      <c r="L311" s="151"/>
      <c r="M311" s="157"/>
      <c r="T311" s="158"/>
      <c r="AT311" s="153" t="s">
        <v>384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375</v>
      </c>
    </row>
    <row r="312" spans="2:65" s="12" customFormat="1" ht="11.25" x14ac:dyDescent="0.2">
      <c r="B312" s="151"/>
      <c r="D312" s="152" t="s">
        <v>384</v>
      </c>
      <c r="E312" s="153" t="s">
        <v>1</v>
      </c>
      <c r="F312" s="154" t="s">
        <v>4624</v>
      </c>
      <c r="H312" s="155">
        <v>0.56299999999999994</v>
      </c>
      <c r="I312" s="156"/>
      <c r="L312" s="151"/>
      <c r="M312" s="157"/>
      <c r="T312" s="158"/>
      <c r="AT312" s="153" t="s">
        <v>384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375</v>
      </c>
    </row>
    <row r="313" spans="2:65" s="13" customFormat="1" ht="11.25" x14ac:dyDescent="0.2">
      <c r="B313" s="159"/>
      <c r="D313" s="152" t="s">
        <v>384</v>
      </c>
      <c r="E313" s="160" t="s">
        <v>1</v>
      </c>
      <c r="F313" s="161" t="s">
        <v>387</v>
      </c>
      <c r="H313" s="162">
        <v>18.289000000000001</v>
      </c>
      <c r="I313" s="163"/>
      <c r="L313" s="159"/>
      <c r="M313" s="164"/>
      <c r="T313" s="165"/>
      <c r="AT313" s="160" t="s">
        <v>384</v>
      </c>
      <c r="AU313" s="160" t="s">
        <v>85</v>
      </c>
      <c r="AV313" s="13" t="s">
        <v>382</v>
      </c>
      <c r="AW313" s="13" t="s">
        <v>32</v>
      </c>
      <c r="AX313" s="13" t="s">
        <v>83</v>
      </c>
      <c r="AY313" s="160" t="s">
        <v>375</v>
      </c>
    </row>
    <row r="314" spans="2:65" s="1" customFormat="1" ht="24.2" customHeight="1" x14ac:dyDescent="0.2">
      <c r="B314" s="32"/>
      <c r="C314" s="138" t="s">
        <v>638</v>
      </c>
      <c r="D314" s="138" t="s">
        <v>377</v>
      </c>
      <c r="E314" s="139" t="s">
        <v>4625</v>
      </c>
      <c r="F314" s="140" t="s">
        <v>4626</v>
      </c>
      <c r="G314" s="141" t="s">
        <v>380</v>
      </c>
      <c r="H314" s="142">
        <v>8.1</v>
      </c>
      <c r="I314" s="143"/>
      <c r="J314" s="144">
        <f>ROUND(I314*H314,2)</f>
        <v>0</v>
      </c>
      <c r="K314" s="140" t="s">
        <v>381</v>
      </c>
      <c r="L314" s="32"/>
      <c r="M314" s="145" t="s">
        <v>1</v>
      </c>
      <c r="N314" s="146" t="s">
        <v>41</v>
      </c>
      <c r="P314" s="147">
        <f>O314*H314</f>
        <v>0</v>
      </c>
      <c r="Q314" s="147">
        <v>0.17818000000000001</v>
      </c>
      <c r="R314" s="147">
        <f>Q314*H314</f>
        <v>1.4432579999999999</v>
      </c>
      <c r="S314" s="147">
        <v>0</v>
      </c>
      <c r="T314" s="148">
        <f>S314*H314</f>
        <v>0</v>
      </c>
      <c r="AR314" s="149" t="s">
        <v>382</v>
      </c>
      <c r="AT314" s="149" t="s">
        <v>377</v>
      </c>
      <c r="AU314" s="149" t="s">
        <v>85</v>
      </c>
      <c r="AY314" s="17" t="s">
        <v>375</v>
      </c>
      <c r="BE314" s="150">
        <f>IF(N314="základní",J314,0)</f>
        <v>0</v>
      </c>
      <c r="BF314" s="150">
        <f>IF(N314="snížená",J314,0)</f>
        <v>0</v>
      </c>
      <c r="BG314" s="150">
        <f>IF(N314="zákl. přenesená",J314,0)</f>
        <v>0</v>
      </c>
      <c r="BH314" s="150">
        <f>IF(N314="sníž. přenesená",J314,0)</f>
        <v>0</v>
      </c>
      <c r="BI314" s="150">
        <f>IF(N314="nulová",J314,0)</f>
        <v>0</v>
      </c>
      <c r="BJ314" s="17" t="s">
        <v>83</v>
      </c>
      <c r="BK314" s="150">
        <f>ROUND(I314*H314,2)</f>
        <v>0</v>
      </c>
      <c r="BL314" s="17" t="s">
        <v>382</v>
      </c>
      <c r="BM314" s="149" t="s">
        <v>4627</v>
      </c>
    </row>
    <row r="315" spans="2:65" s="12" customFormat="1" ht="11.25" x14ac:dyDescent="0.2">
      <c r="B315" s="151"/>
      <c r="D315" s="152" t="s">
        <v>384</v>
      </c>
      <c r="E315" s="153" t="s">
        <v>1</v>
      </c>
      <c r="F315" s="154" t="s">
        <v>4628</v>
      </c>
      <c r="H315" s="155">
        <v>4.05</v>
      </c>
      <c r="I315" s="156"/>
      <c r="L315" s="151"/>
      <c r="M315" s="157"/>
      <c r="T315" s="158"/>
      <c r="AT315" s="153" t="s">
        <v>384</v>
      </c>
      <c r="AU315" s="153" t="s">
        <v>85</v>
      </c>
      <c r="AV315" s="12" t="s">
        <v>85</v>
      </c>
      <c r="AW315" s="12" t="s">
        <v>32</v>
      </c>
      <c r="AX315" s="12" t="s">
        <v>76</v>
      </c>
      <c r="AY315" s="153" t="s">
        <v>375</v>
      </c>
    </row>
    <row r="316" spans="2:65" s="12" customFormat="1" ht="11.25" x14ac:dyDescent="0.2">
      <c r="B316" s="151"/>
      <c r="D316" s="152" t="s">
        <v>384</v>
      </c>
      <c r="E316" s="153" t="s">
        <v>1</v>
      </c>
      <c r="F316" s="154" t="s">
        <v>4629</v>
      </c>
      <c r="H316" s="155">
        <v>4.05</v>
      </c>
      <c r="I316" s="156"/>
      <c r="L316" s="151"/>
      <c r="M316" s="157"/>
      <c r="T316" s="158"/>
      <c r="AT316" s="153" t="s">
        <v>384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375</v>
      </c>
    </row>
    <row r="317" spans="2:65" s="13" customFormat="1" ht="11.25" x14ac:dyDescent="0.2">
      <c r="B317" s="159"/>
      <c r="D317" s="152" t="s">
        <v>384</v>
      </c>
      <c r="E317" s="160" t="s">
        <v>1</v>
      </c>
      <c r="F317" s="161" t="s">
        <v>387</v>
      </c>
      <c r="H317" s="162">
        <v>8.1</v>
      </c>
      <c r="I317" s="163"/>
      <c r="L317" s="159"/>
      <c r="M317" s="164"/>
      <c r="T317" s="165"/>
      <c r="AT317" s="160" t="s">
        <v>384</v>
      </c>
      <c r="AU317" s="160" t="s">
        <v>85</v>
      </c>
      <c r="AV317" s="13" t="s">
        <v>382</v>
      </c>
      <c r="AW317" s="13" t="s">
        <v>32</v>
      </c>
      <c r="AX317" s="13" t="s">
        <v>83</v>
      </c>
      <c r="AY317" s="160" t="s">
        <v>375</v>
      </c>
    </row>
    <row r="318" spans="2:65" s="1" customFormat="1" ht="16.5" customHeight="1" x14ac:dyDescent="0.2">
      <c r="B318" s="32"/>
      <c r="C318" s="138" t="s">
        <v>645</v>
      </c>
      <c r="D318" s="138" t="s">
        <v>377</v>
      </c>
      <c r="E318" s="139" t="s">
        <v>599</v>
      </c>
      <c r="F318" s="140" t="s">
        <v>600</v>
      </c>
      <c r="G318" s="141" t="s">
        <v>380</v>
      </c>
      <c r="H318" s="142">
        <v>45.860999999999997</v>
      </c>
      <c r="I318" s="143"/>
      <c r="J318" s="144">
        <f>ROUND(I318*H318,2)</f>
        <v>0</v>
      </c>
      <c r="K318" s="140" t="s">
        <v>381</v>
      </c>
      <c r="L318" s="32"/>
      <c r="M318" s="145" t="s">
        <v>1</v>
      </c>
      <c r="N318" s="146" t="s">
        <v>41</v>
      </c>
      <c r="P318" s="147">
        <f>O318*H318</f>
        <v>0</v>
      </c>
      <c r="Q318" s="147">
        <v>8.3409999999999998E-2</v>
      </c>
      <c r="R318" s="147">
        <f>Q318*H318</f>
        <v>3.8252660099999996</v>
      </c>
      <c r="S318" s="147">
        <v>0</v>
      </c>
      <c r="T318" s="148">
        <f>S318*H318</f>
        <v>0</v>
      </c>
      <c r="AR318" s="149" t="s">
        <v>382</v>
      </c>
      <c r="AT318" s="149" t="s">
        <v>377</v>
      </c>
      <c r="AU318" s="149" t="s">
        <v>85</v>
      </c>
      <c r="AY318" s="17" t="s">
        <v>375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382</v>
      </c>
      <c r="BM318" s="149" t="s">
        <v>601</v>
      </c>
    </row>
    <row r="319" spans="2:65" s="14" customFormat="1" ht="11.25" x14ac:dyDescent="0.2">
      <c r="B319" s="166"/>
      <c r="D319" s="152" t="s">
        <v>384</v>
      </c>
      <c r="E319" s="167" t="s">
        <v>1</v>
      </c>
      <c r="F319" s="168" t="s">
        <v>4630</v>
      </c>
      <c r="H319" s="167" t="s">
        <v>1</v>
      </c>
      <c r="I319" s="169"/>
      <c r="L319" s="166"/>
      <c r="M319" s="170"/>
      <c r="T319" s="171"/>
      <c r="AT319" s="167" t="s">
        <v>384</v>
      </c>
      <c r="AU319" s="167" t="s">
        <v>85</v>
      </c>
      <c r="AV319" s="14" t="s">
        <v>83</v>
      </c>
      <c r="AW319" s="14" t="s">
        <v>32</v>
      </c>
      <c r="AX319" s="14" t="s">
        <v>76</v>
      </c>
      <c r="AY319" s="167" t="s">
        <v>375</v>
      </c>
    </row>
    <row r="320" spans="2:65" s="12" customFormat="1" ht="11.25" x14ac:dyDescent="0.2">
      <c r="B320" s="151"/>
      <c r="D320" s="152" t="s">
        <v>384</v>
      </c>
      <c r="E320" s="153" t="s">
        <v>1</v>
      </c>
      <c r="F320" s="154" t="s">
        <v>4631</v>
      </c>
      <c r="H320" s="155">
        <v>22.068000000000001</v>
      </c>
      <c r="I320" s="156"/>
      <c r="L320" s="151"/>
      <c r="M320" s="157"/>
      <c r="T320" s="158"/>
      <c r="AT320" s="153" t="s">
        <v>384</v>
      </c>
      <c r="AU320" s="153" t="s">
        <v>85</v>
      </c>
      <c r="AV320" s="12" t="s">
        <v>85</v>
      </c>
      <c r="AW320" s="12" t="s">
        <v>32</v>
      </c>
      <c r="AX320" s="12" t="s">
        <v>76</v>
      </c>
      <c r="AY320" s="153" t="s">
        <v>375</v>
      </c>
    </row>
    <row r="321" spans="2:65" s="12" customFormat="1" ht="11.25" x14ac:dyDescent="0.2">
      <c r="B321" s="151"/>
      <c r="D321" s="152" t="s">
        <v>384</v>
      </c>
      <c r="E321" s="153" t="s">
        <v>1</v>
      </c>
      <c r="F321" s="154" t="s">
        <v>4632</v>
      </c>
      <c r="H321" s="155">
        <v>23.792999999999999</v>
      </c>
      <c r="I321" s="156"/>
      <c r="L321" s="151"/>
      <c r="M321" s="157"/>
      <c r="T321" s="158"/>
      <c r="AT321" s="153" t="s">
        <v>384</v>
      </c>
      <c r="AU321" s="153" t="s">
        <v>85</v>
      </c>
      <c r="AV321" s="12" t="s">
        <v>85</v>
      </c>
      <c r="AW321" s="12" t="s">
        <v>32</v>
      </c>
      <c r="AX321" s="12" t="s">
        <v>76</v>
      </c>
      <c r="AY321" s="153" t="s">
        <v>375</v>
      </c>
    </row>
    <row r="322" spans="2:65" s="13" customFormat="1" ht="11.25" x14ac:dyDescent="0.2">
      <c r="B322" s="159"/>
      <c r="D322" s="152" t="s">
        <v>384</v>
      </c>
      <c r="E322" s="160" t="s">
        <v>1</v>
      </c>
      <c r="F322" s="161" t="s">
        <v>387</v>
      </c>
      <c r="H322" s="162">
        <v>45.860999999999997</v>
      </c>
      <c r="I322" s="163"/>
      <c r="L322" s="159"/>
      <c r="M322" s="164"/>
      <c r="T322" s="165"/>
      <c r="AT322" s="160" t="s">
        <v>384</v>
      </c>
      <c r="AU322" s="160" t="s">
        <v>85</v>
      </c>
      <c r="AV322" s="13" t="s">
        <v>382</v>
      </c>
      <c r="AW322" s="13" t="s">
        <v>32</v>
      </c>
      <c r="AX322" s="13" t="s">
        <v>83</v>
      </c>
      <c r="AY322" s="160" t="s">
        <v>375</v>
      </c>
    </row>
    <row r="323" spans="2:65" s="1" customFormat="1" ht="24.2" customHeight="1" x14ac:dyDescent="0.2">
      <c r="B323" s="32"/>
      <c r="C323" s="138" t="s">
        <v>650</v>
      </c>
      <c r="D323" s="138" t="s">
        <v>377</v>
      </c>
      <c r="E323" s="139" t="s">
        <v>4633</v>
      </c>
      <c r="F323" s="140" t="s">
        <v>4634</v>
      </c>
      <c r="G323" s="141" t="s">
        <v>380</v>
      </c>
      <c r="H323" s="142">
        <v>3.024</v>
      </c>
      <c r="I323" s="143"/>
      <c r="J323" s="144">
        <f>ROUND(I323*H323,2)</f>
        <v>0</v>
      </c>
      <c r="K323" s="140" t="s">
        <v>381</v>
      </c>
      <c r="L323" s="32"/>
      <c r="M323" s="145" t="s">
        <v>1</v>
      </c>
      <c r="N323" s="146" t="s">
        <v>41</v>
      </c>
      <c r="P323" s="147">
        <f>O323*H323</f>
        <v>0</v>
      </c>
      <c r="Q323" s="147">
        <v>7.8499999999999993E-3</v>
      </c>
      <c r="R323" s="147">
        <f>Q323*H323</f>
        <v>2.37384E-2</v>
      </c>
      <c r="S323" s="147">
        <v>0</v>
      </c>
      <c r="T323" s="148">
        <f>S323*H323</f>
        <v>0</v>
      </c>
      <c r="AR323" s="149" t="s">
        <v>382</v>
      </c>
      <c r="AT323" s="149" t="s">
        <v>377</v>
      </c>
      <c r="AU323" s="149" t="s">
        <v>85</v>
      </c>
      <c r="AY323" s="17" t="s">
        <v>375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382</v>
      </c>
      <c r="BM323" s="149" t="s">
        <v>4635</v>
      </c>
    </row>
    <row r="324" spans="2:65" s="12" customFormat="1" ht="11.25" x14ac:dyDescent="0.2">
      <c r="B324" s="151"/>
      <c r="D324" s="152" t="s">
        <v>384</v>
      </c>
      <c r="E324" s="153" t="s">
        <v>1</v>
      </c>
      <c r="F324" s="154" t="s">
        <v>4636</v>
      </c>
      <c r="H324" s="155">
        <v>1.512</v>
      </c>
      <c r="I324" s="156"/>
      <c r="L324" s="151"/>
      <c r="M324" s="157"/>
      <c r="T324" s="158"/>
      <c r="AT324" s="153" t="s">
        <v>384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375</v>
      </c>
    </row>
    <row r="325" spans="2:65" s="12" customFormat="1" ht="11.25" x14ac:dyDescent="0.2">
      <c r="B325" s="151"/>
      <c r="D325" s="152" t="s">
        <v>384</v>
      </c>
      <c r="E325" s="153" t="s">
        <v>1</v>
      </c>
      <c r="F325" s="154" t="s">
        <v>4637</v>
      </c>
      <c r="H325" s="155">
        <v>1.512</v>
      </c>
      <c r="I325" s="156"/>
      <c r="L325" s="151"/>
      <c r="M325" s="157"/>
      <c r="T325" s="158"/>
      <c r="AT325" s="153" t="s">
        <v>384</v>
      </c>
      <c r="AU325" s="153" t="s">
        <v>85</v>
      </c>
      <c r="AV325" s="12" t="s">
        <v>85</v>
      </c>
      <c r="AW325" s="12" t="s">
        <v>32</v>
      </c>
      <c r="AX325" s="12" t="s">
        <v>76</v>
      </c>
      <c r="AY325" s="153" t="s">
        <v>375</v>
      </c>
    </row>
    <row r="326" spans="2:65" s="13" customFormat="1" ht="11.25" x14ac:dyDescent="0.2">
      <c r="B326" s="159"/>
      <c r="D326" s="152" t="s">
        <v>384</v>
      </c>
      <c r="E326" s="160" t="s">
        <v>1</v>
      </c>
      <c r="F326" s="161" t="s">
        <v>387</v>
      </c>
      <c r="H326" s="162">
        <v>3.024</v>
      </c>
      <c r="I326" s="163"/>
      <c r="L326" s="159"/>
      <c r="M326" s="164"/>
      <c r="T326" s="165"/>
      <c r="AT326" s="160" t="s">
        <v>384</v>
      </c>
      <c r="AU326" s="160" t="s">
        <v>85</v>
      </c>
      <c r="AV326" s="13" t="s">
        <v>382</v>
      </c>
      <c r="AW326" s="13" t="s">
        <v>32</v>
      </c>
      <c r="AX326" s="13" t="s">
        <v>83</v>
      </c>
      <c r="AY326" s="160" t="s">
        <v>375</v>
      </c>
    </row>
    <row r="327" spans="2:65" s="1" customFormat="1" ht="24.2" customHeight="1" x14ac:dyDescent="0.2">
      <c r="B327" s="32"/>
      <c r="C327" s="138" t="s">
        <v>656</v>
      </c>
      <c r="D327" s="138" t="s">
        <v>377</v>
      </c>
      <c r="E327" s="139" t="s">
        <v>605</v>
      </c>
      <c r="F327" s="140" t="s">
        <v>606</v>
      </c>
      <c r="G327" s="141" t="s">
        <v>421</v>
      </c>
      <c r="H327" s="142">
        <v>0.13100000000000001</v>
      </c>
      <c r="I327" s="143"/>
      <c r="J327" s="144">
        <f>ROUND(I327*H327,2)</f>
        <v>0</v>
      </c>
      <c r="K327" s="140" t="s">
        <v>381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1.0384</v>
      </c>
      <c r="R327" s="147">
        <f>Q327*H327</f>
        <v>0.1360304</v>
      </c>
      <c r="S327" s="147">
        <v>0</v>
      </c>
      <c r="T327" s="148">
        <f>S327*H327</f>
        <v>0</v>
      </c>
      <c r="AR327" s="149" t="s">
        <v>382</v>
      </c>
      <c r="AT327" s="149" t="s">
        <v>377</v>
      </c>
      <c r="AU327" s="149" t="s">
        <v>85</v>
      </c>
      <c r="AY327" s="17" t="s">
        <v>375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382</v>
      </c>
      <c r="BM327" s="149" t="s">
        <v>607</v>
      </c>
    </row>
    <row r="328" spans="2:65" s="12" customFormat="1" ht="11.25" x14ac:dyDescent="0.2">
      <c r="B328" s="151"/>
      <c r="D328" s="152" t="s">
        <v>384</v>
      </c>
      <c r="E328" s="153" t="s">
        <v>1</v>
      </c>
      <c r="F328" s="154" t="s">
        <v>4638</v>
      </c>
      <c r="H328" s="155">
        <v>0.13100000000000001</v>
      </c>
      <c r="I328" s="156"/>
      <c r="L328" s="151"/>
      <c r="M328" s="157"/>
      <c r="T328" s="158"/>
      <c r="AT328" s="153" t="s">
        <v>384</v>
      </c>
      <c r="AU328" s="153" t="s">
        <v>85</v>
      </c>
      <c r="AV328" s="12" t="s">
        <v>85</v>
      </c>
      <c r="AW328" s="12" t="s">
        <v>32</v>
      </c>
      <c r="AX328" s="12" t="s">
        <v>83</v>
      </c>
      <c r="AY328" s="153" t="s">
        <v>375</v>
      </c>
    </row>
    <row r="329" spans="2:65" s="1" customFormat="1" ht="16.5" customHeight="1" x14ac:dyDescent="0.2">
      <c r="B329" s="32"/>
      <c r="C329" s="138" t="s">
        <v>667</v>
      </c>
      <c r="D329" s="138" t="s">
        <v>377</v>
      </c>
      <c r="E329" s="139" t="s">
        <v>610</v>
      </c>
      <c r="F329" s="140" t="s">
        <v>611</v>
      </c>
      <c r="G329" s="141" t="s">
        <v>390</v>
      </c>
      <c r="H329" s="142">
        <v>1.9630000000000001</v>
      </c>
      <c r="I329" s="143"/>
      <c r="J329" s="144">
        <f>ROUND(I329*H329,2)</f>
        <v>0</v>
      </c>
      <c r="K329" s="140" t="s">
        <v>381</v>
      </c>
      <c r="L329" s="32"/>
      <c r="M329" s="145" t="s">
        <v>1</v>
      </c>
      <c r="N329" s="146" t="s">
        <v>41</v>
      </c>
      <c r="P329" s="147">
        <f>O329*H329</f>
        <v>0</v>
      </c>
      <c r="Q329" s="147">
        <v>2.6446800000000001</v>
      </c>
      <c r="R329" s="147">
        <f>Q329*H329</f>
        <v>5.1915068400000006</v>
      </c>
      <c r="S329" s="147">
        <v>0</v>
      </c>
      <c r="T329" s="148">
        <f>S329*H329</f>
        <v>0</v>
      </c>
      <c r="AR329" s="149" t="s">
        <v>382</v>
      </c>
      <c r="AT329" s="149" t="s">
        <v>377</v>
      </c>
      <c r="AU329" s="149" t="s">
        <v>85</v>
      </c>
      <c r="AY329" s="17" t="s">
        <v>375</v>
      </c>
      <c r="BE329" s="150">
        <f>IF(N329="základní",J329,0)</f>
        <v>0</v>
      </c>
      <c r="BF329" s="150">
        <f>IF(N329="snížená",J329,0)</f>
        <v>0</v>
      </c>
      <c r="BG329" s="150">
        <f>IF(N329="zákl. přenesená",J329,0)</f>
        <v>0</v>
      </c>
      <c r="BH329" s="150">
        <f>IF(N329="sníž. přenesená",J329,0)</f>
        <v>0</v>
      </c>
      <c r="BI329" s="150">
        <f>IF(N329="nulová",J329,0)</f>
        <v>0</v>
      </c>
      <c r="BJ329" s="17" t="s">
        <v>83</v>
      </c>
      <c r="BK329" s="150">
        <f>ROUND(I329*H329,2)</f>
        <v>0</v>
      </c>
      <c r="BL329" s="17" t="s">
        <v>382</v>
      </c>
      <c r="BM329" s="149" t="s">
        <v>612</v>
      </c>
    </row>
    <row r="330" spans="2:65" s="14" customFormat="1" ht="11.25" x14ac:dyDescent="0.2">
      <c r="B330" s="166"/>
      <c r="D330" s="152" t="s">
        <v>384</v>
      </c>
      <c r="E330" s="167" t="s">
        <v>1</v>
      </c>
      <c r="F330" s="168" t="s">
        <v>613</v>
      </c>
      <c r="H330" s="167" t="s">
        <v>1</v>
      </c>
      <c r="I330" s="169"/>
      <c r="L330" s="166"/>
      <c r="M330" s="170"/>
      <c r="T330" s="171"/>
      <c r="AT330" s="167" t="s">
        <v>384</v>
      </c>
      <c r="AU330" s="167" t="s">
        <v>85</v>
      </c>
      <c r="AV330" s="14" t="s">
        <v>83</v>
      </c>
      <c r="AW330" s="14" t="s">
        <v>32</v>
      </c>
      <c r="AX330" s="14" t="s">
        <v>76</v>
      </c>
      <c r="AY330" s="167" t="s">
        <v>375</v>
      </c>
    </row>
    <row r="331" spans="2:65" s="14" customFormat="1" ht="11.25" x14ac:dyDescent="0.2">
      <c r="B331" s="166"/>
      <c r="D331" s="152" t="s">
        <v>384</v>
      </c>
      <c r="E331" s="167" t="s">
        <v>1</v>
      </c>
      <c r="F331" s="168" t="s">
        <v>616</v>
      </c>
      <c r="H331" s="167" t="s">
        <v>1</v>
      </c>
      <c r="I331" s="169"/>
      <c r="L331" s="166"/>
      <c r="M331" s="170"/>
      <c r="T331" s="171"/>
      <c r="AT331" s="167" t="s">
        <v>384</v>
      </c>
      <c r="AU331" s="167" t="s">
        <v>85</v>
      </c>
      <c r="AV331" s="14" t="s">
        <v>83</v>
      </c>
      <c r="AW331" s="14" t="s">
        <v>32</v>
      </c>
      <c r="AX331" s="14" t="s">
        <v>76</v>
      </c>
      <c r="AY331" s="167" t="s">
        <v>375</v>
      </c>
    </row>
    <row r="332" spans="2:65" s="12" customFormat="1" ht="11.25" x14ac:dyDescent="0.2">
      <c r="B332" s="151"/>
      <c r="D332" s="152" t="s">
        <v>384</v>
      </c>
      <c r="E332" s="153" t="s">
        <v>1</v>
      </c>
      <c r="F332" s="154" t="s">
        <v>4639</v>
      </c>
      <c r="H332" s="155">
        <v>1.9630000000000001</v>
      </c>
      <c r="I332" s="156"/>
      <c r="L332" s="151"/>
      <c r="M332" s="157"/>
      <c r="T332" s="158"/>
      <c r="AT332" s="153" t="s">
        <v>384</v>
      </c>
      <c r="AU332" s="153" t="s">
        <v>85</v>
      </c>
      <c r="AV332" s="12" t="s">
        <v>85</v>
      </c>
      <c r="AW332" s="12" t="s">
        <v>32</v>
      </c>
      <c r="AX332" s="12" t="s">
        <v>76</v>
      </c>
      <c r="AY332" s="153" t="s">
        <v>375</v>
      </c>
    </row>
    <row r="333" spans="2:65" s="13" customFormat="1" ht="11.25" x14ac:dyDescent="0.2">
      <c r="B333" s="159"/>
      <c r="D333" s="152" t="s">
        <v>384</v>
      </c>
      <c r="E333" s="160" t="s">
        <v>1</v>
      </c>
      <c r="F333" s="161" t="s">
        <v>387</v>
      </c>
      <c r="H333" s="162">
        <v>1.9630000000000001</v>
      </c>
      <c r="I333" s="163"/>
      <c r="L333" s="159"/>
      <c r="M333" s="164"/>
      <c r="T333" s="165"/>
      <c r="AT333" s="160" t="s">
        <v>384</v>
      </c>
      <c r="AU333" s="160" t="s">
        <v>85</v>
      </c>
      <c r="AV333" s="13" t="s">
        <v>382</v>
      </c>
      <c r="AW333" s="13" t="s">
        <v>32</v>
      </c>
      <c r="AX333" s="13" t="s">
        <v>83</v>
      </c>
      <c r="AY333" s="160" t="s">
        <v>375</v>
      </c>
    </row>
    <row r="334" spans="2:65" s="11" customFormat="1" ht="22.9" customHeight="1" x14ac:dyDescent="0.2">
      <c r="B334" s="126"/>
      <c r="D334" s="127" t="s">
        <v>75</v>
      </c>
      <c r="E334" s="136" t="s">
        <v>626</v>
      </c>
      <c r="F334" s="136" t="s">
        <v>627</v>
      </c>
      <c r="I334" s="129"/>
      <c r="J334" s="137">
        <f>BK334</f>
        <v>0</v>
      </c>
      <c r="L334" s="126"/>
      <c r="M334" s="131"/>
      <c r="P334" s="132">
        <f>SUM(P335:P340)</f>
        <v>0</v>
      </c>
      <c r="R334" s="132">
        <f>SUM(R335:R340)</f>
        <v>0</v>
      </c>
      <c r="T334" s="133">
        <f>SUM(T335:T340)</f>
        <v>0</v>
      </c>
      <c r="AR334" s="127" t="s">
        <v>83</v>
      </c>
      <c r="AT334" s="134" t="s">
        <v>75</v>
      </c>
      <c r="AU334" s="134" t="s">
        <v>83</v>
      </c>
      <c r="AY334" s="127" t="s">
        <v>375</v>
      </c>
      <c r="BK334" s="135">
        <f>SUM(BK335:BK340)</f>
        <v>0</v>
      </c>
    </row>
    <row r="335" spans="2:65" s="1" customFormat="1" ht="33" customHeight="1" x14ac:dyDescent="0.2">
      <c r="B335" s="32"/>
      <c r="C335" s="138" t="s">
        <v>674</v>
      </c>
      <c r="D335" s="138" t="s">
        <v>377</v>
      </c>
      <c r="E335" s="139" t="s">
        <v>629</v>
      </c>
      <c r="F335" s="140" t="s">
        <v>630</v>
      </c>
      <c r="G335" s="141" t="s">
        <v>631</v>
      </c>
      <c r="H335" s="142">
        <v>1</v>
      </c>
      <c r="I335" s="143"/>
      <c r="J335" s="144">
        <f>ROUND(I335*H335,2)</f>
        <v>0</v>
      </c>
      <c r="K335" s="140" t="s">
        <v>632</v>
      </c>
      <c r="L335" s="32"/>
      <c r="M335" s="145" t="s">
        <v>1</v>
      </c>
      <c r="N335" s="146" t="s">
        <v>41</v>
      </c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AR335" s="149" t="s">
        <v>382</v>
      </c>
      <c r="AT335" s="149" t="s">
        <v>377</v>
      </c>
      <c r="AU335" s="149" t="s">
        <v>85</v>
      </c>
      <c r="AY335" s="17" t="s">
        <v>375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83</v>
      </c>
      <c r="BK335" s="150">
        <f>ROUND(I335*H335,2)</f>
        <v>0</v>
      </c>
      <c r="BL335" s="17" t="s">
        <v>382</v>
      </c>
      <c r="BM335" s="149" t="s">
        <v>4640</v>
      </c>
    </row>
    <row r="336" spans="2:65" s="1" customFormat="1" ht="37.9" customHeight="1" x14ac:dyDescent="0.2">
      <c r="B336" s="32"/>
      <c r="C336" s="138" t="s">
        <v>681</v>
      </c>
      <c r="D336" s="138" t="s">
        <v>377</v>
      </c>
      <c r="E336" s="139" t="s">
        <v>635</v>
      </c>
      <c r="F336" s="140" t="s">
        <v>636</v>
      </c>
      <c r="G336" s="141" t="s">
        <v>631</v>
      </c>
      <c r="H336" s="142">
        <v>1</v>
      </c>
      <c r="I336" s="143"/>
      <c r="J336" s="144">
        <f>ROUND(I336*H336,2)</f>
        <v>0</v>
      </c>
      <c r="K336" s="140" t="s">
        <v>632</v>
      </c>
      <c r="L336" s="32"/>
      <c r="M336" s="145" t="s">
        <v>1</v>
      </c>
      <c r="N336" s="146" t="s">
        <v>41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382</v>
      </c>
      <c r="AT336" s="149" t="s">
        <v>377</v>
      </c>
      <c r="AU336" s="149" t="s">
        <v>85</v>
      </c>
      <c r="AY336" s="17" t="s">
        <v>375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83</v>
      </c>
      <c r="BK336" s="150">
        <f>ROUND(I336*H336,2)</f>
        <v>0</v>
      </c>
      <c r="BL336" s="17" t="s">
        <v>382</v>
      </c>
      <c r="BM336" s="149" t="s">
        <v>4641</v>
      </c>
    </row>
    <row r="337" spans="2:65" s="1" customFormat="1" ht="37.9" customHeight="1" x14ac:dyDescent="0.2">
      <c r="B337" s="32"/>
      <c r="C337" s="138" t="s">
        <v>688</v>
      </c>
      <c r="D337" s="138" t="s">
        <v>377</v>
      </c>
      <c r="E337" s="139" t="s">
        <v>4642</v>
      </c>
      <c r="F337" s="140" t="s">
        <v>4643</v>
      </c>
      <c r="G337" s="141" t="s">
        <v>641</v>
      </c>
      <c r="H337" s="142">
        <v>18.899999999999999</v>
      </c>
      <c r="I337" s="143"/>
      <c r="J337" s="144">
        <f>ROUND(I337*H337,2)</f>
        <v>0</v>
      </c>
      <c r="K337" s="140" t="s">
        <v>632</v>
      </c>
      <c r="L337" s="32"/>
      <c r="M337" s="145" t="s">
        <v>1</v>
      </c>
      <c r="N337" s="146" t="s">
        <v>41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382</v>
      </c>
      <c r="AT337" s="149" t="s">
        <v>377</v>
      </c>
      <c r="AU337" s="149" t="s">
        <v>85</v>
      </c>
      <c r="AY337" s="17" t="s">
        <v>375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382</v>
      </c>
      <c r="BM337" s="149" t="s">
        <v>4644</v>
      </c>
    </row>
    <row r="338" spans="2:65" s="14" customFormat="1" ht="11.25" x14ac:dyDescent="0.2">
      <c r="B338" s="166"/>
      <c r="D338" s="152" t="s">
        <v>384</v>
      </c>
      <c r="E338" s="167" t="s">
        <v>1</v>
      </c>
      <c r="F338" s="168" t="s">
        <v>643</v>
      </c>
      <c r="H338" s="167" t="s">
        <v>1</v>
      </c>
      <c r="I338" s="169"/>
      <c r="L338" s="166"/>
      <c r="M338" s="170"/>
      <c r="T338" s="171"/>
      <c r="AT338" s="167" t="s">
        <v>384</v>
      </c>
      <c r="AU338" s="167" t="s">
        <v>85</v>
      </c>
      <c r="AV338" s="14" t="s">
        <v>83</v>
      </c>
      <c r="AW338" s="14" t="s">
        <v>32</v>
      </c>
      <c r="AX338" s="14" t="s">
        <v>76</v>
      </c>
      <c r="AY338" s="167" t="s">
        <v>375</v>
      </c>
    </row>
    <row r="339" spans="2:65" s="12" customFormat="1" ht="11.25" x14ac:dyDescent="0.2">
      <c r="B339" s="151"/>
      <c r="D339" s="152" t="s">
        <v>384</v>
      </c>
      <c r="E339" s="153" t="s">
        <v>1</v>
      </c>
      <c r="F339" s="154" t="s">
        <v>4645</v>
      </c>
      <c r="H339" s="155">
        <v>18.899999999999999</v>
      </c>
      <c r="I339" s="156"/>
      <c r="L339" s="151"/>
      <c r="M339" s="157"/>
      <c r="T339" s="158"/>
      <c r="AT339" s="153" t="s">
        <v>384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375</v>
      </c>
    </row>
    <row r="340" spans="2:65" s="13" customFormat="1" ht="11.25" x14ac:dyDescent="0.2">
      <c r="B340" s="159"/>
      <c r="D340" s="152" t="s">
        <v>384</v>
      </c>
      <c r="E340" s="160" t="s">
        <v>1</v>
      </c>
      <c r="F340" s="161" t="s">
        <v>387</v>
      </c>
      <c r="H340" s="162">
        <v>18.899999999999999</v>
      </c>
      <c r="I340" s="163"/>
      <c r="L340" s="159"/>
      <c r="M340" s="164"/>
      <c r="T340" s="165"/>
      <c r="AT340" s="160" t="s">
        <v>384</v>
      </c>
      <c r="AU340" s="160" t="s">
        <v>85</v>
      </c>
      <c r="AV340" s="13" t="s">
        <v>382</v>
      </c>
      <c r="AW340" s="13" t="s">
        <v>32</v>
      </c>
      <c r="AX340" s="13" t="s">
        <v>83</v>
      </c>
      <c r="AY340" s="160" t="s">
        <v>375</v>
      </c>
    </row>
    <row r="341" spans="2:65" s="11" customFormat="1" ht="22.9" customHeight="1" x14ac:dyDescent="0.2">
      <c r="B341" s="126"/>
      <c r="D341" s="127" t="s">
        <v>75</v>
      </c>
      <c r="E341" s="136" t="s">
        <v>382</v>
      </c>
      <c r="F341" s="136" t="s">
        <v>649</v>
      </c>
      <c r="I341" s="129"/>
      <c r="J341" s="137">
        <f>BK341</f>
        <v>0</v>
      </c>
      <c r="L341" s="126"/>
      <c r="M341" s="131"/>
      <c r="P341" s="132">
        <f>SUM(P342:P403)</f>
        <v>0</v>
      </c>
      <c r="R341" s="132">
        <f>SUM(R342:R403)</f>
        <v>53.372617840000011</v>
      </c>
      <c r="T341" s="133">
        <f>SUM(T342:T403)</f>
        <v>0</v>
      </c>
      <c r="AR341" s="127" t="s">
        <v>83</v>
      </c>
      <c r="AT341" s="134" t="s">
        <v>75</v>
      </c>
      <c r="AU341" s="134" t="s">
        <v>83</v>
      </c>
      <c r="AY341" s="127" t="s">
        <v>375</v>
      </c>
      <c r="BK341" s="135">
        <f>SUM(BK342:BK403)</f>
        <v>0</v>
      </c>
    </row>
    <row r="342" spans="2:65" s="1" customFormat="1" ht="24.2" customHeight="1" x14ac:dyDescent="0.2">
      <c r="B342" s="32"/>
      <c r="C342" s="138" t="s">
        <v>692</v>
      </c>
      <c r="D342" s="138" t="s">
        <v>377</v>
      </c>
      <c r="E342" s="139" t="s">
        <v>651</v>
      </c>
      <c r="F342" s="140" t="s">
        <v>4018</v>
      </c>
      <c r="G342" s="141" t="s">
        <v>532</v>
      </c>
      <c r="H342" s="142">
        <v>13</v>
      </c>
      <c r="I342" s="143"/>
      <c r="J342" s="144">
        <f>ROUND(I342*H342,2)</f>
        <v>0</v>
      </c>
      <c r="K342" s="140" t="s">
        <v>381</v>
      </c>
      <c r="L342" s="32"/>
      <c r="M342" s="145" t="s">
        <v>1</v>
      </c>
      <c r="N342" s="146" t="s">
        <v>41</v>
      </c>
      <c r="P342" s="147">
        <f>O342*H342</f>
        <v>0</v>
      </c>
      <c r="Q342" s="147">
        <v>0.12901000000000001</v>
      </c>
      <c r="R342" s="147">
        <f>Q342*H342</f>
        <v>1.6771300000000002</v>
      </c>
      <c r="S342" s="147">
        <v>0</v>
      </c>
      <c r="T342" s="148">
        <f>S342*H342</f>
        <v>0</v>
      </c>
      <c r="AR342" s="149" t="s">
        <v>382</v>
      </c>
      <c r="AT342" s="149" t="s">
        <v>377</v>
      </c>
      <c r="AU342" s="149" t="s">
        <v>85</v>
      </c>
      <c r="AY342" s="17" t="s">
        <v>375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382</v>
      </c>
      <c r="BM342" s="149" t="s">
        <v>653</v>
      </c>
    </row>
    <row r="343" spans="2:65" s="14" customFormat="1" ht="11.25" x14ac:dyDescent="0.2">
      <c r="B343" s="166"/>
      <c r="D343" s="152" t="s">
        <v>384</v>
      </c>
      <c r="E343" s="167" t="s">
        <v>1</v>
      </c>
      <c r="F343" s="168" t="s">
        <v>616</v>
      </c>
      <c r="H343" s="167" t="s">
        <v>1</v>
      </c>
      <c r="I343" s="169"/>
      <c r="L343" s="166"/>
      <c r="M343" s="170"/>
      <c r="T343" s="171"/>
      <c r="AT343" s="167" t="s">
        <v>384</v>
      </c>
      <c r="AU343" s="167" t="s">
        <v>85</v>
      </c>
      <c r="AV343" s="14" t="s">
        <v>83</v>
      </c>
      <c r="AW343" s="14" t="s">
        <v>32</v>
      </c>
      <c r="AX343" s="14" t="s">
        <v>76</v>
      </c>
      <c r="AY343" s="167" t="s">
        <v>375</v>
      </c>
    </row>
    <row r="344" spans="2:65" s="12" customFormat="1" ht="11.25" x14ac:dyDescent="0.2">
      <c r="B344" s="151"/>
      <c r="D344" s="152" t="s">
        <v>384</v>
      </c>
      <c r="E344" s="153" t="s">
        <v>1</v>
      </c>
      <c r="F344" s="154" t="s">
        <v>467</v>
      </c>
      <c r="H344" s="155">
        <v>13</v>
      </c>
      <c r="I344" s="156"/>
      <c r="L344" s="151"/>
      <c r="M344" s="157"/>
      <c r="T344" s="158"/>
      <c r="AT344" s="153" t="s">
        <v>384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375</v>
      </c>
    </row>
    <row r="345" spans="2:65" s="13" customFormat="1" ht="11.25" x14ac:dyDescent="0.2">
      <c r="B345" s="159"/>
      <c r="D345" s="152" t="s">
        <v>384</v>
      </c>
      <c r="E345" s="160" t="s">
        <v>1</v>
      </c>
      <c r="F345" s="161" t="s">
        <v>387</v>
      </c>
      <c r="H345" s="162">
        <v>13</v>
      </c>
      <c r="I345" s="163"/>
      <c r="L345" s="159"/>
      <c r="M345" s="164"/>
      <c r="T345" s="165"/>
      <c r="AT345" s="160" t="s">
        <v>384</v>
      </c>
      <c r="AU345" s="160" t="s">
        <v>85</v>
      </c>
      <c r="AV345" s="13" t="s">
        <v>382</v>
      </c>
      <c r="AW345" s="13" t="s">
        <v>32</v>
      </c>
      <c r="AX345" s="13" t="s">
        <v>83</v>
      </c>
      <c r="AY345" s="160" t="s">
        <v>375</v>
      </c>
    </row>
    <row r="346" spans="2:65" s="1" customFormat="1" ht="24.2" customHeight="1" x14ac:dyDescent="0.2">
      <c r="B346" s="32"/>
      <c r="C346" s="179" t="s">
        <v>696</v>
      </c>
      <c r="D346" s="179" t="s">
        <v>657</v>
      </c>
      <c r="E346" s="180" t="s">
        <v>658</v>
      </c>
      <c r="F346" s="181" t="s">
        <v>4020</v>
      </c>
      <c r="G346" s="182" t="s">
        <v>641</v>
      </c>
      <c r="H346" s="183">
        <v>98.15</v>
      </c>
      <c r="I346" s="184"/>
      <c r="J346" s="185">
        <f>ROUND(I346*H346,2)</f>
        <v>0</v>
      </c>
      <c r="K346" s="181" t="s">
        <v>381</v>
      </c>
      <c r="L346" s="186"/>
      <c r="M346" s="187" t="s">
        <v>1</v>
      </c>
      <c r="N346" s="188" t="s">
        <v>41</v>
      </c>
      <c r="P346" s="147">
        <f>O346*H346</f>
        <v>0</v>
      </c>
      <c r="Q346" s="147">
        <v>0.29499999999999998</v>
      </c>
      <c r="R346" s="147">
        <f>Q346*H346</f>
        <v>28.954250000000002</v>
      </c>
      <c r="S346" s="147">
        <v>0</v>
      </c>
      <c r="T346" s="148">
        <f>S346*H346</f>
        <v>0</v>
      </c>
      <c r="AR346" s="149" t="s">
        <v>424</v>
      </c>
      <c r="AT346" s="149" t="s">
        <v>657</v>
      </c>
      <c r="AU346" s="149" t="s">
        <v>85</v>
      </c>
      <c r="AY346" s="17" t="s">
        <v>375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83</v>
      </c>
      <c r="BK346" s="150">
        <f>ROUND(I346*H346,2)</f>
        <v>0</v>
      </c>
      <c r="BL346" s="17" t="s">
        <v>382</v>
      </c>
      <c r="BM346" s="149" t="s">
        <v>4646</v>
      </c>
    </row>
    <row r="347" spans="2:65" s="14" customFormat="1" ht="11.25" x14ac:dyDescent="0.2">
      <c r="B347" s="166"/>
      <c r="D347" s="152" t="s">
        <v>384</v>
      </c>
      <c r="E347" s="167" t="s">
        <v>1</v>
      </c>
      <c r="F347" s="168" t="s">
        <v>663</v>
      </c>
      <c r="H347" s="167" t="s">
        <v>1</v>
      </c>
      <c r="I347" s="169"/>
      <c r="L347" s="166"/>
      <c r="M347" s="170"/>
      <c r="T347" s="171"/>
      <c r="AT347" s="167" t="s">
        <v>384</v>
      </c>
      <c r="AU347" s="167" t="s">
        <v>85</v>
      </c>
      <c r="AV347" s="14" t="s">
        <v>83</v>
      </c>
      <c r="AW347" s="14" t="s">
        <v>32</v>
      </c>
      <c r="AX347" s="14" t="s">
        <v>76</v>
      </c>
      <c r="AY347" s="167" t="s">
        <v>375</v>
      </c>
    </row>
    <row r="348" spans="2:65" s="12" customFormat="1" ht="11.25" x14ac:dyDescent="0.2">
      <c r="B348" s="151"/>
      <c r="D348" s="152" t="s">
        <v>384</v>
      </c>
      <c r="E348" s="153" t="s">
        <v>1</v>
      </c>
      <c r="F348" s="154" t="s">
        <v>4647</v>
      </c>
      <c r="H348" s="155">
        <v>98.15</v>
      </c>
      <c r="I348" s="156"/>
      <c r="L348" s="151"/>
      <c r="M348" s="157"/>
      <c r="T348" s="158"/>
      <c r="AT348" s="153" t="s">
        <v>384</v>
      </c>
      <c r="AU348" s="153" t="s">
        <v>85</v>
      </c>
      <c r="AV348" s="12" t="s">
        <v>85</v>
      </c>
      <c r="AW348" s="12" t="s">
        <v>32</v>
      </c>
      <c r="AX348" s="12" t="s">
        <v>76</v>
      </c>
      <c r="AY348" s="153" t="s">
        <v>375</v>
      </c>
    </row>
    <row r="349" spans="2:65" s="13" customFormat="1" ht="11.25" x14ac:dyDescent="0.2">
      <c r="B349" s="159"/>
      <c r="D349" s="152" t="s">
        <v>384</v>
      </c>
      <c r="E349" s="160" t="s">
        <v>1</v>
      </c>
      <c r="F349" s="161" t="s">
        <v>387</v>
      </c>
      <c r="H349" s="162">
        <v>98.15</v>
      </c>
      <c r="I349" s="163"/>
      <c r="L349" s="159"/>
      <c r="M349" s="164"/>
      <c r="T349" s="165"/>
      <c r="AT349" s="160" t="s">
        <v>384</v>
      </c>
      <c r="AU349" s="160" t="s">
        <v>85</v>
      </c>
      <c r="AV349" s="13" t="s">
        <v>382</v>
      </c>
      <c r="AW349" s="13" t="s">
        <v>32</v>
      </c>
      <c r="AX349" s="13" t="s">
        <v>83</v>
      </c>
      <c r="AY349" s="160" t="s">
        <v>375</v>
      </c>
    </row>
    <row r="350" spans="2:65" s="1" customFormat="1" ht="16.5" customHeight="1" x14ac:dyDescent="0.2">
      <c r="B350" s="32"/>
      <c r="C350" s="138" t="s">
        <v>700</v>
      </c>
      <c r="D350" s="138" t="s">
        <v>377</v>
      </c>
      <c r="E350" s="139" t="s">
        <v>675</v>
      </c>
      <c r="F350" s="140" t="s">
        <v>676</v>
      </c>
      <c r="G350" s="141" t="s">
        <v>390</v>
      </c>
      <c r="H350" s="142">
        <v>0.92800000000000005</v>
      </c>
      <c r="I350" s="143"/>
      <c r="J350" s="144">
        <f>ROUND(I350*H350,2)</f>
        <v>0</v>
      </c>
      <c r="K350" s="140" t="s">
        <v>381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2.5020099999999998</v>
      </c>
      <c r="R350" s="147">
        <f>Q350*H350</f>
        <v>2.3218652799999999</v>
      </c>
      <c r="S350" s="147">
        <v>0</v>
      </c>
      <c r="T350" s="148">
        <f>S350*H350</f>
        <v>0</v>
      </c>
      <c r="AR350" s="149" t="s">
        <v>382</v>
      </c>
      <c r="AT350" s="149" t="s">
        <v>377</v>
      </c>
      <c r="AU350" s="149" t="s">
        <v>85</v>
      </c>
      <c r="AY350" s="17" t="s">
        <v>375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382</v>
      </c>
      <c r="BM350" s="149" t="s">
        <v>677</v>
      </c>
    </row>
    <row r="351" spans="2:65" s="14" customFormat="1" ht="11.25" x14ac:dyDescent="0.2">
      <c r="B351" s="166"/>
      <c r="D351" s="152" t="s">
        <v>384</v>
      </c>
      <c r="E351" s="167" t="s">
        <v>1</v>
      </c>
      <c r="F351" s="168" t="s">
        <v>614</v>
      </c>
      <c r="H351" s="167" t="s">
        <v>1</v>
      </c>
      <c r="I351" s="169"/>
      <c r="L351" s="166"/>
      <c r="M351" s="170"/>
      <c r="T351" s="171"/>
      <c r="AT351" s="167" t="s">
        <v>384</v>
      </c>
      <c r="AU351" s="167" t="s">
        <v>85</v>
      </c>
      <c r="AV351" s="14" t="s">
        <v>83</v>
      </c>
      <c r="AW351" s="14" t="s">
        <v>32</v>
      </c>
      <c r="AX351" s="14" t="s">
        <v>76</v>
      </c>
      <c r="AY351" s="167" t="s">
        <v>375</v>
      </c>
    </row>
    <row r="352" spans="2:65" s="12" customFormat="1" ht="11.25" x14ac:dyDescent="0.2">
      <c r="B352" s="151"/>
      <c r="D352" s="152" t="s">
        <v>384</v>
      </c>
      <c r="E352" s="153" t="s">
        <v>1</v>
      </c>
      <c r="F352" s="154" t="s">
        <v>4648</v>
      </c>
      <c r="H352" s="155">
        <v>0.92800000000000005</v>
      </c>
      <c r="I352" s="156"/>
      <c r="L352" s="151"/>
      <c r="M352" s="157"/>
      <c r="T352" s="158"/>
      <c r="AT352" s="153" t="s">
        <v>384</v>
      </c>
      <c r="AU352" s="153" t="s">
        <v>85</v>
      </c>
      <c r="AV352" s="12" t="s">
        <v>85</v>
      </c>
      <c r="AW352" s="12" t="s">
        <v>32</v>
      </c>
      <c r="AX352" s="12" t="s">
        <v>76</v>
      </c>
      <c r="AY352" s="153" t="s">
        <v>375</v>
      </c>
    </row>
    <row r="353" spans="2:65" s="13" customFormat="1" ht="11.25" x14ac:dyDescent="0.2">
      <c r="B353" s="159"/>
      <c r="D353" s="152" t="s">
        <v>384</v>
      </c>
      <c r="E353" s="160" t="s">
        <v>1</v>
      </c>
      <c r="F353" s="161" t="s">
        <v>387</v>
      </c>
      <c r="H353" s="162">
        <v>0.92800000000000005</v>
      </c>
      <c r="I353" s="163"/>
      <c r="L353" s="159"/>
      <c r="M353" s="164"/>
      <c r="T353" s="165"/>
      <c r="AT353" s="160" t="s">
        <v>384</v>
      </c>
      <c r="AU353" s="160" t="s">
        <v>85</v>
      </c>
      <c r="AV353" s="13" t="s">
        <v>382</v>
      </c>
      <c r="AW353" s="13" t="s">
        <v>32</v>
      </c>
      <c r="AX353" s="13" t="s">
        <v>83</v>
      </c>
      <c r="AY353" s="160" t="s">
        <v>375</v>
      </c>
    </row>
    <row r="354" spans="2:65" s="1" customFormat="1" ht="24.2" customHeight="1" x14ac:dyDescent="0.2">
      <c r="B354" s="32"/>
      <c r="C354" s="138" t="s">
        <v>707</v>
      </c>
      <c r="D354" s="138" t="s">
        <v>377</v>
      </c>
      <c r="E354" s="139" t="s">
        <v>682</v>
      </c>
      <c r="F354" s="140" t="s">
        <v>4649</v>
      </c>
      <c r="G354" s="141" t="s">
        <v>380</v>
      </c>
      <c r="H354" s="142">
        <v>5.8</v>
      </c>
      <c r="I354" s="143"/>
      <c r="J354" s="144">
        <f>ROUND(I354*H354,2)</f>
        <v>0</v>
      </c>
      <c r="K354" s="140" t="s">
        <v>381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5.3299999999999997E-3</v>
      </c>
      <c r="R354" s="147">
        <f>Q354*H354</f>
        <v>3.0913999999999997E-2</v>
      </c>
      <c r="S354" s="147">
        <v>0</v>
      </c>
      <c r="T354" s="148">
        <f>S354*H354</f>
        <v>0</v>
      </c>
      <c r="AR354" s="149" t="s">
        <v>382</v>
      </c>
      <c r="AT354" s="149" t="s">
        <v>377</v>
      </c>
      <c r="AU354" s="149" t="s">
        <v>85</v>
      </c>
      <c r="AY354" s="17" t="s">
        <v>375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382</v>
      </c>
      <c r="BM354" s="149" t="s">
        <v>684</v>
      </c>
    </row>
    <row r="355" spans="2:65" s="14" customFormat="1" ht="11.25" x14ac:dyDescent="0.2">
      <c r="B355" s="166"/>
      <c r="D355" s="152" t="s">
        <v>384</v>
      </c>
      <c r="E355" s="167" t="s">
        <v>1</v>
      </c>
      <c r="F355" s="168" t="s">
        <v>614</v>
      </c>
      <c r="H355" s="167" t="s">
        <v>1</v>
      </c>
      <c r="I355" s="169"/>
      <c r="L355" s="166"/>
      <c r="M355" s="170"/>
      <c r="T355" s="171"/>
      <c r="AT355" s="167" t="s">
        <v>384</v>
      </c>
      <c r="AU355" s="167" t="s">
        <v>85</v>
      </c>
      <c r="AV355" s="14" t="s">
        <v>83</v>
      </c>
      <c r="AW355" s="14" t="s">
        <v>32</v>
      </c>
      <c r="AX355" s="14" t="s">
        <v>76</v>
      </c>
      <c r="AY355" s="167" t="s">
        <v>375</v>
      </c>
    </row>
    <row r="356" spans="2:65" s="12" customFormat="1" ht="11.25" x14ac:dyDescent="0.2">
      <c r="B356" s="151"/>
      <c r="D356" s="152" t="s">
        <v>384</v>
      </c>
      <c r="E356" s="153" t="s">
        <v>1</v>
      </c>
      <c r="F356" s="154" t="s">
        <v>4650</v>
      </c>
      <c r="H356" s="155">
        <v>5.8</v>
      </c>
      <c r="I356" s="156"/>
      <c r="L356" s="151"/>
      <c r="M356" s="157"/>
      <c r="T356" s="158"/>
      <c r="AT356" s="153" t="s">
        <v>384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375</v>
      </c>
    </row>
    <row r="357" spans="2:65" s="13" customFormat="1" ht="11.25" x14ac:dyDescent="0.2">
      <c r="B357" s="159"/>
      <c r="D357" s="152" t="s">
        <v>384</v>
      </c>
      <c r="E357" s="160" t="s">
        <v>1</v>
      </c>
      <c r="F357" s="161" t="s">
        <v>387</v>
      </c>
      <c r="H357" s="162">
        <v>5.8</v>
      </c>
      <c r="I357" s="163"/>
      <c r="L357" s="159"/>
      <c r="M357" s="164"/>
      <c r="T357" s="165"/>
      <c r="AT357" s="160" t="s">
        <v>384</v>
      </c>
      <c r="AU357" s="160" t="s">
        <v>85</v>
      </c>
      <c r="AV357" s="13" t="s">
        <v>382</v>
      </c>
      <c r="AW357" s="13" t="s">
        <v>32</v>
      </c>
      <c r="AX357" s="13" t="s">
        <v>83</v>
      </c>
      <c r="AY357" s="160" t="s">
        <v>375</v>
      </c>
    </row>
    <row r="358" spans="2:65" s="1" customFormat="1" ht="24.2" customHeight="1" x14ac:dyDescent="0.2">
      <c r="B358" s="32"/>
      <c r="C358" s="138" t="s">
        <v>713</v>
      </c>
      <c r="D358" s="138" t="s">
        <v>377</v>
      </c>
      <c r="E358" s="139" t="s">
        <v>689</v>
      </c>
      <c r="F358" s="140" t="s">
        <v>4651</v>
      </c>
      <c r="G358" s="141" t="s">
        <v>380</v>
      </c>
      <c r="H358" s="142">
        <v>5.8</v>
      </c>
      <c r="I358" s="143"/>
      <c r="J358" s="144">
        <f>ROUND(I358*H358,2)</f>
        <v>0</v>
      </c>
      <c r="K358" s="140" t="s">
        <v>381</v>
      </c>
      <c r="L358" s="32"/>
      <c r="M358" s="145" t="s">
        <v>1</v>
      </c>
      <c r="N358" s="146" t="s">
        <v>41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382</v>
      </c>
      <c r="AT358" s="149" t="s">
        <v>377</v>
      </c>
      <c r="AU358" s="149" t="s">
        <v>85</v>
      </c>
      <c r="AY358" s="17" t="s">
        <v>375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83</v>
      </c>
      <c r="BK358" s="150">
        <f>ROUND(I358*H358,2)</f>
        <v>0</v>
      </c>
      <c r="BL358" s="17" t="s">
        <v>382</v>
      </c>
      <c r="BM358" s="149" t="s">
        <v>691</v>
      </c>
    </row>
    <row r="359" spans="2:65" s="1" customFormat="1" ht="24.2" customHeight="1" x14ac:dyDescent="0.2">
      <c r="B359" s="32"/>
      <c r="C359" s="138" t="s">
        <v>719</v>
      </c>
      <c r="D359" s="138" t="s">
        <v>377</v>
      </c>
      <c r="E359" s="139" t="s">
        <v>693</v>
      </c>
      <c r="F359" s="140" t="s">
        <v>4652</v>
      </c>
      <c r="G359" s="141" t="s">
        <v>380</v>
      </c>
      <c r="H359" s="142">
        <v>5.8</v>
      </c>
      <c r="I359" s="143"/>
      <c r="J359" s="144">
        <f>ROUND(I359*H359,2)</f>
        <v>0</v>
      </c>
      <c r="K359" s="140" t="s">
        <v>381</v>
      </c>
      <c r="L359" s="32"/>
      <c r="M359" s="145" t="s">
        <v>1</v>
      </c>
      <c r="N359" s="146" t="s">
        <v>41</v>
      </c>
      <c r="P359" s="147">
        <f>O359*H359</f>
        <v>0</v>
      </c>
      <c r="Q359" s="147">
        <v>8.0999999999999996E-4</v>
      </c>
      <c r="R359" s="147">
        <f>Q359*H359</f>
        <v>4.6979999999999999E-3</v>
      </c>
      <c r="S359" s="147">
        <v>0</v>
      </c>
      <c r="T359" s="148">
        <f>S359*H359</f>
        <v>0</v>
      </c>
      <c r="AR359" s="149" t="s">
        <v>382</v>
      </c>
      <c r="AT359" s="149" t="s">
        <v>377</v>
      </c>
      <c r="AU359" s="149" t="s">
        <v>85</v>
      </c>
      <c r="AY359" s="17" t="s">
        <v>375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382</v>
      </c>
      <c r="BM359" s="149" t="s">
        <v>695</v>
      </c>
    </row>
    <row r="360" spans="2:65" s="1" customFormat="1" ht="24.2" customHeight="1" x14ac:dyDescent="0.2">
      <c r="B360" s="32"/>
      <c r="C360" s="138" t="s">
        <v>723</v>
      </c>
      <c r="D360" s="138" t="s">
        <v>377</v>
      </c>
      <c r="E360" s="139" t="s">
        <v>697</v>
      </c>
      <c r="F360" s="140" t="s">
        <v>4653</v>
      </c>
      <c r="G360" s="141" t="s">
        <v>380</v>
      </c>
      <c r="H360" s="142">
        <v>5.8</v>
      </c>
      <c r="I360" s="143"/>
      <c r="J360" s="144">
        <f>ROUND(I360*H360,2)</f>
        <v>0</v>
      </c>
      <c r="K360" s="140" t="s">
        <v>381</v>
      </c>
      <c r="L360" s="32"/>
      <c r="M360" s="145" t="s">
        <v>1</v>
      </c>
      <c r="N360" s="146" t="s">
        <v>41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382</v>
      </c>
      <c r="AT360" s="149" t="s">
        <v>377</v>
      </c>
      <c r="AU360" s="149" t="s">
        <v>85</v>
      </c>
      <c r="AY360" s="17" t="s">
        <v>375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382</v>
      </c>
      <c r="BM360" s="149" t="s">
        <v>699</v>
      </c>
    </row>
    <row r="361" spans="2:65" s="1" customFormat="1" ht="16.5" customHeight="1" x14ac:dyDescent="0.2">
      <c r="B361" s="32"/>
      <c r="C361" s="138" t="s">
        <v>729</v>
      </c>
      <c r="D361" s="138" t="s">
        <v>377</v>
      </c>
      <c r="E361" s="139" t="s">
        <v>701</v>
      </c>
      <c r="F361" s="140" t="s">
        <v>702</v>
      </c>
      <c r="G361" s="141" t="s">
        <v>421</v>
      </c>
      <c r="H361" s="142">
        <v>0.11</v>
      </c>
      <c r="I361" s="143"/>
      <c r="J361" s="144">
        <f>ROUND(I361*H361,2)</f>
        <v>0</v>
      </c>
      <c r="K361" s="140" t="s">
        <v>381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1.06277</v>
      </c>
      <c r="R361" s="147">
        <f>Q361*H361</f>
        <v>0.1169047</v>
      </c>
      <c r="S361" s="147">
        <v>0</v>
      </c>
      <c r="T361" s="148">
        <f>S361*H361</f>
        <v>0</v>
      </c>
      <c r="AR361" s="149" t="s">
        <v>382</v>
      </c>
      <c r="AT361" s="149" t="s">
        <v>377</v>
      </c>
      <c r="AU361" s="149" t="s">
        <v>85</v>
      </c>
      <c r="AY361" s="17" t="s">
        <v>375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382</v>
      </c>
      <c r="BM361" s="149" t="s">
        <v>703</v>
      </c>
    </row>
    <row r="362" spans="2:65" s="14" customFormat="1" ht="11.25" x14ac:dyDescent="0.2">
      <c r="B362" s="166"/>
      <c r="D362" s="152" t="s">
        <v>384</v>
      </c>
      <c r="E362" s="167" t="s">
        <v>1</v>
      </c>
      <c r="F362" s="168" t="s">
        <v>614</v>
      </c>
      <c r="H362" s="167" t="s">
        <v>1</v>
      </c>
      <c r="I362" s="169"/>
      <c r="L362" s="166"/>
      <c r="M362" s="170"/>
      <c r="T362" s="171"/>
      <c r="AT362" s="167" t="s">
        <v>384</v>
      </c>
      <c r="AU362" s="167" t="s">
        <v>85</v>
      </c>
      <c r="AV362" s="14" t="s">
        <v>83</v>
      </c>
      <c r="AW362" s="14" t="s">
        <v>32</v>
      </c>
      <c r="AX362" s="14" t="s">
        <v>76</v>
      </c>
      <c r="AY362" s="167" t="s">
        <v>375</v>
      </c>
    </row>
    <row r="363" spans="2:65" s="12" customFormat="1" ht="11.25" x14ac:dyDescent="0.2">
      <c r="B363" s="151"/>
      <c r="D363" s="152" t="s">
        <v>384</v>
      </c>
      <c r="E363" s="153" t="s">
        <v>1</v>
      </c>
      <c r="F363" s="154" t="s">
        <v>4654</v>
      </c>
      <c r="H363" s="155">
        <v>0.11</v>
      </c>
      <c r="I363" s="156"/>
      <c r="L363" s="151"/>
      <c r="M363" s="157"/>
      <c r="T363" s="158"/>
      <c r="AT363" s="153" t="s">
        <v>384</v>
      </c>
      <c r="AU363" s="153" t="s">
        <v>85</v>
      </c>
      <c r="AV363" s="12" t="s">
        <v>85</v>
      </c>
      <c r="AW363" s="12" t="s">
        <v>32</v>
      </c>
      <c r="AX363" s="12" t="s">
        <v>76</v>
      </c>
      <c r="AY363" s="153" t="s">
        <v>375</v>
      </c>
    </row>
    <row r="364" spans="2:65" s="13" customFormat="1" ht="11.25" x14ac:dyDescent="0.2">
      <c r="B364" s="159"/>
      <c r="D364" s="152" t="s">
        <v>384</v>
      </c>
      <c r="E364" s="160" t="s">
        <v>1</v>
      </c>
      <c r="F364" s="161" t="s">
        <v>387</v>
      </c>
      <c r="H364" s="162">
        <v>0.11</v>
      </c>
      <c r="I364" s="163"/>
      <c r="L364" s="159"/>
      <c r="M364" s="164"/>
      <c r="T364" s="165"/>
      <c r="AT364" s="160" t="s">
        <v>384</v>
      </c>
      <c r="AU364" s="160" t="s">
        <v>85</v>
      </c>
      <c r="AV364" s="13" t="s">
        <v>382</v>
      </c>
      <c r="AW364" s="13" t="s">
        <v>32</v>
      </c>
      <c r="AX364" s="13" t="s">
        <v>83</v>
      </c>
      <c r="AY364" s="160" t="s">
        <v>375</v>
      </c>
    </row>
    <row r="365" spans="2:65" s="1" customFormat="1" ht="16.5" customHeight="1" x14ac:dyDescent="0.2">
      <c r="B365" s="32"/>
      <c r="C365" s="138" t="s">
        <v>733</v>
      </c>
      <c r="D365" s="138" t="s">
        <v>377</v>
      </c>
      <c r="E365" s="139" t="s">
        <v>734</v>
      </c>
      <c r="F365" s="140" t="s">
        <v>735</v>
      </c>
      <c r="G365" s="141" t="s">
        <v>390</v>
      </c>
      <c r="H365" s="142">
        <v>4.944</v>
      </c>
      <c r="I365" s="143"/>
      <c r="J365" s="144">
        <f>ROUND(I365*H365,2)</f>
        <v>0</v>
      </c>
      <c r="K365" s="140" t="s">
        <v>381</v>
      </c>
      <c r="L365" s="32"/>
      <c r="M365" s="145" t="s">
        <v>1</v>
      </c>
      <c r="N365" s="146" t="s">
        <v>41</v>
      </c>
      <c r="P365" s="147">
        <f>O365*H365</f>
        <v>0</v>
      </c>
      <c r="Q365" s="147">
        <v>2.5019800000000001</v>
      </c>
      <c r="R365" s="147">
        <f>Q365*H365</f>
        <v>12.36978912</v>
      </c>
      <c r="S365" s="147">
        <v>0</v>
      </c>
      <c r="T365" s="148">
        <f>S365*H365</f>
        <v>0</v>
      </c>
      <c r="AR365" s="149" t="s">
        <v>382</v>
      </c>
      <c r="AT365" s="149" t="s">
        <v>377</v>
      </c>
      <c r="AU365" s="149" t="s">
        <v>85</v>
      </c>
      <c r="AY365" s="17" t="s">
        <v>375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83</v>
      </c>
      <c r="BK365" s="150">
        <f>ROUND(I365*H365,2)</f>
        <v>0</v>
      </c>
      <c r="BL365" s="17" t="s">
        <v>382</v>
      </c>
      <c r="BM365" s="149" t="s">
        <v>736</v>
      </c>
    </row>
    <row r="366" spans="2:65" s="14" customFormat="1" ht="11.25" x14ac:dyDescent="0.2">
      <c r="B366" s="166"/>
      <c r="D366" s="152" t="s">
        <v>384</v>
      </c>
      <c r="E366" s="167" t="s">
        <v>1</v>
      </c>
      <c r="F366" s="168" t="s">
        <v>616</v>
      </c>
      <c r="H366" s="167" t="s">
        <v>1</v>
      </c>
      <c r="I366" s="169"/>
      <c r="L366" s="166"/>
      <c r="M366" s="170"/>
      <c r="T366" s="171"/>
      <c r="AT366" s="167" t="s">
        <v>384</v>
      </c>
      <c r="AU366" s="167" t="s">
        <v>85</v>
      </c>
      <c r="AV366" s="14" t="s">
        <v>83</v>
      </c>
      <c r="AW366" s="14" t="s">
        <v>32</v>
      </c>
      <c r="AX366" s="14" t="s">
        <v>76</v>
      </c>
      <c r="AY366" s="167" t="s">
        <v>375</v>
      </c>
    </row>
    <row r="367" spans="2:65" s="12" customFormat="1" ht="11.25" x14ac:dyDescent="0.2">
      <c r="B367" s="151"/>
      <c r="D367" s="152" t="s">
        <v>384</v>
      </c>
      <c r="E367" s="153" t="s">
        <v>1</v>
      </c>
      <c r="F367" s="154" t="s">
        <v>4655</v>
      </c>
      <c r="H367" s="155">
        <v>2.6659999999999999</v>
      </c>
      <c r="I367" s="156"/>
      <c r="L367" s="151"/>
      <c r="M367" s="157"/>
      <c r="T367" s="158"/>
      <c r="AT367" s="153" t="s">
        <v>384</v>
      </c>
      <c r="AU367" s="153" t="s">
        <v>85</v>
      </c>
      <c r="AV367" s="12" t="s">
        <v>85</v>
      </c>
      <c r="AW367" s="12" t="s">
        <v>32</v>
      </c>
      <c r="AX367" s="12" t="s">
        <v>76</v>
      </c>
      <c r="AY367" s="153" t="s">
        <v>375</v>
      </c>
    </row>
    <row r="368" spans="2:65" s="12" customFormat="1" ht="11.25" x14ac:dyDescent="0.2">
      <c r="B368" s="151"/>
      <c r="D368" s="152" t="s">
        <v>384</v>
      </c>
      <c r="E368" s="153" t="s">
        <v>1</v>
      </c>
      <c r="F368" s="154" t="s">
        <v>4656</v>
      </c>
      <c r="H368" s="155">
        <v>1.419</v>
      </c>
      <c r="I368" s="156"/>
      <c r="L368" s="151"/>
      <c r="M368" s="157"/>
      <c r="T368" s="158"/>
      <c r="AT368" s="153" t="s">
        <v>384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375</v>
      </c>
    </row>
    <row r="369" spans="2:65" s="12" customFormat="1" ht="11.25" x14ac:dyDescent="0.2">
      <c r="B369" s="151"/>
      <c r="D369" s="152" t="s">
        <v>384</v>
      </c>
      <c r="E369" s="153" t="s">
        <v>1</v>
      </c>
      <c r="F369" s="154" t="s">
        <v>4657</v>
      </c>
      <c r="H369" s="155">
        <v>0.85899999999999999</v>
      </c>
      <c r="I369" s="156"/>
      <c r="L369" s="151"/>
      <c r="M369" s="157"/>
      <c r="T369" s="158"/>
      <c r="AT369" s="153" t="s">
        <v>384</v>
      </c>
      <c r="AU369" s="153" t="s">
        <v>85</v>
      </c>
      <c r="AV369" s="12" t="s">
        <v>85</v>
      </c>
      <c r="AW369" s="12" t="s">
        <v>32</v>
      </c>
      <c r="AX369" s="12" t="s">
        <v>76</v>
      </c>
      <c r="AY369" s="153" t="s">
        <v>375</v>
      </c>
    </row>
    <row r="370" spans="2:65" s="13" customFormat="1" ht="11.25" x14ac:dyDescent="0.2">
      <c r="B370" s="159"/>
      <c r="D370" s="152" t="s">
        <v>384</v>
      </c>
      <c r="E370" s="160" t="s">
        <v>1</v>
      </c>
      <c r="F370" s="161" t="s">
        <v>387</v>
      </c>
      <c r="H370" s="162">
        <v>4.944</v>
      </c>
      <c r="I370" s="163"/>
      <c r="L370" s="159"/>
      <c r="M370" s="164"/>
      <c r="T370" s="165"/>
      <c r="AT370" s="160" t="s">
        <v>384</v>
      </c>
      <c r="AU370" s="160" t="s">
        <v>85</v>
      </c>
      <c r="AV370" s="13" t="s">
        <v>382</v>
      </c>
      <c r="AW370" s="13" t="s">
        <v>32</v>
      </c>
      <c r="AX370" s="13" t="s">
        <v>83</v>
      </c>
      <c r="AY370" s="160" t="s">
        <v>375</v>
      </c>
    </row>
    <row r="371" spans="2:65" s="1" customFormat="1" ht="16.5" customHeight="1" x14ac:dyDescent="0.2">
      <c r="B371" s="32"/>
      <c r="C371" s="138" t="s">
        <v>756</v>
      </c>
      <c r="D371" s="138" t="s">
        <v>377</v>
      </c>
      <c r="E371" s="139" t="s">
        <v>757</v>
      </c>
      <c r="F371" s="140" t="s">
        <v>758</v>
      </c>
      <c r="G371" s="141" t="s">
        <v>380</v>
      </c>
      <c r="H371" s="142">
        <v>21.975000000000001</v>
      </c>
      <c r="I371" s="143"/>
      <c r="J371" s="144">
        <f>ROUND(I371*H371,2)</f>
        <v>0</v>
      </c>
      <c r="K371" s="140" t="s">
        <v>381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5.7600000000000004E-3</v>
      </c>
      <c r="R371" s="147">
        <f>Q371*H371</f>
        <v>0.12657600000000002</v>
      </c>
      <c r="S371" s="147">
        <v>0</v>
      </c>
      <c r="T371" s="148">
        <f>S371*H371</f>
        <v>0</v>
      </c>
      <c r="AR371" s="149" t="s">
        <v>382</v>
      </c>
      <c r="AT371" s="149" t="s">
        <v>377</v>
      </c>
      <c r="AU371" s="149" t="s">
        <v>85</v>
      </c>
      <c r="AY371" s="17" t="s">
        <v>375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382</v>
      </c>
      <c r="BM371" s="149" t="s">
        <v>759</v>
      </c>
    </row>
    <row r="372" spans="2:65" s="14" customFormat="1" ht="11.25" x14ac:dyDescent="0.2">
      <c r="B372" s="166"/>
      <c r="D372" s="152" t="s">
        <v>384</v>
      </c>
      <c r="E372" s="167" t="s">
        <v>1</v>
      </c>
      <c r="F372" s="168" t="s">
        <v>616</v>
      </c>
      <c r="H372" s="167" t="s">
        <v>1</v>
      </c>
      <c r="I372" s="169"/>
      <c r="L372" s="166"/>
      <c r="M372" s="170"/>
      <c r="T372" s="171"/>
      <c r="AT372" s="167" t="s">
        <v>384</v>
      </c>
      <c r="AU372" s="167" t="s">
        <v>85</v>
      </c>
      <c r="AV372" s="14" t="s">
        <v>83</v>
      </c>
      <c r="AW372" s="14" t="s">
        <v>32</v>
      </c>
      <c r="AX372" s="14" t="s">
        <v>76</v>
      </c>
      <c r="AY372" s="167" t="s">
        <v>375</v>
      </c>
    </row>
    <row r="373" spans="2:65" s="12" customFormat="1" ht="11.25" x14ac:dyDescent="0.2">
      <c r="B373" s="151"/>
      <c r="D373" s="152" t="s">
        <v>384</v>
      </c>
      <c r="E373" s="153" t="s">
        <v>1</v>
      </c>
      <c r="F373" s="154" t="s">
        <v>4658</v>
      </c>
      <c r="H373" s="155">
        <v>11.849</v>
      </c>
      <c r="I373" s="156"/>
      <c r="L373" s="151"/>
      <c r="M373" s="157"/>
      <c r="T373" s="158"/>
      <c r="AT373" s="153" t="s">
        <v>384</v>
      </c>
      <c r="AU373" s="153" t="s">
        <v>85</v>
      </c>
      <c r="AV373" s="12" t="s">
        <v>85</v>
      </c>
      <c r="AW373" s="12" t="s">
        <v>32</v>
      </c>
      <c r="AX373" s="12" t="s">
        <v>76</v>
      </c>
      <c r="AY373" s="153" t="s">
        <v>375</v>
      </c>
    </row>
    <row r="374" spans="2:65" s="12" customFormat="1" ht="11.25" x14ac:dyDescent="0.2">
      <c r="B374" s="151"/>
      <c r="D374" s="152" t="s">
        <v>384</v>
      </c>
      <c r="E374" s="153" t="s">
        <v>1</v>
      </c>
      <c r="F374" s="154" t="s">
        <v>4659</v>
      </c>
      <c r="H374" s="155">
        <v>6.3079999999999998</v>
      </c>
      <c r="I374" s="156"/>
      <c r="L374" s="151"/>
      <c r="M374" s="157"/>
      <c r="T374" s="158"/>
      <c r="AT374" s="153" t="s">
        <v>384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375</v>
      </c>
    </row>
    <row r="375" spans="2:65" s="12" customFormat="1" ht="11.25" x14ac:dyDescent="0.2">
      <c r="B375" s="151"/>
      <c r="D375" s="152" t="s">
        <v>384</v>
      </c>
      <c r="E375" s="153" t="s">
        <v>1</v>
      </c>
      <c r="F375" s="154" t="s">
        <v>4660</v>
      </c>
      <c r="H375" s="155">
        <v>3.8180000000000001</v>
      </c>
      <c r="I375" s="156"/>
      <c r="L375" s="151"/>
      <c r="M375" s="157"/>
      <c r="T375" s="158"/>
      <c r="AT375" s="153" t="s">
        <v>384</v>
      </c>
      <c r="AU375" s="153" t="s">
        <v>85</v>
      </c>
      <c r="AV375" s="12" t="s">
        <v>85</v>
      </c>
      <c r="AW375" s="12" t="s">
        <v>32</v>
      </c>
      <c r="AX375" s="12" t="s">
        <v>76</v>
      </c>
      <c r="AY375" s="153" t="s">
        <v>375</v>
      </c>
    </row>
    <row r="376" spans="2:65" s="13" customFormat="1" ht="11.25" x14ac:dyDescent="0.2">
      <c r="B376" s="159"/>
      <c r="D376" s="152" t="s">
        <v>384</v>
      </c>
      <c r="E376" s="160" t="s">
        <v>1</v>
      </c>
      <c r="F376" s="161" t="s">
        <v>387</v>
      </c>
      <c r="H376" s="162">
        <v>21.975000000000001</v>
      </c>
      <c r="I376" s="163"/>
      <c r="L376" s="159"/>
      <c r="M376" s="164"/>
      <c r="T376" s="165"/>
      <c r="AT376" s="160" t="s">
        <v>384</v>
      </c>
      <c r="AU376" s="160" t="s">
        <v>85</v>
      </c>
      <c r="AV376" s="13" t="s">
        <v>382</v>
      </c>
      <c r="AW376" s="13" t="s">
        <v>32</v>
      </c>
      <c r="AX376" s="13" t="s">
        <v>83</v>
      </c>
      <c r="AY376" s="160" t="s">
        <v>375</v>
      </c>
    </row>
    <row r="377" spans="2:65" s="1" customFormat="1" ht="16.5" customHeight="1" x14ac:dyDescent="0.2">
      <c r="B377" s="32"/>
      <c r="C377" s="138" t="s">
        <v>778</v>
      </c>
      <c r="D377" s="138" t="s">
        <v>377</v>
      </c>
      <c r="E377" s="139" t="s">
        <v>779</v>
      </c>
      <c r="F377" s="140" t="s">
        <v>780</v>
      </c>
      <c r="G377" s="141" t="s">
        <v>380</v>
      </c>
      <c r="H377" s="142">
        <v>21.975000000000001</v>
      </c>
      <c r="I377" s="143"/>
      <c r="J377" s="144">
        <f>ROUND(I377*H377,2)</f>
        <v>0</v>
      </c>
      <c r="K377" s="140" t="s">
        <v>381</v>
      </c>
      <c r="L377" s="32"/>
      <c r="M377" s="145" t="s">
        <v>1</v>
      </c>
      <c r="N377" s="146" t="s">
        <v>41</v>
      </c>
      <c r="P377" s="147">
        <f>O377*H377</f>
        <v>0</v>
      </c>
      <c r="Q377" s="147">
        <v>0</v>
      </c>
      <c r="R377" s="147">
        <f>Q377*H377</f>
        <v>0</v>
      </c>
      <c r="S377" s="147">
        <v>0</v>
      </c>
      <c r="T377" s="148">
        <f>S377*H377</f>
        <v>0</v>
      </c>
      <c r="AR377" s="149" t="s">
        <v>382</v>
      </c>
      <c r="AT377" s="149" t="s">
        <v>377</v>
      </c>
      <c r="AU377" s="149" t="s">
        <v>85</v>
      </c>
      <c r="AY377" s="17" t="s">
        <v>375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83</v>
      </c>
      <c r="BK377" s="150">
        <f>ROUND(I377*H377,2)</f>
        <v>0</v>
      </c>
      <c r="BL377" s="17" t="s">
        <v>382</v>
      </c>
      <c r="BM377" s="149" t="s">
        <v>781</v>
      </c>
    </row>
    <row r="378" spans="2:65" s="1" customFormat="1" ht="24.2" customHeight="1" x14ac:dyDescent="0.2">
      <c r="B378" s="32"/>
      <c r="C378" s="138" t="s">
        <v>782</v>
      </c>
      <c r="D378" s="138" t="s">
        <v>377</v>
      </c>
      <c r="E378" s="139" t="s">
        <v>783</v>
      </c>
      <c r="F378" s="140" t="s">
        <v>784</v>
      </c>
      <c r="G378" s="141" t="s">
        <v>421</v>
      </c>
      <c r="H378" s="142">
        <v>0.63100000000000001</v>
      </c>
      <c r="I378" s="143"/>
      <c r="J378" s="144">
        <f>ROUND(I378*H378,2)</f>
        <v>0</v>
      </c>
      <c r="K378" s="140" t="s">
        <v>381</v>
      </c>
      <c r="L378" s="32"/>
      <c r="M378" s="145" t="s">
        <v>1</v>
      </c>
      <c r="N378" s="146" t="s">
        <v>41</v>
      </c>
      <c r="P378" s="147">
        <f>O378*H378</f>
        <v>0</v>
      </c>
      <c r="Q378" s="147">
        <v>1.05291</v>
      </c>
      <c r="R378" s="147">
        <f>Q378*H378</f>
        <v>0.66438620999999998</v>
      </c>
      <c r="S378" s="147">
        <v>0</v>
      </c>
      <c r="T378" s="148">
        <f>S378*H378</f>
        <v>0</v>
      </c>
      <c r="AR378" s="149" t="s">
        <v>382</v>
      </c>
      <c r="AT378" s="149" t="s">
        <v>377</v>
      </c>
      <c r="AU378" s="149" t="s">
        <v>85</v>
      </c>
      <c r="AY378" s="17" t="s">
        <v>375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83</v>
      </c>
      <c r="BK378" s="150">
        <f>ROUND(I378*H378,2)</f>
        <v>0</v>
      </c>
      <c r="BL378" s="17" t="s">
        <v>382</v>
      </c>
      <c r="BM378" s="149" t="s">
        <v>785</v>
      </c>
    </row>
    <row r="379" spans="2:65" s="14" customFormat="1" ht="11.25" x14ac:dyDescent="0.2">
      <c r="B379" s="166"/>
      <c r="D379" s="152" t="s">
        <v>384</v>
      </c>
      <c r="E379" s="167" t="s">
        <v>1</v>
      </c>
      <c r="F379" s="168" t="s">
        <v>495</v>
      </c>
      <c r="H379" s="167" t="s">
        <v>1</v>
      </c>
      <c r="I379" s="169"/>
      <c r="L379" s="166"/>
      <c r="M379" s="170"/>
      <c r="T379" s="171"/>
      <c r="AT379" s="167" t="s">
        <v>384</v>
      </c>
      <c r="AU379" s="167" t="s">
        <v>85</v>
      </c>
      <c r="AV379" s="14" t="s">
        <v>83</v>
      </c>
      <c r="AW379" s="14" t="s">
        <v>32</v>
      </c>
      <c r="AX379" s="14" t="s">
        <v>76</v>
      </c>
      <c r="AY379" s="167" t="s">
        <v>375</v>
      </c>
    </row>
    <row r="380" spans="2:65" s="12" customFormat="1" ht="11.25" x14ac:dyDescent="0.2">
      <c r="B380" s="151"/>
      <c r="D380" s="152" t="s">
        <v>384</v>
      </c>
      <c r="E380" s="153" t="s">
        <v>1</v>
      </c>
      <c r="F380" s="154" t="s">
        <v>4661</v>
      </c>
      <c r="H380" s="155">
        <v>0.63100000000000001</v>
      </c>
      <c r="I380" s="156"/>
      <c r="L380" s="151"/>
      <c r="M380" s="157"/>
      <c r="T380" s="158"/>
      <c r="AT380" s="153" t="s">
        <v>384</v>
      </c>
      <c r="AU380" s="153" t="s">
        <v>85</v>
      </c>
      <c r="AV380" s="12" t="s">
        <v>85</v>
      </c>
      <c r="AW380" s="12" t="s">
        <v>32</v>
      </c>
      <c r="AX380" s="12" t="s">
        <v>83</v>
      </c>
      <c r="AY380" s="153" t="s">
        <v>375</v>
      </c>
    </row>
    <row r="381" spans="2:65" s="1" customFormat="1" ht="21.75" customHeight="1" x14ac:dyDescent="0.2">
      <c r="B381" s="32"/>
      <c r="C381" s="138" t="s">
        <v>788</v>
      </c>
      <c r="D381" s="138" t="s">
        <v>377</v>
      </c>
      <c r="E381" s="139" t="s">
        <v>789</v>
      </c>
      <c r="F381" s="140" t="s">
        <v>790</v>
      </c>
      <c r="G381" s="141" t="s">
        <v>390</v>
      </c>
      <c r="H381" s="142">
        <v>1.306</v>
      </c>
      <c r="I381" s="143"/>
      <c r="J381" s="144">
        <f>ROUND(I381*H381,2)</f>
        <v>0</v>
      </c>
      <c r="K381" s="140" t="s">
        <v>381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2.5019499999999999</v>
      </c>
      <c r="R381" s="147">
        <f>Q381*H381</f>
        <v>3.2675467</v>
      </c>
      <c r="S381" s="147">
        <v>0</v>
      </c>
      <c r="T381" s="148">
        <f>S381*H381</f>
        <v>0</v>
      </c>
      <c r="AR381" s="149" t="s">
        <v>382</v>
      </c>
      <c r="AT381" s="149" t="s">
        <v>377</v>
      </c>
      <c r="AU381" s="149" t="s">
        <v>85</v>
      </c>
      <c r="AY381" s="17" t="s">
        <v>375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382</v>
      </c>
      <c r="BM381" s="149" t="s">
        <v>791</v>
      </c>
    </row>
    <row r="382" spans="2:65" s="14" customFormat="1" ht="11.25" x14ac:dyDescent="0.2">
      <c r="B382" s="166"/>
      <c r="D382" s="152" t="s">
        <v>384</v>
      </c>
      <c r="E382" s="167" t="s">
        <v>1</v>
      </c>
      <c r="F382" s="168" t="s">
        <v>4662</v>
      </c>
      <c r="H382" s="167" t="s">
        <v>1</v>
      </c>
      <c r="I382" s="169"/>
      <c r="L382" s="166"/>
      <c r="M382" s="170"/>
      <c r="T382" s="171"/>
      <c r="AT382" s="167" t="s">
        <v>384</v>
      </c>
      <c r="AU382" s="167" t="s">
        <v>85</v>
      </c>
      <c r="AV382" s="14" t="s">
        <v>83</v>
      </c>
      <c r="AW382" s="14" t="s">
        <v>32</v>
      </c>
      <c r="AX382" s="14" t="s">
        <v>76</v>
      </c>
      <c r="AY382" s="167" t="s">
        <v>375</v>
      </c>
    </row>
    <row r="383" spans="2:65" s="12" customFormat="1" ht="11.25" x14ac:dyDescent="0.2">
      <c r="B383" s="151"/>
      <c r="D383" s="152" t="s">
        <v>384</v>
      </c>
      <c r="E383" s="153" t="s">
        <v>1</v>
      </c>
      <c r="F383" s="154" t="s">
        <v>4663</v>
      </c>
      <c r="H383" s="155">
        <v>0.78100000000000003</v>
      </c>
      <c r="I383" s="156"/>
      <c r="L383" s="151"/>
      <c r="M383" s="157"/>
      <c r="T383" s="158"/>
      <c r="AT383" s="153" t="s">
        <v>384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375</v>
      </c>
    </row>
    <row r="384" spans="2:65" s="12" customFormat="1" ht="11.25" x14ac:dyDescent="0.2">
      <c r="B384" s="151"/>
      <c r="D384" s="152" t="s">
        <v>384</v>
      </c>
      <c r="E384" s="153" t="s">
        <v>1</v>
      </c>
      <c r="F384" s="154" t="s">
        <v>4664</v>
      </c>
      <c r="H384" s="155">
        <v>0.52500000000000002</v>
      </c>
      <c r="I384" s="156"/>
      <c r="L384" s="151"/>
      <c r="M384" s="157"/>
      <c r="T384" s="158"/>
      <c r="AT384" s="153" t="s">
        <v>384</v>
      </c>
      <c r="AU384" s="153" t="s">
        <v>85</v>
      </c>
      <c r="AV384" s="12" t="s">
        <v>85</v>
      </c>
      <c r="AW384" s="12" t="s">
        <v>32</v>
      </c>
      <c r="AX384" s="12" t="s">
        <v>76</v>
      </c>
      <c r="AY384" s="153" t="s">
        <v>375</v>
      </c>
    </row>
    <row r="385" spans="2:65" s="13" customFormat="1" ht="11.25" x14ac:dyDescent="0.2">
      <c r="B385" s="159"/>
      <c r="D385" s="152" t="s">
        <v>384</v>
      </c>
      <c r="E385" s="160" t="s">
        <v>1</v>
      </c>
      <c r="F385" s="161" t="s">
        <v>387</v>
      </c>
      <c r="H385" s="162">
        <v>1.306</v>
      </c>
      <c r="I385" s="163"/>
      <c r="L385" s="159"/>
      <c r="M385" s="164"/>
      <c r="T385" s="165"/>
      <c r="AT385" s="160" t="s">
        <v>384</v>
      </c>
      <c r="AU385" s="160" t="s">
        <v>85</v>
      </c>
      <c r="AV385" s="13" t="s">
        <v>382</v>
      </c>
      <c r="AW385" s="13" t="s">
        <v>32</v>
      </c>
      <c r="AX385" s="13" t="s">
        <v>83</v>
      </c>
      <c r="AY385" s="160" t="s">
        <v>375</v>
      </c>
    </row>
    <row r="386" spans="2:65" s="1" customFormat="1" ht="24.2" customHeight="1" x14ac:dyDescent="0.2">
      <c r="B386" s="32"/>
      <c r="C386" s="138" t="s">
        <v>794</v>
      </c>
      <c r="D386" s="138" t="s">
        <v>377</v>
      </c>
      <c r="E386" s="139" t="s">
        <v>795</v>
      </c>
      <c r="F386" s="140" t="s">
        <v>796</v>
      </c>
      <c r="G386" s="141" t="s">
        <v>421</v>
      </c>
      <c r="H386" s="142">
        <v>9.9000000000000005E-2</v>
      </c>
      <c r="I386" s="143"/>
      <c r="J386" s="144">
        <f>ROUND(I386*H386,2)</f>
        <v>0</v>
      </c>
      <c r="K386" s="140" t="s">
        <v>381</v>
      </c>
      <c r="L386" s="32"/>
      <c r="M386" s="145" t="s">
        <v>1</v>
      </c>
      <c r="N386" s="146" t="s">
        <v>41</v>
      </c>
      <c r="P386" s="147">
        <f>O386*H386</f>
        <v>0</v>
      </c>
      <c r="Q386" s="147">
        <v>1.06277</v>
      </c>
      <c r="R386" s="147">
        <f>Q386*H386</f>
        <v>0.10521423000000001</v>
      </c>
      <c r="S386" s="147">
        <v>0</v>
      </c>
      <c r="T386" s="148">
        <f>S386*H386</f>
        <v>0</v>
      </c>
      <c r="AR386" s="149" t="s">
        <v>382</v>
      </c>
      <c r="AT386" s="149" t="s">
        <v>377</v>
      </c>
      <c r="AU386" s="149" t="s">
        <v>85</v>
      </c>
      <c r="AY386" s="17" t="s">
        <v>375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83</v>
      </c>
      <c r="BK386" s="150">
        <f>ROUND(I386*H386,2)</f>
        <v>0</v>
      </c>
      <c r="BL386" s="17" t="s">
        <v>382</v>
      </c>
      <c r="BM386" s="149" t="s">
        <v>797</v>
      </c>
    </row>
    <row r="387" spans="2:65" s="14" customFormat="1" ht="11.25" x14ac:dyDescent="0.2">
      <c r="B387" s="166"/>
      <c r="D387" s="152" t="s">
        <v>384</v>
      </c>
      <c r="E387" s="167" t="s">
        <v>1</v>
      </c>
      <c r="F387" s="168" t="s">
        <v>4662</v>
      </c>
      <c r="H387" s="167" t="s">
        <v>1</v>
      </c>
      <c r="I387" s="169"/>
      <c r="L387" s="166"/>
      <c r="M387" s="170"/>
      <c r="T387" s="171"/>
      <c r="AT387" s="167" t="s">
        <v>384</v>
      </c>
      <c r="AU387" s="167" t="s">
        <v>85</v>
      </c>
      <c r="AV387" s="14" t="s">
        <v>83</v>
      </c>
      <c r="AW387" s="14" t="s">
        <v>32</v>
      </c>
      <c r="AX387" s="14" t="s">
        <v>76</v>
      </c>
      <c r="AY387" s="167" t="s">
        <v>375</v>
      </c>
    </row>
    <row r="388" spans="2:65" s="12" customFormat="1" ht="11.25" x14ac:dyDescent="0.2">
      <c r="B388" s="151"/>
      <c r="D388" s="152" t="s">
        <v>384</v>
      </c>
      <c r="E388" s="153" t="s">
        <v>1</v>
      </c>
      <c r="F388" s="154" t="s">
        <v>4665</v>
      </c>
      <c r="H388" s="155">
        <v>5.8999999999999997E-2</v>
      </c>
      <c r="I388" s="156"/>
      <c r="L388" s="151"/>
      <c r="M388" s="157"/>
      <c r="T388" s="158"/>
      <c r="AT388" s="153" t="s">
        <v>384</v>
      </c>
      <c r="AU388" s="153" t="s">
        <v>85</v>
      </c>
      <c r="AV388" s="12" t="s">
        <v>85</v>
      </c>
      <c r="AW388" s="12" t="s">
        <v>32</v>
      </c>
      <c r="AX388" s="12" t="s">
        <v>76</v>
      </c>
      <c r="AY388" s="153" t="s">
        <v>375</v>
      </c>
    </row>
    <row r="389" spans="2:65" s="12" customFormat="1" ht="11.25" x14ac:dyDescent="0.2">
      <c r="B389" s="151"/>
      <c r="D389" s="152" t="s">
        <v>384</v>
      </c>
      <c r="E389" s="153" t="s">
        <v>1</v>
      </c>
      <c r="F389" s="154" t="s">
        <v>4666</v>
      </c>
      <c r="H389" s="155">
        <v>0.04</v>
      </c>
      <c r="I389" s="156"/>
      <c r="L389" s="151"/>
      <c r="M389" s="157"/>
      <c r="T389" s="158"/>
      <c r="AT389" s="153" t="s">
        <v>384</v>
      </c>
      <c r="AU389" s="153" t="s">
        <v>85</v>
      </c>
      <c r="AV389" s="12" t="s">
        <v>85</v>
      </c>
      <c r="AW389" s="12" t="s">
        <v>32</v>
      </c>
      <c r="AX389" s="12" t="s">
        <v>76</v>
      </c>
      <c r="AY389" s="153" t="s">
        <v>375</v>
      </c>
    </row>
    <row r="390" spans="2:65" s="13" customFormat="1" ht="11.25" x14ac:dyDescent="0.2">
      <c r="B390" s="159"/>
      <c r="D390" s="152" t="s">
        <v>384</v>
      </c>
      <c r="E390" s="160" t="s">
        <v>1</v>
      </c>
      <c r="F390" s="161" t="s">
        <v>387</v>
      </c>
      <c r="H390" s="162">
        <v>9.9000000000000005E-2</v>
      </c>
      <c r="I390" s="163"/>
      <c r="L390" s="159"/>
      <c r="M390" s="164"/>
      <c r="T390" s="165"/>
      <c r="AT390" s="160" t="s">
        <v>384</v>
      </c>
      <c r="AU390" s="160" t="s">
        <v>85</v>
      </c>
      <c r="AV390" s="13" t="s">
        <v>382</v>
      </c>
      <c r="AW390" s="13" t="s">
        <v>32</v>
      </c>
      <c r="AX390" s="13" t="s">
        <v>83</v>
      </c>
      <c r="AY390" s="160" t="s">
        <v>375</v>
      </c>
    </row>
    <row r="391" spans="2:65" s="1" customFormat="1" ht="33" customHeight="1" x14ac:dyDescent="0.2">
      <c r="B391" s="32"/>
      <c r="C391" s="138" t="s">
        <v>799</v>
      </c>
      <c r="D391" s="138" t="s">
        <v>377</v>
      </c>
      <c r="E391" s="139" t="s">
        <v>4667</v>
      </c>
      <c r="F391" s="140" t="s">
        <v>4668</v>
      </c>
      <c r="G391" s="141" t="s">
        <v>641</v>
      </c>
      <c r="H391" s="142">
        <v>11</v>
      </c>
      <c r="I391" s="143"/>
      <c r="J391" s="144">
        <f>ROUND(I391*H391,2)</f>
        <v>0</v>
      </c>
      <c r="K391" s="140" t="s">
        <v>381</v>
      </c>
      <c r="L391" s="32"/>
      <c r="M391" s="145" t="s">
        <v>1</v>
      </c>
      <c r="N391" s="146" t="s">
        <v>41</v>
      </c>
      <c r="P391" s="147">
        <f>O391*H391</f>
        <v>0</v>
      </c>
      <c r="Q391" s="147">
        <v>3.8629999999999998E-2</v>
      </c>
      <c r="R391" s="147">
        <f>Q391*H391</f>
        <v>0.42492999999999997</v>
      </c>
      <c r="S391" s="147">
        <v>0</v>
      </c>
      <c r="T391" s="148">
        <f>S391*H391</f>
        <v>0</v>
      </c>
      <c r="AR391" s="149" t="s">
        <v>382</v>
      </c>
      <c r="AT391" s="149" t="s">
        <v>377</v>
      </c>
      <c r="AU391" s="149" t="s">
        <v>85</v>
      </c>
      <c r="AY391" s="17" t="s">
        <v>375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382</v>
      </c>
      <c r="BM391" s="149" t="s">
        <v>4669</v>
      </c>
    </row>
    <row r="392" spans="2:65" s="12" customFormat="1" ht="11.25" x14ac:dyDescent="0.2">
      <c r="B392" s="151"/>
      <c r="D392" s="152" t="s">
        <v>384</v>
      </c>
      <c r="E392" s="153" t="s">
        <v>1</v>
      </c>
      <c r="F392" s="154" t="s">
        <v>4670</v>
      </c>
      <c r="H392" s="155">
        <v>11</v>
      </c>
      <c r="I392" s="156"/>
      <c r="L392" s="151"/>
      <c r="M392" s="157"/>
      <c r="T392" s="158"/>
      <c r="AT392" s="153" t="s">
        <v>384</v>
      </c>
      <c r="AU392" s="153" t="s">
        <v>85</v>
      </c>
      <c r="AV392" s="12" t="s">
        <v>85</v>
      </c>
      <c r="AW392" s="12" t="s">
        <v>32</v>
      </c>
      <c r="AX392" s="12" t="s">
        <v>83</v>
      </c>
      <c r="AY392" s="153" t="s">
        <v>375</v>
      </c>
    </row>
    <row r="393" spans="2:65" s="1" customFormat="1" ht="24.2" customHeight="1" x14ac:dyDescent="0.2">
      <c r="B393" s="32"/>
      <c r="C393" s="179" t="s">
        <v>805</v>
      </c>
      <c r="D393" s="179" t="s">
        <v>657</v>
      </c>
      <c r="E393" s="180" t="s">
        <v>4671</v>
      </c>
      <c r="F393" s="181" t="s">
        <v>4672</v>
      </c>
      <c r="G393" s="182" t="s">
        <v>532</v>
      </c>
      <c r="H393" s="183">
        <v>15</v>
      </c>
      <c r="I393" s="184"/>
      <c r="J393" s="185">
        <f>ROUND(I393*H393,2)</f>
        <v>0</v>
      </c>
      <c r="K393" s="181" t="s">
        <v>381</v>
      </c>
      <c r="L393" s="186"/>
      <c r="M393" s="187" t="s">
        <v>1</v>
      </c>
      <c r="N393" s="188" t="s">
        <v>41</v>
      </c>
      <c r="P393" s="147">
        <f>O393*H393</f>
        <v>0</v>
      </c>
      <c r="Q393" s="147">
        <v>0.13800000000000001</v>
      </c>
      <c r="R393" s="147">
        <f>Q393*H393</f>
        <v>2.0700000000000003</v>
      </c>
      <c r="S393" s="147">
        <v>0</v>
      </c>
      <c r="T393" s="148">
        <f>S393*H393</f>
        <v>0</v>
      </c>
      <c r="AR393" s="149" t="s">
        <v>424</v>
      </c>
      <c r="AT393" s="149" t="s">
        <v>657</v>
      </c>
      <c r="AU393" s="149" t="s">
        <v>85</v>
      </c>
      <c r="AY393" s="17" t="s">
        <v>375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382</v>
      </c>
      <c r="BM393" s="149" t="s">
        <v>4673</v>
      </c>
    </row>
    <row r="394" spans="2:65" s="12" customFormat="1" ht="11.25" x14ac:dyDescent="0.2">
      <c r="B394" s="151"/>
      <c r="D394" s="152" t="s">
        <v>384</v>
      </c>
      <c r="E394" s="153" t="s">
        <v>1</v>
      </c>
      <c r="F394" s="154" t="s">
        <v>4674</v>
      </c>
      <c r="H394" s="155">
        <v>15</v>
      </c>
      <c r="I394" s="156"/>
      <c r="L394" s="151"/>
      <c r="M394" s="157"/>
      <c r="T394" s="158"/>
      <c r="AT394" s="153" t="s">
        <v>384</v>
      </c>
      <c r="AU394" s="153" t="s">
        <v>85</v>
      </c>
      <c r="AV394" s="12" t="s">
        <v>85</v>
      </c>
      <c r="AW394" s="12" t="s">
        <v>32</v>
      </c>
      <c r="AX394" s="12" t="s">
        <v>83</v>
      </c>
      <c r="AY394" s="153" t="s">
        <v>375</v>
      </c>
    </row>
    <row r="395" spans="2:65" s="1" customFormat="1" ht="24.2" customHeight="1" x14ac:dyDescent="0.2">
      <c r="B395" s="32"/>
      <c r="C395" s="138" t="s">
        <v>809</v>
      </c>
      <c r="D395" s="138" t="s">
        <v>377</v>
      </c>
      <c r="E395" s="139" t="s">
        <v>810</v>
      </c>
      <c r="F395" s="140" t="s">
        <v>811</v>
      </c>
      <c r="G395" s="141" t="s">
        <v>641</v>
      </c>
      <c r="H395" s="142">
        <v>12</v>
      </c>
      <c r="I395" s="143"/>
      <c r="J395" s="144">
        <f>ROUND(I395*H395,2)</f>
        <v>0</v>
      </c>
      <c r="K395" s="140" t="s">
        <v>381</v>
      </c>
      <c r="L395" s="32"/>
      <c r="M395" s="145" t="s">
        <v>1</v>
      </c>
      <c r="N395" s="146" t="s">
        <v>41</v>
      </c>
      <c r="P395" s="147">
        <f>O395*H395</f>
        <v>0</v>
      </c>
      <c r="Q395" s="147">
        <v>0.1016</v>
      </c>
      <c r="R395" s="147">
        <f>Q395*H395</f>
        <v>1.2191999999999998</v>
      </c>
      <c r="S395" s="147">
        <v>0</v>
      </c>
      <c r="T395" s="148">
        <f>S395*H395</f>
        <v>0</v>
      </c>
      <c r="AR395" s="149" t="s">
        <v>382</v>
      </c>
      <c r="AT395" s="149" t="s">
        <v>377</v>
      </c>
      <c r="AU395" s="149" t="s">
        <v>85</v>
      </c>
      <c r="AY395" s="17" t="s">
        <v>375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83</v>
      </c>
      <c r="BK395" s="150">
        <f>ROUND(I395*H395,2)</f>
        <v>0</v>
      </c>
      <c r="BL395" s="17" t="s">
        <v>382</v>
      </c>
      <c r="BM395" s="149" t="s">
        <v>812</v>
      </c>
    </row>
    <row r="396" spans="2:65" s="14" customFormat="1" ht="11.25" x14ac:dyDescent="0.2">
      <c r="B396" s="166"/>
      <c r="D396" s="152" t="s">
        <v>384</v>
      </c>
      <c r="E396" s="167" t="s">
        <v>1</v>
      </c>
      <c r="F396" s="168" t="s">
        <v>4675</v>
      </c>
      <c r="H396" s="167" t="s">
        <v>1</v>
      </c>
      <c r="I396" s="169"/>
      <c r="L396" s="166"/>
      <c r="M396" s="170"/>
      <c r="T396" s="171"/>
      <c r="AT396" s="167" t="s">
        <v>384</v>
      </c>
      <c r="AU396" s="167" t="s">
        <v>85</v>
      </c>
      <c r="AV396" s="14" t="s">
        <v>83</v>
      </c>
      <c r="AW396" s="14" t="s">
        <v>32</v>
      </c>
      <c r="AX396" s="14" t="s">
        <v>76</v>
      </c>
      <c r="AY396" s="167" t="s">
        <v>375</v>
      </c>
    </row>
    <row r="397" spans="2:65" s="12" customFormat="1" ht="11.25" x14ac:dyDescent="0.2">
      <c r="B397" s="151"/>
      <c r="D397" s="152" t="s">
        <v>384</v>
      </c>
      <c r="E397" s="153" t="s">
        <v>1</v>
      </c>
      <c r="F397" s="154" t="s">
        <v>4676</v>
      </c>
      <c r="H397" s="155">
        <v>12</v>
      </c>
      <c r="I397" s="156"/>
      <c r="L397" s="151"/>
      <c r="M397" s="157"/>
      <c r="T397" s="158"/>
      <c r="AT397" s="153" t="s">
        <v>384</v>
      </c>
      <c r="AU397" s="153" t="s">
        <v>85</v>
      </c>
      <c r="AV397" s="12" t="s">
        <v>85</v>
      </c>
      <c r="AW397" s="12" t="s">
        <v>32</v>
      </c>
      <c r="AX397" s="12" t="s">
        <v>76</v>
      </c>
      <c r="AY397" s="153" t="s">
        <v>375</v>
      </c>
    </row>
    <row r="398" spans="2:65" s="13" customFormat="1" ht="11.25" x14ac:dyDescent="0.2">
      <c r="B398" s="159"/>
      <c r="D398" s="152" t="s">
        <v>384</v>
      </c>
      <c r="E398" s="160" t="s">
        <v>1</v>
      </c>
      <c r="F398" s="161" t="s">
        <v>387</v>
      </c>
      <c r="H398" s="162">
        <v>12</v>
      </c>
      <c r="I398" s="163"/>
      <c r="L398" s="159"/>
      <c r="M398" s="164"/>
      <c r="T398" s="165"/>
      <c r="AT398" s="160" t="s">
        <v>384</v>
      </c>
      <c r="AU398" s="160" t="s">
        <v>85</v>
      </c>
      <c r="AV398" s="13" t="s">
        <v>382</v>
      </c>
      <c r="AW398" s="13" t="s">
        <v>32</v>
      </c>
      <c r="AX398" s="13" t="s">
        <v>83</v>
      </c>
      <c r="AY398" s="160" t="s">
        <v>375</v>
      </c>
    </row>
    <row r="399" spans="2:65" s="1" customFormat="1" ht="16.5" customHeight="1" x14ac:dyDescent="0.2">
      <c r="B399" s="32"/>
      <c r="C399" s="138" t="s">
        <v>816</v>
      </c>
      <c r="D399" s="138" t="s">
        <v>377</v>
      </c>
      <c r="E399" s="139" t="s">
        <v>817</v>
      </c>
      <c r="F399" s="140" t="s">
        <v>818</v>
      </c>
      <c r="G399" s="141" t="s">
        <v>380</v>
      </c>
      <c r="H399" s="142">
        <v>2.92</v>
      </c>
      <c r="I399" s="143"/>
      <c r="J399" s="144">
        <f>ROUND(I399*H399,2)</f>
        <v>0</v>
      </c>
      <c r="K399" s="140" t="s">
        <v>381</v>
      </c>
      <c r="L399" s="32"/>
      <c r="M399" s="145" t="s">
        <v>1</v>
      </c>
      <c r="N399" s="146" t="s">
        <v>41</v>
      </c>
      <c r="P399" s="147">
        <f>O399*H399</f>
        <v>0</v>
      </c>
      <c r="Q399" s="147">
        <v>6.5799999999999999E-3</v>
      </c>
      <c r="R399" s="147">
        <f>Q399*H399</f>
        <v>1.9213600000000001E-2</v>
      </c>
      <c r="S399" s="147">
        <v>0</v>
      </c>
      <c r="T399" s="148">
        <f>S399*H399</f>
        <v>0</v>
      </c>
      <c r="AR399" s="149" t="s">
        <v>382</v>
      </c>
      <c r="AT399" s="149" t="s">
        <v>377</v>
      </c>
      <c r="AU399" s="149" t="s">
        <v>85</v>
      </c>
      <c r="AY399" s="17" t="s">
        <v>375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382</v>
      </c>
      <c r="BM399" s="149" t="s">
        <v>819</v>
      </c>
    </row>
    <row r="400" spans="2:65" s="14" customFormat="1" ht="11.25" x14ac:dyDescent="0.2">
      <c r="B400" s="166"/>
      <c r="D400" s="152" t="s">
        <v>384</v>
      </c>
      <c r="E400" s="167" t="s">
        <v>1</v>
      </c>
      <c r="F400" s="168" t="s">
        <v>820</v>
      </c>
      <c r="H400" s="167" t="s">
        <v>1</v>
      </c>
      <c r="I400" s="169"/>
      <c r="L400" s="166"/>
      <c r="M400" s="170"/>
      <c r="T400" s="171"/>
      <c r="AT400" s="167" t="s">
        <v>384</v>
      </c>
      <c r="AU400" s="167" t="s">
        <v>85</v>
      </c>
      <c r="AV400" s="14" t="s">
        <v>83</v>
      </c>
      <c r="AW400" s="14" t="s">
        <v>32</v>
      </c>
      <c r="AX400" s="14" t="s">
        <v>76</v>
      </c>
      <c r="AY400" s="167" t="s">
        <v>375</v>
      </c>
    </row>
    <row r="401" spans="2:65" s="12" customFormat="1" ht="11.25" x14ac:dyDescent="0.2">
      <c r="B401" s="151"/>
      <c r="D401" s="152" t="s">
        <v>384</v>
      </c>
      <c r="E401" s="153" t="s">
        <v>1</v>
      </c>
      <c r="F401" s="154" t="s">
        <v>4677</v>
      </c>
      <c r="H401" s="155">
        <v>2.92</v>
      </c>
      <c r="I401" s="156"/>
      <c r="L401" s="151"/>
      <c r="M401" s="157"/>
      <c r="T401" s="158"/>
      <c r="AT401" s="153" t="s">
        <v>384</v>
      </c>
      <c r="AU401" s="153" t="s">
        <v>85</v>
      </c>
      <c r="AV401" s="12" t="s">
        <v>85</v>
      </c>
      <c r="AW401" s="12" t="s">
        <v>32</v>
      </c>
      <c r="AX401" s="12" t="s">
        <v>76</v>
      </c>
      <c r="AY401" s="153" t="s">
        <v>375</v>
      </c>
    </row>
    <row r="402" spans="2:65" s="13" customFormat="1" ht="11.25" x14ac:dyDescent="0.2">
      <c r="B402" s="159"/>
      <c r="D402" s="152" t="s">
        <v>384</v>
      </c>
      <c r="E402" s="160" t="s">
        <v>1</v>
      </c>
      <c r="F402" s="161" t="s">
        <v>387</v>
      </c>
      <c r="H402" s="162">
        <v>2.92</v>
      </c>
      <c r="I402" s="163"/>
      <c r="L402" s="159"/>
      <c r="M402" s="164"/>
      <c r="T402" s="165"/>
      <c r="AT402" s="160" t="s">
        <v>384</v>
      </c>
      <c r="AU402" s="160" t="s">
        <v>85</v>
      </c>
      <c r="AV402" s="13" t="s">
        <v>382</v>
      </c>
      <c r="AW402" s="13" t="s">
        <v>32</v>
      </c>
      <c r="AX402" s="13" t="s">
        <v>83</v>
      </c>
      <c r="AY402" s="160" t="s">
        <v>375</v>
      </c>
    </row>
    <row r="403" spans="2:65" s="1" customFormat="1" ht="16.5" customHeight="1" x14ac:dyDescent="0.2">
      <c r="B403" s="32"/>
      <c r="C403" s="138" t="s">
        <v>822</v>
      </c>
      <c r="D403" s="138" t="s">
        <v>377</v>
      </c>
      <c r="E403" s="139" t="s">
        <v>823</v>
      </c>
      <c r="F403" s="140" t="s">
        <v>824</v>
      </c>
      <c r="G403" s="141" t="s">
        <v>380</v>
      </c>
      <c r="H403" s="142">
        <v>2.92</v>
      </c>
      <c r="I403" s="143"/>
      <c r="J403" s="144">
        <f>ROUND(I403*H403,2)</f>
        <v>0</v>
      </c>
      <c r="K403" s="140" t="s">
        <v>381</v>
      </c>
      <c r="L403" s="32"/>
      <c r="M403" s="145" t="s">
        <v>1</v>
      </c>
      <c r="N403" s="146" t="s">
        <v>41</v>
      </c>
      <c r="P403" s="147">
        <f>O403*H403</f>
        <v>0</v>
      </c>
      <c r="Q403" s="147">
        <v>0</v>
      </c>
      <c r="R403" s="147">
        <f>Q403*H403</f>
        <v>0</v>
      </c>
      <c r="S403" s="147">
        <v>0</v>
      </c>
      <c r="T403" s="148">
        <f>S403*H403</f>
        <v>0</v>
      </c>
      <c r="AR403" s="149" t="s">
        <v>382</v>
      </c>
      <c r="AT403" s="149" t="s">
        <v>377</v>
      </c>
      <c r="AU403" s="149" t="s">
        <v>85</v>
      </c>
      <c r="AY403" s="17" t="s">
        <v>375</v>
      </c>
      <c r="BE403" s="150">
        <f>IF(N403="základní",J403,0)</f>
        <v>0</v>
      </c>
      <c r="BF403" s="150">
        <f>IF(N403="snížená",J403,0)</f>
        <v>0</v>
      </c>
      <c r="BG403" s="150">
        <f>IF(N403="zákl. přenesená",J403,0)</f>
        <v>0</v>
      </c>
      <c r="BH403" s="150">
        <f>IF(N403="sníž. přenesená",J403,0)</f>
        <v>0</v>
      </c>
      <c r="BI403" s="150">
        <f>IF(N403="nulová",J403,0)</f>
        <v>0</v>
      </c>
      <c r="BJ403" s="17" t="s">
        <v>83</v>
      </c>
      <c r="BK403" s="150">
        <f>ROUND(I403*H403,2)</f>
        <v>0</v>
      </c>
      <c r="BL403" s="17" t="s">
        <v>382</v>
      </c>
      <c r="BM403" s="149" t="s">
        <v>825</v>
      </c>
    </row>
    <row r="404" spans="2:65" s="11" customFormat="1" ht="22.9" customHeight="1" x14ac:dyDescent="0.2">
      <c r="B404" s="126"/>
      <c r="D404" s="127" t="s">
        <v>75</v>
      </c>
      <c r="E404" s="136" t="s">
        <v>413</v>
      </c>
      <c r="F404" s="136" t="s">
        <v>826</v>
      </c>
      <c r="I404" s="129"/>
      <c r="J404" s="137">
        <f>BK404</f>
        <v>0</v>
      </c>
      <c r="L404" s="126"/>
      <c r="M404" s="131"/>
      <c r="P404" s="132">
        <f>SUM(P405:P688)</f>
        <v>0</v>
      </c>
      <c r="R404" s="132">
        <f>SUM(R405:R688)</f>
        <v>250.20969556999989</v>
      </c>
      <c r="T404" s="133">
        <f>SUM(T405:T688)</f>
        <v>0</v>
      </c>
      <c r="AR404" s="127" t="s">
        <v>83</v>
      </c>
      <c r="AT404" s="134" t="s">
        <v>75</v>
      </c>
      <c r="AU404" s="134" t="s">
        <v>83</v>
      </c>
      <c r="AY404" s="127" t="s">
        <v>375</v>
      </c>
      <c r="BK404" s="135">
        <f>SUM(BK405:BK688)</f>
        <v>0</v>
      </c>
    </row>
    <row r="405" spans="2:65" s="1" customFormat="1" ht="24.2" customHeight="1" x14ac:dyDescent="0.2">
      <c r="B405" s="32"/>
      <c r="C405" s="138" t="s">
        <v>827</v>
      </c>
      <c r="D405" s="138" t="s">
        <v>377</v>
      </c>
      <c r="E405" s="139" t="s">
        <v>855</v>
      </c>
      <c r="F405" s="140" t="s">
        <v>4678</v>
      </c>
      <c r="G405" s="141" t="s">
        <v>380</v>
      </c>
      <c r="H405" s="142">
        <v>71.45</v>
      </c>
      <c r="I405" s="143"/>
      <c r="J405" s="144">
        <f>ROUND(I405*H405,2)</f>
        <v>0</v>
      </c>
      <c r="K405" s="140" t="s">
        <v>381</v>
      </c>
      <c r="L405" s="32"/>
      <c r="M405" s="145" t="s">
        <v>1</v>
      </c>
      <c r="N405" s="146" t="s">
        <v>41</v>
      </c>
      <c r="P405" s="147">
        <f>O405*H405</f>
        <v>0</v>
      </c>
      <c r="Q405" s="147">
        <v>3.8899999999999997E-2</v>
      </c>
      <c r="R405" s="147">
        <f>Q405*H405</f>
        <v>2.7794049999999997</v>
      </c>
      <c r="S405" s="147">
        <v>0</v>
      </c>
      <c r="T405" s="148">
        <f>S405*H405</f>
        <v>0</v>
      </c>
      <c r="AR405" s="149" t="s">
        <v>382</v>
      </c>
      <c r="AT405" s="149" t="s">
        <v>377</v>
      </c>
      <c r="AU405" s="149" t="s">
        <v>85</v>
      </c>
      <c r="AY405" s="17" t="s">
        <v>375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382</v>
      </c>
      <c r="BM405" s="149" t="s">
        <v>857</v>
      </c>
    </row>
    <row r="406" spans="2:65" s="14" customFormat="1" ht="11.25" x14ac:dyDescent="0.2">
      <c r="B406" s="166"/>
      <c r="D406" s="152" t="s">
        <v>384</v>
      </c>
      <c r="E406" s="167" t="s">
        <v>1</v>
      </c>
      <c r="F406" s="168" t="s">
        <v>858</v>
      </c>
      <c r="H406" s="167" t="s">
        <v>1</v>
      </c>
      <c r="I406" s="169"/>
      <c r="L406" s="166"/>
      <c r="M406" s="170"/>
      <c r="T406" s="171"/>
      <c r="AT406" s="167" t="s">
        <v>384</v>
      </c>
      <c r="AU406" s="167" t="s">
        <v>85</v>
      </c>
      <c r="AV406" s="14" t="s">
        <v>83</v>
      </c>
      <c r="AW406" s="14" t="s">
        <v>32</v>
      </c>
      <c r="AX406" s="14" t="s">
        <v>76</v>
      </c>
      <c r="AY406" s="167" t="s">
        <v>375</v>
      </c>
    </row>
    <row r="407" spans="2:65" s="12" customFormat="1" ht="11.25" x14ac:dyDescent="0.2">
      <c r="B407" s="151"/>
      <c r="D407" s="152" t="s">
        <v>384</v>
      </c>
      <c r="E407" s="153" t="s">
        <v>1</v>
      </c>
      <c r="F407" s="154" t="s">
        <v>4679</v>
      </c>
      <c r="H407" s="155">
        <v>16.55</v>
      </c>
      <c r="I407" s="156"/>
      <c r="L407" s="151"/>
      <c r="M407" s="157"/>
      <c r="T407" s="158"/>
      <c r="AT407" s="153" t="s">
        <v>384</v>
      </c>
      <c r="AU407" s="153" t="s">
        <v>85</v>
      </c>
      <c r="AV407" s="12" t="s">
        <v>85</v>
      </c>
      <c r="AW407" s="12" t="s">
        <v>32</v>
      </c>
      <c r="AX407" s="12" t="s">
        <v>76</v>
      </c>
      <c r="AY407" s="153" t="s">
        <v>375</v>
      </c>
    </row>
    <row r="408" spans="2:65" s="12" customFormat="1" ht="11.25" x14ac:dyDescent="0.2">
      <c r="B408" s="151"/>
      <c r="D408" s="152" t="s">
        <v>384</v>
      </c>
      <c r="E408" s="153" t="s">
        <v>1</v>
      </c>
      <c r="F408" s="154" t="s">
        <v>4680</v>
      </c>
      <c r="H408" s="155">
        <v>6.9</v>
      </c>
      <c r="I408" s="156"/>
      <c r="L408" s="151"/>
      <c r="M408" s="157"/>
      <c r="T408" s="158"/>
      <c r="AT408" s="153" t="s">
        <v>384</v>
      </c>
      <c r="AU408" s="153" t="s">
        <v>85</v>
      </c>
      <c r="AV408" s="12" t="s">
        <v>85</v>
      </c>
      <c r="AW408" s="12" t="s">
        <v>32</v>
      </c>
      <c r="AX408" s="12" t="s">
        <v>76</v>
      </c>
      <c r="AY408" s="153" t="s">
        <v>375</v>
      </c>
    </row>
    <row r="409" spans="2:65" s="12" customFormat="1" ht="11.25" x14ac:dyDescent="0.2">
      <c r="B409" s="151"/>
      <c r="D409" s="152" t="s">
        <v>384</v>
      </c>
      <c r="E409" s="153" t="s">
        <v>1</v>
      </c>
      <c r="F409" s="154" t="s">
        <v>4681</v>
      </c>
      <c r="H409" s="155">
        <v>30</v>
      </c>
      <c r="I409" s="156"/>
      <c r="L409" s="151"/>
      <c r="M409" s="157"/>
      <c r="T409" s="158"/>
      <c r="AT409" s="153" t="s">
        <v>384</v>
      </c>
      <c r="AU409" s="153" t="s">
        <v>85</v>
      </c>
      <c r="AV409" s="12" t="s">
        <v>85</v>
      </c>
      <c r="AW409" s="12" t="s">
        <v>32</v>
      </c>
      <c r="AX409" s="12" t="s">
        <v>76</v>
      </c>
      <c r="AY409" s="153" t="s">
        <v>375</v>
      </c>
    </row>
    <row r="410" spans="2:65" s="12" customFormat="1" ht="11.25" x14ac:dyDescent="0.2">
      <c r="B410" s="151"/>
      <c r="D410" s="152" t="s">
        <v>384</v>
      </c>
      <c r="E410" s="153" t="s">
        <v>1</v>
      </c>
      <c r="F410" s="154" t="s">
        <v>4682</v>
      </c>
      <c r="H410" s="155">
        <v>18</v>
      </c>
      <c r="I410" s="156"/>
      <c r="L410" s="151"/>
      <c r="M410" s="157"/>
      <c r="T410" s="158"/>
      <c r="AT410" s="153" t="s">
        <v>384</v>
      </c>
      <c r="AU410" s="153" t="s">
        <v>85</v>
      </c>
      <c r="AV410" s="12" t="s">
        <v>85</v>
      </c>
      <c r="AW410" s="12" t="s">
        <v>32</v>
      </c>
      <c r="AX410" s="12" t="s">
        <v>76</v>
      </c>
      <c r="AY410" s="153" t="s">
        <v>375</v>
      </c>
    </row>
    <row r="411" spans="2:65" s="13" customFormat="1" ht="11.25" x14ac:dyDescent="0.2">
      <c r="B411" s="159"/>
      <c r="D411" s="152" t="s">
        <v>384</v>
      </c>
      <c r="E411" s="160" t="s">
        <v>1</v>
      </c>
      <c r="F411" s="161" t="s">
        <v>387</v>
      </c>
      <c r="H411" s="162">
        <v>71.45</v>
      </c>
      <c r="I411" s="163"/>
      <c r="L411" s="159"/>
      <c r="M411" s="164"/>
      <c r="T411" s="165"/>
      <c r="AT411" s="160" t="s">
        <v>384</v>
      </c>
      <c r="AU411" s="160" t="s">
        <v>85</v>
      </c>
      <c r="AV411" s="13" t="s">
        <v>382</v>
      </c>
      <c r="AW411" s="13" t="s">
        <v>32</v>
      </c>
      <c r="AX411" s="13" t="s">
        <v>83</v>
      </c>
      <c r="AY411" s="160" t="s">
        <v>375</v>
      </c>
    </row>
    <row r="412" spans="2:65" s="1" customFormat="1" ht="24.2" customHeight="1" x14ac:dyDescent="0.2">
      <c r="B412" s="32"/>
      <c r="C412" s="138" t="s">
        <v>837</v>
      </c>
      <c r="D412" s="138" t="s">
        <v>377</v>
      </c>
      <c r="E412" s="139" t="s">
        <v>905</v>
      </c>
      <c r="F412" s="140" t="s">
        <v>906</v>
      </c>
      <c r="G412" s="141" t="s">
        <v>380</v>
      </c>
      <c r="H412" s="142">
        <v>226.02199999999999</v>
      </c>
      <c r="I412" s="143"/>
      <c r="J412" s="144">
        <f>ROUND(I412*H412,2)</f>
        <v>0</v>
      </c>
      <c r="K412" s="140" t="s">
        <v>381</v>
      </c>
      <c r="L412" s="32"/>
      <c r="M412" s="145" t="s">
        <v>1</v>
      </c>
      <c r="N412" s="146" t="s">
        <v>41</v>
      </c>
      <c r="P412" s="147">
        <f>O412*H412</f>
        <v>0</v>
      </c>
      <c r="Q412" s="147">
        <v>4.3800000000000002E-3</v>
      </c>
      <c r="R412" s="147">
        <f>Q412*H412</f>
        <v>0.98997636</v>
      </c>
      <c r="S412" s="147">
        <v>0</v>
      </c>
      <c r="T412" s="148">
        <f>S412*H412</f>
        <v>0</v>
      </c>
      <c r="AR412" s="149" t="s">
        <v>382</v>
      </c>
      <c r="AT412" s="149" t="s">
        <v>377</v>
      </c>
      <c r="AU412" s="149" t="s">
        <v>85</v>
      </c>
      <c r="AY412" s="17" t="s">
        <v>375</v>
      </c>
      <c r="BE412" s="150">
        <f>IF(N412="základní",J412,0)</f>
        <v>0</v>
      </c>
      <c r="BF412" s="150">
        <f>IF(N412="snížená",J412,0)</f>
        <v>0</v>
      </c>
      <c r="BG412" s="150">
        <f>IF(N412="zákl. přenesená",J412,0)</f>
        <v>0</v>
      </c>
      <c r="BH412" s="150">
        <f>IF(N412="sníž. přenesená",J412,0)</f>
        <v>0</v>
      </c>
      <c r="BI412" s="150">
        <f>IF(N412="nulová",J412,0)</f>
        <v>0</v>
      </c>
      <c r="BJ412" s="17" t="s">
        <v>83</v>
      </c>
      <c r="BK412" s="150">
        <f>ROUND(I412*H412,2)</f>
        <v>0</v>
      </c>
      <c r="BL412" s="17" t="s">
        <v>382</v>
      </c>
      <c r="BM412" s="149" t="s">
        <v>907</v>
      </c>
    </row>
    <row r="413" spans="2:65" s="14" customFormat="1" ht="11.25" x14ac:dyDescent="0.2">
      <c r="B413" s="166"/>
      <c r="D413" s="152" t="s">
        <v>384</v>
      </c>
      <c r="E413" s="167" t="s">
        <v>1</v>
      </c>
      <c r="F413" s="168" t="s">
        <v>908</v>
      </c>
      <c r="H413" s="167" t="s">
        <v>1</v>
      </c>
      <c r="I413" s="169"/>
      <c r="L413" s="166"/>
      <c r="M413" s="170"/>
      <c r="T413" s="171"/>
      <c r="AT413" s="167" t="s">
        <v>384</v>
      </c>
      <c r="AU413" s="167" t="s">
        <v>85</v>
      </c>
      <c r="AV413" s="14" t="s">
        <v>83</v>
      </c>
      <c r="AW413" s="14" t="s">
        <v>32</v>
      </c>
      <c r="AX413" s="14" t="s">
        <v>76</v>
      </c>
      <c r="AY413" s="167" t="s">
        <v>375</v>
      </c>
    </row>
    <row r="414" spans="2:65" s="14" customFormat="1" ht="11.25" x14ac:dyDescent="0.2">
      <c r="B414" s="166"/>
      <c r="D414" s="152" t="s">
        <v>384</v>
      </c>
      <c r="E414" s="167" t="s">
        <v>1</v>
      </c>
      <c r="F414" s="168" t="s">
        <v>4630</v>
      </c>
      <c r="H414" s="167" t="s">
        <v>1</v>
      </c>
      <c r="I414" s="169"/>
      <c r="L414" s="166"/>
      <c r="M414" s="170"/>
      <c r="T414" s="171"/>
      <c r="AT414" s="167" t="s">
        <v>384</v>
      </c>
      <c r="AU414" s="167" t="s">
        <v>85</v>
      </c>
      <c r="AV414" s="14" t="s">
        <v>83</v>
      </c>
      <c r="AW414" s="14" t="s">
        <v>32</v>
      </c>
      <c r="AX414" s="14" t="s">
        <v>76</v>
      </c>
      <c r="AY414" s="167" t="s">
        <v>375</v>
      </c>
    </row>
    <row r="415" spans="2:65" s="12" customFormat="1" ht="11.25" x14ac:dyDescent="0.2">
      <c r="B415" s="151"/>
      <c r="D415" s="152" t="s">
        <v>384</v>
      </c>
      <c r="E415" s="153" t="s">
        <v>1</v>
      </c>
      <c r="F415" s="154" t="s">
        <v>4683</v>
      </c>
      <c r="H415" s="155">
        <v>24.167999999999999</v>
      </c>
      <c r="I415" s="156"/>
      <c r="L415" s="151"/>
      <c r="M415" s="157"/>
      <c r="T415" s="158"/>
      <c r="AT415" s="153" t="s">
        <v>384</v>
      </c>
      <c r="AU415" s="153" t="s">
        <v>85</v>
      </c>
      <c r="AV415" s="12" t="s">
        <v>85</v>
      </c>
      <c r="AW415" s="12" t="s">
        <v>32</v>
      </c>
      <c r="AX415" s="12" t="s">
        <v>76</v>
      </c>
      <c r="AY415" s="153" t="s">
        <v>375</v>
      </c>
    </row>
    <row r="416" spans="2:65" s="12" customFormat="1" ht="11.25" x14ac:dyDescent="0.2">
      <c r="B416" s="151"/>
      <c r="D416" s="152" t="s">
        <v>384</v>
      </c>
      <c r="E416" s="153" t="s">
        <v>1</v>
      </c>
      <c r="F416" s="154" t="s">
        <v>4684</v>
      </c>
      <c r="H416" s="155">
        <v>26.268000000000001</v>
      </c>
      <c r="I416" s="156"/>
      <c r="L416" s="151"/>
      <c r="M416" s="157"/>
      <c r="T416" s="158"/>
      <c r="AT416" s="153" t="s">
        <v>384</v>
      </c>
      <c r="AU416" s="153" t="s">
        <v>85</v>
      </c>
      <c r="AV416" s="12" t="s">
        <v>85</v>
      </c>
      <c r="AW416" s="12" t="s">
        <v>32</v>
      </c>
      <c r="AX416" s="12" t="s">
        <v>76</v>
      </c>
      <c r="AY416" s="153" t="s">
        <v>375</v>
      </c>
    </row>
    <row r="417" spans="2:65" s="14" customFormat="1" ht="11.25" x14ac:dyDescent="0.2">
      <c r="B417" s="166"/>
      <c r="D417" s="152" t="s">
        <v>384</v>
      </c>
      <c r="E417" s="167" t="s">
        <v>1</v>
      </c>
      <c r="F417" s="168" t="s">
        <v>4685</v>
      </c>
      <c r="H417" s="167" t="s">
        <v>1</v>
      </c>
      <c r="I417" s="169"/>
      <c r="L417" s="166"/>
      <c r="M417" s="170"/>
      <c r="T417" s="171"/>
      <c r="AT417" s="167" t="s">
        <v>384</v>
      </c>
      <c r="AU417" s="167" t="s">
        <v>85</v>
      </c>
      <c r="AV417" s="14" t="s">
        <v>83</v>
      </c>
      <c r="AW417" s="14" t="s">
        <v>32</v>
      </c>
      <c r="AX417" s="14" t="s">
        <v>76</v>
      </c>
      <c r="AY417" s="167" t="s">
        <v>375</v>
      </c>
    </row>
    <row r="418" spans="2:65" s="12" customFormat="1" ht="11.25" x14ac:dyDescent="0.2">
      <c r="B418" s="151"/>
      <c r="D418" s="152" t="s">
        <v>384</v>
      </c>
      <c r="E418" s="153" t="s">
        <v>1</v>
      </c>
      <c r="F418" s="154" t="s">
        <v>4686</v>
      </c>
      <c r="H418" s="155">
        <v>106.61799999999999</v>
      </c>
      <c r="I418" s="156"/>
      <c r="L418" s="151"/>
      <c r="M418" s="157"/>
      <c r="T418" s="158"/>
      <c r="AT418" s="153" t="s">
        <v>384</v>
      </c>
      <c r="AU418" s="153" t="s">
        <v>85</v>
      </c>
      <c r="AV418" s="12" t="s">
        <v>85</v>
      </c>
      <c r="AW418" s="12" t="s">
        <v>32</v>
      </c>
      <c r="AX418" s="12" t="s">
        <v>76</v>
      </c>
      <c r="AY418" s="153" t="s">
        <v>375</v>
      </c>
    </row>
    <row r="419" spans="2:65" s="12" customFormat="1" ht="11.25" x14ac:dyDescent="0.2">
      <c r="B419" s="151"/>
      <c r="D419" s="152" t="s">
        <v>384</v>
      </c>
      <c r="E419" s="153" t="s">
        <v>1</v>
      </c>
      <c r="F419" s="154" t="s">
        <v>4687</v>
      </c>
      <c r="H419" s="155">
        <v>68.968000000000004</v>
      </c>
      <c r="I419" s="156"/>
      <c r="L419" s="151"/>
      <c r="M419" s="157"/>
      <c r="T419" s="158"/>
      <c r="AT419" s="153" t="s">
        <v>384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375</v>
      </c>
    </row>
    <row r="420" spans="2:65" s="13" customFormat="1" ht="11.25" x14ac:dyDescent="0.2">
      <c r="B420" s="159"/>
      <c r="D420" s="152" t="s">
        <v>384</v>
      </c>
      <c r="E420" s="160" t="s">
        <v>262</v>
      </c>
      <c r="F420" s="161" t="s">
        <v>387</v>
      </c>
      <c r="H420" s="162">
        <v>226.02199999999999</v>
      </c>
      <c r="I420" s="163"/>
      <c r="L420" s="159"/>
      <c r="M420" s="164"/>
      <c r="T420" s="165"/>
      <c r="AT420" s="160" t="s">
        <v>384</v>
      </c>
      <c r="AU420" s="160" t="s">
        <v>85</v>
      </c>
      <c r="AV420" s="13" t="s">
        <v>382</v>
      </c>
      <c r="AW420" s="13" t="s">
        <v>32</v>
      </c>
      <c r="AX420" s="13" t="s">
        <v>83</v>
      </c>
      <c r="AY420" s="160" t="s">
        <v>375</v>
      </c>
    </row>
    <row r="421" spans="2:65" s="1" customFormat="1" ht="24.2" customHeight="1" x14ac:dyDescent="0.2">
      <c r="B421" s="32"/>
      <c r="C421" s="138" t="s">
        <v>846</v>
      </c>
      <c r="D421" s="138" t="s">
        <v>377</v>
      </c>
      <c r="E421" s="139" t="s">
        <v>912</v>
      </c>
      <c r="F421" s="140" t="s">
        <v>913</v>
      </c>
      <c r="G421" s="141" t="s">
        <v>380</v>
      </c>
      <c r="H421" s="142">
        <v>147.66900000000001</v>
      </c>
      <c r="I421" s="143"/>
      <c r="J421" s="144">
        <f>ROUND(I421*H421,2)</f>
        <v>0</v>
      </c>
      <c r="K421" s="140" t="s">
        <v>381</v>
      </c>
      <c r="L421" s="32"/>
      <c r="M421" s="145" t="s">
        <v>1</v>
      </c>
      <c r="N421" s="146" t="s">
        <v>41</v>
      </c>
      <c r="P421" s="147">
        <f>O421*H421</f>
        <v>0</v>
      </c>
      <c r="Q421" s="147">
        <v>4.0000000000000001E-3</v>
      </c>
      <c r="R421" s="147">
        <f>Q421*H421</f>
        <v>0.59067600000000009</v>
      </c>
      <c r="S421" s="147">
        <v>0</v>
      </c>
      <c r="T421" s="148">
        <f>S421*H421</f>
        <v>0</v>
      </c>
      <c r="AR421" s="149" t="s">
        <v>382</v>
      </c>
      <c r="AT421" s="149" t="s">
        <v>377</v>
      </c>
      <c r="AU421" s="149" t="s">
        <v>85</v>
      </c>
      <c r="AY421" s="17" t="s">
        <v>375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83</v>
      </c>
      <c r="BK421" s="150">
        <f>ROUND(I421*H421,2)</f>
        <v>0</v>
      </c>
      <c r="BL421" s="17" t="s">
        <v>382</v>
      </c>
      <c r="BM421" s="149" t="s">
        <v>914</v>
      </c>
    </row>
    <row r="422" spans="2:65" s="12" customFormat="1" ht="11.25" x14ac:dyDescent="0.2">
      <c r="B422" s="151"/>
      <c r="D422" s="152" t="s">
        <v>384</v>
      </c>
      <c r="E422" s="153" t="s">
        <v>1</v>
      </c>
      <c r="F422" s="154" t="s">
        <v>262</v>
      </c>
      <c r="H422" s="155">
        <v>226.02199999999999</v>
      </c>
      <c r="I422" s="156"/>
      <c r="L422" s="151"/>
      <c r="M422" s="157"/>
      <c r="T422" s="158"/>
      <c r="AT422" s="153" t="s">
        <v>384</v>
      </c>
      <c r="AU422" s="153" t="s">
        <v>85</v>
      </c>
      <c r="AV422" s="12" t="s">
        <v>85</v>
      </c>
      <c r="AW422" s="12" t="s">
        <v>32</v>
      </c>
      <c r="AX422" s="12" t="s">
        <v>76</v>
      </c>
      <c r="AY422" s="153" t="s">
        <v>375</v>
      </c>
    </row>
    <row r="423" spans="2:65" s="12" customFormat="1" ht="11.25" x14ac:dyDescent="0.2">
      <c r="B423" s="151"/>
      <c r="D423" s="152" t="s">
        <v>384</v>
      </c>
      <c r="E423" s="153" t="s">
        <v>1</v>
      </c>
      <c r="F423" s="154" t="s">
        <v>915</v>
      </c>
      <c r="H423" s="155">
        <v>-78.352999999999994</v>
      </c>
      <c r="I423" s="156"/>
      <c r="L423" s="151"/>
      <c r="M423" s="157"/>
      <c r="T423" s="158"/>
      <c r="AT423" s="153" t="s">
        <v>384</v>
      </c>
      <c r="AU423" s="153" t="s">
        <v>85</v>
      </c>
      <c r="AV423" s="12" t="s">
        <v>85</v>
      </c>
      <c r="AW423" s="12" t="s">
        <v>32</v>
      </c>
      <c r="AX423" s="12" t="s">
        <v>76</v>
      </c>
      <c r="AY423" s="153" t="s">
        <v>375</v>
      </c>
    </row>
    <row r="424" spans="2:65" s="13" customFormat="1" ht="11.25" x14ac:dyDescent="0.2">
      <c r="B424" s="159"/>
      <c r="D424" s="152" t="s">
        <v>384</v>
      </c>
      <c r="E424" s="160" t="s">
        <v>1</v>
      </c>
      <c r="F424" s="161" t="s">
        <v>387</v>
      </c>
      <c r="H424" s="162">
        <v>147.66900000000001</v>
      </c>
      <c r="I424" s="163"/>
      <c r="L424" s="159"/>
      <c r="M424" s="164"/>
      <c r="T424" s="165"/>
      <c r="AT424" s="160" t="s">
        <v>384</v>
      </c>
      <c r="AU424" s="160" t="s">
        <v>85</v>
      </c>
      <c r="AV424" s="13" t="s">
        <v>382</v>
      </c>
      <c r="AW424" s="13" t="s">
        <v>32</v>
      </c>
      <c r="AX424" s="13" t="s">
        <v>83</v>
      </c>
      <c r="AY424" s="160" t="s">
        <v>375</v>
      </c>
    </row>
    <row r="425" spans="2:65" s="1" customFormat="1" ht="24.2" customHeight="1" x14ac:dyDescent="0.2">
      <c r="B425" s="32"/>
      <c r="C425" s="138" t="s">
        <v>850</v>
      </c>
      <c r="D425" s="138" t="s">
        <v>377</v>
      </c>
      <c r="E425" s="139" t="s">
        <v>4688</v>
      </c>
      <c r="F425" s="140" t="s">
        <v>4689</v>
      </c>
      <c r="G425" s="141" t="s">
        <v>380</v>
      </c>
      <c r="H425" s="142">
        <v>195.32499999999999</v>
      </c>
      <c r="I425" s="143"/>
      <c r="J425" s="144">
        <f>ROUND(I425*H425,2)</f>
        <v>0</v>
      </c>
      <c r="K425" s="140" t="s">
        <v>381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1.7000000000000001E-2</v>
      </c>
      <c r="R425" s="147">
        <f>Q425*H425</f>
        <v>3.3205249999999999</v>
      </c>
      <c r="S425" s="147">
        <v>0</v>
      </c>
      <c r="T425" s="148">
        <f>S425*H425</f>
        <v>0</v>
      </c>
      <c r="AR425" s="149" t="s">
        <v>382</v>
      </c>
      <c r="AT425" s="149" t="s">
        <v>377</v>
      </c>
      <c r="AU425" s="149" t="s">
        <v>85</v>
      </c>
      <c r="AY425" s="17" t="s">
        <v>375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382</v>
      </c>
      <c r="BM425" s="149" t="s">
        <v>4690</v>
      </c>
    </row>
    <row r="426" spans="2:65" s="12" customFormat="1" ht="11.25" x14ac:dyDescent="0.2">
      <c r="B426" s="151"/>
      <c r="D426" s="152" t="s">
        <v>384</v>
      </c>
      <c r="E426" s="153" t="s">
        <v>1</v>
      </c>
      <c r="F426" s="154" t="s">
        <v>4691</v>
      </c>
      <c r="H426" s="155">
        <v>195.32499999999999</v>
      </c>
      <c r="I426" s="156"/>
      <c r="L426" s="151"/>
      <c r="M426" s="157"/>
      <c r="T426" s="158"/>
      <c r="AT426" s="153" t="s">
        <v>384</v>
      </c>
      <c r="AU426" s="153" t="s">
        <v>85</v>
      </c>
      <c r="AV426" s="12" t="s">
        <v>85</v>
      </c>
      <c r="AW426" s="12" t="s">
        <v>32</v>
      </c>
      <c r="AX426" s="12" t="s">
        <v>76</v>
      </c>
      <c r="AY426" s="153" t="s">
        <v>375</v>
      </c>
    </row>
    <row r="427" spans="2:65" s="13" customFormat="1" ht="11.25" x14ac:dyDescent="0.2">
      <c r="B427" s="159"/>
      <c r="D427" s="152" t="s">
        <v>384</v>
      </c>
      <c r="E427" s="160" t="s">
        <v>1</v>
      </c>
      <c r="F427" s="161" t="s">
        <v>387</v>
      </c>
      <c r="H427" s="162">
        <v>195.32499999999999</v>
      </c>
      <c r="I427" s="163"/>
      <c r="L427" s="159"/>
      <c r="M427" s="164"/>
      <c r="T427" s="165"/>
      <c r="AT427" s="160" t="s">
        <v>384</v>
      </c>
      <c r="AU427" s="160" t="s">
        <v>85</v>
      </c>
      <c r="AV427" s="13" t="s">
        <v>382</v>
      </c>
      <c r="AW427" s="13" t="s">
        <v>32</v>
      </c>
      <c r="AX427" s="13" t="s">
        <v>83</v>
      </c>
      <c r="AY427" s="160" t="s">
        <v>375</v>
      </c>
    </row>
    <row r="428" spans="2:65" s="1" customFormat="1" ht="37.9" customHeight="1" x14ac:dyDescent="0.2">
      <c r="B428" s="32"/>
      <c r="C428" s="138" t="s">
        <v>854</v>
      </c>
      <c r="D428" s="138" t="s">
        <v>377</v>
      </c>
      <c r="E428" s="139" t="s">
        <v>4692</v>
      </c>
      <c r="F428" s="140" t="s">
        <v>4693</v>
      </c>
      <c r="G428" s="141" t="s">
        <v>380</v>
      </c>
      <c r="H428" s="142">
        <v>6.7649999999999997</v>
      </c>
      <c r="I428" s="143"/>
      <c r="J428" s="144">
        <f>ROUND(I428*H428,2)</f>
        <v>0</v>
      </c>
      <c r="K428" s="140" t="s">
        <v>381</v>
      </c>
      <c r="L428" s="32"/>
      <c r="M428" s="145" t="s">
        <v>1</v>
      </c>
      <c r="N428" s="146" t="s">
        <v>41</v>
      </c>
      <c r="P428" s="147">
        <f>O428*H428</f>
        <v>0</v>
      </c>
      <c r="Q428" s="147">
        <v>8.9999999999999993E-3</v>
      </c>
      <c r="R428" s="147">
        <f>Q428*H428</f>
        <v>6.0884999999999995E-2</v>
      </c>
      <c r="S428" s="147">
        <v>0</v>
      </c>
      <c r="T428" s="148">
        <f>S428*H428</f>
        <v>0</v>
      </c>
      <c r="AR428" s="149" t="s">
        <v>382</v>
      </c>
      <c r="AT428" s="149" t="s">
        <v>377</v>
      </c>
      <c r="AU428" s="149" t="s">
        <v>85</v>
      </c>
      <c r="AY428" s="17" t="s">
        <v>375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83</v>
      </c>
      <c r="BK428" s="150">
        <f>ROUND(I428*H428,2)</f>
        <v>0</v>
      </c>
      <c r="BL428" s="17" t="s">
        <v>382</v>
      </c>
      <c r="BM428" s="149" t="s">
        <v>4694</v>
      </c>
    </row>
    <row r="429" spans="2:65" s="12" customFormat="1" ht="11.25" x14ac:dyDescent="0.2">
      <c r="B429" s="151"/>
      <c r="D429" s="152" t="s">
        <v>384</v>
      </c>
      <c r="E429" s="153" t="s">
        <v>1</v>
      </c>
      <c r="F429" s="154" t="s">
        <v>4695</v>
      </c>
      <c r="H429" s="155">
        <v>6.7649999999999997</v>
      </c>
      <c r="I429" s="156"/>
      <c r="L429" s="151"/>
      <c r="M429" s="157"/>
      <c r="T429" s="158"/>
      <c r="AT429" s="153" t="s">
        <v>384</v>
      </c>
      <c r="AU429" s="153" t="s">
        <v>85</v>
      </c>
      <c r="AV429" s="12" t="s">
        <v>85</v>
      </c>
      <c r="AW429" s="12" t="s">
        <v>32</v>
      </c>
      <c r="AX429" s="12" t="s">
        <v>76</v>
      </c>
      <c r="AY429" s="153" t="s">
        <v>375</v>
      </c>
    </row>
    <row r="430" spans="2:65" s="13" customFormat="1" ht="11.25" x14ac:dyDescent="0.2">
      <c r="B430" s="159"/>
      <c r="D430" s="152" t="s">
        <v>384</v>
      </c>
      <c r="E430" s="160" t="s">
        <v>4370</v>
      </c>
      <c r="F430" s="161" t="s">
        <v>387</v>
      </c>
      <c r="H430" s="162">
        <v>6.7649999999999997</v>
      </c>
      <c r="I430" s="163"/>
      <c r="L430" s="159"/>
      <c r="M430" s="164"/>
      <c r="T430" s="165"/>
      <c r="AT430" s="160" t="s">
        <v>384</v>
      </c>
      <c r="AU430" s="160" t="s">
        <v>85</v>
      </c>
      <c r="AV430" s="13" t="s">
        <v>382</v>
      </c>
      <c r="AW430" s="13" t="s">
        <v>32</v>
      </c>
      <c r="AX430" s="13" t="s">
        <v>83</v>
      </c>
      <c r="AY430" s="160" t="s">
        <v>375</v>
      </c>
    </row>
    <row r="431" spans="2:65" s="1" customFormat="1" ht="24.2" customHeight="1" x14ac:dyDescent="0.2">
      <c r="B431" s="32"/>
      <c r="C431" s="179" t="s">
        <v>862</v>
      </c>
      <c r="D431" s="179" t="s">
        <v>657</v>
      </c>
      <c r="E431" s="180" t="s">
        <v>4696</v>
      </c>
      <c r="F431" s="181" t="s">
        <v>4697</v>
      </c>
      <c r="G431" s="182" t="s">
        <v>380</v>
      </c>
      <c r="H431" s="183">
        <v>6.9</v>
      </c>
      <c r="I431" s="184"/>
      <c r="J431" s="185">
        <f>ROUND(I431*H431,2)</f>
        <v>0</v>
      </c>
      <c r="K431" s="181" t="s">
        <v>4698</v>
      </c>
      <c r="L431" s="186"/>
      <c r="M431" s="187" t="s">
        <v>1</v>
      </c>
      <c r="N431" s="188" t="s">
        <v>41</v>
      </c>
      <c r="P431" s="147">
        <f>O431*H431</f>
        <v>0</v>
      </c>
      <c r="Q431" s="147">
        <v>4.5999999999999999E-3</v>
      </c>
      <c r="R431" s="147">
        <f>Q431*H431</f>
        <v>3.1740000000000004E-2</v>
      </c>
      <c r="S431" s="147">
        <v>0</v>
      </c>
      <c r="T431" s="148">
        <f>S431*H431</f>
        <v>0</v>
      </c>
      <c r="AR431" s="149" t="s">
        <v>424</v>
      </c>
      <c r="AT431" s="149" t="s">
        <v>657</v>
      </c>
      <c r="AU431" s="149" t="s">
        <v>85</v>
      </c>
      <c r="AY431" s="17" t="s">
        <v>375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83</v>
      </c>
      <c r="BK431" s="150">
        <f>ROUND(I431*H431,2)</f>
        <v>0</v>
      </c>
      <c r="BL431" s="17" t="s">
        <v>382</v>
      </c>
      <c r="BM431" s="149" t="s">
        <v>4699</v>
      </c>
    </row>
    <row r="432" spans="2:65" s="12" customFormat="1" ht="11.25" x14ac:dyDescent="0.2">
      <c r="B432" s="151"/>
      <c r="D432" s="152" t="s">
        <v>384</v>
      </c>
      <c r="F432" s="154" t="s">
        <v>4700</v>
      </c>
      <c r="H432" s="155">
        <v>6.9</v>
      </c>
      <c r="I432" s="156"/>
      <c r="L432" s="151"/>
      <c r="M432" s="157"/>
      <c r="T432" s="158"/>
      <c r="AT432" s="153" t="s">
        <v>384</v>
      </c>
      <c r="AU432" s="153" t="s">
        <v>85</v>
      </c>
      <c r="AV432" s="12" t="s">
        <v>85</v>
      </c>
      <c r="AW432" s="12" t="s">
        <v>4</v>
      </c>
      <c r="AX432" s="12" t="s">
        <v>83</v>
      </c>
      <c r="AY432" s="153" t="s">
        <v>375</v>
      </c>
    </row>
    <row r="433" spans="2:65" s="1" customFormat="1" ht="24.2" customHeight="1" x14ac:dyDescent="0.2">
      <c r="B433" s="32"/>
      <c r="C433" s="138" t="s">
        <v>904</v>
      </c>
      <c r="D433" s="138" t="s">
        <v>377</v>
      </c>
      <c r="E433" s="139" t="s">
        <v>4701</v>
      </c>
      <c r="F433" s="140" t="s">
        <v>4702</v>
      </c>
      <c r="G433" s="141" t="s">
        <v>380</v>
      </c>
      <c r="H433" s="142">
        <v>6.7649999999999997</v>
      </c>
      <c r="I433" s="143"/>
      <c r="J433" s="144">
        <f>ROUND(I433*H433,2)</f>
        <v>0</v>
      </c>
      <c r="K433" s="140" t="s">
        <v>381</v>
      </c>
      <c r="L433" s="32"/>
      <c r="M433" s="145" t="s">
        <v>1</v>
      </c>
      <c r="N433" s="146" t="s">
        <v>41</v>
      </c>
      <c r="P433" s="147">
        <f>O433*H433</f>
        <v>0</v>
      </c>
      <c r="Q433" s="147">
        <v>3.3600000000000001E-3</v>
      </c>
      <c r="R433" s="147">
        <f>Q433*H433</f>
        <v>2.2730400000000001E-2</v>
      </c>
      <c r="S433" s="147">
        <v>0</v>
      </c>
      <c r="T433" s="148">
        <f>S433*H433</f>
        <v>0</v>
      </c>
      <c r="AR433" s="149" t="s">
        <v>382</v>
      </c>
      <c r="AT433" s="149" t="s">
        <v>377</v>
      </c>
      <c r="AU433" s="149" t="s">
        <v>85</v>
      </c>
      <c r="AY433" s="17" t="s">
        <v>375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83</v>
      </c>
      <c r="BK433" s="150">
        <f>ROUND(I433*H433,2)</f>
        <v>0</v>
      </c>
      <c r="BL433" s="17" t="s">
        <v>382</v>
      </c>
      <c r="BM433" s="149" t="s">
        <v>4703</v>
      </c>
    </row>
    <row r="434" spans="2:65" s="12" customFormat="1" ht="11.25" x14ac:dyDescent="0.2">
      <c r="B434" s="151"/>
      <c r="D434" s="152" t="s">
        <v>384</v>
      </c>
      <c r="E434" s="153" t="s">
        <v>1</v>
      </c>
      <c r="F434" s="154" t="s">
        <v>4370</v>
      </c>
      <c r="H434" s="155">
        <v>6.7649999999999997</v>
      </c>
      <c r="I434" s="156"/>
      <c r="L434" s="151"/>
      <c r="M434" s="157"/>
      <c r="T434" s="158"/>
      <c r="AT434" s="153" t="s">
        <v>384</v>
      </c>
      <c r="AU434" s="153" t="s">
        <v>85</v>
      </c>
      <c r="AV434" s="12" t="s">
        <v>85</v>
      </c>
      <c r="AW434" s="12" t="s">
        <v>32</v>
      </c>
      <c r="AX434" s="12" t="s">
        <v>76</v>
      </c>
      <c r="AY434" s="153" t="s">
        <v>375</v>
      </c>
    </row>
    <row r="435" spans="2:65" s="13" customFormat="1" ht="11.25" x14ac:dyDescent="0.2">
      <c r="B435" s="159"/>
      <c r="D435" s="152" t="s">
        <v>384</v>
      </c>
      <c r="E435" s="160" t="s">
        <v>1</v>
      </c>
      <c r="F435" s="161" t="s">
        <v>387</v>
      </c>
      <c r="H435" s="162">
        <v>6.7649999999999997</v>
      </c>
      <c r="I435" s="163"/>
      <c r="L435" s="159"/>
      <c r="M435" s="164"/>
      <c r="T435" s="165"/>
      <c r="AT435" s="160" t="s">
        <v>384</v>
      </c>
      <c r="AU435" s="160" t="s">
        <v>85</v>
      </c>
      <c r="AV435" s="13" t="s">
        <v>382</v>
      </c>
      <c r="AW435" s="13" t="s">
        <v>32</v>
      </c>
      <c r="AX435" s="13" t="s">
        <v>83</v>
      </c>
      <c r="AY435" s="160" t="s">
        <v>375</v>
      </c>
    </row>
    <row r="436" spans="2:65" s="1" customFormat="1" ht="37.9" customHeight="1" x14ac:dyDescent="0.2">
      <c r="B436" s="32"/>
      <c r="C436" s="138" t="s">
        <v>911</v>
      </c>
      <c r="D436" s="138" t="s">
        <v>377</v>
      </c>
      <c r="E436" s="139" t="s">
        <v>926</v>
      </c>
      <c r="F436" s="140" t="s">
        <v>4048</v>
      </c>
      <c r="G436" s="141" t="s">
        <v>380</v>
      </c>
      <c r="H436" s="142">
        <v>688.83799999999997</v>
      </c>
      <c r="I436" s="143"/>
      <c r="J436" s="144">
        <f>ROUND(I436*H436,2)</f>
        <v>0</v>
      </c>
      <c r="K436" s="140" t="s">
        <v>381</v>
      </c>
      <c r="L436" s="32"/>
      <c r="M436" s="145" t="s">
        <v>1</v>
      </c>
      <c r="N436" s="146" t="s">
        <v>41</v>
      </c>
      <c r="P436" s="147">
        <f>O436*H436</f>
        <v>0</v>
      </c>
      <c r="Q436" s="147">
        <v>8.6E-3</v>
      </c>
      <c r="R436" s="147">
        <f>Q436*H436</f>
        <v>5.9240067999999999</v>
      </c>
      <c r="S436" s="147">
        <v>0</v>
      </c>
      <c r="T436" s="148">
        <f>S436*H436</f>
        <v>0</v>
      </c>
      <c r="AR436" s="149" t="s">
        <v>382</v>
      </c>
      <c r="AT436" s="149" t="s">
        <v>377</v>
      </c>
      <c r="AU436" s="149" t="s">
        <v>85</v>
      </c>
      <c r="AY436" s="17" t="s">
        <v>375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83</v>
      </c>
      <c r="BK436" s="150">
        <f>ROUND(I436*H436,2)</f>
        <v>0</v>
      </c>
      <c r="BL436" s="17" t="s">
        <v>382</v>
      </c>
      <c r="BM436" s="149" t="s">
        <v>928</v>
      </c>
    </row>
    <row r="437" spans="2:65" s="14" customFormat="1" ht="11.25" x14ac:dyDescent="0.2">
      <c r="B437" s="166"/>
      <c r="D437" s="152" t="s">
        <v>384</v>
      </c>
      <c r="E437" s="167" t="s">
        <v>1</v>
      </c>
      <c r="F437" s="168" t="s">
        <v>4704</v>
      </c>
      <c r="H437" s="167" t="s">
        <v>1</v>
      </c>
      <c r="I437" s="169"/>
      <c r="L437" s="166"/>
      <c r="M437" s="170"/>
      <c r="T437" s="171"/>
      <c r="AT437" s="167" t="s">
        <v>384</v>
      </c>
      <c r="AU437" s="167" t="s">
        <v>85</v>
      </c>
      <c r="AV437" s="14" t="s">
        <v>83</v>
      </c>
      <c r="AW437" s="14" t="s">
        <v>32</v>
      </c>
      <c r="AX437" s="14" t="s">
        <v>76</v>
      </c>
      <c r="AY437" s="167" t="s">
        <v>375</v>
      </c>
    </row>
    <row r="438" spans="2:65" s="14" customFormat="1" ht="11.25" x14ac:dyDescent="0.2">
      <c r="B438" s="166"/>
      <c r="D438" s="152" t="s">
        <v>384</v>
      </c>
      <c r="E438" s="167" t="s">
        <v>1</v>
      </c>
      <c r="F438" s="168" t="s">
        <v>4705</v>
      </c>
      <c r="H438" s="167" t="s">
        <v>1</v>
      </c>
      <c r="I438" s="169"/>
      <c r="L438" s="166"/>
      <c r="M438" s="170"/>
      <c r="T438" s="171"/>
      <c r="AT438" s="167" t="s">
        <v>384</v>
      </c>
      <c r="AU438" s="167" t="s">
        <v>85</v>
      </c>
      <c r="AV438" s="14" t="s">
        <v>83</v>
      </c>
      <c r="AW438" s="14" t="s">
        <v>32</v>
      </c>
      <c r="AX438" s="14" t="s">
        <v>76</v>
      </c>
      <c r="AY438" s="167" t="s">
        <v>375</v>
      </c>
    </row>
    <row r="439" spans="2:65" s="12" customFormat="1" ht="11.25" x14ac:dyDescent="0.2">
      <c r="B439" s="151"/>
      <c r="D439" s="152" t="s">
        <v>384</v>
      </c>
      <c r="E439" s="153" t="s">
        <v>1</v>
      </c>
      <c r="F439" s="154" t="s">
        <v>4706</v>
      </c>
      <c r="H439" s="155">
        <v>18.190999999999999</v>
      </c>
      <c r="I439" s="156"/>
      <c r="L439" s="151"/>
      <c r="M439" s="157"/>
      <c r="T439" s="158"/>
      <c r="AT439" s="153" t="s">
        <v>384</v>
      </c>
      <c r="AU439" s="153" t="s">
        <v>85</v>
      </c>
      <c r="AV439" s="12" t="s">
        <v>85</v>
      </c>
      <c r="AW439" s="12" t="s">
        <v>32</v>
      </c>
      <c r="AX439" s="12" t="s">
        <v>76</v>
      </c>
      <c r="AY439" s="153" t="s">
        <v>375</v>
      </c>
    </row>
    <row r="440" spans="2:65" s="14" customFormat="1" ht="11.25" x14ac:dyDescent="0.2">
      <c r="B440" s="166"/>
      <c r="D440" s="152" t="s">
        <v>384</v>
      </c>
      <c r="E440" s="167" t="s">
        <v>1</v>
      </c>
      <c r="F440" s="168" t="s">
        <v>4707</v>
      </c>
      <c r="H440" s="167" t="s">
        <v>1</v>
      </c>
      <c r="I440" s="169"/>
      <c r="L440" s="166"/>
      <c r="M440" s="170"/>
      <c r="T440" s="171"/>
      <c r="AT440" s="167" t="s">
        <v>384</v>
      </c>
      <c r="AU440" s="167" t="s">
        <v>85</v>
      </c>
      <c r="AV440" s="14" t="s">
        <v>83</v>
      </c>
      <c r="AW440" s="14" t="s">
        <v>32</v>
      </c>
      <c r="AX440" s="14" t="s">
        <v>76</v>
      </c>
      <c r="AY440" s="167" t="s">
        <v>375</v>
      </c>
    </row>
    <row r="441" spans="2:65" s="12" customFormat="1" ht="11.25" x14ac:dyDescent="0.2">
      <c r="B441" s="151"/>
      <c r="D441" s="152" t="s">
        <v>384</v>
      </c>
      <c r="E441" s="153" t="s">
        <v>1</v>
      </c>
      <c r="F441" s="154" t="s">
        <v>4708</v>
      </c>
      <c r="H441" s="155">
        <v>10.721</v>
      </c>
      <c r="I441" s="156"/>
      <c r="L441" s="151"/>
      <c r="M441" s="157"/>
      <c r="T441" s="158"/>
      <c r="AT441" s="153" t="s">
        <v>384</v>
      </c>
      <c r="AU441" s="153" t="s">
        <v>85</v>
      </c>
      <c r="AV441" s="12" t="s">
        <v>85</v>
      </c>
      <c r="AW441" s="12" t="s">
        <v>32</v>
      </c>
      <c r="AX441" s="12" t="s">
        <v>76</v>
      </c>
      <c r="AY441" s="153" t="s">
        <v>375</v>
      </c>
    </row>
    <row r="442" spans="2:65" s="12" customFormat="1" ht="11.25" x14ac:dyDescent="0.2">
      <c r="B442" s="151"/>
      <c r="D442" s="152" t="s">
        <v>384</v>
      </c>
      <c r="E442" s="153" t="s">
        <v>1</v>
      </c>
      <c r="F442" s="154" t="s">
        <v>4709</v>
      </c>
      <c r="H442" s="155">
        <v>35.189</v>
      </c>
      <c r="I442" s="156"/>
      <c r="L442" s="151"/>
      <c r="M442" s="157"/>
      <c r="T442" s="158"/>
      <c r="AT442" s="153" t="s">
        <v>384</v>
      </c>
      <c r="AU442" s="153" t="s">
        <v>85</v>
      </c>
      <c r="AV442" s="12" t="s">
        <v>85</v>
      </c>
      <c r="AW442" s="12" t="s">
        <v>32</v>
      </c>
      <c r="AX442" s="12" t="s">
        <v>76</v>
      </c>
      <c r="AY442" s="153" t="s">
        <v>375</v>
      </c>
    </row>
    <row r="443" spans="2:65" s="12" customFormat="1" ht="22.5" x14ac:dyDescent="0.2">
      <c r="B443" s="151"/>
      <c r="D443" s="152" t="s">
        <v>384</v>
      </c>
      <c r="E443" s="153" t="s">
        <v>1</v>
      </c>
      <c r="F443" s="154" t="s">
        <v>4710</v>
      </c>
      <c r="H443" s="155">
        <v>58.213999999999999</v>
      </c>
      <c r="I443" s="156"/>
      <c r="L443" s="151"/>
      <c r="M443" s="157"/>
      <c r="T443" s="158"/>
      <c r="AT443" s="153" t="s">
        <v>384</v>
      </c>
      <c r="AU443" s="153" t="s">
        <v>85</v>
      </c>
      <c r="AV443" s="12" t="s">
        <v>85</v>
      </c>
      <c r="AW443" s="12" t="s">
        <v>32</v>
      </c>
      <c r="AX443" s="12" t="s">
        <v>76</v>
      </c>
      <c r="AY443" s="153" t="s">
        <v>375</v>
      </c>
    </row>
    <row r="444" spans="2:65" s="12" customFormat="1" ht="11.25" x14ac:dyDescent="0.2">
      <c r="B444" s="151"/>
      <c r="D444" s="152" t="s">
        <v>384</v>
      </c>
      <c r="E444" s="153" t="s">
        <v>1</v>
      </c>
      <c r="F444" s="154" t="s">
        <v>4709</v>
      </c>
      <c r="H444" s="155">
        <v>35.189</v>
      </c>
      <c r="I444" s="156"/>
      <c r="L444" s="151"/>
      <c r="M444" s="157"/>
      <c r="T444" s="158"/>
      <c r="AT444" s="153" t="s">
        <v>384</v>
      </c>
      <c r="AU444" s="153" t="s">
        <v>85</v>
      </c>
      <c r="AV444" s="12" t="s">
        <v>85</v>
      </c>
      <c r="AW444" s="12" t="s">
        <v>32</v>
      </c>
      <c r="AX444" s="12" t="s">
        <v>76</v>
      </c>
      <c r="AY444" s="153" t="s">
        <v>375</v>
      </c>
    </row>
    <row r="445" spans="2:65" s="12" customFormat="1" ht="11.25" x14ac:dyDescent="0.2">
      <c r="B445" s="151"/>
      <c r="D445" s="152" t="s">
        <v>384</v>
      </c>
      <c r="E445" s="153" t="s">
        <v>1</v>
      </c>
      <c r="F445" s="154" t="s">
        <v>4711</v>
      </c>
      <c r="H445" s="155">
        <v>8.1880000000000006</v>
      </c>
      <c r="I445" s="156"/>
      <c r="L445" s="151"/>
      <c r="M445" s="157"/>
      <c r="T445" s="158"/>
      <c r="AT445" s="153" t="s">
        <v>384</v>
      </c>
      <c r="AU445" s="153" t="s">
        <v>85</v>
      </c>
      <c r="AV445" s="12" t="s">
        <v>85</v>
      </c>
      <c r="AW445" s="12" t="s">
        <v>32</v>
      </c>
      <c r="AX445" s="12" t="s">
        <v>76</v>
      </c>
      <c r="AY445" s="153" t="s">
        <v>375</v>
      </c>
    </row>
    <row r="446" spans="2:65" s="12" customFormat="1" ht="22.5" x14ac:dyDescent="0.2">
      <c r="B446" s="151"/>
      <c r="D446" s="152" t="s">
        <v>384</v>
      </c>
      <c r="E446" s="153" t="s">
        <v>1</v>
      </c>
      <c r="F446" s="154" t="s">
        <v>4712</v>
      </c>
      <c r="H446" s="155">
        <v>-13.584</v>
      </c>
      <c r="I446" s="156"/>
      <c r="L446" s="151"/>
      <c r="M446" s="157"/>
      <c r="T446" s="158"/>
      <c r="AT446" s="153" t="s">
        <v>384</v>
      </c>
      <c r="AU446" s="153" t="s">
        <v>85</v>
      </c>
      <c r="AV446" s="12" t="s">
        <v>85</v>
      </c>
      <c r="AW446" s="12" t="s">
        <v>32</v>
      </c>
      <c r="AX446" s="12" t="s">
        <v>76</v>
      </c>
      <c r="AY446" s="153" t="s">
        <v>375</v>
      </c>
    </row>
    <row r="447" spans="2:65" s="12" customFormat="1" ht="11.25" x14ac:dyDescent="0.2">
      <c r="B447" s="151"/>
      <c r="D447" s="152" t="s">
        <v>384</v>
      </c>
      <c r="E447" s="153" t="s">
        <v>1</v>
      </c>
      <c r="F447" s="154" t="s">
        <v>4713</v>
      </c>
      <c r="H447" s="155">
        <v>8</v>
      </c>
      <c r="I447" s="156"/>
      <c r="L447" s="151"/>
      <c r="M447" s="157"/>
      <c r="T447" s="158"/>
      <c r="AT447" s="153" t="s">
        <v>384</v>
      </c>
      <c r="AU447" s="153" t="s">
        <v>85</v>
      </c>
      <c r="AV447" s="12" t="s">
        <v>85</v>
      </c>
      <c r="AW447" s="12" t="s">
        <v>32</v>
      </c>
      <c r="AX447" s="12" t="s">
        <v>76</v>
      </c>
      <c r="AY447" s="153" t="s">
        <v>375</v>
      </c>
    </row>
    <row r="448" spans="2:65" s="14" customFormat="1" ht="11.25" x14ac:dyDescent="0.2">
      <c r="B448" s="166"/>
      <c r="D448" s="152" t="s">
        <v>384</v>
      </c>
      <c r="E448" s="167" t="s">
        <v>1</v>
      </c>
      <c r="F448" s="168" t="s">
        <v>4714</v>
      </c>
      <c r="H448" s="167" t="s">
        <v>1</v>
      </c>
      <c r="I448" s="169"/>
      <c r="L448" s="166"/>
      <c r="M448" s="170"/>
      <c r="T448" s="171"/>
      <c r="AT448" s="167" t="s">
        <v>384</v>
      </c>
      <c r="AU448" s="167" t="s">
        <v>85</v>
      </c>
      <c r="AV448" s="14" t="s">
        <v>83</v>
      </c>
      <c r="AW448" s="14" t="s">
        <v>32</v>
      </c>
      <c r="AX448" s="14" t="s">
        <v>76</v>
      </c>
      <c r="AY448" s="167" t="s">
        <v>375</v>
      </c>
    </row>
    <row r="449" spans="2:65" s="12" customFormat="1" ht="11.25" x14ac:dyDescent="0.2">
      <c r="B449" s="151"/>
      <c r="D449" s="152" t="s">
        <v>384</v>
      </c>
      <c r="E449" s="153" t="s">
        <v>1</v>
      </c>
      <c r="F449" s="154" t="s">
        <v>4715</v>
      </c>
      <c r="H449" s="155">
        <v>66.974999999999994</v>
      </c>
      <c r="I449" s="156"/>
      <c r="L449" s="151"/>
      <c r="M449" s="157"/>
      <c r="T449" s="158"/>
      <c r="AT449" s="153" t="s">
        <v>384</v>
      </c>
      <c r="AU449" s="153" t="s">
        <v>85</v>
      </c>
      <c r="AV449" s="12" t="s">
        <v>85</v>
      </c>
      <c r="AW449" s="12" t="s">
        <v>32</v>
      </c>
      <c r="AX449" s="12" t="s">
        <v>76</v>
      </c>
      <c r="AY449" s="153" t="s">
        <v>375</v>
      </c>
    </row>
    <row r="450" spans="2:65" s="12" customFormat="1" ht="11.25" x14ac:dyDescent="0.2">
      <c r="B450" s="151"/>
      <c r="D450" s="152" t="s">
        <v>384</v>
      </c>
      <c r="E450" s="153" t="s">
        <v>1</v>
      </c>
      <c r="F450" s="154" t="s">
        <v>4716</v>
      </c>
      <c r="H450" s="155">
        <v>95.126000000000005</v>
      </c>
      <c r="I450" s="156"/>
      <c r="L450" s="151"/>
      <c r="M450" s="157"/>
      <c r="T450" s="158"/>
      <c r="AT450" s="153" t="s">
        <v>384</v>
      </c>
      <c r="AU450" s="153" t="s">
        <v>85</v>
      </c>
      <c r="AV450" s="12" t="s">
        <v>85</v>
      </c>
      <c r="AW450" s="12" t="s">
        <v>32</v>
      </c>
      <c r="AX450" s="12" t="s">
        <v>76</v>
      </c>
      <c r="AY450" s="153" t="s">
        <v>375</v>
      </c>
    </row>
    <row r="451" spans="2:65" s="14" customFormat="1" ht="11.25" x14ac:dyDescent="0.2">
      <c r="B451" s="166"/>
      <c r="D451" s="152" t="s">
        <v>384</v>
      </c>
      <c r="E451" s="167" t="s">
        <v>1</v>
      </c>
      <c r="F451" s="168" t="s">
        <v>4717</v>
      </c>
      <c r="H451" s="167" t="s">
        <v>1</v>
      </c>
      <c r="I451" s="169"/>
      <c r="L451" s="166"/>
      <c r="M451" s="170"/>
      <c r="T451" s="171"/>
      <c r="AT451" s="167" t="s">
        <v>384</v>
      </c>
      <c r="AU451" s="167" t="s">
        <v>85</v>
      </c>
      <c r="AV451" s="14" t="s">
        <v>83</v>
      </c>
      <c r="AW451" s="14" t="s">
        <v>32</v>
      </c>
      <c r="AX451" s="14" t="s">
        <v>76</v>
      </c>
      <c r="AY451" s="167" t="s">
        <v>375</v>
      </c>
    </row>
    <row r="452" spans="2:65" s="12" customFormat="1" ht="11.25" x14ac:dyDescent="0.2">
      <c r="B452" s="151"/>
      <c r="D452" s="152" t="s">
        <v>384</v>
      </c>
      <c r="E452" s="153" t="s">
        <v>1</v>
      </c>
      <c r="F452" s="154" t="s">
        <v>4718</v>
      </c>
      <c r="H452" s="155">
        <v>7.14</v>
      </c>
      <c r="I452" s="156"/>
      <c r="L452" s="151"/>
      <c r="M452" s="157"/>
      <c r="T452" s="158"/>
      <c r="AT452" s="153" t="s">
        <v>384</v>
      </c>
      <c r="AU452" s="153" t="s">
        <v>85</v>
      </c>
      <c r="AV452" s="12" t="s">
        <v>85</v>
      </c>
      <c r="AW452" s="12" t="s">
        <v>32</v>
      </c>
      <c r="AX452" s="12" t="s">
        <v>76</v>
      </c>
      <c r="AY452" s="153" t="s">
        <v>375</v>
      </c>
    </row>
    <row r="453" spans="2:65" s="12" customFormat="1" ht="11.25" x14ac:dyDescent="0.2">
      <c r="B453" s="151"/>
      <c r="D453" s="152" t="s">
        <v>384</v>
      </c>
      <c r="E453" s="153" t="s">
        <v>1</v>
      </c>
      <c r="F453" s="154" t="s">
        <v>4719</v>
      </c>
      <c r="H453" s="155">
        <v>44.646999999999998</v>
      </c>
      <c r="I453" s="156"/>
      <c r="L453" s="151"/>
      <c r="M453" s="157"/>
      <c r="T453" s="158"/>
      <c r="AT453" s="153" t="s">
        <v>384</v>
      </c>
      <c r="AU453" s="153" t="s">
        <v>85</v>
      </c>
      <c r="AV453" s="12" t="s">
        <v>85</v>
      </c>
      <c r="AW453" s="12" t="s">
        <v>32</v>
      </c>
      <c r="AX453" s="12" t="s">
        <v>76</v>
      </c>
      <c r="AY453" s="153" t="s">
        <v>375</v>
      </c>
    </row>
    <row r="454" spans="2:65" s="12" customFormat="1" ht="11.25" x14ac:dyDescent="0.2">
      <c r="B454" s="151"/>
      <c r="D454" s="152" t="s">
        <v>384</v>
      </c>
      <c r="E454" s="153" t="s">
        <v>1</v>
      </c>
      <c r="F454" s="154" t="s">
        <v>4720</v>
      </c>
      <c r="H454" s="155">
        <v>18.396999999999998</v>
      </c>
      <c r="I454" s="156"/>
      <c r="L454" s="151"/>
      <c r="M454" s="157"/>
      <c r="T454" s="158"/>
      <c r="AT454" s="153" t="s">
        <v>384</v>
      </c>
      <c r="AU454" s="153" t="s">
        <v>85</v>
      </c>
      <c r="AV454" s="12" t="s">
        <v>85</v>
      </c>
      <c r="AW454" s="12" t="s">
        <v>32</v>
      </c>
      <c r="AX454" s="12" t="s">
        <v>76</v>
      </c>
      <c r="AY454" s="153" t="s">
        <v>375</v>
      </c>
    </row>
    <row r="455" spans="2:65" s="12" customFormat="1" ht="11.25" x14ac:dyDescent="0.2">
      <c r="B455" s="151"/>
      <c r="D455" s="152" t="s">
        <v>384</v>
      </c>
      <c r="E455" s="153" t="s">
        <v>1</v>
      </c>
      <c r="F455" s="154" t="s">
        <v>4721</v>
      </c>
      <c r="H455" s="155">
        <v>33.759</v>
      </c>
      <c r="I455" s="156"/>
      <c r="L455" s="151"/>
      <c r="M455" s="157"/>
      <c r="T455" s="158"/>
      <c r="AT455" s="153" t="s">
        <v>384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375</v>
      </c>
    </row>
    <row r="456" spans="2:65" s="12" customFormat="1" ht="11.25" x14ac:dyDescent="0.2">
      <c r="B456" s="151"/>
      <c r="D456" s="152" t="s">
        <v>384</v>
      </c>
      <c r="E456" s="153" t="s">
        <v>1</v>
      </c>
      <c r="F456" s="154" t="s">
        <v>4722</v>
      </c>
      <c r="H456" s="155">
        <v>41.006999999999998</v>
      </c>
      <c r="I456" s="156"/>
      <c r="L456" s="151"/>
      <c r="M456" s="157"/>
      <c r="T456" s="158"/>
      <c r="AT456" s="153" t="s">
        <v>384</v>
      </c>
      <c r="AU456" s="153" t="s">
        <v>85</v>
      </c>
      <c r="AV456" s="12" t="s">
        <v>85</v>
      </c>
      <c r="AW456" s="12" t="s">
        <v>32</v>
      </c>
      <c r="AX456" s="12" t="s">
        <v>76</v>
      </c>
      <c r="AY456" s="153" t="s">
        <v>375</v>
      </c>
    </row>
    <row r="457" spans="2:65" s="12" customFormat="1" ht="11.25" x14ac:dyDescent="0.2">
      <c r="B457" s="151"/>
      <c r="D457" s="152" t="s">
        <v>384</v>
      </c>
      <c r="E457" s="153" t="s">
        <v>1</v>
      </c>
      <c r="F457" s="154" t="s">
        <v>4723</v>
      </c>
      <c r="H457" s="155">
        <v>26.940999999999999</v>
      </c>
      <c r="I457" s="156"/>
      <c r="L457" s="151"/>
      <c r="M457" s="157"/>
      <c r="T457" s="158"/>
      <c r="AT457" s="153" t="s">
        <v>384</v>
      </c>
      <c r="AU457" s="153" t="s">
        <v>85</v>
      </c>
      <c r="AV457" s="12" t="s">
        <v>85</v>
      </c>
      <c r="AW457" s="12" t="s">
        <v>32</v>
      </c>
      <c r="AX457" s="12" t="s">
        <v>76</v>
      </c>
      <c r="AY457" s="153" t="s">
        <v>375</v>
      </c>
    </row>
    <row r="458" spans="2:65" s="14" customFormat="1" ht="11.25" x14ac:dyDescent="0.2">
      <c r="B458" s="166"/>
      <c r="D458" s="152" t="s">
        <v>384</v>
      </c>
      <c r="E458" s="167" t="s">
        <v>1</v>
      </c>
      <c r="F458" s="168" t="s">
        <v>4724</v>
      </c>
      <c r="H458" s="167" t="s">
        <v>1</v>
      </c>
      <c r="I458" s="169"/>
      <c r="L458" s="166"/>
      <c r="M458" s="170"/>
      <c r="T458" s="171"/>
      <c r="AT458" s="167" t="s">
        <v>384</v>
      </c>
      <c r="AU458" s="167" t="s">
        <v>85</v>
      </c>
      <c r="AV458" s="14" t="s">
        <v>83</v>
      </c>
      <c r="AW458" s="14" t="s">
        <v>32</v>
      </c>
      <c r="AX458" s="14" t="s">
        <v>76</v>
      </c>
      <c r="AY458" s="167" t="s">
        <v>375</v>
      </c>
    </row>
    <row r="459" spans="2:65" s="12" customFormat="1" ht="11.25" x14ac:dyDescent="0.2">
      <c r="B459" s="151"/>
      <c r="D459" s="152" t="s">
        <v>384</v>
      </c>
      <c r="E459" s="153" t="s">
        <v>1</v>
      </c>
      <c r="F459" s="154" t="s">
        <v>4725</v>
      </c>
      <c r="H459" s="155">
        <v>110.65300000000001</v>
      </c>
      <c r="I459" s="156"/>
      <c r="L459" s="151"/>
      <c r="M459" s="157"/>
      <c r="T459" s="158"/>
      <c r="AT459" s="153" t="s">
        <v>384</v>
      </c>
      <c r="AU459" s="153" t="s">
        <v>85</v>
      </c>
      <c r="AV459" s="12" t="s">
        <v>85</v>
      </c>
      <c r="AW459" s="12" t="s">
        <v>32</v>
      </c>
      <c r="AX459" s="12" t="s">
        <v>76</v>
      </c>
      <c r="AY459" s="153" t="s">
        <v>375</v>
      </c>
    </row>
    <row r="460" spans="2:65" s="12" customFormat="1" ht="11.25" x14ac:dyDescent="0.2">
      <c r="B460" s="151"/>
      <c r="D460" s="152" t="s">
        <v>384</v>
      </c>
      <c r="E460" s="153" t="s">
        <v>1</v>
      </c>
      <c r="F460" s="154" t="s">
        <v>4726</v>
      </c>
      <c r="H460" s="155">
        <v>16.837</v>
      </c>
      <c r="I460" s="156"/>
      <c r="L460" s="151"/>
      <c r="M460" s="157"/>
      <c r="T460" s="158"/>
      <c r="AT460" s="153" t="s">
        <v>384</v>
      </c>
      <c r="AU460" s="153" t="s">
        <v>85</v>
      </c>
      <c r="AV460" s="12" t="s">
        <v>85</v>
      </c>
      <c r="AW460" s="12" t="s">
        <v>32</v>
      </c>
      <c r="AX460" s="12" t="s">
        <v>76</v>
      </c>
      <c r="AY460" s="153" t="s">
        <v>375</v>
      </c>
    </row>
    <row r="461" spans="2:65" s="12" customFormat="1" ht="22.5" x14ac:dyDescent="0.2">
      <c r="B461" s="151"/>
      <c r="D461" s="152" t="s">
        <v>384</v>
      </c>
      <c r="E461" s="153" t="s">
        <v>1</v>
      </c>
      <c r="F461" s="154" t="s">
        <v>4727</v>
      </c>
      <c r="H461" s="155">
        <v>111.997</v>
      </c>
      <c r="I461" s="156"/>
      <c r="L461" s="151"/>
      <c r="M461" s="157"/>
      <c r="T461" s="158"/>
      <c r="AT461" s="153" t="s">
        <v>384</v>
      </c>
      <c r="AU461" s="153" t="s">
        <v>85</v>
      </c>
      <c r="AV461" s="12" t="s">
        <v>85</v>
      </c>
      <c r="AW461" s="12" t="s">
        <v>32</v>
      </c>
      <c r="AX461" s="12" t="s">
        <v>76</v>
      </c>
      <c r="AY461" s="153" t="s">
        <v>375</v>
      </c>
    </row>
    <row r="462" spans="2:65" s="13" customFormat="1" ht="11.25" x14ac:dyDescent="0.2">
      <c r="B462" s="159"/>
      <c r="D462" s="152" t="s">
        <v>384</v>
      </c>
      <c r="E462" s="160" t="s">
        <v>217</v>
      </c>
      <c r="F462" s="161" t="s">
        <v>387</v>
      </c>
      <c r="H462" s="162">
        <v>733.58699999999988</v>
      </c>
      <c r="I462" s="163"/>
      <c r="L462" s="159"/>
      <c r="M462" s="164"/>
      <c r="T462" s="165"/>
      <c r="AT462" s="160" t="s">
        <v>384</v>
      </c>
      <c r="AU462" s="160" t="s">
        <v>85</v>
      </c>
      <c r="AV462" s="13" t="s">
        <v>382</v>
      </c>
      <c r="AW462" s="13" t="s">
        <v>32</v>
      </c>
      <c r="AX462" s="13" t="s">
        <v>76</v>
      </c>
      <c r="AY462" s="160" t="s">
        <v>375</v>
      </c>
    </row>
    <row r="463" spans="2:65" s="12" customFormat="1" ht="11.25" x14ac:dyDescent="0.2">
      <c r="B463" s="151"/>
      <c r="D463" s="152" t="s">
        <v>384</v>
      </c>
      <c r="E463" s="153" t="s">
        <v>1</v>
      </c>
      <c r="F463" s="154" t="s">
        <v>4728</v>
      </c>
      <c r="H463" s="155">
        <v>688.83799999999997</v>
      </c>
      <c r="I463" s="156"/>
      <c r="L463" s="151"/>
      <c r="M463" s="157"/>
      <c r="T463" s="158"/>
      <c r="AT463" s="153" t="s">
        <v>384</v>
      </c>
      <c r="AU463" s="153" t="s">
        <v>85</v>
      </c>
      <c r="AV463" s="12" t="s">
        <v>85</v>
      </c>
      <c r="AW463" s="12" t="s">
        <v>32</v>
      </c>
      <c r="AX463" s="12" t="s">
        <v>83</v>
      </c>
      <c r="AY463" s="153" t="s">
        <v>375</v>
      </c>
    </row>
    <row r="464" spans="2:65" s="1" customFormat="1" ht="16.5" customHeight="1" x14ac:dyDescent="0.2">
      <c r="B464" s="32"/>
      <c r="C464" s="179" t="s">
        <v>916</v>
      </c>
      <c r="D464" s="179" t="s">
        <v>657</v>
      </c>
      <c r="E464" s="180" t="s">
        <v>939</v>
      </c>
      <c r="F464" s="181" t="s">
        <v>940</v>
      </c>
      <c r="G464" s="182" t="s">
        <v>380</v>
      </c>
      <c r="H464" s="183">
        <v>702.61500000000001</v>
      </c>
      <c r="I464" s="184"/>
      <c r="J464" s="185">
        <f>ROUND(I464*H464,2)</f>
        <v>0</v>
      </c>
      <c r="K464" s="181" t="s">
        <v>381</v>
      </c>
      <c r="L464" s="186"/>
      <c r="M464" s="187" t="s">
        <v>1</v>
      </c>
      <c r="N464" s="188" t="s">
        <v>41</v>
      </c>
      <c r="P464" s="147">
        <f>O464*H464</f>
        <v>0</v>
      </c>
      <c r="Q464" s="147">
        <v>3.6800000000000001E-3</v>
      </c>
      <c r="R464" s="147">
        <f>Q464*H464</f>
        <v>2.5856232000000001</v>
      </c>
      <c r="S464" s="147">
        <v>0</v>
      </c>
      <c r="T464" s="148">
        <f>S464*H464</f>
        <v>0</v>
      </c>
      <c r="AR464" s="149" t="s">
        <v>424</v>
      </c>
      <c r="AT464" s="149" t="s">
        <v>657</v>
      </c>
      <c r="AU464" s="149" t="s">
        <v>85</v>
      </c>
      <c r="AY464" s="17" t="s">
        <v>375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83</v>
      </c>
      <c r="BK464" s="150">
        <f>ROUND(I464*H464,2)</f>
        <v>0</v>
      </c>
      <c r="BL464" s="17" t="s">
        <v>382</v>
      </c>
      <c r="BM464" s="149" t="s">
        <v>941</v>
      </c>
    </row>
    <row r="465" spans="2:65" s="12" customFormat="1" ht="11.25" x14ac:dyDescent="0.2">
      <c r="B465" s="151"/>
      <c r="D465" s="152" t="s">
        <v>384</v>
      </c>
      <c r="F465" s="154" t="s">
        <v>4729</v>
      </c>
      <c r="H465" s="155">
        <v>702.61500000000001</v>
      </c>
      <c r="I465" s="156"/>
      <c r="L465" s="151"/>
      <c r="M465" s="157"/>
      <c r="T465" s="158"/>
      <c r="AT465" s="153" t="s">
        <v>384</v>
      </c>
      <c r="AU465" s="153" t="s">
        <v>85</v>
      </c>
      <c r="AV465" s="12" t="s">
        <v>85</v>
      </c>
      <c r="AW465" s="12" t="s">
        <v>4</v>
      </c>
      <c r="AX465" s="12" t="s">
        <v>83</v>
      </c>
      <c r="AY465" s="153" t="s">
        <v>375</v>
      </c>
    </row>
    <row r="466" spans="2:65" s="1" customFormat="1" ht="37.9" customHeight="1" x14ac:dyDescent="0.2">
      <c r="B466" s="32"/>
      <c r="C466" s="138" t="s">
        <v>920</v>
      </c>
      <c r="D466" s="138" t="s">
        <v>377</v>
      </c>
      <c r="E466" s="139" t="s">
        <v>4730</v>
      </c>
      <c r="F466" s="140" t="s">
        <v>4731</v>
      </c>
      <c r="G466" s="141" t="s">
        <v>641</v>
      </c>
      <c r="H466" s="142">
        <v>348.15800000000002</v>
      </c>
      <c r="I466" s="143"/>
      <c r="J466" s="144">
        <f>ROUND(I466*H466,2)</f>
        <v>0</v>
      </c>
      <c r="K466" s="140" t="s">
        <v>381</v>
      </c>
      <c r="L466" s="32"/>
      <c r="M466" s="145" t="s">
        <v>1</v>
      </c>
      <c r="N466" s="146" t="s">
        <v>41</v>
      </c>
      <c r="P466" s="147">
        <f>O466*H466</f>
        <v>0</v>
      </c>
      <c r="Q466" s="147">
        <v>3.3899999999999998E-3</v>
      </c>
      <c r="R466" s="147">
        <f>Q466*H466</f>
        <v>1.1802556200000001</v>
      </c>
      <c r="S466" s="147">
        <v>0</v>
      </c>
      <c r="T466" s="148">
        <f>S466*H466</f>
        <v>0</v>
      </c>
      <c r="AR466" s="149" t="s">
        <v>382</v>
      </c>
      <c r="AT466" s="149" t="s">
        <v>377</v>
      </c>
      <c r="AU466" s="149" t="s">
        <v>85</v>
      </c>
      <c r="AY466" s="17" t="s">
        <v>375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83</v>
      </c>
      <c r="BK466" s="150">
        <f>ROUND(I466*H466,2)</f>
        <v>0</v>
      </c>
      <c r="BL466" s="17" t="s">
        <v>382</v>
      </c>
      <c r="BM466" s="149" t="s">
        <v>4732</v>
      </c>
    </row>
    <row r="467" spans="2:65" s="14" customFormat="1" ht="11.25" x14ac:dyDescent="0.2">
      <c r="B467" s="166"/>
      <c r="D467" s="152" t="s">
        <v>384</v>
      </c>
      <c r="E467" s="167" t="s">
        <v>1</v>
      </c>
      <c r="F467" s="168" t="s">
        <v>4733</v>
      </c>
      <c r="H467" s="167" t="s">
        <v>1</v>
      </c>
      <c r="I467" s="169"/>
      <c r="L467" s="166"/>
      <c r="M467" s="170"/>
      <c r="T467" s="171"/>
      <c r="AT467" s="167" t="s">
        <v>384</v>
      </c>
      <c r="AU467" s="167" t="s">
        <v>85</v>
      </c>
      <c r="AV467" s="14" t="s">
        <v>83</v>
      </c>
      <c r="AW467" s="14" t="s">
        <v>32</v>
      </c>
      <c r="AX467" s="14" t="s">
        <v>76</v>
      </c>
      <c r="AY467" s="167" t="s">
        <v>375</v>
      </c>
    </row>
    <row r="468" spans="2:65" s="14" customFormat="1" ht="11.25" x14ac:dyDescent="0.2">
      <c r="B468" s="166"/>
      <c r="D468" s="152" t="s">
        <v>384</v>
      </c>
      <c r="E468" s="167" t="s">
        <v>1</v>
      </c>
      <c r="F468" s="168" t="s">
        <v>866</v>
      </c>
      <c r="H468" s="167" t="s">
        <v>1</v>
      </c>
      <c r="I468" s="169"/>
      <c r="L468" s="166"/>
      <c r="M468" s="170"/>
      <c r="T468" s="171"/>
      <c r="AT468" s="167" t="s">
        <v>384</v>
      </c>
      <c r="AU468" s="167" t="s">
        <v>85</v>
      </c>
      <c r="AV468" s="14" t="s">
        <v>83</v>
      </c>
      <c r="AW468" s="14" t="s">
        <v>32</v>
      </c>
      <c r="AX468" s="14" t="s">
        <v>76</v>
      </c>
      <c r="AY468" s="167" t="s">
        <v>375</v>
      </c>
    </row>
    <row r="469" spans="2:65" s="12" customFormat="1" ht="11.25" x14ac:dyDescent="0.2">
      <c r="B469" s="151"/>
      <c r="D469" s="152" t="s">
        <v>384</v>
      </c>
      <c r="E469" s="153" t="s">
        <v>1</v>
      </c>
      <c r="F469" s="154" t="s">
        <v>4734</v>
      </c>
      <c r="H469" s="155">
        <v>110.56</v>
      </c>
      <c r="I469" s="156"/>
      <c r="L469" s="151"/>
      <c r="M469" s="157"/>
      <c r="T469" s="158"/>
      <c r="AT469" s="153" t="s">
        <v>384</v>
      </c>
      <c r="AU469" s="153" t="s">
        <v>85</v>
      </c>
      <c r="AV469" s="12" t="s">
        <v>85</v>
      </c>
      <c r="AW469" s="12" t="s">
        <v>32</v>
      </c>
      <c r="AX469" s="12" t="s">
        <v>76</v>
      </c>
      <c r="AY469" s="153" t="s">
        <v>375</v>
      </c>
    </row>
    <row r="470" spans="2:65" s="12" customFormat="1" ht="11.25" x14ac:dyDescent="0.2">
      <c r="B470" s="151"/>
      <c r="D470" s="152" t="s">
        <v>384</v>
      </c>
      <c r="E470" s="153" t="s">
        <v>1</v>
      </c>
      <c r="F470" s="154" t="s">
        <v>4735</v>
      </c>
      <c r="H470" s="155">
        <v>21.015000000000001</v>
      </c>
      <c r="I470" s="156"/>
      <c r="L470" s="151"/>
      <c r="M470" s="157"/>
      <c r="T470" s="158"/>
      <c r="AT470" s="153" t="s">
        <v>384</v>
      </c>
      <c r="AU470" s="153" t="s">
        <v>85</v>
      </c>
      <c r="AV470" s="12" t="s">
        <v>85</v>
      </c>
      <c r="AW470" s="12" t="s">
        <v>32</v>
      </c>
      <c r="AX470" s="12" t="s">
        <v>76</v>
      </c>
      <c r="AY470" s="153" t="s">
        <v>375</v>
      </c>
    </row>
    <row r="471" spans="2:65" s="12" customFormat="1" ht="11.25" x14ac:dyDescent="0.2">
      <c r="B471" s="151"/>
      <c r="D471" s="152" t="s">
        <v>384</v>
      </c>
      <c r="E471" s="153" t="s">
        <v>1</v>
      </c>
      <c r="F471" s="154" t="s">
        <v>4736</v>
      </c>
      <c r="H471" s="155">
        <v>8.24</v>
      </c>
      <c r="I471" s="156"/>
      <c r="L471" s="151"/>
      <c r="M471" s="157"/>
      <c r="T471" s="158"/>
      <c r="AT471" s="153" t="s">
        <v>384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375</v>
      </c>
    </row>
    <row r="472" spans="2:65" s="12" customFormat="1" ht="11.25" x14ac:dyDescent="0.2">
      <c r="B472" s="151"/>
      <c r="D472" s="152" t="s">
        <v>384</v>
      </c>
      <c r="E472" s="153" t="s">
        <v>1</v>
      </c>
      <c r="F472" s="154" t="s">
        <v>4737</v>
      </c>
      <c r="H472" s="155">
        <v>12</v>
      </c>
      <c r="I472" s="156"/>
      <c r="L472" s="151"/>
      <c r="M472" s="157"/>
      <c r="T472" s="158"/>
      <c r="AT472" s="153" t="s">
        <v>384</v>
      </c>
      <c r="AU472" s="153" t="s">
        <v>85</v>
      </c>
      <c r="AV472" s="12" t="s">
        <v>85</v>
      </c>
      <c r="AW472" s="12" t="s">
        <v>32</v>
      </c>
      <c r="AX472" s="12" t="s">
        <v>76</v>
      </c>
      <c r="AY472" s="153" t="s">
        <v>375</v>
      </c>
    </row>
    <row r="473" spans="2:65" s="14" customFormat="1" ht="11.25" x14ac:dyDescent="0.2">
      <c r="B473" s="166"/>
      <c r="D473" s="152" t="s">
        <v>384</v>
      </c>
      <c r="E473" s="167" t="s">
        <v>1</v>
      </c>
      <c r="F473" s="168" t="s">
        <v>522</v>
      </c>
      <c r="H473" s="167" t="s">
        <v>1</v>
      </c>
      <c r="I473" s="169"/>
      <c r="L473" s="166"/>
      <c r="M473" s="170"/>
      <c r="T473" s="171"/>
      <c r="AT473" s="167" t="s">
        <v>384</v>
      </c>
      <c r="AU473" s="167" t="s">
        <v>85</v>
      </c>
      <c r="AV473" s="14" t="s">
        <v>83</v>
      </c>
      <c r="AW473" s="14" t="s">
        <v>32</v>
      </c>
      <c r="AX473" s="14" t="s">
        <v>76</v>
      </c>
      <c r="AY473" s="167" t="s">
        <v>375</v>
      </c>
    </row>
    <row r="474" spans="2:65" s="12" customFormat="1" ht="11.25" x14ac:dyDescent="0.2">
      <c r="B474" s="151"/>
      <c r="D474" s="152" t="s">
        <v>384</v>
      </c>
      <c r="E474" s="153" t="s">
        <v>1</v>
      </c>
      <c r="F474" s="154" t="s">
        <v>4738</v>
      </c>
      <c r="H474" s="155">
        <v>108</v>
      </c>
      <c r="I474" s="156"/>
      <c r="L474" s="151"/>
      <c r="M474" s="157"/>
      <c r="T474" s="158"/>
      <c r="AT474" s="153" t="s">
        <v>384</v>
      </c>
      <c r="AU474" s="153" t="s">
        <v>85</v>
      </c>
      <c r="AV474" s="12" t="s">
        <v>85</v>
      </c>
      <c r="AW474" s="12" t="s">
        <v>32</v>
      </c>
      <c r="AX474" s="12" t="s">
        <v>76</v>
      </c>
      <c r="AY474" s="153" t="s">
        <v>375</v>
      </c>
    </row>
    <row r="475" spans="2:65" s="12" customFormat="1" ht="11.25" x14ac:dyDescent="0.2">
      <c r="B475" s="151"/>
      <c r="D475" s="152" t="s">
        <v>384</v>
      </c>
      <c r="E475" s="153" t="s">
        <v>1</v>
      </c>
      <c r="F475" s="154" t="s">
        <v>4739</v>
      </c>
      <c r="H475" s="155">
        <v>26.4</v>
      </c>
      <c r="I475" s="156"/>
      <c r="L475" s="151"/>
      <c r="M475" s="157"/>
      <c r="T475" s="158"/>
      <c r="AT475" s="153" t="s">
        <v>384</v>
      </c>
      <c r="AU475" s="153" t="s">
        <v>85</v>
      </c>
      <c r="AV475" s="12" t="s">
        <v>85</v>
      </c>
      <c r="AW475" s="12" t="s">
        <v>32</v>
      </c>
      <c r="AX475" s="12" t="s">
        <v>76</v>
      </c>
      <c r="AY475" s="153" t="s">
        <v>375</v>
      </c>
    </row>
    <row r="476" spans="2:65" s="12" customFormat="1" ht="11.25" x14ac:dyDescent="0.2">
      <c r="B476" s="151"/>
      <c r="D476" s="152" t="s">
        <v>384</v>
      </c>
      <c r="E476" s="153" t="s">
        <v>1</v>
      </c>
      <c r="F476" s="154" t="s">
        <v>4740</v>
      </c>
      <c r="H476" s="155">
        <v>10.56</v>
      </c>
      <c r="I476" s="156"/>
      <c r="L476" s="151"/>
      <c r="M476" s="157"/>
      <c r="T476" s="158"/>
      <c r="AT476" s="153" t="s">
        <v>384</v>
      </c>
      <c r="AU476" s="153" t="s">
        <v>85</v>
      </c>
      <c r="AV476" s="12" t="s">
        <v>85</v>
      </c>
      <c r="AW476" s="12" t="s">
        <v>32</v>
      </c>
      <c r="AX476" s="12" t="s">
        <v>76</v>
      </c>
      <c r="AY476" s="153" t="s">
        <v>375</v>
      </c>
    </row>
    <row r="477" spans="2:65" s="14" customFormat="1" ht="11.25" x14ac:dyDescent="0.2">
      <c r="B477" s="166"/>
      <c r="D477" s="152" t="s">
        <v>384</v>
      </c>
      <c r="E477" s="167" t="s">
        <v>1</v>
      </c>
      <c r="F477" s="168" t="s">
        <v>4741</v>
      </c>
      <c r="H477" s="167" t="s">
        <v>1</v>
      </c>
      <c r="I477" s="169"/>
      <c r="L477" s="166"/>
      <c r="M477" s="170"/>
      <c r="T477" s="171"/>
      <c r="AT477" s="167" t="s">
        <v>384</v>
      </c>
      <c r="AU477" s="167" t="s">
        <v>85</v>
      </c>
      <c r="AV477" s="14" t="s">
        <v>83</v>
      </c>
      <c r="AW477" s="14" t="s">
        <v>32</v>
      </c>
      <c r="AX477" s="14" t="s">
        <v>76</v>
      </c>
      <c r="AY477" s="167" t="s">
        <v>375</v>
      </c>
    </row>
    <row r="478" spans="2:65" s="12" customFormat="1" ht="11.25" x14ac:dyDescent="0.2">
      <c r="B478" s="151"/>
      <c r="D478" s="152" t="s">
        <v>384</v>
      </c>
      <c r="E478" s="153" t="s">
        <v>1</v>
      </c>
      <c r="F478" s="154" t="s">
        <v>4742</v>
      </c>
      <c r="H478" s="155">
        <v>74</v>
      </c>
      <c r="I478" s="156"/>
      <c r="L478" s="151"/>
      <c r="M478" s="157"/>
      <c r="T478" s="158"/>
      <c r="AT478" s="153" t="s">
        <v>384</v>
      </c>
      <c r="AU478" s="153" t="s">
        <v>85</v>
      </c>
      <c r="AV478" s="12" t="s">
        <v>85</v>
      </c>
      <c r="AW478" s="12" t="s">
        <v>32</v>
      </c>
      <c r="AX478" s="12" t="s">
        <v>76</v>
      </c>
      <c r="AY478" s="153" t="s">
        <v>375</v>
      </c>
    </row>
    <row r="479" spans="2:65" s="13" customFormat="1" ht="11.25" x14ac:dyDescent="0.2">
      <c r="B479" s="159"/>
      <c r="D479" s="152" t="s">
        <v>384</v>
      </c>
      <c r="E479" s="160" t="s">
        <v>4374</v>
      </c>
      <c r="F479" s="161" t="s">
        <v>387</v>
      </c>
      <c r="H479" s="162">
        <v>370.77499999999998</v>
      </c>
      <c r="I479" s="163"/>
      <c r="L479" s="159"/>
      <c r="M479" s="164"/>
      <c r="T479" s="165"/>
      <c r="AT479" s="160" t="s">
        <v>384</v>
      </c>
      <c r="AU479" s="160" t="s">
        <v>85</v>
      </c>
      <c r="AV479" s="13" t="s">
        <v>382</v>
      </c>
      <c r="AW479" s="13" t="s">
        <v>32</v>
      </c>
      <c r="AX479" s="13" t="s">
        <v>76</v>
      </c>
      <c r="AY479" s="160" t="s">
        <v>375</v>
      </c>
    </row>
    <row r="480" spans="2:65" s="12" customFormat="1" ht="11.25" x14ac:dyDescent="0.2">
      <c r="B480" s="151"/>
      <c r="D480" s="152" t="s">
        <v>384</v>
      </c>
      <c r="E480" s="153" t="s">
        <v>1</v>
      </c>
      <c r="F480" s="154" t="s">
        <v>4743</v>
      </c>
      <c r="H480" s="155">
        <v>348.15800000000002</v>
      </c>
      <c r="I480" s="156"/>
      <c r="L480" s="151"/>
      <c r="M480" s="157"/>
      <c r="T480" s="158"/>
      <c r="AT480" s="153" t="s">
        <v>384</v>
      </c>
      <c r="AU480" s="153" t="s">
        <v>85</v>
      </c>
      <c r="AV480" s="12" t="s">
        <v>85</v>
      </c>
      <c r="AW480" s="12" t="s">
        <v>32</v>
      </c>
      <c r="AX480" s="12" t="s">
        <v>83</v>
      </c>
      <c r="AY480" s="153" t="s">
        <v>375</v>
      </c>
    </row>
    <row r="481" spans="2:65" s="1" customFormat="1" ht="16.5" customHeight="1" x14ac:dyDescent="0.2">
      <c r="B481" s="32"/>
      <c r="C481" s="179" t="s">
        <v>925</v>
      </c>
      <c r="D481" s="179" t="s">
        <v>657</v>
      </c>
      <c r="E481" s="180" t="s">
        <v>4744</v>
      </c>
      <c r="F481" s="181" t="s">
        <v>4745</v>
      </c>
      <c r="G481" s="182" t="s">
        <v>380</v>
      </c>
      <c r="H481" s="183">
        <v>78.546000000000006</v>
      </c>
      <c r="I481" s="184"/>
      <c r="J481" s="185">
        <f>ROUND(I481*H481,2)</f>
        <v>0</v>
      </c>
      <c r="K481" s="181" t="s">
        <v>381</v>
      </c>
      <c r="L481" s="186"/>
      <c r="M481" s="187" t="s">
        <v>1</v>
      </c>
      <c r="N481" s="188" t="s">
        <v>41</v>
      </c>
      <c r="P481" s="147">
        <f>O481*H481</f>
        <v>0</v>
      </c>
      <c r="Q481" s="147">
        <v>9.2000000000000003E-4</v>
      </c>
      <c r="R481" s="147">
        <f>Q481*H481</f>
        <v>7.2262320000000005E-2</v>
      </c>
      <c r="S481" s="147">
        <v>0</v>
      </c>
      <c r="T481" s="148">
        <f>S481*H481</f>
        <v>0</v>
      </c>
      <c r="AR481" s="149" t="s">
        <v>424</v>
      </c>
      <c r="AT481" s="149" t="s">
        <v>657</v>
      </c>
      <c r="AU481" s="149" t="s">
        <v>85</v>
      </c>
      <c r="AY481" s="17" t="s">
        <v>375</v>
      </c>
      <c r="BE481" s="150">
        <f>IF(N481="základní",J481,0)</f>
        <v>0</v>
      </c>
      <c r="BF481" s="150">
        <f>IF(N481="snížená",J481,0)</f>
        <v>0</v>
      </c>
      <c r="BG481" s="150">
        <f>IF(N481="zákl. přenesená",J481,0)</f>
        <v>0</v>
      </c>
      <c r="BH481" s="150">
        <f>IF(N481="sníž. přenesená",J481,0)</f>
        <v>0</v>
      </c>
      <c r="BI481" s="150">
        <f>IF(N481="nulová",J481,0)</f>
        <v>0</v>
      </c>
      <c r="BJ481" s="17" t="s">
        <v>83</v>
      </c>
      <c r="BK481" s="150">
        <f>ROUND(I481*H481,2)</f>
        <v>0</v>
      </c>
      <c r="BL481" s="17" t="s">
        <v>382</v>
      </c>
      <c r="BM481" s="149" t="s">
        <v>4746</v>
      </c>
    </row>
    <row r="482" spans="2:65" s="14" customFormat="1" ht="11.25" x14ac:dyDescent="0.2">
      <c r="B482" s="166"/>
      <c r="D482" s="152" t="s">
        <v>384</v>
      </c>
      <c r="E482" s="167" t="s">
        <v>1</v>
      </c>
      <c r="F482" s="168" t="s">
        <v>4747</v>
      </c>
      <c r="H482" s="167" t="s">
        <v>1</v>
      </c>
      <c r="I482" s="169"/>
      <c r="L482" s="166"/>
      <c r="M482" s="170"/>
      <c r="T482" s="171"/>
      <c r="AT482" s="167" t="s">
        <v>384</v>
      </c>
      <c r="AU482" s="167" t="s">
        <v>85</v>
      </c>
      <c r="AV482" s="14" t="s">
        <v>83</v>
      </c>
      <c r="AW482" s="14" t="s">
        <v>32</v>
      </c>
      <c r="AX482" s="14" t="s">
        <v>76</v>
      </c>
      <c r="AY482" s="167" t="s">
        <v>375</v>
      </c>
    </row>
    <row r="483" spans="2:65" s="14" customFormat="1" ht="11.25" x14ac:dyDescent="0.2">
      <c r="B483" s="166"/>
      <c r="D483" s="152" t="s">
        <v>384</v>
      </c>
      <c r="E483" s="167" t="s">
        <v>1</v>
      </c>
      <c r="F483" s="168" t="s">
        <v>866</v>
      </c>
      <c r="H483" s="167" t="s">
        <v>1</v>
      </c>
      <c r="I483" s="169"/>
      <c r="L483" s="166"/>
      <c r="M483" s="170"/>
      <c r="T483" s="171"/>
      <c r="AT483" s="167" t="s">
        <v>384</v>
      </c>
      <c r="AU483" s="167" t="s">
        <v>85</v>
      </c>
      <c r="AV483" s="14" t="s">
        <v>83</v>
      </c>
      <c r="AW483" s="14" t="s">
        <v>32</v>
      </c>
      <c r="AX483" s="14" t="s">
        <v>76</v>
      </c>
      <c r="AY483" s="167" t="s">
        <v>375</v>
      </c>
    </row>
    <row r="484" spans="2:65" s="12" customFormat="1" ht="11.25" x14ac:dyDescent="0.2">
      <c r="B484" s="151"/>
      <c r="D484" s="152" t="s">
        <v>384</v>
      </c>
      <c r="E484" s="153" t="s">
        <v>1</v>
      </c>
      <c r="F484" s="154" t="s">
        <v>4748</v>
      </c>
      <c r="H484" s="155">
        <v>90.16</v>
      </c>
      <c r="I484" s="156"/>
      <c r="L484" s="151"/>
      <c r="M484" s="157"/>
      <c r="T484" s="158"/>
      <c r="AT484" s="153" t="s">
        <v>384</v>
      </c>
      <c r="AU484" s="153" t="s">
        <v>85</v>
      </c>
      <c r="AV484" s="12" t="s">
        <v>85</v>
      </c>
      <c r="AW484" s="12" t="s">
        <v>32</v>
      </c>
      <c r="AX484" s="12" t="s">
        <v>76</v>
      </c>
      <c r="AY484" s="153" t="s">
        <v>375</v>
      </c>
    </row>
    <row r="485" spans="2:65" s="12" customFormat="1" ht="11.25" x14ac:dyDescent="0.2">
      <c r="B485" s="151"/>
      <c r="D485" s="152" t="s">
        <v>384</v>
      </c>
      <c r="E485" s="153" t="s">
        <v>1</v>
      </c>
      <c r="F485" s="154" t="s">
        <v>4735</v>
      </c>
      <c r="H485" s="155">
        <v>21.015000000000001</v>
      </c>
      <c r="I485" s="156"/>
      <c r="L485" s="151"/>
      <c r="M485" s="157"/>
      <c r="T485" s="158"/>
      <c r="AT485" s="153" t="s">
        <v>384</v>
      </c>
      <c r="AU485" s="153" t="s">
        <v>85</v>
      </c>
      <c r="AV485" s="12" t="s">
        <v>85</v>
      </c>
      <c r="AW485" s="12" t="s">
        <v>32</v>
      </c>
      <c r="AX485" s="12" t="s">
        <v>76</v>
      </c>
      <c r="AY485" s="153" t="s">
        <v>375</v>
      </c>
    </row>
    <row r="486" spans="2:65" s="12" customFormat="1" ht="11.25" x14ac:dyDescent="0.2">
      <c r="B486" s="151"/>
      <c r="D486" s="152" t="s">
        <v>384</v>
      </c>
      <c r="E486" s="153" t="s">
        <v>1</v>
      </c>
      <c r="F486" s="154" t="s">
        <v>4749</v>
      </c>
      <c r="H486" s="155">
        <v>7.04</v>
      </c>
      <c r="I486" s="156"/>
      <c r="L486" s="151"/>
      <c r="M486" s="157"/>
      <c r="T486" s="158"/>
      <c r="AT486" s="153" t="s">
        <v>384</v>
      </c>
      <c r="AU486" s="153" t="s">
        <v>85</v>
      </c>
      <c r="AV486" s="12" t="s">
        <v>85</v>
      </c>
      <c r="AW486" s="12" t="s">
        <v>32</v>
      </c>
      <c r="AX486" s="12" t="s">
        <v>76</v>
      </c>
      <c r="AY486" s="153" t="s">
        <v>375</v>
      </c>
    </row>
    <row r="487" spans="2:65" s="12" customFormat="1" ht="11.25" x14ac:dyDescent="0.2">
      <c r="B487" s="151"/>
      <c r="D487" s="152" t="s">
        <v>384</v>
      </c>
      <c r="E487" s="153" t="s">
        <v>1</v>
      </c>
      <c r="F487" s="154" t="s">
        <v>4750</v>
      </c>
      <c r="H487" s="155">
        <v>10.199999999999999</v>
      </c>
      <c r="I487" s="156"/>
      <c r="L487" s="151"/>
      <c r="M487" s="157"/>
      <c r="T487" s="158"/>
      <c r="AT487" s="153" t="s">
        <v>384</v>
      </c>
      <c r="AU487" s="153" t="s">
        <v>85</v>
      </c>
      <c r="AV487" s="12" t="s">
        <v>85</v>
      </c>
      <c r="AW487" s="12" t="s">
        <v>32</v>
      </c>
      <c r="AX487" s="12" t="s">
        <v>76</v>
      </c>
      <c r="AY487" s="153" t="s">
        <v>375</v>
      </c>
    </row>
    <row r="488" spans="2:65" s="14" customFormat="1" ht="11.25" x14ac:dyDescent="0.2">
      <c r="B488" s="166"/>
      <c r="D488" s="152" t="s">
        <v>384</v>
      </c>
      <c r="E488" s="167" t="s">
        <v>1</v>
      </c>
      <c r="F488" s="168" t="s">
        <v>522</v>
      </c>
      <c r="H488" s="167" t="s">
        <v>1</v>
      </c>
      <c r="I488" s="169"/>
      <c r="L488" s="166"/>
      <c r="M488" s="170"/>
      <c r="T488" s="171"/>
      <c r="AT488" s="167" t="s">
        <v>384</v>
      </c>
      <c r="AU488" s="167" t="s">
        <v>85</v>
      </c>
      <c r="AV488" s="14" t="s">
        <v>83</v>
      </c>
      <c r="AW488" s="14" t="s">
        <v>32</v>
      </c>
      <c r="AX488" s="14" t="s">
        <v>76</v>
      </c>
      <c r="AY488" s="167" t="s">
        <v>375</v>
      </c>
    </row>
    <row r="489" spans="2:65" s="12" customFormat="1" ht="11.25" x14ac:dyDescent="0.2">
      <c r="B489" s="151"/>
      <c r="D489" s="152" t="s">
        <v>384</v>
      </c>
      <c r="E489" s="153" t="s">
        <v>1</v>
      </c>
      <c r="F489" s="154" t="s">
        <v>4751</v>
      </c>
      <c r="H489" s="155">
        <v>86.4</v>
      </c>
      <c r="I489" s="156"/>
      <c r="L489" s="151"/>
      <c r="M489" s="157"/>
      <c r="T489" s="158"/>
      <c r="AT489" s="153" t="s">
        <v>384</v>
      </c>
      <c r="AU489" s="153" t="s">
        <v>85</v>
      </c>
      <c r="AV489" s="12" t="s">
        <v>85</v>
      </c>
      <c r="AW489" s="12" t="s">
        <v>32</v>
      </c>
      <c r="AX489" s="12" t="s">
        <v>76</v>
      </c>
      <c r="AY489" s="153" t="s">
        <v>375</v>
      </c>
    </row>
    <row r="490" spans="2:65" s="12" customFormat="1" ht="11.25" x14ac:dyDescent="0.2">
      <c r="B490" s="151"/>
      <c r="D490" s="152" t="s">
        <v>384</v>
      </c>
      <c r="E490" s="153" t="s">
        <v>1</v>
      </c>
      <c r="F490" s="154" t="s">
        <v>4752</v>
      </c>
      <c r="H490" s="155">
        <v>20.399999999999999</v>
      </c>
      <c r="I490" s="156"/>
      <c r="L490" s="151"/>
      <c r="M490" s="157"/>
      <c r="T490" s="158"/>
      <c r="AT490" s="153" t="s">
        <v>384</v>
      </c>
      <c r="AU490" s="153" t="s">
        <v>85</v>
      </c>
      <c r="AV490" s="12" t="s">
        <v>85</v>
      </c>
      <c r="AW490" s="12" t="s">
        <v>32</v>
      </c>
      <c r="AX490" s="12" t="s">
        <v>76</v>
      </c>
      <c r="AY490" s="153" t="s">
        <v>375</v>
      </c>
    </row>
    <row r="491" spans="2:65" s="12" customFormat="1" ht="11.25" x14ac:dyDescent="0.2">
      <c r="B491" s="151"/>
      <c r="D491" s="152" t="s">
        <v>384</v>
      </c>
      <c r="E491" s="153" t="s">
        <v>1</v>
      </c>
      <c r="F491" s="154" t="s">
        <v>4753</v>
      </c>
      <c r="H491" s="155">
        <v>8.76</v>
      </c>
      <c r="I491" s="156"/>
      <c r="L491" s="151"/>
      <c r="M491" s="157"/>
      <c r="T491" s="158"/>
      <c r="AT491" s="153" t="s">
        <v>384</v>
      </c>
      <c r="AU491" s="153" t="s">
        <v>85</v>
      </c>
      <c r="AV491" s="12" t="s">
        <v>85</v>
      </c>
      <c r="AW491" s="12" t="s">
        <v>32</v>
      </c>
      <c r="AX491" s="12" t="s">
        <v>76</v>
      </c>
      <c r="AY491" s="153" t="s">
        <v>375</v>
      </c>
    </row>
    <row r="492" spans="2:65" s="14" customFormat="1" ht="11.25" x14ac:dyDescent="0.2">
      <c r="B492" s="166"/>
      <c r="D492" s="152" t="s">
        <v>384</v>
      </c>
      <c r="E492" s="167" t="s">
        <v>1</v>
      </c>
      <c r="F492" s="168" t="s">
        <v>4741</v>
      </c>
      <c r="H492" s="167" t="s">
        <v>1</v>
      </c>
      <c r="I492" s="169"/>
      <c r="L492" s="166"/>
      <c r="M492" s="170"/>
      <c r="T492" s="171"/>
      <c r="AT492" s="167" t="s">
        <v>384</v>
      </c>
      <c r="AU492" s="167" t="s">
        <v>85</v>
      </c>
      <c r="AV492" s="14" t="s">
        <v>83</v>
      </c>
      <c r="AW492" s="14" t="s">
        <v>32</v>
      </c>
      <c r="AX492" s="14" t="s">
        <v>76</v>
      </c>
      <c r="AY492" s="167" t="s">
        <v>375</v>
      </c>
    </row>
    <row r="493" spans="2:65" s="12" customFormat="1" ht="11.25" x14ac:dyDescent="0.2">
      <c r="B493" s="151"/>
      <c r="D493" s="152" t="s">
        <v>384</v>
      </c>
      <c r="E493" s="153" t="s">
        <v>1</v>
      </c>
      <c r="F493" s="154" t="s">
        <v>4754</v>
      </c>
      <c r="H493" s="155">
        <v>60.2</v>
      </c>
      <c r="I493" s="156"/>
      <c r="L493" s="151"/>
      <c r="M493" s="157"/>
      <c r="T493" s="158"/>
      <c r="AT493" s="153" t="s">
        <v>384</v>
      </c>
      <c r="AU493" s="153" t="s">
        <v>85</v>
      </c>
      <c r="AV493" s="12" t="s">
        <v>85</v>
      </c>
      <c r="AW493" s="12" t="s">
        <v>32</v>
      </c>
      <c r="AX493" s="12" t="s">
        <v>76</v>
      </c>
      <c r="AY493" s="153" t="s">
        <v>375</v>
      </c>
    </row>
    <row r="494" spans="2:65" s="13" customFormat="1" ht="11.25" x14ac:dyDescent="0.2">
      <c r="B494" s="159"/>
      <c r="D494" s="152" t="s">
        <v>384</v>
      </c>
      <c r="E494" s="160" t="s">
        <v>1</v>
      </c>
      <c r="F494" s="161" t="s">
        <v>387</v>
      </c>
      <c r="H494" s="162">
        <v>304.17500000000001</v>
      </c>
      <c r="I494" s="163"/>
      <c r="L494" s="159"/>
      <c r="M494" s="164"/>
      <c r="T494" s="165"/>
      <c r="AT494" s="160" t="s">
        <v>384</v>
      </c>
      <c r="AU494" s="160" t="s">
        <v>85</v>
      </c>
      <c r="AV494" s="13" t="s">
        <v>382</v>
      </c>
      <c r="AW494" s="13" t="s">
        <v>32</v>
      </c>
      <c r="AX494" s="13" t="s">
        <v>76</v>
      </c>
      <c r="AY494" s="160" t="s">
        <v>375</v>
      </c>
    </row>
    <row r="495" spans="2:65" s="12" customFormat="1" ht="11.25" x14ac:dyDescent="0.2">
      <c r="B495" s="151"/>
      <c r="D495" s="152" t="s">
        <v>384</v>
      </c>
      <c r="E495" s="153" t="s">
        <v>1</v>
      </c>
      <c r="F495" s="154" t="s">
        <v>4755</v>
      </c>
      <c r="H495" s="155">
        <v>76.043999999999997</v>
      </c>
      <c r="I495" s="156"/>
      <c r="L495" s="151"/>
      <c r="M495" s="157"/>
      <c r="T495" s="158"/>
      <c r="AT495" s="153" t="s">
        <v>384</v>
      </c>
      <c r="AU495" s="153" t="s">
        <v>85</v>
      </c>
      <c r="AV495" s="12" t="s">
        <v>85</v>
      </c>
      <c r="AW495" s="12" t="s">
        <v>32</v>
      </c>
      <c r="AX495" s="12" t="s">
        <v>76</v>
      </c>
      <c r="AY495" s="153" t="s">
        <v>375</v>
      </c>
    </row>
    <row r="496" spans="2:65" s="12" customFormat="1" ht="11.25" x14ac:dyDescent="0.2">
      <c r="B496" s="151"/>
      <c r="D496" s="152" t="s">
        <v>384</v>
      </c>
      <c r="E496" s="153" t="s">
        <v>1</v>
      </c>
      <c r="F496" s="154" t="s">
        <v>4756</v>
      </c>
      <c r="H496" s="155">
        <v>71.405000000000001</v>
      </c>
      <c r="I496" s="156"/>
      <c r="L496" s="151"/>
      <c r="M496" s="157"/>
      <c r="T496" s="158"/>
      <c r="AT496" s="153" t="s">
        <v>384</v>
      </c>
      <c r="AU496" s="153" t="s">
        <v>85</v>
      </c>
      <c r="AV496" s="12" t="s">
        <v>85</v>
      </c>
      <c r="AW496" s="12" t="s">
        <v>32</v>
      </c>
      <c r="AX496" s="12" t="s">
        <v>83</v>
      </c>
      <c r="AY496" s="153" t="s">
        <v>375</v>
      </c>
    </row>
    <row r="497" spans="2:65" s="12" customFormat="1" ht="11.25" x14ac:dyDescent="0.2">
      <c r="B497" s="151"/>
      <c r="D497" s="152" t="s">
        <v>384</v>
      </c>
      <c r="F497" s="154" t="s">
        <v>4757</v>
      </c>
      <c r="H497" s="155">
        <v>78.546000000000006</v>
      </c>
      <c r="I497" s="156"/>
      <c r="L497" s="151"/>
      <c r="M497" s="157"/>
      <c r="T497" s="158"/>
      <c r="AT497" s="153" t="s">
        <v>384</v>
      </c>
      <c r="AU497" s="153" t="s">
        <v>85</v>
      </c>
      <c r="AV497" s="12" t="s">
        <v>85</v>
      </c>
      <c r="AW497" s="12" t="s">
        <v>4</v>
      </c>
      <c r="AX497" s="12" t="s">
        <v>83</v>
      </c>
      <c r="AY497" s="153" t="s">
        <v>375</v>
      </c>
    </row>
    <row r="498" spans="2:65" s="1" customFormat="1" ht="24.2" customHeight="1" x14ac:dyDescent="0.2">
      <c r="B498" s="32"/>
      <c r="C498" s="179" t="s">
        <v>938</v>
      </c>
      <c r="D498" s="179" t="s">
        <v>657</v>
      </c>
      <c r="E498" s="180" t="s">
        <v>4758</v>
      </c>
      <c r="F498" s="181" t="s">
        <v>4759</v>
      </c>
      <c r="G498" s="182" t="s">
        <v>380</v>
      </c>
      <c r="H498" s="183">
        <v>18.282</v>
      </c>
      <c r="I498" s="184"/>
      <c r="J498" s="185">
        <f>ROUND(I498*H498,2)</f>
        <v>0</v>
      </c>
      <c r="K498" s="181" t="s">
        <v>381</v>
      </c>
      <c r="L498" s="186"/>
      <c r="M498" s="187" t="s">
        <v>1</v>
      </c>
      <c r="N498" s="188" t="s">
        <v>41</v>
      </c>
      <c r="P498" s="147">
        <f>O498*H498</f>
        <v>0</v>
      </c>
      <c r="Q498" s="147">
        <v>1.1999999999999999E-3</v>
      </c>
      <c r="R498" s="147">
        <f>Q498*H498</f>
        <v>2.1938399999999997E-2</v>
      </c>
      <c r="S498" s="147">
        <v>0</v>
      </c>
      <c r="T498" s="148">
        <f>S498*H498</f>
        <v>0</v>
      </c>
      <c r="AR498" s="149" t="s">
        <v>424</v>
      </c>
      <c r="AT498" s="149" t="s">
        <v>657</v>
      </c>
      <c r="AU498" s="149" t="s">
        <v>85</v>
      </c>
      <c r="AY498" s="17" t="s">
        <v>375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83</v>
      </c>
      <c r="BK498" s="150">
        <f>ROUND(I498*H498,2)</f>
        <v>0</v>
      </c>
      <c r="BL498" s="17" t="s">
        <v>382</v>
      </c>
      <c r="BM498" s="149" t="s">
        <v>4760</v>
      </c>
    </row>
    <row r="499" spans="2:65" s="14" customFormat="1" ht="11.25" x14ac:dyDescent="0.2">
      <c r="B499" s="166"/>
      <c r="D499" s="152" t="s">
        <v>384</v>
      </c>
      <c r="E499" s="167" t="s">
        <v>1</v>
      </c>
      <c r="F499" s="168" t="s">
        <v>4733</v>
      </c>
      <c r="H499" s="167" t="s">
        <v>1</v>
      </c>
      <c r="I499" s="169"/>
      <c r="L499" s="166"/>
      <c r="M499" s="170"/>
      <c r="T499" s="171"/>
      <c r="AT499" s="167" t="s">
        <v>384</v>
      </c>
      <c r="AU499" s="167" t="s">
        <v>85</v>
      </c>
      <c r="AV499" s="14" t="s">
        <v>83</v>
      </c>
      <c r="AW499" s="14" t="s">
        <v>32</v>
      </c>
      <c r="AX499" s="14" t="s">
        <v>76</v>
      </c>
      <c r="AY499" s="167" t="s">
        <v>375</v>
      </c>
    </row>
    <row r="500" spans="2:65" s="14" customFormat="1" ht="11.25" x14ac:dyDescent="0.2">
      <c r="B500" s="166"/>
      <c r="D500" s="152" t="s">
        <v>384</v>
      </c>
      <c r="E500" s="167" t="s">
        <v>1</v>
      </c>
      <c r="F500" s="168" t="s">
        <v>866</v>
      </c>
      <c r="H500" s="167" t="s">
        <v>1</v>
      </c>
      <c r="I500" s="169"/>
      <c r="L500" s="166"/>
      <c r="M500" s="170"/>
      <c r="T500" s="171"/>
      <c r="AT500" s="167" t="s">
        <v>384</v>
      </c>
      <c r="AU500" s="167" t="s">
        <v>85</v>
      </c>
      <c r="AV500" s="14" t="s">
        <v>83</v>
      </c>
      <c r="AW500" s="14" t="s">
        <v>32</v>
      </c>
      <c r="AX500" s="14" t="s">
        <v>76</v>
      </c>
      <c r="AY500" s="167" t="s">
        <v>375</v>
      </c>
    </row>
    <row r="501" spans="2:65" s="12" customFormat="1" ht="11.25" x14ac:dyDescent="0.2">
      <c r="B501" s="151"/>
      <c r="D501" s="152" t="s">
        <v>384</v>
      </c>
      <c r="E501" s="153" t="s">
        <v>1</v>
      </c>
      <c r="F501" s="154" t="s">
        <v>4761</v>
      </c>
      <c r="H501" s="155">
        <v>20.399999999999999</v>
      </c>
      <c r="I501" s="156"/>
      <c r="L501" s="151"/>
      <c r="M501" s="157"/>
      <c r="T501" s="158"/>
      <c r="AT501" s="153" t="s">
        <v>384</v>
      </c>
      <c r="AU501" s="153" t="s">
        <v>85</v>
      </c>
      <c r="AV501" s="12" t="s">
        <v>85</v>
      </c>
      <c r="AW501" s="12" t="s">
        <v>32</v>
      </c>
      <c r="AX501" s="12" t="s">
        <v>76</v>
      </c>
      <c r="AY501" s="153" t="s">
        <v>375</v>
      </c>
    </row>
    <row r="502" spans="2:65" s="12" customFormat="1" ht="11.25" x14ac:dyDescent="0.2">
      <c r="B502" s="151"/>
      <c r="D502" s="152" t="s">
        <v>384</v>
      </c>
      <c r="E502" s="153" t="s">
        <v>1</v>
      </c>
      <c r="F502" s="154" t="s">
        <v>4762</v>
      </c>
      <c r="H502" s="155">
        <v>1.2</v>
      </c>
      <c r="I502" s="156"/>
      <c r="L502" s="151"/>
      <c r="M502" s="157"/>
      <c r="T502" s="158"/>
      <c r="AT502" s="153" t="s">
        <v>384</v>
      </c>
      <c r="AU502" s="153" t="s">
        <v>85</v>
      </c>
      <c r="AV502" s="12" t="s">
        <v>85</v>
      </c>
      <c r="AW502" s="12" t="s">
        <v>32</v>
      </c>
      <c r="AX502" s="12" t="s">
        <v>76</v>
      </c>
      <c r="AY502" s="153" t="s">
        <v>375</v>
      </c>
    </row>
    <row r="503" spans="2:65" s="12" customFormat="1" ht="11.25" x14ac:dyDescent="0.2">
      <c r="B503" s="151"/>
      <c r="D503" s="152" t="s">
        <v>384</v>
      </c>
      <c r="E503" s="153" t="s">
        <v>1</v>
      </c>
      <c r="F503" s="154" t="s">
        <v>4763</v>
      </c>
      <c r="H503" s="155">
        <v>1.8</v>
      </c>
      <c r="I503" s="156"/>
      <c r="L503" s="151"/>
      <c r="M503" s="157"/>
      <c r="T503" s="158"/>
      <c r="AT503" s="153" t="s">
        <v>384</v>
      </c>
      <c r="AU503" s="153" t="s">
        <v>85</v>
      </c>
      <c r="AV503" s="12" t="s">
        <v>85</v>
      </c>
      <c r="AW503" s="12" t="s">
        <v>32</v>
      </c>
      <c r="AX503" s="12" t="s">
        <v>76</v>
      </c>
      <c r="AY503" s="153" t="s">
        <v>375</v>
      </c>
    </row>
    <row r="504" spans="2:65" s="14" customFormat="1" ht="11.25" x14ac:dyDescent="0.2">
      <c r="B504" s="166"/>
      <c r="D504" s="152" t="s">
        <v>384</v>
      </c>
      <c r="E504" s="167" t="s">
        <v>1</v>
      </c>
      <c r="F504" s="168" t="s">
        <v>522</v>
      </c>
      <c r="H504" s="167" t="s">
        <v>1</v>
      </c>
      <c r="I504" s="169"/>
      <c r="L504" s="166"/>
      <c r="M504" s="170"/>
      <c r="T504" s="171"/>
      <c r="AT504" s="167" t="s">
        <v>384</v>
      </c>
      <c r="AU504" s="167" t="s">
        <v>85</v>
      </c>
      <c r="AV504" s="14" t="s">
        <v>83</v>
      </c>
      <c r="AW504" s="14" t="s">
        <v>32</v>
      </c>
      <c r="AX504" s="14" t="s">
        <v>76</v>
      </c>
      <c r="AY504" s="167" t="s">
        <v>375</v>
      </c>
    </row>
    <row r="505" spans="2:65" s="12" customFormat="1" ht="11.25" x14ac:dyDescent="0.2">
      <c r="B505" s="151"/>
      <c r="D505" s="152" t="s">
        <v>384</v>
      </c>
      <c r="E505" s="153" t="s">
        <v>1</v>
      </c>
      <c r="F505" s="154" t="s">
        <v>4764</v>
      </c>
      <c r="H505" s="155">
        <v>21.6</v>
      </c>
      <c r="I505" s="156"/>
      <c r="L505" s="151"/>
      <c r="M505" s="157"/>
      <c r="T505" s="158"/>
      <c r="AT505" s="153" t="s">
        <v>384</v>
      </c>
      <c r="AU505" s="153" t="s">
        <v>85</v>
      </c>
      <c r="AV505" s="12" t="s">
        <v>85</v>
      </c>
      <c r="AW505" s="12" t="s">
        <v>32</v>
      </c>
      <c r="AX505" s="12" t="s">
        <v>76</v>
      </c>
      <c r="AY505" s="153" t="s">
        <v>375</v>
      </c>
    </row>
    <row r="506" spans="2:65" s="12" customFormat="1" ht="11.25" x14ac:dyDescent="0.2">
      <c r="B506" s="151"/>
      <c r="D506" s="152" t="s">
        <v>384</v>
      </c>
      <c r="E506" s="153" t="s">
        <v>1</v>
      </c>
      <c r="F506" s="154" t="s">
        <v>4765</v>
      </c>
      <c r="H506" s="155">
        <v>10.199999999999999</v>
      </c>
      <c r="I506" s="156"/>
      <c r="L506" s="151"/>
      <c r="M506" s="157"/>
      <c r="T506" s="158"/>
      <c r="AT506" s="153" t="s">
        <v>384</v>
      </c>
      <c r="AU506" s="153" t="s">
        <v>85</v>
      </c>
      <c r="AV506" s="12" t="s">
        <v>85</v>
      </c>
      <c r="AW506" s="12" t="s">
        <v>32</v>
      </c>
      <c r="AX506" s="12" t="s">
        <v>76</v>
      </c>
      <c r="AY506" s="153" t="s">
        <v>375</v>
      </c>
    </row>
    <row r="507" spans="2:65" s="12" customFormat="1" ht="11.25" x14ac:dyDescent="0.2">
      <c r="B507" s="151"/>
      <c r="D507" s="152" t="s">
        <v>384</v>
      </c>
      <c r="E507" s="153" t="s">
        <v>1</v>
      </c>
      <c r="F507" s="154" t="s">
        <v>4766</v>
      </c>
      <c r="H507" s="155">
        <v>1.8</v>
      </c>
      <c r="I507" s="156"/>
      <c r="L507" s="151"/>
      <c r="M507" s="157"/>
      <c r="T507" s="158"/>
      <c r="AT507" s="153" t="s">
        <v>384</v>
      </c>
      <c r="AU507" s="153" t="s">
        <v>85</v>
      </c>
      <c r="AV507" s="12" t="s">
        <v>85</v>
      </c>
      <c r="AW507" s="12" t="s">
        <v>32</v>
      </c>
      <c r="AX507" s="12" t="s">
        <v>76</v>
      </c>
      <c r="AY507" s="153" t="s">
        <v>375</v>
      </c>
    </row>
    <row r="508" spans="2:65" s="14" customFormat="1" ht="11.25" x14ac:dyDescent="0.2">
      <c r="B508" s="166"/>
      <c r="D508" s="152" t="s">
        <v>384</v>
      </c>
      <c r="E508" s="167" t="s">
        <v>1</v>
      </c>
      <c r="F508" s="168" t="s">
        <v>4741</v>
      </c>
      <c r="H508" s="167" t="s">
        <v>1</v>
      </c>
      <c r="I508" s="169"/>
      <c r="L508" s="166"/>
      <c r="M508" s="170"/>
      <c r="T508" s="171"/>
      <c r="AT508" s="167" t="s">
        <v>384</v>
      </c>
      <c r="AU508" s="167" t="s">
        <v>85</v>
      </c>
      <c r="AV508" s="14" t="s">
        <v>83</v>
      </c>
      <c r="AW508" s="14" t="s">
        <v>32</v>
      </c>
      <c r="AX508" s="14" t="s">
        <v>76</v>
      </c>
      <c r="AY508" s="167" t="s">
        <v>375</v>
      </c>
    </row>
    <row r="509" spans="2:65" s="12" customFormat="1" ht="11.25" x14ac:dyDescent="0.2">
      <c r="B509" s="151"/>
      <c r="D509" s="152" t="s">
        <v>384</v>
      </c>
      <c r="E509" s="153" t="s">
        <v>1</v>
      </c>
      <c r="F509" s="154" t="s">
        <v>4767</v>
      </c>
      <c r="H509" s="155">
        <v>13.8</v>
      </c>
      <c r="I509" s="156"/>
      <c r="L509" s="151"/>
      <c r="M509" s="157"/>
      <c r="T509" s="158"/>
      <c r="AT509" s="153" t="s">
        <v>384</v>
      </c>
      <c r="AU509" s="153" t="s">
        <v>85</v>
      </c>
      <c r="AV509" s="12" t="s">
        <v>85</v>
      </c>
      <c r="AW509" s="12" t="s">
        <v>32</v>
      </c>
      <c r="AX509" s="12" t="s">
        <v>76</v>
      </c>
      <c r="AY509" s="153" t="s">
        <v>375</v>
      </c>
    </row>
    <row r="510" spans="2:65" s="13" customFormat="1" ht="11.25" x14ac:dyDescent="0.2">
      <c r="B510" s="159"/>
      <c r="D510" s="152" t="s">
        <v>384</v>
      </c>
      <c r="E510" s="160" t="s">
        <v>1</v>
      </c>
      <c r="F510" s="161" t="s">
        <v>387</v>
      </c>
      <c r="H510" s="162">
        <v>70.8</v>
      </c>
      <c r="I510" s="163"/>
      <c r="L510" s="159"/>
      <c r="M510" s="164"/>
      <c r="T510" s="165"/>
      <c r="AT510" s="160" t="s">
        <v>384</v>
      </c>
      <c r="AU510" s="160" t="s">
        <v>85</v>
      </c>
      <c r="AV510" s="13" t="s">
        <v>382</v>
      </c>
      <c r="AW510" s="13" t="s">
        <v>32</v>
      </c>
      <c r="AX510" s="13" t="s">
        <v>76</v>
      </c>
      <c r="AY510" s="160" t="s">
        <v>375</v>
      </c>
    </row>
    <row r="511" spans="2:65" s="12" customFormat="1" ht="11.25" x14ac:dyDescent="0.2">
      <c r="B511" s="151"/>
      <c r="D511" s="152" t="s">
        <v>384</v>
      </c>
      <c r="E511" s="153" t="s">
        <v>1</v>
      </c>
      <c r="F511" s="154" t="s">
        <v>4768</v>
      </c>
      <c r="H511" s="155">
        <v>17.7</v>
      </c>
      <c r="I511" s="156"/>
      <c r="L511" s="151"/>
      <c r="M511" s="157"/>
      <c r="T511" s="158"/>
      <c r="AT511" s="153" t="s">
        <v>384</v>
      </c>
      <c r="AU511" s="153" t="s">
        <v>85</v>
      </c>
      <c r="AV511" s="12" t="s">
        <v>85</v>
      </c>
      <c r="AW511" s="12" t="s">
        <v>32</v>
      </c>
      <c r="AX511" s="12" t="s">
        <v>76</v>
      </c>
      <c r="AY511" s="153" t="s">
        <v>375</v>
      </c>
    </row>
    <row r="512" spans="2:65" s="12" customFormat="1" ht="11.25" x14ac:dyDescent="0.2">
      <c r="B512" s="151"/>
      <c r="D512" s="152" t="s">
        <v>384</v>
      </c>
      <c r="E512" s="153" t="s">
        <v>1</v>
      </c>
      <c r="F512" s="154" t="s">
        <v>4769</v>
      </c>
      <c r="H512" s="155">
        <v>16.62</v>
      </c>
      <c r="I512" s="156"/>
      <c r="L512" s="151"/>
      <c r="M512" s="157"/>
      <c r="T512" s="158"/>
      <c r="AT512" s="153" t="s">
        <v>384</v>
      </c>
      <c r="AU512" s="153" t="s">
        <v>85</v>
      </c>
      <c r="AV512" s="12" t="s">
        <v>85</v>
      </c>
      <c r="AW512" s="12" t="s">
        <v>32</v>
      </c>
      <c r="AX512" s="12" t="s">
        <v>83</v>
      </c>
      <c r="AY512" s="153" t="s">
        <v>375</v>
      </c>
    </row>
    <row r="513" spans="2:65" s="12" customFormat="1" ht="11.25" x14ac:dyDescent="0.2">
      <c r="B513" s="151"/>
      <c r="D513" s="152" t="s">
        <v>384</v>
      </c>
      <c r="F513" s="154" t="s">
        <v>4770</v>
      </c>
      <c r="H513" s="155">
        <v>18.282</v>
      </c>
      <c r="I513" s="156"/>
      <c r="L513" s="151"/>
      <c r="M513" s="157"/>
      <c r="T513" s="158"/>
      <c r="AT513" s="153" t="s">
        <v>384</v>
      </c>
      <c r="AU513" s="153" t="s">
        <v>85</v>
      </c>
      <c r="AV513" s="12" t="s">
        <v>85</v>
      </c>
      <c r="AW513" s="12" t="s">
        <v>4</v>
      </c>
      <c r="AX513" s="12" t="s">
        <v>83</v>
      </c>
      <c r="AY513" s="153" t="s">
        <v>375</v>
      </c>
    </row>
    <row r="514" spans="2:65" s="1" customFormat="1" ht="37.9" customHeight="1" x14ac:dyDescent="0.2">
      <c r="B514" s="32"/>
      <c r="C514" s="138" t="s">
        <v>943</v>
      </c>
      <c r="D514" s="138" t="s">
        <v>377</v>
      </c>
      <c r="E514" s="139" t="s">
        <v>4771</v>
      </c>
      <c r="F514" s="140" t="s">
        <v>4772</v>
      </c>
      <c r="G514" s="141" t="s">
        <v>641</v>
      </c>
      <c r="H514" s="142">
        <v>8.2170000000000005</v>
      </c>
      <c r="I514" s="143"/>
      <c r="J514" s="144">
        <f>ROUND(I514*H514,2)</f>
        <v>0</v>
      </c>
      <c r="K514" s="140" t="s">
        <v>4773</v>
      </c>
      <c r="L514" s="32"/>
      <c r="M514" s="145" t="s">
        <v>1</v>
      </c>
      <c r="N514" s="146" t="s">
        <v>41</v>
      </c>
      <c r="P514" s="147">
        <f>O514*H514</f>
        <v>0</v>
      </c>
      <c r="Q514" s="147">
        <v>3.3899999999999998E-3</v>
      </c>
      <c r="R514" s="147">
        <f>Q514*H514</f>
        <v>2.7855629999999999E-2</v>
      </c>
      <c r="S514" s="147">
        <v>0</v>
      </c>
      <c r="T514" s="148">
        <f>S514*H514</f>
        <v>0</v>
      </c>
      <c r="AR514" s="149" t="s">
        <v>382</v>
      </c>
      <c r="AT514" s="149" t="s">
        <v>377</v>
      </c>
      <c r="AU514" s="149" t="s">
        <v>85</v>
      </c>
      <c r="AY514" s="17" t="s">
        <v>375</v>
      </c>
      <c r="BE514" s="150">
        <f>IF(N514="základní",J514,0)</f>
        <v>0</v>
      </c>
      <c r="BF514" s="150">
        <f>IF(N514="snížená",J514,0)</f>
        <v>0</v>
      </c>
      <c r="BG514" s="150">
        <f>IF(N514="zákl. přenesená",J514,0)</f>
        <v>0</v>
      </c>
      <c r="BH514" s="150">
        <f>IF(N514="sníž. přenesená",J514,0)</f>
        <v>0</v>
      </c>
      <c r="BI514" s="150">
        <f>IF(N514="nulová",J514,0)</f>
        <v>0</v>
      </c>
      <c r="BJ514" s="17" t="s">
        <v>83</v>
      </c>
      <c r="BK514" s="150">
        <f>ROUND(I514*H514,2)</f>
        <v>0</v>
      </c>
      <c r="BL514" s="17" t="s">
        <v>382</v>
      </c>
      <c r="BM514" s="149" t="s">
        <v>4774</v>
      </c>
    </row>
    <row r="515" spans="2:65" s="12" customFormat="1" ht="11.25" x14ac:dyDescent="0.2">
      <c r="B515" s="151"/>
      <c r="D515" s="152" t="s">
        <v>384</v>
      </c>
      <c r="E515" s="153" t="s">
        <v>1</v>
      </c>
      <c r="F515" s="154" t="s">
        <v>4775</v>
      </c>
      <c r="H515" s="155">
        <v>8.2170000000000005</v>
      </c>
      <c r="I515" s="156"/>
      <c r="L515" s="151"/>
      <c r="M515" s="157"/>
      <c r="T515" s="158"/>
      <c r="AT515" s="153" t="s">
        <v>384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375</v>
      </c>
    </row>
    <row r="516" spans="2:65" s="13" customFormat="1" ht="11.25" x14ac:dyDescent="0.2">
      <c r="B516" s="159"/>
      <c r="D516" s="152" t="s">
        <v>384</v>
      </c>
      <c r="E516" s="160" t="s">
        <v>4376</v>
      </c>
      <c r="F516" s="161" t="s">
        <v>387</v>
      </c>
      <c r="H516" s="162">
        <v>8.2170000000000005</v>
      </c>
      <c r="I516" s="163"/>
      <c r="L516" s="159"/>
      <c r="M516" s="164"/>
      <c r="T516" s="165"/>
      <c r="AT516" s="160" t="s">
        <v>384</v>
      </c>
      <c r="AU516" s="160" t="s">
        <v>85</v>
      </c>
      <c r="AV516" s="13" t="s">
        <v>382</v>
      </c>
      <c r="AW516" s="13" t="s">
        <v>32</v>
      </c>
      <c r="AX516" s="13" t="s">
        <v>83</v>
      </c>
      <c r="AY516" s="160" t="s">
        <v>375</v>
      </c>
    </row>
    <row r="517" spans="2:65" s="1" customFormat="1" ht="16.5" customHeight="1" x14ac:dyDescent="0.2">
      <c r="B517" s="32"/>
      <c r="C517" s="179" t="s">
        <v>947</v>
      </c>
      <c r="D517" s="179" t="s">
        <v>657</v>
      </c>
      <c r="E517" s="180" t="s">
        <v>939</v>
      </c>
      <c r="F517" s="181" t="s">
        <v>940</v>
      </c>
      <c r="G517" s="182" t="s">
        <v>380</v>
      </c>
      <c r="H517" s="183">
        <v>9.0389999999999997</v>
      </c>
      <c r="I517" s="184"/>
      <c r="J517" s="185">
        <f>ROUND(I517*H517,2)</f>
        <v>0</v>
      </c>
      <c r="K517" s="181" t="s">
        <v>381</v>
      </c>
      <c r="L517" s="186"/>
      <c r="M517" s="187" t="s">
        <v>1</v>
      </c>
      <c r="N517" s="188" t="s">
        <v>41</v>
      </c>
      <c r="P517" s="147">
        <f>O517*H517</f>
        <v>0</v>
      </c>
      <c r="Q517" s="147">
        <v>3.6800000000000001E-3</v>
      </c>
      <c r="R517" s="147">
        <f>Q517*H517</f>
        <v>3.3263519999999998E-2</v>
      </c>
      <c r="S517" s="147">
        <v>0</v>
      </c>
      <c r="T517" s="148">
        <f>S517*H517</f>
        <v>0</v>
      </c>
      <c r="AR517" s="149" t="s">
        <v>424</v>
      </c>
      <c r="AT517" s="149" t="s">
        <v>657</v>
      </c>
      <c r="AU517" s="149" t="s">
        <v>85</v>
      </c>
      <c r="AY517" s="17" t="s">
        <v>375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83</v>
      </c>
      <c r="BK517" s="150">
        <f>ROUND(I517*H517,2)</f>
        <v>0</v>
      </c>
      <c r="BL517" s="17" t="s">
        <v>382</v>
      </c>
      <c r="BM517" s="149" t="s">
        <v>4776</v>
      </c>
    </row>
    <row r="518" spans="2:65" s="12" customFormat="1" ht="11.25" x14ac:dyDescent="0.2">
      <c r="B518" s="151"/>
      <c r="D518" s="152" t="s">
        <v>384</v>
      </c>
      <c r="E518" s="153" t="s">
        <v>1</v>
      </c>
      <c r="F518" s="154" t="s">
        <v>4775</v>
      </c>
      <c r="H518" s="155">
        <v>8.2170000000000005</v>
      </c>
      <c r="I518" s="156"/>
      <c r="L518" s="151"/>
      <c r="M518" s="157"/>
      <c r="T518" s="158"/>
      <c r="AT518" s="153" t="s">
        <v>384</v>
      </c>
      <c r="AU518" s="153" t="s">
        <v>85</v>
      </c>
      <c r="AV518" s="12" t="s">
        <v>85</v>
      </c>
      <c r="AW518" s="12" t="s">
        <v>32</v>
      </c>
      <c r="AX518" s="12" t="s">
        <v>76</v>
      </c>
      <c r="AY518" s="153" t="s">
        <v>375</v>
      </c>
    </row>
    <row r="519" spans="2:65" s="13" customFormat="1" ht="11.25" x14ac:dyDescent="0.2">
      <c r="B519" s="159"/>
      <c r="D519" s="152" t="s">
        <v>384</v>
      </c>
      <c r="E519" s="160" t="s">
        <v>1</v>
      </c>
      <c r="F519" s="161" t="s">
        <v>387</v>
      </c>
      <c r="H519" s="162">
        <v>8.2170000000000005</v>
      </c>
      <c r="I519" s="163"/>
      <c r="L519" s="159"/>
      <c r="M519" s="164"/>
      <c r="T519" s="165"/>
      <c r="AT519" s="160" t="s">
        <v>384</v>
      </c>
      <c r="AU519" s="160" t="s">
        <v>85</v>
      </c>
      <c r="AV519" s="13" t="s">
        <v>382</v>
      </c>
      <c r="AW519" s="13" t="s">
        <v>32</v>
      </c>
      <c r="AX519" s="13" t="s">
        <v>83</v>
      </c>
      <c r="AY519" s="160" t="s">
        <v>375</v>
      </c>
    </row>
    <row r="520" spans="2:65" s="12" customFormat="1" ht="11.25" x14ac:dyDescent="0.2">
      <c r="B520" s="151"/>
      <c r="D520" s="152" t="s">
        <v>384</v>
      </c>
      <c r="F520" s="154" t="s">
        <v>4777</v>
      </c>
      <c r="H520" s="155">
        <v>9.0389999999999997</v>
      </c>
      <c r="I520" s="156"/>
      <c r="L520" s="151"/>
      <c r="M520" s="157"/>
      <c r="T520" s="158"/>
      <c r="AT520" s="153" t="s">
        <v>384</v>
      </c>
      <c r="AU520" s="153" t="s">
        <v>85</v>
      </c>
      <c r="AV520" s="12" t="s">
        <v>85</v>
      </c>
      <c r="AW520" s="12" t="s">
        <v>4</v>
      </c>
      <c r="AX520" s="12" t="s">
        <v>83</v>
      </c>
      <c r="AY520" s="153" t="s">
        <v>375</v>
      </c>
    </row>
    <row r="521" spans="2:65" s="1" customFormat="1" ht="24.2" customHeight="1" x14ac:dyDescent="0.2">
      <c r="B521" s="32"/>
      <c r="C521" s="138" t="s">
        <v>952</v>
      </c>
      <c r="D521" s="138" t="s">
        <v>377</v>
      </c>
      <c r="E521" s="139" t="s">
        <v>4778</v>
      </c>
      <c r="F521" s="140" t="s">
        <v>4779</v>
      </c>
      <c r="G521" s="141" t="s">
        <v>641</v>
      </c>
      <c r="H521" s="142">
        <v>84.484999999999999</v>
      </c>
      <c r="I521" s="143"/>
      <c r="J521" s="144">
        <f>ROUND(I521*H521,2)</f>
        <v>0</v>
      </c>
      <c r="K521" s="140" t="s">
        <v>381</v>
      </c>
      <c r="L521" s="32"/>
      <c r="M521" s="145" t="s">
        <v>1</v>
      </c>
      <c r="N521" s="146" t="s">
        <v>41</v>
      </c>
      <c r="P521" s="147">
        <f>O521*H521</f>
        <v>0</v>
      </c>
      <c r="Q521" s="147">
        <v>3.0000000000000001E-5</v>
      </c>
      <c r="R521" s="147">
        <f>Q521*H521</f>
        <v>2.53455E-3</v>
      </c>
      <c r="S521" s="147">
        <v>0</v>
      </c>
      <c r="T521" s="148">
        <f>S521*H521</f>
        <v>0</v>
      </c>
      <c r="AR521" s="149" t="s">
        <v>382</v>
      </c>
      <c r="AT521" s="149" t="s">
        <v>377</v>
      </c>
      <c r="AU521" s="149" t="s">
        <v>85</v>
      </c>
      <c r="AY521" s="17" t="s">
        <v>375</v>
      </c>
      <c r="BE521" s="150">
        <f>IF(N521="základní",J521,0)</f>
        <v>0</v>
      </c>
      <c r="BF521" s="150">
        <f>IF(N521="snížená",J521,0)</f>
        <v>0</v>
      </c>
      <c r="BG521" s="150">
        <f>IF(N521="zákl. přenesená",J521,0)</f>
        <v>0</v>
      </c>
      <c r="BH521" s="150">
        <f>IF(N521="sníž. přenesená",J521,0)</f>
        <v>0</v>
      </c>
      <c r="BI521" s="150">
        <f>IF(N521="nulová",J521,0)</f>
        <v>0</v>
      </c>
      <c r="BJ521" s="17" t="s">
        <v>83</v>
      </c>
      <c r="BK521" s="150">
        <f>ROUND(I521*H521,2)</f>
        <v>0</v>
      </c>
      <c r="BL521" s="17" t="s">
        <v>382</v>
      </c>
      <c r="BM521" s="149" t="s">
        <v>4780</v>
      </c>
    </row>
    <row r="522" spans="2:65" s="14" customFormat="1" ht="11.25" x14ac:dyDescent="0.2">
      <c r="B522" s="166"/>
      <c r="D522" s="152" t="s">
        <v>384</v>
      </c>
      <c r="E522" s="167" t="s">
        <v>1</v>
      </c>
      <c r="F522" s="168" t="s">
        <v>4515</v>
      </c>
      <c r="H522" s="167" t="s">
        <v>1</v>
      </c>
      <c r="I522" s="169"/>
      <c r="L522" s="166"/>
      <c r="M522" s="170"/>
      <c r="T522" s="171"/>
      <c r="AT522" s="167" t="s">
        <v>384</v>
      </c>
      <c r="AU522" s="167" t="s">
        <v>85</v>
      </c>
      <c r="AV522" s="14" t="s">
        <v>83</v>
      </c>
      <c r="AW522" s="14" t="s">
        <v>32</v>
      </c>
      <c r="AX522" s="14" t="s">
        <v>76</v>
      </c>
      <c r="AY522" s="167" t="s">
        <v>375</v>
      </c>
    </row>
    <row r="523" spans="2:65" s="12" customFormat="1" ht="11.25" x14ac:dyDescent="0.2">
      <c r="B523" s="151"/>
      <c r="D523" s="152" t="s">
        <v>384</v>
      </c>
      <c r="E523" s="153" t="s">
        <v>1</v>
      </c>
      <c r="F523" s="154" t="s">
        <v>4781</v>
      </c>
      <c r="H523" s="155">
        <v>27.54</v>
      </c>
      <c r="I523" s="156"/>
      <c r="L523" s="151"/>
      <c r="M523" s="157"/>
      <c r="T523" s="158"/>
      <c r="AT523" s="153" t="s">
        <v>384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375</v>
      </c>
    </row>
    <row r="524" spans="2:65" s="12" customFormat="1" ht="11.25" x14ac:dyDescent="0.2">
      <c r="B524" s="151"/>
      <c r="D524" s="152" t="s">
        <v>384</v>
      </c>
      <c r="E524" s="153" t="s">
        <v>1</v>
      </c>
      <c r="F524" s="154" t="s">
        <v>4782</v>
      </c>
      <c r="H524" s="155">
        <v>15.875</v>
      </c>
      <c r="I524" s="156"/>
      <c r="L524" s="151"/>
      <c r="M524" s="157"/>
      <c r="T524" s="158"/>
      <c r="AT524" s="153" t="s">
        <v>384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375</v>
      </c>
    </row>
    <row r="525" spans="2:65" s="12" customFormat="1" ht="22.5" x14ac:dyDescent="0.2">
      <c r="B525" s="151"/>
      <c r="D525" s="152" t="s">
        <v>384</v>
      </c>
      <c r="E525" s="153" t="s">
        <v>1</v>
      </c>
      <c r="F525" s="154" t="s">
        <v>4783</v>
      </c>
      <c r="H525" s="155">
        <v>41.07</v>
      </c>
      <c r="I525" s="156"/>
      <c r="L525" s="151"/>
      <c r="M525" s="157"/>
      <c r="T525" s="158"/>
      <c r="AT525" s="153" t="s">
        <v>384</v>
      </c>
      <c r="AU525" s="153" t="s">
        <v>85</v>
      </c>
      <c r="AV525" s="12" t="s">
        <v>85</v>
      </c>
      <c r="AW525" s="12" t="s">
        <v>32</v>
      </c>
      <c r="AX525" s="12" t="s">
        <v>76</v>
      </c>
      <c r="AY525" s="153" t="s">
        <v>375</v>
      </c>
    </row>
    <row r="526" spans="2:65" s="13" customFormat="1" ht="11.25" x14ac:dyDescent="0.2">
      <c r="B526" s="159"/>
      <c r="D526" s="152" t="s">
        <v>384</v>
      </c>
      <c r="E526" s="160" t="s">
        <v>1</v>
      </c>
      <c r="F526" s="161" t="s">
        <v>387</v>
      </c>
      <c r="H526" s="162">
        <v>84.484999999999999</v>
      </c>
      <c r="I526" s="163"/>
      <c r="L526" s="159"/>
      <c r="M526" s="164"/>
      <c r="T526" s="165"/>
      <c r="AT526" s="160" t="s">
        <v>384</v>
      </c>
      <c r="AU526" s="160" t="s">
        <v>85</v>
      </c>
      <c r="AV526" s="13" t="s">
        <v>382</v>
      </c>
      <c r="AW526" s="13" t="s">
        <v>32</v>
      </c>
      <c r="AX526" s="13" t="s">
        <v>83</v>
      </c>
      <c r="AY526" s="160" t="s">
        <v>375</v>
      </c>
    </row>
    <row r="527" spans="2:65" s="1" customFormat="1" ht="24.2" customHeight="1" x14ac:dyDescent="0.2">
      <c r="B527" s="32"/>
      <c r="C527" s="179" t="s">
        <v>970</v>
      </c>
      <c r="D527" s="179" t="s">
        <v>657</v>
      </c>
      <c r="E527" s="180" t="s">
        <v>4784</v>
      </c>
      <c r="F527" s="181" t="s">
        <v>4785</v>
      </c>
      <c r="G527" s="182" t="s">
        <v>641</v>
      </c>
      <c r="H527" s="183">
        <v>88.709000000000003</v>
      </c>
      <c r="I527" s="184"/>
      <c r="J527" s="185">
        <f>ROUND(I527*H527,2)</f>
        <v>0</v>
      </c>
      <c r="K527" s="181" t="s">
        <v>381</v>
      </c>
      <c r="L527" s="186"/>
      <c r="M527" s="187" t="s">
        <v>1</v>
      </c>
      <c r="N527" s="188" t="s">
        <v>41</v>
      </c>
      <c r="P527" s="147">
        <f>O527*H527</f>
        <v>0</v>
      </c>
      <c r="Q527" s="147">
        <v>5.9999999999999995E-4</v>
      </c>
      <c r="R527" s="147">
        <f>Q527*H527</f>
        <v>5.3225399999999999E-2</v>
      </c>
      <c r="S527" s="147">
        <v>0</v>
      </c>
      <c r="T527" s="148">
        <f>S527*H527</f>
        <v>0</v>
      </c>
      <c r="AR527" s="149" t="s">
        <v>424</v>
      </c>
      <c r="AT527" s="149" t="s">
        <v>657</v>
      </c>
      <c r="AU527" s="149" t="s">
        <v>85</v>
      </c>
      <c r="AY527" s="17" t="s">
        <v>375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7" t="s">
        <v>83</v>
      </c>
      <c r="BK527" s="150">
        <f>ROUND(I527*H527,2)</f>
        <v>0</v>
      </c>
      <c r="BL527" s="17" t="s">
        <v>382</v>
      </c>
      <c r="BM527" s="149" t="s">
        <v>4786</v>
      </c>
    </row>
    <row r="528" spans="2:65" s="1" customFormat="1" ht="19.5" x14ac:dyDescent="0.2">
      <c r="B528" s="32"/>
      <c r="D528" s="152" t="s">
        <v>1139</v>
      </c>
      <c r="F528" s="189" t="s">
        <v>4787</v>
      </c>
      <c r="I528" s="190"/>
      <c r="L528" s="32"/>
      <c r="M528" s="191"/>
      <c r="T528" s="56"/>
      <c r="AT528" s="17" t="s">
        <v>1139</v>
      </c>
      <c r="AU528" s="17" t="s">
        <v>85</v>
      </c>
    </row>
    <row r="529" spans="2:65" s="12" customFormat="1" ht="11.25" x14ac:dyDescent="0.2">
      <c r="B529" s="151"/>
      <c r="D529" s="152" t="s">
        <v>384</v>
      </c>
      <c r="F529" s="154" t="s">
        <v>4788</v>
      </c>
      <c r="H529" s="155">
        <v>88.709000000000003</v>
      </c>
      <c r="I529" s="156"/>
      <c r="L529" s="151"/>
      <c r="M529" s="157"/>
      <c r="T529" s="158"/>
      <c r="AT529" s="153" t="s">
        <v>384</v>
      </c>
      <c r="AU529" s="153" t="s">
        <v>85</v>
      </c>
      <c r="AV529" s="12" t="s">
        <v>85</v>
      </c>
      <c r="AW529" s="12" t="s">
        <v>4</v>
      </c>
      <c r="AX529" s="12" t="s">
        <v>83</v>
      </c>
      <c r="AY529" s="153" t="s">
        <v>375</v>
      </c>
    </row>
    <row r="530" spans="2:65" s="1" customFormat="1" ht="16.5" customHeight="1" x14ac:dyDescent="0.2">
      <c r="B530" s="32"/>
      <c r="C530" s="138" t="s">
        <v>976</v>
      </c>
      <c r="D530" s="138" t="s">
        <v>377</v>
      </c>
      <c r="E530" s="139" t="s">
        <v>953</v>
      </c>
      <c r="F530" s="140" t="s">
        <v>954</v>
      </c>
      <c r="G530" s="141" t="s">
        <v>641</v>
      </c>
      <c r="H530" s="142">
        <v>783.21900000000005</v>
      </c>
      <c r="I530" s="143"/>
      <c r="J530" s="144">
        <f>ROUND(I530*H530,2)</f>
        <v>0</v>
      </c>
      <c r="K530" s="140" t="s">
        <v>381</v>
      </c>
      <c r="L530" s="32"/>
      <c r="M530" s="145" t="s">
        <v>1</v>
      </c>
      <c r="N530" s="146" t="s">
        <v>41</v>
      </c>
      <c r="P530" s="147">
        <f>O530*H530</f>
        <v>0</v>
      </c>
      <c r="Q530" s="147">
        <v>0</v>
      </c>
      <c r="R530" s="147">
        <f>Q530*H530</f>
        <v>0</v>
      </c>
      <c r="S530" s="147">
        <v>0</v>
      </c>
      <c r="T530" s="148">
        <f>S530*H530</f>
        <v>0</v>
      </c>
      <c r="AR530" s="149" t="s">
        <v>382</v>
      </c>
      <c r="AT530" s="149" t="s">
        <v>377</v>
      </c>
      <c r="AU530" s="149" t="s">
        <v>85</v>
      </c>
      <c r="AY530" s="17" t="s">
        <v>375</v>
      </c>
      <c r="BE530" s="150">
        <f>IF(N530="základní",J530,0)</f>
        <v>0</v>
      </c>
      <c r="BF530" s="150">
        <f>IF(N530="snížená",J530,0)</f>
        <v>0</v>
      </c>
      <c r="BG530" s="150">
        <f>IF(N530="zákl. přenesená",J530,0)</f>
        <v>0</v>
      </c>
      <c r="BH530" s="150">
        <f>IF(N530="sníž. přenesená",J530,0)</f>
        <v>0</v>
      </c>
      <c r="BI530" s="150">
        <f>IF(N530="nulová",J530,0)</f>
        <v>0</v>
      </c>
      <c r="BJ530" s="17" t="s">
        <v>83</v>
      </c>
      <c r="BK530" s="150">
        <f>ROUND(I530*H530,2)</f>
        <v>0</v>
      </c>
      <c r="BL530" s="17" t="s">
        <v>382</v>
      </c>
      <c r="BM530" s="149" t="s">
        <v>955</v>
      </c>
    </row>
    <row r="531" spans="2:65" s="12" customFormat="1" ht="11.25" x14ac:dyDescent="0.2">
      <c r="B531" s="151"/>
      <c r="D531" s="152" t="s">
        <v>384</v>
      </c>
      <c r="E531" s="153" t="s">
        <v>1</v>
      </c>
      <c r="F531" s="154" t="s">
        <v>4789</v>
      </c>
      <c r="H531" s="155">
        <v>18.57</v>
      </c>
      <c r="I531" s="156"/>
      <c r="L531" s="151"/>
      <c r="M531" s="157"/>
      <c r="T531" s="158"/>
      <c r="AT531" s="153" t="s">
        <v>384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375</v>
      </c>
    </row>
    <row r="532" spans="2:65" s="15" customFormat="1" ht="11.25" x14ac:dyDescent="0.2">
      <c r="B532" s="172"/>
      <c r="D532" s="152" t="s">
        <v>384</v>
      </c>
      <c r="E532" s="173" t="s">
        <v>1</v>
      </c>
      <c r="F532" s="174" t="s">
        <v>526</v>
      </c>
      <c r="H532" s="175">
        <v>18.57</v>
      </c>
      <c r="I532" s="176"/>
      <c r="L532" s="172"/>
      <c r="M532" s="177"/>
      <c r="T532" s="178"/>
      <c r="AT532" s="173" t="s">
        <v>384</v>
      </c>
      <c r="AU532" s="173" t="s">
        <v>85</v>
      </c>
      <c r="AV532" s="15" t="s">
        <v>93</v>
      </c>
      <c r="AW532" s="15" t="s">
        <v>32</v>
      </c>
      <c r="AX532" s="15" t="s">
        <v>76</v>
      </c>
      <c r="AY532" s="173" t="s">
        <v>375</v>
      </c>
    </row>
    <row r="533" spans="2:65" s="14" customFormat="1" ht="11.25" x14ac:dyDescent="0.2">
      <c r="B533" s="166"/>
      <c r="D533" s="152" t="s">
        <v>384</v>
      </c>
      <c r="E533" s="167" t="s">
        <v>1</v>
      </c>
      <c r="F533" s="168" t="s">
        <v>956</v>
      </c>
      <c r="H533" s="167" t="s">
        <v>1</v>
      </c>
      <c r="I533" s="169"/>
      <c r="L533" s="166"/>
      <c r="M533" s="170"/>
      <c r="T533" s="171"/>
      <c r="AT533" s="167" t="s">
        <v>384</v>
      </c>
      <c r="AU533" s="167" t="s">
        <v>85</v>
      </c>
      <c r="AV533" s="14" t="s">
        <v>83</v>
      </c>
      <c r="AW533" s="14" t="s">
        <v>32</v>
      </c>
      <c r="AX533" s="14" t="s">
        <v>76</v>
      </c>
      <c r="AY533" s="167" t="s">
        <v>375</v>
      </c>
    </row>
    <row r="534" spans="2:65" s="12" customFormat="1" ht="11.25" x14ac:dyDescent="0.2">
      <c r="B534" s="151"/>
      <c r="D534" s="152" t="s">
        <v>384</v>
      </c>
      <c r="E534" s="153" t="s">
        <v>1</v>
      </c>
      <c r="F534" s="154" t="s">
        <v>4790</v>
      </c>
      <c r="H534" s="155">
        <v>370.77499999999998</v>
      </c>
      <c r="I534" s="156"/>
      <c r="L534" s="151"/>
      <c r="M534" s="157"/>
      <c r="T534" s="158"/>
      <c r="AT534" s="153" t="s">
        <v>384</v>
      </c>
      <c r="AU534" s="153" t="s">
        <v>85</v>
      </c>
      <c r="AV534" s="12" t="s">
        <v>85</v>
      </c>
      <c r="AW534" s="12" t="s">
        <v>32</v>
      </c>
      <c r="AX534" s="12" t="s">
        <v>76</v>
      </c>
      <c r="AY534" s="153" t="s">
        <v>375</v>
      </c>
    </row>
    <row r="535" spans="2:65" s="15" customFormat="1" ht="11.25" x14ac:dyDescent="0.2">
      <c r="B535" s="172"/>
      <c r="D535" s="152" t="s">
        <v>384</v>
      </c>
      <c r="E535" s="173" t="s">
        <v>207</v>
      </c>
      <c r="F535" s="174" t="s">
        <v>526</v>
      </c>
      <c r="H535" s="175">
        <v>370.77499999999998</v>
      </c>
      <c r="I535" s="176"/>
      <c r="L535" s="172"/>
      <c r="M535" s="177"/>
      <c r="T535" s="178"/>
      <c r="AT535" s="173" t="s">
        <v>384</v>
      </c>
      <c r="AU535" s="173" t="s">
        <v>85</v>
      </c>
      <c r="AV535" s="15" t="s">
        <v>93</v>
      </c>
      <c r="AW535" s="15" t="s">
        <v>32</v>
      </c>
      <c r="AX535" s="15" t="s">
        <v>76</v>
      </c>
      <c r="AY535" s="173" t="s">
        <v>375</v>
      </c>
    </row>
    <row r="536" spans="2:65" s="12" customFormat="1" ht="11.25" x14ac:dyDescent="0.2">
      <c r="B536" s="151"/>
      <c r="D536" s="152" t="s">
        <v>384</v>
      </c>
      <c r="E536" s="153" t="s">
        <v>1</v>
      </c>
      <c r="F536" s="154" t="s">
        <v>965</v>
      </c>
      <c r="H536" s="155">
        <v>370.77499999999998</v>
      </c>
      <c r="I536" s="156"/>
      <c r="L536" s="151"/>
      <c r="M536" s="157"/>
      <c r="T536" s="158"/>
      <c r="AT536" s="153" t="s">
        <v>384</v>
      </c>
      <c r="AU536" s="153" t="s">
        <v>85</v>
      </c>
      <c r="AV536" s="12" t="s">
        <v>85</v>
      </c>
      <c r="AW536" s="12" t="s">
        <v>32</v>
      </c>
      <c r="AX536" s="12" t="s">
        <v>76</v>
      </c>
      <c r="AY536" s="153" t="s">
        <v>375</v>
      </c>
    </row>
    <row r="537" spans="2:65" s="12" customFormat="1" ht="11.25" x14ac:dyDescent="0.2">
      <c r="B537" s="151"/>
      <c r="D537" s="152" t="s">
        <v>384</v>
      </c>
      <c r="E537" s="153" t="s">
        <v>1</v>
      </c>
      <c r="F537" s="154" t="s">
        <v>4791</v>
      </c>
      <c r="H537" s="155">
        <v>56</v>
      </c>
      <c r="I537" s="156"/>
      <c r="L537" s="151"/>
      <c r="M537" s="157"/>
      <c r="T537" s="158"/>
      <c r="AT537" s="153" t="s">
        <v>384</v>
      </c>
      <c r="AU537" s="153" t="s">
        <v>85</v>
      </c>
      <c r="AV537" s="12" t="s">
        <v>85</v>
      </c>
      <c r="AW537" s="12" t="s">
        <v>32</v>
      </c>
      <c r="AX537" s="12" t="s">
        <v>76</v>
      </c>
      <c r="AY537" s="153" t="s">
        <v>375</v>
      </c>
    </row>
    <row r="538" spans="2:65" s="15" customFormat="1" ht="11.25" x14ac:dyDescent="0.2">
      <c r="B538" s="172"/>
      <c r="D538" s="152" t="s">
        <v>384</v>
      </c>
      <c r="E538" s="173" t="s">
        <v>213</v>
      </c>
      <c r="F538" s="174" t="s">
        <v>526</v>
      </c>
      <c r="H538" s="175">
        <v>426.77499999999998</v>
      </c>
      <c r="I538" s="176"/>
      <c r="L538" s="172"/>
      <c r="M538" s="177"/>
      <c r="T538" s="178"/>
      <c r="AT538" s="173" t="s">
        <v>384</v>
      </c>
      <c r="AU538" s="173" t="s">
        <v>85</v>
      </c>
      <c r="AV538" s="15" t="s">
        <v>93</v>
      </c>
      <c r="AW538" s="15" t="s">
        <v>32</v>
      </c>
      <c r="AX538" s="15" t="s">
        <v>76</v>
      </c>
      <c r="AY538" s="173" t="s">
        <v>375</v>
      </c>
    </row>
    <row r="539" spans="2:65" s="15" customFormat="1" ht="11.25" x14ac:dyDescent="0.2">
      <c r="B539" s="172"/>
      <c r="D539" s="152" t="s">
        <v>384</v>
      </c>
      <c r="E539" s="173" t="s">
        <v>210</v>
      </c>
      <c r="F539" s="174" t="s">
        <v>526</v>
      </c>
      <c r="H539" s="175">
        <v>0</v>
      </c>
      <c r="I539" s="176"/>
      <c r="L539" s="172"/>
      <c r="M539" s="177"/>
      <c r="T539" s="178"/>
      <c r="AT539" s="173" t="s">
        <v>384</v>
      </c>
      <c r="AU539" s="173" t="s">
        <v>85</v>
      </c>
      <c r="AV539" s="15" t="s">
        <v>93</v>
      </c>
      <c r="AW539" s="15" t="s">
        <v>32</v>
      </c>
      <c r="AX539" s="15" t="s">
        <v>76</v>
      </c>
      <c r="AY539" s="173" t="s">
        <v>375</v>
      </c>
    </row>
    <row r="540" spans="2:65" s="12" customFormat="1" ht="11.25" x14ac:dyDescent="0.2">
      <c r="B540" s="151"/>
      <c r="D540" s="152" t="s">
        <v>384</v>
      </c>
      <c r="E540" s="153" t="s">
        <v>1</v>
      </c>
      <c r="F540" s="154" t="s">
        <v>4792</v>
      </c>
      <c r="H540" s="155">
        <v>-32.901000000000003</v>
      </c>
      <c r="I540" s="156"/>
      <c r="L540" s="151"/>
      <c r="M540" s="157"/>
      <c r="T540" s="158"/>
      <c r="AT540" s="153" t="s">
        <v>384</v>
      </c>
      <c r="AU540" s="153" t="s">
        <v>85</v>
      </c>
      <c r="AV540" s="12" t="s">
        <v>85</v>
      </c>
      <c r="AW540" s="12" t="s">
        <v>32</v>
      </c>
      <c r="AX540" s="12" t="s">
        <v>76</v>
      </c>
      <c r="AY540" s="153" t="s">
        <v>375</v>
      </c>
    </row>
    <row r="541" spans="2:65" s="13" customFormat="1" ht="11.25" x14ac:dyDescent="0.2">
      <c r="B541" s="159"/>
      <c r="D541" s="152" t="s">
        <v>384</v>
      </c>
      <c r="E541" s="160" t="s">
        <v>1</v>
      </c>
      <c r="F541" s="161" t="s">
        <v>387</v>
      </c>
      <c r="H541" s="162">
        <v>783.21900000000005</v>
      </c>
      <c r="I541" s="163"/>
      <c r="L541" s="159"/>
      <c r="M541" s="164"/>
      <c r="T541" s="165"/>
      <c r="AT541" s="160" t="s">
        <v>384</v>
      </c>
      <c r="AU541" s="160" t="s">
        <v>85</v>
      </c>
      <c r="AV541" s="13" t="s">
        <v>382</v>
      </c>
      <c r="AW541" s="13" t="s">
        <v>32</v>
      </c>
      <c r="AX541" s="13" t="s">
        <v>83</v>
      </c>
      <c r="AY541" s="160" t="s">
        <v>375</v>
      </c>
    </row>
    <row r="542" spans="2:65" s="1" customFormat="1" ht="24.2" customHeight="1" x14ac:dyDescent="0.2">
      <c r="B542" s="32"/>
      <c r="C542" s="179" t="s">
        <v>982</v>
      </c>
      <c r="D542" s="179" t="s">
        <v>657</v>
      </c>
      <c r="E542" s="180" t="s">
        <v>4793</v>
      </c>
      <c r="F542" s="181" t="s">
        <v>4794</v>
      </c>
      <c r="G542" s="182" t="s">
        <v>641</v>
      </c>
      <c r="H542" s="183">
        <v>9.7490000000000006</v>
      </c>
      <c r="I542" s="184"/>
      <c r="J542" s="185">
        <f>ROUND(I542*H542,2)</f>
        <v>0</v>
      </c>
      <c r="K542" s="181" t="s">
        <v>381</v>
      </c>
      <c r="L542" s="186"/>
      <c r="M542" s="187" t="s">
        <v>1</v>
      </c>
      <c r="N542" s="188" t="s">
        <v>41</v>
      </c>
      <c r="P542" s="147">
        <f>O542*H542</f>
        <v>0</v>
      </c>
      <c r="Q542" s="147">
        <v>5.0000000000000001E-4</v>
      </c>
      <c r="R542" s="147">
        <f>Q542*H542</f>
        <v>4.8745000000000004E-3</v>
      </c>
      <c r="S542" s="147">
        <v>0</v>
      </c>
      <c r="T542" s="148">
        <f>S542*H542</f>
        <v>0</v>
      </c>
      <c r="AR542" s="149" t="s">
        <v>424</v>
      </c>
      <c r="AT542" s="149" t="s">
        <v>657</v>
      </c>
      <c r="AU542" s="149" t="s">
        <v>85</v>
      </c>
      <c r="AY542" s="17" t="s">
        <v>375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7" t="s">
        <v>83</v>
      </c>
      <c r="BK542" s="150">
        <f>ROUND(I542*H542,2)</f>
        <v>0</v>
      </c>
      <c r="BL542" s="17" t="s">
        <v>382</v>
      </c>
      <c r="BM542" s="149" t="s">
        <v>4795</v>
      </c>
    </row>
    <row r="543" spans="2:65" s="12" customFormat="1" ht="11.25" x14ac:dyDescent="0.2">
      <c r="B543" s="151"/>
      <c r="D543" s="152" t="s">
        <v>384</v>
      </c>
      <c r="E543" s="153" t="s">
        <v>1</v>
      </c>
      <c r="F543" s="154" t="s">
        <v>4796</v>
      </c>
      <c r="H543" s="155">
        <v>9.2850000000000001</v>
      </c>
      <c r="I543" s="156"/>
      <c r="L543" s="151"/>
      <c r="M543" s="157"/>
      <c r="T543" s="158"/>
      <c r="AT543" s="153" t="s">
        <v>384</v>
      </c>
      <c r="AU543" s="153" t="s">
        <v>85</v>
      </c>
      <c r="AV543" s="12" t="s">
        <v>85</v>
      </c>
      <c r="AW543" s="12" t="s">
        <v>32</v>
      </c>
      <c r="AX543" s="12" t="s">
        <v>83</v>
      </c>
      <c r="AY543" s="153" t="s">
        <v>375</v>
      </c>
    </row>
    <row r="544" spans="2:65" s="12" customFormat="1" ht="11.25" x14ac:dyDescent="0.2">
      <c r="B544" s="151"/>
      <c r="D544" s="152" t="s">
        <v>384</v>
      </c>
      <c r="F544" s="154" t="s">
        <v>4797</v>
      </c>
      <c r="H544" s="155">
        <v>9.7490000000000006</v>
      </c>
      <c r="I544" s="156"/>
      <c r="L544" s="151"/>
      <c r="M544" s="157"/>
      <c r="T544" s="158"/>
      <c r="AT544" s="153" t="s">
        <v>384</v>
      </c>
      <c r="AU544" s="153" t="s">
        <v>85</v>
      </c>
      <c r="AV544" s="12" t="s">
        <v>85</v>
      </c>
      <c r="AW544" s="12" t="s">
        <v>4</v>
      </c>
      <c r="AX544" s="12" t="s">
        <v>83</v>
      </c>
      <c r="AY544" s="153" t="s">
        <v>375</v>
      </c>
    </row>
    <row r="545" spans="2:65" s="1" customFormat="1" ht="24.2" customHeight="1" x14ac:dyDescent="0.2">
      <c r="B545" s="32"/>
      <c r="C545" s="179" t="s">
        <v>987</v>
      </c>
      <c r="D545" s="179" t="s">
        <v>657</v>
      </c>
      <c r="E545" s="180" t="s">
        <v>4798</v>
      </c>
      <c r="F545" s="181" t="s">
        <v>4799</v>
      </c>
      <c r="G545" s="182" t="s">
        <v>641</v>
      </c>
      <c r="H545" s="183">
        <v>9.7490000000000006</v>
      </c>
      <c r="I545" s="184"/>
      <c r="J545" s="185">
        <f>ROUND(I545*H545,2)</f>
        <v>0</v>
      </c>
      <c r="K545" s="181" t="s">
        <v>381</v>
      </c>
      <c r="L545" s="186"/>
      <c r="M545" s="187" t="s">
        <v>1</v>
      </c>
      <c r="N545" s="188" t="s">
        <v>41</v>
      </c>
      <c r="P545" s="147">
        <f>O545*H545</f>
        <v>0</v>
      </c>
      <c r="Q545" s="147">
        <v>5.0000000000000001E-4</v>
      </c>
      <c r="R545" s="147">
        <f>Q545*H545</f>
        <v>4.8745000000000004E-3</v>
      </c>
      <c r="S545" s="147">
        <v>0</v>
      </c>
      <c r="T545" s="148">
        <f>S545*H545</f>
        <v>0</v>
      </c>
      <c r="AR545" s="149" t="s">
        <v>424</v>
      </c>
      <c r="AT545" s="149" t="s">
        <v>657</v>
      </c>
      <c r="AU545" s="149" t="s">
        <v>85</v>
      </c>
      <c r="AY545" s="17" t="s">
        <v>375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7" t="s">
        <v>83</v>
      </c>
      <c r="BK545" s="150">
        <f>ROUND(I545*H545,2)</f>
        <v>0</v>
      </c>
      <c r="BL545" s="17" t="s">
        <v>382</v>
      </c>
      <c r="BM545" s="149" t="s">
        <v>4800</v>
      </c>
    </row>
    <row r="546" spans="2:65" s="12" customFormat="1" ht="11.25" x14ac:dyDescent="0.2">
      <c r="B546" s="151"/>
      <c r="D546" s="152" t="s">
        <v>384</v>
      </c>
      <c r="E546" s="153" t="s">
        <v>1</v>
      </c>
      <c r="F546" s="154" t="s">
        <v>4796</v>
      </c>
      <c r="H546" s="155">
        <v>9.2850000000000001</v>
      </c>
      <c r="I546" s="156"/>
      <c r="L546" s="151"/>
      <c r="M546" s="157"/>
      <c r="T546" s="158"/>
      <c r="AT546" s="153" t="s">
        <v>384</v>
      </c>
      <c r="AU546" s="153" t="s">
        <v>85</v>
      </c>
      <c r="AV546" s="12" t="s">
        <v>85</v>
      </c>
      <c r="AW546" s="12" t="s">
        <v>32</v>
      </c>
      <c r="AX546" s="12" t="s">
        <v>83</v>
      </c>
      <c r="AY546" s="153" t="s">
        <v>375</v>
      </c>
    </row>
    <row r="547" spans="2:65" s="12" customFormat="1" ht="11.25" x14ac:dyDescent="0.2">
      <c r="B547" s="151"/>
      <c r="D547" s="152" t="s">
        <v>384</v>
      </c>
      <c r="F547" s="154" t="s">
        <v>4797</v>
      </c>
      <c r="H547" s="155">
        <v>9.7490000000000006</v>
      </c>
      <c r="I547" s="156"/>
      <c r="L547" s="151"/>
      <c r="M547" s="157"/>
      <c r="T547" s="158"/>
      <c r="AT547" s="153" t="s">
        <v>384</v>
      </c>
      <c r="AU547" s="153" t="s">
        <v>85</v>
      </c>
      <c r="AV547" s="12" t="s">
        <v>85</v>
      </c>
      <c r="AW547" s="12" t="s">
        <v>4</v>
      </c>
      <c r="AX547" s="12" t="s">
        <v>83</v>
      </c>
      <c r="AY547" s="153" t="s">
        <v>375</v>
      </c>
    </row>
    <row r="548" spans="2:65" s="1" customFormat="1" ht="24.2" customHeight="1" x14ac:dyDescent="0.2">
      <c r="B548" s="32"/>
      <c r="C548" s="179" t="s">
        <v>992</v>
      </c>
      <c r="D548" s="179" t="s">
        <v>657</v>
      </c>
      <c r="E548" s="180" t="s">
        <v>971</v>
      </c>
      <c r="F548" s="181" t="s">
        <v>972</v>
      </c>
      <c r="G548" s="182" t="s">
        <v>641</v>
      </c>
      <c r="H548" s="183">
        <v>389.31400000000002</v>
      </c>
      <c r="I548" s="184"/>
      <c r="J548" s="185">
        <f>ROUND(I548*H548,2)</f>
        <v>0</v>
      </c>
      <c r="K548" s="181" t="s">
        <v>381</v>
      </c>
      <c r="L548" s="186"/>
      <c r="M548" s="187" t="s">
        <v>1</v>
      </c>
      <c r="N548" s="188" t="s">
        <v>41</v>
      </c>
      <c r="P548" s="147">
        <f>O548*H548</f>
        <v>0</v>
      </c>
      <c r="Q548" s="147">
        <v>4.0000000000000003E-5</v>
      </c>
      <c r="R548" s="147">
        <f>Q548*H548</f>
        <v>1.5572560000000003E-2</v>
      </c>
      <c r="S548" s="147">
        <v>0</v>
      </c>
      <c r="T548" s="148">
        <f>S548*H548</f>
        <v>0</v>
      </c>
      <c r="AR548" s="149" t="s">
        <v>424</v>
      </c>
      <c r="AT548" s="149" t="s">
        <v>657</v>
      </c>
      <c r="AU548" s="149" t="s">
        <v>85</v>
      </c>
      <c r="AY548" s="17" t="s">
        <v>375</v>
      </c>
      <c r="BE548" s="150">
        <f>IF(N548="základní",J548,0)</f>
        <v>0</v>
      </c>
      <c r="BF548" s="150">
        <f>IF(N548="snížená",J548,0)</f>
        <v>0</v>
      </c>
      <c r="BG548" s="150">
        <f>IF(N548="zákl. přenesená",J548,0)</f>
        <v>0</v>
      </c>
      <c r="BH548" s="150">
        <f>IF(N548="sníž. přenesená",J548,0)</f>
        <v>0</v>
      </c>
      <c r="BI548" s="150">
        <f>IF(N548="nulová",J548,0)</f>
        <v>0</v>
      </c>
      <c r="BJ548" s="17" t="s">
        <v>83</v>
      </c>
      <c r="BK548" s="150">
        <f>ROUND(I548*H548,2)</f>
        <v>0</v>
      </c>
      <c r="BL548" s="17" t="s">
        <v>382</v>
      </c>
      <c r="BM548" s="149" t="s">
        <v>973</v>
      </c>
    </row>
    <row r="549" spans="2:65" s="12" customFormat="1" ht="11.25" x14ac:dyDescent="0.2">
      <c r="B549" s="151"/>
      <c r="D549" s="152" t="s">
        <v>384</v>
      </c>
      <c r="E549" s="153" t="s">
        <v>1</v>
      </c>
      <c r="F549" s="154" t="s">
        <v>207</v>
      </c>
      <c r="H549" s="155">
        <v>370.77499999999998</v>
      </c>
      <c r="I549" s="156"/>
      <c r="L549" s="151"/>
      <c r="M549" s="157"/>
      <c r="T549" s="158"/>
      <c r="AT549" s="153" t="s">
        <v>384</v>
      </c>
      <c r="AU549" s="153" t="s">
        <v>85</v>
      </c>
      <c r="AV549" s="12" t="s">
        <v>85</v>
      </c>
      <c r="AW549" s="12" t="s">
        <v>32</v>
      </c>
      <c r="AX549" s="12" t="s">
        <v>83</v>
      </c>
      <c r="AY549" s="153" t="s">
        <v>375</v>
      </c>
    </row>
    <row r="550" spans="2:65" s="12" customFormat="1" ht="11.25" x14ac:dyDescent="0.2">
      <c r="B550" s="151"/>
      <c r="D550" s="152" t="s">
        <v>384</v>
      </c>
      <c r="F550" s="154" t="s">
        <v>4801</v>
      </c>
      <c r="H550" s="155">
        <v>389.31400000000002</v>
      </c>
      <c r="I550" s="156"/>
      <c r="L550" s="151"/>
      <c r="M550" s="157"/>
      <c r="T550" s="158"/>
      <c r="AT550" s="153" t="s">
        <v>384</v>
      </c>
      <c r="AU550" s="153" t="s">
        <v>85</v>
      </c>
      <c r="AV550" s="12" t="s">
        <v>85</v>
      </c>
      <c r="AW550" s="12" t="s">
        <v>4</v>
      </c>
      <c r="AX550" s="12" t="s">
        <v>83</v>
      </c>
      <c r="AY550" s="153" t="s">
        <v>375</v>
      </c>
    </row>
    <row r="551" spans="2:65" s="1" customFormat="1" ht="24.2" customHeight="1" x14ac:dyDescent="0.2">
      <c r="B551" s="32"/>
      <c r="C551" s="179" t="s">
        <v>997</v>
      </c>
      <c r="D551" s="179" t="s">
        <v>657</v>
      </c>
      <c r="E551" s="180" t="s">
        <v>977</v>
      </c>
      <c r="F551" s="181" t="s">
        <v>978</v>
      </c>
      <c r="G551" s="182" t="s">
        <v>641</v>
      </c>
      <c r="H551" s="183">
        <v>448.11399999999998</v>
      </c>
      <c r="I551" s="184"/>
      <c r="J551" s="185">
        <f>ROUND(I551*H551,2)</f>
        <v>0</v>
      </c>
      <c r="K551" s="181" t="s">
        <v>381</v>
      </c>
      <c r="L551" s="186"/>
      <c r="M551" s="187" t="s">
        <v>1</v>
      </c>
      <c r="N551" s="188" t="s">
        <v>41</v>
      </c>
      <c r="P551" s="147">
        <f>O551*H551</f>
        <v>0</v>
      </c>
      <c r="Q551" s="147">
        <v>3.0000000000000001E-5</v>
      </c>
      <c r="R551" s="147">
        <f>Q551*H551</f>
        <v>1.3443419999999999E-2</v>
      </c>
      <c r="S551" s="147">
        <v>0</v>
      </c>
      <c r="T551" s="148">
        <f>S551*H551</f>
        <v>0</v>
      </c>
      <c r="AR551" s="149" t="s">
        <v>424</v>
      </c>
      <c r="AT551" s="149" t="s">
        <v>657</v>
      </c>
      <c r="AU551" s="149" t="s">
        <v>85</v>
      </c>
      <c r="AY551" s="17" t="s">
        <v>375</v>
      </c>
      <c r="BE551" s="150">
        <f>IF(N551="základní",J551,0)</f>
        <v>0</v>
      </c>
      <c r="BF551" s="150">
        <f>IF(N551="snížená",J551,0)</f>
        <v>0</v>
      </c>
      <c r="BG551" s="150">
        <f>IF(N551="zákl. přenesená",J551,0)</f>
        <v>0</v>
      </c>
      <c r="BH551" s="150">
        <f>IF(N551="sníž. přenesená",J551,0)</f>
        <v>0</v>
      </c>
      <c r="BI551" s="150">
        <f>IF(N551="nulová",J551,0)</f>
        <v>0</v>
      </c>
      <c r="BJ551" s="17" t="s">
        <v>83</v>
      </c>
      <c r="BK551" s="150">
        <f>ROUND(I551*H551,2)</f>
        <v>0</v>
      </c>
      <c r="BL551" s="17" t="s">
        <v>382</v>
      </c>
      <c r="BM551" s="149" t="s">
        <v>979</v>
      </c>
    </row>
    <row r="552" spans="2:65" s="12" customFormat="1" ht="11.25" x14ac:dyDescent="0.2">
      <c r="B552" s="151"/>
      <c r="D552" s="152" t="s">
        <v>384</v>
      </c>
      <c r="E552" s="153" t="s">
        <v>1</v>
      </c>
      <c r="F552" s="154" t="s">
        <v>213</v>
      </c>
      <c r="H552" s="155">
        <v>426.77499999999998</v>
      </c>
      <c r="I552" s="156"/>
      <c r="L552" s="151"/>
      <c r="M552" s="157"/>
      <c r="T552" s="158"/>
      <c r="AT552" s="153" t="s">
        <v>384</v>
      </c>
      <c r="AU552" s="153" t="s">
        <v>85</v>
      </c>
      <c r="AV552" s="12" t="s">
        <v>85</v>
      </c>
      <c r="AW552" s="12" t="s">
        <v>32</v>
      </c>
      <c r="AX552" s="12" t="s">
        <v>76</v>
      </c>
      <c r="AY552" s="153" t="s">
        <v>375</v>
      </c>
    </row>
    <row r="553" spans="2:65" s="13" customFormat="1" ht="11.25" x14ac:dyDescent="0.2">
      <c r="B553" s="159"/>
      <c r="D553" s="152" t="s">
        <v>384</v>
      </c>
      <c r="E553" s="160" t="s">
        <v>1</v>
      </c>
      <c r="F553" s="161" t="s">
        <v>387</v>
      </c>
      <c r="H553" s="162">
        <v>426.77499999999998</v>
      </c>
      <c r="I553" s="163"/>
      <c r="L553" s="159"/>
      <c r="M553" s="164"/>
      <c r="T553" s="165"/>
      <c r="AT553" s="160" t="s">
        <v>384</v>
      </c>
      <c r="AU553" s="160" t="s">
        <v>85</v>
      </c>
      <c r="AV553" s="13" t="s">
        <v>382</v>
      </c>
      <c r="AW553" s="13" t="s">
        <v>32</v>
      </c>
      <c r="AX553" s="13" t="s">
        <v>83</v>
      </c>
      <c r="AY553" s="160" t="s">
        <v>375</v>
      </c>
    </row>
    <row r="554" spans="2:65" s="12" customFormat="1" ht="11.25" x14ac:dyDescent="0.2">
      <c r="B554" s="151"/>
      <c r="D554" s="152" t="s">
        <v>384</v>
      </c>
      <c r="F554" s="154" t="s">
        <v>4802</v>
      </c>
      <c r="H554" s="155">
        <v>448.11399999999998</v>
      </c>
      <c r="I554" s="156"/>
      <c r="L554" s="151"/>
      <c r="M554" s="157"/>
      <c r="T554" s="158"/>
      <c r="AT554" s="153" t="s">
        <v>384</v>
      </c>
      <c r="AU554" s="153" t="s">
        <v>85</v>
      </c>
      <c r="AV554" s="12" t="s">
        <v>85</v>
      </c>
      <c r="AW554" s="12" t="s">
        <v>4</v>
      </c>
      <c r="AX554" s="12" t="s">
        <v>83</v>
      </c>
      <c r="AY554" s="153" t="s">
        <v>375</v>
      </c>
    </row>
    <row r="555" spans="2:65" s="1" customFormat="1" ht="24.2" customHeight="1" x14ac:dyDescent="0.2">
      <c r="B555" s="32"/>
      <c r="C555" s="138" t="s">
        <v>1005</v>
      </c>
      <c r="D555" s="138" t="s">
        <v>377</v>
      </c>
      <c r="E555" s="139" t="s">
        <v>4803</v>
      </c>
      <c r="F555" s="140" t="s">
        <v>4804</v>
      </c>
      <c r="G555" s="141" t="s">
        <v>380</v>
      </c>
      <c r="H555" s="142">
        <v>725.76300000000003</v>
      </c>
      <c r="I555" s="143"/>
      <c r="J555" s="144">
        <f>ROUND(I555*H555,2)</f>
        <v>0</v>
      </c>
      <c r="K555" s="140" t="s">
        <v>381</v>
      </c>
      <c r="L555" s="32"/>
      <c r="M555" s="145" t="s">
        <v>1</v>
      </c>
      <c r="N555" s="146" t="s">
        <v>41</v>
      </c>
      <c r="P555" s="147">
        <f>O555*H555</f>
        <v>0</v>
      </c>
      <c r="Q555" s="147">
        <v>1.146E-2</v>
      </c>
      <c r="R555" s="147">
        <f>Q555*H555</f>
        <v>8.3172439800000006</v>
      </c>
      <c r="S555" s="147">
        <v>0</v>
      </c>
      <c r="T555" s="148">
        <f>S555*H555</f>
        <v>0</v>
      </c>
      <c r="AR555" s="149" t="s">
        <v>382</v>
      </c>
      <c r="AT555" s="149" t="s">
        <v>377</v>
      </c>
      <c r="AU555" s="149" t="s">
        <v>85</v>
      </c>
      <c r="AY555" s="17" t="s">
        <v>375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83</v>
      </c>
      <c r="BK555" s="150">
        <f>ROUND(I555*H555,2)</f>
        <v>0</v>
      </c>
      <c r="BL555" s="17" t="s">
        <v>382</v>
      </c>
      <c r="BM555" s="149" t="s">
        <v>4805</v>
      </c>
    </row>
    <row r="556" spans="2:65" s="12" customFormat="1" ht="11.25" x14ac:dyDescent="0.2">
      <c r="B556" s="151"/>
      <c r="D556" s="152" t="s">
        <v>384</v>
      </c>
      <c r="E556" s="153" t="s">
        <v>1</v>
      </c>
      <c r="F556" s="154" t="s">
        <v>4806</v>
      </c>
      <c r="H556" s="155">
        <v>733.58699999999999</v>
      </c>
      <c r="I556" s="156"/>
      <c r="L556" s="151"/>
      <c r="M556" s="157"/>
      <c r="T556" s="158"/>
      <c r="AT556" s="153" t="s">
        <v>384</v>
      </c>
      <c r="AU556" s="153" t="s">
        <v>85</v>
      </c>
      <c r="AV556" s="12" t="s">
        <v>85</v>
      </c>
      <c r="AW556" s="12" t="s">
        <v>32</v>
      </c>
      <c r="AX556" s="12" t="s">
        <v>76</v>
      </c>
      <c r="AY556" s="153" t="s">
        <v>375</v>
      </c>
    </row>
    <row r="557" spans="2:65" s="12" customFormat="1" ht="11.25" x14ac:dyDescent="0.2">
      <c r="B557" s="151"/>
      <c r="D557" s="152" t="s">
        <v>384</v>
      </c>
      <c r="E557" s="153" t="s">
        <v>1</v>
      </c>
      <c r="F557" s="154" t="s">
        <v>4807</v>
      </c>
      <c r="H557" s="155">
        <v>39.323999999999998</v>
      </c>
      <c r="I557" s="156"/>
      <c r="L557" s="151"/>
      <c r="M557" s="157"/>
      <c r="T557" s="158"/>
      <c r="AT557" s="153" t="s">
        <v>384</v>
      </c>
      <c r="AU557" s="153" t="s">
        <v>85</v>
      </c>
      <c r="AV557" s="12" t="s">
        <v>85</v>
      </c>
      <c r="AW557" s="12" t="s">
        <v>32</v>
      </c>
      <c r="AX557" s="12" t="s">
        <v>76</v>
      </c>
      <c r="AY557" s="153" t="s">
        <v>375</v>
      </c>
    </row>
    <row r="558" spans="2:65" s="13" customFormat="1" ht="11.25" x14ac:dyDescent="0.2">
      <c r="B558" s="159"/>
      <c r="D558" s="152" t="s">
        <v>384</v>
      </c>
      <c r="E558" s="160" t="s">
        <v>1</v>
      </c>
      <c r="F558" s="161" t="s">
        <v>387</v>
      </c>
      <c r="H558" s="162">
        <v>772.91099999999994</v>
      </c>
      <c r="I558" s="163"/>
      <c r="L558" s="159"/>
      <c r="M558" s="164"/>
      <c r="T558" s="165"/>
      <c r="AT558" s="160" t="s">
        <v>384</v>
      </c>
      <c r="AU558" s="160" t="s">
        <v>85</v>
      </c>
      <c r="AV558" s="13" t="s">
        <v>382</v>
      </c>
      <c r="AW558" s="13" t="s">
        <v>32</v>
      </c>
      <c r="AX558" s="13" t="s">
        <v>76</v>
      </c>
      <c r="AY558" s="160" t="s">
        <v>375</v>
      </c>
    </row>
    <row r="559" spans="2:65" s="12" customFormat="1" ht="11.25" x14ac:dyDescent="0.2">
      <c r="B559" s="151"/>
      <c r="D559" s="152" t="s">
        <v>384</v>
      </c>
      <c r="E559" s="153" t="s">
        <v>1</v>
      </c>
      <c r="F559" s="154" t="s">
        <v>4808</v>
      </c>
      <c r="H559" s="155">
        <v>725.76300000000003</v>
      </c>
      <c r="I559" s="156"/>
      <c r="L559" s="151"/>
      <c r="M559" s="157"/>
      <c r="T559" s="158"/>
      <c r="AT559" s="153" t="s">
        <v>384</v>
      </c>
      <c r="AU559" s="153" t="s">
        <v>85</v>
      </c>
      <c r="AV559" s="12" t="s">
        <v>85</v>
      </c>
      <c r="AW559" s="12" t="s">
        <v>32</v>
      </c>
      <c r="AX559" s="12" t="s">
        <v>83</v>
      </c>
      <c r="AY559" s="153" t="s">
        <v>375</v>
      </c>
    </row>
    <row r="560" spans="2:65" s="1" customFormat="1" ht="24.2" customHeight="1" x14ac:dyDescent="0.2">
      <c r="B560" s="32"/>
      <c r="C560" s="138" t="s">
        <v>1012</v>
      </c>
      <c r="D560" s="138" t="s">
        <v>377</v>
      </c>
      <c r="E560" s="139" t="s">
        <v>993</v>
      </c>
      <c r="F560" s="140" t="s">
        <v>994</v>
      </c>
      <c r="G560" s="141" t="s">
        <v>380</v>
      </c>
      <c r="H560" s="142">
        <v>742.92899999999997</v>
      </c>
      <c r="I560" s="143"/>
      <c r="J560" s="144">
        <f>ROUND(I560*H560,2)</f>
        <v>0</v>
      </c>
      <c r="K560" s="140" t="s">
        <v>381</v>
      </c>
      <c r="L560" s="32"/>
      <c r="M560" s="145" t="s">
        <v>1</v>
      </c>
      <c r="N560" s="146" t="s">
        <v>41</v>
      </c>
      <c r="P560" s="147">
        <f>O560*H560</f>
        <v>0</v>
      </c>
      <c r="Q560" s="147">
        <v>3.3E-3</v>
      </c>
      <c r="R560" s="147">
        <f>Q560*H560</f>
        <v>2.4516656999999999</v>
      </c>
      <c r="S560" s="147">
        <v>0</v>
      </c>
      <c r="T560" s="148">
        <f>S560*H560</f>
        <v>0</v>
      </c>
      <c r="AR560" s="149" t="s">
        <v>382</v>
      </c>
      <c r="AT560" s="149" t="s">
        <v>377</v>
      </c>
      <c r="AU560" s="149" t="s">
        <v>85</v>
      </c>
      <c r="AY560" s="17" t="s">
        <v>375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83</v>
      </c>
      <c r="BK560" s="150">
        <f>ROUND(I560*H560,2)</f>
        <v>0</v>
      </c>
      <c r="BL560" s="17" t="s">
        <v>382</v>
      </c>
      <c r="BM560" s="149" t="s">
        <v>4809</v>
      </c>
    </row>
    <row r="561" spans="2:65" s="12" customFormat="1" ht="11.25" x14ac:dyDescent="0.2">
      <c r="B561" s="151"/>
      <c r="D561" s="152" t="s">
        <v>384</v>
      </c>
      <c r="E561" s="153" t="s">
        <v>1</v>
      </c>
      <c r="F561" s="154" t="s">
        <v>217</v>
      </c>
      <c r="H561" s="155">
        <v>733.58699999999999</v>
      </c>
      <c r="I561" s="156"/>
      <c r="L561" s="151"/>
      <c r="M561" s="157"/>
      <c r="T561" s="158"/>
      <c r="AT561" s="153" t="s">
        <v>384</v>
      </c>
      <c r="AU561" s="153" t="s">
        <v>85</v>
      </c>
      <c r="AV561" s="12" t="s">
        <v>85</v>
      </c>
      <c r="AW561" s="12" t="s">
        <v>32</v>
      </c>
      <c r="AX561" s="12" t="s">
        <v>76</v>
      </c>
      <c r="AY561" s="153" t="s">
        <v>375</v>
      </c>
    </row>
    <row r="562" spans="2:65" s="12" customFormat="1" ht="11.25" x14ac:dyDescent="0.2">
      <c r="B562" s="151"/>
      <c r="D562" s="152" t="s">
        <v>384</v>
      </c>
      <c r="E562" s="153" t="s">
        <v>1</v>
      </c>
      <c r="F562" s="154" t="s">
        <v>4810</v>
      </c>
      <c r="H562" s="155">
        <v>6.6559999999999997</v>
      </c>
      <c r="I562" s="156"/>
      <c r="L562" s="151"/>
      <c r="M562" s="157"/>
      <c r="T562" s="158"/>
      <c r="AT562" s="153" t="s">
        <v>384</v>
      </c>
      <c r="AU562" s="153" t="s">
        <v>85</v>
      </c>
      <c r="AV562" s="12" t="s">
        <v>85</v>
      </c>
      <c r="AW562" s="12" t="s">
        <v>32</v>
      </c>
      <c r="AX562" s="12" t="s">
        <v>76</v>
      </c>
      <c r="AY562" s="153" t="s">
        <v>375</v>
      </c>
    </row>
    <row r="563" spans="2:65" s="12" customFormat="1" ht="11.25" x14ac:dyDescent="0.2">
      <c r="B563" s="151"/>
      <c r="D563" s="152" t="s">
        <v>384</v>
      </c>
      <c r="E563" s="153" t="s">
        <v>1</v>
      </c>
      <c r="F563" s="154" t="s">
        <v>996</v>
      </c>
      <c r="H563" s="155">
        <v>106.694</v>
      </c>
      <c r="I563" s="156"/>
      <c r="L563" s="151"/>
      <c r="M563" s="157"/>
      <c r="T563" s="158"/>
      <c r="AT563" s="153" t="s">
        <v>384</v>
      </c>
      <c r="AU563" s="153" t="s">
        <v>85</v>
      </c>
      <c r="AV563" s="12" t="s">
        <v>85</v>
      </c>
      <c r="AW563" s="12" t="s">
        <v>32</v>
      </c>
      <c r="AX563" s="12" t="s">
        <v>76</v>
      </c>
      <c r="AY563" s="153" t="s">
        <v>375</v>
      </c>
    </row>
    <row r="564" spans="2:65" s="12" customFormat="1" ht="11.25" x14ac:dyDescent="0.2">
      <c r="B564" s="151"/>
      <c r="D564" s="152" t="s">
        <v>384</v>
      </c>
      <c r="E564" s="153" t="s">
        <v>1</v>
      </c>
      <c r="F564" s="154" t="s">
        <v>4811</v>
      </c>
      <c r="H564" s="155">
        <v>-104.008</v>
      </c>
      <c r="I564" s="156"/>
      <c r="L564" s="151"/>
      <c r="M564" s="157"/>
      <c r="T564" s="158"/>
      <c r="AT564" s="153" t="s">
        <v>384</v>
      </c>
      <c r="AU564" s="153" t="s">
        <v>85</v>
      </c>
      <c r="AV564" s="12" t="s">
        <v>85</v>
      </c>
      <c r="AW564" s="12" t="s">
        <v>32</v>
      </c>
      <c r="AX564" s="12" t="s">
        <v>76</v>
      </c>
      <c r="AY564" s="153" t="s">
        <v>375</v>
      </c>
    </row>
    <row r="565" spans="2:65" s="13" customFormat="1" ht="11.25" x14ac:dyDescent="0.2">
      <c r="B565" s="159"/>
      <c r="D565" s="152" t="s">
        <v>384</v>
      </c>
      <c r="E565" s="160" t="s">
        <v>1</v>
      </c>
      <c r="F565" s="161" t="s">
        <v>387</v>
      </c>
      <c r="H565" s="162">
        <v>742.92899999999986</v>
      </c>
      <c r="I565" s="163"/>
      <c r="L565" s="159"/>
      <c r="M565" s="164"/>
      <c r="T565" s="165"/>
      <c r="AT565" s="160" t="s">
        <v>384</v>
      </c>
      <c r="AU565" s="160" t="s">
        <v>85</v>
      </c>
      <c r="AV565" s="13" t="s">
        <v>382</v>
      </c>
      <c r="AW565" s="13" t="s">
        <v>32</v>
      </c>
      <c r="AX565" s="13" t="s">
        <v>83</v>
      </c>
      <c r="AY565" s="160" t="s">
        <v>375</v>
      </c>
    </row>
    <row r="566" spans="2:65" s="1" customFormat="1" ht="24.2" customHeight="1" x14ac:dyDescent="0.2">
      <c r="B566" s="32"/>
      <c r="C566" s="138" t="s">
        <v>1025</v>
      </c>
      <c r="D566" s="138" t="s">
        <v>377</v>
      </c>
      <c r="E566" s="139" t="s">
        <v>998</v>
      </c>
      <c r="F566" s="140" t="s">
        <v>4812</v>
      </c>
      <c r="G566" s="141" t="s">
        <v>390</v>
      </c>
      <c r="H566" s="142">
        <v>7.1360000000000001</v>
      </c>
      <c r="I566" s="143"/>
      <c r="J566" s="144">
        <f>ROUND(I566*H566,2)</f>
        <v>0</v>
      </c>
      <c r="K566" s="140" t="s">
        <v>381</v>
      </c>
      <c r="L566" s="32"/>
      <c r="M566" s="145" t="s">
        <v>1</v>
      </c>
      <c r="N566" s="146" t="s">
        <v>41</v>
      </c>
      <c r="P566" s="147">
        <f>O566*H566</f>
        <v>0</v>
      </c>
      <c r="Q566" s="147">
        <v>2.5018699999999998</v>
      </c>
      <c r="R566" s="147">
        <f>Q566*H566</f>
        <v>17.853344319999998</v>
      </c>
      <c r="S566" s="147">
        <v>0</v>
      </c>
      <c r="T566" s="148">
        <f>S566*H566</f>
        <v>0</v>
      </c>
      <c r="AR566" s="149" t="s">
        <v>382</v>
      </c>
      <c r="AT566" s="149" t="s">
        <v>377</v>
      </c>
      <c r="AU566" s="149" t="s">
        <v>85</v>
      </c>
      <c r="AY566" s="17" t="s">
        <v>375</v>
      </c>
      <c r="BE566" s="150">
        <f>IF(N566="základní",J566,0)</f>
        <v>0</v>
      </c>
      <c r="BF566" s="150">
        <f>IF(N566="snížená",J566,0)</f>
        <v>0</v>
      </c>
      <c r="BG566" s="150">
        <f>IF(N566="zákl. přenesená",J566,0)</f>
        <v>0</v>
      </c>
      <c r="BH566" s="150">
        <f>IF(N566="sníž. přenesená",J566,0)</f>
        <v>0</v>
      </c>
      <c r="BI566" s="150">
        <f>IF(N566="nulová",J566,0)</f>
        <v>0</v>
      </c>
      <c r="BJ566" s="17" t="s">
        <v>83</v>
      </c>
      <c r="BK566" s="150">
        <f>ROUND(I566*H566,2)</f>
        <v>0</v>
      </c>
      <c r="BL566" s="17" t="s">
        <v>382</v>
      </c>
      <c r="BM566" s="149" t="s">
        <v>1000</v>
      </c>
    </row>
    <row r="567" spans="2:65" s="12" customFormat="1" ht="11.25" x14ac:dyDescent="0.2">
      <c r="B567" s="151"/>
      <c r="D567" s="152" t="s">
        <v>384</v>
      </c>
      <c r="E567" s="153" t="s">
        <v>1</v>
      </c>
      <c r="F567" s="154" t="s">
        <v>4813</v>
      </c>
      <c r="H567" s="155">
        <v>4.3460000000000001</v>
      </c>
      <c r="I567" s="156"/>
      <c r="L567" s="151"/>
      <c r="M567" s="157"/>
      <c r="T567" s="158"/>
      <c r="AT567" s="153" t="s">
        <v>384</v>
      </c>
      <c r="AU567" s="153" t="s">
        <v>85</v>
      </c>
      <c r="AV567" s="12" t="s">
        <v>85</v>
      </c>
      <c r="AW567" s="12" t="s">
        <v>32</v>
      </c>
      <c r="AX567" s="12" t="s">
        <v>76</v>
      </c>
      <c r="AY567" s="153" t="s">
        <v>375</v>
      </c>
    </row>
    <row r="568" spans="2:65" s="12" customFormat="1" ht="11.25" x14ac:dyDescent="0.2">
      <c r="B568" s="151"/>
      <c r="D568" s="152" t="s">
        <v>384</v>
      </c>
      <c r="E568" s="153" t="s">
        <v>1</v>
      </c>
      <c r="F568" s="154" t="s">
        <v>4814</v>
      </c>
      <c r="H568" s="155">
        <v>0.36099999999999999</v>
      </c>
      <c r="I568" s="156"/>
      <c r="L568" s="151"/>
      <c r="M568" s="157"/>
      <c r="T568" s="158"/>
      <c r="AT568" s="153" t="s">
        <v>384</v>
      </c>
      <c r="AU568" s="153" t="s">
        <v>85</v>
      </c>
      <c r="AV568" s="12" t="s">
        <v>85</v>
      </c>
      <c r="AW568" s="12" t="s">
        <v>32</v>
      </c>
      <c r="AX568" s="12" t="s">
        <v>76</v>
      </c>
      <c r="AY568" s="153" t="s">
        <v>375</v>
      </c>
    </row>
    <row r="569" spans="2:65" s="12" customFormat="1" ht="11.25" x14ac:dyDescent="0.2">
      <c r="B569" s="151"/>
      <c r="D569" s="152" t="s">
        <v>384</v>
      </c>
      <c r="E569" s="153" t="s">
        <v>1</v>
      </c>
      <c r="F569" s="154" t="s">
        <v>4815</v>
      </c>
      <c r="H569" s="155">
        <v>6.8000000000000005E-2</v>
      </c>
      <c r="I569" s="156"/>
      <c r="L569" s="151"/>
      <c r="M569" s="157"/>
      <c r="T569" s="158"/>
      <c r="AT569" s="153" t="s">
        <v>384</v>
      </c>
      <c r="AU569" s="153" t="s">
        <v>85</v>
      </c>
      <c r="AV569" s="12" t="s">
        <v>85</v>
      </c>
      <c r="AW569" s="12" t="s">
        <v>32</v>
      </c>
      <c r="AX569" s="12" t="s">
        <v>76</v>
      </c>
      <c r="AY569" s="153" t="s">
        <v>375</v>
      </c>
    </row>
    <row r="570" spans="2:65" s="12" customFormat="1" ht="11.25" x14ac:dyDescent="0.2">
      <c r="B570" s="151"/>
      <c r="D570" s="152" t="s">
        <v>384</v>
      </c>
      <c r="E570" s="153" t="s">
        <v>1</v>
      </c>
      <c r="F570" s="154" t="s">
        <v>4816</v>
      </c>
      <c r="H570" s="155">
        <v>1.976</v>
      </c>
      <c r="I570" s="156"/>
      <c r="L570" s="151"/>
      <c r="M570" s="157"/>
      <c r="T570" s="158"/>
      <c r="AT570" s="153" t="s">
        <v>384</v>
      </c>
      <c r="AU570" s="153" t="s">
        <v>85</v>
      </c>
      <c r="AV570" s="12" t="s">
        <v>85</v>
      </c>
      <c r="AW570" s="12" t="s">
        <v>32</v>
      </c>
      <c r="AX570" s="12" t="s">
        <v>76</v>
      </c>
      <c r="AY570" s="153" t="s">
        <v>375</v>
      </c>
    </row>
    <row r="571" spans="2:65" s="12" customFormat="1" ht="11.25" x14ac:dyDescent="0.2">
      <c r="B571" s="151"/>
      <c r="D571" s="152" t="s">
        <v>384</v>
      </c>
      <c r="E571" s="153" t="s">
        <v>1</v>
      </c>
      <c r="F571" s="154" t="s">
        <v>4817</v>
      </c>
      <c r="H571" s="155">
        <v>0.38500000000000001</v>
      </c>
      <c r="I571" s="156"/>
      <c r="L571" s="151"/>
      <c r="M571" s="157"/>
      <c r="T571" s="158"/>
      <c r="AT571" s="153" t="s">
        <v>384</v>
      </c>
      <c r="AU571" s="153" t="s">
        <v>85</v>
      </c>
      <c r="AV571" s="12" t="s">
        <v>85</v>
      </c>
      <c r="AW571" s="12" t="s">
        <v>32</v>
      </c>
      <c r="AX571" s="12" t="s">
        <v>76</v>
      </c>
      <c r="AY571" s="153" t="s">
        <v>375</v>
      </c>
    </row>
    <row r="572" spans="2:65" s="13" customFormat="1" ht="11.25" x14ac:dyDescent="0.2">
      <c r="B572" s="159"/>
      <c r="D572" s="152" t="s">
        <v>384</v>
      </c>
      <c r="E572" s="160" t="s">
        <v>1</v>
      </c>
      <c r="F572" s="161" t="s">
        <v>387</v>
      </c>
      <c r="H572" s="162">
        <v>7.1360000000000001</v>
      </c>
      <c r="I572" s="163"/>
      <c r="L572" s="159"/>
      <c r="M572" s="164"/>
      <c r="T572" s="165"/>
      <c r="AT572" s="160" t="s">
        <v>384</v>
      </c>
      <c r="AU572" s="160" t="s">
        <v>85</v>
      </c>
      <c r="AV572" s="13" t="s">
        <v>382</v>
      </c>
      <c r="AW572" s="13" t="s">
        <v>32</v>
      </c>
      <c r="AX572" s="13" t="s">
        <v>83</v>
      </c>
      <c r="AY572" s="160" t="s">
        <v>375</v>
      </c>
    </row>
    <row r="573" spans="2:65" s="1" customFormat="1" ht="24.2" customHeight="1" x14ac:dyDescent="0.2">
      <c r="B573" s="32"/>
      <c r="C573" s="138" t="s">
        <v>1033</v>
      </c>
      <c r="D573" s="138" t="s">
        <v>377</v>
      </c>
      <c r="E573" s="139" t="s">
        <v>4818</v>
      </c>
      <c r="F573" s="140" t="s">
        <v>4819</v>
      </c>
      <c r="G573" s="141" t="s">
        <v>390</v>
      </c>
      <c r="H573" s="142">
        <v>0.54100000000000004</v>
      </c>
      <c r="I573" s="143"/>
      <c r="J573" s="144">
        <f>ROUND(I573*H573,2)</f>
        <v>0</v>
      </c>
      <c r="K573" s="140" t="s">
        <v>381</v>
      </c>
      <c r="L573" s="32"/>
      <c r="M573" s="145" t="s">
        <v>1</v>
      </c>
      <c r="N573" s="146" t="s">
        <v>41</v>
      </c>
      <c r="P573" s="147">
        <f>O573*H573</f>
        <v>0</v>
      </c>
      <c r="Q573" s="147">
        <v>2.3010199999999998</v>
      </c>
      <c r="R573" s="147">
        <f>Q573*H573</f>
        <v>1.2448518200000001</v>
      </c>
      <c r="S573" s="147">
        <v>0</v>
      </c>
      <c r="T573" s="148">
        <f>S573*H573</f>
        <v>0</v>
      </c>
      <c r="AR573" s="149" t="s">
        <v>382</v>
      </c>
      <c r="AT573" s="149" t="s">
        <v>377</v>
      </c>
      <c r="AU573" s="149" t="s">
        <v>85</v>
      </c>
      <c r="AY573" s="17" t="s">
        <v>375</v>
      </c>
      <c r="BE573" s="150">
        <f>IF(N573="základní",J573,0)</f>
        <v>0</v>
      </c>
      <c r="BF573" s="150">
        <f>IF(N573="snížená",J573,0)</f>
        <v>0</v>
      </c>
      <c r="BG573" s="150">
        <f>IF(N573="zákl. přenesená",J573,0)</f>
        <v>0</v>
      </c>
      <c r="BH573" s="150">
        <f>IF(N573="sníž. přenesená",J573,0)</f>
        <v>0</v>
      </c>
      <c r="BI573" s="150">
        <f>IF(N573="nulová",J573,0)</f>
        <v>0</v>
      </c>
      <c r="BJ573" s="17" t="s">
        <v>83</v>
      </c>
      <c r="BK573" s="150">
        <f>ROUND(I573*H573,2)</f>
        <v>0</v>
      </c>
      <c r="BL573" s="17" t="s">
        <v>382</v>
      </c>
      <c r="BM573" s="149" t="s">
        <v>4820</v>
      </c>
    </row>
    <row r="574" spans="2:65" s="14" customFormat="1" ht="11.25" x14ac:dyDescent="0.2">
      <c r="B574" s="166"/>
      <c r="D574" s="152" t="s">
        <v>384</v>
      </c>
      <c r="E574" s="167" t="s">
        <v>1</v>
      </c>
      <c r="F574" s="168" t="s">
        <v>4821</v>
      </c>
      <c r="H574" s="167" t="s">
        <v>1</v>
      </c>
      <c r="I574" s="169"/>
      <c r="L574" s="166"/>
      <c r="M574" s="170"/>
      <c r="T574" s="171"/>
      <c r="AT574" s="167" t="s">
        <v>384</v>
      </c>
      <c r="AU574" s="167" t="s">
        <v>85</v>
      </c>
      <c r="AV574" s="14" t="s">
        <v>83</v>
      </c>
      <c r="AW574" s="14" t="s">
        <v>32</v>
      </c>
      <c r="AX574" s="14" t="s">
        <v>76</v>
      </c>
      <c r="AY574" s="167" t="s">
        <v>375</v>
      </c>
    </row>
    <row r="575" spans="2:65" s="12" customFormat="1" ht="11.25" x14ac:dyDescent="0.2">
      <c r="B575" s="151"/>
      <c r="D575" s="152" t="s">
        <v>384</v>
      </c>
      <c r="E575" s="153" t="s">
        <v>1</v>
      </c>
      <c r="F575" s="154" t="s">
        <v>4822</v>
      </c>
      <c r="H575" s="155">
        <v>0.54100000000000004</v>
      </c>
      <c r="I575" s="156"/>
      <c r="L575" s="151"/>
      <c r="M575" s="157"/>
      <c r="T575" s="158"/>
      <c r="AT575" s="153" t="s">
        <v>384</v>
      </c>
      <c r="AU575" s="153" t="s">
        <v>85</v>
      </c>
      <c r="AV575" s="12" t="s">
        <v>85</v>
      </c>
      <c r="AW575" s="12" t="s">
        <v>32</v>
      </c>
      <c r="AX575" s="12" t="s">
        <v>76</v>
      </c>
      <c r="AY575" s="153" t="s">
        <v>375</v>
      </c>
    </row>
    <row r="576" spans="2:65" s="13" customFormat="1" ht="11.25" x14ac:dyDescent="0.2">
      <c r="B576" s="159"/>
      <c r="D576" s="152" t="s">
        <v>384</v>
      </c>
      <c r="E576" s="160" t="s">
        <v>1</v>
      </c>
      <c r="F576" s="161" t="s">
        <v>387</v>
      </c>
      <c r="H576" s="162">
        <v>0.54100000000000004</v>
      </c>
      <c r="I576" s="163"/>
      <c r="L576" s="159"/>
      <c r="M576" s="164"/>
      <c r="T576" s="165"/>
      <c r="AT576" s="160" t="s">
        <v>384</v>
      </c>
      <c r="AU576" s="160" t="s">
        <v>85</v>
      </c>
      <c r="AV576" s="13" t="s">
        <v>382</v>
      </c>
      <c r="AW576" s="13" t="s">
        <v>32</v>
      </c>
      <c r="AX576" s="13" t="s">
        <v>83</v>
      </c>
      <c r="AY576" s="160" t="s">
        <v>375</v>
      </c>
    </row>
    <row r="577" spans="2:65" s="1" customFormat="1" ht="24.2" customHeight="1" x14ac:dyDescent="0.2">
      <c r="B577" s="32"/>
      <c r="C577" s="138" t="s">
        <v>1038</v>
      </c>
      <c r="D577" s="138" t="s">
        <v>377</v>
      </c>
      <c r="E577" s="139" t="s">
        <v>1006</v>
      </c>
      <c r="F577" s="140" t="s">
        <v>4823</v>
      </c>
      <c r="G577" s="141" t="s">
        <v>390</v>
      </c>
      <c r="H577" s="142">
        <v>0.56200000000000006</v>
      </c>
      <c r="I577" s="143"/>
      <c r="J577" s="144">
        <f>ROUND(I577*H577,2)</f>
        <v>0</v>
      </c>
      <c r="K577" s="140" t="s">
        <v>381</v>
      </c>
      <c r="L577" s="32"/>
      <c r="M577" s="145" t="s">
        <v>1</v>
      </c>
      <c r="N577" s="146" t="s">
        <v>41</v>
      </c>
      <c r="P577" s="147">
        <f>O577*H577</f>
        <v>0</v>
      </c>
      <c r="Q577" s="147">
        <v>2.5018699999999998</v>
      </c>
      <c r="R577" s="147">
        <f>Q577*H577</f>
        <v>1.4060509400000001</v>
      </c>
      <c r="S577" s="147">
        <v>0</v>
      </c>
      <c r="T577" s="148">
        <f>S577*H577</f>
        <v>0</v>
      </c>
      <c r="AR577" s="149" t="s">
        <v>382</v>
      </c>
      <c r="AT577" s="149" t="s">
        <v>377</v>
      </c>
      <c r="AU577" s="149" t="s">
        <v>85</v>
      </c>
      <c r="AY577" s="17" t="s">
        <v>375</v>
      </c>
      <c r="BE577" s="150">
        <f>IF(N577="základní",J577,0)</f>
        <v>0</v>
      </c>
      <c r="BF577" s="150">
        <f>IF(N577="snížená",J577,0)</f>
        <v>0</v>
      </c>
      <c r="BG577" s="150">
        <f>IF(N577="zákl. přenesená",J577,0)</f>
        <v>0</v>
      </c>
      <c r="BH577" s="150">
        <f>IF(N577="sníž. přenesená",J577,0)</f>
        <v>0</v>
      </c>
      <c r="BI577" s="150">
        <f>IF(N577="nulová",J577,0)</f>
        <v>0</v>
      </c>
      <c r="BJ577" s="17" t="s">
        <v>83</v>
      </c>
      <c r="BK577" s="150">
        <f>ROUND(I577*H577,2)</f>
        <v>0</v>
      </c>
      <c r="BL577" s="17" t="s">
        <v>382</v>
      </c>
      <c r="BM577" s="149" t="s">
        <v>1008</v>
      </c>
    </row>
    <row r="578" spans="2:65" s="14" customFormat="1" ht="11.25" x14ac:dyDescent="0.2">
      <c r="B578" s="166"/>
      <c r="D578" s="152" t="s">
        <v>384</v>
      </c>
      <c r="E578" s="167" t="s">
        <v>1</v>
      </c>
      <c r="F578" s="168" t="s">
        <v>1009</v>
      </c>
      <c r="H578" s="167" t="s">
        <v>1</v>
      </c>
      <c r="I578" s="169"/>
      <c r="L578" s="166"/>
      <c r="M578" s="170"/>
      <c r="T578" s="171"/>
      <c r="AT578" s="167" t="s">
        <v>384</v>
      </c>
      <c r="AU578" s="167" t="s">
        <v>85</v>
      </c>
      <c r="AV578" s="14" t="s">
        <v>83</v>
      </c>
      <c r="AW578" s="14" t="s">
        <v>32</v>
      </c>
      <c r="AX578" s="14" t="s">
        <v>76</v>
      </c>
      <c r="AY578" s="167" t="s">
        <v>375</v>
      </c>
    </row>
    <row r="579" spans="2:65" s="12" customFormat="1" ht="11.25" x14ac:dyDescent="0.2">
      <c r="B579" s="151"/>
      <c r="D579" s="152" t="s">
        <v>384</v>
      </c>
      <c r="E579" s="153" t="s">
        <v>1</v>
      </c>
      <c r="F579" s="154" t="s">
        <v>4824</v>
      </c>
      <c r="H579" s="155">
        <v>0.17699999999999999</v>
      </c>
      <c r="I579" s="156"/>
      <c r="L579" s="151"/>
      <c r="M579" s="157"/>
      <c r="T579" s="158"/>
      <c r="AT579" s="153" t="s">
        <v>384</v>
      </c>
      <c r="AU579" s="153" t="s">
        <v>85</v>
      </c>
      <c r="AV579" s="12" t="s">
        <v>85</v>
      </c>
      <c r="AW579" s="12" t="s">
        <v>32</v>
      </c>
      <c r="AX579" s="12" t="s">
        <v>76</v>
      </c>
      <c r="AY579" s="153" t="s">
        <v>375</v>
      </c>
    </row>
    <row r="580" spans="2:65" s="12" customFormat="1" ht="11.25" x14ac:dyDescent="0.2">
      <c r="B580" s="151"/>
      <c r="D580" s="152" t="s">
        <v>384</v>
      </c>
      <c r="E580" s="153" t="s">
        <v>1</v>
      </c>
      <c r="F580" s="154" t="s">
        <v>4817</v>
      </c>
      <c r="H580" s="155">
        <v>0.38500000000000001</v>
      </c>
      <c r="I580" s="156"/>
      <c r="L580" s="151"/>
      <c r="M580" s="157"/>
      <c r="T580" s="158"/>
      <c r="AT580" s="153" t="s">
        <v>384</v>
      </c>
      <c r="AU580" s="153" t="s">
        <v>85</v>
      </c>
      <c r="AV580" s="12" t="s">
        <v>85</v>
      </c>
      <c r="AW580" s="12" t="s">
        <v>32</v>
      </c>
      <c r="AX580" s="12" t="s">
        <v>76</v>
      </c>
      <c r="AY580" s="153" t="s">
        <v>375</v>
      </c>
    </row>
    <row r="581" spans="2:65" s="13" customFormat="1" ht="11.25" x14ac:dyDescent="0.2">
      <c r="B581" s="159"/>
      <c r="D581" s="152" t="s">
        <v>384</v>
      </c>
      <c r="E581" s="160" t="s">
        <v>1</v>
      </c>
      <c r="F581" s="161" t="s">
        <v>387</v>
      </c>
      <c r="H581" s="162">
        <v>0.56200000000000006</v>
      </c>
      <c r="I581" s="163"/>
      <c r="L581" s="159"/>
      <c r="M581" s="164"/>
      <c r="T581" s="165"/>
      <c r="AT581" s="160" t="s">
        <v>384</v>
      </c>
      <c r="AU581" s="160" t="s">
        <v>85</v>
      </c>
      <c r="AV581" s="13" t="s">
        <v>382</v>
      </c>
      <c r="AW581" s="13" t="s">
        <v>32</v>
      </c>
      <c r="AX581" s="13" t="s">
        <v>83</v>
      </c>
      <c r="AY581" s="160" t="s">
        <v>375</v>
      </c>
    </row>
    <row r="582" spans="2:65" s="1" customFormat="1" ht="24.2" customHeight="1" x14ac:dyDescent="0.2">
      <c r="B582" s="32"/>
      <c r="C582" s="138" t="s">
        <v>1043</v>
      </c>
      <c r="D582" s="138" t="s">
        <v>377</v>
      </c>
      <c r="E582" s="139" t="s">
        <v>4825</v>
      </c>
      <c r="F582" s="140" t="s">
        <v>4826</v>
      </c>
      <c r="G582" s="141" t="s">
        <v>390</v>
      </c>
      <c r="H582" s="142">
        <v>1.008</v>
      </c>
      <c r="I582" s="143"/>
      <c r="J582" s="144">
        <f>ROUND(I582*H582,2)</f>
        <v>0</v>
      </c>
      <c r="K582" s="140" t="s">
        <v>381</v>
      </c>
      <c r="L582" s="32"/>
      <c r="M582" s="145" t="s">
        <v>1</v>
      </c>
      <c r="N582" s="146" t="s">
        <v>41</v>
      </c>
      <c r="P582" s="147">
        <f>O582*H582</f>
        <v>0</v>
      </c>
      <c r="Q582" s="147">
        <v>2.3010199999999998</v>
      </c>
      <c r="R582" s="147">
        <f>Q582*H582</f>
        <v>2.3194281599999997</v>
      </c>
      <c r="S582" s="147">
        <v>0</v>
      </c>
      <c r="T582" s="148">
        <f>S582*H582</f>
        <v>0</v>
      </c>
      <c r="AR582" s="149" t="s">
        <v>382</v>
      </c>
      <c r="AT582" s="149" t="s">
        <v>377</v>
      </c>
      <c r="AU582" s="149" t="s">
        <v>85</v>
      </c>
      <c r="AY582" s="17" t="s">
        <v>375</v>
      </c>
      <c r="BE582" s="150">
        <f>IF(N582="základní",J582,0)</f>
        <v>0</v>
      </c>
      <c r="BF582" s="150">
        <f>IF(N582="snížená",J582,0)</f>
        <v>0</v>
      </c>
      <c r="BG582" s="150">
        <f>IF(N582="zákl. přenesená",J582,0)</f>
        <v>0</v>
      </c>
      <c r="BH582" s="150">
        <f>IF(N582="sníž. přenesená",J582,0)</f>
        <v>0</v>
      </c>
      <c r="BI582" s="150">
        <f>IF(N582="nulová",J582,0)</f>
        <v>0</v>
      </c>
      <c r="BJ582" s="17" t="s">
        <v>83</v>
      </c>
      <c r="BK582" s="150">
        <f>ROUND(I582*H582,2)</f>
        <v>0</v>
      </c>
      <c r="BL582" s="17" t="s">
        <v>382</v>
      </c>
      <c r="BM582" s="149" t="s">
        <v>4827</v>
      </c>
    </row>
    <row r="583" spans="2:65" s="12" customFormat="1" ht="11.25" x14ac:dyDescent="0.2">
      <c r="B583" s="151"/>
      <c r="D583" s="152" t="s">
        <v>384</v>
      </c>
      <c r="E583" s="153" t="s">
        <v>1</v>
      </c>
      <c r="F583" s="154" t="s">
        <v>4828</v>
      </c>
      <c r="H583" s="155">
        <v>0.27</v>
      </c>
      <c r="I583" s="156"/>
      <c r="L583" s="151"/>
      <c r="M583" s="157"/>
      <c r="T583" s="158"/>
      <c r="AT583" s="153" t="s">
        <v>384</v>
      </c>
      <c r="AU583" s="153" t="s">
        <v>85</v>
      </c>
      <c r="AV583" s="12" t="s">
        <v>85</v>
      </c>
      <c r="AW583" s="12" t="s">
        <v>32</v>
      </c>
      <c r="AX583" s="12" t="s">
        <v>76</v>
      </c>
      <c r="AY583" s="153" t="s">
        <v>375</v>
      </c>
    </row>
    <row r="584" spans="2:65" s="12" customFormat="1" ht="11.25" x14ac:dyDescent="0.2">
      <c r="B584" s="151"/>
      <c r="D584" s="152" t="s">
        <v>384</v>
      </c>
      <c r="E584" s="153" t="s">
        <v>1</v>
      </c>
      <c r="F584" s="154" t="s">
        <v>4829</v>
      </c>
      <c r="H584" s="155">
        <v>0.27</v>
      </c>
      <c r="I584" s="156"/>
      <c r="L584" s="151"/>
      <c r="M584" s="157"/>
      <c r="T584" s="158"/>
      <c r="AT584" s="153" t="s">
        <v>384</v>
      </c>
      <c r="AU584" s="153" t="s">
        <v>85</v>
      </c>
      <c r="AV584" s="12" t="s">
        <v>85</v>
      </c>
      <c r="AW584" s="12" t="s">
        <v>32</v>
      </c>
      <c r="AX584" s="12" t="s">
        <v>76</v>
      </c>
      <c r="AY584" s="153" t="s">
        <v>375</v>
      </c>
    </row>
    <row r="585" spans="2:65" s="12" customFormat="1" ht="11.25" x14ac:dyDescent="0.2">
      <c r="B585" s="151"/>
      <c r="D585" s="152" t="s">
        <v>384</v>
      </c>
      <c r="E585" s="153" t="s">
        <v>1</v>
      </c>
      <c r="F585" s="154" t="s">
        <v>4830</v>
      </c>
      <c r="H585" s="155">
        <v>0.23400000000000001</v>
      </c>
      <c r="I585" s="156"/>
      <c r="L585" s="151"/>
      <c r="M585" s="157"/>
      <c r="T585" s="158"/>
      <c r="AT585" s="153" t="s">
        <v>384</v>
      </c>
      <c r="AU585" s="153" t="s">
        <v>85</v>
      </c>
      <c r="AV585" s="12" t="s">
        <v>85</v>
      </c>
      <c r="AW585" s="12" t="s">
        <v>32</v>
      </c>
      <c r="AX585" s="12" t="s">
        <v>76</v>
      </c>
      <c r="AY585" s="153" t="s">
        <v>375</v>
      </c>
    </row>
    <row r="586" spans="2:65" s="12" customFormat="1" ht="11.25" x14ac:dyDescent="0.2">
      <c r="B586" s="151"/>
      <c r="D586" s="152" t="s">
        <v>384</v>
      </c>
      <c r="E586" s="153" t="s">
        <v>1</v>
      </c>
      <c r="F586" s="154" t="s">
        <v>4831</v>
      </c>
      <c r="H586" s="155">
        <v>0.23400000000000001</v>
      </c>
      <c r="I586" s="156"/>
      <c r="L586" s="151"/>
      <c r="M586" s="157"/>
      <c r="T586" s="158"/>
      <c r="AT586" s="153" t="s">
        <v>384</v>
      </c>
      <c r="AU586" s="153" t="s">
        <v>85</v>
      </c>
      <c r="AV586" s="12" t="s">
        <v>85</v>
      </c>
      <c r="AW586" s="12" t="s">
        <v>32</v>
      </c>
      <c r="AX586" s="12" t="s">
        <v>76</v>
      </c>
      <c r="AY586" s="153" t="s">
        <v>375</v>
      </c>
    </row>
    <row r="587" spans="2:65" s="13" customFormat="1" ht="11.25" x14ac:dyDescent="0.2">
      <c r="B587" s="159"/>
      <c r="D587" s="152" t="s">
        <v>384</v>
      </c>
      <c r="E587" s="160" t="s">
        <v>1</v>
      </c>
      <c r="F587" s="161" t="s">
        <v>387</v>
      </c>
      <c r="H587" s="162">
        <v>1.008</v>
      </c>
      <c r="I587" s="163"/>
      <c r="L587" s="159"/>
      <c r="M587" s="164"/>
      <c r="T587" s="165"/>
      <c r="AT587" s="160" t="s">
        <v>384</v>
      </c>
      <c r="AU587" s="160" t="s">
        <v>85</v>
      </c>
      <c r="AV587" s="13" t="s">
        <v>382</v>
      </c>
      <c r="AW587" s="13" t="s">
        <v>32</v>
      </c>
      <c r="AX587" s="13" t="s">
        <v>83</v>
      </c>
      <c r="AY587" s="160" t="s">
        <v>375</v>
      </c>
    </row>
    <row r="588" spans="2:65" s="1" customFormat="1" ht="24.2" customHeight="1" x14ac:dyDescent="0.2">
      <c r="B588" s="32"/>
      <c r="C588" s="138" t="s">
        <v>1072</v>
      </c>
      <c r="D588" s="138" t="s">
        <v>377</v>
      </c>
      <c r="E588" s="139" t="s">
        <v>1013</v>
      </c>
      <c r="F588" s="140" t="s">
        <v>4832</v>
      </c>
      <c r="G588" s="141" t="s">
        <v>390</v>
      </c>
      <c r="H588" s="142">
        <v>67.376999999999995</v>
      </c>
      <c r="I588" s="143"/>
      <c r="J588" s="144">
        <f>ROUND(I588*H588,2)</f>
        <v>0</v>
      </c>
      <c r="K588" s="140" t="s">
        <v>381</v>
      </c>
      <c r="L588" s="32"/>
      <c r="M588" s="145" t="s">
        <v>1</v>
      </c>
      <c r="N588" s="146" t="s">
        <v>41</v>
      </c>
      <c r="P588" s="147">
        <f>O588*H588</f>
        <v>0</v>
      </c>
      <c r="Q588" s="147">
        <v>2.3010199999999998</v>
      </c>
      <c r="R588" s="147">
        <f>Q588*H588</f>
        <v>155.03582453999996</v>
      </c>
      <c r="S588" s="147">
        <v>0</v>
      </c>
      <c r="T588" s="148">
        <f>S588*H588</f>
        <v>0</v>
      </c>
      <c r="AR588" s="149" t="s">
        <v>382</v>
      </c>
      <c r="AT588" s="149" t="s">
        <v>377</v>
      </c>
      <c r="AU588" s="149" t="s">
        <v>85</v>
      </c>
      <c r="AY588" s="17" t="s">
        <v>375</v>
      </c>
      <c r="BE588" s="150">
        <f>IF(N588="základní",J588,0)</f>
        <v>0</v>
      </c>
      <c r="BF588" s="150">
        <f>IF(N588="snížená",J588,0)</f>
        <v>0</v>
      </c>
      <c r="BG588" s="150">
        <f>IF(N588="zákl. přenesená",J588,0)</f>
        <v>0</v>
      </c>
      <c r="BH588" s="150">
        <f>IF(N588="sníž. přenesená",J588,0)</f>
        <v>0</v>
      </c>
      <c r="BI588" s="150">
        <f>IF(N588="nulová",J588,0)</f>
        <v>0</v>
      </c>
      <c r="BJ588" s="17" t="s">
        <v>83</v>
      </c>
      <c r="BK588" s="150">
        <f>ROUND(I588*H588,2)</f>
        <v>0</v>
      </c>
      <c r="BL588" s="17" t="s">
        <v>382</v>
      </c>
      <c r="BM588" s="149" t="s">
        <v>1015</v>
      </c>
    </row>
    <row r="589" spans="2:65" s="13" customFormat="1" ht="11.25" x14ac:dyDescent="0.2">
      <c r="B589" s="159"/>
      <c r="D589" s="152" t="s">
        <v>384</v>
      </c>
      <c r="E589" s="160" t="s">
        <v>197</v>
      </c>
      <c r="F589" s="161" t="s">
        <v>387</v>
      </c>
      <c r="H589" s="162">
        <v>0</v>
      </c>
      <c r="I589" s="163"/>
      <c r="L589" s="159"/>
      <c r="M589" s="164"/>
      <c r="T589" s="165"/>
      <c r="AT589" s="160" t="s">
        <v>384</v>
      </c>
      <c r="AU589" s="160" t="s">
        <v>85</v>
      </c>
      <c r="AV589" s="13" t="s">
        <v>382</v>
      </c>
      <c r="AW589" s="13" t="s">
        <v>32</v>
      </c>
      <c r="AX589" s="13" t="s">
        <v>76</v>
      </c>
      <c r="AY589" s="160" t="s">
        <v>375</v>
      </c>
    </row>
    <row r="590" spans="2:65" s="12" customFormat="1" ht="11.25" x14ac:dyDescent="0.2">
      <c r="B590" s="151"/>
      <c r="D590" s="152" t="s">
        <v>384</v>
      </c>
      <c r="E590" s="153" t="s">
        <v>1</v>
      </c>
      <c r="F590" s="154" t="s">
        <v>4833</v>
      </c>
      <c r="H590" s="155">
        <v>9.2059999999999995</v>
      </c>
      <c r="I590" s="156"/>
      <c r="L590" s="151"/>
      <c r="M590" s="157"/>
      <c r="T590" s="158"/>
      <c r="AT590" s="153" t="s">
        <v>384</v>
      </c>
      <c r="AU590" s="153" t="s">
        <v>85</v>
      </c>
      <c r="AV590" s="12" t="s">
        <v>85</v>
      </c>
      <c r="AW590" s="12" t="s">
        <v>32</v>
      </c>
      <c r="AX590" s="12" t="s">
        <v>76</v>
      </c>
      <c r="AY590" s="153" t="s">
        <v>375</v>
      </c>
    </row>
    <row r="591" spans="2:65" s="12" customFormat="1" ht="11.25" x14ac:dyDescent="0.2">
      <c r="B591" s="151"/>
      <c r="D591" s="152" t="s">
        <v>384</v>
      </c>
      <c r="E591" s="153" t="s">
        <v>1</v>
      </c>
      <c r="F591" s="154" t="s">
        <v>4834</v>
      </c>
      <c r="H591" s="155">
        <v>58.170999999999999</v>
      </c>
      <c r="I591" s="156"/>
      <c r="L591" s="151"/>
      <c r="M591" s="157"/>
      <c r="T591" s="158"/>
      <c r="AT591" s="153" t="s">
        <v>384</v>
      </c>
      <c r="AU591" s="153" t="s">
        <v>85</v>
      </c>
      <c r="AV591" s="12" t="s">
        <v>85</v>
      </c>
      <c r="AW591" s="12" t="s">
        <v>32</v>
      </c>
      <c r="AX591" s="12" t="s">
        <v>76</v>
      </c>
      <c r="AY591" s="153" t="s">
        <v>375</v>
      </c>
    </row>
    <row r="592" spans="2:65" s="13" customFormat="1" ht="11.25" x14ac:dyDescent="0.2">
      <c r="B592" s="159"/>
      <c r="D592" s="152" t="s">
        <v>384</v>
      </c>
      <c r="E592" s="160" t="s">
        <v>1</v>
      </c>
      <c r="F592" s="161" t="s">
        <v>387</v>
      </c>
      <c r="H592" s="162">
        <v>67.376999999999995</v>
      </c>
      <c r="I592" s="163"/>
      <c r="L592" s="159"/>
      <c r="M592" s="164"/>
      <c r="T592" s="165"/>
      <c r="AT592" s="160" t="s">
        <v>384</v>
      </c>
      <c r="AU592" s="160" t="s">
        <v>85</v>
      </c>
      <c r="AV592" s="13" t="s">
        <v>382</v>
      </c>
      <c r="AW592" s="13" t="s">
        <v>32</v>
      </c>
      <c r="AX592" s="13" t="s">
        <v>83</v>
      </c>
      <c r="AY592" s="160" t="s">
        <v>375</v>
      </c>
    </row>
    <row r="593" spans="2:65" s="1" customFormat="1" ht="24.2" customHeight="1" x14ac:dyDescent="0.2">
      <c r="B593" s="32"/>
      <c r="C593" s="138" t="s">
        <v>1080</v>
      </c>
      <c r="D593" s="138" t="s">
        <v>377</v>
      </c>
      <c r="E593" s="139" t="s">
        <v>1026</v>
      </c>
      <c r="F593" s="140" t="s">
        <v>4835</v>
      </c>
      <c r="G593" s="141" t="s">
        <v>390</v>
      </c>
      <c r="H593" s="142">
        <v>1.387</v>
      </c>
      <c r="I593" s="143"/>
      <c r="J593" s="144">
        <f>ROUND(I593*H593,2)</f>
        <v>0</v>
      </c>
      <c r="K593" s="140" t="s">
        <v>381</v>
      </c>
      <c r="L593" s="32"/>
      <c r="M593" s="145" t="s">
        <v>1</v>
      </c>
      <c r="N593" s="146" t="s">
        <v>41</v>
      </c>
      <c r="P593" s="147">
        <f>O593*H593</f>
        <v>0</v>
      </c>
      <c r="Q593" s="147">
        <v>2.5018699999999998</v>
      </c>
      <c r="R593" s="147">
        <f>Q593*H593</f>
        <v>3.4700936899999997</v>
      </c>
      <c r="S593" s="147">
        <v>0</v>
      </c>
      <c r="T593" s="148">
        <f>S593*H593</f>
        <v>0</v>
      </c>
      <c r="AR593" s="149" t="s">
        <v>382</v>
      </c>
      <c r="AT593" s="149" t="s">
        <v>377</v>
      </c>
      <c r="AU593" s="149" t="s">
        <v>85</v>
      </c>
      <c r="AY593" s="17" t="s">
        <v>375</v>
      </c>
      <c r="BE593" s="150">
        <f>IF(N593="základní",J593,0)</f>
        <v>0</v>
      </c>
      <c r="BF593" s="150">
        <f>IF(N593="snížená",J593,0)</f>
        <v>0</v>
      </c>
      <c r="BG593" s="150">
        <f>IF(N593="zákl. přenesená",J593,0)</f>
        <v>0</v>
      </c>
      <c r="BH593" s="150">
        <f>IF(N593="sníž. přenesená",J593,0)</f>
        <v>0</v>
      </c>
      <c r="BI593" s="150">
        <f>IF(N593="nulová",J593,0)</f>
        <v>0</v>
      </c>
      <c r="BJ593" s="17" t="s">
        <v>83</v>
      </c>
      <c r="BK593" s="150">
        <f>ROUND(I593*H593,2)</f>
        <v>0</v>
      </c>
      <c r="BL593" s="17" t="s">
        <v>382</v>
      </c>
      <c r="BM593" s="149" t="s">
        <v>1028</v>
      </c>
    </row>
    <row r="594" spans="2:65" s="14" customFormat="1" ht="11.25" x14ac:dyDescent="0.2">
      <c r="B594" s="166"/>
      <c r="D594" s="152" t="s">
        <v>384</v>
      </c>
      <c r="E594" s="167" t="s">
        <v>1</v>
      </c>
      <c r="F594" s="168" t="s">
        <v>1029</v>
      </c>
      <c r="H594" s="167" t="s">
        <v>1</v>
      </c>
      <c r="I594" s="169"/>
      <c r="L594" s="166"/>
      <c r="M594" s="170"/>
      <c r="T594" s="171"/>
      <c r="AT594" s="167" t="s">
        <v>384</v>
      </c>
      <c r="AU594" s="167" t="s">
        <v>85</v>
      </c>
      <c r="AV594" s="14" t="s">
        <v>83</v>
      </c>
      <c r="AW594" s="14" t="s">
        <v>32</v>
      </c>
      <c r="AX594" s="14" t="s">
        <v>76</v>
      </c>
      <c r="AY594" s="167" t="s">
        <v>375</v>
      </c>
    </row>
    <row r="595" spans="2:65" s="12" customFormat="1" ht="11.25" x14ac:dyDescent="0.2">
      <c r="B595" s="151"/>
      <c r="D595" s="152" t="s">
        <v>384</v>
      </c>
      <c r="E595" s="153" t="s">
        <v>1</v>
      </c>
      <c r="F595" s="154" t="s">
        <v>4836</v>
      </c>
      <c r="H595" s="155">
        <v>1.387</v>
      </c>
      <c r="I595" s="156"/>
      <c r="L595" s="151"/>
      <c r="M595" s="157"/>
      <c r="T595" s="158"/>
      <c r="AT595" s="153" t="s">
        <v>384</v>
      </c>
      <c r="AU595" s="153" t="s">
        <v>85</v>
      </c>
      <c r="AV595" s="12" t="s">
        <v>85</v>
      </c>
      <c r="AW595" s="12" t="s">
        <v>32</v>
      </c>
      <c r="AX595" s="12" t="s">
        <v>76</v>
      </c>
      <c r="AY595" s="153" t="s">
        <v>375</v>
      </c>
    </row>
    <row r="596" spans="2:65" s="13" customFormat="1" ht="11.25" x14ac:dyDescent="0.2">
      <c r="B596" s="159"/>
      <c r="D596" s="152" t="s">
        <v>384</v>
      </c>
      <c r="E596" s="160" t="s">
        <v>1</v>
      </c>
      <c r="F596" s="161" t="s">
        <v>387</v>
      </c>
      <c r="H596" s="162">
        <v>1.387</v>
      </c>
      <c r="I596" s="163"/>
      <c r="L596" s="159"/>
      <c r="M596" s="164"/>
      <c r="T596" s="165"/>
      <c r="AT596" s="160" t="s">
        <v>384</v>
      </c>
      <c r="AU596" s="160" t="s">
        <v>85</v>
      </c>
      <c r="AV596" s="13" t="s">
        <v>382</v>
      </c>
      <c r="AW596" s="13" t="s">
        <v>32</v>
      </c>
      <c r="AX596" s="13" t="s">
        <v>83</v>
      </c>
      <c r="AY596" s="160" t="s">
        <v>375</v>
      </c>
    </row>
    <row r="597" spans="2:65" s="1" customFormat="1" ht="24.2" customHeight="1" x14ac:dyDescent="0.2">
      <c r="B597" s="32"/>
      <c r="C597" s="138" t="s">
        <v>1093</v>
      </c>
      <c r="D597" s="138" t="s">
        <v>377</v>
      </c>
      <c r="E597" s="139" t="s">
        <v>4837</v>
      </c>
      <c r="F597" s="140" t="s">
        <v>4838</v>
      </c>
      <c r="G597" s="141" t="s">
        <v>390</v>
      </c>
      <c r="H597" s="142">
        <v>0.29399999999999998</v>
      </c>
      <c r="I597" s="143"/>
      <c r="J597" s="144">
        <f>ROUND(I597*H597,2)</f>
        <v>0</v>
      </c>
      <c r="K597" s="140" t="s">
        <v>381</v>
      </c>
      <c r="L597" s="32"/>
      <c r="M597" s="145" t="s">
        <v>1</v>
      </c>
      <c r="N597" s="146" t="s">
        <v>41</v>
      </c>
      <c r="P597" s="147">
        <f>O597*H597</f>
        <v>0</v>
      </c>
      <c r="Q597" s="147">
        <v>2.5018699999999998</v>
      </c>
      <c r="R597" s="147">
        <f>Q597*H597</f>
        <v>0.73554977999999993</v>
      </c>
      <c r="S597" s="147">
        <v>0</v>
      </c>
      <c r="T597" s="148">
        <f>S597*H597</f>
        <v>0</v>
      </c>
      <c r="AR597" s="149" t="s">
        <v>382</v>
      </c>
      <c r="AT597" s="149" t="s">
        <v>377</v>
      </c>
      <c r="AU597" s="149" t="s">
        <v>85</v>
      </c>
      <c r="AY597" s="17" t="s">
        <v>375</v>
      </c>
      <c r="BE597" s="150">
        <f>IF(N597="základní",J597,0)</f>
        <v>0</v>
      </c>
      <c r="BF597" s="150">
        <f>IF(N597="snížená",J597,0)</f>
        <v>0</v>
      </c>
      <c r="BG597" s="150">
        <f>IF(N597="zákl. přenesená",J597,0)</f>
        <v>0</v>
      </c>
      <c r="BH597" s="150">
        <f>IF(N597="sníž. přenesená",J597,0)</f>
        <v>0</v>
      </c>
      <c r="BI597" s="150">
        <f>IF(N597="nulová",J597,0)</f>
        <v>0</v>
      </c>
      <c r="BJ597" s="17" t="s">
        <v>83</v>
      </c>
      <c r="BK597" s="150">
        <f>ROUND(I597*H597,2)</f>
        <v>0</v>
      </c>
      <c r="BL597" s="17" t="s">
        <v>382</v>
      </c>
      <c r="BM597" s="149" t="s">
        <v>4839</v>
      </c>
    </row>
    <row r="598" spans="2:65" s="12" customFormat="1" ht="11.25" x14ac:dyDescent="0.2">
      <c r="B598" s="151"/>
      <c r="D598" s="152" t="s">
        <v>384</v>
      </c>
      <c r="E598" s="153" t="s">
        <v>1</v>
      </c>
      <c r="F598" s="154" t="s">
        <v>4840</v>
      </c>
      <c r="H598" s="155">
        <v>0.29399999999999998</v>
      </c>
      <c r="I598" s="156"/>
      <c r="L598" s="151"/>
      <c r="M598" s="157"/>
      <c r="T598" s="158"/>
      <c r="AT598" s="153" t="s">
        <v>384</v>
      </c>
      <c r="AU598" s="153" t="s">
        <v>85</v>
      </c>
      <c r="AV598" s="12" t="s">
        <v>85</v>
      </c>
      <c r="AW598" s="12" t="s">
        <v>32</v>
      </c>
      <c r="AX598" s="12" t="s">
        <v>76</v>
      </c>
      <c r="AY598" s="153" t="s">
        <v>375</v>
      </c>
    </row>
    <row r="599" spans="2:65" s="13" customFormat="1" ht="11.25" x14ac:dyDescent="0.2">
      <c r="B599" s="159"/>
      <c r="D599" s="152" t="s">
        <v>384</v>
      </c>
      <c r="E599" s="160" t="s">
        <v>1</v>
      </c>
      <c r="F599" s="161" t="s">
        <v>387</v>
      </c>
      <c r="H599" s="162">
        <v>0.29399999999999998</v>
      </c>
      <c r="I599" s="163"/>
      <c r="L599" s="159"/>
      <c r="M599" s="164"/>
      <c r="T599" s="165"/>
      <c r="AT599" s="160" t="s">
        <v>384</v>
      </c>
      <c r="AU599" s="160" t="s">
        <v>85</v>
      </c>
      <c r="AV599" s="13" t="s">
        <v>382</v>
      </c>
      <c r="AW599" s="13" t="s">
        <v>32</v>
      </c>
      <c r="AX599" s="13" t="s">
        <v>83</v>
      </c>
      <c r="AY599" s="160" t="s">
        <v>375</v>
      </c>
    </row>
    <row r="600" spans="2:65" s="1" customFormat="1" ht="24.2" customHeight="1" x14ac:dyDescent="0.2">
      <c r="B600" s="32"/>
      <c r="C600" s="138" t="s">
        <v>1097</v>
      </c>
      <c r="D600" s="138" t="s">
        <v>377</v>
      </c>
      <c r="E600" s="139" t="s">
        <v>1034</v>
      </c>
      <c r="F600" s="140" t="s">
        <v>4841</v>
      </c>
      <c r="G600" s="141" t="s">
        <v>390</v>
      </c>
      <c r="H600" s="142">
        <v>7.43</v>
      </c>
      <c r="I600" s="143"/>
      <c r="J600" s="144">
        <f>ROUND(I600*H600,2)</f>
        <v>0</v>
      </c>
      <c r="K600" s="140" t="s">
        <v>381</v>
      </c>
      <c r="L600" s="32"/>
      <c r="M600" s="145" t="s">
        <v>1</v>
      </c>
      <c r="N600" s="146" t="s">
        <v>41</v>
      </c>
      <c r="P600" s="147">
        <f>O600*H600</f>
        <v>0</v>
      </c>
      <c r="Q600" s="147">
        <v>0</v>
      </c>
      <c r="R600" s="147">
        <f>Q600*H600</f>
        <v>0</v>
      </c>
      <c r="S600" s="147">
        <v>0</v>
      </c>
      <c r="T600" s="148">
        <f>S600*H600</f>
        <v>0</v>
      </c>
      <c r="AR600" s="149" t="s">
        <v>382</v>
      </c>
      <c r="AT600" s="149" t="s">
        <v>377</v>
      </c>
      <c r="AU600" s="149" t="s">
        <v>85</v>
      </c>
      <c r="AY600" s="17" t="s">
        <v>375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7" t="s">
        <v>83</v>
      </c>
      <c r="BK600" s="150">
        <f>ROUND(I600*H600,2)</f>
        <v>0</v>
      </c>
      <c r="BL600" s="17" t="s">
        <v>382</v>
      </c>
      <c r="BM600" s="149" t="s">
        <v>1036</v>
      </c>
    </row>
    <row r="601" spans="2:65" s="12" customFormat="1" ht="11.25" x14ac:dyDescent="0.2">
      <c r="B601" s="151"/>
      <c r="D601" s="152" t="s">
        <v>384</v>
      </c>
      <c r="E601" s="153" t="s">
        <v>1</v>
      </c>
      <c r="F601" s="154" t="s">
        <v>4842</v>
      </c>
      <c r="H601" s="155">
        <v>7.43</v>
      </c>
      <c r="I601" s="156"/>
      <c r="L601" s="151"/>
      <c r="M601" s="157"/>
      <c r="T601" s="158"/>
      <c r="AT601" s="153" t="s">
        <v>384</v>
      </c>
      <c r="AU601" s="153" t="s">
        <v>85</v>
      </c>
      <c r="AV601" s="12" t="s">
        <v>85</v>
      </c>
      <c r="AW601" s="12" t="s">
        <v>32</v>
      </c>
      <c r="AX601" s="12" t="s">
        <v>83</v>
      </c>
      <c r="AY601" s="153" t="s">
        <v>375</v>
      </c>
    </row>
    <row r="602" spans="2:65" s="1" customFormat="1" ht="16.5" customHeight="1" x14ac:dyDescent="0.2">
      <c r="B602" s="32"/>
      <c r="C602" s="138" t="s">
        <v>1109</v>
      </c>
      <c r="D602" s="138" t="s">
        <v>377</v>
      </c>
      <c r="E602" s="139" t="s">
        <v>1073</v>
      </c>
      <c r="F602" s="140" t="s">
        <v>1074</v>
      </c>
      <c r="G602" s="141" t="s">
        <v>421</v>
      </c>
      <c r="H602" s="142">
        <v>0.498</v>
      </c>
      <c r="I602" s="143"/>
      <c r="J602" s="144">
        <f>ROUND(I602*H602,2)</f>
        <v>0</v>
      </c>
      <c r="K602" s="140" t="s">
        <v>381</v>
      </c>
      <c r="L602" s="32"/>
      <c r="M602" s="145" t="s">
        <v>1</v>
      </c>
      <c r="N602" s="146" t="s">
        <v>41</v>
      </c>
      <c r="P602" s="147">
        <f>O602*H602</f>
        <v>0</v>
      </c>
      <c r="Q602" s="147">
        <v>1.06277</v>
      </c>
      <c r="R602" s="147">
        <f>Q602*H602</f>
        <v>0.52925946000000001</v>
      </c>
      <c r="S602" s="147">
        <v>0</v>
      </c>
      <c r="T602" s="148">
        <f>S602*H602</f>
        <v>0</v>
      </c>
      <c r="AR602" s="149" t="s">
        <v>382</v>
      </c>
      <c r="AT602" s="149" t="s">
        <v>377</v>
      </c>
      <c r="AU602" s="149" t="s">
        <v>85</v>
      </c>
      <c r="AY602" s="17" t="s">
        <v>375</v>
      </c>
      <c r="BE602" s="150">
        <f>IF(N602="základní",J602,0)</f>
        <v>0</v>
      </c>
      <c r="BF602" s="150">
        <f>IF(N602="snížená",J602,0)</f>
        <v>0</v>
      </c>
      <c r="BG602" s="150">
        <f>IF(N602="zákl. přenesená",J602,0)</f>
        <v>0</v>
      </c>
      <c r="BH602" s="150">
        <f>IF(N602="sníž. přenesená",J602,0)</f>
        <v>0</v>
      </c>
      <c r="BI602" s="150">
        <f>IF(N602="nulová",J602,0)</f>
        <v>0</v>
      </c>
      <c r="BJ602" s="17" t="s">
        <v>83</v>
      </c>
      <c r="BK602" s="150">
        <f>ROUND(I602*H602,2)</f>
        <v>0</v>
      </c>
      <c r="BL602" s="17" t="s">
        <v>382</v>
      </c>
      <c r="BM602" s="149" t="s">
        <v>1075</v>
      </c>
    </row>
    <row r="603" spans="2:65" s="14" customFormat="1" ht="11.25" x14ac:dyDescent="0.2">
      <c r="B603" s="166"/>
      <c r="D603" s="152" t="s">
        <v>384</v>
      </c>
      <c r="E603" s="167" t="s">
        <v>1</v>
      </c>
      <c r="F603" s="168" t="s">
        <v>1076</v>
      </c>
      <c r="H603" s="167" t="s">
        <v>1</v>
      </c>
      <c r="I603" s="169"/>
      <c r="L603" s="166"/>
      <c r="M603" s="170"/>
      <c r="T603" s="171"/>
      <c r="AT603" s="167" t="s">
        <v>384</v>
      </c>
      <c r="AU603" s="167" t="s">
        <v>85</v>
      </c>
      <c r="AV603" s="14" t="s">
        <v>83</v>
      </c>
      <c r="AW603" s="14" t="s">
        <v>32</v>
      </c>
      <c r="AX603" s="14" t="s">
        <v>76</v>
      </c>
      <c r="AY603" s="167" t="s">
        <v>375</v>
      </c>
    </row>
    <row r="604" spans="2:65" s="12" customFormat="1" ht="11.25" x14ac:dyDescent="0.2">
      <c r="B604" s="151"/>
      <c r="D604" s="152" t="s">
        <v>384</v>
      </c>
      <c r="E604" s="153" t="s">
        <v>1</v>
      </c>
      <c r="F604" s="154" t="s">
        <v>4843</v>
      </c>
      <c r="H604" s="155">
        <v>8.7999999999999995E-2</v>
      </c>
      <c r="I604" s="156"/>
      <c r="L604" s="151"/>
      <c r="M604" s="157"/>
      <c r="T604" s="158"/>
      <c r="AT604" s="153" t="s">
        <v>384</v>
      </c>
      <c r="AU604" s="153" t="s">
        <v>85</v>
      </c>
      <c r="AV604" s="12" t="s">
        <v>85</v>
      </c>
      <c r="AW604" s="12" t="s">
        <v>32</v>
      </c>
      <c r="AX604" s="12" t="s">
        <v>76</v>
      </c>
      <c r="AY604" s="153" t="s">
        <v>375</v>
      </c>
    </row>
    <row r="605" spans="2:65" s="14" customFormat="1" ht="11.25" x14ac:dyDescent="0.2">
      <c r="B605" s="166"/>
      <c r="D605" s="152" t="s">
        <v>384</v>
      </c>
      <c r="E605" s="167" t="s">
        <v>1</v>
      </c>
      <c r="F605" s="168" t="s">
        <v>1078</v>
      </c>
      <c r="H605" s="167" t="s">
        <v>1</v>
      </c>
      <c r="I605" s="169"/>
      <c r="L605" s="166"/>
      <c r="M605" s="170"/>
      <c r="T605" s="171"/>
      <c r="AT605" s="167" t="s">
        <v>384</v>
      </c>
      <c r="AU605" s="167" t="s">
        <v>85</v>
      </c>
      <c r="AV605" s="14" t="s">
        <v>83</v>
      </c>
      <c r="AW605" s="14" t="s">
        <v>32</v>
      </c>
      <c r="AX605" s="14" t="s">
        <v>76</v>
      </c>
      <c r="AY605" s="167" t="s">
        <v>375</v>
      </c>
    </row>
    <row r="606" spans="2:65" s="12" customFormat="1" ht="11.25" x14ac:dyDescent="0.2">
      <c r="B606" s="151"/>
      <c r="D606" s="152" t="s">
        <v>384</v>
      </c>
      <c r="E606" s="153" t="s">
        <v>1</v>
      </c>
      <c r="F606" s="154" t="s">
        <v>4844</v>
      </c>
      <c r="H606" s="155">
        <v>0.39300000000000002</v>
      </c>
      <c r="I606" s="156"/>
      <c r="L606" s="151"/>
      <c r="M606" s="157"/>
      <c r="T606" s="158"/>
      <c r="AT606" s="153" t="s">
        <v>384</v>
      </c>
      <c r="AU606" s="153" t="s">
        <v>85</v>
      </c>
      <c r="AV606" s="12" t="s">
        <v>85</v>
      </c>
      <c r="AW606" s="12" t="s">
        <v>32</v>
      </c>
      <c r="AX606" s="12" t="s">
        <v>76</v>
      </c>
      <c r="AY606" s="153" t="s">
        <v>375</v>
      </c>
    </row>
    <row r="607" spans="2:65" s="12" customFormat="1" ht="11.25" x14ac:dyDescent="0.2">
      <c r="B607" s="151"/>
      <c r="D607" s="152" t="s">
        <v>384</v>
      </c>
      <c r="E607" s="153" t="s">
        <v>1</v>
      </c>
      <c r="F607" s="154" t="s">
        <v>4845</v>
      </c>
      <c r="H607" s="155">
        <v>1.7000000000000001E-2</v>
      </c>
      <c r="I607" s="156"/>
      <c r="L607" s="151"/>
      <c r="M607" s="157"/>
      <c r="T607" s="158"/>
      <c r="AT607" s="153" t="s">
        <v>384</v>
      </c>
      <c r="AU607" s="153" t="s">
        <v>85</v>
      </c>
      <c r="AV607" s="12" t="s">
        <v>85</v>
      </c>
      <c r="AW607" s="12" t="s">
        <v>32</v>
      </c>
      <c r="AX607" s="12" t="s">
        <v>76</v>
      </c>
      <c r="AY607" s="153" t="s">
        <v>375</v>
      </c>
    </row>
    <row r="608" spans="2:65" s="13" customFormat="1" ht="11.25" x14ac:dyDescent="0.2">
      <c r="B608" s="159"/>
      <c r="D608" s="152" t="s">
        <v>384</v>
      </c>
      <c r="E608" s="160" t="s">
        <v>1</v>
      </c>
      <c r="F608" s="161" t="s">
        <v>387</v>
      </c>
      <c r="H608" s="162">
        <v>0.498</v>
      </c>
      <c r="I608" s="163"/>
      <c r="L608" s="159"/>
      <c r="M608" s="164"/>
      <c r="T608" s="165"/>
      <c r="AT608" s="160" t="s">
        <v>384</v>
      </c>
      <c r="AU608" s="160" t="s">
        <v>85</v>
      </c>
      <c r="AV608" s="13" t="s">
        <v>382</v>
      </c>
      <c r="AW608" s="13" t="s">
        <v>32</v>
      </c>
      <c r="AX608" s="13" t="s">
        <v>83</v>
      </c>
      <c r="AY608" s="160" t="s">
        <v>375</v>
      </c>
    </row>
    <row r="609" spans="2:65" s="1" customFormat="1" ht="16.5" customHeight="1" x14ac:dyDescent="0.2">
      <c r="B609" s="32"/>
      <c r="C609" s="138" t="s">
        <v>1121</v>
      </c>
      <c r="D609" s="138" t="s">
        <v>377</v>
      </c>
      <c r="E609" s="139" t="s">
        <v>1098</v>
      </c>
      <c r="F609" s="140" t="s">
        <v>1099</v>
      </c>
      <c r="G609" s="141" t="s">
        <v>390</v>
      </c>
      <c r="H609" s="142">
        <v>1.306</v>
      </c>
      <c r="I609" s="143"/>
      <c r="J609" s="144">
        <f>ROUND(I609*H609,2)</f>
        <v>0</v>
      </c>
      <c r="K609" s="140" t="s">
        <v>381</v>
      </c>
      <c r="L609" s="32"/>
      <c r="M609" s="145" t="s">
        <v>1</v>
      </c>
      <c r="N609" s="146" t="s">
        <v>41</v>
      </c>
      <c r="P609" s="147">
        <f>O609*H609</f>
        <v>0</v>
      </c>
      <c r="Q609" s="147">
        <v>1.98</v>
      </c>
      <c r="R609" s="147">
        <f>Q609*H609</f>
        <v>2.58588</v>
      </c>
      <c r="S609" s="147">
        <v>0</v>
      </c>
      <c r="T609" s="148">
        <f>S609*H609</f>
        <v>0</v>
      </c>
      <c r="AR609" s="149" t="s">
        <v>382</v>
      </c>
      <c r="AT609" s="149" t="s">
        <v>377</v>
      </c>
      <c r="AU609" s="149" t="s">
        <v>85</v>
      </c>
      <c r="AY609" s="17" t="s">
        <v>375</v>
      </c>
      <c r="BE609" s="150">
        <f>IF(N609="základní",J609,0)</f>
        <v>0</v>
      </c>
      <c r="BF609" s="150">
        <f>IF(N609="snížená",J609,0)</f>
        <v>0</v>
      </c>
      <c r="BG609" s="150">
        <f>IF(N609="zákl. přenesená",J609,0)</f>
        <v>0</v>
      </c>
      <c r="BH609" s="150">
        <f>IF(N609="sníž. přenesená",J609,0)</f>
        <v>0</v>
      </c>
      <c r="BI609" s="150">
        <f>IF(N609="nulová",J609,0)</f>
        <v>0</v>
      </c>
      <c r="BJ609" s="17" t="s">
        <v>83</v>
      </c>
      <c r="BK609" s="150">
        <f>ROUND(I609*H609,2)</f>
        <v>0</v>
      </c>
      <c r="BL609" s="17" t="s">
        <v>382</v>
      </c>
      <c r="BM609" s="149" t="s">
        <v>1100</v>
      </c>
    </row>
    <row r="610" spans="2:65" s="14" customFormat="1" ht="11.25" x14ac:dyDescent="0.2">
      <c r="B610" s="166"/>
      <c r="D610" s="152" t="s">
        <v>384</v>
      </c>
      <c r="E610" s="167" t="s">
        <v>1</v>
      </c>
      <c r="F610" s="168" t="s">
        <v>4492</v>
      </c>
      <c r="H610" s="167" t="s">
        <v>1</v>
      </c>
      <c r="I610" s="169"/>
      <c r="L610" s="166"/>
      <c r="M610" s="170"/>
      <c r="T610" s="171"/>
      <c r="AT610" s="167" t="s">
        <v>384</v>
      </c>
      <c r="AU610" s="167" t="s">
        <v>85</v>
      </c>
      <c r="AV610" s="14" t="s">
        <v>83</v>
      </c>
      <c r="AW610" s="14" t="s">
        <v>32</v>
      </c>
      <c r="AX610" s="14" t="s">
        <v>76</v>
      </c>
      <c r="AY610" s="167" t="s">
        <v>375</v>
      </c>
    </row>
    <row r="611" spans="2:65" s="12" customFormat="1" ht="11.25" x14ac:dyDescent="0.2">
      <c r="B611" s="151"/>
      <c r="D611" s="152" t="s">
        <v>384</v>
      </c>
      <c r="E611" s="153" t="s">
        <v>1</v>
      </c>
      <c r="F611" s="154" t="s">
        <v>4846</v>
      </c>
      <c r="H611" s="155">
        <v>0.30599999999999999</v>
      </c>
      <c r="I611" s="156"/>
      <c r="L611" s="151"/>
      <c r="M611" s="157"/>
      <c r="T611" s="158"/>
      <c r="AT611" s="153" t="s">
        <v>384</v>
      </c>
      <c r="AU611" s="153" t="s">
        <v>85</v>
      </c>
      <c r="AV611" s="12" t="s">
        <v>85</v>
      </c>
      <c r="AW611" s="12" t="s">
        <v>32</v>
      </c>
      <c r="AX611" s="12" t="s">
        <v>76</v>
      </c>
      <c r="AY611" s="153" t="s">
        <v>375</v>
      </c>
    </row>
    <row r="612" spans="2:65" s="12" customFormat="1" ht="11.25" x14ac:dyDescent="0.2">
      <c r="B612" s="151"/>
      <c r="D612" s="152" t="s">
        <v>384</v>
      </c>
      <c r="E612" s="153" t="s">
        <v>1</v>
      </c>
      <c r="F612" s="154" t="s">
        <v>4847</v>
      </c>
      <c r="H612" s="155">
        <v>1</v>
      </c>
      <c r="I612" s="156"/>
      <c r="L612" s="151"/>
      <c r="M612" s="157"/>
      <c r="T612" s="158"/>
      <c r="AT612" s="153" t="s">
        <v>384</v>
      </c>
      <c r="AU612" s="153" t="s">
        <v>85</v>
      </c>
      <c r="AV612" s="12" t="s">
        <v>85</v>
      </c>
      <c r="AW612" s="12" t="s">
        <v>32</v>
      </c>
      <c r="AX612" s="12" t="s">
        <v>76</v>
      </c>
      <c r="AY612" s="153" t="s">
        <v>375</v>
      </c>
    </row>
    <row r="613" spans="2:65" s="13" customFormat="1" ht="11.25" x14ac:dyDescent="0.2">
      <c r="B613" s="159"/>
      <c r="D613" s="152" t="s">
        <v>384</v>
      </c>
      <c r="E613" s="160" t="s">
        <v>1</v>
      </c>
      <c r="F613" s="161" t="s">
        <v>387</v>
      </c>
      <c r="H613" s="162">
        <v>1.306</v>
      </c>
      <c r="I613" s="163"/>
      <c r="L613" s="159"/>
      <c r="M613" s="164"/>
      <c r="T613" s="165"/>
      <c r="AT613" s="160" t="s">
        <v>384</v>
      </c>
      <c r="AU613" s="160" t="s">
        <v>85</v>
      </c>
      <c r="AV613" s="13" t="s">
        <v>382</v>
      </c>
      <c r="AW613" s="13" t="s">
        <v>32</v>
      </c>
      <c r="AX613" s="13" t="s">
        <v>83</v>
      </c>
      <c r="AY613" s="160" t="s">
        <v>375</v>
      </c>
    </row>
    <row r="614" spans="2:65" s="1" customFormat="1" ht="16.5" customHeight="1" x14ac:dyDescent="0.2">
      <c r="B614" s="32"/>
      <c r="C614" s="138" t="s">
        <v>1127</v>
      </c>
      <c r="D614" s="138" t="s">
        <v>377</v>
      </c>
      <c r="E614" s="139" t="s">
        <v>4848</v>
      </c>
      <c r="F614" s="140" t="s">
        <v>4849</v>
      </c>
      <c r="G614" s="141" t="s">
        <v>390</v>
      </c>
      <c r="H614" s="142">
        <v>0.33100000000000002</v>
      </c>
      <c r="I614" s="143"/>
      <c r="J614" s="144">
        <f>ROUND(I614*H614,2)</f>
        <v>0</v>
      </c>
      <c r="K614" s="140" t="s">
        <v>381</v>
      </c>
      <c r="L614" s="32"/>
      <c r="M614" s="145" t="s">
        <v>1</v>
      </c>
      <c r="N614" s="146" t="s">
        <v>41</v>
      </c>
      <c r="P614" s="147">
        <f>O614*H614</f>
        <v>0</v>
      </c>
      <c r="Q614" s="147">
        <v>0.42</v>
      </c>
      <c r="R614" s="147">
        <f>Q614*H614</f>
        <v>0.13902</v>
      </c>
      <c r="S614" s="147">
        <v>0</v>
      </c>
      <c r="T614" s="148">
        <f>S614*H614</f>
        <v>0</v>
      </c>
      <c r="AR614" s="149" t="s">
        <v>382</v>
      </c>
      <c r="AT614" s="149" t="s">
        <v>377</v>
      </c>
      <c r="AU614" s="149" t="s">
        <v>85</v>
      </c>
      <c r="AY614" s="17" t="s">
        <v>375</v>
      </c>
      <c r="BE614" s="150">
        <f>IF(N614="základní",J614,0)</f>
        <v>0</v>
      </c>
      <c r="BF614" s="150">
        <f>IF(N614="snížená",J614,0)</f>
        <v>0</v>
      </c>
      <c r="BG614" s="150">
        <f>IF(N614="zákl. přenesená",J614,0)</f>
        <v>0</v>
      </c>
      <c r="BH614" s="150">
        <f>IF(N614="sníž. přenesená",J614,0)</f>
        <v>0</v>
      </c>
      <c r="BI614" s="150">
        <f>IF(N614="nulová",J614,0)</f>
        <v>0</v>
      </c>
      <c r="BJ614" s="17" t="s">
        <v>83</v>
      </c>
      <c r="BK614" s="150">
        <f>ROUND(I614*H614,2)</f>
        <v>0</v>
      </c>
      <c r="BL614" s="17" t="s">
        <v>382</v>
      </c>
      <c r="BM614" s="149" t="s">
        <v>4850</v>
      </c>
    </row>
    <row r="615" spans="2:65" s="12" customFormat="1" ht="11.25" x14ac:dyDescent="0.2">
      <c r="B615" s="151"/>
      <c r="D615" s="152" t="s">
        <v>384</v>
      </c>
      <c r="E615" s="153" t="s">
        <v>1</v>
      </c>
      <c r="F615" s="154" t="s">
        <v>4851</v>
      </c>
      <c r="H615" s="155">
        <v>0.33100000000000002</v>
      </c>
      <c r="I615" s="156"/>
      <c r="L615" s="151"/>
      <c r="M615" s="157"/>
      <c r="T615" s="158"/>
      <c r="AT615" s="153" t="s">
        <v>384</v>
      </c>
      <c r="AU615" s="153" t="s">
        <v>85</v>
      </c>
      <c r="AV615" s="12" t="s">
        <v>85</v>
      </c>
      <c r="AW615" s="12" t="s">
        <v>32</v>
      </c>
      <c r="AX615" s="12" t="s">
        <v>76</v>
      </c>
      <c r="AY615" s="153" t="s">
        <v>375</v>
      </c>
    </row>
    <row r="616" spans="2:65" s="13" customFormat="1" ht="11.25" x14ac:dyDescent="0.2">
      <c r="B616" s="159"/>
      <c r="D616" s="152" t="s">
        <v>384</v>
      </c>
      <c r="E616" s="160" t="s">
        <v>1</v>
      </c>
      <c r="F616" s="161" t="s">
        <v>387</v>
      </c>
      <c r="H616" s="162">
        <v>0.33100000000000002</v>
      </c>
      <c r="I616" s="163"/>
      <c r="L616" s="159"/>
      <c r="M616" s="164"/>
      <c r="T616" s="165"/>
      <c r="AT616" s="160" t="s">
        <v>384</v>
      </c>
      <c r="AU616" s="160" t="s">
        <v>85</v>
      </c>
      <c r="AV616" s="13" t="s">
        <v>382</v>
      </c>
      <c r="AW616" s="13" t="s">
        <v>32</v>
      </c>
      <c r="AX616" s="13" t="s">
        <v>83</v>
      </c>
      <c r="AY616" s="160" t="s">
        <v>375</v>
      </c>
    </row>
    <row r="617" spans="2:65" s="1" customFormat="1" ht="24.2" customHeight="1" x14ac:dyDescent="0.2">
      <c r="B617" s="32"/>
      <c r="C617" s="138" t="s">
        <v>1131</v>
      </c>
      <c r="D617" s="138" t="s">
        <v>377</v>
      </c>
      <c r="E617" s="139" t="s">
        <v>4852</v>
      </c>
      <c r="F617" s="140" t="s">
        <v>4853</v>
      </c>
      <c r="G617" s="141" t="s">
        <v>390</v>
      </c>
      <c r="H617" s="142">
        <v>76.319000000000003</v>
      </c>
      <c r="I617" s="143"/>
      <c r="J617" s="144">
        <f>ROUND(I617*H617,2)</f>
        <v>0</v>
      </c>
      <c r="K617" s="140" t="s">
        <v>4773</v>
      </c>
      <c r="L617" s="32"/>
      <c r="M617" s="145" t="s">
        <v>1</v>
      </c>
      <c r="N617" s="146" t="s">
        <v>41</v>
      </c>
      <c r="P617" s="147">
        <f>O617*H617</f>
        <v>0</v>
      </c>
      <c r="Q617" s="147">
        <v>0.42</v>
      </c>
      <c r="R617" s="147">
        <f>Q617*H617</f>
        <v>32.053980000000003</v>
      </c>
      <c r="S617" s="147">
        <v>0</v>
      </c>
      <c r="T617" s="148">
        <f>S617*H617</f>
        <v>0</v>
      </c>
      <c r="AR617" s="149" t="s">
        <v>382</v>
      </c>
      <c r="AT617" s="149" t="s">
        <v>377</v>
      </c>
      <c r="AU617" s="149" t="s">
        <v>85</v>
      </c>
      <c r="AY617" s="17" t="s">
        <v>375</v>
      </c>
      <c r="BE617" s="150">
        <f>IF(N617="základní",J617,0)</f>
        <v>0</v>
      </c>
      <c r="BF617" s="150">
        <f>IF(N617="snížená",J617,0)</f>
        <v>0</v>
      </c>
      <c r="BG617" s="150">
        <f>IF(N617="zákl. přenesená",J617,0)</f>
        <v>0</v>
      </c>
      <c r="BH617" s="150">
        <f>IF(N617="sníž. přenesená",J617,0)</f>
        <v>0</v>
      </c>
      <c r="BI617" s="150">
        <f>IF(N617="nulová",J617,0)</f>
        <v>0</v>
      </c>
      <c r="BJ617" s="17" t="s">
        <v>83</v>
      </c>
      <c r="BK617" s="150">
        <f>ROUND(I617*H617,2)</f>
        <v>0</v>
      </c>
      <c r="BL617" s="17" t="s">
        <v>382</v>
      </c>
      <c r="BM617" s="149" t="s">
        <v>4854</v>
      </c>
    </row>
    <row r="618" spans="2:65" s="12" customFormat="1" ht="11.25" x14ac:dyDescent="0.2">
      <c r="B618" s="151"/>
      <c r="D618" s="152" t="s">
        <v>384</v>
      </c>
      <c r="E618" s="153" t="s">
        <v>1</v>
      </c>
      <c r="F618" s="154" t="s">
        <v>4855</v>
      </c>
      <c r="H618" s="155">
        <v>70.206999999999994</v>
      </c>
      <c r="I618" s="156"/>
      <c r="L618" s="151"/>
      <c r="M618" s="157"/>
      <c r="T618" s="158"/>
      <c r="AT618" s="153" t="s">
        <v>384</v>
      </c>
      <c r="AU618" s="153" t="s">
        <v>85</v>
      </c>
      <c r="AV618" s="12" t="s">
        <v>85</v>
      </c>
      <c r="AW618" s="12" t="s">
        <v>32</v>
      </c>
      <c r="AX618" s="12" t="s">
        <v>76</v>
      </c>
      <c r="AY618" s="153" t="s">
        <v>375</v>
      </c>
    </row>
    <row r="619" spans="2:65" s="12" customFormat="1" ht="11.25" x14ac:dyDescent="0.2">
      <c r="B619" s="151"/>
      <c r="D619" s="152" t="s">
        <v>384</v>
      </c>
      <c r="E619" s="153" t="s">
        <v>1</v>
      </c>
      <c r="F619" s="154" t="s">
        <v>4856</v>
      </c>
      <c r="H619" s="155">
        <v>6.1120000000000001</v>
      </c>
      <c r="I619" s="156"/>
      <c r="L619" s="151"/>
      <c r="M619" s="157"/>
      <c r="T619" s="158"/>
      <c r="AT619" s="153" t="s">
        <v>384</v>
      </c>
      <c r="AU619" s="153" t="s">
        <v>85</v>
      </c>
      <c r="AV619" s="12" t="s">
        <v>85</v>
      </c>
      <c r="AW619" s="12" t="s">
        <v>32</v>
      </c>
      <c r="AX619" s="12" t="s">
        <v>76</v>
      </c>
      <c r="AY619" s="153" t="s">
        <v>375</v>
      </c>
    </row>
    <row r="620" spans="2:65" s="13" customFormat="1" ht="11.25" x14ac:dyDescent="0.2">
      <c r="B620" s="159"/>
      <c r="D620" s="152" t="s">
        <v>384</v>
      </c>
      <c r="E620" s="160" t="s">
        <v>1</v>
      </c>
      <c r="F620" s="161" t="s">
        <v>387</v>
      </c>
      <c r="H620" s="162">
        <v>76.319000000000003</v>
      </c>
      <c r="I620" s="163"/>
      <c r="L620" s="159"/>
      <c r="M620" s="164"/>
      <c r="T620" s="165"/>
      <c r="AT620" s="160" t="s">
        <v>384</v>
      </c>
      <c r="AU620" s="160" t="s">
        <v>85</v>
      </c>
      <c r="AV620" s="13" t="s">
        <v>382</v>
      </c>
      <c r="AW620" s="13" t="s">
        <v>32</v>
      </c>
      <c r="AX620" s="13" t="s">
        <v>83</v>
      </c>
      <c r="AY620" s="160" t="s">
        <v>375</v>
      </c>
    </row>
    <row r="621" spans="2:65" s="1" customFormat="1" ht="16.5" customHeight="1" x14ac:dyDescent="0.2">
      <c r="B621" s="32"/>
      <c r="C621" s="138" t="s">
        <v>1135</v>
      </c>
      <c r="D621" s="138" t="s">
        <v>377</v>
      </c>
      <c r="E621" s="139" t="s">
        <v>4857</v>
      </c>
      <c r="F621" s="140" t="s">
        <v>4858</v>
      </c>
      <c r="G621" s="141" t="s">
        <v>390</v>
      </c>
      <c r="H621" s="142">
        <v>13.09</v>
      </c>
      <c r="I621" s="143"/>
      <c r="J621" s="144">
        <f>ROUND(I621*H621,2)</f>
        <v>0</v>
      </c>
      <c r="K621" s="140" t="s">
        <v>381</v>
      </c>
      <c r="L621" s="32"/>
      <c r="M621" s="145" t="s">
        <v>1</v>
      </c>
      <c r="N621" s="146" t="s">
        <v>41</v>
      </c>
      <c r="P621" s="147">
        <f>O621*H621</f>
        <v>0</v>
      </c>
      <c r="Q621" s="147">
        <v>0.20250000000000001</v>
      </c>
      <c r="R621" s="147">
        <f>Q621*H621</f>
        <v>2.650725</v>
      </c>
      <c r="S621" s="147">
        <v>0</v>
      </c>
      <c r="T621" s="148">
        <f>S621*H621</f>
        <v>0</v>
      </c>
      <c r="AR621" s="149" t="s">
        <v>382</v>
      </c>
      <c r="AT621" s="149" t="s">
        <v>377</v>
      </c>
      <c r="AU621" s="149" t="s">
        <v>85</v>
      </c>
      <c r="AY621" s="17" t="s">
        <v>375</v>
      </c>
      <c r="BE621" s="150">
        <f>IF(N621="základní",J621,0)</f>
        <v>0</v>
      </c>
      <c r="BF621" s="150">
        <f>IF(N621="snížená",J621,0)</f>
        <v>0</v>
      </c>
      <c r="BG621" s="150">
        <f>IF(N621="zákl. přenesená",J621,0)</f>
        <v>0</v>
      </c>
      <c r="BH621" s="150">
        <f>IF(N621="sníž. přenesená",J621,0)</f>
        <v>0</v>
      </c>
      <c r="BI621" s="150">
        <f>IF(N621="nulová",J621,0)</f>
        <v>0</v>
      </c>
      <c r="BJ621" s="17" t="s">
        <v>83</v>
      </c>
      <c r="BK621" s="150">
        <f>ROUND(I621*H621,2)</f>
        <v>0</v>
      </c>
      <c r="BL621" s="17" t="s">
        <v>382</v>
      </c>
      <c r="BM621" s="149" t="s">
        <v>4859</v>
      </c>
    </row>
    <row r="622" spans="2:65" s="12" customFormat="1" ht="11.25" x14ac:dyDescent="0.2">
      <c r="B622" s="151"/>
      <c r="D622" s="152" t="s">
        <v>384</v>
      </c>
      <c r="E622" s="153" t="s">
        <v>1</v>
      </c>
      <c r="F622" s="154" t="s">
        <v>4860</v>
      </c>
      <c r="H622" s="155">
        <v>2.8639999999999999</v>
      </c>
      <c r="I622" s="156"/>
      <c r="L622" s="151"/>
      <c r="M622" s="157"/>
      <c r="T622" s="158"/>
      <c r="AT622" s="153" t="s">
        <v>384</v>
      </c>
      <c r="AU622" s="153" t="s">
        <v>85</v>
      </c>
      <c r="AV622" s="12" t="s">
        <v>85</v>
      </c>
      <c r="AW622" s="12" t="s">
        <v>32</v>
      </c>
      <c r="AX622" s="12" t="s">
        <v>76</v>
      </c>
      <c r="AY622" s="153" t="s">
        <v>375</v>
      </c>
    </row>
    <row r="623" spans="2:65" s="12" customFormat="1" ht="11.25" x14ac:dyDescent="0.2">
      <c r="B623" s="151"/>
      <c r="D623" s="152" t="s">
        <v>384</v>
      </c>
      <c r="E623" s="153" t="s">
        <v>1</v>
      </c>
      <c r="F623" s="154" t="s">
        <v>4861</v>
      </c>
      <c r="H623" s="155">
        <v>9.9339999999999993</v>
      </c>
      <c r="I623" s="156"/>
      <c r="L623" s="151"/>
      <c r="M623" s="157"/>
      <c r="T623" s="158"/>
      <c r="AT623" s="153" t="s">
        <v>384</v>
      </c>
      <c r="AU623" s="153" t="s">
        <v>85</v>
      </c>
      <c r="AV623" s="12" t="s">
        <v>85</v>
      </c>
      <c r="AW623" s="12" t="s">
        <v>32</v>
      </c>
      <c r="AX623" s="12" t="s">
        <v>76</v>
      </c>
      <c r="AY623" s="153" t="s">
        <v>375</v>
      </c>
    </row>
    <row r="624" spans="2:65" s="12" customFormat="1" ht="11.25" x14ac:dyDescent="0.2">
      <c r="B624" s="151"/>
      <c r="D624" s="152" t="s">
        <v>384</v>
      </c>
      <c r="E624" s="153" t="s">
        <v>1</v>
      </c>
      <c r="F624" s="154" t="s">
        <v>4862</v>
      </c>
      <c r="H624" s="155">
        <v>2.4049999999999998</v>
      </c>
      <c r="I624" s="156"/>
      <c r="L624" s="151"/>
      <c r="M624" s="157"/>
      <c r="T624" s="158"/>
      <c r="AT624" s="153" t="s">
        <v>384</v>
      </c>
      <c r="AU624" s="153" t="s">
        <v>85</v>
      </c>
      <c r="AV624" s="12" t="s">
        <v>85</v>
      </c>
      <c r="AW624" s="12" t="s">
        <v>32</v>
      </c>
      <c r="AX624" s="12" t="s">
        <v>76</v>
      </c>
      <c r="AY624" s="153" t="s">
        <v>375</v>
      </c>
    </row>
    <row r="625" spans="2:65" s="12" customFormat="1" ht="11.25" x14ac:dyDescent="0.2">
      <c r="B625" s="151"/>
      <c r="D625" s="152" t="s">
        <v>384</v>
      </c>
      <c r="E625" s="153" t="s">
        <v>1</v>
      </c>
      <c r="F625" s="154" t="s">
        <v>4863</v>
      </c>
      <c r="H625" s="155">
        <v>0.29199999999999998</v>
      </c>
      <c r="I625" s="156"/>
      <c r="L625" s="151"/>
      <c r="M625" s="157"/>
      <c r="T625" s="158"/>
      <c r="AT625" s="153" t="s">
        <v>384</v>
      </c>
      <c r="AU625" s="153" t="s">
        <v>85</v>
      </c>
      <c r="AV625" s="12" t="s">
        <v>85</v>
      </c>
      <c r="AW625" s="12" t="s">
        <v>32</v>
      </c>
      <c r="AX625" s="12" t="s">
        <v>76</v>
      </c>
      <c r="AY625" s="153" t="s">
        <v>375</v>
      </c>
    </row>
    <row r="626" spans="2:65" s="12" customFormat="1" ht="11.25" x14ac:dyDescent="0.2">
      <c r="B626" s="151"/>
      <c r="D626" s="152" t="s">
        <v>384</v>
      </c>
      <c r="E626" s="153" t="s">
        <v>1</v>
      </c>
      <c r="F626" s="154" t="s">
        <v>4864</v>
      </c>
      <c r="H626" s="155">
        <v>-2.4049999999999998</v>
      </c>
      <c r="I626" s="156"/>
      <c r="L626" s="151"/>
      <c r="M626" s="157"/>
      <c r="T626" s="158"/>
      <c r="AT626" s="153" t="s">
        <v>384</v>
      </c>
      <c r="AU626" s="153" t="s">
        <v>85</v>
      </c>
      <c r="AV626" s="12" t="s">
        <v>85</v>
      </c>
      <c r="AW626" s="12" t="s">
        <v>32</v>
      </c>
      <c r="AX626" s="12" t="s">
        <v>76</v>
      </c>
      <c r="AY626" s="153" t="s">
        <v>375</v>
      </c>
    </row>
    <row r="627" spans="2:65" s="13" customFormat="1" ht="11.25" x14ac:dyDescent="0.2">
      <c r="B627" s="159"/>
      <c r="D627" s="152" t="s">
        <v>384</v>
      </c>
      <c r="E627" s="160" t="s">
        <v>1</v>
      </c>
      <c r="F627" s="161" t="s">
        <v>387</v>
      </c>
      <c r="H627" s="162">
        <v>13.09</v>
      </c>
      <c r="I627" s="163"/>
      <c r="L627" s="159"/>
      <c r="M627" s="164"/>
      <c r="T627" s="165"/>
      <c r="AT627" s="160" t="s">
        <v>384</v>
      </c>
      <c r="AU627" s="160" t="s">
        <v>85</v>
      </c>
      <c r="AV627" s="13" t="s">
        <v>382</v>
      </c>
      <c r="AW627" s="13" t="s">
        <v>32</v>
      </c>
      <c r="AX627" s="13" t="s">
        <v>83</v>
      </c>
      <c r="AY627" s="160" t="s">
        <v>375</v>
      </c>
    </row>
    <row r="628" spans="2:65" s="1" customFormat="1" ht="24.2" customHeight="1" x14ac:dyDescent="0.2">
      <c r="B628" s="32"/>
      <c r="C628" s="138" t="s">
        <v>1141</v>
      </c>
      <c r="D628" s="138" t="s">
        <v>377</v>
      </c>
      <c r="E628" s="139" t="s">
        <v>1110</v>
      </c>
      <c r="F628" s="140" t="s">
        <v>1111</v>
      </c>
      <c r="G628" s="141" t="s">
        <v>532</v>
      </c>
      <c r="H628" s="142">
        <v>6</v>
      </c>
      <c r="I628" s="143"/>
      <c r="J628" s="144">
        <f>ROUND(I628*H628,2)</f>
        <v>0</v>
      </c>
      <c r="K628" s="140" t="s">
        <v>381</v>
      </c>
      <c r="L628" s="32"/>
      <c r="M628" s="145" t="s">
        <v>1</v>
      </c>
      <c r="N628" s="146" t="s">
        <v>41</v>
      </c>
      <c r="P628" s="147">
        <f>O628*H628</f>
        <v>0</v>
      </c>
      <c r="Q628" s="147">
        <v>1.7770000000000001E-2</v>
      </c>
      <c r="R628" s="147">
        <f>Q628*H628</f>
        <v>0.10662000000000001</v>
      </c>
      <c r="S628" s="147">
        <v>0</v>
      </c>
      <c r="T628" s="148">
        <f>S628*H628</f>
        <v>0</v>
      </c>
      <c r="AR628" s="149" t="s">
        <v>382</v>
      </c>
      <c r="AT628" s="149" t="s">
        <v>377</v>
      </c>
      <c r="AU628" s="149" t="s">
        <v>85</v>
      </c>
      <c r="AY628" s="17" t="s">
        <v>375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7" t="s">
        <v>83</v>
      </c>
      <c r="BK628" s="150">
        <f>ROUND(I628*H628,2)</f>
        <v>0</v>
      </c>
      <c r="BL628" s="17" t="s">
        <v>382</v>
      </c>
      <c r="BM628" s="149" t="s">
        <v>1112</v>
      </c>
    </row>
    <row r="629" spans="2:65" s="14" customFormat="1" ht="11.25" x14ac:dyDescent="0.2">
      <c r="B629" s="166"/>
      <c r="D629" s="152" t="s">
        <v>384</v>
      </c>
      <c r="E629" s="167" t="s">
        <v>1</v>
      </c>
      <c r="F629" s="168" t="s">
        <v>1113</v>
      </c>
      <c r="H629" s="167" t="s">
        <v>1</v>
      </c>
      <c r="I629" s="169"/>
      <c r="L629" s="166"/>
      <c r="M629" s="170"/>
      <c r="T629" s="171"/>
      <c r="AT629" s="167" t="s">
        <v>384</v>
      </c>
      <c r="AU629" s="167" t="s">
        <v>85</v>
      </c>
      <c r="AV629" s="14" t="s">
        <v>83</v>
      </c>
      <c r="AW629" s="14" t="s">
        <v>32</v>
      </c>
      <c r="AX629" s="14" t="s">
        <v>76</v>
      </c>
      <c r="AY629" s="167" t="s">
        <v>375</v>
      </c>
    </row>
    <row r="630" spans="2:65" s="12" customFormat="1" ht="11.25" x14ac:dyDescent="0.2">
      <c r="B630" s="151"/>
      <c r="D630" s="152" t="s">
        <v>384</v>
      </c>
      <c r="E630" s="153" t="s">
        <v>1</v>
      </c>
      <c r="F630" s="154" t="s">
        <v>4865</v>
      </c>
      <c r="H630" s="155">
        <v>1</v>
      </c>
      <c r="I630" s="156"/>
      <c r="L630" s="151"/>
      <c r="M630" s="157"/>
      <c r="T630" s="158"/>
      <c r="AT630" s="153" t="s">
        <v>384</v>
      </c>
      <c r="AU630" s="153" t="s">
        <v>85</v>
      </c>
      <c r="AV630" s="12" t="s">
        <v>85</v>
      </c>
      <c r="AW630" s="12" t="s">
        <v>32</v>
      </c>
      <c r="AX630" s="12" t="s">
        <v>76</v>
      </c>
      <c r="AY630" s="153" t="s">
        <v>375</v>
      </c>
    </row>
    <row r="631" spans="2:65" s="12" customFormat="1" ht="11.25" x14ac:dyDescent="0.2">
      <c r="B631" s="151"/>
      <c r="D631" s="152" t="s">
        <v>384</v>
      </c>
      <c r="E631" s="153" t="s">
        <v>1</v>
      </c>
      <c r="F631" s="154" t="s">
        <v>4065</v>
      </c>
      <c r="H631" s="155">
        <v>1</v>
      </c>
      <c r="I631" s="156"/>
      <c r="L631" s="151"/>
      <c r="M631" s="157"/>
      <c r="T631" s="158"/>
      <c r="AT631" s="153" t="s">
        <v>384</v>
      </c>
      <c r="AU631" s="153" t="s">
        <v>85</v>
      </c>
      <c r="AV631" s="12" t="s">
        <v>85</v>
      </c>
      <c r="AW631" s="12" t="s">
        <v>32</v>
      </c>
      <c r="AX631" s="12" t="s">
        <v>76</v>
      </c>
      <c r="AY631" s="153" t="s">
        <v>375</v>
      </c>
    </row>
    <row r="632" spans="2:65" s="12" customFormat="1" ht="11.25" x14ac:dyDescent="0.2">
      <c r="B632" s="151"/>
      <c r="D632" s="152" t="s">
        <v>384</v>
      </c>
      <c r="E632" s="153" t="s">
        <v>1</v>
      </c>
      <c r="F632" s="154" t="s">
        <v>4866</v>
      </c>
      <c r="H632" s="155">
        <v>2</v>
      </c>
      <c r="I632" s="156"/>
      <c r="L632" s="151"/>
      <c r="M632" s="157"/>
      <c r="T632" s="158"/>
      <c r="AT632" s="153" t="s">
        <v>384</v>
      </c>
      <c r="AU632" s="153" t="s">
        <v>85</v>
      </c>
      <c r="AV632" s="12" t="s">
        <v>85</v>
      </c>
      <c r="AW632" s="12" t="s">
        <v>32</v>
      </c>
      <c r="AX632" s="12" t="s">
        <v>76</v>
      </c>
      <c r="AY632" s="153" t="s">
        <v>375</v>
      </c>
    </row>
    <row r="633" spans="2:65" s="12" customFormat="1" ht="11.25" x14ac:dyDescent="0.2">
      <c r="B633" s="151"/>
      <c r="D633" s="152" t="s">
        <v>384</v>
      </c>
      <c r="E633" s="153" t="s">
        <v>1</v>
      </c>
      <c r="F633" s="154" t="s">
        <v>4867</v>
      </c>
      <c r="H633" s="155">
        <v>2</v>
      </c>
      <c r="I633" s="156"/>
      <c r="L633" s="151"/>
      <c r="M633" s="157"/>
      <c r="T633" s="158"/>
      <c r="AT633" s="153" t="s">
        <v>384</v>
      </c>
      <c r="AU633" s="153" t="s">
        <v>85</v>
      </c>
      <c r="AV633" s="12" t="s">
        <v>85</v>
      </c>
      <c r="AW633" s="12" t="s">
        <v>32</v>
      </c>
      <c r="AX633" s="12" t="s">
        <v>76</v>
      </c>
      <c r="AY633" s="153" t="s">
        <v>375</v>
      </c>
    </row>
    <row r="634" spans="2:65" s="13" customFormat="1" ht="11.25" x14ac:dyDescent="0.2">
      <c r="B634" s="159"/>
      <c r="D634" s="152" t="s">
        <v>384</v>
      </c>
      <c r="E634" s="160" t="s">
        <v>1</v>
      </c>
      <c r="F634" s="161" t="s">
        <v>387</v>
      </c>
      <c r="H634" s="162">
        <v>6</v>
      </c>
      <c r="I634" s="163"/>
      <c r="L634" s="159"/>
      <c r="M634" s="164"/>
      <c r="T634" s="165"/>
      <c r="AT634" s="160" t="s">
        <v>384</v>
      </c>
      <c r="AU634" s="160" t="s">
        <v>85</v>
      </c>
      <c r="AV634" s="13" t="s">
        <v>382</v>
      </c>
      <c r="AW634" s="13" t="s">
        <v>32</v>
      </c>
      <c r="AX634" s="13" t="s">
        <v>83</v>
      </c>
      <c r="AY634" s="160" t="s">
        <v>375</v>
      </c>
    </row>
    <row r="635" spans="2:65" s="1" customFormat="1" ht="24.2" customHeight="1" x14ac:dyDescent="0.2">
      <c r="B635" s="32"/>
      <c r="C635" s="138" t="s">
        <v>1145</v>
      </c>
      <c r="D635" s="138" t="s">
        <v>377</v>
      </c>
      <c r="E635" s="139" t="s">
        <v>1122</v>
      </c>
      <c r="F635" s="140" t="s">
        <v>4868</v>
      </c>
      <c r="G635" s="141" t="s">
        <v>532</v>
      </c>
      <c r="H635" s="142">
        <v>2</v>
      </c>
      <c r="I635" s="143"/>
      <c r="J635" s="144">
        <f>ROUND(I635*H635,2)</f>
        <v>0</v>
      </c>
      <c r="K635" s="140" t="s">
        <v>381</v>
      </c>
      <c r="L635" s="32"/>
      <c r="M635" s="145" t="s">
        <v>1</v>
      </c>
      <c r="N635" s="146" t="s">
        <v>41</v>
      </c>
      <c r="P635" s="147">
        <f>O635*H635</f>
        <v>0</v>
      </c>
      <c r="Q635" s="147">
        <v>3.5319999999999997E-2</v>
      </c>
      <c r="R635" s="147">
        <f>Q635*H635</f>
        <v>7.0639999999999994E-2</v>
      </c>
      <c r="S635" s="147">
        <v>0</v>
      </c>
      <c r="T635" s="148">
        <f>S635*H635</f>
        <v>0</v>
      </c>
      <c r="AR635" s="149" t="s">
        <v>382</v>
      </c>
      <c r="AT635" s="149" t="s">
        <v>377</v>
      </c>
      <c r="AU635" s="149" t="s">
        <v>85</v>
      </c>
      <c r="AY635" s="17" t="s">
        <v>375</v>
      </c>
      <c r="BE635" s="150">
        <f>IF(N635="základní",J635,0)</f>
        <v>0</v>
      </c>
      <c r="BF635" s="150">
        <f>IF(N635="snížená",J635,0)</f>
        <v>0</v>
      </c>
      <c r="BG635" s="150">
        <f>IF(N635="zákl. přenesená",J635,0)</f>
        <v>0</v>
      </c>
      <c r="BH635" s="150">
        <f>IF(N635="sníž. přenesená",J635,0)</f>
        <v>0</v>
      </c>
      <c r="BI635" s="150">
        <f>IF(N635="nulová",J635,0)</f>
        <v>0</v>
      </c>
      <c r="BJ635" s="17" t="s">
        <v>83</v>
      </c>
      <c r="BK635" s="150">
        <f>ROUND(I635*H635,2)</f>
        <v>0</v>
      </c>
      <c r="BL635" s="17" t="s">
        <v>382</v>
      </c>
      <c r="BM635" s="149" t="s">
        <v>1124</v>
      </c>
    </row>
    <row r="636" spans="2:65" s="14" customFormat="1" ht="11.25" x14ac:dyDescent="0.2">
      <c r="B636" s="166"/>
      <c r="D636" s="152" t="s">
        <v>384</v>
      </c>
      <c r="E636" s="167" t="s">
        <v>1</v>
      </c>
      <c r="F636" s="168" t="s">
        <v>1125</v>
      </c>
      <c r="H636" s="167" t="s">
        <v>1</v>
      </c>
      <c r="I636" s="169"/>
      <c r="L636" s="166"/>
      <c r="M636" s="170"/>
      <c r="T636" s="171"/>
      <c r="AT636" s="167" t="s">
        <v>384</v>
      </c>
      <c r="AU636" s="167" t="s">
        <v>85</v>
      </c>
      <c r="AV636" s="14" t="s">
        <v>83</v>
      </c>
      <c r="AW636" s="14" t="s">
        <v>32</v>
      </c>
      <c r="AX636" s="14" t="s">
        <v>76</v>
      </c>
      <c r="AY636" s="167" t="s">
        <v>375</v>
      </c>
    </row>
    <row r="637" spans="2:65" s="12" customFormat="1" ht="11.25" x14ac:dyDescent="0.2">
      <c r="B637" s="151"/>
      <c r="D637" s="152" t="s">
        <v>384</v>
      </c>
      <c r="E637" s="153" t="s">
        <v>1</v>
      </c>
      <c r="F637" s="154" t="s">
        <v>4869</v>
      </c>
      <c r="H637" s="155">
        <v>1</v>
      </c>
      <c r="I637" s="156"/>
      <c r="L637" s="151"/>
      <c r="M637" s="157"/>
      <c r="T637" s="158"/>
      <c r="AT637" s="153" t="s">
        <v>384</v>
      </c>
      <c r="AU637" s="153" t="s">
        <v>85</v>
      </c>
      <c r="AV637" s="12" t="s">
        <v>85</v>
      </c>
      <c r="AW637" s="12" t="s">
        <v>32</v>
      </c>
      <c r="AX637" s="12" t="s">
        <v>76</v>
      </c>
      <c r="AY637" s="153" t="s">
        <v>375</v>
      </c>
    </row>
    <row r="638" spans="2:65" s="12" customFormat="1" ht="11.25" x14ac:dyDescent="0.2">
      <c r="B638" s="151"/>
      <c r="D638" s="152" t="s">
        <v>384</v>
      </c>
      <c r="E638" s="153" t="s">
        <v>1</v>
      </c>
      <c r="F638" s="154" t="s">
        <v>4870</v>
      </c>
      <c r="H638" s="155">
        <v>1</v>
      </c>
      <c r="I638" s="156"/>
      <c r="L638" s="151"/>
      <c r="M638" s="157"/>
      <c r="T638" s="158"/>
      <c r="AT638" s="153" t="s">
        <v>384</v>
      </c>
      <c r="AU638" s="153" t="s">
        <v>85</v>
      </c>
      <c r="AV638" s="12" t="s">
        <v>85</v>
      </c>
      <c r="AW638" s="12" t="s">
        <v>32</v>
      </c>
      <c r="AX638" s="12" t="s">
        <v>76</v>
      </c>
      <c r="AY638" s="153" t="s">
        <v>375</v>
      </c>
    </row>
    <row r="639" spans="2:65" s="13" customFormat="1" ht="11.25" x14ac:dyDescent="0.2">
      <c r="B639" s="159"/>
      <c r="D639" s="152" t="s">
        <v>384</v>
      </c>
      <c r="E639" s="160" t="s">
        <v>1</v>
      </c>
      <c r="F639" s="161" t="s">
        <v>387</v>
      </c>
      <c r="H639" s="162">
        <v>2</v>
      </c>
      <c r="I639" s="163"/>
      <c r="L639" s="159"/>
      <c r="M639" s="164"/>
      <c r="T639" s="165"/>
      <c r="AT639" s="160" t="s">
        <v>384</v>
      </c>
      <c r="AU639" s="160" t="s">
        <v>85</v>
      </c>
      <c r="AV639" s="13" t="s">
        <v>382</v>
      </c>
      <c r="AW639" s="13" t="s">
        <v>32</v>
      </c>
      <c r="AX639" s="13" t="s">
        <v>83</v>
      </c>
      <c r="AY639" s="160" t="s">
        <v>375</v>
      </c>
    </row>
    <row r="640" spans="2:65" s="1" customFormat="1" ht="21.75" customHeight="1" x14ac:dyDescent="0.2">
      <c r="B640" s="32"/>
      <c r="C640" s="138" t="s">
        <v>1151</v>
      </c>
      <c r="D640" s="138" t="s">
        <v>377</v>
      </c>
      <c r="E640" s="139" t="s">
        <v>4871</v>
      </c>
      <c r="F640" s="140" t="s">
        <v>4872</v>
      </c>
      <c r="G640" s="141" t="s">
        <v>532</v>
      </c>
      <c r="H640" s="142">
        <v>15</v>
      </c>
      <c r="I640" s="143"/>
      <c r="J640" s="144">
        <f>ROUND(I640*H640,2)</f>
        <v>0</v>
      </c>
      <c r="K640" s="140" t="s">
        <v>381</v>
      </c>
      <c r="L640" s="32"/>
      <c r="M640" s="145" t="s">
        <v>1</v>
      </c>
      <c r="N640" s="146" t="s">
        <v>41</v>
      </c>
      <c r="P640" s="147">
        <f>O640*H640</f>
        <v>0</v>
      </c>
      <c r="Q640" s="147">
        <v>4.684E-2</v>
      </c>
      <c r="R640" s="147">
        <f>Q640*H640</f>
        <v>0.7026</v>
      </c>
      <c r="S640" s="147">
        <v>0</v>
      </c>
      <c r="T640" s="148">
        <f>S640*H640</f>
        <v>0</v>
      </c>
      <c r="AR640" s="149" t="s">
        <v>382</v>
      </c>
      <c r="AT640" s="149" t="s">
        <v>377</v>
      </c>
      <c r="AU640" s="149" t="s">
        <v>85</v>
      </c>
      <c r="AY640" s="17" t="s">
        <v>375</v>
      </c>
      <c r="BE640" s="150">
        <f>IF(N640="základní",J640,0)</f>
        <v>0</v>
      </c>
      <c r="BF640" s="150">
        <f>IF(N640="snížená",J640,0)</f>
        <v>0</v>
      </c>
      <c r="BG640" s="150">
        <f>IF(N640="zákl. přenesená",J640,0)</f>
        <v>0</v>
      </c>
      <c r="BH640" s="150">
        <f>IF(N640="sníž. přenesená",J640,0)</f>
        <v>0</v>
      </c>
      <c r="BI640" s="150">
        <f>IF(N640="nulová",J640,0)</f>
        <v>0</v>
      </c>
      <c r="BJ640" s="17" t="s">
        <v>83</v>
      </c>
      <c r="BK640" s="150">
        <f>ROUND(I640*H640,2)</f>
        <v>0</v>
      </c>
      <c r="BL640" s="17" t="s">
        <v>382</v>
      </c>
      <c r="BM640" s="149" t="s">
        <v>4873</v>
      </c>
    </row>
    <row r="641" spans="2:65" s="12" customFormat="1" ht="11.25" x14ac:dyDescent="0.2">
      <c r="B641" s="151"/>
      <c r="D641" s="152" t="s">
        <v>384</v>
      </c>
      <c r="E641" s="153" t="s">
        <v>1</v>
      </c>
      <c r="F641" s="154" t="s">
        <v>4874</v>
      </c>
      <c r="H641" s="155">
        <v>2</v>
      </c>
      <c r="I641" s="156"/>
      <c r="L641" s="151"/>
      <c r="M641" s="157"/>
      <c r="T641" s="158"/>
      <c r="AT641" s="153" t="s">
        <v>384</v>
      </c>
      <c r="AU641" s="153" t="s">
        <v>85</v>
      </c>
      <c r="AV641" s="12" t="s">
        <v>85</v>
      </c>
      <c r="AW641" s="12" t="s">
        <v>32</v>
      </c>
      <c r="AX641" s="12" t="s">
        <v>76</v>
      </c>
      <c r="AY641" s="153" t="s">
        <v>375</v>
      </c>
    </row>
    <row r="642" spans="2:65" s="12" customFormat="1" ht="11.25" x14ac:dyDescent="0.2">
      <c r="B642" s="151"/>
      <c r="D642" s="152" t="s">
        <v>384</v>
      </c>
      <c r="E642" s="153" t="s">
        <v>1</v>
      </c>
      <c r="F642" s="154" t="s">
        <v>4875</v>
      </c>
      <c r="H642" s="155">
        <v>2</v>
      </c>
      <c r="I642" s="156"/>
      <c r="L642" s="151"/>
      <c r="M642" s="157"/>
      <c r="T642" s="158"/>
      <c r="AT642" s="153" t="s">
        <v>384</v>
      </c>
      <c r="AU642" s="153" t="s">
        <v>85</v>
      </c>
      <c r="AV642" s="12" t="s">
        <v>85</v>
      </c>
      <c r="AW642" s="12" t="s">
        <v>32</v>
      </c>
      <c r="AX642" s="12" t="s">
        <v>76</v>
      </c>
      <c r="AY642" s="153" t="s">
        <v>375</v>
      </c>
    </row>
    <row r="643" spans="2:65" s="12" customFormat="1" ht="11.25" x14ac:dyDescent="0.2">
      <c r="B643" s="151"/>
      <c r="D643" s="152" t="s">
        <v>384</v>
      </c>
      <c r="E643" s="153" t="s">
        <v>1</v>
      </c>
      <c r="F643" s="154" t="s">
        <v>4876</v>
      </c>
      <c r="H643" s="155">
        <v>3</v>
      </c>
      <c r="I643" s="156"/>
      <c r="L643" s="151"/>
      <c r="M643" s="157"/>
      <c r="T643" s="158"/>
      <c r="AT643" s="153" t="s">
        <v>384</v>
      </c>
      <c r="AU643" s="153" t="s">
        <v>85</v>
      </c>
      <c r="AV643" s="12" t="s">
        <v>85</v>
      </c>
      <c r="AW643" s="12" t="s">
        <v>32</v>
      </c>
      <c r="AX643" s="12" t="s">
        <v>76</v>
      </c>
      <c r="AY643" s="153" t="s">
        <v>375</v>
      </c>
    </row>
    <row r="644" spans="2:65" s="12" customFormat="1" ht="11.25" x14ac:dyDescent="0.2">
      <c r="B644" s="151"/>
      <c r="D644" s="152" t="s">
        <v>384</v>
      </c>
      <c r="E644" s="153" t="s">
        <v>1</v>
      </c>
      <c r="F644" s="154" t="s">
        <v>4877</v>
      </c>
      <c r="H644" s="155">
        <v>1</v>
      </c>
      <c r="I644" s="156"/>
      <c r="L644" s="151"/>
      <c r="M644" s="157"/>
      <c r="T644" s="158"/>
      <c r="AT644" s="153" t="s">
        <v>384</v>
      </c>
      <c r="AU644" s="153" t="s">
        <v>85</v>
      </c>
      <c r="AV644" s="12" t="s">
        <v>85</v>
      </c>
      <c r="AW644" s="12" t="s">
        <v>32</v>
      </c>
      <c r="AX644" s="12" t="s">
        <v>76</v>
      </c>
      <c r="AY644" s="153" t="s">
        <v>375</v>
      </c>
    </row>
    <row r="645" spans="2:65" s="12" customFormat="1" ht="11.25" x14ac:dyDescent="0.2">
      <c r="B645" s="151"/>
      <c r="D645" s="152" t="s">
        <v>384</v>
      </c>
      <c r="E645" s="153" t="s">
        <v>1</v>
      </c>
      <c r="F645" s="154" t="s">
        <v>4878</v>
      </c>
      <c r="H645" s="155">
        <v>1</v>
      </c>
      <c r="I645" s="156"/>
      <c r="L645" s="151"/>
      <c r="M645" s="157"/>
      <c r="T645" s="158"/>
      <c r="AT645" s="153" t="s">
        <v>384</v>
      </c>
      <c r="AU645" s="153" t="s">
        <v>85</v>
      </c>
      <c r="AV645" s="12" t="s">
        <v>85</v>
      </c>
      <c r="AW645" s="12" t="s">
        <v>32</v>
      </c>
      <c r="AX645" s="12" t="s">
        <v>76</v>
      </c>
      <c r="AY645" s="153" t="s">
        <v>375</v>
      </c>
    </row>
    <row r="646" spans="2:65" s="12" customFormat="1" ht="11.25" x14ac:dyDescent="0.2">
      <c r="B646" s="151"/>
      <c r="D646" s="152" t="s">
        <v>384</v>
      </c>
      <c r="E646" s="153" t="s">
        <v>1</v>
      </c>
      <c r="F646" s="154" t="s">
        <v>4879</v>
      </c>
      <c r="H646" s="155">
        <v>1</v>
      </c>
      <c r="I646" s="156"/>
      <c r="L646" s="151"/>
      <c r="M646" s="157"/>
      <c r="T646" s="158"/>
      <c r="AT646" s="153" t="s">
        <v>384</v>
      </c>
      <c r="AU646" s="153" t="s">
        <v>85</v>
      </c>
      <c r="AV646" s="12" t="s">
        <v>85</v>
      </c>
      <c r="AW646" s="12" t="s">
        <v>32</v>
      </c>
      <c r="AX646" s="12" t="s">
        <v>76</v>
      </c>
      <c r="AY646" s="153" t="s">
        <v>375</v>
      </c>
    </row>
    <row r="647" spans="2:65" s="12" customFormat="1" ht="11.25" x14ac:dyDescent="0.2">
      <c r="B647" s="151"/>
      <c r="D647" s="152" t="s">
        <v>384</v>
      </c>
      <c r="E647" s="153" t="s">
        <v>1</v>
      </c>
      <c r="F647" s="154" t="s">
        <v>4880</v>
      </c>
      <c r="H647" s="155">
        <v>1</v>
      </c>
      <c r="I647" s="156"/>
      <c r="L647" s="151"/>
      <c r="M647" s="157"/>
      <c r="T647" s="158"/>
      <c r="AT647" s="153" t="s">
        <v>384</v>
      </c>
      <c r="AU647" s="153" t="s">
        <v>85</v>
      </c>
      <c r="AV647" s="12" t="s">
        <v>85</v>
      </c>
      <c r="AW647" s="12" t="s">
        <v>32</v>
      </c>
      <c r="AX647" s="12" t="s">
        <v>76</v>
      </c>
      <c r="AY647" s="153" t="s">
        <v>375</v>
      </c>
    </row>
    <row r="648" spans="2:65" s="12" customFormat="1" ht="11.25" x14ac:dyDescent="0.2">
      <c r="B648" s="151"/>
      <c r="D648" s="152" t="s">
        <v>384</v>
      </c>
      <c r="E648" s="153" t="s">
        <v>1</v>
      </c>
      <c r="F648" s="154" t="s">
        <v>4881</v>
      </c>
      <c r="H648" s="155">
        <v>1</v>
      </c>
      <c r="I648" s="156"/>
      <c r="L648" s="151"/>
      <c r="M648" s="157"/>
      <c r="T648" s="158"/>
      <c r="AT648" s="153" t="s">
        <v>384</v>
      </c>
      <c r="AU648" s="153" t="s">
        <v>85</v>
      </c>
      <c r="AV648" s="12" t="s">
        <v>85</v>
      </c>
      <c r="AW648" s="12" t="s">
        <v>32</v>
      </c>
      <c r="AX648" s="12" t="s">
        <v>76</v>
      </c>
      <c r="AY648" s="153" t="s">
        <v>375</v>
      </c>
    </row>
    <row r="649" spans="2:65" s="12" customFormat="1" ht="11.25" x14ac:dyDescent="0.2">
      <c r="B649" s="151"/>
      <c r="D649" s="152" t="s">
        <v>384</v>
      </c>
      <c r="E649" s="153" t="s">
        <v>1</v>
      </c>
      <c r="F649" s="154" t="s">
        <v>4882</v>
      </c>
      <c r="H649" s="155">
        <v>2</v>
      </c>
      <c r="I649" s="156"/>
      <c r="L649" s="151"/>
      <c r="M649" s="157"/>
      <c r="T649" s="158"/>
      <c r="AT649" s="153" t="s">
        <v>384</v>
      </c>
      <c r="AU649" s="153" t="s">
        <v>85</v>
      </c>
      <c r="AV649" s="12" t="s">
        <v>85</v>
      </c>
      <c r="AW649" s="12" t="s">
        <v>32</v>
      </c>
      <c r="AX649" s="12" t="s">
        <v>76</v>
      </c>
      <c r="AY649" s="153" t="s">
        <v>375</v>
      </c>
    </row>
    <row r="650" spans="2:65" s="12" customFormat="1" ht="11.25" x14ac:dyDescent="0.2">
      <c r="B650" s="151"/>
      <c r="D650" s="152" t="s">
        <v>384</v>
      </c>
      <c r="E650" s="153" t="s">
        <v>1</v>
      </c>
      <c r="F650" s="154" t="s">
        <v>4883</v>
      </c>
      <c r="H650" s="155">
        <v>1</v>
      </c>
      <c r="I650" s="156"/>
      <c r="L650" s="151"/>
      <c r="M650" s="157"/>
      <c r="T650" s="158"/>
      <c r="AT650" s="153" t="s">
        <v>384</v>
      </c>
      <c r="AU650" s="153" t="s">
        <v>85</v>
      </c>
      <c r="AV650" s="12" t="s">
        <v>85</v>
      </c>
      <c r="AW650" s="12" t="s">
        <v>32</v>
      </c>
      <c r="AX650" s="12" t="s">
        <v>76</v>
      </c>
      <c r="AY650" s="153" t="s">
        <v>375</v>
      </c>
    </row>
    <row r="651" spans="2:65" s="13" customFormat="1" ht="11.25" x14ac:dyDescent="0.2">
      <c r="B651" s="159"/>
      <c r="D651" s="152" t="s">
        <v>384</v>
      </c>
      <c r="E651" s="160" t="s">
        <v>1</v>
      </c>
      <c r="F651" s="161" t="s">
        <v>387</v>
      </c>
      <c r="H651" s="162">
        <v>15</v>
      </c>
      <c r="I651" s="163"/>
      <c r="L651" s="159"/>
      <c r="M651" s="164"/>
      <c r="T651" s="165"/>
      <c r="AT651" s="160" t="s">
        <v>384</v>
      </c>
      <c r="AU651" s="160" t="s">
        <v>85</v>
      </c>
      <c r="AV651" s="13" t="s">
        <v>382</v>
      </c>
      <c r="AW651" s="13" t="s">
        <v>32</v>
      </c>
      <c r="AX651" s="13" t="s">
        <v>83</v>
      </c>
      <c r="AY651" s="160" t="s">
        <v>375</v>
      </c>
    </row>
    <row r="652" spans="2:65" s="1" customFormat="1" ht="21.75" customHeight="1" x14ac:dyDescent="0.2">
      <c r="B652" s="32"/>
      <c r="C652" s="138" t="s">
        <v>1155</v>
      </c>
      <c r="D652" s="138" t="s">
        <v>377</v>
      </c>
      <c r="E652" s="139" t="s">
        <v>4884</v>
      </c>
      <c r="F652" s="140" t="s">
        <v>4885</v>
      </c>
      <c r="G652" s="141" t="s">
        <v>532</v>
      </c>
      <c r="H652" s="142">
        <v>5</v>
      </c>
      <c r="I652" s="143"/>
      <c r="J652" s="144">
        <f>ROUND(I652*H652,2)</f>
        <v>0</v>
      </c>
      <c r="K652" s="140" t="s">
        <v>381</v>
      </c>
      <c r="L652" s="32"/>
      <c r="M652" s="145" t="s">
        <v>1</v>
      </c>
      <c r="N652" s="146" t="s">
        <v>41</v>
      </c>
      <c r="P652" s="147">
        <f>O652*H652</f>
        <v>0</v>
      </c>
      <c r="Q652" s="147">
        <v>7.1459999999999996E-2</v>
      </c>
      <c r="R652" s="147">
        <f>Q652*H652</f>
        <v>0.35729999999999995</v>
      </c>
      <c r="S652" s="147">
        <v>0</v>
      </c>
      <c r="T652" s="148">
        <f>S652*H652</f>
        <v>0</v>
      </c>
      <c r="AR652" s="149" t="s">
        <v>382</v>
      </c>
      <c r="AT652" s="149" t="s">
        <v>377</v>
      </c>
      <c r="AU652" s="149" t="s">
        <v>85</v>
      </c>
      <c r="AY652" s="17" t="s">
        <v>375</v>
      </c>
      <c r="BE652" s="150">
        <f>IF(N652="základní",J652,0)</f>
        <v>0</v>
      </c>
      <c r="BF652" s="150">
        <f>IF(N652="snížená",J652,0)</f>
        <v>0</v>
      </c>
      <c r="BG652" s="150">
        <f>IF(N652="zákl. přenesená",J652,0)</f>
        <v>0</v>
      </c>
      <c r="BH652" s="150">
        <f>IF(N652="sníž. přenesená",J652,0)</f>
        <v>0</v>
      </c>
      <c r="BI652" s="150">
        <f>IF(N652="nulová",J652,0)</f>
        <v>0</v>
      </c>
      <c r="BJ652" s="17" t="s">
        <v>83</v>
      </c>
      <c r="BK652" s="150">
        <f>ROUND(I652*H652,2)</f>
        <v>0</v>
      </c>
      <c r="BL652" s="17" t="s">
        <v>382</v>
      </c>
      <c r="BM652" s="149" t="s">
        <v>4886</v>
      </c>
    </row>
    <row r="653" spans="2:65" s="12" customFormat="1" ht="11.25" x14ac:dyDescent="0.2">
      <c r="B653" s="151"/>
      <c r="D653" s="152" t="s">
        <v>384</v>
      </c>
      <c r="E653" s="153" t="s">
        <v>1</v>
      </c>
      <c r="F653" s="154" t="s">
        <v>4887</v>
      </c>
      <c r="H653" s="155">
        <v>2</v>
      </c>
      <c r="I653" s="156"/>
      <c r="L653" s="151"/>
      <c r="M653" s="157"/>
      <c r="T653" s="158"/>
      <c r="AT653" s="153" t="s">
        <v>384</v>
      </c>
      <c r="AU653" s="153" t="s">
        <v>85</v>
      </c>
      <c r="AV653" s="12" t="s">
        <v>85</v>
      </c>
      <c r="AW653" s="12" t="s">
        <v>32</v>
      </c>
      <c r="AX653" s="12" t="s">
        <v>76</v>
      </c>
      <c r="AY653" s="153" t="s">
        <v>375</v>
      </c>
    </row>
    <row r="654" spans="2:65" s="12" customFormat="1" ht="11.25" x14ac:dyDescent="0.2">
      <c r="B654" s="151"/>
      <c r="D654" s="152" t="s">
        <v>384</v>
      </c>
      <c r="E654" s="153" t="s">
        <v>1</v>
      </c>
      <c r="F654" s="154" t="s">
        <v>4888</v>
      </c>
      <c r="H654" s="155">
        <v>3</v>
      </c>
      <c r="I654" s="156"/>
      <c r="L654" s="151"/>
      <c r="M654" s="157"/>
      <c r="T654" s="158"/>
      <c r="AT654" s="153" t="s">
        <v>384</v>
      </c>
      <c r="AU654" s="153" t="s">
        <v>85</v>
      </c>
      <c r="AV654" s="12" t="s">
        <v>85</v>
      </c>
      <c r="AW654" s="12" t="s">
        <v>32</v>
      </c>
      <c r="AX654" s="12" t="s">
        <v>76</v>
      </c>
      <c r="AY654" s="153" t="s">
        <v>375</v>
      </c>
    </row>
    <row r="655" spans="2:65" s="13" customFormat="1" ht="11.25" x14ac:dyDescent="0.2">
      <c r="B655" s="159"/>
      <c r="D655" s="152" t="s">
        <v>384</v>
      </c>
      <c r="E655" s="160" t="s">
        <v>1</v>
      </c>
      <c r="F655" s="161" t="s">
        <v>387</v>
      </c>
      <c r="H655" s="162">
        <v>5</v>
      </c>
      <c r="I655" s="163"/>
      <c r="L655" s="159"/>
      <c r="M655" s="164"/>
      <c r="T655" s="165"/>
      <c r="AT655" s="160" t="s">
        <v>384</v>
      </c>
      <c r="AU655" s="160" t="s">
        <v>85</v>
      </c>
      <c r="AV655" s="13" t="s">
        <v>382</v>
      </c>
      <c r="AW655" s="13" t="s">
        <v>32</v>
      </c>
      <c r="AX655" s="13" t="s">
        <v>83</v>
      </c>
      <c r="AY655" s="160" t="s">
        <v>375</v>
      </c>
    </row>
    <row r="656" spans="2:65" s="1" customFormat="1" ht="24.2" customHeight="1" x14ac:dyDescent="0.2">
      <c r="B656" s="32"/>
      <c r="C656" s="179" t="s">
        <v>1160</v>
      </c>
      <c r="D656" s="179" t="s">
        <v>657</v>
      </c>
      <c r="E656" s="180" t="s">
        <v>4889</v>
      </c>
      <c r="F656" s="181" t="s">
        <v>4890</v>
      </c>
      <c r="G656" s="182" t="s">
        <v>532</v>
      </c>
      <c r="H656" s="183">
        <v>6</v>
      </c>
      <c r="I656" s="184"/>
      <c r="J656" s="185">
        <f>ROUND(I656*H656,2)</f>
        <v>0</v>
      </c>
      <c r="K656" s="181" t="s">
        <v>381</v>
      </c>
      <c r="L656" s="186"/>
      <c r="M656" s="187" t="s">
        <v>1</v>
      </c>
      <c r="N656" s="188" t="s">
        <v>41</v>
      </c>
      <c r="P656" s="147">
        <f>O656*H656</f>
        <v>0</v>
      </c>
      <c r="Q656" s="147">
        <v>1.7860000000000001E-2</v>
      </c>
      <c r="R656" s="147">
        <f>Q656*H656</f>
        <v>0.10716000000000001</v>
      </c>
      <c r="S656" s="147">
        <v>0</v>
      </c>
      <c r="T656" s="148">
        <f>S656*H656</f>
        <v>0</v>
      </c>
      <c r="AR656" s="149" t="s">
        <v>424</v>
      </c>
      <c r="AT656" s="149" t="s">
        <v>657</v>
      </c>
      <c r="AU656" s="149" t="s">
        <v>85</v>
      </c>
      <c r="AY656" s="17" t="s">
        <v>375</v>
      </c>
      <c r="BE656" s="150">
        <f>IF(N656="základní",J656,0)</f>
        <v>0</v>
      </c>
      <c r="BF656" s="150">
        <f>IF(N656="snížená",J656,0)</f>
        <v>0</v>
      </c>
      <c r="BG656" s="150">
        <f>IF(N656="zákl. přenesená",J656,0)</f>
        <v>0</v>
      </c>
      <c r="BH656" s="150">
        <f>IF(N656="sníž. přenesená",J656,0)</f>
        <v>0</v>
      </c>
      <c r="BI656" s="150">
        <f>IF(N656="nulová",J656,0)</f>
        <v>0</v>
      </c>
      <c r="BJ656" s="17" t="s">
        <v>83</v>
      </c>
      <c r="BK656" s="150">
        <f>ROUND(I656*H656,2)</f>
        <v>0</v>
      </c>
      <c r="BL656" s="17" t="s">
        <v>382</v>
      </c>
      <c r="BM656" s="149" t="s">
        <v>4891</v>
      </c>
    </row>
    <row r="657" spans="2:65" s="12" customFormat="1" ht="11.25" x14ac:dyDescent="0.2">
      <c r="B657" s="151"/>
      <c r="D657" s="152" t="s">
        <v>384</v>
      </c>
      <c r="E657" s="153" t="s">
        <v>1</v>
      </c>
      <c r="F657" s="154" t="s">
        <v>4892</v>
      </c>
      <c r="H657" s="155">
        <v>2</v>
      </c>
      <c r="I657" s="156"/>
      <c r="L657" s="151"/>
      <c r="M657" s="157"/>
      <c r="T657" s="158"/>
      <c r="AT657" s="153" t="s">
        <v>384</v>
      </c>
      <c r="AU657" s="153" t="s">
        <v>85</v>
      </c>
      <c r="AV657" s="12" t="s">
        <v>85</v>
      </c>
      <c r="AW657" s="12" t="s">
        <v>32</v>
      </c>
      <c r="AX657" s="12" t="s">
        <v>76</v>
      </c>
      <c r="AY657" s="153" t="s">
        <v>375</v>
      </c>
    </row>
    <row r="658" spans="2:65" s="12" customFormat="1" ht="11.25" x14ac:dyDescent="0.2">
      <c r="B658" s="151"/>
      <c r="D658" s="152" t="s">
        <v>384</v>
      </c>
      <c r="E658" s="153" t="s">
        <v>1</v>
      </c>
      <c r="F658" s="154" t="s">
        <v>4893</v>
      </c>
      <c r="H658" s="155">
        <v>4</v>
      </c>
      <c r="I658" s="156"/>
      <c r="L658" s="151"/>
      <c r="M658" s="157"/>
      <c r="T658" s="158"/>
      <c r="AT658" s="153" t="s">
        <v>384</v>
      </c>
      <c r="AU658" s="153" t="s">
        <v>85</v>
      </c>
      <c r="AV658" s="12" t="s">
        <v>85</v>
      </c>
      <c r="AW658" s="12" t="s">
        <v>32</v>
      </c>
      <c r="AX658" s="12" t="s">
        <v>76</v>
      </c>
      <c r="AY658" s="153" t="s">
        <v>375</v>
      </c>
    </row>
    <row r="659" spans="2:65" s="13" customFormat="1" ht="11.25" x14ac:dyDescent="0.2">
      <c r="B659" s="159"/>
      <c r="D659" s="152" t="s">
        <v>384</v>
      </c>
      <c r="E659" s="160" t="s">
        <v>1</v>
      </c>
      <c r="F659" s="161" t="s">
        <v>387</v>
      </c>
      <c r="H659" s="162">
        <v>6</v>
      </c>
      <c r="I659" s="163"/>
      <c r="L659" s="159"/>
      <c r="M659" s="164"/>
      <c r="T659" s="165"/>
      <c r="AT659" s="160" t="s">
        <v>384</v>
      </c>
      <c r="AU659" s="160" t="s">
        <v>85</v>
      </c>
      <c r="AV659" s="13" t="s">
        <v>382</v>
      </c>
      <c r="AW659" s="13" t="s">
        <v>32</v>
      </c>
      <c r="AX659" s="13" t="s">
        <v>83</v>
      </c>
      <c r="AY659" s="160" t="s">
        <v>375</v>
      </c>
    </row>
    <row r="660" spans="2:65" s="1" customFormat="1" ht="24.2" customHeight="1" x14ac:dyDescent="0.2">
      <c r="B660" s="32"/>
      <c r="C660" s="179" t="s">
        <v>1166</v>
      </c>
      <c r="D660" s="179" t="s">
        <v>657</v>
      </c>
      <c r="E660" s="180" t="s">
        <v>1136</v>
      </c>
      <c r="F660" s="181" t="s">
        <v>4894</v>
      </c>
      <c r="G660" s="182" t="s">
        <v>532</v>
      </c>
      <c r="H660" s="183">
        <v>1</v>
      </c>
      <c r="I660" s="184"/>
      <c r="J660" s="185">
        <f>ROUND(I660*H660,2)</f>
        <v>0</v>
      </c>
      <c r="K660" s="181" t="s">
        <v>381</v>
      </c>
      <c r="L660" s="186"/>
      <c r="M660" s="187" t="s">
        <v>1</v>
      </c>
      <c r="N660" s="188" t="s">
        <v>41</v>
      </c>
      <c r="P660" s="147">
        <f>O660*H660</f>
        <v>0</v>
      </c>
      <c r="Q660" s="147">
        <v>1.95E-2</v>
      </c>
      <c r="R660" s="147">
        <f>Q660*H660</f>
        <v>1.95E-2</v>
      </c>
      <c r="S660" s="147">
        <v>0</v>
      </c>
      <c r="T660" s="148">
        <f>S660*H660</f>
        <v>0</v>
      </c>
      <c r="AR660" s="149" t="s">
        <v>424</v>
      </c>
      <c r="AT660" s="149" t="s">
        <v>657</v>
      </c>
      <c r="AU660" s="149" t="s">
        <v>85</v>
      </c>
      <c r="AY660" s="17" t="s">
        <v>375</v>
      </c>
      <c r="BE660" s="150">
        <f>IF(N660="základní",J660,0)</f>
        <v>0</v>
      </c>
      <c r="BF660" s="150">
        <f>IF(N660="snížená",J660,0)</f>
        <v>0</v>
      </c>
      <c r="BG660" s="150">
        <f>IF(N660="zákl. přenesená",J660,0)</f>
        <v>0</v>
      </c>
      <c r="BH660" s="150">
        <f>IF(N660="sníž. přenesená",J660,0)</f>
        <v>0</v>
      </c>
      <c r="BI660" s="150">
        <f>IF(N660="nulová",J660,0)</f>
        <v>0</v>
      </c>
      <c r="BJ660" s="17" t="s">
        <v>83</v>
      </c>
      <c r="BK660" s="150">
        <f>ROUND(I660*H660,2)</f>
        <v>0</v>
      </c>
      <c r="BL660" s="17" t="s">
        <v>382</v>
      </c>
      <c r="BM660" s="149" t="s">
        <v>4895</v>
      </c>
    </row>
    <row r="661" spans="2:65" s="1" customFormat="1" ht="19.5" x14ac:dyDescent="0.2">
      <c r="B661" s="32"/>
      <c r="D661" s="152" t="s">
        <v>1139</v>
      </c>
      <c r="F661" s="189" t="s">
        <v>1140</v>
      </c>
      <c r="I661" s="190"/>
      <c r="L661" s="32"/>
      <c r="M661" s="191"/>
      <c r="T661" s="56"/>
      <c r="AT661" s="17" t="s">
        <v>1139</v>
      </c>
      <c r="AU661" s="17" t="s">
        <v>85</v>
      </c>
    </row>
    <row r="662" spans="2:65" s="12" customFormat="1" ht="11.25" x14ac:dyDescent="0.2">
      <c r="B662" s="151"/>
      <c r="D662" s="152" t="s">
        <v>384</v>
      </c>
      <c r="E662" s="153" t="s">
        <v>1</v>
      </c>
      <c r="F662" s="154" t="s">
        <v>4870</v>
      </c>
      <c r="H662" s="155">
        <v>1</v>
      </c>
      <c r="I662" s="156"/>
      <c r="L662" s="151"/>
      <c r="M662" s="157"/>
      <c r="T662" s="158"/>
      <c r="AT662" s="153" t="s">
        <v>384</v>
      </c>
      <c r="AU662" s="153" t="s">
        <v>85</v>
      </c>
      <c r="AV662" s="12" t="s">
        <v>85</v>
      </c>
      <c r="AW662" s="12" t="s">
        <v>32</v>
      </c>
      <c r="AX662" s="12" t="s">
        <v>83</v>
      </c>
      <c r="AY662" s="153" t="s">
        <v>375</v>
      </c>
    </row>
    <row r="663" spans="2:65" s="1" customFormat="1" ht="24.2" customHeight="1" x14ac:dyDescent="0.2">
      <c r="B663" s="32"/>
      <c r="C663" s="179" t="s">
        <v>1172</v>
      </c>
      <c r="D663" s="179" t="s">
        <v>657</v>
      </c>
      <c r="E663" s="180" t="s">
        <v>4896</v>
      </c>
      <c r="F663" s="181" t="s">
        <v>4897</v>
      </c>
      <c r="G663" s="182" t="s">
        <v>532</v>
      </c>
      <c r="H663" s="183">
        <v>2</v>
      </c>
      <c r="I663" s="184"/>
      <c r="J663" s="185">
        <f>ROUND(I663*H663,2)</f>
        <v>0</v>
      </c>
      <c r="K663" s="181" t="s">
        <v>381</v>
      </c>
      <c r="L663" s="186"/>
      <c r="M663" s="187" t="s">
        <v>1</v>
      </c>
      <c r="N663" s="188" t="s">
        <v>41</v>
      </c>
      <c r="P663" s="147">
        <f>O663*H663</f>
        <v>0</v>
      </c>
      <c r="Q663" s="147">
        <v>1.553E-2</v>
      </c>
      <c r="R663" s="147">
        <f>Q663*H663</f>
        <v>3.1060000000000001E-2</v>
      </c>
      <c r="S663" s="147">
        <v>0</v>
      </c>
      <c r="T663" s="148">
        <f>S663*H663</f>
        <v>0</v>
      </c>
      <c r="AR663" s="149" t="s">
        <v>424</v>
      </c>
      <c r="AT663" s="149" t="s">
        <v>657</v>
      </c>
      <c r="AU663" s="149" t="s">
        <v>85</v>
      </c>
      <c r="AY663" s="17" t="s">
        <v>375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83</v>
      </c>
      <c r="BK663" s="150">
        <f>ROUND(I663*H663,2)</f>
        <v>0</v>
      </c>
      <c r="BL663" s="17" t="s">
        <v>382</v>
      </c>
      <c r="BM663" s="149" t="s">
        <v>4898</v>
      </c>
    </row>
    <row r="664" spans="2:65" s="12" customFormat="1" ht="11.25" x14ac:dyDescent="0.2">
      <c r="B664" s="151"/>
      <c r="D664" s="152" t="s">
        <v>384</v>
      </c>
      <c r="E664" s="153" t="s">
        <v>1</v>
      </c>
      <c r="F664" s="154" t="s">
        <v>4899</v>
      </c>
      <c r="H664" s="155">
        <v>2</v>
      </c>
      <c r="I664" s="156"/>
      <c r="L664" s="151"/>
      <c r="M664" s="157"/>
      <c r="T664" s="158"/>
      <c r="AT664" s="153" t="s">
        <v>384</v>
      </c>
      <c r="AU664" s="153" t="s">
        <v>85</v>
      </c>
      <c r="AV664" s="12" t="s">
        <v>85</v>
      </c>
      <c r="AW664" s="12" t="s">
        <v>32</v>
      </c>
      <c r="AX664" s="12" t="s">
        <v>76</v>
      </c>
      <c r="AY664" s="153" t="s">
        <v>375</v>
      </c>
    </row>
    <row r="665" spans="2:65" s="13" customFormat="1" ht="11.25" x14ac:dyDescent="0.2">
      <c r="B665" s="159"/>
      <c r="D665" s="152" t="s">
        <v>384</v>
      </c>
      <c r="E665" s="160" t="s">
        <v>1</v>
      </c>
      <c r="F665" s="161" t="s">
        <v>387</v>
      </c>
      <c r="H665" s="162">
        <v>2</v>
      </c>
      <c r="I665" s="163"/>
      <c r="L665" s="159"/>
      <c r="M665" s="164"/>
      <c r="T665" s="165"/>
      <c r="AT665" s="160" t="s">
        <v>384</v>
      </c>
      <c r="AU665" s="160" t="s">
        <v>85</v>
      </c>
      <c r="AV665" s="13" t="s">
        <v>382</v>
      </c>
      <c r="AW665" s="13" t="s">
        <v>32</v>
      </c>
      <c r="AX665" s="13" t="s">
        <v>83</v>
      </c>
      <c r="AY665" s="160" t="s">
        <v>375</v>
      </c>
    </row>
    <row r="666" spans="2:65" s="1" customFormat="1" ht="24.2" customHeight="1" x14ac:dyDescent="0.2">
      <c r="B666" s="32"/>
      <c r="C666" s="179" t="s">
        <v>1180</v>
      </c>
      <c r="D666" s="179" t="s">
        <v>657</v>
      </c>
      <c r="E666" s="180" t="s">
        <v>1132</v>
      </c>
      <c r="F666" s="181" t="s">
        <v>1133</v>
      </c>
      <c r="G666" s="182" t="s">
        <v>532</v>
      </c>
      <c r="H666" s="183">
        <v>10</v>
      </c>
      <c r="I666" s="184"/>
      <c r="J666" s="185">
        <f>ROUND(I666*H666,2)</f>
        <v>0</v>
      </c>
      <c r="K666" s="181" t="s">
        <v>381</v>
      </c>
      <c r="L666" s="186"/>
      <c r="M666" s="187" t="s">
        <v>1</v>
      </c>
      <c r="N666" s="188" t="s">
        <v>41</v>
      </c>
      <c r="P666" s="147">
        <f>O666*H666</f>
        <v>0</v>
      </c>
      <c r="Q666" s="147">
        <v>1.521E-2</v>
      </c>
      <c r="R666" s="147">
        <f>Q666*H666</f>
        <v>0.15209999999999999</v>
      </c>
      <c r="S666" s="147">
        <v>0</v>
      </c>
      <c r="T666" s="148">
        <f>S666*H666</f>
        <v>0</v>
      </c>
      <c r="AR666" s="149" t="s">
        <v>424</v>
      </c>
      <c r="AT666" s="149" t="s">
        <v>657</v>
      </c>
      <c r="AU666" s="149" t="s">
        <v>85</v>
      </c>
      <c r="AY666" s="17" t="s">
        <v>375</v>
      </c>
      <c r="BE666" s="150">
        <f>IF(N666="základní",J666,0)</f>
        <v>0</v>
      </c>
      <c r="BF666" s="150">
        <f>IF(N666="snížená",J666,0)</f>
        <v>0</v>
      </c>
      <c r="BG666" s="150">
        <f>IF(N666="zákl. přenesená",J666,0)</f>
        <v>0</v>
      </c>
      <c r="BH666" s="150">
        <f>IF(N666="sníž. přenesená",J666,0)</f>
        <v>0</v>
      </c>
      <c r="BI666" s="150">
        <f>IF(N666="nulová",J666,0)</f>
        <v>0</v>
      </c>
      <c r="BJ666" s="17" t="s">
        <v>83</v>
      </c>
      <c r="BK666" s="150">
        <f>ROUND(I666*H666,2)</f>
        <v>0</v>
      </c>
      <c r="BL666" s="17" t="s">
        <v>382</v>
      </c>
      <c r="BM666" s="149" t="s">
        <v>1134</v>
      </c>
    </row>
    <row r="667" spans="2:65" s="12" customFormat="1" ht="11.25" x14ac:dyDescent="0.2">
      <c r="B667" s="151"/>
      <c r="D667" s="152" t="s">
        <v>384</v>
      </c>
      <c r="E667" s="153" t="s">
        <v>1</v>
      </c>
      <c r="F667" s="154" t="s">
        <v>4865</v>
      </c>
      <c r="H667" s="155">
        <v>1</v>
      </c>
      <c r="I667" s="156"/>
      <c r="L667" s="151"/>
      <c r="M667" s="157"/>
      <c r="T667" s="158"/>
      <c r="AT667" s="153" t="s">
        <v>384</v>
      </c>
      <c r="AU667" s="153" t="s">
        <v>85</v>
      </c>
      <c r="AV667" s="12" t="s">
        <v>85</v>
      </c>
      <c r="AW667" s="12" t="s">
        <v>32</v>
      </c>
      <c r="AX667" s="12" t="s">
        <v>76</v>
      </c>
      <c r="AY667" s="153" t="s">
        <v>375</v>
      </c>
    </row>
    <row r="668" spans="2:65" s="12" customFormat="1" ht="11.25" x14ac:dyDescent="0.2">
      <c r="B668" s="151"/>
      <c r="D668" s="152" t="s">
        <v>384</v>
      </c>
      <c r="E668" s="153" t="s">
        <v>1</v>
      </c>
      <c r="F668" s="154" t="s">
        <v>4900</v>
      </c>
      <c r="H668" s="155">
        <v>6</v>
      </c>
      <c r="I668" s="156"/>
      <c r="L668" s="151"/>
      <c r="M668" s="157"/>
      <c r="T668" s="158"/>
      <c r="AT668" s="153" t="s">
        <v>384</v>
      </c>
      <c r="AU668" s="153" t="s">
        <v>85</v>
      </c>
      <c r="AV668" s="12" t="s">
        <v>85</v>
      </c>
      <c r="AW668" s="12" t="s">
        <v>32</v>
      </c>
      <c r="AX668" s="12" t="s">
        <v>76</v>
      </c>
      <c r="AY668" s="153" t="s">
        <v>375</v>
      </c>
    </row>
    <row r="669" spans="2:65" s="12" customFormat="1" ht="11.25" x14ac:dyDescent="0.2">
      <c r="B669" s="151"/>
      <c r="D669" s="152" t="s">
        <v>384</v>
      </c>
      <c r="E669" s="153" t="s">
        <v>1</v>
      </c>
      <c r="F669" s="154" t="s">
        <v>4901</v>
      </c>
      <c r="H669" s="155">
        <v>3</v>
      </c>
      <c r="I669" s="156"/>
      <c r="L669" s="151"/>
      <c r="M669" s="157"/>
      <c r="T669" s="158"/>
      <c r="AT669" s="153" t="s">
        <v>384</v>
      </c>
      <c r="AU669" s="153" t="s">
        <v>85</v>
      </c>
      <c r="AV669" s="12" t="s">
        <v>85</v>
      </c>
      <c r="AW669" s="12" t="s">
        <v>32</v>
      </c>
      <c r="AX669" s="12" t="s">
        <v>76</v>
      </c>
      <c r="AY669" s="153" t="s">
        <v>375</v>
      </c>
    </row>
    <row r="670" spans="2:65" s="13" customFormat="1" ht="11.25" x14ac:dyDescent="0.2">
      <c r="B670" s="159"/>
      <c r="D670" s="152" t="s">
        <v>384</v>
      </c>
      <c r="E670" s="160" t="s">
        <v>1</v>
      </c>
      <c r="F670" s="161" t="s">
        <v>387</v>
      </c>
      <c r="H670" s="162">
        <v>10</v>
      </c>
      <c r="I670" s="163"/>
      <c r="L670" s="159"/>
      <c r="M670" s="164"/>
      <c r="T670" s="165"/>
      <c r="AT670" s="160" t="s">
        <v>384</v>
      </c>
      <c r="AU670" s="160" t="s">
        <v>85</v>
      </c>
      <c r="AV670" s="13" t="s">
        <v>382</v>
      </c>
      <c r="AW670" s="13" t="s">
        <v>32</v>
      </c>
      <c r="AX670" s="13" t="s">
        <v>83</v>
      </c>
      <c r="AY670" s="160" t="s">
        <v>375</v>
      </c>
    </row>
    <row r="671" spans="2:65" s="1" customFormat="1" ht="24.2" customHeight="1" x14ac:dyDescent="0.2">
      <c r="B671" s="32"/>
      <c r="C671" s="179" t="s">
        <v>1189</v>
      </c>
      <c r="D671" s="179" t="s">
        <v>657</v>
      </c>
      <c r="E671" s="180" t="s">
        <v>1128</v>
      </c>
      <c r="F671" s="181" t="s">
        <v>1129</v>
      </c>
      <c r="G671" s="182" t="s">
        <v>532</v>
      </c>
      <c r="H671" s="183">
        <v>6</v>
      </c>
      <c r="I671" s="184"/>
      <c r="J671" s="185">
        <f>ROUND(I671*H671,2)</f>
        <v>0</v>
      </c>
      <c r="K671" s="181" t="s">
        <v>381</v>
      </c>
      <c r="L671" s="186"/>
      <c r="M671" s="187" t="s">
        <v>1</v>
      </c>
      <c r="N671" s="188" t="s">
        <v>41</v>
      </c>
      <c r="P671" s="147">
        <f>O671*H671</f>
        <v>0</v>
      </c>
      <c r="Q671" s="147">
        <v>1.489E-2</v>
      </c>
      <c r="R671" s="147">
        <f>Q671*H671</f>
        <v>8.9340000000000003E-2</v>
      </c>
      <c r="S671" s="147">
        <v>0</v>
      </c>
      <c r="T671" s="148">
        <f>S671*H671</f>
        <v>0</v>
      </c>
      <c r="AR671" s="149" t="s">
        <v>424</v>
      </c>
      <c r="AT671" s="149" t="s">
        <v>657</v>
      </c>
      <c r="AU671" s="149" t="s">
        <v>85</v>
      </c>
      <c r="AY671" s="17" t="s">
        <v>375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83</v>
      </c>
      <c r="BK671" s="150">
        <f>ROUND(I671*H671,2)</f>
        <v>0</v>
      </c>
      <c r="BL671" s="17" t="s">
        <v>382</v>
      </c>
      <c r="BM671" s="149" t="s">
        <v>1130</v>
      </c>
    </row>
    <row r="672" spans="2:65" s="12" customFormat="1" ht="11.25" x14ac:dyDescent="0.2">
      <c r="B672" s="151"/>
      <c r="D672" s="152" t="s">
        <v>384</v>
      </c>
      <c r="E672" s="153" t="s">
        <v>1</v>
      </c>
      <c r="F672" s="154" t="s">
        <v>4902</v>
      </c>
      <c r="H672" s="155">
        <v>4</v>
      </c>
      <c r="I672" s="156"/>
      <c r="L672" s="151"/>
      <c r="M672" s="157"/>
      <c r="T672" s="158"/>
      <c r="AT672" s="153" t="s">
        <v>384</v>
      </c>
      <c r="AU672" s="153" t="s">
        <v>85</v>
      </c>
      <c r="AV672" s="12" t="s">
        <v>85</v>
      </c>
      <c r="AW672" s="12" t="s">
        <v>32</v>
      </c>
      <c r="AX672" s="12" t="s">
        <v>76</v>
      </c>
      <c r="AY672" s="153" t="s">
        <v>375</v>
      </c>
    </row>
    <row r="673" spans="2:65" s="12" customFormat="1" ht="11.25" x14ac:dyDescent="0.2">
      <c r="B673" s="151"/>
      <c r="D673" s="152" t="s">
        <v>384</v>
      </c>
      <c r="E673" s="153" t="s">
        <v>1</v>
      </c>
      <c r="F673" s="154" t="s">
        <v>1604</v>
      </c>
      <c r="H673" s="155">
        <v>1</v>
      </c>
      <c r="I673" s="156"/>
      <c r="L673" s="151"/>
      <c r="M673" s="157"/>
      <c r="T673" s="158"/>
      <c r="AT673" s="153" t="s">
        <v>384</v>
      </c>
      <c r="AU673" s="153" t="s">
        <v>85</v>
      </c>
      <c r="AV673" s="12" t="s">
        <v>85</v>
      </c>
      <c r="AW673" s="12" t="s">
        <v>32</v>
      </c>
      <c r="AX673" s="12" t="s">
        <v>76</v>
      </c>
      <c r="AY673" s="153" t="s">
        <v>375</v>
      </c>
    </row>
    <row r="674" spans="2:65" s="12" customFormat="1" ht="11.25" x14ac:dyDescent="0.2">
      <c r="B674" s="151"/>
      <c r="D674" s="152" t="s">
        <v>384</v>
      </c>
      <c r="E674" s="153" t="s">
        <v>1</v>
      </c>
      <c r="F674" s="154" t="s">
        <v>4903</v>
      </c>
      <c r="H674" s="155">
        <v>1</v>
      </c>
      <c r="I674" s="156"/>
      <c r="L674" s="151"/>
      <c r="M674" s="157"/>
      <c r="T674" s="158"/>
      <c r="AT674" s="153" t="s">
        <v>384</v>
      </c>
      <c r="AU674" s="153" t="s">
        <v>85</v>
      </c>
      <c r="AV674" s="12" t="s">
        <v>85</v>
      </c>
      <c r="AW674" s="12" t="s">
        <v>32</v>
      </c>
      <c r="AX674" s="12" t="s">
        <v>76</v>
      </c>
      <c r="AY674" s="153" t="s">
        <v>375</v>
      </c>
    </row>
    <row r="675" spans="2:65" s="13" customFormat="1" ht="11.25" x14ac:dyDescent="0.2">
      <c r="B675" s="159"/>
      <c r="D675" s="152" t="s">
        <v>384</v>
      </c>
      <c r="E675" s="160" t="s">
        <v>1</v>
      </c>
      <c r="F675" s="161" t="s">
        <v>387</v>
      </c>
      <c r="H675" s="162">
        <v>6</v>
      </c>
      <c r="I675" s="163"/>
      <c r="L675" s="159"/>
      <c r="M675" s="164"/>
      <c r="T675" s="165"/>
      <c r="AT675" s="160" t="s">
        <v>384</v>
      </c>
      <c r="AU675" s="160" t="s">
        <v>85</v>
      </c>
      <c r="AV675" s="13" t="s">
        <v>382</v>
      </c>
      <c r="AW675" s="13" t="s">
        <v>32</v>
      </c>
      <c r="AX675" s="13" t="s">
        <v>83</v>
      </c>
      <c r="AY675" s="160" t="s">
        <v>375</v>
      </c>
    </row>
    <row r="676" spans="2:65" s="1" customFormat="1" ht="24.2" customHeight="1" x14ac:dyDescent="0.2">
      <c r="B676" s="32"/>
      <c r="C676" s="179" t="s">
        <v>1194</v>
      </c>
      <c r="D676" s="179" t="s">
        <v>657</v>
      </c>
      <c r="E676" s="180" t="s">
        <v>4904</v>
      </c>
      <c r="F676" s="181" t="s">
        <v>4905</v>
      </c>
      <c r="G676" s="182" t="s">
        <v>532</v>
      </c>
      <c r="H676" s="183">
        <v>3</v>
      </c>
      <c r="I676" s="184"/>
      <c r="J676" s="185">
        <f>ROUND(I676*H676,2)</f>
        <v>0</v>
      </c>
      <c r="K676" s="181" t="s">
        <v>381</v>
      </c>
      <c r="L676" s="186"/>
      <c r="M676" s="187" t="s">
        <v>1</v>
      </c>
      <c r="N676" s="188" t="s">
        <v>41</v>
      </c>
      <c r="P676" s="147">
        <f>O676*H676</f>
        <v>0</v>
      </c>
      <c r="Q676" s="147">
        <v>1.4579999999999999E-2</v>
      </c>
      <c r="R676" s="147">
        <f>Q676*H676</f>
        <v>4.3740000000000001E-2</v>
      </c>
      <c r="S676" s="147">
        <v>0</v>
      </c>
      <c r="T676" s="148">
        <f>S676*H676</f>
        <v>0</v>
      </c>
      <c r="AR676" s="149" t="s">
        <v>424</v>
      </c>
      <c r="AT676" s="149" t="s">
        <v>657</v>
      </c>
      <c r="AU676" s="149" t="s">
        <v>85</v>
      </c>
      <c r="AY676" s="17" t="s">
        <v>375</v>
      </c>
      <c r="BE676" s="150">
        <f>IF(N676="základní",J676,0)</f>
        <v>0</v>
      </c>
      <c r="BF676" s="150">
        <f>IF(N676="snížená",J676,0)</f>
        <v>0</v>
      </c>
      <c r="BG676" s="150">
        <f>IF(N676="zákl. přenesená",J676,0)</f>
        <v>0</v>
      </c>
      <c r="BH676" s="150">
        <f>IF(N676="sníž. přenesená",J676,0)</f>
        <v>0</v>
      </c>
      <c r="BI676" s="150">
        <f>IF(N676="nulová",J676,0)</f>
        <v>0</v>
      </c>
      <c r="BJ676" s="17" t="s">
        <v>83</v>
      </c>
      <c r="BK676" s="150">
        <f>ROUND(I676*H676,2)</f>
        <v>0</v>
      </c>
      <c r="BL676" s="17" t="s">
        <v>382</v>
      </c>
      <c r="BM676" s="149" t="s">
        <v>4906</v>
      </c>
    </row>
    <row r="677" spans="2:65" s="12" customFormat="1" ht="11.25" x14ac:dyDescent="0.2">
      <c r="B677" s="151"/>
      <c r="D677" s="152" t="s">
        <v>384</v>
      </c>
      <c r="E677" s="153" t="s">
        <v>1</v>
      </c>
      <c r="F677" s="154" t="s">
        <v>4907</v>
      </c>
      <c r="H677" s="155">
        <v>3</v>
      </c>
      <c r="I677" s="156"/>
      <c r="L677" s="151"/>
      <c r="M677" s="157"/>
      <c r="T677" s="158"/>
      <c r="AT677" s="153" t="s">
        <v>384</v>
      </c>
      <c r="AU677" s="153" t="s">
        <v>85</v>
      </c>
      <c r="AV677" s="12" t="s">
        <v>85</v>
      </c>
      <c r="AW677" s="12" t="s">
        <v>32</v>
      </c>
      <c r="AX677" s="12" t="s">
        <v>83</v>
      </c>
      <c r="AY677" s="153" t="s">
        <v>375</v>
      </c>
    </row>
    <row r="678" spans="2:65" s="1" customFormat="1" ht="24.2" customHeight="1" x14ac:dyDescent="0.2">
      <c r="B678" s="32"/>
      <c r="C678" s="138" t="s">
        <v>1198</v>
      </c>
      <c r="D678" s="138" t="s">
        <v>377</v>
      </c>
      <c r="E678" s="139" t="s">
        <v>1142</v>
      </c>
      <c r="F678" s="140" t="s">
        <v>1143</v>
      </c>
      <c r="G678" s="141" t="s">
        <v>532</v>
      </c>
      <c r="H678" s="142">
        <v>3</v>
      </c>
      <c r="I678" s="143"/>
      <c r="J678" s="144">
        <f>ROUND(I678*H678,2)</f>
        <v>0</v>
      </c>
      <c r="K678" s="140" t="s">
        <v>381</v>
      </c>
      <c r="L678" s="32"/>
      <c r="M678" s="145" t="s">
        <v>1</v>
      </c>
      <c r="N678" s="146" t="s">
        <v>41</v>
      </c>
      <c r="P678" s="147">
        <f>O678*H678</f>
        <v>0</v>
      </c>
      <c r="Q678" s="147">
        <v>0</v>
      </c>
      <c r="R678" s="147">
        <f>Q678*H678</f>
        <v>0</v>
      </c>
      <c r="S678" s="147">
        <v>0</v>
      </c>
      <c r="T678" s="148">
        <f>S678*H678</f>
        <v>0</v>
      </c>
      <c r="AR678" s="149" t="s">
        <v>382</v>
      </c>
      <c r="AT678" s="149" t="s">
        <v>377</v>
      </c>
      <c r="AU678" s="149" t="s">
        <v>85</v>
      </c>
      <c r="AY678" s="17" t="s">
        <v>375</v>
      </c>
      <c r="BE678" s="150">
        <f>IF(N678="základní",J678,0)</f>
        <v>0</v>
      </c>
      <c r="BF678" s="150">
        <f>IF(N678="snížená",J678,0)</f>
        <v>0</v>
      </c>
      <c r="BG678" s="150">
        <f>IF(N678="zákl. přenesená",J678,0)</f>
        <v>0</v>
      </c>
      <c r="BH678" s="150">
        <f>IF(N678="sníž. přenesená",J678,0)</f>
        <v>0</v>
      </c>
      <c r="BI678" s="150">
        <f>IF(N678="nulová",J678,0)</f>
        <v>0</v>
      </c>
      <c r="BJ678" s="17" t="s">
        <v>83</v>
      </c>
      <c r="BK678" s="150">
        <f>ROUND(I678*H678,2)</f>
        <v>0</v>
      </c>
      <c r="BL678" s="17" t="s">
        <v>382</v>
      </c>
      <c r="BM678" s="149" t="s">
        <v>1144</v>
      </c>
    </row>
    <row r="679" spans="2:65" s="1" customFormat="1" ht="21.75" customHeight="1" x14ac:dyDescent="0.2">
      <c r="B679" s="32"/>
      <c r="C679" s="179" t="s">
        <v>1202</v>
      </c>
      <c r="D679" s="179" t="s">
        <v>657</v>
      </c>
      <c r="E679" s="180" t="s">
        <v>1146</v>
      </c>
      <c r="F679" s="181" t="s">
        <v>1147</v>
      </c>
      <c r="G679" s="182" t="s">
        <v>532</v>
      </c>
      <c r="H679" s="183">
        <v>3</v>
      </c>
      <c r="I679" s="184"/>
      <c r="J679" s="185">
        <f>ROUND(I679*H679,2)</f>
        <v>0</v>
      </c>
      <c r="K679" s="181" t="s">
        <v>381</v>
      </c>
      <c r="L679" s="186"/>
      <c r="M679" s="187" t="s">
        <v>1</v>
      </c>
      <c r="N679" s="188" t="s">
        <v>41</v>
      </c>
      <c r="P679" s="147">
        <f>O679*H679</f>
        <v>0</v>
      </c>
      <c r="Q679" s="147">
        <v>1.4999999999999999E-4</v>
      </c>
      <c r="R679" s="147">
        <f>Q679*H679</f>
        <v>4.4999999999999999E-4</v>
      </c>
      <c r="S679" s="147">
        <v>0</v>
      </c>
      <c r="T679" s="148">
        <f>S679*H679</f>
        <v>0</v>
      </c>
      <c r="AR679" s="149" t="s">
        <v>424</v>
      </c>
      <c r="AT679" s="149" t="s">
        <v>657</v>
      </c>
      <c r="AU679" s="149" t="s">
        <v>85</v>
      </c>
      <c r="AY679" s="17" t="s">
        <v>375</v>
      </c>
      <c r="BE679" s="150">
        <f>IF(N679="základní",J679,0)</f>
        <v>0</v>
      </c>
      <c r="BF679" s="150">
        <f>IF(N679="snížená",J679,0)</f>
        <v>0</v>
      </c>
      <c r="BG679" s="150">
        <f>IF(N679="zákl. přenesená",J679,0)</f>
        <v>0</v>
      </c>
      <c r="BH679" s="150">
        <f>IF(N679="sníž. přenesená",J679,0)</f>
        <v>0</v>
      </c>
      <c r="BI679" s="150">
        <f>IF(N679="nulová",J679,0)</f>
        <v>0</v>
      </c>
      <c r="BJ679" s="17" t="s">
        <v>83</v>
      </c>
      <c r="BK679" s="150">
        <f>ROUND(I679*H679,2)</f>
        <v>0</v>
      </c>
      <c r="BL679" s="17" t="s">
        <v>382</v>
      </c>
      <c r="BM679" s="149" t="s">
        <v>4908</v>
      </c>
    </row>
    <row r="680" spans="2:65" s="1" customFormat="1" ht="19.5" x14ac:dyDescent="0.2">
      <c r="B680" s="32"/>
      <c r="D680" s="152" t="s">
        <v>1139</v>
      </c>
      <c r="F680" s="189" t="s">
        <v>1149</v>
      </c>
      <c r="I680" s="190"/>
      <c r="L680" s="32"/>
      <c r="M680" s="191"/>
      <c r="T680" s="56"/>
      <c r="AT680" s="17" t="s">
        <v>1139</v>
      </c>
      <c r="AU680" s="17" t="s">
        <v>85</v>
      </c>
    </row>
    <row r="681" spans="2:65" s="12" customFormat="1" ht="11.25" x14ac:dyDescent="0.2">
      <c r="B681" s="151"/>
      <c r="D681" s="152" t="s">
        <v>384</v>
      </c>
      <c r="E681" s="153" t="s">
        <v>1</v>
      </c>
      <c r="F681" s="154" t="s">
        <v>4909</v>
      </c>
      <c r="H681" s="155">
        <v>3</v>
      </c>
      <c r="I681" s="156"/>
      <c r="L681" s="151"/>
      <c r="M681" s="157"/>
      <c r="T681" s="158"/>
      <c r="AT681" s="153" t="s">
        <v>384</v>
      </c>
      <c r="AU681" s="153" t="s">
        <v>85</v>
      </c>
      <c r="AV681" s="12" t="s">
        <v>85</v>
      </c>
      <c r="AW681" s="12" t="s">
        <v>32</v>
      </c>
      <c r="AX681" s="12" t="s">
        <v>83</v>
      </c>
      <c r="AY681" s="153" t="s">
        <v>375</v>
      </c>
    </row>
    <row r="682" spans="2:65" s="1" customFormat="1" ht="24.2" customHeight="1" x14ac:dyDescent="0.2">
      <c r="B682" s="32"/>
      <c r="C682" s="138" t="s">
        <v>1206</v>
      </c>
      <c r="D682" s="138" t="s">
        <v>377</v>
      </c>
      <c r="E682" s="139" t="s">
        <v>1152</v>
      </c>
      <c r="F682" s="140" t="s">
        <v>4910</v>
      </c>
      <c r="G682" s="141" t="s">
        <v>532</v>
      </c>
      <c r="H682" s="142">
        <v>2</v>
      </c>
      <c r="I682" s="143"/>
      <c r="J682" s="144">
        <f>ROUND(I682*H682,2)</f>
        <v>0</v>
      </c>
      <c r="K682" s="140" t="s">
        <v>381</v>
      </c>
      <c r="L682" s="32"/>
      <c r="M682" s="145" t="s">
        <v>1</v>
      </c>
      <c r="N682" s="146" t="s">
        <v>41</v>
      </c>
      <c r="P682" s="147">
        <f>O682*H682</f>
        <v>0</v>
      </c>
      <c r="Q682" s="147">
        <v>0</v>
      </c>
      <c r="R682" s="147">
        <f>Q682*H682</f>
        <v>0</v>
      </c>
      <c r="S682" s="147">
        <v>0</v>
      </c>
      <c r="T682" s="148">
        <f>S682*H682</f>
        <v>0</v>
      </c>
      <c r="AR682" s="149" t="s">
        <v>382</v>
      </c>
      <c r="AT682" s="149" t="s">
        <v>377</v>
      </c>
      <c r="AU682" s="149" t="s">
        <v>85</v>
      </c>
      <c r="AY682" s="17" t="s">
        <v>375</v>
      </c>
      <c r="BE682" s="150">
        <f>IF(N682="základní",J682,0)</f>
        <v>0</v>
      </c>
      <c r="BF682" s="150">
        <f>IF(N682="snížená",J682,0)</f>
        <v>0</v>
      </c>
      <c r="BG682" s="150">
        <f>IF(N682="zákl. přenesená",J682,0)</f>
        <v>0</v>
      </c>
      <c r="BH682" s="150">
        <f>IF(N682="sníž. přenesená",J682,0)</f>
        <v>0</v>
      </c>
      <c r="BI682" s="150">
        <f>IF(N682="nulová",J682,0)</f>
        <v>0</v>
      </c>
      <c r="BJ682" s="17" t="s">
        <v>83</v>
      </c>
      <c r="BK682" s="150">
        <f>ROUND(I682*H682,2)</f>
        <v>0</v>
      </c>
      <c r="BL682" s="17" t="s">
        <v>382</v>
      </c>
      <c r="BM682" s="149" t="s">
        <v>1154</v>
      </c>
    </row>
    <row r="683" spans="2:65" s="12" customFormat="1" ht="11.25" x14ac:dyDescent="0.2">
      <c r="B683" s="151"/>
      <c r="D683" s="152" t="s">
        <v>384</v>
      </c>
      <c r="E683" s="153" t="s">
        <v>1</v>
      </c>
      <c r="F683" s="154" t="s">
        <v>4911</v>
      </c>
      <c r="H683" s="155">
        <v>0</v>
      </c>
      <c r="I683" s="156"/>
      <c r="L683" s="151"/>
      <c r="M683" s="157"/>
      <c r="T683" s="158"/>
      <c r="AT683" s="153" t="s">
        <v>384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375</v>
      </c>
    </row>
    <row r="684" spans="2:65" s="12" customFormat="1" ht="11.25" x14ac:dyDescent="0.2">
      <c r="B684" s="151"/>
      <c r="D684" s="152" t="s">
        <v>384</v>
      </c>
      <c r="E684" s="153" t="s">
        <v>1</v>
      </c>
      <c r="F684" s="154" t="s">
        <v>1164</v>
      </c>
      <c r="H684" s="155">
        <v>2</v>
      </c>
      <c r="I684" s="156"/>
      <c r="L684" s="151"/>
      <c r="M684" s="157"/>
      <c r="T684" s="158"/>
      <c r="AT684" s="153" t="s">
        <v>384</v>
      </c>
      <c r="AU684" s="153" t="s">
        <v>85</v>
      </c>
      <c r="AV684" s="12" t="s">
        <v>85</v>
      </c>
      <c r="AW684" s="12" t="s">
        <v>32</v>
      </c>
      <c r="AX684" s="12" t="s">
        <v>76</v>
      </c>
      <c r="AY684" s="153" t="s">
        <v>375</v>
      </c>
    </row>
    <row r="685" spans="2:65" s="13" customFormat="1" ht="11.25" x14ac:dyDescent="0.2">
      <c r="B685" s="159"/>
      <c r="D685" s="152" t="s">
        <v>384</v>
      </c>
      <c r="E685" s="160" t="s">
        <v>1</v>
      </c>
      <c r="F685" s="161" t="s">
        <v>387</v>
      </c>
      <c r="H685" s="162">
        <v>2</v>
      </c>
      <c r="I685" s="163"/>
      <c r="L685" s="159"/>
      <c r="M685" s="164"/>
      <c r="T685" s="165"/>
      <c r="AT685" s="160" t="s">
        <v>384</v>
      </c>
      <c r="AU685" s="160" t="s">
        <v>85</v>
      </c>
      <c r="AV685" s="13" t="s">
        <v>382</v>
      </c>
      <c r="AW685" s="13" t="s">
        <v>32</v>
      </c>
      <c r="AX685" s="13" t="s">
        <v>83</v>
      </c>
      <c r="AY685" s="160" t="s">
        <v>375</v>
      </c>
    </row>
    <row r="686" spans="2:65" s="1" customFormat="1" ht="21.75" customHeight="1" x14ac:dyDescent="0.2">
      <c r="B686" s="32"/>
      <c r="C686" s="179" t="s">
        <v>1213</v>
      </c>
      <c r="D686" s="179" t="s">
        <v>657</v>
      </c>
      <c r="E686" s="180" t="s">
        <v>1161</v>
      </c>
      <c r="F686" s="181" t="s">
        <v>1162</v>
      </c>
      <c r="G686" s="182" t="s">
        <v>532</v>
      </c>
      <c r="H686" s="183">
        <v>2</v>
      </c>
      <c r="I686" s="184"/>
      <c r="J686" s="185">
        <f>ROUND(I686*H686,2)</f>
        <v>0</v>
      </c>
      <c r="K686" s="181" t="s">
        <v>381</v>
      </c>
      <c r="L686" s="186"/>
      <c r="M686" s="187" t="s">
        <v>1</v>
      </c>
      <c r="N686" s="188" t="s">
        <v>41</v>
      </c>
      <c r="P686" s="147">
        <f>O686*H686</f>
        <v>0</v>
      </c>
      <c r="Q686" s="147">
        <v>2.9999999999999997E-4</v>
      </c>
      <c r="R686" s="147">
        <f>Q686*H686</f>
        <v>5.9999999999999995E-4</v>
      </c>
      <c r="S686" s="147">
        <v>0</v>
      </c>
      <c r="T686" s="148">
        <f>S686*H686</f>
        <v>0</v>
      </c>
      <c r="AR686" s="149" t="s">
        <v>424</v>
      </c>
      <c r="AT686" s="149" t="s">
        <v>657</v>
      </c>
      <c r="AU686" s="149" t="s">
        <v>85</v>
      </c>
      <c r="AY686" s="17" t="s">
        <v>375</v>
      </c>
      <c r="BE686" s="150">
        <f>IF(N686="základní",J686,0)</f>
        <v>0</v>
      </c>
      <c r="BF686" s="150">
        <f>IF(N686="snížená",J686,0)</f>
        <v>0</v>
      </c>
      <c r="BG686" s="150">
        <f>IF(N686="zákl. přenesená",J686,0)</f>
        <v>0</v>
      </c>
      <c r="BH686" s="150">
        <f>IF(N686="sníž. přenesená",J686,0)</f>
        <v>0</v>
      </c>
      <c r="BI686" s="150">
        <f>IF(N686="nulová",J686,0)</f>
        <v>0</v>
      </c>
      <c r="BJ686" s="17" t="s">
        <v>83</v>
      </c>
      <c r="BK686" s="150">
        <f>ROUND(I686*H686,2)</f>
        <v>0</v>
      </c>
      <c r="BL686" s="17" t="s">
        <v>382</v>
      </c>
      <c r="BM686" s="149" t="s">
        <v>4912</v>
      </c>
    </row>
    <row r="687" spans="2:65" s="1" customFormat="1" ht="19.5" x14ac:dyDescent="0.2">
      <c r="B687" s="32"/>
      <c r="D687" s="152" t="s">
        <v>1139</v>
      </c>
      <c r="F687" s="189" t="s">
        <v>1149</v>
      </c>
      <c r="I687" s="190"/>
      <c r="L687" s="32"/>
      <c r="M687" s="191"/>
      <c r="T687" s="56"/>
      <c r="AT687" s="17" t="s">
        <v>1139</v>
      </c>
      <c r="AU687" s="17" t="s">
        <v>85</v>
      </c>
    </row>
    <row r="688" spans="2:65" s="12" customFormat="1" ht="11.25" x14ac:dyDescent="0.2">
      <c r="B688" s="151"/>
      <c r="D688" s="152" t="s">
        <v>384</v>
      </c>
      <c r="E688" s="153" t="s">
        <v>1</v>
      </c>
      <c r="F688" s="154" t="s">
        <v>1164</v>
      </c>
      <c r="H688" s="155">
        <v>2</v>
      </c>
      <c r="I688" s="156"/>
      <c r="L688" s="151"/>
      <c r="M688" s="157"/>
      <c r="T688" s="158"/>
      <c r="AT688" s="153" t="s">
        <v>384</v>
      </c>
      <c r="AU688" s="153" t="s">
        <v>85</v>
      </c>
      <c r="AV688" s="12" t="s">
        <v>85</v>
      </c>
      <c r="AW688" s="12" t="s">
        <v>32</v>
      </c>
      <c r="AX688" s="12" t="s">
        <v>83</v>
      </c>
      <c r="AY688" s="153" t="s">
        <v>375</v>
      </c>
    </row>
    <row r="689" spans="2:65" s="11" customFormat="1" ht="22.9" customHeight="1" x14ac:dyDescent="0.2">
      <c r="B689" s="126"/>
      <c r="D689" s="127" t="s">
        <v>75</v>
      </c>
      <c r="E689" s="136" t="s">
        <v>428</v>
      </c>
      <c r="F689" s="136" t="s">
        <v>1165</v>
      </c>
      <c r="I689" s="129"/>
      <c r="J689" s="137">
        <f>BK689</f>
        <v>0</v>
      </c>
      <c r="L689" s="126"/>
      <c r="M689" s="131"/>
      <c r="P689" s="132">
        <f>SUM(P690:P836)</f>
        <v>0</v>
      </c>
      <c r="R689" s="132">
        <f>SUM(R690:R836)</f>
        <v>0.76985710000000007</v>
      </c>
      <c r="T689" s="133">
        <f>SUM(T690:T836)</f>
        <v>463.00567799999999</v>
      </c>
      <c r="AR689" s="127" t="s">
        <v>83</v>
      </c>
      <c r="AT689" s="134" t="s">
        <v>75</v>
      </c>
      <c r="AU689" s="134" t="s">
        <v>83</v>
      </c>
      <c r="AY689" s="127" t="s">
        <v>375</v>
      </c>
      <c r="BK689" s="135">
        <f>SUM(BK690:BK836)</f>
        <v>0</v>
      </c>
    </row>
    <row r="690" spans="2:65" s="1" customFormat="1" ht="16.5" customHeight="1" x14ac:dyDescent="0.2">
      <c r="B690" s="32"/>
      <c r="C690" s="138" t="s">
        <v>1218</v>
      </c>
      <c r="D690" s="138" t="s">
        <v>377</v>
      </c>
      <c r="E690" s="139" t="s">
        <v>1167</v>
      </c>
      <c r="F690" s="140" t="s">
        <v>1168</v>
      </c>
      <c r="G690" s="141" t="s">
        <v>1169</v>
      </c>
      <c r="H690" s="142">
        <v>1</v>
      </c>
      <c r="I690" s="143"/>
      <c r="J690" s="144">
        <f>ROUND(I690*H690,2)</f>
        <v>0</v>
      </c>
      <c r="K690" s="140" t="s">
        <v>1170</v>
      </c>
      <c r="L690" s="32"/>
      <c r="M690" s="145" t="s">
        <v>1</v>
      </c>
      <c r="N690" s="146" t="s">
        <v>41</v>
      </c>
      <c r="P690" s="147">
        <f>O690*H690</f>
        <v>0</v>
      </c>
      <c r="Q690" s="147">
        <v>0</v>
      </c>
      <c r="R690" s="147">
        <f>Q690*H690</f>
        <v>0</v>
      </c>
      <c r="S690" s="147">
        <v>0</v>
      </c>
      <c r="T690" s="148">
        <f>S690*H690</f>
        <v>0</v>
      </c>
      <c r="AR690" s="149" t="s">
        <v>382</v>
      </c>
      <c r="AT690" s="149" t="s">
        <v>377</v>
      </c>
      <c r="AU690" s="149" t="s">
        <v>85</v>
      </c>
      <c r="AY690" s="17" t="s">
        <v>375</v>
      </c>
      <c r="BE690" s="150">
        <f>IF(N690="základní",J690,0)</f>
        <v>0</v>
      </c>
      <c r="BF690" s="150">
        <f>IF(N690="snížená",J690,0)</f>
        <v>0</v>
      </c>
      <c r="BG690" s="150">
        <f>IF(N690="zákl. přenesená",J690,0)</f>
        <v>0</v>
      </c>
      <c r="BH690" s="150">
        <f>IF(N690="sníž. přenesená",J690,0)</f>
        <v>0</v>
      </c>
      <c r="BI690" s="150">
        <f>IF(N690="nulová",J690,0)</f>
        <v>0</v>
      </c>
      <c r="BJ690" s="17" t="s">
        <v>83</v>
      </c>
      <c r="BK690" s="150">
        <f>ROUND(I690*H690,2)</f>
        <v>0</v>
      </c>
      <c r="BL690" s="17" t="s">
        <v>382</v>
      </c>
      <c r="BM690" s="149" t="s">
        <v>1171</v>
      </c>
    </row>
    <row r="691" spans="2:65" s="1" customFormat="1" ht="24.2" customHeight="1" x14ac:dyDescent="0.2">
      <c r="B691" s="32"/>
      <c r="C691" s="138" t="s">
        <v>1222</v>
      </c>
      <c r="D691" s="138" t="s">
        <v>377</v>
      </c>
      <c r="E691" s="139" t="s">
        <v>4913</v>
      </c>
      <c r="F691" s="140" t="s">
        <v>4914</v>
      </c>
      <c r="G691" s="141" t="s">
        <v>641</v>
      </c>
      <c r="H691" s="142">
        <v>2</v>
      </c>
      <c r="I691" s="143"/>
      <c r="J691" s="144">
        <f>ROUND(I691*H691,2)</f>
        <v>0</v>
      </c>
      <c r="K691" s="140" t="s">
        <v>381</v>
      </c>
      <c r="L691" s="32"/>
      <c r="M691" s="145" t="s">
        <v>1</v>
      </c>
      <c r="N691" s="146" t="s">
        <v>41</v>
      </c>
      <c r="P691" s="147">
        <f>O691*H691</f>
        <v>0</v>
      </c>
      <c r="Q691" s="147">
        <v>0.29221000000000003</v>
      </c>
      <c r="R691" s="147">
        <f>Q691*H691</f>
        <v>0.58442000000000005</v>
      </c>
      <c r="S691" s="147">
        <v>0</v>
      </c>
      <c r="T691" s="148">
        <f>S691*H691</f>
        <v>0</v>
      </c>
      <c r="AR691" s="149" t="s">
        <v>382</v>
      </c>
      <c r="AT691" s="149" t="s">
        <v>377</v>
      </c>
      <c r="AU691" s="149" t="s">
        <v>85</v>
      </c>
      <c r="AY691" s="17" t="s">
        <v>375</v>
      </c>
      <c r="BE691" s="150">
        <f>IF(N691="základní",J691,0)</f>
        <v>0</v>
      </c>
      <c r="BF691" s="150">
        <f>IF(N691="snížená",J691,0)</f>
        <v>0</v>
      </c>
      <c r="BG691" s="150">
        <f>IF(N691="zákl. přenesená",J691,0)</f>
        <v>0</v>
      </c>
      <c r="BH691" s="150">
        <f>IF(N691="sníž. přenesená",J691,0)</f>
        <v>0</v>
      </c>
      <c r="BI691" s="150">
        <f>IF(N691="nulová",J691,0)</f>
        <v>0</v>
      </c>
      <c r="BJ691" s="17" t="s">
        <v>83</v>
      </c>
      <c r="BK691" s="150">
        <f>ROUND(I691*H691,2)</f>
        <v>0</v>
      </c>
      <c r="BL691" s="17" t="s">
        <v>382</v>
      </c>
      <c r="BM691" s="149" t="s">
        <v>4915</v>
      </c>
    </row>
    <row r="692" spans="2:65" s="1" customFormat="1" ht="19.5" x14ac:dyDescent="0.2">
      <c r="B692" s="32"/>
      <c r="D692" s="152" t="s">
        <v>1139</v>
      </c>
      <c r="F692" s="189" t="s">
        <v>4916</v>
      </c>
      <c r="I692" s="190"/>
      <c r="L692" s="32"/>
      <c r="M692" s="191"/>
      <c r="T692" s="56"/>
      <c r="AT692" s="17" t="s">
        <v>1139</v>
      </c>
      <c r="AU692" s="17" t="s">
        <v>85</v>
      </c>
    </row>
    <row r="693" spans="2:65" s="12" customFormat="1" ht="11.25" x14ac:dyDescent="0.2">
      <c r="B693" s="151"/>
      <c r="D693" s="152" t="s">
        <v>384</v>
      </c>
      <c r="E693" s="153" t="s">
        <v>1</v>
      </c>
      <c r="F693" s="154" t="s">
        <v>4917</v>
      </c>
      <c r="H693" s="155">
        <v>2</v>
      </c>
      <c r="I693" s="156"/>
      <c r="L693" s="151"/>
      <c r="M693" s="157"/>
      <c r="T693" s="158"/>
      <c r="AT693" s="153" t="s">
        <v>384</v>
      </c>
      <c r="AU693" s="153" t="s">
        <v>85</v>
      </c>
      <c r="AV693" s="12" t="s">
        <v>85</v>
      </c>
      <c r="AW693" s="12" t="s">
        <v>32</v>
      </c>
      <c r="AX693" s="12" t="s">
        <v>83</v>
      </c>
      <c r="AY693" s="153" t="s">
        <v>375</v>
      </c>
    </row>
    <row r="694" spans="2:65" s="1" customFormat="1" ht="24.2" customHeight="1" x14ac:dyDescent="0.2">
      <c r="B694" s="32"/>
      <c r="C694" s="179" t="s">
        <v>1230</v>
      </c>
      <c r="D694" s="179" t="s">
        <v>657</v>
      </c>
      <c r="E694" s="180" t="s">
        <v>4918</v>
      </c>
      <c r="F694" s="181" t="s">
        <v>4919</v>
      </c>
      <c r="G694" s="182" t="s">
        <v>641</v>
      </c>
      <c r="H694" s="183">
        <v>2</v>
      </c>
      <c r="I694" s="184"/>
      <c r="J694" s="185">
        <f>ROUND(I694*H694,2)</f>
        <v>0</v>
      </c>
      <c r="K694" s="181" t="s">
        <v>381</v>
      </c>
      <c r="L694" s="186"/>
      <c r="M694" s="187" t="s">
        <v>1</v>
      </c>
      <c r="N694" s="188" t="s">
        <v>41</v>
      </c>
      <c r="P694" s="147">
        <f>O694*H694</f>
        <v>0</v>
      </c>
      <c r="Q694" s="147">
        <v>1.5599999999999999E-2</v>
      </c>
      <c r="R694" s="147">
        <f>Q694*H694</f>
        <v>3.1199999999999999E-2</v>
      </c>
      <c r="S694" s="147">
        <v>0</v>
      </c>
      <c r="T694" s="148">
        <f>S694*H694</f>
        <v>0</v>
      </c>
      <c r="AR694" s="149" t="s">
        <v>424</v>
      </c>
      <c r="AT694" s="149" t="s">
        <v>657</v>
      </c>
      <c r="AU694" s="149" t="s">
        <v>85</v>
      </c>
      <c r="AY694" s="17" t="s">
        <v>375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83</v>
      </c>
      <c r="BK694" s="150">
        <f>ROUND(I694*H694,2)</f>
        <v>0</v>
      </c>
      <c r="BL694" s="17" t="s">
        <v>382</v>
      </c>
      <c r="BM694" s="149" t="s">
        <v>4920</v>
      </c>
    </row>
    <row r="695" spans="2:65" s="1" customFormat="1" ht="19.5" x14ac:dyDescent="0.2">
      <c r="B695" s="32"/>
      <c r="D695" s="152" t="s">
        <v>1139</v>
      </c>
      <c r="F695" s="189" t="s">
        <v>4921</v>
      </c>
      <c r="I695" s="190"/>
      <c r="L695" s="32"/>
      <c r="M695" s="191"/>
      <c r="T695" s="56"/>
      <c r="AT695" s="17" t="s">
        <v>1139</v>
      </c>
      <c r="AU695" s="17" t="s">
        <v>85</v>
      </c>
    </row>
    <row r="696" spans="2:65" s="1" customFormat="1" ht="33" customHeight="1" x14ac:dyDescent="0.2">
      <c r="B696" s="32"/>
      <c r="C696" s="138" t="s">
        <v>1234</v>
      </c>
      <c r="D696" s="138" t="s">
        <v>377</v>
      </c>
      <c r="E696" s="139" t="s">
        <v>1181</v>
      </c>
      <c r="F696" s="140" t="s">
        <v>4066</v>
      </c>
      <c r="G696" s="141" t="s">
        <v>380</v>
      </c>
      <c r="H696" s="142">
        <v>763.173</v>
      </c>
      <c r="I696" s="143"/>
      <c r="J696" s="144">
        <f>ROUND(I696*H696,2)</f>
        <v>0</v>
      </c>
      <c r="K696" s="140" t="s">
        <v>381</v>
      </c>
      <c r="L696" s="32"/>
      <c r="M696" s="145" t="s">
        <v>1</v>
      </c>
      <c r="N696" s="146" t="s">
        <v>41</v>
      </c>
      <c r="P696" s="147">
        <f>O696*H696</f>
        <v>0</v>
      </c>
      <c r="Q696" s="147">
        <v>0</v>
      </c>
      <c r="R696" s="147">
        <f>Q696*H696</f>
        <v>0</v>
      </c>
      <c r="S696" s="147">
        <v>0</v>
      </c>
      <c r="T696" s="148">
        <f>S696*H696</f>
        <v>0</v>
      </c>
      <c r="AR696" s="149" t="s">
        <v>382</v>
      </c>
      <c r="AT696" s="149" t="s">
        <v>377</v>
      </c>
      <c r="AU696" s="149" t="s">
        <v>85</v>
      </c>
      <c r="AY696" s="17" t="s">
        <v>375</v>
      </c>
      <c r="BE696" s="150">
        <f>IF(N696="základní",J696,0)</f>
        <v>0</v>
      </c>
      <c r="BF696" s="150">
        <f>IF(N696="snížená",J696,0)</f>
        <v>0</v>
      </c>
      <c r="BG696" s="150">
        <f>IF(N696="zákl. přenesená",J696,0)</f>
        <v>0</v>
      </c>
      <c r="BH696" s="150">
        <f>IF(N696="sníž. přenesená",J696,0)</f>
        <v>0</v>
      </c>
      <c r="BI696" s="150">
        <f>IF(N696="nulová",J696,0)</f>
        <v>0</v>
      </c>
      <c r="BJ696" s="17" t="s">
        <v>83</v>
      </c>
      <c r="BK696" s="150">
        <f>ROUND(I696*H696,2)</f>
        <v>0</v>
      </c>
      <c r="BL696" s="17" t="s">
        <v>382</v>
      </c>
      <c r="BM696" s="149" t="s">
        <v>1183</v>
      </c>
    </row>
    <row r="697" spans="2:65" s="12" customFormat="1" ht="11.25" x14ac:dyDescent="0.2">
      <c r="B697" s="151"/>
      <c r="D697" s="152" t="s">
        <v>384</v>
      </c>
      <c r="E697" s="153" t="s">
        <v>1</v>
      </c>
      <c r="F697" s="154" t="s">
        <v>4922</v>
      </c>
      <c r="H697" s="155">
        <v>832.63499999999999</v>
      </c>
      <c r="I697" s="156"/>
      <c r="L697" s="151"/>
      <c r="M697" s="157"/>
      <c r="T697" s="158"/>
      <c r="AT697" s="153" t="s">
        <v>384</v>
      </c>
      <c r="AU697" s="153" t="s">
        <v>85</v>
      </c>
      <c r="AV697" s="12" t="s">
        <v>85</v>
      </c>
      <c r="AW697" s="12" t="s">
        <v>32</v>
      </c>
      <c r="AX697" s="12" t="s">
        <v>76</v>
      </c>
      <c r="AY697" s="153" t="s">
        <v>375</v>
      </c>
    </row>
    <row r="698" spans="2:65" s="12" customFormat="1" ht="11.25" x14ac:dyDescent="0.2">
      <c r="B698" s="151"/>
      <c r="D698" s="152" t="s">
        <v>384</v>
      </c>
      <c r="E698" s="153" t="s">
        <v>1</v>
      </c>
      <c r="F698" s="154" t="s">
        <v>4923</v>
      </c>
      <c r="H698" s="155">
        <v>-19.884</v>
      </c>
      <c r="I698" s="156"/>
      <c r="L698" s="151"/>
      <c r="M698" s="157"/>
      <c r="T698" s="158"/>
      <c r="AT698" s="153" t="s">
        <v>384</v>
      </c>
      <c r="AU698" s="153" t="s">
        <v>85</v>
      </c>
      <c r="AV698" s="12" t="s">
        <v>85</v>
      </c>
      <c r="AW698" s="12" t="s">
        <v>32</v>
      </c>
      <c r="AX698" s="12" t="s">
        <v>76</v>
      </c>
      <c r="AY698" s="153" t="s">
        <v>375</v>
      </c>
    </row>
    <row r="699" spans="2:65" s="13" customFormat="1" ht="11.25" x14ac:dyDescent="0.2">
      <c r="B699" s="159"/>
      <c r="D699" s="152" t="s">
        <v>384</v>
      </c>
      <c r="E699" s="160" t="s">
        <v>307</v>
      </c>
      <c r="F699" s="161" t="s">
        <v>387</v>
      </c>
      <c r="H699" s="162">
        <v>812.75099999999998</v>
      </c>
      <c r="I699" s="163"/>
      <c r="L699" s="159"/>
      <c r="M699" s="164"/>
      <c r="T699" s="165"/>
      <c r="AT699" s="160" t="s">
        <v>384</v>
      </c>
      <c r="AU699" s="160" t="s">
        <v>85</v>
      </c>
      <c r="AV699" s="13" t="s">
        <v>382</v>
      </c>
      <c r="AW699" s="13" t="s">
        <v>32</v>
      </c>
      <c r="AX699" s="13" t="s">
        <v>76</v>
      </c>
      <c r="AY699" s="160" t="s">
        <v>375</v>
      </c>
    </row>
    <row r="700" spans="2:65" s="12" customFormat="1" ht="11.25" x14ac:dyDescent="0.2">
      <c r="B700" s="151"/>
      <c r="D700" s="152" t="s">
        <v>384</v>
      </c>
      <c r="E700" s="153" t="s">
        <v>1</v>
      </c>
      <c r="F700" s="154" t="s">
        <v>4924</v>
      </c>
      <c r="H700" s="155">
        <v>763.173</v>
      </c>
      <c r="I700" s="156"/>
      <c r="L700" s="151"/>
      <c r="M700" s="157"/>
      <c r="T700" s="158"/>
      <c r="AT700" s="153" t="s">
        <v>384</v>
      </c>
      <c r="AU700" s="153" t="s">
        <v>85</v>
      </c>
      <c r="AV700" s="12" t="s">
        <v>85</v>
      </c>
      <c r="AW700" s="12" t="s">
        <v>32</v>
      </c>
      <c r="AX700" s="12" t="s">
        <v>83</v>
      </c>
      <c r="AY700" s="153" t="s">
        <v>375</v>
      </c>
    </row>
    <row r="701" spans="2:65" s="1" customFormat="1" ht="33" customHeight="1" x14ac:dyDescent="0.2">
      <c r="B701" s="32"/>
      <c r="C701" s="138" t="s">
        <v>1238</v>
      </c>
      <c r="D701" s="138" t="s">
        <v>377</v>
      </c>
      <c r="E701" s="139" t="s">
        <v>1190</v>
      </c>
      <c r="F701" s="140" t="s">
        <v>1191</v>
      </c>
      <c r="G701" s="141" t="s">
        <v>380</v>
      </c>
      <c r="H701" s="142">
        <v>91580.782999999996</v>
      </c>
      <c r="I701" s="143"/>
      <c r="J701" s="144">
        <f>ROUND(I701*H701,2)</f>
        <v>0</v>
      </c>
      <c r="K701" s="140" t="s">
        <v>381</v>
      </c>
      <c r="L701" s="32"/>
      <c r="M701" s="145" t="s">
        <v>1</v>
      </c>
      <c r="N701" s="146" t="s">
        <v>41</v>
      </c>
      <c r="P701" s="147">
        <f>O701*H701</f>
        <v>0</v>
      </c>
      <c r="Q701" s="147">
        <v>0</v>
      </c>
      <c r="R701" s="147">
        <f>Q701*H701</f>
        <v>0</v>
      </c>
      <c r="S701" s="147">
        <v>0</v>
      </c>
      <c r="T701" s="148">
        <f>S701*H701</f>
        <v>0</v>
      </c>
      <c r="AR701" s="149" t="s">
        <v>382</v>
      </c>
      <c r="AT701" s="149" t="s">
        <v>377</v>
      </c>
      <c r="AU701" s="149" t="s">
        <v>85</v>
      </c>
      <c r="AY701" s="17" t="s">
        <v>375</v>
      </c>
      <c r="BE701" s="150">
        <f>IF(N701="základní",J701,0)</f>
        <v>0</v>
      </c>
      <c r="BF701" s="150">
        <f>IF(N701="snížená",J701,0)</f>
        <v>0</v>
      </c>
      <c r="BG701" s="150">
        <f>IF(N701="zákl. přenesená",J701,0)</f>
        <v>0</v>
      </c>
      <c r="BH701" s="150">
        <f>IF(N701="sníž. přenesená",J701,0)</f>
        <v>0</v>
      </c>
      <c r="BI701" s="150">
        <f>IF(N701="nulová",J701,0)</f>
        <v>0</v>
      </c>
      <c r="BJ701" s="17" t="s">
        <v>83</v>
      </c>
      <c r="BK701" s="150">
        <f>ROUND(I701*H701,2)</f>
        <v>0</v>
      </c>
      <c r="BL701" s="17" t="s">
        <v>382</v>
      </c>
      <c r="BM701" s="149" t="s">
        <v>1192</v>
      </c>
    </row>
    <row r="702" spans="2:65" s="12" customFormat="1" ht="11.25" x14ac:dyDescent="0.2">
      <c r="B702" s="151"/>
      <c r="D702" s="152" t="s">
        <v>384</v>
      </c>
      <c r="E702" s="153" t="s">
        <v>1</v>
      </c>
      <c r="F702" s="154" t="s">
        <v>1193</v>
      </c>
      <c r="H702" s="155">
        <v>97530.12</v>
      </c>
      <c r="I702" s="156"/>
      <c r="L702" s="151"/>
      <c r="M702" s="157"/>
      <c r="T702" s="158"/>
      <c r="AT702" s="153" t="s">
        <v>384</v>
      </c>
      <c r="AU702" s="153" t="s">
        <v>85</v>
      </c>
      <c r="AV702" s="12" t="s">
        <v>85</v>
      </c>
      <c r="AW702" s="12" t="s">
        <v>32</v>
      </c>
      <c r="AX702" s="12" t="s">
        <v>76</v>
      </c>
      <c r="AY702" s="153" t="s">
        <v>375</v>
      </c>
    </row>
    <row r="703" spans="2:65" s="12" customFormat="1" ht="11.25" x14ac:dyDescent="0.2">
      <c r="B703" s="151"/>
      <c r="D703" s="152" t="s">
        <v>384</v>
      </c>
      <c r="E703" s="153" t="s">
        <v>1</v>
      </c>
      <c r="F703" s="154" t="s">
        <v>4925</v>
      </c>
      <c r="H703" s="155">
        <v>91580.782999999996</v>
      </c>
      <c r="I703" s="156"/>
      <c r="L703" s="151"/>
      <c r="M703" s="157"/>
      <c r="T703" s="158"/>
      <c r="AT703" s="153" t="s">
        <v>384</v>
      </c>
      <c r="AU703" s="153" t="s">
        <v>85</v>
      </c>
      <c r="AV703" s="12" t="s">
        <v>85</v>
      </c>
      <c r="AW703" s="12" t="s">
        <v>32</v>
      </c>
      <c r="AX703" s="12" t="s">
        <v>83</v>
      </c>
      <c r="AY703" s="153" t="s">
        <v>375</v>
      </c>
    </row>
    <row r="704" spans="2:65" s="1" customFormat="1" ht="33" customHeight="1" x14ac:dyDescent="0.2">
      <c r="B704" s="32"/>
      <c r="C704" s="138" t="s">
        <v>1243</v>
      </c>
      <c r="D704" s="138" t="s">
        <v>377</v>
      </c>
      <c r="E704" s="139" t="s">
        <v>1195</v>
      </c>
      <c r="F704" s="140" t="s">
        <v>4070</v>
      </c>
      <c r="G704" s="141" t="s">
        <v>380</v>
      </c>
      <c r="H704" s="142">
        <v>763.173</v>
      </c>
      <c r="I704" s="143"/>
      <c r="J704" s="144">
        <f>ROUND(I704*H704,2)</f>
        <v>0</v>
      </c>
      <c r="K704" s="140" t="s">
        <v>381</v>
      </c>
      <c r="L704" s="32"/>
      <c r="M704" s="145" t="s">
        <v>1</v>
      </c>
      <c r="N704" s="146" t="s">
        <v>41</v>
      </c>
      <c r="P704" s="147">
        <f>O704*H704</f>
        <v>0</v>
      </c>
      <c r="Q704" s="147">
        <v>0</v>
      </c>
      <c r="R704" s="147">
        <f>Q704*H704</f>
        <v>0</v>
      </c>
      <c r="S704" s="147">
        <v>0</v>
      </c>
      <c r="T704" s="148">
        <f>S704*H704</f>
        <v>0</v>
      </c>
      <c r="AR704" s="149" t="s">
        <v>382</v>
      </c>
      <c r="AT704" s="149" t="s">
        <v>377</v>
      </c>
      <c r="AU704" s="149" t="s">
        <v>85</v>
      </c>
      <c r="AY704" s="17" t="s">
        <v>375</v>
      </c>
      <c r="BE704" s="150">
        <f>IF(N704="základní",J704,0)</f>
        <v>0</v>
      </c>
      <c r="BF704" s="150">
        <f>IF(N704="snížená",J704,0)</f>
        <v>0</v>
      </c>
      <c r="BG704" s="150">
        <f>IF(N704="zákl. přenesená",J704,0)</f>
        <v>0</v>
      </c>
      <c r="BH704" s="150">
        <f>IF(N704="sníž. přenesená",J704,0)</f>
        <v>0</v>
      </c>
      <c r="BI704" s="150">
        <f>IF(N704="nulová",J704,0)</f>
        <v>0</v>
      </c>
      <c r="BJ704" s="17" t="s">
        <v>83</v>
      </c>
      <c r="BK704" s="150">
        <f>ROUND(I704*H704,2)</f>
        <v>0</v>
      </c>
      <c r="BL704" s="17" t="s">
        <v>382</v>
      </c>
      <c r="BM704" s="149" t="s">
        <v>1197</v>
      </c>
    </row>
    <row r="705" spans="2:65" s="12" customFormat="1" ht="11.25" x14ac:dyDescent="0.2">
      <c r="B705" s="151"/>
      <c r="D705" s="152" t="s">
        <v>384</v>
      </c>
      <c r="E705" s="153" t="s">
        <v>1</v>
      </c>
      <c r="F705" s="154" t="s">
        <v>307</v>
      </c>
      <c r="H705" s="155">
        <v>812.75099999999998</v>
      </c>
      <c r="I705" s="156"/>
      <c r="L705" s="151"/>
      <c r="M705" s="157"/>
      <c r="T705" s="158"/>
      <c r="AT705" s="153" t="s">
        <v>384</v>
      </c>
      <c r="AU705" s="153" t="s">
        <v>85</v>
      </c>
      <c r="AV705" s="12" t="s">
        <v>85</v>
      </c>
      <c r="AW705" s="12" t="s">
        <v>32</v>
      </c>
      <c r="AX705" s="12" t="s">
        <v>76</v>
      </c>
      <c r="AY705" s="153" t="s">
        <v>375</v>
      </c>
    </row>
    <row r="706" spans="2:65" s="12" customFormat="1" ht="11.25" x14ac:dyDescent="0.2">
      <c r="B706" s="151"/>
      <c r="D706" s="152" t="s">
        <v>384</v>
      </c>
      <c r="E706" s="153" t="s">
        <v>1</v>
      </c>
      <c r="F706" s="154" t="s">
        <v>4924</v>
      </c>
      <c r="H706" s="155">
        <v>763.173</v>
      </c>
      <c r="I706" s="156"/>
      <c r="L706" s="151"/>
      <c r="M706" s="157"/>
      <c r="T706" s="158"/>
      <c r="AT706" s="153" t="s">
        <v>384</v>
      </c>
      <c r="AU706" s="153" t="s">
        <v>85</v>
      </c>
      <c r="AV706" s="12" t="s">
        <v>85</v>
      </c>
      <c r="AW706" s="12" t="s">
        <v>32</v>
      </c>
      <c r="AX706" s="12" t="s">
        <v>83</v>
      </c>
      <c r="AY706" s="153" t="s">
        <v>375</v>
      </c>
    </row>
    <row r="707" spans="2:65" s="1" customFormat="1" ht="33" customHeight="1" x14ac:dyDescent="0.2">
      <c r="B707" s="32"/>
      <c r="C707" s="138" t="s">
        <v>1249</v>
      </c>
      <c r="D707" s="138" t="s">
        <v>377</v>
      </c>
      <c r="E707" s="139" t="s">
        <v>1199</v>
      </c>
      <c r="F707" s="140" t="s">
        <v>1200</v>
      </c>
      <c r="G707" s="141" t="s">
        <v>380</v>
      </c>
      <c r="H707" s="142">
        <v>956.47</v>
      </c>
      <c r="I707" s="143"/>
      <c r="J707" s="144">
        <f>ROUND(I707*H707,2)</f>
        <v>0</v>
      </c>
      <c r="K707" s="140" t="s">
        <v>381</v>
      </c>
      <c r="L707" s="32"/>
      <c r="M707" s="145" t="s">
        <v>1</v>
      </c>
      <c r="N707" s="146" t="s">
        <v>41</v>
      </c>
      <c r="P707" s="147">
        <f>O707*H707</f>
        <v>0</v>
      </c>
      <c r="Q707" s="147">
        <v>1.2999999999999999E-4</v>
      </c>
      <c r="R707" s="147">
        <f>Q707*H707</f>
        <v>0.1243411</v>
      </c>
      <c r="S707" s="147">
        <v>0</v>
      </c>
      <c r="T707" s="148">
        <f>S707*H707</f>
        <v>0</v>
      </c>
      <c r="AR707" s="149" t="s">
        <v>382</v>
      </c>
      <c r="AT707" s="149" t="s">
        <v>377</v>
      </c>
      <c r="AU707" s="149" t="s">
        <v>85</v>
      </c>
      <c r="AY707" s="17" t="s">
        <v>375</v>
      </c>
      <c r="BE707" s="150">
        <f>IF(N707="základní",J707,0)</f>
        <v>0</v>
      </c>
      <c r="BF707" s="150">
        <f>IF(N707="snížená",J707,0)</f>
        <v>0</v>
      </c>
      <c r="BG707" s="150">
        <f>IF(N707="zákl. přenesená",J707,0)</f>
        <v>0</v>
      </c>
      <c r="BH707" s="150">
        <f>IF(N707="sníž. přenesená",J707,0)</f>
        <v>0</v>
      </c>
      <c r="BI707" s="150">
        <f>IF(N707="nulová",J707,0)</f>
        <v>0</v>
      </c>
      <c r="BJ707" s="17" t="s">
        <v>83</v>
      </c>
      <c r="BK707" s="150">
        <f>ROUND(I707*H707,2)</f>
        <v>0</v>
      </c>
      <c r="BL707" s="17" t="s">
        <v>382</v>
      </c>
      <c r="BM707" s="149" t="s">
        <v>1201</v>
      </c>
    </row>
    <row r="708" spans="2:65" s="12" customFormat="1" ht="11.25" x14ac:dyDescent="0.2">
      <c r="B708" s="151"/>
      <c r="D708" s="152" t="s">
        <v>384</v>
      </c>
      <c r="E708" s="153" t="s">
        <v>1</v>
      </c>
      <c r="F708" s="154" t="s">
        <v>296</v>
      </c>
      <c r="H708" s="155">
        <v>1018.15</v>
      </c>
      <c r="I708" s="156"/>
      <c r="L708" s="151"/>
      <c r="M708" s="157"/>
      <c r="T708" s="158"/>
      <c r="AT708" s="153" t="s">
        <v>384</v>
      </c>
      <c r="AU708" s="153" t="s">
        <v>85</v>
      </c>
      <c r="AV708" s="12" t="s">
        <v>85</v>
      </c>
      <c r="AW708" s="12" t="s">
        <v>32</v>
      </c>
      <c r="AX708" s="12" t="s">
        <v>76</v>
      </c>
      <c r="AY708" s="153" t="s">
        <v>375</v>
      </c>
    </row>
    <row r="709" spans="2:65" s="12" customFormat="1" ht="11.25" x14ac:dyDescent="0.2">
      <c r="B709" s="151"/>
      <c r="D709" s="152" t="s">
        <v>384</v>
      </c>
      <c r="E709" s="153" t="s">
        <v>1</v>
      </c>
      <c r="F709" s="154" t="s">
        <v>4926</v>
      </c>
      <c r="H709" s="155">
        <v>-61.68</v>
      </c>
      <c r="I709" s="156"/>
      <c r="L709" s="151"/>
      <c r="M709" s="157"/>
      <c r="T709" s="158"/>
      <c r="AT709" s="153" t="s">
        <v>384</v>
      </c>
      <c r="AU709" s="153" t="s">
        <v>85</v>
      </c>
      <c r="AV709" s="12" t="s">
        <v>85</v>
      </c>
      <c r="AW709" s="12" t="s">
        <v>32</v>
      </c>
      <c r="AX709" s="12" t="s">
        <v>76</v>
      </c>
      <c r="AY709" s="153" t="s">
        <v>375</v>
      </c>
    </row>
    <row r="710" spans="2:65" s="13" customFormat="1" ht="11.25" x14ac:dyDescent="0.2">
      <c r="B710" s="159"/>
      <c r="D710" s="152" t="s">
        <v>384</v>
      </c>
      <c r="E710" s="160" t="s">
        <v>1</v>
      </c>
      <c r="F710" s="161" t="s">
        <v>387</v>
      </c>
      <c r="H710" s="162">
        <v>956.47</v>
      </c>
      <c r="I710" s="163"/>
      <c r="L710" s="159"/>
      <c r="M710" s="164"/>
      <c r="T710" s="165"/>
      <c r="AT710" s="160" t="s">
        <v>384</v>
      </c>
      <c r="AU710" s="160" t="s">
        <v>85</v>
      </c>
      <c r="AV710" s="13" t="s">
        <v>382</v>
      </c>
      <c r="AW710" s="13" t="s">
        <v>32</v>
      </c>
      <c r="AX710" s="13" t="s">
        <v>83</v>
      </c>
      <c r="AY710" s="160" t="s">
        <v>375</v>
      </c>
    </row>
    <row r="711" spans="2:65" s="1" customFormat="1" ht="16.5" customHeight="1" x14ac:dyDescent="0.2">
      <c r="B711" s="32"/>
      <c r="C711" s="138" t="s">
        <v>1257</v>
      </c>
      <c r="D711" s="138" t="s">
        <v>377</v>
      </c>
      <c r="E711" s="139" t="s">
        <v>1203</v>
      </c>
      <c r="F711" s="140" t="s">
        <v>1204</v>
      </c>
      <c r="G711" s="141" t="s">
        <v>1169</v>
      </c>
      <c r="H711" s="142">
        <v>1</v>
      </c>
      <c r="I711" s="143"/>
      <c r="J711" s="144">
        <f>ROUND(I711*H711,2)</f>
        <v>0</v>
      </c>
      <c r="K711" s="140" t="s">
        <v>1170</v>
      </c>
      <c r="L711" s="32"/>
      <c r="M711" s="145" t="s">
        <v>1</v>
      </c>
      <c r="N711" s="146" t="s">
        <v>41</v>
      </c>
      <c r="P711" s="147">
        <f>O711*H711</f>
        <v>0</v>
      </c>
      <c r="Q711" s="147">
        <v>0</v>
      </c>
      <c r="R711" s="147">
        <f>Q711*H711</f>
        <v>0</v>
      </c>
      <c r="S711" s="147">
        <v>0</v>
      </c>
      <c r="T711" s="148">
        <f>S711*H711</f>
        <v>0</v>
      </c>
      <c r="AR711" s="149" t="s">
        <v>382</v>
      </c>
      <c r="AT711" s="149" t="s">
        <v>377</v>
      </c>
      <c r="AU711" s="149" t="s">
        <v>85</v>
      </c>
      <c r="AY711" s="17" t="s">
        <v>375</v>
      </c>
      <c r="BE711" s="150">
        <f>IF(N711="základní",J711,0)</f>
        <v>0</v>
      </c>
      <c r="BF711" s="150">
        <f>IF(N711="snížená",J711,0)</f>
        <v>0</v>
      </c>
      <c r="BG711" s="150">
        <f>IF(N711="zákl. přenesená",J711,0)</f>
        <v>0</v>
      </c>
      <c r="BH711" s="150">
        <f>IF(N711="sníž. přenesená",J711,0)</f>
        <v>0</v>
      </c>
      <c r="BI711" s="150">
        <f>IF(N711="nulová",J711,0)</f>
        <v>0</v>
      </c>
      <c r="BJ711" s="17" t="s">
        <v>83</v>
      </c>
      <c r="BK711" s="150">
        <f>ROUND(I711*H711,2)</f>
        <v>0</v>
      </c>
      <c r="BL711" s="17" t="s">
        <v>382</v>
      </c>
      <c r="BM711" s="149" t="s">
        <v>1205</v>
      </c>
    </row>
    <row r="712" spans="2:65" s="1" customFormat="1" ht="24.2" customHeight="1" x14ac:dyDescent="0.2">
      <c r="B712" s="32"/>
      <c r="C712" s="138" t="s">
        <v>1262</v>
      </c>
      <c r="D712" s="138" t="s">
        <v>377</v>
      </c>
      <c r="E712" s="139" t="s">
        <v>1207</v>
      </c>
      <c r="F712" s="140" t="s">
        <v>1208</v>
      </c>
      <c r="G712" s="141" t="s">
        <v>380</v>
      </c>
      <c r="H712" s="142">
        <v>747.4</v>
      </c>
      <c r="I712" s="143"/>
      <c r="J712" s="144">
        <f>ROUND(I712*H712,2)</f>
        <v>0</v>
      </c>
      <c r="K712" s="140" t="s">
        <v>381</v>
      </c>
      <c r="L712" s="32"/>
      <c r="M712" s="145" t="s">
        <v>1</v>
      </c>
      <c r="N712" s="146" t="s">
        <v>41</v>
      </c>
      <c r="P712" s="147">
        <f>O712*H712</f>
        <v>0</v>
      </c>
      <c r="Q712" s="147">
        <v>4.0000000000000003E-5</v>
      </c>
      <c r="R712" s="147">
        <f>Q712*H712</f>
        <v>2.9896000000000002E-2</v>
      </c>
      <c r="S712" s="147">
        <v>0</v>
      </c>
      <c r="T712" s="148">
        <f>S712*H712</f>
        <v>0</v>
      </c>
      <c r="AR712" s="149" t="s">
        <v>382</v>
      </c>
      <c r="AT712" s="149" t="s">
        <v>377</v>
      </c>
      <c r="AU712" s="149" t="s">
        <v>85</v>
      </c>
      <c r="AY712" s="17" t="s">
        <v>375</v>
      </c>
      <c r="BE712" s="150">
        <f>IF(N712="základní",J712,0)</f>
        <v>0</v>
      </c>
      <c r="BF712" s="150">
        <f>IF(N712="snížená",J712,0)</f>
        <v>0</v>
      </c>
      <c r="BG712" s="150">
        <f>IF(N712="zákl. přenesená",J712,0)</f>
        <v>0</v>
      </c>
      <c r="BH712" s="150">
        <f>IF(N712="sníž. přenesená",J712,0)</f>
        <v>0</v>
      </c>
      <c r="BI712" s="150">
        <f>IF(N712="nulová",J712,0)</f>
        <v>0</v>
      </c>
      <c r="BJ712" s="17" t="s">
        <v>83</v>
      </c>
      <c r="BK712" s="150">
        <f>ROUND(I712*H712,2)</f>
        <v>0</v>
      </c>
      <c r="BL712" s="17" t="s">
        <v>382</v>
      </c>
      <c r="BM712" s="149" t="s">
        <v>1209</v>
      </c>
    </row>
    <row r="713" spans="2:65" s="12" customFormat="1" ht="11.25" x14ac:dyDescent="0.2">
      <c r="B713" s="151"/>
      <c r="D713" s="152" t="s">
        <v>384</v>
      </c>
      <c r="E713" s="153" t="s">
        <v>1</v>
      </c>
      <c r="F713" s="154" t="s">
        <v>4927</v>
      </c>
      <c r="H713" s="155">
        <v>201.41</v>
      </c>
      <c r="I713" s="156"/>
      <c r="L713" s="151"/>
      <c r="M713" s="157"/>
      <c r="T713" s="158"/>
      <c r="AT713" s="153" t="s">
        <v>384</v>
      </c>
      <c r="AU713" s="153" t="s">
        <v>85</v>
      </c>
      <c r="AV713" s="12" t="s">
        <v>85</v>
      </c>
      <c r="AW713" s="12" t="s">
        <v>32</v>
      </c>
      <c r="AX713" s="12" t="s">
        <v>76</v>
      </c>
      <c r="AY713" s="153" t="s">
        <v>375</v>
      </c>
    </row>
    <row r="714" spans="2:65" s="12" customFormat="1" ht="33.75" x14ac:dyDescent="0.2">
      <c r="B714" s="151"/>
      <c r="D714" s="152" t="s">
        <v>384</v>
      </c>
      <c r="E714" s="153" t="s">
        <v>1</v>
      </c>
      <c r="F714" s="154" t="s">
        <v>4928</v>
      </c>
      <c r="H714" s="155">
        <v>321.18</v>
      </c>
      <c r="I714" s="156"/>
      <c r="L714" s="151"/>
      <c r="M714" s="157"/>
      <c r="T714" s="158"/>
      <c r="AT714" s="153" t="s">
        <v>384</v>
      </c>
      <c r="AU714" s="153" t="s">
        <v>85</v>
      </c>
      <c r="AV714" s="12" t="s">
        <v>85</v>
      </c>
      <c r="AW714" s="12" t="s">
        <v>32</v>
      </c>
      <c r="AX714" s="12" t="s">
        <v>76</v>
      </c>
      <c r="AY714" s="153" t="s">
        <v>375</v>
      </c>
    </row>
    <row r="715" spans="2:65" s="12" customFormat="1" ht="33.75" x14ac:dyDescent="0.2">
      <c r="B715" s="151"/>
      <c r="D715" s="152" t="s">
        <v>384</v>
      </c>
      <c r="E715" s="153" t="s">
        <v>1</v>
      </c>
      <c r="F715" s="154" t="s">
        <v>4929</v>
      </c>
      <c r="H715" s="155">
        <v>298.67</v>
      </c>
      <c r="I715" s="156"/>
      <c r="L715" s="151"/>
      <c r="M715" s="157"/>
      <c r="T715" s="158"/>
      <c r="AT715" s="153" t="s">
        <v>384</v>
      </c>
      <c r="AU715" s="153" t="s">
        <v>85</v>
      </c>
      <c r="AV715" s="12" t="s">
        <v>85</v>
      </c>
      <c r="AW715" s="12" t="s">
        <v>32</v>
      </c>
      <c r="AX715" s="12" t="s">
        <v>76</v>
      </c>
      <c r="AY715" s="153" t="s">
        <v>375</v>
      </c>
    </row>
    <row r="716" spans="2:65" s="12" customFormat="1" ht="11.25" x14ac:dyDescent="0.2">
      <c r="B716" s="151"/>
      <c r="D716" s="152" t="s">
        <v>384</v>
      </c>
      <c r="E716" s="153" t="s">
        <v>1</v>
      </c>
      <c r="F716" s="154" t="s">
        <v>4930</v>
      </c>
      <c r="H716" s="155">
        <v>196.89</v>
      </c>
      <c r="I716" s="156"/>
      <c r="L716" s="151"/>
      <c r="M716" s="157"/>
      <c r="T716" s="158"/>
      <c r="AT716" s="153" t="s">
        <v>384</v>
      </c>
      <c r="AU716" s="153" t="s">
        <v>85</v>
      </c>
      <c r="AV716" s="12" t="s">
        <v>85</v>
      </c>
      <c r="AW716" s="12" t="s">
        <v>32</v>
      </c>
      <c r="AX716" s="12" t="s">
        <v>76</v>
      </c>
      <c r="AY716" s="153" t="s">
        <v>375</v>
      </c>
    </row>
    <row r="717" spans="2:65" s="13" customFormat="1" ht="11.25" x14ac:dyDescent="0.2">
      <c r="B717" s="159"/>
      <c r="D717" s="152" t="s">
        <v>384</v>
      </c>
      <c r="E717" s="160" t="s">
        <v>296</v>
      </c>
      <c r="F717" s="161" t="s">
        <v>387</v>
      </c>
      <c r="H717" s="162">
        <v>1018.15</v>
      </c>
      <c r="I717" s="163"/>
      <c r="L717" s="159"/>
      <c r="M717" s="164"/>
      <c r="T717" s="165"/>
      <c r="AT717" s="160" t="s">
        <v>384</v>
      </c>
      <c r="AU717" s="160" t="s">
        <v>85</v>
      </c>
      <c r="AV717" s="13" t="s">
        <v>382</v>
      </c>
      <c r="AW717" s="13" t="s">
        <v>32</v>
      </c>
      <c r="AX717" s="13" t="s">
        <v>76</v>
      </c>
      <c r="AY717" s="160" t="s">
        <v>375</v>
      </c>
    </row>
    <row r="718" spans="2:65" s="12" customFormat="1" ht="11.25" x14ac:dyDescent="0.2">
      <c r="B718" s="151"/>
      <c r="D718" s="152" t="s">
        <v>384</v>
      </c>
      <c r="E718" s="153" t="s">
        <v>1</v>
      </c>
      <c r="F718" s="154" t="s">
        <v>296</v>
      </c>
      <c r="H718" s="155">
        <v>1018.15</v>
      </c>
      <c r="I718" s="156"/>
      <c r="L718" s="151"/>
      <c r="M718" s="157"/>
      <c r="T718" s="158"/>
      <c r="AT718" s="153" t="s">
        <v>384</v>
      </c>
      <c r="AU718" s="153" t="s">
        <v>85</v>
      </c>
      <c r="AV718" s="12" t="s">
        <v>85</v>
      </c>
      <c r="AW718" s="12" t="s">
        <v>32</v>
      </c>
      <c r="AX718" s="12" t="s">
        <v>76</v>
      </c>
      <c r="AY718" s="153" t="s">
        <v>375</v>
      </c>
    </row>
    <row r="719" spans="2:65" s="14" customFormat="1" ht="11.25" x14ac:dyDescent="0.2">
      <c r="B719" s="166"/>
      <c r="D719" s="152" t="s">
        <v>384</v>
      </c>
      <c r="E719" s="167" t="s">
        <v>1</v>
      </c>
      <c r="F719" s="168" t="s">
        <v>4931</v>
      </c>
      <c r="H719" s="167" t="s">
        <v>1</v>
      </c>
      <c r="I719" s="169"/>
      <c r="L719" s="166"/>
      <c r="M719" s="170"/>
      <c r="T719" s="171"/>
      <c r="AT719" s="167" t="s">
        <v>384</v>
      </c>
      <c r="AU719" s="167" t="s">
        <v>85</v>
      </c>
      <c r="AV719" s="14" t="s">
        <v>83</v>
      </c>
      <c r="AW719" s="14" t="s">
        <v>32</v>
      </c>
      <c r="AX719" s="14" t="s">
        <v>76</v>
      </c>
      <c r="AY719" s="167" t="s">
        <v>375</v>
      </c>
    </row>
    <row r="720" spans="2:65" s="12" customFormat="1" ht="11.25" x14ac:dyDescent="0.2">
      <c r="B720" s="151"/>
      <c r="D720" s="152" t="s">
        <v>384</v>
      </c>
      <c r="E720" s="153" t="s">
        <v>1</v>
      </c>
      <c r="F720" s="154" t="s">
        <v>4932</v>
      </c>
      <c r="H720" s="155">
        <v>-201.41</v>
      </c>
      <c r="I720" s="156"/>
      <c r="L720" s="151"/>
      <c r="M720" s="157"/>
      <c r="T720" s="158"/>
      <c r="AT720" s="153" t="s">
        <v>384</v>
      </c>
      <c r="AU720" s="153" t="s">
        <v>85</v>
      </c>
      <c r="AV720" s="12" t="s">
        <v>85</v>
      </c>
      <c r="AW720" s="12" t="s">
        <v>32</v>
      </c>
      <c r="AX720" s="12" t="s">
        <v>76</v>
      </c>
      <c r="AY720" s="153" t="s">
        <v>375</v>
      </c>
    </row>
    <row r="721" spans="2:65" s="12" customFormat="1" ht="11.25" x14ac:dyDescent="0.2">
      <c r="B721" s="151"/>
      <c r="D721" s="152" t="s">
        <v>384</v>
      </c>
      <c r="E721" s="153" t="s">
        <v>1</v>
      </c>
      <c r="F721" s="154" t="s">
        <v>4933</v>
      </c>
      <c r="H721" s="155">
        <v>-7.66</v>
      </c>
      <c r="I721" s="156"/>
      <c r="L721" s="151"/>
      <c r="M721" s="157"/>
      <c r="T721" s="158"/>
      <c r="AT721" s="153" t="s">
        <v>384</v>
      </c>
      <c r="AU721" s="153" t="s">
        <v>85</v>
      </c>
      <c r="AV721" s="12" t="s">
        <v>85</v>
      </c>
      <c r="AW721" s="12" t="s">
        <v>32</v>
      </c>
      <c r="AX721" s="12" t="s">
        <v>76</v>
      </c>
      <c r="AY721" s="153" t="s">
        <v>375</v>
      </c>
    </row>
    <row r="722" spans="2:65" s="12" customFormat="1" ht="11.25" x14ac:dyDescent="0.2">
      <c r="B722" s="151"/>
      <c r="D722" s="152" t="s">
        <v>384</v>
      </c>
      <c r="E722" s="153" t="s">
        <v>1</v>
      </c>
      <c r="F722" s="154" t="s">
        <v>4934</v>
      </c>
      <c r="H722" s="155">
        <v>-61.68</v>
      </c>
      <c r="I722" s="156"/>
      <c r="L722" s="151"/>
      <c r="M722" s="157"/>
      <c r="T722" s="158"/>
      <c r="AT722" s="153" t="s">
        <v>384</v>
      </c>
      <c r="AU722" s="153" t="s">
        <v>85</v>
      </c>
      <c r="AV722" s="12" t="s">
        <v>85</v>
      </c>
      <c r="AW722" s="12" t="s">
        <v>32</v>
      </c>
      <c r="AX722" s="12" t="s">
        <v>76</v>
      </c>
      <c r="AY722" s="153" t="s">
        <v>375</v>
      </c>
    </row>
    <row r="723" spans="2:65" s="13" customFormat="1" ht="11.25" x14ac:dyDescent="0.2">
      <c r="B723" s="159"/>
      <c r="D723" s="152" t="s">
        <v>384</v>
      </c>
      <c r="E723" s="160" t="s">
        <v>1</v>
      </c>
      <c r="F723" s="161" t="s">
        <v>387</v>
      </c>
      <c r="H723" s="162">
        <v>747.40000000000009</v>
      </c>
      <c r="I723" s="163"/>
      <c r="L723" s="159"/>
      <c r="M723" s="164"/>
      <c r="T723" s="165"/>
      <c r="AT723" s="160" t="s">
        <v>384</v>
      </c>
      <c r="AU723" s="160" t="s">
        <v>85</v>
      </c>
      <c r="AV723" s="13" t="s">
        <v>382</v>
      </c>
      <c r="AW723" s="13" t="s">
        <v>32</v>
      </c>
      <c r="AX723" s="13" t="s">
        <v>83</v>
      </c>
      <c r="AY723" s="160" t="s">
        <v>375</v>
      </c>
    </row>
    <row r="724" spans="2:65" s="1" customFormat="1" ht="21.75" customHeight="1" x14ac:dyDescent="0.2">
      <c r="B724" s="32"/>
      <c r="C724" s="138" t="s">
        <v>1273</v>
      </c>
      <c r="D724" s="138" t="s">
        <v>377</v>
      </c>
      <c r="E724" s="139" t="s">
        <v>4935</v>
      </c>
      <c r="F724" s="140" t="s">
        <v>4936</v>
      </c>
      <c r="G724" s="141" t="s">
        <v>380</v>
      </c>
      <c r="H724" s="142">
        <v>81.93</v>
      </c>
      <c r="I724" s="143"/>
      <c r="J724" s="144">
        <f>ROUND(I724*H724,2)</f>
        <v>0</v>
      </c>
      <c r="K724" s="140" t="s">
        <v>381</v>
      </c>
      <c r="L724" s="32"/>
      <c r="M724" s="145" t="s">
        <v>1</v>
      </c>
      <c r="N724" s="146" t="s">
        <v>41</v>
      </c>
      <c r="P724" s="147">
        <f>O724*H724</f>
        <v>0</v>
      </c>
      <c r="Q724" s="147">
        <v>0</v>
      </c>
      <c r="R724" s="147">
        <f>Q724*H724</f>
        <v>0</v>
      </c>
      <c r="S724" s="147">
        <v>0.26100000000000001</v>
      </c>
      <c r="T724" s="148">
        <f>S724*H724</f>
        <v>21.383730000000003</v>
      </c>
      <c r="AR724" s="149" t="s">
        <v>382</v>
      </c>
      <c r="AT724" s="149" t="s">
        <v>377</v>
      </c>
      <c r="AU724" s="149" t="s">
        <v>85</v>
      </c>
      <c r="AY724" s="17" t="s">
        <v>375</v>
      </c>
      <c r="BE724" s="150">
        <f>IF(N724="základní",J724,0)</f>
        <v>0</v>
      </c>
      <c r="BF724" s="150">
        <f>IF(N724="snížená",J724,0)</f>
        <v>0</v>
      </c>
      <c r="BG724" s="150">
        <f>IF(N724="zákl. přenesená",J724,0)</f>
        <v>0</v>
      </c>
      <c r="BH724" s="150">
        <f>IF(N724="sníž. přenesená",J724,0)</f>
        <v>0</v>
      </c>
      <c r="BI724" s="150">
        <f>IF(N724="nulová",J724,0)</f>
        <v>0</v>
      </c>
      <c r="BJ724" s="17" t="s">
        <v>83</v>
      </c>
      <c r="BK724" s="150">
        <f>ROUND(I724*H724,2)</f>
        <v>0</v>
      </c>
      <c r="BL724" s="17" t="s">
        <v>382</v>
      </c>
      <c r="BM724" s="149" t="s">
        <v>4937</v>
      </c>
    </row>
    <row r="725" spans="2:65" s="12" customFormat="1" ht="11.25" x14ac:dyDescent="0.2">
      <c r="B725" s="151"/>
      <c r="D725" s="152" t="s">
        <v>384</v>
      </c>
      <c r="E725" s="153" t="s">
        <v>1</v>
      </c>
      <c r="F725" s="154" t="s">
        <v>4938</v>
      </c>
      <c r="H725" s="155">
        <v>12.984999999999999</v>
      </c>
      <c r="I725" s="156"/>
      <c r="L725" s="151"/>
      <c r="M725" s="157"/>
      <c r="T725" s="158"/>
      <c r="AT725" s="153" t="s">
        <v>384</v>
      </c>
      <c r="AU725" s="153" t="s">
        <v>85</v>
      </c>
      <c r="AV725" s="12" t="s">
        <v>85</v>
      </c>
      <c r="AW725" s="12" t="s">
        <v>32</v>
      </c>
      <c r="AX725" s="12" t="s">
        <v>76</v>
      </c>
      <c r="AY725" s="153" t="s">
        <v>375</v>
      </c>
    </row>
    <row r="726" spans="2:65" s="12" customFormat="1" ht="11.25" x14ac:dyDescent="0.2">
      <c r="B726" s="151"/>
      <c r="D726" s="152" t="s">
        <v>384</v>
      </c>
      <c r="E726" s="153" t="s">
        <v>1</v>
      </c>
      <c r="F726" s="154" t="s">
        <v>4939</v>
      </c>
      <c r="H726" s="155">
        <v>5.37</v>
      </c>
      <c r="I726" s="156"/>
      <c r="L726" s="151"/>
      <c r="M726" s="157"/>
      <c r="T726" s="158"/>
      <c r="AT726" s="153" t="s">
        <v>384</v>
      </c>
      <c r="AU726" s="153" t="s">
        <v>85</v>
      </c>
      <c r="AV726" s="12" t="s">
        <v>85</v>
      </c>
      <c r="AW726" s="12" t="s">
        <v>32</v>
      </c>
      <c r="AX726" s="12" t="s">
        <v>76</v>
      </c>
      <c r="AY726" s="153" t="s">
        <v>375</v>
      </c>
    </row>
    <row r="727" spans="2:65" s="12" customFormat="1" ht="11.25" x14ac:dyDescent="0.2">
      <c r="B727" s="151"/>
      <c r="D727" s="152" t="s">
        <v>384</v>
      </c>
      <c r="E727" s="153" t="s">
        <v>1</v>
      </c>
      <c r="F727" s="154" t="s">
        <v>4940</v>
      </c>
      <c r="H727" s="155">
        <v>31.433</v>
      </c>
      <c r="I727" s="156"/>
      <c r="L727" s="151"/>
      <c r="M727" s="157"/>
      <c r="T727" s="158"/>
      <c r="AT727" s="153" t="s">
        <v>384</v>
      </c>
      <c r="AU727" s="153" t="s">
        <v>85</v>
      </c>
      <c r="AV727" s="12" t="s">
        <v>85</v>
      </c>
      <c r="AW727" s="12" t="s">
        <v>32</v>
      </c>
      <c r="AX727" s="12" t="s">
        <v>76</v>
      </c>
      <c r="AY727" s="153" t="s">
        <v>375</v>
      </c>
    </row>
    <row r="728" spans="2:65" s="12" customFormat="1" ht="11.25" x14ac:dyDescent="0.2">
      <c r="B728" s="151"/>
      <c r="D728" s="152" t="s">
        <v>384</v>
      </c>
      <c r="E728" s="153" t="s">
        <v>1</v>
      </c>
      <c r="F728" s="154" t="s">
        <v>4941</v>
      </c>
      <c r="H728" s="155">
        <v>32.142000000000003</v>
      </c>
      <c r="I728" s="156"/>
      <c r="L728" s="151"/>
      <c r="M728" s="157"/>
      <c r="T728" s="158"/>
      <c r="AT728" s="153" t="s">
        <v>384</v>
      </c>
      <c r="AU728" s="153" t="s">
        <v>85</v>
      </c>
      <c r="AV728" s="12" t="s">
        <v>85</v>
      </c>
      <c r="AW728" s="12" t="s">
        <v>32</v>
      </c>
      <c r="AX728" s="12" t="s">
        <v>76</v>
      </c>
      <c r="AY728" s="153" t="s">
        <v>375</v>
      </c>
    </row>
    <row r="729" spans="2:65" s="13" customFormat="1" ht="11.25" x14ac:dyDescent="0.2">
      <c r="B729" s="159"/>
      <c r="D729" s="152" t="s">
        <v>384</v>
      </c>
      <c r="E729" s="160" t="s">
        <v>1</v>
      </c>
      <c r="F729" s="161" t="s">
        <v>387</v>
      </c>
      <c r="H729" s="162">
        <v>81.93</v>
      </c>
      <c r="I729" s="163"/>
      <c r="L729" s="159"/>
      <c r="M729" s="164"/>
      <c r="T729" s="165"/>
      <c r="AT729" s="160" t="s">
        <v>384</v>
      </c>
      <c r="AU729" s="160" t="s">
        <v>85</v>
      </c>
      <c r="AV729" s="13" t="s">
        <v>382</v>
      </c>
      <c r="AW729" s="13" t="s">
        <v>32</v>
      </c>
      <c r="AX729" s="13" t="s">
        <v>83</v>
      </c>
      <c r="AY729" s="160" t="s">
        <v>375</v>
      </c>
    </row>
    <row r="730" spans="2:65" s="1" customFormat="1" ht="21.75" customHeight="1" x14ac:dyDescent="0.2">
      <c r="B730" s="32"/>
      <c r="C730" s="138" t="s">
        <v>1280</v>
      </c>
      <c r="D730" s="138" t="s">
        <v>377</v>
      </c>
      <c r="E730" s="139" t="s">
        <v>4942</v>
      </c>
      <c r="F730" s="140" t="s">
        <v>4943</v>
      </c>
      <c r="G730" s="141" t="s">
        <v>390</v>
      </c>
      <c r="H730" s="142">
        <v>1.125</v>
      </c>
      <c r="I730" s="143"/>
      <c r="J730" s="144">
        <f>ROUND(I730*H730,2)</f>
        <v>0</v>
      </c>
      <c r="K730" s="140" t="s">
        <v>381</v>
      </c>
      <c r="L730" s="32"/>
      <c r="M730" s="145" t="s">
        <v>1</v>
      </c>
      <c r="N730" s="146" t="s">
        <v>41</v>
      </c>
      <c r="P730" s="147">
        <f>O730*H730</f>
        <v>0</v>
      </c>
      <c r="Q730" s="147">
        <v>0</v>
      </c>
      <c r="R730" s="147">
        <f>Q730*H730</f>
        <v>0</v>
      </c>
      <c r="S730" s="147">
        <v>1.671</v>
      </c>
      <c r="T730" s="148">
        <f>S730*H730</f>
        <v>1.879875</v>
      </c>
      <c r="AR730" s="149" t="s">
        <v>382</v>
      </c>
      <c r="AT730" s="149" t="s">
        <v>377</v>
      </c>
      <c r="AU730" s="149" t="s">
        <v>85</v>
      </c>
      <c r="AY730" s="17" t="s">
        <v>375</v>
      </c>
      <c r="BE730" s="150">
        <f>IF(N730="základní",J730,0)</f>
        <v>0</v>
      </c>
      <c r="BF730" s="150">
        <f>IF(N730="snížená",J730,0)</f>
        <v>0</v>
      </c>
      <c r="BG730" s="150">
        <f>IF(N730="zákl. přenesená",J730,0)</f>
        <v>0</v>
      </c>
      <c r="BH730" s="150">
        <f>IF(N730="sníž. přenesená",J730,0)</f>
        <v>0</v>
      </c>
      <c r="BI730" s="150">
        <f>IF(N730="nulová",J730,0)</f>
        <v>0</v>
      </c>
      <c r="BJ730" s="17" t="s">
        <v>83</v>
      </c>
      <c r="BK730" s="150">
        <f>ROUND(I730*H730,2)</f>
        <v>0</v>
      </c>
      <c r="BL730" s="17" t="s">
        <v>382</v>
      </c>
      <c r="BM730" s="149" t="s">
        <v>4944</v>
      </c>
    </row>
    <row r="731" spans="2:65" s="14" customFormat="1" ht="11.25" x14ac:dyDescent="0.2">
      <c r="B731" s="166"/>
      <c r="D731" s="152" t="s">
        <v>384</v>
      </c>
      <c r="E731" s="167" t="s">
        <v>1</v>
      </c>
      <c r="F731" s="168" t="s">
        <v>4945</v>
      </c>
      <c r="H731" s="167" t="s">
        <v>1</v>
      </c>
      <c r="I731" s="169"/>
      <c r="L731" s="166"/>
      <c r="M731" s="170"/>
      <c r="T731" s="171"/>
      <c r="AT731" s="167" t="s">
        <v>384</v>
      </c>
      <c r="AU731" s="167" t="s">
        <v>85</v>
      </c>
      <c r="AV731" s="14" t="s">
        <v>83</v>
      </c>
      <c r="AW731" s="14" t="s">
        <v>32</v>
      </c>
      <c r="AX731" s="14" t="s">
        <v>76</v>
      </c>
      <c r="AY731" s="167" t="s">
        <v>375</v>
      </c>
    </row>
    <row r="732" spans="2:65" s="12" customFormat="1" ht="11.25" x14ac:dyDescent="0.2">
      <c r="B732" s="151"/>
      <c r="D732" s="152" t="s">
        <v>384</v>
      </c>
      <c r="E732" s="153" t="s">
        <v>1</v>
      </c>
      <c r="F732" s="154" t="s">
        <v>4946</v>
      </c>
      <c r="H732" s="155">
        <v>1.125</v>
      </c>
      <c r="I732" s="156"/>
      <c r="L732" s="151"/>
      <c r="M732" s="157"/>
      <c r="T732" s="158"/>
      <c r="AT732" s="153" t="s">
        <v>384</v>
      </c>
      <c r="AU732" s="153" t="s">
        <v>85</v>
      </c>
      <c r="AV732" s="12" t="s">
        <v>85</v>
      </c>
      <c r="AW732" s="12" t="s">
        <v>32</v>
      </c>
      <c r="AX732" s="12" t="s">
        <v>76</v>
      </c>
      <c r="AY732" s="153" t="s">
        <v>375</v>
      </c>
    </row>
    <row r="733" spans="2:65" s="13" customFormat="1" ht="11.25" x14ac:dyDescent="0.2">
      <c r="B733" s="159"/>
      <c r="D733" s="152" t="s">
        <v>384</v>
      </c>
      <c r="E733" s="160" t="s">
        <v>1</v>
      </c>
      <c r="F733" s="161" t="s">
        <v>387</v>
      </c>
      <c r="H733" s="162">
        <v>1.125</v>
      </c>
      <c r="I733" s="163"/>
      <c r="L733" s="159"/>
      <c r="M733" s="164"/>
      <c r="T733" s="165"/>
      <c r="AT733" s="160" t="s">
        <v>384</v>
      </c>
      <c r="AU733" s="160" t="s">
        <v>85</v>
      </c>
      <c r="AV733" s="13" t="s">
        <v>382</v>
      </c>
      <c r="AW733" s="13" t="s">
        <v>32</v>
      </c>
      <c r="AX733" s="13" t="s">
        <v>83</v>
      </c>
      <c r="AY733" s="160" t="s">
        <v>375</v>
      </c>
    </row>
    <row r="734" spans="2:65" s="1" customFormat="1" ht="24.2" customHeight="1" x14ac:dyDescent="0.2">
      <c r="B734" s="32"/>
      <c r="C734" s="138" t="s">
        <v>1285</v>
      </c>
      <c r="D734" s="138" t="s">
        <v>377</v>
      </c>
      <c r="E734" s="139" t="s">
        <v>4947</v>
      </c>
      <c r="F734" s="140" t="s">
        <v>4948</v>
      </c>
      <c r="G734" s="141" t="s">
        <v>641</v>
      </c>
      <c r="H734" s="142">
        <v>11</v>
      </c>
      <c r="I734" s="143"/>
      <c r="J734" s="144">
        <f>ROUND(I734*H734,2)</f>
        <v>0</v>
      </c>
      <c r="K734" s="140" t="s">
        <v>381</v>
      </c>
      <c r="L734" s="32"/>
      <c r="M734" s="145" t="s">
        <v>1</v>
      </c>
      <c r="N734" s="146" t="s">
        <v>41</v>
      </c>
      <c r="P734" s="147">
        <f>O734*H734</f>
        <v>0</v>
      </c>
      <c r="Q734" s="147">
        <v>0</v>
      </c>
      <c r="R734" s="147">
        <f>Q734*H734</f>
        <v>0</v>
      </c>
      <c r="S734" s="147">
        <v>0.112</v>
      </c>
      <c r="T734" s="148">
        <f>S734*H734</f>
        <v>1.232</v>
      </c>
      <c r="AR734" s="149" t="s">
        <v>382</v>
      </c>
      <c r="AT734" s="149" t="s">
        <v>377</v>
      </c>
      <c r="AU734" s="149" t="s">
        <v>85</v>
      </c>
      <c r="AY734" s="17" t="s">
        <v>375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83</v>
      </c>
      <c r="BK734" s="150">
        <f>ROUND(I734*H734,2)</f>
        <v>0</v>
      </c>
      <c r="BL734" s="17" t="s">
        <v>382</v>
      </c>
      <c r="BM734" s="149" t="s">
        <v>4949</v>
      </c>
    </row>
    <row r="735" spans="2:65" s="12" customFormat="1" ht="11.25" x14ac:dyDescent="0.2">
      <c r="B735" s="151"/>
      <c r="D735" s="152" t="s">
        <v>384</v>
      </c>
      <c r="E735" s="153" t="s">
        <v>1</v>
      </c>
      <c r="F735" s="154" t="s">
        <v>4950</v>
      </c>
      <c r="H735" s="155">
        <v>11</v>
      </c>
      <c r="I735" s="156"/>
      <c r="L735" s="151"/>
      <c r="M735" s="157"/>
      <c r="T735" s="158"/>
      <c r="AT735" s="153" t="s">
        <v>384</v>
      </c>
      <c r="AU735" s="153" t="s">
        <v>85</v>
      </c>
      <c r="AV735" s="12" t="s">
        <v>85</v>
      </c>
      <c r="AW735" s="12" t="s">
        <v>32</v>
      </c>
      <c r="AX735" s="12" t="s">
        <v>83</v>
      </c>
      <c r="AY735" s="153" t="s">
        <v>375</v>
      </c>
    </row>
    <row r="736" spans="2:65" s="1" customFormat="1" ht="37.9" customHeight="1" x14ac:dyDescent="0.2">
      <c r="B736" s="32"/>
      <c r="C736" s="138" t="s">
        <v>1290</v>
      </c>
      <c r="D736" s="138" t="s">
        <v>377</v>
      </c>
      <c r="E736" s="139" t="s">
        <v>4951</v>
      </c>
      <c r="F736" s="140" t="s">
        <v>4952</v>
      </c>
      <c r="G736" s="141" t="s">
        <v>390</v>
      </c>
      <c r="H736" s="142">
        <v>75.902000000000001</v>
      </c>
      <c r="I736" s="143"/>
      <c r="J736" s="144">
        <f>ROUND(I736*H736,2)</f>
        <v>0</v>
      </c>
      <c r="K736" s="140" t="s">
        <v>381</v>
      </c>
      <c r="L736" s="32"/>
      <c r="M736" s="145" t="s">
        <v>1</v>
      </c>
      <c r="N736" s="146" t="s">
        <v>41</v>
      </c>
      <c r="P736" s="147">
        <f>O736*H736</f>
        <v>0</v>
      </c>
      <c r="Q736" s="147">
        <v>0</v>
      </c>
      <c r="R736" s="147">
        <f>Q736*H736</f>
        <v>0</v>
      </c>
      <c r="S736" s="147">
        <v>2.2000000000000002</v>
      </c>
      <c r="T736" s="148">
        <f>S736*H736</f>
        <v>166.98440000000002</v>
      </c>
      <c r="AR736" s="149" t="s">
        <v>382</v>
      </c>
      <c r="AT736" s="149" t="s">
        <v>377</v>
      </c>
      <c r="AU736" s="149" t="s">
        <v>85</v>
      </c>
      <c r="AY736" s="17" t="s">
        <v>375</v>
      </c>
      <c r="BE736" s="150">
        <f>IF(N736="základní",J736,0)</f>
        <v>0</v>
      </c>
      <c r="BF736" s="150">
        <f>IF(N736="snížená",J736,0)</f>
        <v>0</v>
      </c>
      <c r="BG736" s="150">
        <f>IF(N736="zákl. přenesená",J736,0)</f>
        <v>0</v>
      </c>
      <c r="BH736" s="150">
        <f>IF(N736="sníž. přenesená",J736,0)</f>
        <v>0</v>
      </c>
      <c r="BI736" s="150">
        <f>IF(N736="nulová",J736,0)</f>
        <v>0</v>
      </c>
      <c r="BJ736" s="17" t="s">
        <v>83</v>
      </c>
      <c r="BK736" s="150">
        <f>ROUND(I736*H736,2)</f>
        <v>0</v>
      </c>
      <c r="BL736" s="17" t="s">
        <v>382</v>
      </c>
      <c r="BM736" s="149" t="s">
        <v>4953</v>
      </c>
    </row>
    <row r="737" spans="2:65" s="14" customFormat="1" ht="11.25" x14ac:dyDescent="0.2">
      <c r="B737" s="166"/>
      <c r="D737" s="152" t="s">
        <v>384</v>
      </c>
      <c r="E737" s="167" t="s">
        <v>1</v>
      </c>
      <c r="F737" s="168" t="s">
        <v>866</v>
      </c>
      <c r="H737" s="167" t="s">
        <v>1</v>
      </c>
      <c r="I737" s="169"/>
      <c r="L737" s="166"/>
      <c r="M737" s="170"/>
      <c r="T737" s="171"/>
      <c r="AT737" s="167" t="s">
        <v>384</v>
      </c>
      <c r="AU737" s="167" t="s">
        <v>85</v>
      </c>
      <c r="AV737" s="14" t="s">
        <v>83</v>
      </c>
      <c r="AW737" s="14" t="s">
        <v>32</v>
      </c>
      <c r="AX737" s="14" t="s">
        <v>76</v>
      </c>
      <c r="AY737" s="167" t="s">
        <v>375</v>
      </c>
    </row>
    <row r="738" spans="2:65" s="12" customFormat="1" ht="11.25" x14ac:dyDescent="0.2">
      <c r="B738" s="151"/>
      <c r="D738" s="152" t="s">
        <v>384</v>
      </c>
      <c r="E738" s="153" t="s">
        <v>1</v>
      </c>
      <c r="F738" s="154" t="s">
        <v>4954</v>
      </c>
      <c r="H738" s="155">
        <v>4.2779999999999996</v>
      </c>
      <c r="I738" s="156"/>
      <c r="L738" s="151"/>
      <c r="M738" s="157"/>
      <c r="T738" s="158"/>
      <c r="AT738" s="153" t="s">
        <v>384</v>
      </c>
      <c r="AU738" s="153" t="s">
        <v>85</v>
      </c>
      <c r="AV738" s="12" t="s">
        <v>85</v>
      </c>
      <c r="AW738" s="12" t="s">
        <v>32</v>
      </c>
      <c r="AX738" s="12" t="s">
        <v>76</v>
      </c>
      <c r="AY738" s="153" t="s">
        <v>375</v>
      </c>
    </row>
    <row r="739" spans="2:65" s="12" customFormat="1" ht="11.25" x14ac:dyDescent="0.2">
      <c r="B739" s="151"/>
      <c r="D739" s="152" t="s">
        <v>384</v>
      </c>
      <c r="E739" s="153" t="s">
        <v>1</v>
      </c>
      <c r="F739" s="154" t="s">
        <v>4955</v>
      </c>
      <c r="H739" s="155">
        <v>31.614000000000001</v>
      </c>
      <c r="I739" s="156"/>
      <c r="L739" s="151"/>
      <c r="M739" s="157"/>
      <c r="T739" s="158"/>
      <c r="AT739" s="153" t="s">
        <v>384</v>
      </c>
      <c r="AU739" s="153" t="s">
        <v>85</v>
      </c>
      <c r="AV739" s="12" t="s">
        <v>85</v>
      </c>
      <c r="AW739" s="12" t="s">
        <v>32</v>
      </c>
      <c r="AX739" s="12" t="s">
        <v>76</v>
      </c>
      <c r="AY739" s="153" t="s">
        <v>375</v>
      </c>
    </row>
    <row r="740" spans="2:65" s="12" customFormat="1" ht="11.25" x14ac:dyDescent="0.2">
      <c r="B740" s="151"/>
      <c r="D740" s="152" t="s">
        <v>384</v>
      </c>
      <c r="E740" s="153" t="s">
        <v>1</v>
      </c>
      <c r="F740" s="154" t="s">
        <v>4956</v>
      </c>
      <c r="H740" s="155">
        <v>1.2</v>
      </c>
      <c r="I740" s="156"/>
      <c r="L740" s="151"/>
      <c r="M740" s="157"/>
      <c r="T740" s="158"/>
      <c r="AT740" s="153" t="s">
        <v>384</v>
      </c>
      <c r="AU740" s="153" t="s">
        <v>85</v>
      </c>
      <c r="AV740" s="12" t="s">
        <v>85</v>
      </c>
      <c r="AW740" s="12" t="s">
        <v>32</v>
      </c>
      <c r="AX740" s="12" t="s">
        <v>76</v>
      </c>
      <c r="AY740" s="153" t="s">
        <v>375</v>
      </c>
    </row>
    <row r="741" spans="2:65" s="14" customFormat="1" ht="11.25" x14ac:dyDescent="0.2">
      <c r="B741" s="166"/>
      <c r="D741" s="152" t="s">
        <v>384</v>
      </c>
      <c r="E741" s="167" t="s">
        <v>1</v>
      </c>
      <c r="F741" s="168" t="s">
        <v>522</v>
      </c>
      <c r="H741" s="167" t="s">
        <v>1</v>
      </c>
      <c r="I741" s="169"/>
      <c r="L741" s="166"/>
      <c r="M741" s="170"/>
      <c r="T741" s="171"/>
      <c r="AT741" s="167" t="s">
        <v>384</v>
      </c>
      <c r="AU741" s="167" t="s">
        <v>85</v>
      </c>
      <c r="AV741" s="14" t="s">
        <v>83</v>
      </c>
      <c r="AW741" s="14" t="s">
        <v>32</v>
      </c>
      <c r="AX741" s="14" t="s">
        <v>76</v>
      </c>
      <c r="AY741" s="167" t="s">
        <v>375</v>
      </c>
    </row>
    <row r="742" spans="2:65" s="12" customFormat="1" ht="11.25" x14ac:dyDescent="0.2">
      <c r="B742" s="151"/>
      <c r="D742" s="152" t="s">
        <v>384</v>
      </c>
      <c r="E742" s="153" t="s">
        <v>1</v>
      </c>
      <c r="F742" s="154" t="s">
        <v>4957</v>
      </c>
      <c r="H742" s="155">
        <v>2.577</v>
      </c>
      <c r="I742" s="156"/>
      <c r="L742" s="151"/>
      <c r="M742" s="157"/>
      <c r="T742" s="158"/>
      <c r="AT742" s="153" t="s">
        <v>384</v>
      </c>
      <c r="AU742" s="153" t="s">
        <v>85</v>
      </c>
      <c r="AV742" s="12" t="s">
        <v>85</v>
      </c>
      <c r="AW742" s="12" t="s">
        <v>32</v>
      </c>
      <c r="AX742" s="12" t="s">
        <v>76</v>
      </c>
      <c r="AY742" s="153" t="s">
        <v>375</v>
      </c>
    </row>
    <row r="743" spans="2:65" s="12" customFormat="1" ht="11.25" x14ac:dyDescent="0.2">
      <c r="B743" s="151"/>
      <c r="D743" s="152" t="s">
        <v>384</v>
      </c>
      <c r="E743" s="153" t="s">
        <v>1</v>
      </c>
      <c r="F743" s="154" t="s">
        <v>4958</v>
      </c>
      <c r="H743" s="155">
        <v>1.7090000000000001</v>
      </c>
      <c r="I743" s="156"/>
      <c r="L743" s="151"/>
      <c r="M743" s="157"/>
      <c r="T743" s="158"/>
      <c r="AT743" s="153" t="s">
        <v>384</v>
      </c>
      <c r="AU743" s="153" t="s">
        <v>85</v>
      </c>
      <c r="AV743" s="12" t="s">
        <v>85</v>
      </c>
      <c r="AW743" s="12" t="s">
        <v>32</v>
      </c>
      <c r="AX743" s="12" t="s">
        <v>76</v>
      </c>
      <c r="AY743" s="153" t="s">
        <v>375</v>
      </c>
    </row>
    <row r="744" spans="2:65" s="12" customFormat="1" ht="22.5" x14ac:dyDescent="0.2">
      <c r="B744" s="151"/>
      <c r="D744" s="152" t="s">
        <v>384</v>
      </c>
      <c r="E744" s="153" t="s">
        <v>1</v>
      </c>
      <c r="F744" s="154" t="s">
        <v>4959</v>
      </c>
      <c r="H744" s="155">
        <v>34.524000000000001</v>
      </c>
      <c r="I744" s="156"/>
      <c r="L744" s="151"/>
      <c r="M744" s="157"/>
      <c r="T744" s="158"/>
      <c r="AT744" s="153" t="s">
        <v>384</v>
      </c>
      <c r="AU744" s="153" t="s">
        <v>85</v>
      </c>
      <c r="AV744" s="12" t="s">
        <v>85</v>
      </c>
      <c r="AW744" s="12" t="s">
        <v>32</v>
      </c>
      <c r="AX744" s="12" t="s">
        <v>76</v>
      </c>
      <c r="AY744" s="153" t="s">
        <v>375</v>
      </c>
    </row>
    <row r="745" spans="2:65" s="15" customFormat="1" ht="11.25" x14ac:dyDescent="0.2">
      <c r="B745" s="172"/>
      <c r="D745" s="152" t="s">
        <v>384</v>
      </c>
      <c r="E745" s="173" t="s">
        <v>1</v>
      </c>
      <c r="F745" s="174" t="s">
        <v>526</v>
      </c>
      <c r="H745" s="175">
        <v>75.902000000000001</v>
      </c>
      <c r="I745" s="176"/>
      <c r="L745" s="172"/>
      <c r="M745" s="177"/>
      <c r="T745" s="178"/>
      <c r="AT745" s="173" t="s">
        <v>384</v>
      </c>
      <c r="AU745" s="173" t="s">
        <v>85</v>
      </c>
      <c r="AV745" s="15" t="s">
        <v>93</v>
      </c>
      <c r="AW745" s="15" t="s">
        <v>32</v>
      </c>
      <c r="AX745" s="15" t="s">
        <v>76</v>
      </c>
      <c r="AY745" s="173" t="s">
        <v>375</v>
      </c>
    </row>
    <row r="746" spans="2:65" s="13" customFormat="1" ht="11.25" x14ac:dyDescent="0.2">
      <c r="B746" s="159"/>
      <c r="D746" s="152" t="s">
        <v>384</v>
      </c>
      <c r="E746" s="160" t="s">
        <v>1</v>
      </c>
      <c r="F746" s="161" t="s">
        <v>387</v>
      </c>
      <c r="H746" s="162">
        <v>75.902000000000001</v>
      </c>
      <c r="I746" s="163"/>
      <c r="L746" s="159"/>
      <c r="M746" s="164"/>
      <c r="T746" s="165"/>
      <c r="AT746" s="160" t="s">
        <v>384</v>
      </c>
      <c r="AU746" s="160" t="s">
        <v>85</v>
      </c>
      <c r="AV746" s="13" t="s">
        <v>382</v>
      </c>
      <c r="AW746" s="13" t="s">
        <v>32</v>
      </c>
      <c r="AX746" s="13" t="s">
        <v>83</v>
      </c>
      <c r="AY746" s="160" t="s">
        <v>375</v>
      </c>
    </row>
    <row r="747" spans="2:65" s="1" customFormat="1" ht="33" customHeight="1" x14ac:dyDescent="0.2">
      <c r="B747" s="32"/>
      <c r="C747" s="138" t="s">
        <v>1296</v>
      </c>
      <c r="D747" s="138" t="s">
        <v>377</v>
      </c>
      <c r="E747" s="139" t="s">
        <v>4960</v>
      </c>
      <c r="F747" s="140" t="s">
        <v>4961</v>
      </c>
      <c r="G747" s="141" t="s">
        <v>390</v>
      </c>
      <c r="H747" s="142">
        <v>2.7770000000000001</v>
      </c>
      <c r="I747" s="143"/>
      <c r="J747" s="144">
        <f>ROUND(I747*H747,2)</f>
        <v>0</v>
      </c>
      <c r="K747" s="140" t="s">
        <v>381</v>
      </c>
      <c r="L747" s="32"/>
      <c r="M747" s="145" t="s">
        <v>1</v>
      </c>
      <c r="N747" s="146" t="s">
        <v>41</v>
      </c>
      <c r="P747" s="147">
        <f>O747*H747</f>
        <v>0</v>
      </c>
      <c r="Q747" s="147">
        <v>0</v>
      </c>
      <c r="R747" s="147">
        <f>Q747*H747</f>
        <v>0</v>
      </c>
      <c r="S747" s="147">
        <v>2.2000000000000002</v>
      </c>
      <c r="T747" s="148">
        <f>S747*H747</f>
        <v>6.1094000000000008</v>
      </c>
      <c r="AR747" s="149" t="s">
        <v>382</v>
      </c>
      <c r="AT747" s="149" t="s">
        <v>377</v>
      </c>
      <c r="AU747" s="149" t="s">
        <v>85</v>
      </c>
      <c r="AY747" s="17" t="s">
        <v>375</v>
      </c>
      <c r="BE747" s="150">
        <f>IF(N747="základní",J747,0)</f>
        <v>0</v>
      </c>
      <c r="BF747" s="150">
        <f>IF(N747="snížená",J747,0)</f>
        <v>0</v>
      </c>
      <c r="BG747" s="150">
        <f>IF(N747="zákl. přenesená",J747,0)</f>
        <v>0</v>
      </c>
      <c r="BH747" s="150">
        <f>IF(N747="sníž. přenesená",J747,0)</f>
        <v>0</v>
      </c>
      <c r="BI747" s="150">
        <f>IF(N747="nulová",J747,0)</f>
        <v>0</v>
      </c>
      <c r="BJ747" s="17" t="s">
        <v>83</v>
      </c>
      <c r="BK747" s="150">
        <f>ROUND(I747*H747,2)</f>
        <v>0</v>
      </c>
      <c r="BL747" s="17" t="s">
        <v>382</v>
      </c>
      <c r="BM747" s="149" t="s">
        <v>4962</v>
      </c>
    </row>
    <row r="748" spans="2:65" s="12" customFormat="1" ht="11.25" x14ac:dyDescent="0.2">
      <c r="B748" s="151"/>
      <c r="D748" s="152" t="s">
        <v>384</v>
      </c>
      <c r="E748" s="153" t="s">
        <v>1</v>
      </c>
      <c r="F748" s="154" t="s">
        <v>4963</v>
      </c>
      <c r="H748" s="155">
        <v>2.7770000000000001</v>
      </c>
      <c r="I748" s="156"/>
      <c r="L748" s="151"/>
      <c r="M748" s="157"/>
      <c r="T748" s="158"/>
      <c r="AT748" s="153" t="s">
        <v>384</v>
      </c>
      <c r="AU748" s="153" t="s">
        <v>85</v>
      </c>
      <c r="AV748" s="12" t="s">
        <v>85</v>
      </c>
      <c r="AW748" s="12" t="s">
        <v>32</v>
      </c>
      <c r="AX748" s="12" t="s">
        <v>76</v>
      </c>
      <c r="AY748" s="153" t="s">
        <v>375</v>
      </c>
    </row>
    <row r="749" spans="2:65" s="13" customFormat="1" ht="11.25" x14ac:dyDescent="0.2">
      <c r="B749" s="159"/>
      <c r="D749" s="152" t="s">
        <v>384</v>
      </c>
      <c r="E749" s="160" t="s">
        <v>1</v>
      </c>
      <c r="F749" s="161" t="s">
        <v>387</v>
      </c>
      <c r="H749" s="162">
        <v>2.7770000000000001</v>
      </c>
      <c r="I749" s="163"/>
      <c r="L749" s="159"/>
      <c r="M749" s="164"/>
      <c r="T749" s="165"/>
      <c r="AT749" s="160" t="s">
        <v>384</v>
      </c>
      <c r="AU749" s="160" t="s">
        <v>85</v>
      </c>
      <c r="AV749" s="13" t="s">
        <v>382</v>
      </c>
      <c r="AW749" s="13" t="s">
        <v>32</v>
      </c>
      <c r="AX749" s="13" t="s">
        <v>83</v>
      </c>
      <c r="AY749" s="160" t="s">
        <v>375</v>
      </c>
    </row>
    <row r="750" spans="2:65" s="1" customFormat="1" ht="33" customHeight="1" x14ac:dyDescent="0.2">
      <c r="B750" s="32"/>
      <c r="C750" s="138" t="s">
        <v>1300</v>
      </c>
      <c r="D750" s="138" t="s">
        <v>377</v>
      </c>
      <c r="E750" s="139" t="s">
        <v>4964</v>
      </c>
      <c r="F750" s="140" t="s">
        <v>4965</v>
      </c>
      <c r="G750" s="141" t="s">
        <v>380</v>
      </c>
      <c r="H750" s="142">
        <v>74.84</v>
      </c>
      <c r="I750" s="143"/>
      <c r="J750" s="144">
        <f>ROUND(I750*H750,2)</f>
        <v>0</v>
      </c>
      <c r="K750" s="140" t="s">
        <v>381</v>
      </c>
      <c r="L750" s="32"/>
      <c r="M750" s="145" t="s">
        <v>1</v>
      </c>
      <c r="N750" s="146" t="s">
        <v>41</v>
      </c>
      <c r="P750" s="147">
        <f>O750*H750</f>
        <v>0</v>
      </c>
      <c r="Q750" s="147">
        <v>0</v>
      </c>
      <c r="R750" s="147">
        <f>Q750*H750</f>
        <v>0</v>
      </c>
      <c r="S750" s="147">
        <v>0.09</v>
      </c>
      <c r="T750" s="148">
        <f>S750*H750</f>
        <v>6.7355999999999998</v>
      </c>
      <c r="AR750" s="149" t="s">
        <v>382</v>
      </c>
      <c r="AT750" s="149" t="s">
        <v>377</v>
      </c>
      <c r="AU750" s="149" t="s">
        <v>85</v>
      </c>
      <c r="AY750" s="17" t="s">
        <v>375</v>
      </c>
      <c r="BE750" s="150">
        <f>IF(N750="základní",J750,0)</f>
        <v>0</v>
      </c>
      <c r="BF750" s="150">
        <f>IF(N750="snížená",J750,0)</f>
        <v>0</v>
      </c>
      <c r="BG750" s="150">
        <f>IF(N750="zákl. přenesená",J750,0)</f>
        <v>0</v>
      </c>
      <c r="BH750" s="150">
        <f>IF(N750="sníž. přenesená",J750,0)</f>
        <v>0</v>
      </c>
      <c r="BI750" s="150">
        <f>IF(N750="nulová",J750,0)</f>
        <v>0</v>
      </c>
      <c r="BJ750" s="17" t="s">
        <v>83</v>
      </c>
      <c r="BK750" s="150">
        <f>ROUND(I750*H750,2)</f>
        <v>0</v>
      </c>
      <c r="BL750" s="17" t="s">
        <v>382</v>
      </c>
      <c r="BM750" s="149" t="s">
        <v>4966</v>
      </c>
    </row>
    <row r="751" spans="2:65" s="12" customFormat="1" ht="11.25" x14ac:dyDescent="0.2">
      <c r="B751" s="151"/>
      <c r="D751" s="152" t="s">
        <v>384</v>
      </c>
      <c r="E751" s="153" t="s">
        <v>1</v>
      </c>
      <c r="F751" s="154" t="s">
        <v>4967</v>
      </c>
      <c r="H751" s="155">
        <v>53.48</v>
      </c>
      <c r="I751" s="156"/>
      <c r="L751" s="151"/>
      <c r="M751" s="157"/>
      <c r="T751" s="158"/>
      <c r="AT751" s="153" t="s">
        <v>384</v>
      </c>
      <c r="AU751" s="153" t="s">
        <v>85</v>
      </c>
      <c r="AV751" s="12" t="s">
        <v>85</v>
      </c>
      <c r="AW751" s="12" t="s">
        <v>32</v>
      </c>
      <c r="AX751" s="12" t="s">
        <v>76</v>
      </c>
      <c r="AY751" s="153" t="s">
        <v>375</v>
      </c>
    </row>
    <row r="752" spans="2:65" s="12" customFormat="1" ht="11.25" x14ac:dyDescent="0.2">
      <c r="B752" s="151"/>
      <c r="D752" s="152" t="s">
        <v>384</v>
      </c>
      <c r="E752" s="153" t="s">
        <v>1</v>
      </c>
      <c r="F752" s="154" t="s">
        <v>4968</v>
      </c>
      <c r="H752" s="155">
        <v>21.36</v>
      </c>
      <c r="I752" s="156"/>
      <c r="L752" s="151"/>
      <c r="M752" s="157"/>
      <c r="T752" s="158"/>
      <c r="AT752" s="153" t="s">
        <v>384</v>
      </c>
      <c r="AU752" s="153" t="s">
        <v>85</v>
      </c>
      <c r="AV752" s="12" t="s">
        <v>85</v>
      </c>
      <c r="AW752" s="12" t="s">
        <v>32</v>
      </c>
      <c r="AX752" s="12" t="s">
        <v>76</v>
      </c>
      <c r="AY752" s="153" t="s">
        <v>375</v>
      </c>
    </row>
    <row r="753" spans="2:65" s="13" customFormat="1" ht="11.25" x14ac:dyDescent="0.2">
      <c r="B753" s="159"/>
      <c r="D753" s="152" t="s">
        <v>384</v>
      </c>
      <c r="E753" s="160" t="s">
        <v>1</v>
      </c>
      <c r="F753" s="161" t="s">
        <v>387</v>
      </c>
      <c r="H753" s="162">
        <v>74.84</v>
      </c>
      <c r="I753" s="163"/>
      <c r="L753" s="159"/>
      <c r="M753" s="164"/>
      <c r="T753" s="165"/>
      <c r="AT753" s="160" t="s">
        <v>384</v>
      </c>
      <c r="AU753" s="160" t="s">
        <v>85</v>
      </c>
      <c r="AV753" s="13" t="s">
        <v>382</v>
      </c>
      <c r="AW753" s="13" t="s">
        <v>32</v>
      </c>
      <c r="AX753" s="13" t="s">
        <v>83</v>
      </c>
      <c r="AY753" s="160" t="s">
        <v>375</v>
      </c>
    </row>
    <row r="754" spans="2:65" s="1" customFormat="1" ht="24.2" customHeight="1" x14ac:dyDescent="0.2">
      <c r="B754" s="32"/>
      <c r="C754" s="138" t="s">
        <v>1305</v>
      </c>
      <c r="D754" s="138" t="s">
        <v>377</v>
      </c>
      <c r="E754" s="139" t="s">
        <v>4969</v>
      </c>
      <c r="F754" s="140" t="s">
        <v>4970</v>
      </c>
      <c r="G754" s="141" t="s">
        <v>390</v>
      </c>
      <c r="H754" s="142">
        <v>112.366</v>
      </c>
      <c r="I754" s="143"/>
      <c r="J754" s="144">
        <f>ROUND(I754*H754,2)</f>
        <v>0</v>
      </c>
      <c r="K754" s="140" t="s">
        <v>381</v>
      </c>
      <c r="L754" s="32"/>
      <c r="M754" s="145" t="s">
        <v>1</v>
      </c>
      <c r="N754" s="146" t="s">
        <v>41</v>
      </c>
      <c r="P754" s="147">
        <f>O754*H754</f>
        <v>0</v>
      </c>
      <c r="Q754" s="147">
        <v>0</v>
      </c>
      <c r="R754" s="147">
        <f>Q754*H754</f>
        <v>0</v>
      </c>
      <c r="S754" s="147">
        <v>1.4</v>
      </c>
      <c r="T754" s="148">
        <f>S754*H754</f>
        <v>157.3124</v>
      </c>
      <c r="AR754" s="149" t="s">
        <v>382</v>
      </c>
      <c r="AT754" s="149" t="s">
        <v>377</v>
      </c>
      <c r="AU754" s="149" t="s">
        <v>85</v>
      </c>
      <c r="AY754" s="17" t="s">
        <v>375</v>
      </c>
      <c r="BE754" s="150">
        <f>IF(N754="základní",J754,0)</f>
        <v>0</v>
      </c>
      <c r="BF754" s="150">
        <f>IF(N754="snížená",J754,0)</f>
        <v>0</v>
      </c>
      <c r="BG754" s="150">
        <f>IF(N754="zákl. přenesená",J754,0)</f>
        <v>0</v>
      </c>
      <c r="BH754" s="150">
        <f>IF(N754="sníž. přenesená",J754,0)</f>
        <v>0</v>
      </c>
      <c r="BI754" s="150">
        <f>IF(N754="nulová",J754,0)</f>
        <v>0</v>
      </c>
      <c r="BJ754" s="17" t="s">
        <v>83</v>
      </c>
      <c r="BK754" s="150">
        <f>ROUND(I754*H754,2)</f>
        <v>0</v>
      </c>
      <c r="BL754" s="17" t="s">
        <v>382</v>
      </c>
      <c r="BM754" s="149" t="s">
        <v>4971</v>
      </c>
    </row>
    <row r="755" spans="2:65" s="14" customFormat="1" ht="11.25" x14ac:dyDescent="0.2">
      <c r="B755" s="166"/>
      <c r="D755" s="152" t="s">
        <v>384</v>
      </c>
      <c r="E755" s="167" t="s">
        <v>1</v>
      </c>
      <c r="F755" s="168" t="s">
        <v>4972</v>
      </c>
      <c r="H755" s="167" t="s">
        <v>1</v>
      </c>
      <c r="I755" s="169"/>
      <c r="L755" s="166"/>
      <c r="M755" s="170"/>
      <c r="T755" s="171"/>
      <c r="AT755" s="167" t="s">
        <v>384</v>
      </c>
      <c r="AU755" s="167" t="s">
        <v>85</v>
      </c>
      <c r="AV755" s="14" t="s">
        <v>83</v>
      </c>
      <c r="AW755" s="14" t="s">
        <v>32</v>
      </c>
      <c r="AX755" s="14" t="s">
        <v>76</v>
      </c>
      <c r="AY755" s="167" t="s">
        <v>375</v>
      </c>
    </row>
    <row r="756" spans="2:65" s="12" customFormat="1" ht="11.25" x14ac:dyDescent="0.2">
      <c r="B756" s="151"/>
      <c r="D756" s="152" t="s">
        <v>384</v>
      </c>
      <c r="E756" s="153" t="s">
        <v>1</v>
      </c>
      <c r="F756" s="154" t="s">
        <v>4973</v>
      </c>
      <c r="H756" s="155">
        <v>61.027999999999999</v>
      </c>
      <c r="I756" s="156"/>
      <c r="L756" s="151"/>
      <c r="M756" s="157"/>
      <c r="T756" s="158"/>
      <c r="AT756" s="153" t="s">
        <v>384</v>
      </c>
      <c r="AU756" s="153" t="s">
        <v>85</v>
      </c>
      <c r="AV756" s="12" t="s">
        <v>85</v>
      </c>
      <c r="AW756" s="12" t="s">
        <v>32</v>
      </c>
      <c r="AX756" s="12" t="s">
        <v>76</v>
      </c>
      <c r="AY756" s="153" t="s">
        <v>375</v>
      </c>
    </row>
    <row r="757" spans="2:65" s="12" customFormat="1" ht="11.25" x14ac:dyDescent="0.2">
      <c r="B757" s="151"/>
      <c r="D757" s="152" t="s">
        <v>384</v>
      </c>
      <c r="E757" s="153" t="s">
        <v>1</v>
      </c>
      <c r="F757" s="154" t="s">
        <v>4974</v>
      </c>
      <c r="H757" s="155">
        <v>51.338000000000001</v>
      </c>
      <c r="I757" s="156"/>
      <c r="L757" s="151"/>
      <c r="M757" s="157"/>
      <c r="T757" s="158"/>
      <c r="AT757" s="153" t="s">
        <v>384</v>
      </c>
      <c r="AU757" s="153" t="s">
        <v>85</v>
      </c>
      <c r="AV757" s="12" t="s">
        <v>85</v>
      </c>
      <c r="AW757" s="12" t="s">
        <v>32</v>
      </c>
      <c r="AX757" s="12" t="s">
        <v>76</v>
      </c>
      <c r="AY757" s="153" t="s">
        <v>375</v>
      </c>
    </row>
    <row r="758" spans="2:65" s="13" customFormat="1" ht="11.25" x14ac:dyDescent="0.2">
      <c r="B758" s="159"/>
      <c r="D758" s="152" t="s">
        <v>384</v>
      </c>
      <c r="E758" s="160" t="s">
        <v>1</v>
      </c>
      <c r="F758" s="161" t="s">
        <v>387</v>
      </c>
      <c r="H758" s="162">
        <v>112.366</v>
      </c>
      <c r="I758" s="163"/>
      <c r="L758" s="159"/>
      <c r="M758" s="164"/>
      <c r="T758" s="165"/>
      <c r="AT758" s="160" t="s">
        <v>384</v>
      </c>
      <c r="AU758" s="160" t="s">
        <v>85</v>
      </c>
      <c r="AV758" s="13" t="s">
        <v>382</v>
      </c>
      <c r="AW758" s="13" t="s">
        <v>32</v>
      </c>
      <c r="AX758" s="13" t="s">
        <v>83</v>
      </c>
      <c r="AY758" s="160" t="s">
        <v>375</v>
      </c>
    </row>
    <row r="759" spans="2:65" s="1" customFormat="1" ht="24.2" customHeight="1" x14ac:dyDescent="0.2">
      <c r="B759" s="32"/>
      <c r="C759" s="138" t="s">
        <v>1312</v>
      </c>
      <c r="D759" s="138" t="s">
        <v>377</v>
      </c>
      <c r="E759" s="139" t="s">
        <v>4975</v>
      </c>
      <c r="F759" s="140" t="s">
        <v>4976</v>
      </c>
      <c r="G759" s="141" t="s">
        <v>380</v>
      </c>
      <c r="H759" s="142">
        <v>13.162000000000001</v>
      </c>
      <c r="I759" s="143"/>
      <c r="J759" s="144">
        <f>ROUND(I759*H759,2)</f>
        <v>0</v>
      </c>
      <c r="K759" s="140" t="s">
        <v>381</v>
      </c>
      <c r="L759" s="32"/>
      <c r="M759" s="145" t="s">
        <v>1</v>
      </c>
      <c r="N759" s="146" t="s">
        <v>41</v>
      </c>
      <c r="P759" s="147">
        <f>O759*H759</f>
        <v>0</v>
      </c>
      <c r="Q759" s="147">
        <v>0</v>
      </c>
      <c r="R759" s="147">
        <f>Q759*H759</f>
        <v>0</v>
      </c>
      <c r="S759" s="147">
        <v>7.4999999999999997E-2</v>
      </c>
      <c r="T759" s="148">
        <f>S759*H759</f>
        <v>0.98714999999999997</v>
      </c>
      <c r="AR759" s="149" t="s">
        <v>382</v>
      </c>
      <c r="AT759" s="149" t="s">
        <v>377</v>
      </c>
      <c r="AU759" s="149" t="s">
        <v>85</v>
      </c>
      <c r="AY759" s="17" t="s">
        <v>375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83</v>
      </c>
      <c r="BK759" s="150">
        <f>ROUND(I759*H759,2)</f>
        <v>0</v>
      </c>
      <c r="BL759" s="17" t="s">
        <v>382</v>
      </c>
      <c r="BM759" s="149" t="s">
        <v>4977</v>
      </c>
    </row>
    <row r="760" spans="2:65" s="12" customFormat="1" ht="11.25" x14ac:dyDescent="0.2">
      <c r="B760" s="151"/>
      <c r="D760" s="152" t="s">
        <v>384</v>
      </c>
      <c r="E760" s="153" t="s">
        <v>1</v>
      </c>
      <c r="F760" s="154" t="s">
        <v>4978</v>
      </c>
      <c r="H760" s="155">
        <v>2.6030000000000002</v>
      </c>
      <c r="I760" s="156"/>
      <c r="L760" s="151"/>
      <c r="M760" s="157"/>
      <c r="T760" s="158"/>
      <c r="AT760" s="153" t="s">
        <v>384</v>
      </c>
      <c r="AU760" s="153" t="s">
        <v>85</v>
      </c>
      <c r="AV760" s="12" t="s">
        <v>85</v>
      </c>
      <c r="AW760" s="12" t="s">
        <v>32</v>
      </c>
      <c r="AX760" s="12" t="s">
        <v>76</v>
      </c>
      <c r="AY760" s="153" t="s">
        <v>375</v>
      </c>
    </row>
    <row r="761" spans="2:65" s="12" customFormat="1" ht="11.25" x14ac:dyDescent="0.2">
      <c r="B761" s="151"/>
      <c r="D761" s="152" t="s">
        <v>384</v>
      </c>
      <c r="E761" s="153" t="s">
        <v>1</v>
      </c>
      <c r="F761" s="154" t="s">
        <v>4979</v>
      </c>
      <c r="H761" s="155">
        <v>3.431</v>
      </c>
      <c r="I761" s="156"/>
      <c r="L761" s="151"/>
      <c r="M761" s="157"/>
      <c r="T761" s="158"/>
      <c r="AT761" s="153" t="s">
        <v>384</v>
      </c>
      <c r="AU761" s="153" t="s">
        <v>85</v>
      </c>
      <c r="AV761" s="12" t="s">
        <v>85</v>
      </c>
      <c r="AW761" s="12" t="s">
        <v>32</v>
      </c>
      <c r="AX761" s="12" t="s">
        <v>76</v>
      </c>
      <c r="AY761" s="153" t="s">
        <v>375</v>
      </c>
    </row>
    <row r="762" spans="2:65" s="12" customFormat="1" ht="11.25" x14ac:dyDescent="0.2">
      <c r="B762" s="151"/>
      <c r="D762" s="152" t="s">
        <v>384</v>
      </c>
      <c r="E762" s="153" t="s">
        <v>1</v>
      </c>
      <c r="F762" s="154" t="s">
        <v>4980</v>
      </c>
      <c r="H762" s="155">
        <v>3.431</v>
      </c>
      <c r="I762" s="156"/>
      <c r="L762" s="151"/>
      <c r="M762" s="157"/>
      <c r="T762" s="158"/>
      <c r="AT762" s="153" t="s">
        <v>384</v>
      </c>
      <c r="AU762" s="153" t="s">
        <v>85</v>
      </c>
      <c r="AV762" s="12" t="s">
        <v>85</v>
      </c>
      <c r="AW762" s="12" t="s">
        <v>32</v>
      </c>
      <c r="AX762" s="12" t="s">
        <v>76</v>
      </c>
      <c r="AY762" s="153" t="s">
        <v>375</v>
      </c>
    </row>
    <row r="763" spans="2:65" s="12" customFormat="1" ht="11.25" x14ac:dyDescent="0.2">
      <c r="B763" s="151"/>
      <c r="D763" s="152" t="s">
        <v>384</v>
      </c>
      <c r="E763" s="153" t="s">
        <v>1</v>
      </c>
      <c r="F763" s="154" t="s">
        <v>4981</v>
      </c>
      <c r="H763" s="155">
        <v>1.167</v>
      </c>
      <c r="I763" s="156"/>
      <c r="L763" s="151"/>
      <c r="M763" s="157"/>
      <c r="T763" s="158"/>
      <c r="AT763" s="153" t="s">
        <v>384</v>
      </c>
      <c r="AU763" s="153" t="s">
        <v>85</v>
      </c>
      <c r="AV763" s="12" t="s">
        <v>85</v>
      </c>
      <c r="AW763" s="12" t="s">
        <v>32</v>
      </c>
      <c r="AX763" s="12" t="s">
        <v>76</v>
      </c>
      <c r="AY763" s="153" t="s">
        <v>375</v>
      </c>
    </row>
    <row r="764" spans="2:65" s="12" customFormat="1" ht="11.25" x14ac:dyDescent="0.2">
      <c r="B764" s="151"/>
      <c r="D764" s="152" t="s">
        <v>384</v>
      </c>
      <c r="E764" s="153" t="s">
        <v>1</v>
      </c>
      <c r="F764" s="154" t="s">
        <v>4982</v>
      </c>
      <c r="H764" s="155">
        <v>1.45</v>
      </c>
      <c r="I764" s="156"/>
      <c r="L764" s="151"/>
      <c r="M764" s="157"/>
      <c r="T764" s="158"/>
      <c r="AT764" s="153" t="s">
        <v>384</v>
      </c>
      <c r="AU764" s="153" t="s">
        <v>85</v>
      </c>
      <c r="AV764" s="12" t="s">
        <v>85</v>
      </c>
      <c r="AW764" s="12" t="s">
        <v>32</v>
      </c>
      <c r="AX764" s="12" t="s">
        <v>76</v>
      </c>
      <c r="AY764" s="153" t="s">
        <v>375</v>
      </c>
    </row>
    <row r="765" spans="2:65" s="12" customFormat="1" ht="11.25" x14ac:dyDescent="0.2">
      <c r="B765" s="151"/>
      <c r="D765" s="152" t="s">
        <v>384</v>
      </c>
      <c r="E765" s="153" t="s">
        <v>1</v>
      </c>
      <c r="F765" s="154" t="s">
        <v>4983</v>
      </c>
      <c r="H765" s="155">
        <v>1.08</v>
      </c>
      <c r="I765" s="156"/>
      <c r="L765" s="151"/>
      <c r="M765" s="157"/>
      <c r="T765" s="158"/>
      <c r="AT765" s="153" t="s">
        <v>384</v>
      </c>
      <c r="AU765" s="153" t="s">
        <v>85</v>
      </c>
      <c r="AV765" s="12" t="s">
        <v>85</v>
      </c>
      <c r="AW765" s="12" t="s">
        <v>32</v>
      </c>
      <c r="AX765" s="12" t="s">
        <v>76</v>
      </c>
      <c r="AY765" s="153" t="s">
        <v>375</v>
      </c>
    </row>
    <row r="766" spans="2:65" s="13" customFormat="1" ht="11.25" x14ac:dyDescent="0.2">
      <c r="B766" s="159"/>
      <c r="D766" s="152" t="s">
        <v>384</v>
      </c>
      <c r="E766" s="160" t="s">
        <v>1</v>
      </c>
      <c r="F766" s="161" t="s">
        <v>387</v>
      </c>
      <c r="H766" s="162">
        <v>13.162000000000001</v>
      </c>
      <c r="I766" s="163"/>
      <c r="L766" s="159"/>
      <c r="M766" s="164"/>
      <c r="T766" s="165"/>
      <c r="AT766" s="160" t="s">
        <v>384</v>
      </c>
      <c r="AU766" s="160" t="s">
        <v>85</v>
      </c>
      <c r="AV766" s="13" t="s">
        <v>382</v>
      </c>
      <c r="AW766" s="13" t="s">
        <v>32</v>
      </c>
      <c r="AX766" s="13" t="s">
        <v>83</v>
      </c>
      <c r="AY766" s="160" t="s">
        <v>375</v>
      </c>
    </row>
    <row r="767" spans="2:65" s="1" customFormat="1" ht="24.2" customHeight="1" x14ac:dyDescent="0.2">
      <c r="B767" s="32"/>
      <c r="C767" s="138" t="s">
        <v>1320</v>
      </c>
      <c r="D767" s="138" t="s">
        <v>377</v>
      </c>
      <c r="E767" s="139" t="s">
        <v>4984</v>
      </c>
      <c r="F767" s="140" t="s">
        <v>4985</v>
      </c>
      <c r="G767" s="141" t="s">
        <v>380</v>
      </c>
      <c r="H767" s="142">
        <v>14.03</v>
      </c>
      <c r="I767" s="143"/>
      <c r="J767" s="144">
        <f>ROUND(I767*H767,2)</f>
        <v>0</v>
      </c>
      <c r="K767" s="140" t="s">
        <v>381</v>
      </c>
      <c r="L767" s="32"/>
      <c r="M767" s="145" t="s">
        <v>1</v>
      </c>
      <c r="N767" s="146" t="s">
        <v>41</v>
      </c>
      <c r="P767" s="147">
        <f>O767*H767</f>
        <v>0</v>
      </c>
      <c r="Q767" s="147">
        <v>0</v>
      </c>
      <c r="R767" s="147">
        <f>Q767*H767</f>
        <v>0</v>
      </c>
      <c r="S767" s="147">
        <v>0.75</v>
      </c>
      <c r="T767" s="148">
        <f>S767*H767</f>
        <v>10.522499999999999</v>
      </c>
      <c r="AR767" s="149" t="s">
        <v>382</v>
      </c>
      <c r="AT767" s="149" t="s">
        <v>377</v>
      </c>
      <c r="AU767" s="149" t="s">
        <v>85</v>
      </c>
      <c r="AY767" s="17" t="s">
        <v>375</v>
      </c>
      <c r="BE767" s="150">
        <f>IF(N767="základní",J767,0)</f>
        <v>0</v>
      </c>
      <c r="BF767" s="150">
        <f>IF(N767="snížená",J767,0)</f>
        <v>0</v>
      </c>
      <c r="BG767" s="150">
        <f>IF(N767="zákl. přenesená",J767,0)</f>
        <v>0</v>
      </c>
      <c r="BH767" s="150">
        <f>IF(N767="sníž. přenesená",J767,0)</f>
        <v>0</v>
      </c>
      <c r="BI767" s="150">
        <f>IF(N767="nulová",J767,0)</f>
        <v>0</v>
      </c>
      <c r="BJ767" s="17" t="s">
        <v>83</v>
      </c>
      <c r="BK767" s="150">
        <f>ROUND(I767*H767,2)</f>
        <v>0</v>
      </c>
      <c r="BL767" s="17" t="s">
        <v>382</v>
      </c>
      <c r="BM767" s="149" t="s">
        <v>4986</v>
      </c>
    </row>
    <row r="768" spans="2:65" s="14" customFormat="1" ht="11.25" x14ac:dyDescent="0.2">
      <c r="B768" s="166"/>
      <c r="D768" s="152" t="s">
        <v>384</v>
      </c>
      <c r="E768" s="167" t="s">
        <v>1</v>
      </c>
      <c r="F768" s="168" t="s">
        <v>4987</v>
      </c>
      <c r="H768" s="167" t="s">
        <v>1</v>
      </c>
      <c r="I768" s="169"/>
      <c r="L768" s="166"/>
      <c r="M768" s="170"/>
      <c r="T768" s="171"/>
      <c r="AT768" s="167" t="s">
        <v>384</v>
      </c>
      <c r="AU768" s="167" t="s">
        <v>85</v>
      </c>
      <c r="AV768" s="14" t="s">
        <v>83</v>
      </c>
      <c r="AW768" s="14" t="s">
        <v>32</v>
      </c>
      <c r="AX768" s="14" t="s">
        <v>76</v>
      </c>
      <c r="AY768" s="167" t="s">
        <v>375</v>
      </c>
    </row>
    <row r="769" spans="2:65" s="12" customFormat="1" ht="11.25" x14ac:dyDescent="0.2">
      <c r="B769" s="151"/>
      <c r="D769" s="152" t="s">
        <v>384</v>
      </c>
      <c r="E769" s="153" t="s">
        <v>1</v>
      </c>
      <c r="F769" s="154" t="s">
        <v>4988</v>
      </c>
      <c r="H769" s="155">
        <v>14.03</v>
      </c>
      <c r="I769" s="156"/>
      <c r="L769" s="151"/>
      <c r="M769" s="157"/>
      <c r="T769" s="158"/>
      <c r="AT769" s="153" t="s">
        <v>384</v>
      </c>
      <c r="AU769" s="153" t="s">
        <v>85</v>
      </c>
      <c r="AV769" s="12" t="s">
        <v>85</v>
      </c>
      <c r="AW769" s="12" t="s">
        <v>32</v>
      </c>
      <c r="AX769" s="12" t="s">
        <v>76</v>
      </c>
      <c r="AY769" s="153" t="s">
        <v>375</v>
      </c>
    </row>
    <row r="770" spans="2:65" s="13" customFormat="1" ht="11.25" x14ac:dyDescent="0.2">
      <c r="B770" s="159"/>
      <c r="D770" s="152" t="s">
        <v>384</v>
      </c>
      <c r="E770" s="160" t="s">
        <v>1</v>
      </c>
      <c r="F770" s="161" t="s">
        <v>387</v>
      </c>
      <c r="H770" s="162">
        <v>14.03</v>
      </c>
      <c r="I770" s="163"/>
      <c r="L770" s="159"/>
      <c r="M770" s="164"/>
      <c r="T770" s="165"/>
      <c r="AT770" s="160" t="s">
        <v>384</v>
      </c>
      <c r="AU770" s="160" t="s">
        <v>85</v>
      </c>
      <c r="AV770" s="13" t="s">
        <v>382</v>
      </c>
      <c r="AW770" s="13" t="s">
        <v>32</v>
      </c>
      <c r="AX770" s="13" t="s">
        <v>83</v>
      </c>
      <c r="AY770" s="160" t="s">
        <v>375</v>
      </c>
    </row>
    <row r="771" spans="2:65" s="1" customFormat="1" ht="24.2" customHeight="1" x14ac:dyDescent="0.2">
      <c r="B771" s="32"/>
      <c r="C771" s="138" t="s">
        <v>1323</v>
      </c>
      <c r="D771" s="138" t="s">
        <v>377</v>
      </c>
      <c r="E771" s="139" t="s">
        <v>4989</v>
      </c>
      <c r="F771" s="140" t="s">
        <v>4990</v>
      </c>
      <c r="G771" s="141" t="s">
        <v>380</v>
      </c>
      <c r="H771" s="142">
        <v>21.24</v>
      </c>
      <c r="I771" s="143"/>
      <c r="J771" s="144">
        <f>ROUND(I771*H771,2)</f>
        <v>0</v>
      </c>
      <c r="K771" s="140" t="s">
        <v>381</v>
      </c>
      <c r="L771" s="32"/>
      <c r="M771" s="145" t="s">
        <v>1</v>
      </c>
      <c r="N771" s="146" t="s">
        <v>41</v>
      </c>
      <c r="P771" s="147">
        <f>O771*H771</f>
        <v>0</v>
      </c>
      <c r="Q771" s="147">
        <v>0</v>
      </c>
      <c r="R771" s="147">
        <f>Q771*H771</f>
        <v>0</v>
      </c>
      <c r="S771" s="147">
        <v>5.3999999999999999E-2</v>
      </c>
      <c r="T771" s="148">
        <f>S771*H771</f>
        <v>1.14696</v>
      </c>
      <c r="AR771" s="149" t="s">
        <v>382</v>
      </c>
      <c r="AT771" s="149" t="s">
        <v>377</v>
      </c>
      <c r="AU771" s="149" t="s">
        <v>85</v>
      </c>
      <c r="AY771" s="17" t="s">
        <v>375</v>
      </c>
      <c r="BE771" s="150">
        <f>IF(N771="základní",J771,0)</f>
        <v>0</v>
      </c>
      <c r="BF771" s="150">
        <f>IF(N771="snížená",J771,0)</f>
        <v>0</v>
      </c>
      <c r="BG771" s="150">
        <f>IF(N771="zákl. přenesená",J771,0)</f>
        <v>0</v>
      </c>
      <c r="BH771" s="150">
        <f>IF(N771="sníž. přenesená",J771,0)</f>
        <v>0</v>
      </c>
      <c r="BI771" s="150">
        <f>IF(N771="nulová",J771,0)</f>
        <v>0</v>
      </c>
      <c r="BJ771" s="17" t="s">
        <v>83</v>
      </c>
      <c r="BK771" s="150">
        <f>ROUND(I771*H771,2)</f>
        <v>0</v>
      </c>
      <c r="BL771" s="17" t="s">
        <v>382</v>
      </c>
      <c r="BM771" s="149" t="s">
        <v>4991</v>
      </c>
    </row>
    <row r="772" spans="2:65" s="12" customFormat="1" ht="11.25" x14ac:dyDescent="0.2">
      <c r="B772" s="151"/>
      <c r="D772" s="152" t="s">
        <v>384</v>
      </c>
      <c r="E772" s="153" t="s">
        <v>1</v>
      </c>
      <c r="F772" s="154" t="s">
        <v>4992</v>
      </c>
      <c r="H772" s="155">
        <v>12.6</v>
      </c>
      <c r="I772" s="156"/>
      <c r="L772" s="151"/>
      <c r="M772" s="157"/>
      <c r="T772" s="158"/>
      <c r="AT772" s="153" t="s">
        <v>384</v>
      </c>
      <c r="AU772" s="153" t="s">
        <v>85</v>
      </c>
      <c r="AV772" s="12" t="s">
        <v>85</v>
      </c>
      <c r="AW772" s="12" t="s">
        <v>32</v>
      </c>
      <c r="AX772" s="12" t="s">
        <v>76</v>
      </c>
      <c r="AY772" s="153" t="s">
        <v>375</v>
      </c>
    </row>
    <row r="773" spans="2:65" s="12" customFormat="1" ht="11.25" x14ac:dyDescent="0.2">
      <c r="B773" s="151"/>
      <c r="D773" s="152" t="s">
        <v>384</v>
      </c>
      <c r="E773" s="153" t="s">
        <v>1</v>
      </c>
      <c r="F773" s="154" t="s">
        <v>4993</v>
      </c>
      <c r="H773" s="155">
        <v>8.64</v>
      </c>
      <c r="I773" s="156"/>
      <c r="L773" s="151"/>
      <c r="M773" s="157"/>
      <c r="T773" s="158"/>
      <c r="AT773" s="153" t="s">
        <v>384</v>
      </c>
      <c r="AU773" s="153" t="s">
        <v>85</v>
      </c>
      <c r="AV773" s="12" t="s">
        <v>85</v>
      </c>
      <c r="AW773" s="12" t="s">
        <v>32</v>
      </c>
      <c r="AX773" s="12" t="s">
        <v>76</v>
      </c>
      <c r="AY773" s="153" t="s">
        <v>375</v>
      </c>
    </row>
    <row r="774" spans="2:65" s="13" customFormat="1" ht="11.25" x14ac:dyDescent="0.2">
      <c r="B774" s="159"/>
      <c r="D774" s="152" t="s">
        <v>384</v>
      </c>
      <c r="E774" s="160" t="s">
        <v>1</v>
      </c>
      <c r="F774" s="161" t="s">
        <v>387</v>
      </c>
      <c r="H774" s="162">
        <v>21.24</v>
      </c>
      <c r="I774" s="163"/>
      <c r="L774" s="159"/>
      <c r="M774" s="164"/>
      <c r="T774" s="165"/>
      <c r="AT774" s="160" t="s">
        <v>384</v>
      </c>
      <c r="AU774" s="160" t="s">
        <v>85</v>
      </c>
      <c r="AV774" s="13" t="s">
        <v>382</v>
      </c>
      <c r="AW774" s="13" t="s">
        <v>32</v>
      </c>
      <c r="AX774" s="13" t="s">
        <v>83</v>
      </c>
      <c r="AY774" s="160" t="s">
        <v>375</v>
      </c>
    </row>
    <row r="775" spans="2:65" s="1" customFormat="1" ht="21.75" customHeight="1" x14ac:dyDescent="0.2">
      <c r="B775" s="32"/>
      <c r="C775" s="138" t="s">
        <v>1327</v>
      </c>
      <c r="D775" s="138" t="s">
        <v>377</v>
      </c>
      <c r="E775" s="139" t="s">
        <v>4994</v>
      </c>
      <c r="F775" s="140" t="s">
        <v>4995</v>
      </c>
      <c r="G775" s="141" t="s">
        <v>380</v>
      </c>
      <c r="H775" s="142">
        <v>48.84</v>
      </c>
      <c r="I775" s="143"/>
      <c r="J775" s="144">
        <f>ROUND(I775*H775,2)</f>
        <v>0</v>
      </c>
      <c r="K775" s="140" t="s">
        <v>381</v>
      </c>
      <c r="L775" s="32"/>
      <c r="M775" s="145" t="s">
        <v>1</v>
      </c>
      <c r="N775" s="146" t="s">
        <v>41</v>
      </c>
      <c r="P775" s="147">
        <f>O775*H775</f>
        <v>0</v>
      </c>
      <c r="Q775" s="147">
        <v>0</v>
      </c>
      <c r="R775" s="147">
        <f>Q775*H775</f>
        <v>0</v>
      </c>
      <c r="S775" s="147">
        <v>7.5999999999999998E-2</v>
      </c>
      <c r="T775" s="148">
        <f>S775*H775</f>
        <v>3.71184</v>
      </c>
      <c r="AR775" s="149" t="s">
        <v>382</v>
      </c>
      <c r="AT775" s="149" t="s">
        <v>377</v>
      </c>
      <c r="AU775" s="149" t="s">
        <v>85</v>
      </c>
      <c r="AY775" s="17" t="s">
        <v>375</v>
      </c>
      <c r="BE775" s="150">
        <f>IF(N775="základní",J775,0)</f>
        <v>0</v>
      </c>
      <c r="BF775" s="150">
        <f>IF(N775="snížená",J775,0)</f>
        <v>0</v>
      </c>
      <c r="BG775" s="150">
        <f>IF(N775="zákl. přenesená",J775,0)</f>
        <v>0</v>
      </c>
      <c r="BH775" s="150">
        <f>IF(N775="sníž. přenesená",J775,0)</f>
        <v>0</v>
      </c>
      <c r="BI775" s="150">
        <f>IF(N775="nulová",J775,0)</f>
        <v>0</v>
      </c>
      <c r="BJ775" s="17" t="s">
        <v>83</v>
      </c>
      <c r="BK775" s="150">
        <f>ROUND(I775*H775,2)</f>
        <v>0</v>
      </c>
      <c r="BL775" s="17" t="s">
        <v>382</v>
      </c>
      <c r="BM775" s="149" t="s">
        <v>4996</v>
      </c>
    </row>
    <row r="776" spans="2:65" s="14" customFormat="1" ht="11.25" x14ac:dyDescent="0.2">
      <c r="B776" s="166"/>
      <c r="D776" s="152" t="s">
        <v>384</v>
      </c>
      <c r="E776" s="167" t="s">
        <v>1</v>
      </c>
      <c r="F776" s="168" t="s">
        <v>4997</v>
      </c>
      <c r="H776" s="167" t="s">
        <v>1</v>
      </c>
      <c r="I776" s="169"/>
      <c r="L776" s="166"/>
      <c r="M776" s="170"/>
      <c r="T776" s="171"/>
      <c r="AT776" s="167" t="s">
        <v>384</v>
      </c>
      <c r="AU776" s="167" t="s">
        <v>85</v>
      </c>
      <c r="AV776" s="14" t="s">
        <v>83</v>
      </c>
      <c r="AW776" s="14" t="s">
        <v>32</v>
      </c>
      <c r="AX776" s="14" t="s">
        <v>76</v>
      </c>
      <c r="AY776" s="167" t="s">
        <v>375</v>
      </c>
    </row>
    <row r="777" spans="2:65" s="12" customFormat="1" ht="11.25" x14ac:dyDescent="0.2">
      <c r="B777" s="151"/>
      <c r="D777" s="152" t="s">
        <v>384</v>
      </c>
      <c r="E777" s="153" t="s">
        <v>1</v>
      </c>
      <c r="F777" s="154" t="s">
        <v>4998</v>
      </c>
      <c r="H777" s="155">
        <v>1.1399999999999999</v>
      </c>
      <c r="I777" s="156"/>
      <c r="L777" s="151"/>
      <c r="M777" s="157"/>
      <c r="T777" s="158"/>
      <c r="AT777" s="153" t="s">
        <v>384</v>
      </c>
      <c r="AU777" s="153" t="s">
        <v>85</v>
      </c>
      <c r="AV777" s="12" t="s">
        <v>85</v>
      </c>
      <c r="AW777" s="12" t="s">
        <v>32</v>
      </c>
      <c r="AX777" s="12" t="s">
        <v>76</v>
      </c>
      <c r="AY777" s="153" t="s">
        <v>375</v>
      </c>
    </row>
    <row r="778" spans="2:65" s="14" customFormat="1" ht="11.25" x14ac:dyDescent="0.2">
      <c r="B778" s="166"/>
      <c r="D778" s="152" t="s">
        <v>384</v>
      </c>
      <c r="E778" s="167" t="s">
        <v>1</v>
      </c>
      <c r="F778" s="168" t="s">
        <v>4999</v>
      </c>
      <c r="H778" s="167" t="s">
        <v>1</v>
      </c>
      <c r="I778" s="169"/>
      <c r="L778" s="166"/>
      <c r="M778" s="170"/>
      <c r="T778" s="171"/>
      <c r="AT778" s="167" t="s">
        <v>384</v>
      </c>
      <c r="AU778" s="167" t="s">
        <v>85</v>
      </c>
      <c r="AV778" s="14" t="s">
        <v>83</v>
      </c>
      <c r="AW778" s="14" t="s">
        <v>32</v>
      </c>
      <c r="AX778" s="14" t="s">
        <v>76</v>
      </c>
      <c r="AY778" s="167" t="s">
        <v>375</v>
      </c>
    </row>
    <row r="779" spans="2:65" s="12" customFormat="1" ht="11.25" x14ac:dyDescent="0.2">
      <c r="B779" s="151"/>
      <c r="D779" s="152" t="s">
        <v>384</v>
      </c>
      <c r="E779" s="153" t="s">
        <v>1</v>
      </c>
      <c r="F779" s="154" t="s">
        <v>5000</v>
      </c>
      <c r="H779" s="155">
        <v>10.199999999999999</v>
      </c>
      <c r="I779" s="156"/>
      <c r="L779" s="151"/>
      <c r="M779" s="157"/>
      <c r="T779" s="158"/>
      <c r="AT779" s="153" t="s">
        <v>384</v>
      </c>
      <c r="AU779" s="153" t="s">
        <v>85</v>
      </c>
      <c r="AV779" s="12" t="s">
        <v>85</v>
      </c>
      <c r="AW779" s="12" t="s">
        <v>32</v>
      </c>
      <c r="AX779" s="12" t="s">
        <v>76</v>
      </c>
      <c r="AY779" s="153" t="s">
        <v>375</v>
      </c>
    </row>
    <row r="780" spans="2:65" s="12" customFormat="1" ht="11.25" x14ac:dyDescent="0.2">
      <c r="B780" s="151"/>
      <c r="D780" s="152" t="s">
        <v>384</v>
      </c>
      <c r="E780" s="153" t="s">
        <v>1</v>
      </c>
      <c r="F780" s="154" t="s">
        <v>5001</v>
      </c>
      <c r="H780" s="155">
        <v>21.8</v>
      </c>
      <c r="I780" s="156"/>
      <c r="L780" s="151"/>
      <c r="M780" s="157"/>
      <c r="T780" s="158"/>
      <c r="AT780" s="153" t="s">
        <v>384</v>
      </c>
      <c r="AU780" s="153" t="s">
        <v>85</v>
      </c>
      <c r="AV780" s="12" t="s">
        <v>85</v>
      </c>
      <c r="AW780" s="12" t="s">
        <v>32</v>
      </c>
      <c r="AX780" s="12" t="s">
        <v>76</v>
      </c>
      <c r="AY780" s="153" t="s">
        <v>375</v>
      </c>
    </row>
    <row r="781" spans="2:65" s="12" customFormat="1" ht="11.25" x14ac:dyDescent="0.2">
      <c r="B781" s="151"/>
      <c r="D781" s="152" t="s">
        <v>384</v>
      </c>
      <c r="E781" s="153" t="s">
        <v>1</v>
      </c>
      <c r="F781" s="154" t="s">
        <v>5002</v>
      </c>
      <c r="H781" s="155">
        <v>15.7</v>
      </c>
      <c r="I781" s="156"/>
      <c r="L781" s="151"/>
      <c r="M781" s="157"/>
      <c r="T781" s="158"/>
      <c r="AT781" s="153" t="s">
        <v>384</v>
      </c>
      <c r="AU781" s="153" t="s">
        <v>85</v>
      </c>
      <c r="AV781" s="12" t="s">
        <v>85</v>
      </c>
      <c r="AW781" s="12" t="s">
        <v>32</v>
      </c>
      <c r="AX781" s="12" t="s">
        <v>76</v>
      </c>
      <c r="AY781" s="153" t="s">
        <v>375</v>
      </c>
    </row>
    <row r="782" spans="2:65" s="13" customFormat="1" ht="11.25" x14ac:dyDescent="0.2">
      <c r="B782" s="159"/>
      <c r="D782" s="152" t="s">
        <v>384</v>
      </c>
      <c r="E782" s="160" t="s">
        <v>1</v>
      </c>
      <c r="F782" s="161" t="s">
        <v>387</v>
      </c>
      <c r="H782" s="162">
        <v>48.84</v>
      </c>
      <c r="I782" s="163"/>
      <c r="L782" s="159"/>
      <c r="M782" s="164"/>
      <c r="T782" s="165"/>
      <c r="AT782" s="160" t="s">
        <v>384</v>
      </c>
      <c r="AU782" s="160" t="s">
        <v>85</v>
      </c>
      <c r="AV782" s="13" t="s">
        <v>382</v>
      </c>
      <c r="AW782" s="13" t="s">
        <v>32</v>
      </c>
      <c r="AX782" s="13" t="s">
        <v>83</v>
      </c>
      <c r="AY782" s="160" t="s">
        <v>375</v>
      </c>
    </row>
    <row r="783" spans="2:65" s="1" customFormat="1" ht="21.75" customHeight="1" x14ac:dyDescent="0.2">
      <c r="B783" s="32"/>
      <c r="C783" s="138" t="s">
        <v>1330</v>
      </c>
      <c r="D783" s="138" t="s">
        <v>377</v>
      </c>
      <c r="E783" s="139" t="s">
        <v>5003</v>
      </c>
      <c r="F783" s="140" t="s">
        <v>5004</v>
      </c>
      <c r="G783" s="141" t="s">
        <v>380</v>
      </c>
      <c r="H783" s="142">
        <v>18.241</v>
      </c>
      <c r="I783" s="143"/>
      <c r="J783" s="144">
        <f>ROUND(I783*H783,2)</f>
        <v>0</v>
      </c>
      <c r="K783" s="140" t="s">
        <v>381</v>
      </c>
      <c r="L783" s="32"/>
      <c r="M783" s="145" t="s">
        <v>1</v>
      </c>
      <c r="N783" s="146" t="s">
        <v>41</v>
      </c>
      <c r="P783" s="147">
        <f>O783*H783</f>
        <v>0</v>
      </c>
      <c r="Q783" s="147">
        <v>0</v>
      </c>
      <c r="R783" s="147">
        <f>Q783*H783</f>
        <v>0</v>
      </c>
      <c r="S783" s="147">
        <v>6.3E-2</v>
      </c>
      <c r="T783" s="148">
        <f>S783*H783</f>
        <v>1.1491830000000001</v>
      </c>
      <c r="AR783" s="149" t="s">
        <v>382</v>
      </c>
      <c r="AT783" s="149" t="s">
        <v>377</v>
      </c>
      <c r="AU783" s="149" t="s">
        <v>85</v>
      </c>
      <c r="AY783" s="17" t="s">
        <v>375</v>
      </c>
      <c r="BE783" s="150">
        <f>IF(N783="základní",J783,0)</f>
        <v>0</v>
      </c>
      <c r="BF783" s="150">
        <f>IF(N783="snížená",J783,0)</f>
        <v>0</v>
      </c>
      <c r="BG783" s="150">
        <f>IF(N783="zákl. přenesená",J783,0)</f>
        <v>0</v>
      </c>
      <c r="BH783" s="150">
        <f>IF(N783="sníž. přenesená",J783,0)</f>
        <v>0</v>
      </c>
      <c r="BI783" s="150">
        <f>IF(N783="nulová",J783,0)</f>
        <v>0</v>
      </c>
      <c r="BJ783" s="17" t="s">
        <v>83</v>
      </c>
      <c r="BK783" s="150">
        <f>ROUND(I783*H783,2)</f>
        <v>0</v>
      </c>
      <c r="BL783" s="17" t="s">
        <v>382</v>
      </c>
      <c r="BM783" s="149" t="s">
        <v>5005</v>
      </c>
    </row>
    <row r="784" spans="2:65" s="14" customFormat="1" ht="11.25" x14ac:dyDescent="0.2">
      <c r="B784" s="166"/>
      <c r="D784" s="152" t="s">
        <v>384</v>
      </c>
      <c r="E784" s="167" t="s">
        <v>1</v>
      </c>
      <c r="F784" s="168" t="s">
        <v>4997</v>
      </c>
      <c r="H784" s="167" t="s">
        <v>1</v>
      </c>
      <c r="I784" s="169"/>
      <c r="L784" s="166"/>
      <c r="M784" s="170"/>
      <c r="T784" s="171"/>
      <c r="AT784" s="167" t="s">
        <v>384</v>
      </c>
      <c r="AU784" s="167" t="s">
        <v>85</v>
      </c>
      <c r="AV784" s="14" t="s">
        <v>83</v>
      </c>
      <c r="AW784" s="14" t="s">
        <v>32</v>
      </c>
      <c r="AX784" s="14" t="s">
        <v>76</v>
      </c>
      <c r="AY784" s="167" t="s">
        <v>375</v>
      </c>
    </row>
    <row r="785" spans="2:65" s="12" customFormat="1" ht="11.25" x14ac:dyDescent="0.2">
      <c r="B785" s="151"/>
      <c r="D785" s="152" t="s">
        <v>384</v>
      </c>
      <c r="E785" s="153" t="s">
        <v>1</v>
      </c>
      <c r="F785" s="154" t="s">
        <v>5006</v>
      </c>
      <c r="H785" s="155">
        <v>3.2410000000000001</v>
      </c>
      <c r="I785" s="156"/>
      <c r="L785" s="151"/>
      <c r="M785" s="157"/>
      <c r="T785" s="158"/>
      <c r="AT785" s="153" t="s">
        <v>384</v>
      </c>
      <c r="AU785" s="153" t="s">
        <v>85</v>
      </c>
      <c r="AV785" s="12" t="s">
        <v>85</v>
      </c>
      <c r="AW785" s="12" t="s">
        <v>32</v>
      </c>
      <c r="AX785" s="12" t="s">
        <v>76</v>
      </c>
      <c r="AY785" s="153" t="s">
        <v>375</v>
      </c>
    </row>
    <row r="786" spans="2:65" s="14" customFormat="1" ht="11.25" x14ac:dyDescent="0.2">
      <c r="B786" s="166"/>
      <c r="D786" s="152" t="s">
        <v>384</v>
      </c>
      <c r="E786" s="167" t="s">
        <v>1</v>
      </c>
      <c r="F786" s="168" t="s">
        <v>4999</v>
      </c>
      <c r="H786" s="167" t="s">
        <v>1</v>
      </c>
      <c r="I786" s="169"/>
      <c r="L786" s="166"/>
      <c r="M786" s="170"/>
      <c r="T786" s="171"/>
      <c r="AT786" s="167" t="s">
        <v>384</v>
      </c>
      <c r="AU786" s="167" t="s">
        <v>85</v>
      </c>
      <c r="AV786" s="14" t="s">
        <v>83</v>
      </c>
      <c r="AW786" s="14" t="s">
        <v>32</v>
      </c>
      <c r="AX786" s="14" t="s">
        <v>76</v>
      </c>
      <c r="AY786" s="167" t="s">
        <v>375</v>
      </c>
    </row>
    <row r="787" spans="2:65" s="12" customFormat="1" ht="11.25" x14ac:dyDescent="0.2">
      <c r="B787" s="151"/>
      <c r="D787" s="152" t="s">
        <v>384</v>
      </c>
      <c r="E787" s="153" t="s">
        <v>1</v>
      </c>
      <c r="F787" s="154" t="s">
        <v>5007</v>
      </c>
      <c r="H787" s="155">
        <v>10</v>
      </c>
      <c r="I787" s="156"/>
      <c r="L787" s="151"/>
      <c r="M787" s="157"/>
      <c r="T787" s="158"/>
      <c r="AT787" s="153" t="s">
        <v>384</v>
      </c>
      <c r="AU787" s="153" t="s">
        <v>85</v>
      </c>
      <c r="AV787" s="12" t="s">
        <v>85</v>
      </c>
      <c r="AW787" s="12" t="s">
        <v>32</v>
      </c>
      <c r="AX787" s="12" t="s">
        <v>76</v>
      </c>
      <c r="AY787" s="153" t="s">
        <v>375</v>
      </c>
    </row>
    <row r="788" spans="2:65" s="12" customFormat="1" ht="11.25" x14ac:dyDescent="0.2">
      <c r="B788" s="151"/>
      <c r="D788" s="152" t="s">
        <v>384</v>
      </c>
      <c r="E788" s="153" t="s">
        <v>1</v>
      </c>
      <c r="F788" s="154" t="s">
        <v>5008</v>
      </c>
      <c r="H788" s="155">
        <v>5</v>
      </c>
      <c r="I788" s="156"/>
      <c r="L788" s="151"/>
      <c r="M788" s="157"/>
      <c r="T788" s="158"/>
      <c r="AT788" s="153" t="s">
        <v>384</v>
      </c>
      <c r="AU788" s="153" t="s">
        <v>85</v>
      </c>
      <c r="AV788" s="12" t="s">
        <v>85</v>
      </c>
      <c r="AW788" s="12" t="s">
        <v>32</v>
      </c>
      <c r="AX788" s="12" t="s">
        <v>76</v>
      </c>
      <c r="AY788" s="153" t="s">
        <v>375</v>
      </c>
    </row>
    <row r="789" spans="2:65" s="13" customFormat="1" ht="11.25" x14ac:dyDescent="0.2">
      <c r="B789" s="159"/>
      <c r="D789" s="152" t="s">
        <v>384</v>
      </c>
      <c r="E789" s="160" t="s">
        <v>1</v>
      </c>
      <c r="F789" s="161" t="s">
        <v>387</v>
      </c>
      <c r="H789" s="162">
        <v>18.241</v>
      </c>
      <c r="I789" s="163"/>
      <c r="L789" s="159"/>
      <c r="M789" s="164"/>
      <c r="T789" s="165"/>
      <c r="AT789" s="160" t="s">
        <v>384</v>
      </c>
      <c r="AU789" s="160" t="s">
        <v>85</v>
      </c>
      <c r="AV789" s="13" t="s">
        <v>382</v>
      </c>
      <c r="AW789" s="13" t="s">
        <v>32</v>
      </c>
      <c r="AX789" s="13" t="s">
        <v>83</v>
      </c>
      <c r="AY789" s="160" t="s">
        <v>375</v>
      </c>
    </row>
    <row r="790" spans="2:65" s="1" customFormat="1" ht="16.5" customHeight="1" x14ac:dyDescent="0.2">
      <c r="B790" s="32"/>
      <c r="C790" s="138" t="s">
        <v>1335</v>
      </c>
      <c r="D790" s="138" t="s">
        <v>377</v>
      </c>
      <c r="E790" s="139" t="s">
        <v>5009</v>
      </c>
      <c r="F790" s="140" t="s">
        <v>5010</v>
      </c>
      <c r="G790" s="141" t="s">
        <v>380</v>
      </c>
      <c r="H790" s="142">
        <v>18</v>
      </c>
      <c r="I790" s="143"/>
      <c r="J790" s="144">
        <f>ROUND(I790*H790,2)</f>
        <v>0</v>
      </c>
      <c r="K790" s="140" t="s">
        <v>381</v>
      </c>
      <c r="L790" s="32"/>
      <c r="M790" s="145" t="s">
        <v>1</v>
      </c>
      <c r="N790" s="146" t="s">
        <v>41</v>
      </c>
      <c r="P790" s="147">
        <f>O790*H790</f>
        <v>0</v>
      </c>
      <c r="Q790" s="147">
        <v>0</v>
      </c>
      <c r="R790" s="147">
        <f>Q790*H790</f>
        <v>0</v>
      </c>
      <c r="S790" s="147">
        <v>6.6000000000000003E-2</v>
      </c>
      <c r="T790" s="148">
        <f>S790*H790</f>
        <v>1.1880000000000002</v>
      </c>
      <c r="AR790" s="149" t="s">
        <v>382</v>
      </c>
      <c r="AT790" s="149" t="s">
        <v>377</v>
      </c>
      <c r="AU790" s="149" t="s">
        <v>85</v>
      </c>
      <c r="AY790" s="17" t="s">
        <v>375</v>
      </c>
      <c r="BE790" s="150">
        <f>IF(N790="základní",J790,0)</f>
        <v>0</v>
      </c>
      <c r="BF790" s="150">
        <f>IF(N790="snížená",J790,0)</f>
        <v>0</v>
      </c>
      <c r="BG790" s="150">
        <f>IF(N790="zákl. přenesená",J790,0)</f>
        <v>0</v>
      </c>
      <c r="BH790" s="150">
        <f>IF(N790="sníž. přenesená",J790,0)</f>
        <v>0</v>
      </c>
      <c r="BI790" s="150">
        <f>IF(N790="nulová",J790,0)</f>
        <v>0</v>
      </c>
      <c r="BJ790" s="17" t="s">
        <v>83</v>
      </c>
      <c r="BK790" s="150">
        <f>ROUND(I790*H790,2)</f>
        <v>0</v>
      </c>
      <c r="BL790" s="17" t="s">
        <v>382</v>
      </c>
      <c r="BM790" s="149" t="s">
        <v>5011</v>
      </c>
    </row>
    <row r="791" spans="2:65" s="12" customFormat="1" ht="11.25" x14ac:dyDescent="0.2">
      <c r="B791" s="151"/>
      <c r="D791" s="152" t="s">
        <v>384</v>
      </c>
      <c r="E791" s="153" t="s">
        <v>1</v>
      </c>
      <c r="F791" s="154" t="s">
        <v>5012</v>
      </c>
      <c r="H791" s="155">
        <v>18</v>
      </c>
      <c r="I791" s="156"/>
      <c r="L791" s="151"/>
      <c r="M791" s="157"/>
      <c r="T791" s="158"/>
      <c r="AT791" s="153" t="s">
        <v>384</v>
      </c>
      <c r="AU791" s="153" t="s">
        <v>85</v>
      </c>
      <c r="AV791" s="12" t="s">
        <v>85</v>
      </c>
      <c r="AW791" s="12" t="s">
        <v>32</v>
      </c>
      <c r="AX791" s="12" t="s">
        <v>83</v>
      </c>
      <c r="AY791" s="153" t="s">
        <v>375</v>
      </c>
    </row>
    <row r="792" spans="2:65" s="1" customFormat="1" ht="24.2" customHeight="1" x14ac:dyDescent="0.2">
      <c r="B792" s="32"/>
      <c r="C792" s="138" t="s">
        <v>1342</v>
      </c>
      <c r="D792" s="138" t="s">
        <v>377</v>
      </c>
      <c r="E792" s="139" t="s">
        <v>5013</v>
      </c>
      <c r="F792" s="140" t="s">
        <v>5014</v>
      </c>
      <c r="G792" s="141" t="s">
        <v>390</v>
      </c>
      <c r="H792" s="142">
        <v>4.5960000000000001</v>
      </c>
      <c r="I792" s="143"/>
      <c r="J792" s="144">
        <f>ROUND(I792*H792,2)</f>
        <v>0</v>
      </c>
      <c r="K792" s="140" t="s">
        <v>381</v>
      </c>
      <c r="L792" s="32"/>
      <c r="M792" s="145" t="s">
        <v>1</v>
      </c>
      <c r="N792" s="146" t="s">
        <v>41</v>
      </c>
      <c r="P792" s="147">
        <f>O792*H792</f>
        <v>0</v>
      </c>
      <c r="Q792" s="147">
        <v>0</v>
      </c>
      <c r="R792" s="147">
        <f>Q792*H792</f>
        <v>0</v>
      </c>
      <c r="S792" s="147">
        <v>2.5</v>
      </c>
      <c r="T792" s="148">
        <f>S792*H792</f>
        <v>11.49</v>
      </c>
      <c r="AR792" s="149" t="s">
        <v>382</v>
      </c>
      <c r="AT792" s="149" t="s">
        <v>377</v>
      </c>
      <c r="AU792" s="149" t="s">
        <v>85</v>
      </c>
      <c r="AY792" s="17" t="s">
        <v>375</v>
      </c>
      <c r="BE792" s="150">
        <f>IF(N792="základní",J792,0)</f>
        <v>0</v>
      </c>
      <c r="BF792" s="150">
        <f>IF(N792="snížená",J792,0)</f>
        <v>0</v>
      </c>
      <c r="BG792" s="150">
        <f>IF(N792="zákl. přenesená",J792,0)</f>
        <v>0</v>
      </c>
      <c r="BH792" s="150">
        <f>IF(N792="sníž. přenesená",J792,0)</f>
        <v>0</v>
      </c>
      <c r="BI792" s="150">
        <f>IF(N792="nulová",J792,0)</f>
        <v>0</v>
      </c>
      <c r="BJ792" s="17" t="s">
        <v>83</v>
      </c>
      <c r="BK792" s="150">
        <f>ROUND(I792*H792,2)</f>
        <v>0</v>
      </c>
      <c r="BL792" s="17" t="s">
        <v>382</v>
      </c>
      <c r="BM792" s="149" t="s">
        <v>5015</v>
      </c>
    </row>
    <row r="793" spans="2:65" s="12" customFormat="1" ht="11.25" x14ac:dyDescent="0.2">
      <c r="B793" s="151"/>
      <c r="D793" s="152" t="s">
        <v>384</v>
      </c>
      <c r="E793" s="153" t="s">
        <v>1</v>
      </c>
      <c r="F793" s="154" t="s">
        <v>5016</v>
      </c>
      <c r="H793" s="155">
        <v>1.371</v>
      </c>
      <c r="I793" s="156"/>
      <c r="L793" s="151"/>
      <c r="M793" s="157"/>
      <c r="T793" s="158"/>
      <c r="AT793" s="153" t="s">
        <v>384</v>
      </c>
      <c r="AU793" s="153" t="s">
        <v>85</v>
      </c>
      <c r="AV793" s="12" t="s">
        <v>85</v>
      </c>
      <c r="AW793" s="12" t="s">
        <v>32</v>
      </c>
      <c r="AX793" s="12" t="s">
        <v>76</v>
      </c>
      <c r="AY793" s="153" t="s">
        <v>375</v>
      </c>
    </row>
    <row r="794" spans="2:65" s="12" customFormat="1" ht="11.25" x14ac:dyDescent="0.2">
      <c r="B794" s="151"/>
      <c r="D794" s="152" t="s">
        <v>384</v>
      </c>
      <c r="E794" s="153" t="s">
        <v>1</v>
      </c>
      <c r="F794" s="154" t="s">
        <v>5017</v>
      </c>
      <c r="H794" s="155">
        <v>1.248</v>
      </c>
      <c r="I794" s="156"/>
      <c r="L794" s="151"/>
      <c r="M794" s="157"/>
      <c r="T794" s="158"/>
      <c r="AT794" s="153" t="s">
        <v>384</v>
      </c>
      <c r="AU794" s="153" t="s">
        <v>85</v>
      </c>
      <c r="AV794" s="12" t="s">
        <v>85</v>
      </c>
      <c r="AW794" s="12" t="s">
        <v>32</v>
      </c>
      <c r="AX794" s="12" t="s">
        <v>76</v>
      </c>
      <c r="AY794" s="153" t="s">
        <v>375</v>
      </c>
    </row>
    <row r="795" spans="2:65" s="12" customFormat="1" ht="11.25" x14ac:dyDescent="0.2">
      <c r="B795" s="151"/>
      <c r="D795" s="152" t="s">
        <v>384</v>
      </c>
      <c r="E795" s="153" t="s">
        <v>1</v>
      </c>
      <c r="F795" s="154" t="s">
        <v>5018</v>
      </c>
      <c r="H795" s="155">
        <v>1.9770000000000001</v>
      </c>
      <c r="I795" s="156"/>
      <c r="L795" s="151"/>
      <c r="M795" s="157"/>
      <c r="T795" s="158"/>
      <c r="AT795" s="153" t="s">
        <v>384</v>
      </c>
      <c r="AU795" s="153" t="s">
        <v>85</v>
      </c>
      <c r="AV795" s="12" t="s">
        <v>85</v>
      </c>
      <c r="AW795" s="12" t="s">
        <v>32</v>
      </c>
      <c r="AX795" s="12" t="s">
        <v>76</v>
      </c>
      <c r="AY795" s="153" t="s">
        <v>375</v>
      </c>
    </row>
    <row r="796" spans="2:65" s="13" customFormat="1" ht="11.25" x14ac:dyDescent="0.2">
      <c r="B796" s="159"/>
      <c r="D796" s="152" t="s">
        <v>384</v>
      </c>
      <c r="E796" s="160" t="s">
        <v>1</v>
      </c>
      <c r="F796" s="161" t="s">
        <v>387</v>
      </c>
      <c r="H796" s="162">
        <v>4.5960000000000001</v>
      </c>
      <c r="I796" s="163"/>
      <c r="L796" s="159"/>
      <c r="M796" s="164"/>
      <c r="T796" s="165"/>
      <c r="AT796" s="160" t="s">
        <v>384</v>
      </c>
      <c r="AU796" s="160" t="s">
        <v>85</v>
      </c>
      <c r="AV796" s="13" t="s">
        <v>382</v>
      </c>
      <c r="AW796" s="13" t="s">
        <v>32</v>
      </c>
      <c r="AX796" s="13" t="s">
        <v>83</v>
      </c>
      <c r="AY796" s="160" t="s">
        <v>375</v>
      </c>
    </row>
    <row r="797" spans="2:65" s="1" customFormat="1" ht="24.2" customHeight="1" x14ac:dyDescent="0.2">
      <c r="B797" s="32"/>
      <c r="C797" s="138" t="s">
        <v>1347</v>
      </c>
      <c r="D797" s="138" t="s">
        <v>377</v>
      </c>
      <c r="E797" s="139" t="s">
        <v>5019</v>
      </c>
      <c r="F797" s="140" t="s">
        <v>5020</v>
      </c>
      <c r="G797" s="141" t="s">
        <v>390</v>
      </c>
      <c r="H797" s="142">
        <v>0.38</v>
      </c>
      <c r="I797" s="143"/>
      <c r="J797" s="144">
        <f>ROUND(I797*H797,2)</f>
        <v>0</v>
      </c>
      <c r="K797" s="140" t="s">
        <v>381</v>
      </c>
      <c r="L797" s="32"/>
      <c r="M797" s="145" t="s">
        <v>1</v>
      </c>
      <c r="N797" s="146" t="s">
        <v>41</v>
      </c>
      <c r="P797" s="147">
        <f>O797*H797</f>
        <v>0</v>
      </c>
      <c r="Q797" s="147">
        <v>0</v>
      </c>
      <c r="R797" s="147">
        <f>Q797*H797</f>
        <v>0</v>
      </c>
      <c r="S797" s="147">
        <v>1.8</v>
      </c>
      <c r="T797" s="148">
        <f>S797*H797</f>
        <v>0.68400000000000005</v>
      </c>
      <c r="AR797" s="149" t="s">
        <v>382</v>
      </c>
      <c r="AT797" s="149" t="s">
        <v>377</v>
      </c>
      <c r="AU797" s="149" t="s">
        <v>85</v>
      </c>
      <c r="AY797" s="17" t="s">
        <v>375</v>
      </c>
      <c r="BE797" s="150">
        <f>IF(N797="základní",J797,0)</f>
        <v>0</v>
      </c>
      <c r="BF797" s="150">
        <f>IF(N797="snížená",J797,0)</f>
        <v>0</v>
      </c>
      <c r="BG797" s="150">
        <f>IF(N797="zákl. přenesená",J797,0)</f>
        <v>0</v>
      </c>
      <c r="BH797" s="150">
        <f>IF(N797="sníž. přenesená",J797,0)</f>
        <v>0</v>
      </c>
      <c r="BI797" s="150">
        <f>IF(N797="nulová",J797,0)</f>
        <v>0</v>
      </c>
      <c r="BJ797" s="17" t="s">
        <v>83</v>
      </c>
      <c r="BK797" s="150">
        <f>ROUND(I797*H797,2)</f>
        <v>0</v>
      </c>
      <c r="BL797" s="17" t="s">
        <v>382</v>
      </c>
      <c r="BM797" s="149" t="s">
        <v>5021</v>
      </c>
    </row>
    <row r="798" spans="2:65" s="12" customFormat="1" ht="11.25" x14ac:dyDescent="0.2">
      <c r="B798" s="151"/>
      <c r="D798" s="152" t="s">
        <v>384</v>
      </c>
      <c r="E798" s="153" t="s">
        <v>1</v>
      </c>
      <c r="F798" s="154" t="s">
        <v>5022</v>
      </c>
      <c r="H798" s="155">
        <v>0.38</v>
      </c>
      <c r="I798" s="156"/>
      <c r="L798" s="151"/>
      <c r="M798" s="157"/>
      <c r="T798" s="158"/>
      <c r="AT798" s="153" t="s">
        <v>384</v>
      </c>
      <c r="AU798" s="153" t="s">
        <v>85</v>
      </c>
      <c r="AV798" s="12" t="s">
        <v>85</v>
      </c>
      <c r="AW798" s="12" t="s">
        <v>32</v>
      </c>
      <c r="AX798" s="12" t="s">
        <v>76</v>
      </c>
      <c r="AY798" s="153" t="s">
        <v>375</v>
      </c>
    </row>
    <row r="799" spans="2:65" s="13" customFormat="1" ht="11.25" x14ac:dyDescent="0.2">
      <c r="B799" s="159"/>
      <c r="D799" s="152" t="s">
        <v>384</v>
      </c>
      <c r="E799" s="160" t="s">
        <v>1</v>
      </c>
      <c r="F799" s="161" t="s">
        <v>387</v>
      </c>
      <c r="H799" s="162">
        <v>0.38</v>
      </c>
      <c r="I799" s="163"/>
      <c r="L799" s="159"/>
      <c r="M799" s="164"/>
      <c r="T799" s="165"/>
      <c r="AT799" s="160" t="s">
        <v>384</v>
      </c>
      <c r="AU799" s="160" t="s">
        <v>85</v>
      </c>
      <c r="AV799" s="13" t="s">
        <v>382</v>
      </c>
      <c r="AW799" s="13" t="s">
        <v>32</v>
      </c>
      <c r="AX799" s="13" t="s">
        <v>83</v>
      </c>
      <c r="AY799" s="160" t="s">
        <v>375</v>
      </c>
    </row>
    <row r="800" spans="2:65" s="1" customFormat="1" ht="24.2" customHeight="1" x14ac:dyDescent="0.2">
      <c r="B800" s="32"/>
      <c r="C800" s="138" t="s">
        <v>1353</v>
      </c>
      <c r="D800" s="138" t="s">
        <v>377</v>
      </c>
      <c r="E800" s="139" t="s">
        <v>5023</v>
      </c>
      <c r="F800" s="140" t="s">
        <v>5024</v>
      </c>
      <c r="G800" s="141" t="s">
        <v>390</v>
      </c>
      <c r="H800" s="142">
        <v>0.24</v>
      </c>
      <c r="I800" s="143"/>
      <c r="J800" s="144">
        <f>ROUND(I800*H800,2)</f>
        <v>0</v>
      </c>
      <c r="K800" s="140" t="s">
        <v>381</v>
      </c>
      <c r="L800" s="32"/>
      <c r="M800" s="145" t="s">
        <v>1</v>
      </c>
      <c r="N800" s="146" t="s">
        <v>41</v>
      </c>
      <c r="P800" s="147">
        <f>O800*H800</f>
        <v>0</v>
      </c>
      <c r="Q800" s="147">
        <v>0</v>
      </c>
      <c r="R800" s="147">
        <f>Q800*H800</f>
        <v>0</v>
      </c>
      <c r="S800" s="147">
        <v>1.8</v>
      </c>
      <c r="T800" s="148">
        <f>S800*H800</f>
        <v>0.432</v>
      </c>
      <c r="AR800" s="149" t="s">
        <v>382</v>
      </c>
      <c r="AT800" s="149" t="s">
        <v>377</v>
      </c>
      <c r="AU800" s="149" t="s">
        <v>85</v>
      </c>
      <c r="AY800" s="17" t="s">
        <v>375</v>
      </c>
      <c r="BE800" s="150">
        <f>IF(N800="základní",J800,0)</f>
        <v>0</v>
      </c>
      <c r="BF800" s="150">
        <f>IF(N800="snížená",J800,0)</f>
        <v>0</v>
      </c>
      <c r="BG800" s="150">
        <f>IF(N800="zákl. přenesená",J800,0)</f>
        <v>0</v>
      </c>
      <c r="BH800" s="150">
        <f>IF(N800="sníž. přenesená",J800,0)</f>
        <v>0</v>
      </c>
      <c r="BI800" s="150">
        <f>IF(N800="nulová",J800,0)</f>
        <v>0</v>
      </c>
      <c r="BJ800" s="17" t="s">
        <v>83</v>
      </c>
      <c r="BK800" s="150">
        <f>ROUND(I800*H800,2)</f>
        <v>0</v>
      </c>
      <c r="BL800" s="17" t="s">
        <v>382</v>
      </c>
      <c r="BM800" s="149" t="s">
        <v>5025</v>
      </c>
    </row>
    <row r="801" spans="2:65" s="12" customFormat="1" ht="11.25" x14ac:dyDescent="0.2">
      <c r="B801" s="151"/>
      <c r="D801" s="152" t="s">
        <v>384</v>
      </c>
      <c r="E801" s="153" t="s">
        <v>1</v>
      </c>
      <c r="F801" s="154" t="s">
        <v>5026</v>
      </c>
      <c r="H801" s="155">
        <v>0.15</v>
      </c>
      <c r="I801" s="156"/>
      <c r="L801" s="151"/>
      <c r="M801" s="157"/>
      <c r="T801" s="158"/>
      <c r="AT801" s="153" t="s">
        <v>384</v>
      </c>
      <c r="AU801" s="153" t="s">
        <v>85</v>
      </c>
      <c r="AV801" s="12" t="s">
        <v>85</v>
      </c>
      <c r="AW801" s="12" t="s">
        <v>32</v>
      </c>
      <c r="AX801" s="12" t="s">
        <v>76</v>
      </c>
      <c r="AY801" s="153" t="s">
        <v>375</v>
      </c>
    </row>
    <row r="802" spans="2:65" s="12" customFormat="1" ht="11.25" x14ac:dyDescent="0.2">
      <c r="B802" s="151"/>
      <c r="D802" s="152" t="s">
        <v>384</v>
      </c>
      <c r="E802" s="153" t="s">
        <v>1</v>
      </c>
      <c r="F802" s="154" t="s">
        <v>5027</v>
      </c>
      <c r="H802" s="155">
        <v>0.09</v>
      </c>
      <c r="I802" s="156"/>
      <c r="L802" s="151"/>
      <c r="M802" s="157"/>
      <c r="T802" s="158"/>
      <c r="AT802" s="153" t="s">
        <v>384</v>
      </c>
      <c r="AU802" s="153" t="s">
        <v>85</v>
      </c>
      <c r="AV802" s="12" t="s">
        <v>85</v>
      </c>
      <c r="AW802" s="12" t="s">
        <v>32</v>
      </c>
      <c r="AX802" s="12" t="s">
        <v>76</v>
      </c>
      <c r="AY802" s="153" t="s">
        <v>375</v>
      </c>
    </row>
    <row r="803" spans="2:65" s="13" customFormat="1" ht="11.25" x14ac:dyDescent="0.2">
      <c r="B803" s="159"/>
      <c r="D803" s="152" t="s">
        <v>384</v>
      </c>
      <c r="E803" s="160" t="s">
        <v>1</v>
      </c>
      <c r="F803" s="161" t="s">
        <v>387</v>
      </c>
      <c r="H803" s="162">
        <v>0.24</v>
      </c>
      <c r="I803" s="163"/>
      <c r="L803" s="159"/>
      <c r="M803" s="164"/>
      <c r="T803" s="165"/>
      <c r="AT803" s="160" t="s">
        <v>384</v>
      </c>
      <c r="AU803" s="160" t="s">
        <v>85</v>
      </c>
      <c r="AV803" s="13" t="s">
        <v>382</v>
      </c>
      <c r="AW803" s="13" t="s">
        <v>32</v>
      </c>
      <c r="AX803" s="13" t="s">
        <v>83</v>
      </c>
      <c r="AY803" s="160" t="s">
        <v>375</v>
      </c>
    </row>
    <row r="804" spans="2:65" s="1" customFormat="1" ht="24.2" customHeight="1" x14ac:dyDescent="0.2">
      <c r="B804" s="32"/>
      <c r="C804" s="138" t="s">
        <v>1361</v>
      </c>
      <c r="D804" s="138" t="s">
        <v>377</v>
      </c>
      <c r="E804" s="139" t="s">
        <v>5028</v>
      </c>
      <c r="F804" s="140" t="s">
        <v>5029</v>
      </c>
      <c r="G804" s="141" t="s">
        <v>641</v>
      </c>
      <c r="H804" s="142">
        <v>32.5</v>
      </c>
      <c r="I804" s="143"/>
      <c r="J804" s="144">
        <f>ROUND(I804*H804,2)</f>
        <v>0</v>
      </c>
      <c r="K804" s="140" t="s">
        <v>381</v>
      </c>
      <c r="L804" s="32"/>
      <c r="M804" s="145" t="s">
        <v>1</v>
      </c>
      <c r="N804" s="146" t="s">
        <v>41</v>
      </c>
      <c r="P804" s="147">
        <f>O804*H804</f>
        <v>0</v>
      </c>
      <c r="Q804" s="147">
        <v>0</v>
      </c>
      <c r="R804" s="147">
        <f>Q804*H804</f>
        <v>0</v>
      </c>
      <c r="S804" s="147">
        <v>7.0000000000000007E-2</v>
      </c>
      <c r="T804" s="148">
        <f>S804*H804</f>
        <v>2.2750000000000004</v>
      </c>
      <c r="AR804" s="149" t="s">
        <v>382</v>
      </c>
      <c r="AT804" s="149" t="s">
        <v>377</v>
      </c>
      <c r="AU804" s="149" t="s">
        <v>85</v>
      </c>
      <c r="AY804" s="17" t="s">
        <v>375</v>
      </c>
      <c r="BE804" s="150">
        <f>IF(N804="základní",J804,0)</f>
        <v>0</v>
      </c>
      <c r="BF804" s="150">
        <f>IF(N804="snížená",J804,0)</f>
        <v>0</v>
      </c>
      <c r="BG804" s="150">
        <f>IF(N804="zákl. přenesená",J804,0)</f>
        <v>0</v>
      </c>
      <c r="BH804" s="150">
        <f>IF(N804="sníž. přenesená",J804,0)</f>
        <v>0</v>
      </c>
      <c r="BI804" s="150">
        <f>IF(N804="nulová",J804,0)</f>
        <v>0</v>
      </c>
      <c r="BJ804" s="17" t="s">
        <v>83</v>
      </c>
      <c r="BK804" s="150">
        <f>ROUND(I804*H804,2)</f>
        <v>0</v>
      </c>
      <c r="BL804" s="17" t="s">
        <v>382</v>
      </c>
      <c r="BM804" s="149" t="s">
        <v>5030</v>
      </c>
    </row>
    <row r="805" spans="2:65" s="12" customFormat="1" ht="11.25" x14ac:dyDescent="0.2">
      <c r="B805" s="151"/>
      <c r="D805" s="152" t="s">
        <v>384</v>
      </c>
      <c r="E805" s="153" t="s">
        <v>1</v>
      </c>
      <c r="F805" s="154" t="s">
        <v>5031</v>
      </c>
      <c r="H805" s="155">
        <v>17.5</v>
      </c>
      <c r="I805" s="156"/>
      <c r="L805" s="151"/>
      <c r="M805" s="157"/>
      <c r="T805" s="158"/>
      <c r="AT805" s="153" t="s">
        <v>384</v>
      </c>
      <c r="AU805" s="153" t="s">
        <v>85</v>
      </c>
      <c r="AV805" s="12" t="s">
        <v>85</v>
      </c>
      <c r="AW805" s="12" t="s">
        <v>32</v>
      </c>
      <c r="AX805" s="12" t="s">
        <v>76</v>
      </c>
      <c r="AY805" s="153" t="s">
        <v>375</v>
      </c>
    </row>
    <row r="806" spans="2:65" s="12" customFormat="1" ht="11.25" x14ac:dyDescent="0.2">
      <c r="B806" s="151"/>
      <c r="D806" s="152" t="s">
        <v>384</v>
      </c>
      <c r="E806" s="153" t="s">
        <v>1</v>
      </c>
      <c r="F806" s="154" t="s">
        <v>5032</v>
      </c>
      <c r="H806" s="155">
        <v>15</v>
      </c>
      <c r="I806" s="156"/>
      <c r="L806" s="151"/>
      <c r="M806" s="157"/>
      <c r="T806" s="158"/>
      <c r="AT806" s="153" t="s">
        <v>384</v>
      </c>
      <c r="AU806" s="153" t="s">
        <v>85</v>
      </c>
      <c r="AV806" s="12" t="s">
        <v>85</v>
      </c>
      <c r="AW806" s="12" t="s">
        <v>32</v>
      </c>
      <c r="AX806" s="12" t="s">
        <v>76</v>
      </c>
      <c r="AY806" s="153" t="s">
        <v>375</v>
      </c>
    </row>
    <row r="807" spans="2:65" s="13" customFormat="1" ht="11.25" x14ac:dyDescent="0.2">
      <c r="B807" s="159"/>
      <c r="D807" s="152" t="s">
        <v>384</v>
      </c>
      <c r="E807" s="160" t="s">
        <v>1</v>
      </c>
      <c r="F807" s="161" t="s">
        <v>387</v>
      </c>
      <c r="H807" s="162">
        <v>32.5</v>
      </c>
      <c r="I807" s="163"/>
      <c r="L807" s="159"/>
      <c r="M807" s="164"/>
      <c r="T807" s="165"/>
      <c r="AT807" s="160" t="s">
        <v>384</v>
      </c>
      <c r="AU807" s="160" t="s">
        <v>85</v>
      </c>
      <c r="AV807" s="13" t="s">
        <v>382</v>
      </c>
      <c r="AW807" s="13" t="s">
        <v>32</v>
      </c>
      <c r="AX807" s="13" t="s">
        <v>83</v>
      </c>
      <c r="AY807" s="160" t="s">
        <v>375</v>
      </c>
    </row>
    <row r="808" spans="2:65" s="1" customFormat="1" ht="24.2" customHeight="1" x14ac:dyDescent="0.2">
      <c r="B808" s="32"/>
      <c r="C808" s="138" t="s">
        <v>1366</v>
      </c>
      <c r="D808" s="138" t="s">
        <v>377</v>
      </c>
      <c r="E808" s="139" t="s">
        <v>5033</v>
      </c>
      <c r="F808" s="140" t="s">
        <v>5034</v>
      </c>
      <c r="G808" s="141" t="s">
        <v>641</v>
      </c>
      <c r="H808" s="142">
        <v>34.6</v>
      </c>
      <c r="I808" s="143"/>
      <c r="J808" s="144">
        <f>ROUND(I808*H808,2)</f>
        <v>0</v>
      </c>
      <c r="K808" s="140" t="s">
        <v>381</v>
      </c>
      <c r="L808" s="32"/>
      <c r="M808" s="145" t="s">
        <v>1</v>
      </c>
      <c r="N808" s="146" t="s">
        <v>41</v>
      </c>
      <c r="P808" s="147">
        <f>O808*H808</f>
        <v>0</v>
      </c>
      <c r="Q808" s="147">
        <v>0</v>
      </c>
      <c r="R808" s="147">
        <f>Q808*H808</f>
        <v>0</v>
      </c>
      <c r="S808" s="147">
        <v>5.3999999999999999E-2</v>
      </c>
      <c r="T808" s="148">
        <f>S808*H808</f>
        <v>1.8684000000000001</v>
      </c>
      <c r="AR808" s="149" t="s">
        <v>382</v>
      </c>
      <c r="AT808" s="149" t="s">
        <v>377</v>
      </c>
      <c r="AU808" s="149" t="s">
        <v>85</v>
      </c>
      <c r="AY808" s="17" t="s">
        <v>375</v>
      </c>
      <c r="BE808" s="150">
        <f>IF(N808="základní",J808,0)</f>
        <v>0</v>
      </c>
      <c r="BF808" s="150">
        <f>IF(N808="snížená",J808,0)</f>
        <v>0</v>
      </c>
      <c r="BG808" s="150">
        <f>IF(N808="zákl. přenesená",J808,0)</f>
        <v>0</v>
      </c>
      <c r="BH808" s="150">
        <f>IF(N808="sníž. přenesená",J808,0)</f>
        <v>0</v>
      </c>
      <c r="BI808" s="150">
        <f>IF(N808="nulová",J808,0)</f>
        <v>0</v>
      </c>
      <c r="BJ808" s="17" t="s">
        <v>83</v>
      </c>
      <c r="BK808" s="150">
        <f>ROUND(I808*H808,2)</f>
        <v>0</v>
      </c>
      <c r="BL808" s="17" t="s">
        <v>382</v>
      </c>
      <c r="BM808" s="149" t="s">
        <v>5035</v>
      </c>
    </row>
    <row r="809" spans="2:65" s="12" customFormat="1" ht="11.25" x14ac:dyDescent="0.2">
      <c r="B809" s="151"/>
      <c r="D809" s="152" t="s">
        <v>384</v>
      </c>
      <c r="E809" s="153" t="s">
        <v>1</v>
      </c>
      <c r="F809" s="154" t="s">
        <v>5036</v>
      </c>
      <c r="H809" s="155">
        <v>9.6</v>
      </c>
      <c r="I809" s="156"/>
      <c r="L809" s="151"/>
      <c r="M809" s="157"/>
      <c r="T809" s="158"/>
      <c r="AT809" s="153" t="s">
        <v>384</v>
      </c>
      <c r="AU809" s="153" t="s">
        <v>85</v>
      </c>
      <c r="AV809" s="12" t="s">
        <v>85</v>
      </c>
      <c r="AW809" s="12" t="s">
        <v>32</v>
      </c>
      <c r="AX809" s="12" t="s">
        <v>76</v>
      </c>
      <c r="AY809" s="153" t="s">
        <v>375</v>
      </c>
    </row>
    <row r="810" spans="2:65" s="12" customFormat="1" ht="11.25" x14ac:dyDescent="0.2">
      <c r="B810" s="151"/>
      <c r="D810" s="152" t="s">
        <v>384</v>
      </c>
      <c r="E810" s="153" t="s">
        <v>1</v>
      </c>
      <c r="F810" s="154" t="s">
        <v>5037</v>
      </c>
      <c r="H810" s="155">
        <v>10</v>
      </c>
      <c r="I810" s="156"/>
      <c r="L810" s="151"/>
      <c r="M810" s="157"/>
      <c r="T810" s="158"/>
      <c r="AT810" s="153" t="s">
        <v>384</v>
      </c>
      <c r="AU810" s="153" t="s">
        <v>85</v>
      </c>
      <c r="AV810" s="12" t="s">
        <v>85</v>
      </c>
      <c r="AW810" s="12" t="s">
        <v>32</v>
      </c>
      <c r="AX810" s="12" t="s">
        <v>76</v>
      </c>
      <c r="AY810" s="153" t="s">
        <v>375</v>
      </c>
    </row>
    <row r="811" spans="2:65" s="12" customFormat="1" ht="11.25" x14ac:dyDescent="0.2">
      <c r="B811" s="151"/>
      <c r="D811" s="152" t="s">
        <v>384</v>
      </c>
      <c r="E811" s="153" t="s">
        <v>1</v>
      </c>
      <c r="F811" s="154" t="s">
        <v>5032</v>
      </c>
      <c r="H811" s="155">
        <v>15</v>
      </c>
      <c r="I811" s="156"/>
      <c r="L811" s="151"/>
      <c r="M811" s="157"/>
      <c r="T811" s="158"/>
      <c r="AT811" s="153" t="s">
        <v>384</v>
      </c>
      <c r="AU811" s="153" t="s">
        <v>85</v>
      </c>
      <c r="AV811" s="12" t="s">
        <v>85</v>
      </c>
      <c r="AW811" s="12" t="s">
        <v>32</v>
      </c>
      <c r="AX811" s="12" t="s">
        <v>76</v>
      </c>
      <c r="AY811" s="153" t="s">
        <v>375</v>
      </c>
    </row>
    <row r="812" spans="2:65" s="13" customFormat="1" ht="11.25" x14ac:dyDescent="0.2">
      <c r="B812" s="159"/>
      <c r="D812" s="152" t="s">
        <v>384</v>
      </c>
      <c r="E812" s="160" t="s">
        <v>1</v>
      </c>
      <c r="F812" s="161" t="s">
        <v>387</v>
      </c>
      <c r="H812" s="162">
        <v>34.6</v>
      </c>
      <c r="I812" s="163"/>
      <c r="L812" s="159"/>
      <c r="M812" s="164"/>
      <c r="T812" s="165"/>
      <c r="AT812" s="160" t="s">
        <v>384</v>
      </c>
      <c r="AU812" s="160" t="s">
        <v>85</v>
      </c>
      <c r="AV812" s="13" t="s">
        <v>382</v>
      </c>
      <c r="AW812" s="13" t="s">
        <v>32</v>
      </c>
      <c r="AX812" s="13" t="s">
        <v>83</v>
      </c>
      <c r="AY812" s="160" t="s">
        <v>375</v>
      </c>
    </row>
    <row r="813" spans="2:65" s="1" customFormat="1" ht="24.2" customHeight="1" x14ac:dyDescent="0.2">
      <c r="B813" s="32"/>
      <c r="C813" s="138" t="s">
        <v>1371</v>
      </c>
      <c r="D813" s="138" t="s">
        <v>377</v>
      </c>
      <c r="E813" s="139" t="s">
        <v>5038</v>
      </c>
      <c r="F813" s="140" t="s">
        <v>5039</v>
      </c>
      <c r="G813" s="141" t="s">
        <v>641</v>
      </c>
      <c r="H813" s="142">
        <v>27.3</v>
      </c>
      <c r="I813" s="143"/>
      <c r="J813" s="144">
        <f>ROUND(I813*H813,2)</f>
        <v>0</v>
      </c>
      <c r="K813" s="140" t="s">
        <v>381</v>
      </c>
      <c r="L813" s="32"/>
      <c r="M813" s="145" t="s">
        <v>1</v>
      </c>
      <c r="N813" s="146" t="s">
        <v>41</v>
      </c>
      <c r="P813" s="147">
        <f>O813*H813</f>
        <v>0</v>
      </c>
      <c r="Q813" s="147">
        <v>0</v>
      </c>
      <c r="R813" s="147">
        <f>Q813*H813</f>
        <v>0</v>
      </c>
      <c r="S813" s="147">
        <v>4.2000000000000003E-2</v>
      </c>
      <c r="T813" s="148">
        <f>S813*H813</f>
        <v>1.1466000000000001</v>
      </c>
      <c r="AR813" s="149" t="s">
        <v>382</v>
      </c>
      <c r="AT813" s="149" t="s">
        <v>377</v>
      </c>
      <c r="AU813" s="149" t="s">
        <v>85</v>
      </c>
      <c r="AY813" s="17" t="s">
        <v>375</v>
      </c>
      <c r="BE813" s="150">
        <f>IF(N813="základní",J813,0)</f>
        <v>0</v>
      </c>
      <c r="BF813" s="150">
        <f>IF(N813="snížená",J813,0)</f>
        <v>0</v>
      </c>
      <c r="BG813" s="150">
        <f>IF(N813="zákl. přenesená",J813,0)</f>
        <v>0</v>
      </c>
      <c r="BH813" s="150">
        <f>IF(N813="sníž. přenesená",J813,0)</f>
        <v>0</v>
      </c>
      <c r="BI813" s="150">
        <f>IF(N813="nulová",J813,0)</f>
        <v>0</v>
      </c>
      <c r="BJ813" s="17" t="s">
        <v>83</v>
      </c>
      <c r="BK813" s="150">
        <f>ROUND(I813*H813,2)</f>
        <v>0</v>
      </c>
      <c r="BL813" s="17" t="s">
        <v>382</v>
      </c>
      <c r="BM813" s="149" t="s">
        <v>5040</v>
      </c>
    </row>
    <row r="814" spans="2:65" s="12" customFormat="1" ht="11.25" x14ac:dyDescent="0.2">
      <c r="B814" s="151"/>
      <c r="D814" s="152" t="s">
        <v>384</v>
      </c>
      <c r="E814" s="153" t="s">
        <v>1</v>
      </c>
      <c r="F814" s="154" t="s">
        <v>5041</v>
      </c>
      <c r="H814" s="155">
        <v>14.4</v>
      </c>
      <c r="I814" s="156"/>
      <c r="L814" s="151"/>
      <c r="M814" s="157"/>
      <c r="T814" s="158"/>
      <c r="AT814" s="153" t="s">
        <v>384</v>
      </c>
      <c r="AU814" s="153" t="s">
        <v>85</v>
      </c>
      <c r="AV814" s="12" t="s">
        <v>85</v>
      </c>
      <c r="AW814" s="12" t="s">
        <v>32</v>
      </c>
      <c r="AX814" s="12" t="s">
        <v>76</v>
      </c>
      <c r="AY814" s="153" t="s">
        <v>375</v>
      </c>
    </row>
    <row r="815" spans="2:65" s="12" customFormat="1" ht="11.25" x14ac:dyDescent="0.2">
      <c r="B815" s="151"/>
      <c r="D815" s="152" t="s">
        <v>384</v>
      </c>
      <c r="E815" s="153" t="s">
        <v>1</v>
      </c>
      <c r="F815" s="154" t="s">
        <v>5042</v>
      </c>
      <c r="H815" s="155">
        <v>12.9</v>
      </c>
      <c r="I815" s="156"/>
      <c r="L815" s="151"/>
      <c r="M815" s="157"/>
      <c r="T815" s="158"/>
      <c r="AT815" s="153" t="s">
        <v>384</v>
      </c>
      <c r="AU815" s="153" t="s">
        <v>85</v>
      </c>
      <c r="AV815" s="12" t="s">
        <v>85</v>
      </c>
      <c r="AW815" s="12" t="s">
        <v>32</v>
      </c>
      <c r="AX815" s="12" t="s">
        <v>76</v>
      </c>
      <c r="AY815" s="153" t="s">
        <v>375</v>
      </c>
    </row>
    <row r="816" spans="2:65" s="13" customFormat="1" ht="11.25" x14ac:dyDescent="0.2">
      <c r="B816" s="159"/>
      <c r="D816" s="152" t="s">
        <v>384</v>
      </c>
      <c r="E816" s="160" t="s">
        <v>1</v>
      </c>
      <c r="F816" s="161" t="s">
        <v>387</v>
      </c>
      <c r="H816" s="162">
        <v>27.3</v>
      </c>
      <c r="I816" s="163"/>
      <c r="L816" s="159"/>
      <c r="M816" s="164"/>
      <c r="T816" s="165"/>
      <c r="AT816" s="160" t="s">
        <v>384</v>
      </c>
      <c r="AU816" s="160" t="s">
        <v>85</v>
      </c>
      <c r="AV816" s="13" t="s">
        <v>382</v>
      </c>
      <c r="AW816" s="13" t="s">
        <v>32</v>
      </c>
      <c r="AX816" s="13" t="s">
        <v>83</v>
      </c>
      <c r="AY816" s="160" t="s">
        <v>375</v>
      </c>
    </row>
    <row r="817" spans="2:65" s="1" customFormat="1" ht="24.2" customHeight="1" x14ac:dyDescent="0.2">
      <c r="B817" s="32"/>
      <c r="C817" s="138" t="s">
        <v>1376</v>
      </c>
      <c r="D817" s="138" t="s">
        <v>377</v>
      </c>
      <c r="E817" s="139" t="s">
        <v>5043</v>
      </c>
      <c r="F817" s="140" t="s">
        <v>5044</v>
      </c>
      <c r="G817" s="141" t="s">
        <v>641</v>
      </c>
      <c r="H817" s="142">
        <v>13.95</v>
      </c>
      <c r="I817" s="143"/>
      <c r="J817" s="144">
        <f>ROUND(I817*H817,2)</f>
        <v>0</v>
      </c>
      <c r="K817" s="140" t="s">
        <v>381</v>
      </c>
      <c r="L817" s="32"/>
      <c r="M817" s="145" t="s">
        <v>1</v>
      </c>
      <c r="N817" s="146" t="s">
        <v>41</v>
      </c>
      <c r="P817" s="147">
        <f>O817*H817</f>
        <v>0</v>
      </c>
      <c r="Q817" s="147">
        <v>0</v>
      </c>
      <c r="R817" s="147">
        <f>Q817*H817</f>
        <v>0</v>
      </c>
      <c r="S817" s="147">
        <v>4.8000000000000001E-2</v>
      </c>
      <c r="T817" s="148">
        <f>S817*H817</f>
        <v>0.66959999999999997</v>
      </c>
      <c r="AR817" s="149" t="s">
        <v>382</v>
      </c>
      <c r="AT817" s="149" t="s">
        <v>377</v>
      </c>
      <c r="AU817" s="149" t="s">
        <v>85</v>
      </c>
      <c r="AY817" s="17" t="s">
        <v>375</v>
      </c>
      <c r="BE817" s="150">
        <f>IF(N817="základní",J817,0)</f>
        <v>0</v>
      </c>
      <c r="BF817" s="150">
        <f>IF(N817="snížená",J817,0)</f>
        <v>0</v>
      </c>
      <c r="BG817" s="150">
        <f>IF(N817="zákl. přenesená",J817,0)</f>
        <v>0</v>
      </c>
      <c r="BH817" s="150">
        <f>IF(N817="sníž. přenesená",J817,0)</f>
        <v>0</v>
      </c>
      <c r="BI817" s="150">
        <f>IF(N817="nulová",J817,0)</f>
        <v>0</v>
      </c>
      <c r="BJ817" s="17" t="s">
        <v>83</v>
      </c>
      <c r="BK817" s="150">
        <f>ROUND(I817*H817,2)</f>
        <v>0</v>
      </c>
      <c r="BL817" s="17" t="s">
        <v>382</v>
      </c>
      <c r="BM817" s="149" t="s">
        <v>5045</v>
      </c>
    </row>
    <row r="818" spans="2:65" s="1" customFormat="1" ht="37.9" customHeight="1" x14ac:dyDescent="0.2">
      <c r="B818" s="32"/>
      <c r="C818" s="138" t="s">
        <v>1381</v>
      </c>
      <c r="D818" s="138" t="s">
        <v>377</v>
      </c>
      <c r="E818" s="139" t="s">
        <v>5046</v>
      </c>
      <c r="F818" s="140" t="s">
        <v>5047</v>
      </c>
      <c r="G818" s="141" t="s">
        <v>380</v>
      </c>
      <c r="H818" s="142">
        <v>261.37400000000002</v>
      </c>
      <c r="I818" s="143"/>
      <c r="J818" s="144">
        <f>ROUND(I818*H818,2)</f>
        <v>0</v>
      </c>
      <c r="K818" s="140" t="s">
        <v>381</v>
      </c>
      <c r="L818" s="32"/>
      <c r="M818" s="145" t="s">
        <v>1</v>
      </c>
      <c r="N818" s="146" t="s">
        <v>41</v>
      </c>
      <c r="P818" s="147">
        <f>O818*H818</f>
        <v>0</v>
      </c>
      <c r="Q818" s="147">
        <v>0</v>
      </c>
      <c r="R818" s="147">
        <f>Q818*H818</f>
        <v>0</v>
      </c>
      <c r="S818" s="147">
        <v>0.05</v>
      </c>
      <c r="T818" s="148">
        <f>S818*H818</f>
        <v>13.068700000000002</v>
      </c>
      <c r="AR818" s="149" t="s">
        <v>382</v>
      </c>
      <c r="AT818" s="149" t="s">
        <v>377</v>
      </c>
      <c r="AU818" s="149" t="s">
        <v>85</v>
      </c>
      <c r="AY818" s="17" t="s">
        <v>375</v>
      </c>
      <c r="BE818" s="150">
        <f>IF(N818="základní",J818,0)</f>
        <v>0</v>
      </c>
      <c r="BF818" s="150">
        <f>IF(N818="snížená",J818,0)</f>
        <v>0</v>
      </c>
      <c r="BG818" s="150">
        <f>IF(N818="zákl. přenesená",J818,0)</f>
        <v>0</v>
      </c>
      <c r="BH818" s="150">
        <f>IF(N818="sníž. přenesená",J818,0)</f>
        <v>0</v>
      </c>
      <c r="BI818" s="150">
        <f>IF(N818="nulová",J818,0)</f>
        <v>0</v>
      </c>
      <c r="BJ818" s="17" t="s">
        <v>83</v>
      </c>
      <c r="BK818" s="150">
        <f>ROUND(I818*H818,2)</f>
        <v>0</v>
      </c>
      <c r="BL818" s="17" t="s">
        <v>382</v>
      </c>
      <c r="BM818" s="149" t="s">
        <v>5048</v>
      </c>
    </row>
    <row r="819" spans="2:65" s="12" customFormat="1" ht="11.25" x14ac:dyDescent="0.2">
      <c r="B819" s="151"/>
      <c r="D819" s="152" t="s">
        <v>384</v>
      </c>
      <c r="E819" s="153" t="s">
        <v>1</v>
      </c>
      <c r="F819" s="154" t="s">
        <v>5049</v>
      </c>
      <c r="H819" s="155">
        <v>91.32</v>
      </c>
      <c r="I819" s="156"/>
      <c r="L819" s="151"/>
      <c r="M819" s="157"/>
      <c r="T819" s="158"/>
      <c r="AT819" s="153" t="s">
        <v>384</v>
      </c>
      <c r="AU819" s="153" t="s">
        <v>85</v>
      </c>
      <c r="AV819" s="12" t="s">
        <v>85</v>
      </c>
      <c r="AW819" s="12" t="s">
        <v>32</v>
      </c>
      <c r="AX819" s="12" t="s">
        <v>76</v>
      </c>
      <c r="AY819" s="153" t="s">
        <v>375</v>
      </c>
    </row>
    <row r="820" spans="2:65" s="14" customFormat="1" ht="11.25" x14ac:dyDescent="0.2">
      <c r="B820" s="166"/>
      <c r="D820" s="152" t="s">
        <v>384</v>
      </c>
      <c r="E820" s="167" t="s">
        <v>1</v>
      </c>
      <c r="F820" s="168" t="s">
        <v>5050</v>
      </c>
      <c r="H820" s="167" t="s">
        <v>1</v>
      </c>
      <c r="I820" s="169"/>
      <c r="L820" s="166"/>
      <c r="M820" s="170"/>
      <c r="T820" s="171"/>
      <c r="AT820" s="167" t="s">
        <v>384</v>
      </c>
      <c r="AU820" s="167" t="s">
        <v>85</v>
      </c>
      <c r="AV820" s="14" t="s">
        <v>83</v>
      </c>
      <c r="AW820" s="14" t="s">
        <v>32</v>
      </c>
      <c r="AX820" s="14" t="s">
        <v>76</v>
      </c>
      <c r="AY820" s="167" t="s">
        <v>375</v>
      </c>
    </row>
    <row r="821" spans="2:65" s="12" customFormat="1" ht="22.5" x14ac:dyDescent="0.2">
      <c r="B821" s="151"/>
      <c r="D821" s="152" t="s">
        <v>384</v>
      </c>
      <c r="E821" s="153" t="s">
        <v>1</v>
      </c>
      <c r="F821" s="154" t="s">
        <v>5051</v>
      </c>
      <c r="H821" s="155">
        <v>170.054</v>
      </c>
      <c r="I821" s="156"/>
      <c r="L821" s="151"/>
      <c r="M821" s="157"/>
      <c r="T821" s="158"/>
      <c r="AT821" s="153" t="s">
        <v>384</v>
      </c>
      <c r="AU821" s="153" t="s">
        <v>85</v>
      </c>
      <c r="AV821" s="12" t="s">
        <v>85</v>
      </c>
      <c r="AW821" s="12" t="s">
        <v>32</v>
      </c>
      <c r="AX821" s="12" t="s">
        <v>76</v>
      </c>
      <c r="AY821" s="153" t="s">
        <v>375</v>
      </c>
    </row>
    <row r="822" spans="2:65" s="13" customFormat="1" ht="11.25" x14ac:dyDescent="0.2">
      <c r="B822" s="159"/>
      <c r="D822" s="152" t="s">
        <v>384</v>
      </c>
      <c r="E822" s="160" t="s">
        <v>1</v>
      </c>
      <c r="F822" s="161" t="s">
        <v>387</v>
      </c>
      <c r="H822" s="162">
        <v>261.37400000000002</v>
      </c>
      <c r="I822" s="163"/>
      <c r="L822" s="159"/>
      <c r="M822" s="164"/>
      <c r="T822" s="165"/>
      <c r="AT822" s="160" t="s">
        <v>384</v>
      </c>
      <c r="AU822" s="160" t="s">
        <v>85</v>
      </c>
      <c r="AV822" s="13" t="s">
        <v>382</v>
      </c>
      <c r="AW822" s="13" t="s">
        <v>32</v>
      </c>
      <c r="AX822" s="13" t="s">
        <v>83</v>
      </c>
      <c r="AY822" s="160" t="s">
        <v>375</v>
      </c>
    </row>
    <row r="823" spans="2:65" s="1" customFormat="1" ht="33" customHeight="1" x14ac:dyDescent="0.2">
      <c r="B823" s="32"/>
      <c r="C823" s="138" t="s">
        <v>1386</v>
      </c>
      <c r="D823" s="138" t="s">
        <v>377</v>
      </c>
      <c r="E823" s="139" t="s">
        <v>5052</v>
      </c>
      <c r="F823" s="140" t="s">
        <v>5053</v>
      </c>
      <c r="G823" s="141" t="s">
        <v>380</v>
      </c>
      <c r="H823" s="142">
        <v>286.416</v>
      </c>
      <c r="I823" s="143"/>
      <c r="J823" s="144">
        <f>ROUND(I823*H823,2)</f>
        <v>0</v>
      </c>
      <c r="K823" s="140" t="s">
        <v>381</v>
      </c>
      <c r="L823" s="32"/>
      <c r="M823" s="145" t="s">
        <v>1</v>
      </c>
      <c r="N823" s="146" t="s">
        <v>41</v>
      </c>
      <c r="P823" s="147">
        <f>O823*H823</f>
        <v>0</v>
      </c>
      <c r="Q823" s="147">
        <v>0</v>
      </c>
      <c r="R823" s="147">
        <f>Q823*H823</f>
        <v>0</v>
      </c>
      <c r="S823" s="147">
        <v>0.01</v>
      </c>
      <c r="T823" s="148">
        <f>S823*H823</f>
        <v>2.86416</v>
      </c>
      <c r="AR823" s="149" t="s">
        <v>382</v>
      </c>
      <c r="AT823" s="149" t="s">
        <v>377</v>
      </c>
      <c r="AU823" s="149" t="s">
        <v>85</v>
      </c>
      <c r="AY823" s="17" t="s">
        <v>375</v>
      </c>
      <c r="BE823" s="150">
        <f>IF(N823="základní",J823,0)</f>
        <v>0</v>
      </c>
      <c r="BF823" s="150">
        <f>IF(N823="snížená",J823,0)</f>
        <v>0</v>
      </c>
      <c r="BG823" s="150">
        <f>IF(N823="zákl. přenesená",J823,0)</f>
        <v>0</v>
      </c>
      <c r="BH823" s="150">
        <f>IF(N823="sníž. přenesená",J823,0)</f>
        <v>0</v>
      </c>
      <c r="BI823" s="150">
        <f>IF(N823="nulová",J823,0)</f>
        <v>0</v>
      </c>
      <c r="BJ823" s="17" t="s">
        <v>83</v>
      </c>
      <c r="BK823" s="150">
        <f>ROUND(I823*H823,2)</f>
        <v>0</v>
      </c>
      <c r="BL823" s="17" t="s">
        <v>382</v>
      </c>
      <c r="BM823" s="149" t="s">
        <v>5054</v>
      </c>
    </row>
    <row r="824" spans="2:65" s="12" customFormat="1" ht="11.25" x14ac:dyDescent="0.2">
      <c r="B824" s="151"/>
      <c r="D824" s="152" t="s">
        <v>384</v>
      </c>
      <c r="E824" s="153" t="s">
        <v>1</v>
      </c>
      <c r="F824" s="154" t="s">
        <v>5055</v>
      </c>
      <c r="H824" s="155">
        <v>286.416</v>
      </c>
      <c r="I824" s="156"/>
      <c r="L824" s="151"/>
      <c r="M824" s="157"/>
      <c r="T824" s="158"/>
      <c r="AT824" s="153" t="s">
        <v>384</v>
      </c>
      <c r="AU824" s="153" t="s">
        <v>85</v>
      </c>
      <c r="AV824" s="12" t="s">
        <v>85</v>
      </c>
      <c r="AW824" s="12" t="s">
        <v>32</v>
      </c>
      <c r="AX824" s="12" t="s">
        <v>76</v>
      </c>
      <c r="AY824" s="153" t="s">
        <v>375</v>
      </c>
    </row>
    <row r="825" spans="2:65" s="13" customFormat="1" ht="11.25" x14ac:dyDescent="0.2">
      <c r="B825" s="159"/>
      <c r="D825" s="152" t="s">
        <v>384</v>
      </c>
      <c r="E825" s="160" t="s">
        <v>1</v>
      </c>
      <c r="F825" s="161" t="s">
        <v>387</v>
      </c>
      <c r="H825" s="162">
        <v>286.416</v>
      </c>
      <c r="I825" s="163"/>
      <c r="L825" s="159"/>
      <c r="M825" s="164"/>
      <c r="T825" s="165"/>
      <c r="AT825" s="160" t="s">
        <v>384</v>
      </c>
      <c r="AU825" s="160" t="s">
        <v>85</v>
      </c>
      <c r="AV825" s="13" t="s">
        <v>382</v>
      </c>
      <c r="AW825" s="13" t="s">
        <v>32</v>
      </c>
      <c r="AX825" s="13" t="s">
        <v>83</v>
      </c>
      <c r="AY825" s="160" t="s">
        <v>375</v>
      </c>
    </row>
    <row r="826" spans="2:65" s="1" customFormat="1" ht="37.9" customHeight="1" x14ac:dyDescent="0.2">
      <c r="B826" s="32"/>
      <c r="C826" s="138" t="s">
        <v>1391</v>
      </c>
      <c r="D826" s="138" t="s">
        <v>377</v>
      </c>
      <c r="E826" s="139" t="s">
        <v>5056</v>
      </c>
      <c r="F826" s="140" t="s">
        <v>5057</v>
      </c>
      <c r="G826" s="141" t="s">
        <v>380</v>
      </c>
      <c r="H826" s="142">
        <v>116.59</v>
      </c>
      <c r="I826" s="143"/>
      <c r="J826" s="144">
        <f>ROUND(I826*H826,2)</f>
        <v>0</v>
      </c>
      <c r="K826" s="140" t="s">
        <v>381</v>
      </c>
      <c r="L826" s="32"/>
      <c r="M826" s="145" t="s">
        <v>1</v>
      </c>
      <c r="N826" s="146" t="s">
        <v>41</v>
      </c>
      <c r="P826" s="147">
        <f>O826*H826</f>
        <v>0</v>
      </c>
      <c r="Q826" s="147">
        <v>0</v>
      </c>
      <c r="R826" s="147">
        <f>Q826*H826</f>
        <v>0</v>
      </c>
      <c r="S826" s="147">
        <v>1.6E-2</v>
      </c>
      <c r="T826" s="148">
        <f>S826*H826</f>
        <v>1.86544</v>
      </c>
      <c r="AR826" s="149" t="s">
        <v>382</v>
      </c>
      <c r="AT826" s="149" t="s">
        <v>377</v>
      </c>
      <c r="AU826" s="149" t="s">
        <v>85</v>
      </c>
      <c r="AY826" s="17" t="s">
        <v>375</v>
      </c>
      <c r="BE826" s="150">
        <f>IF(N826="základní",J826,0)</f>
        <v>0</v>
      </c>
      <c r="BF826" s="150">
        <f>IF(N826="snížená",J826,0)</f>
        <v>0</v>
      </c>
      <c r="BG826" s="150">
        <f>IF(N826="zákl. přenesená",J826,0)</f>
        <v>0</v>
      </c>
      <c r="BH826" s="150">
        <f>IF(N826="sníž. přenesená",J826,0)</f>
        <v>0</v>
      </c>
      <c r="BI826" s="150">
        <f>IF(N826="nulová",J826,0)</f>
        <v>0</v>
      </c>
      <c r="BJ826" s="17" t="s">
        <v>83</v>
      </c>
      <c r="BK826" s="150">
        <f>ROUND(I826*H826,2)</f>
        <v>0</v>
      </c>
      <c r="BL826" s="17" t="s">
        <v>382</v>
      </c>
      <c r="BM826" s="149" t="s">
        <v>5058</v>
      </c>
    </row>
    <row r="827" spans="2:65" s="1" customFormat="1" ht="24.2" customHeight="1" x14ac:dyDescent="0.2">
      <c r="B827" s="32"/>
      <c r="C827" s="138" t="s">
        <v>1401</v>
      </c>
      <c r="D827" s="138" t="s">
        <v>377</v>
      </c>
      <c r="E827" s="139" t="s">
        <v>5059</v>
      </c>
      <c r="F827" s="140" t="s">
        <v>5060</v>
      </c>
      <c r="G827" s="141" t="s">
        <v>380</v>
      </c>
      <c r="H827" s="142">
        <v>60</v>
      </c>
      <c r="I827" s="143"/>
      <c r="J827" s="144">
        <f>ROUND(I827*H827,2)</f>
        <v>0</v>
      </c>
      <c r="K827" s="140" t="s">
        <v>381</v>
      </c>
      <c r="L827" s="32"/>
      <c r="M827" s="145" t="s">
        <v>1</v>
      </c>
      <c r="N827" s="146" t="s">
        <v>41</v>
      </c>
      <c r="P827" s="147">
        <f>O827*H827</f>
        <v>0</v>
      </c>
      <c r="Q827" s="147">
        <v>0</v>
      </c>
      <c r="R827" s="147">
        <f>Q827*H827</f>
        <v>0</v>
      </c>
      <c r="S827" s="147">
        <v>6.8000000000000005E-2</v>
      </c>
      <c r="T827" s="148">
        <f>S827*H827</f>
        <v>4.08</v>
      </c>
      <c r="AR827" s="149" t="s">
        <v>382</v>
      </c>
      <c r="AT827" s="149" t="s">
        <v>377</v>
      </c>
      <c r="AU827" s="149" t="s">
        <v>85</v>
      </c>
      <c r="AY827" s="17" t="s">
        <v>375</v>
      </c>
      <c r="BE827" s="150">
        <f>IF(N827="základní",J827,0)</f>
        <v>0</v>
      </c>
      <c r="BF827" s="150">
        <f>IF(N827="snížená",J827,0)</f>
        <v>0</v>
      </c>
      <c r="BG827" s="150">
        <f>IF(N827="zákl. přenesená",J827,0)</f>
        <v>0</v>
      </c>
      <c r="BH827" s="150">
        <f>IF(N827="sníž. přenesená",J827,0)</f>
        <v>0</v>
      </c>
      <c r="BI827" s="150">
        <f>IF(N827="nulová",J827,0)</f>
        <v>0</v>
      </c>
      <c r="BJ827" s="17" t="s">
        <v>83</v>
      </c>
      <c r="BK827" s="150">
        <f>ROUND(I827*H827,2)</f>
        <v>0</v>
      </c>
      <c r="BL827" s="17" t="s">
        <v>382</v>
      </c>
      <c r="BM827" s="149" t="s">
        <v>5061</v>
      </c>
    </row>
    <row r="828" spans="2:65" s="12" customFormat="1" ht="11.25" x14ac:dyDescent="0.2">
      <c r="B828" s="151"/>
      <c r="D828" s="152" t="s">
        <v>384</v>
      </c>
      <c r="E828" s="153" t="s">
        <v>1</v>
      </c>
      <c r="F828" s="154" t="s">
        <v>5062</v>
      </c>
      <c r="H828" s="155">
        <v>60</v>
      </c>
      <c r="I828" s="156"/>
      <c r="L828" s="151"/>
      <c r="M828" s="157"/>
      <c r="T828" s="158"/>
      <c r="AT828" s="153" t="s">
        <v>384</v>
      </c>
      <c r="AU828" s="153" t="s">
        <v>85</v>
      </c>
      <c r="AV828" s="12" t="s">
        <v>85</v>
      </c>
      <c r="AW828" s="12" t="s">
        <v>32</v>
      </c>
      <c r="AX828" s="12" t="s">
        <v>83</v>
      </c>
      <c r="AY828" s="153" t="s">
        <v>375</v>
      </c>
    </row>
    <row r="829" spans="2:65" s="1" customFormat="1" ht="24.2" customHeight="1" x14ac:dyDescent="0.2">
      <c r="B829" s="32"/>
      <c r="C829" s="138" t="s">
        <v>1406</v>
      </c>
      <c r="D829" s="138" t="s">
        <v>377</v>
      </c>
      <c r="E829" s="139" t="s">
        <v>5063</v>
      </c>
      <c r="F829" s="140" t="s">
        <v>5064</v>
      </c>
      <c r="G829" s="141" t="s">
        <v>1169</v>
      </c>
      <c r="H829" s="142">
        <v>1</v>
      </c>
      <c r="I829" s="143"/>
      <c r="J829" s="144">
        <f>ROUND(I829*H829,2)</f>
        <v>0</v>
      </c>
      <c r="K829" s="140" t="s">
        <v>1170</v>
      </c>
      <c r="L829" s="32"/>
      <c r="M829" s="145" t="s">
        <v>1</v>
      </c>
      <c r="N829" s="146" t="s">
        <v>41</v>
      </c>
      <c r="P829" s="147">
        <f>O829*H829</f>
        <v>0</v>
      </c>
      <c r="Q829" s="147">
        <v>0</v>
      </c>
      <c r="R829" s="147">
        <f>Q829*H829</f>
        <v>0</v>
      </c>
      <c r="S829" s="147">
        <v>0</v>
      </c>
      <c r="T829" s="148">
        <f>S829*H829</f>
        <v>0</v>
      </c>
      <c r="AR829" s="149" t="s">
        <v>382</v>
      </c>
      <c r="AT829" s="149" t="s">
        <v>377</v>
      </c>
      <c r="AU829" s="149" t="s">
        <v>85</v>
      </c>
      <c r="AY829" s="17" t="s">
        <v>375</v>
      </c>
      <c r="BE829" s="150">
        <f>IF(N829="základní",J829,0)</f>
        <v>0</v>
      </c>
      <c r="BF829" s="150">
        <f>IF(N829="snížená",J829,0)</f>
        <v>0</v>
      </c>
      <c r="BG829" s="150">
        <f>IF(N829="zákl. přenesená",J829,0)</f>
        <v>0</v>
      </c>
      <c r="BH829" s="150">
        <f>IF(N829="sníž. přenesená",J829,0)</f>
        <v>0</v>
      </c>
      <c r="BI829" s="150">
        <f>IF(N829="nulová",J829,0)</f>
        <v>0</v>
      </c>
      <c r="BJ829" s="17" t="s">
        <v>83</v>
      </c>
      <c r="BK829" s="150">
        <f>ROUND(I829*H829,2)</f>
        <v>0</v>
      </c>
      <c r="BL829" s="17" t="s">
        <v>382</v>
      </c>
      <c r="BM829" s="149" t="s">
        <v>5065</v>
      </c>
    </row>
    <row r="830" spans="2:65" s="1" customFormat="1" ht="24.2" customHeight="1" x14ac:dyDescent="0.2">
      <c r="B830" s="32"/>
      <c r="C830" s="138" t="s">
        <v>1410</v>
      </c>
      <c r="D830" s="138" t="s">
        <v>377</v>
      </c>
      <c r="E830" s="139" t="s">
        <v>5066</v>
      </c>
      <c r="F830" s="140" t="s">
        <v>5067</v>
      </c>
      <c r="G830" s="141" t="s">
        <v>390</v>
      </c>
      <c r="H830" s="142">
        <v>55.718000000000004</v>
      </c>
      <c r="I830" s="143"/>
      <c r="J830" s="144">
        <f>ROUND(I830*H830,2)</f>
        <v>0</v>
      </c>
      <c r="K830" s="140" t="s">
        <v>381</v>
      </c>
      <c r="L830" s="32"/>
      <c r="M830" s="145" t="s">
        <v>1</v>
      </c>
      <c r="N830" s="146" t="s">
        <v>41</v>
      </c>
      <c r="P830" s="147">
        <f>O830*H830</f>
        <v>0</v>
      </c>
      <c r="Q830" s="147">
        <v>0</v>
      </c>
      <c r="R830" s="147">
        <f>Q830*H830</f>
        <v>0</v>
      </c>
      <c r="S830" s="147">
        <v>0.35</v>
      </c>
      <c r="T830" s="148">
        <f>S830*H830</f>
        <v>19.501300000000001</v>
      </c>
      <c r="AR830" s="149" t="s">
        <v>382</v>
      </c>
      <c r="AT830" s="149" t="s">
        <v>377</v>
      </c>
      <c r="AU830" s="149" t="s">
        <v>85</v>
      </c>
      <c r="AY830" s="17" t="s">
        <v>375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83</v>
      </c>
      <c r="BK830" s="150">
        <f>ROUND(I830*H830,2)</f>
        <v>0</v>
      </c>
      <c r="BL830" s="17" t="s">
        <v>382</v>
      </c>
      <c r="BM830" s="149" t="s">
        <v>5068</v>
      </c>
    </row>
    <row r="831" spans="2:65" s="12" customFormat="1" ht="11.25" x14ac:dyDescent="0.2">
      <c r="B831" s="151"/>
      <c r="D831" s="152" t="s">
        <v>384</v>
      </c>
      <c r="E831" s="153" t="s">
        <v>1</v>
      </c>
      <c r="F831" s="154" t="s">
        <v>5069</v>
      </c>
      <c r="H831" s="155">
        <v>46.11</v>
      </c>
      <c r="I831" s="156"/>
      <c r="L831" s="151"/>
      <c r="M831" s="157"/>
      <c r="T831" s="158"/>
      <c r="AT831" s="153" t="s">
        <v>384</v>
      </c>
      <c r="AU831" s="153" t="s">
        <v>85</v>
      </c>
      <c r="AV831" s="12" t="s">
        <v>85</v>
      </c>
      <c r="AW831" s="12" t="s">
        <v>32</v>
      </c>
      <c r="AX831" s="12" t="s">
        <v>76</v>
      </c>
      <c r="AY831" s="153" t="s">
        <v>375</v>
      </c>
    </row>
    <row r="832" spans="2:65" s="12" customFormat="1" ht="11.25" x14ac:dyDescent="0.2">
      <c r="B832" s="151"/>
      <c r="D832" s="152" t="s">
        <v>384</v>
      </c>
      <c r="E832" s="153" t="s">
        <v>1</v>
      </c>
      <c r="F832" s="154" t="s">
        <v>5070</v>
      </c>
      <c r="H832" s="155">
        <v>9.6080000000000005</v>
      </c>
      <c r="I832" s="156"/>
      <c r="L832" s="151"/>
      <c r="M832" s="157"/>
      <c r="T832" s="158"/>
      <c r="AT832" s="153" t="s">
        <v>384</v>
      </c>
      <c r="AU832" s="153" t="s">
        <v>85</v>
      </c>
      <c r="AV832" s="12" t="s">
        <v>85</v>
      </c>
      <c r="AW832" s="12" t="s">
        <v>32</v>
      </c>
      <c r="AX832" s="12" t="s">
        <v>76</v>
      </c>
      <c r="AY832" s="153" t="s">
        <v>375</v>
      </c>
    </row>
    <row r="833" spans="2:65" s="13" customFormat="1" ht="11.25" x14ac:dyDescent="0.2">
      <c r="B833" s="159"/>
      <c r="D833" s="152" t="s">
        <v>384</v>
      </c>
      <c r="E833" s="160" t="s">
        <v>1</v>
      </c>
      <c r="F833" s="161" t="s">
        <v>387</v>
      </c>
      <c r="H833" s="162">
        <v>55.718000000000004</v>
      </c>
      <c r="I833" s="163"/>
      <c r="L833" s="159"/>
      <c r="M833" s="164"/>
      <c r="T833" s="165"/>
      <c r="AT833" s="160" t="s">
        <v>384</v>
      </c>
      <c r="AU833" s="160" t="s">
        <v>85</v>
      </c>
      <c r="AV833" s="13" t="s">
        <v>382</v>
      </c>
      <c r="AW833" s="13" t="s">
        <v>32</v>
      </c>
      <c r="AX833" s="13" t="s">
        <v>83</v>
      </c>
      <c r="AY833" s="160" t="s">
        <v>375</v>
      </c>
    </row>
    <row r="834" spans="2:65" s="1" customFormat="1" ht="33" customHeight="1" x14ac:dyDescent="0.2">
      <c r="B834" s="32"/>
      <c r="C834" s="138" t="s">
        <v>1413</v>
      </c>
      <c r="D834" s="138" t="s">
        <v>377</v>
      </c>
      <c r="E834" s="139" t="s">
        <v>5071</v>
      </c>
      <c r="F834" s="140" t="s">
        <v>5072</v>
      </c>
      <c r="G834" s="141" t="s">
        <v>390</v>
      </c>
      <c r="H834" s="142">
        <v>33.408000000000001</v>
      </c>
      <c r="I834" s="143"/>
      <c r="J834" s="144">
        <f>ROUND(I834*H834,2)</f>
        <v>0</v>
      </c>
      <c r="K834" s="140" t="s">
        <v>381</v>
      </c>
      <c r="L834" s="32"/>
      <c r="M834" s="145" t="s">
        <v>1</v>
      </c>
      <c r="N834" s="146" t="s">
        <v>41</v>
      </c>
      <c r="P834" s="147">
        <f>O834*H834</f>
        <v>0</v>
      </c>
      <c r="Q834" s="147">
        <v>0</v>
      </c>
      <c r="R834" s="147">
        <f>Q834*H834</f>
        <v>0</v>
      </c>
      <c r="S834" s="147">
        <v>0.68</v>
      </c>
      <c r="T834" s="148">
        <f>S834*H834</f>
        <v>22.717440000000003</v>
      </c>
      <c r="AR834" s="149" t="s">
        <v>382</v>
      </c>
      <c r="AT834" s="149" t="s">
        <v>377</v>
      </c>
      <c r="AU834" s="149" t="s">
        <v>85</v>
      </c>
      <c r="AY834" s="17" t="s">
        <v>375</v>
      </c>
      <c r="BE834" s="150">
        <f>IF(N834="základní",J834,0)</f>
        <v>0</v>
      </c>
      <c r="BF834" s="150">
        <f>IF(N834="snížená",J834,0)</f>
        <v>0</v>
      </c>
      <c r="BG834" s="150">
        <f>IF(N834="zákl. přenesená",J834,0)</f>
        <v>0</v>
      </c>
      <c r="BH834" s="150">
        <f>IF(N834="sníž. přenesená",J834,0)</f>
        <v>0</v>
      </c>
      <c r="BI834" s="150">
        <f>IF(N834="nulová",J834,0)</f>
        <v>0</v>
      </c>
      <c r="BJ834" s="17" t="s">
        <v>83</v>
      </c>
      <c r="BK834" s="150">
        <f>ROUND(I834*H834,2)</f>
        <v>0</v>
      </c>
      <c r="BL834" s="17" t="s">
        <v>382</v>
      </c>
      <c r="BM834" s="149" t="s">
        <v>5073</v>
      </c>
    </row>
    <row r="835" spans="2:65" s="12" customFormat="1" ht="11.25" x14ac:dyDescent="0.2">
      <c r="B835" s="151"/>
      <c r="D835" s="152" t="s">
        <v>384</v>
      </c>
      <c r="E835" s="153" t="s">
        <v>1</v>
      </c>
      <c r="F835" s="154" t="s">
        <v>5074</v>
      </c>
      <c r="H835" s="155">
        <v>33.408000000000001</v>
      </c>
      <c r="I835" s="156"/>
      <c r="L835" s="151"/>
      <c r="M835" s="157"/>
      <c r="T835" s="158"/>
      <c r="AT835" s="153" t="s">
        <v>384</v>
      </c>
      <c r="AU835" s="153" t="s">
        <v>85</v>
      </c>
      <c r="AV835" s="12" t="s">
        <v>85</v>
      </c>
      <c r="AW835" s="12" t="s">
        <v>32</v>
      </c>
      <c r="AX835" s="12" t="s">
        <v>76</v>
      </c>
      <c r="AY835" s="153" t="s">
        <v>375</v>
      </c>
    </row>
    <row r="836" spans="2:65" s="13" customFormat="1" ht="11.25" x14ac:dyDescent="0.2">
      <c r="B836" s="159"/>
      <c r="D836" s="152" t="s">
        <v>384</v>
      </c>
      <c r="E836" s="160" t="s">
        <v>1</v>
      </c>
      <c r="F836" s="161" t="s">
        <v>387</v>
      </c>
      <c r="H836" s="162">
        <v>33.408000000000001</v>
      </c>
      <c r="I836" s="163"/>
      <c r="L836" s="159"/>
      <c r="M836" s="164"/>
      <c r="T836" s="165"/>
      <c r="AT836" s="160" t="s">
        <v>384</v>
      </c>
      <c r="AU836" s="160" t="s">
        <v>85</v>
      </c>
      <c r="AV836" s="13" t="s">
        <v>382</v>
      </c>
      <c r="AW836" s="13" t="s">
        <v>32</v>
      </c>
      <c r="AX836" s="13" t="s">
        <v>83</v>
      </c>
      <c r="AY836" s="160" t="s">
        <v>375</v>
      </c>
    </row>
    <row r="837" spans="2:65" s="11" customFormat="1" ht="22.9" customHeight="1" x14ac:dyDescent="0.2">
      <c r="B837" s="126"/>
      <c r="D837" s="127" t="s">
        <v>75</v>
      </c>
      <c r="E837" s="136" t="s">
        <v>1228</v>
      </c>
      <c r="F837" s="136" t="s">
        <v>1229</v>
      </c>
      <c r="I837" s="129"/>
      <c r="J837" s="137">
        <f>BK837</f>
        <v>0</v>
      </c>
      <c r="L837" s="126"/>
      <c r="M837" s="131"/>
      <c r="P837" s="132">
        <f>SUM(P838:P860)</f>
        <v>0</v>
      </c>
      <c r="R837" s="132">
        <f>SUM(R838:R860)</f>
        <v>0</v>
      </c>
      <c r="T837" s="133">
        <f>SUM(T838:T860)</f>
        <v>0</v>
      </c>
      <c r="AR837" s="127" t="s">
        <v>83</v>
      </c>
      <c r="AT837" s="134" t="s">
        <v>75</v>
      </c>
      <c r="AU837" s="134" t="s">
        <v>83</v>
      </c>
      <c r="AY837" s="127" t="s">
        <v>375</v>
      </c>
      <c r="BK837" s="135">
        <f>SUM(BK838:BK860)</f>
        <v>0</v>
      </c>
    </row>
    <row r="838" spans="2:65" s="1" customFormat="1" ht="33" customHeight="1" x14ac:dyDescent="0.2">
      <c r="B838" s="32"/>
      <c r="C838" s="138" t="s">
        <v>1416</v>
      </c>
      <c r="D838" s="138" t="s">
        <v>377</v>
      </c>
      <c r="E838" s="139" t="s">
        <v>1231</v>
      </c>
      <c r="F838" s="140" t="s">
        <v>5075</v>
      </c>
      <c r="G838" s="141" t="s">
        <v>421</v>
      </c>
      <c r="H838" s="142">
        <v>343.84100000000001</v>
      </c>
      <c r="I838" s="143"/>
      <c r="J838" s="144">
        <f>ROUND(I838*H838,2)</f>
        <v>0</v>
      </c>
      <c r="K838" s="140" t="s">
        <v>381</v>
      </c>
      <c r="L838" s="32"/>
      <c r="M838" s="145" t="s">
        <v>1</v>
      </c>
      <c r="N838" s="146" t="s">
        <v>41</v>
      </c>
      <c r="P838" s="147">
        <f>O838*H838</f>
        <v>0</v>
      </c>
      <c r="Q838" s="147">
        <v>0</v>
      </c>
      <c r="R838" s="147">
        <f>Q838*H838</f>
        <v>0</v>
      </c>
      <c r="S838" s="147">
        <v>0</v>
      </c>
      <c r="T838" s="148">
        <f>S838*H838</f>
        <v>0</v>
      </c>
      <c r="AR838" s="149" t="s">
        <v>382</v>
      </c>
      <c r="AT838" s="149" t="s">
        <v>377</v>
      </c>
      <c r="AU838" s="149" t="s">
        <v>85</v>
      </c>
      <c r="AY838" s="17" t="s">
        <v>375</v>
      </c>
      <c r="BE838" s="150">
        <f>IF(N838="základní",J838,0)</f>
        <v>0</v>
      </c>
      <c r="BF838" s="150">
        <f>IF(N838="snížená",J838,0)</f>
        <v>0</v>
      </c>
      <c r="BG838" s="150">
        <f>IF(N838="zákl. přenesená",J838,0)</f>
        <v>0</v>
      </c>
      <c r="BH838" s="150">
        <f>IF(N838="sníž. přenesená",J838,0)</f>
        <v>0</v>
      </c>
      <c r="BI838" s="150">
        <f>IF(N838="nulová",J838,0)</f>
        <v>0</v>
      </c>
      <c r="BJ838" s="17" t="s">
        <v>83</v>
      </c>
      <c r="BK838" s="150">
        <f>ROUND(I838*H838,2)</f>
        <v>0</v>
      </c>
      <c r="BL838" s="17" t="s">
        <v>382</v>
      </c>
      <c r="BM838" s="149" t="s">
        <v>1233</v>
      </c>
    </row>
    <row r="839" spans="2:65" s="12" customFormat="1" ht="11.25" x14ac:dyDescent="0.2">
      <c r="B839" s="151"/>
      <c r="D839" s="152" t="s">
        <v>384</v>
      </c>
      <c r="F839" s="154" t="s">
        <v>5076</v>
      </c>
      <c r="H839" s="155">
        <v>343.84100000000001</v>
      </c>
      <c r="I839" s="156"/>
      <c r="L839" s="151"/>
      <c r="M839" s="157"/>
      <c r="T839" s="158"/>
      <c r="AT839" s="153" t="s">
        <v>384</v>
      </c>
      <c r="AU839" s="153" t="s">
        <v>85</v>
      </c>
      <c r="AV839" s="12" t="s">
        <v>85</v>
      </c>
      <c r="AW839" s="12" t="s">
        <v>4</v>
      </c>
      <c r="AX839" s="12" t="s">
        <v>83</v>
      </c>
      <c r="AY839" s="153" t="s">
        <v>375</v>
      </c>
    </row>
    <row r="840" spans="2:65" s="1" customFormat="1" ht="33" customHeight="1" x14ac:dyDescent="0.2">
      <c r="B840" s="32"/>
      <c r="C840" s="138" t="s">
        <v>1420</v>
      </c>
      <c r="D840" s="138" t="s">
        <v>377</v>
      </c>
      <c r="E840" s="139" t="s">
        <v>5077</v>
      </c>
      <c r="F840" s="140" t="s">
        <v>5078</v>
      </c>
      <c r="G840" s="141" t="s">
        <v>421</v>
      </c>
      <c r="H840" s="142">
        <v>147.36099999999999</v>
      </c>
      <c r="I840" s="143"/>
      <c r="J840" s="144">
        <f>ROUND(I840*H840,2)</f>
        <v>0</v>
      </c>
      <c r="K840" s="140" t="s">
        <v>381</v>
      </c>
      <c r="L840" s="32"/>
      <c r="M840" s="145" t="s">
        <v>1</v>
      </c>
      <c r="N840" s="146" t="s">
        <v>41</v>
      </c>
      <c r="P840" s="147">
        <f>O840*H840</f>
        <v>0</v>
      </c>
      <c r="Q840" s="147">
        <v>0</v>
      </c>
      <c r="R840" s="147">
        <f>Q840*H840</f>
        <v>0</v>
      </c>
      <c r="S840" s="147">
        <v>0</v>
      </c>
      <c r="T840" s="148">
        <f>S840*H840</f>
        <v>0</v>
      </c>
      <c r="AR840" s="149" t="s">
        <v>382</v>
      </c>
      <c r="AT840" s="149" t="s">
        <v>377</v>
      </c>
      <c r="AU840" s="149" t="s">
        <v>85</v>
      </c>
      <c r="AY840" s="17" t="s">
        <v>375</v>
      </c>
      <c r="BE840" s="150">
        <f>IF(N840="základní",J840,0)</f>
        <v>0</v>
      </c>
      <c r="BF840" s="150">
        <f>IF(N840="snížená",J840,0)</f>
        <v>0</v>
      </c>
      <c r="BG840" s="150">
        <f>IF(N840="zákl. přenesená",J840,0)</f>
        <v>0</v>
      </c>
      <c r="BH840" s="150">
        <f>IF(N840="sníž. přenesená",J840,0)</f>
        <v>0</v>
      </c>
      <c r="BI840" s="150">
        <f>IF(N840="nulová",J840,0)</f>
        <v>0</v>
      </c>
      <c r="BJ840" s="17" t="s">
        <v>83</v>
      </c>
      <c r="BK840" s="150">
        <f>ROUND(I840*H840,2)</f>
        <v>0</v>
      </c>
      <c r="BL840" s="17" t="s">
        <v>382</v>
      </c>
      <c r="BM840" s="149" t="s">
        <v>5079</v>
      </c>
    </row>
    <row r="841" spans="2:65" s="12" customFormat="1" ht="11.25" x14ac:dyDescent="0.2">
      <c r="B841" s="151"/>
      <c r="D841" s="152" t="s">
        <v>384</v>
      </c>
      <c r="F841" s="154" t="s">
        <v>5080</v>
      </c>
      <c r="H841" s="155">
        <v>147.36099999999999</v>
      </c>
      <c r="I841" s="156"/>
      <c r="L841" s="151"/>
      <c r="M841" s="157"/>
      <c r="T841" s="158"/>
      <c r="AT841" s="153" t="s">
        <v>384</v>
      </c>
      <c r="AU841" s="153" t="s">
        <v>85</v>
      </c>
      <c r="AV841" s="12" t="s">
        <v>85</v>
      </c>
      <c r="AW841" s="12" t="s">
        <v>4</v>
      </c>
      <c r="AX841" s="12" t="s">
        <v>83</v>
      </c>
      <c r="AY841" s="153" t="s">
        <v>375</v>
      </c>
    </row>
    <row r="842" spans="2:65" s="1" customFormat="1" ht="24.2" customHeight="1" x14ac:dyDescent="0.2">
      <c r="B842" s="32"/>
      <c r="C842" s="138" t="s">
        <v>1423</v>
      </c>
      <c r="D842" s="138" t="s">
        <v>377</v>
      </c>
      <c r="E842" s="139" t="s">
        <v>1235</v>
      </c>
      <c r="F842" s="140" t="s">
        <v>1236</v>
      </c>
      <c r="G842" s="141" t="s">
        <v>421</v>
      </c>
      <c r="H842" s="142">
        <v>491.202</v>
      </c>
      <c r="I842" s="143"/>
      <c r="J842" s="144">
        <f>ROUND(I842*H842,2)</f>
        <v>0</v>
      </c>
      <c r="K842" s="140" t="s">
        <v>381</v>
      </c>
      <c r="L842" s="32"/>
      <c r="M842" s="145" t="s">
        <v>1</v>
      </c>
      <c r="N842" s="146" t="s">
        <v>41</v>
      </c>
      <c r="P842" s="147">
        <f>O842*H842</f>
        <v>0</v>
      </c>
      <c r="Q842" s="147">
        <v>0</v>
      </c>
      <c r="R842" s="147">
        <f>Q842*H842</f>
        <v>0</v>
      </c>
      <c r="S842" s="147">
        <v>0</v>
      </c>
      <c r="T842" s="148">
        <f>S842*H842</f>
        <v>0</v>
      </c>
      <c r="AR842" s="149" t="s">
        <v>382</v>
      </c>
      <c r="AT842" s="149" t="s">
        <v>377</v>
      </c>
      <c r="AU842" s="149" t="s">
        <v>85</v>
      </c>
      <c r="AY842" s="17" t="s">
        <v>375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83</v>
      </c>
      <c r="BK842" s="150">
        <f>ROUND(I842*H842,2)</f>
        <v>0</v>
      </c>
      <c r="BL842" s="17" t="s">
        <v>382</v>
      </c>
      <c r="BM842" s="149" t="s">
        <v>1237</v>
      </c>
    </row>
    <row r="843" spans="2:65" s="1" customFormat="1" ht="24.2" customHeight="1" x14ac:dyDescent="0.2">
      <c r="B843" s="32"/>
      <c r="C843" s="138" t="s">
        <v>1427</v>
      </c>
      <c r="D843" s="138" t="s">
        <v>377</v>
      </c>
      <c r="E843" s="139" t="s">
        <v>1239</v>
      </c>
      <c r="F843" s="140" t="s">
        <v>1240</v>
      </c>
      <c r="G843" s="141" t="s">
        <v>421</v>
      </c>
      <c r="H843" s="142">
        <v>1473.606</v>
      </c>
      <c r="I843" s="143"/>
      <c r="J843" s="144">
        <f>ROUND(I843*H843,2)</f>
        <v>0</v>
      </c>
      <c r="K843" s="140" t="s">
        <v>381</v>
      </c>
      <c r="L843" s="32"/>
      <c r="M843" s="145" t="s">
        <v>1</v>
      </c>
      <c r="N843" s="146" t="s">
        <v>41</v>
      </c>
      <c r="P843" s="147">
        <f>O843*H843</f>
        <v>0</v>
      </c>
      <c r="Q843" s="147">
        <v>0</v>
      </c>
      <c r="R843" s="147">
        <f>Q843*H843</f>
        <v>0</v>
      </c>
      <c r="S843" s="147">
        <v>0</v>
      </c>
      <c r="T843" s="148">
        <f>S843*H843</f>
        <v>0</v>
      </c>
      <c r="AR843" s="149" t="s">
        <v>382</v>
      </c>
      <c r="AT843" s="149" t="s">
        <v>377</v>
      </c>
      <c r="AU843" s="149" t="s">
        <v>85</v>
      </c>
      <c r="AY843" s="17" t="s">
        <v>375</v>
      </c>
      <c r="BE843" s="150">
        <f>IF(N843="základní",J843,0)</f>
        <v>0</v>
      </c>
      <c r="BF843" s="150">
        <f>IF(N843="snížená",J843,0)</f>
        <v>0</v>
      </c>
      <c r="BG843" s="150">
        <f>IF(N843="zákl. přenesená",J843,0)</f>
        <v>0</v>
      </c>
      <c r="BH843" s="150">
        <f>IF(N843="sníž. přenesená",J843,0)</f>
        <v>0</v>
      </c>
      <c r="BI843" s="150">
        <f>IF(N843="nulová",J843,0)</f>
        <v>0</v>
      </c>
      <c r="BJ843" s="17" t="s">
        <v>83</v>
      </c>
      <c r="BK843" s="150">
        <f>ROUND(I843*H843,2)</f>
        <v>0</v>
      </c>
      <c r="BL843" s="17" t="s">
        <v>382</v>
      </c>
      <c r="BM843" s="149" t="s">
        <v>1241</v>
      </c>
    </row>
    <row r="844" spans="2:65" s="12" customFormat="1" ht="11.25" x14ac:dyDescent="0.2">
      <c r="B844" s="151"/>
      <c r="D844" s="152" t="s">
        <v>384</v>
      </c>
      <c r="F844" s="154" t="s">
        <v>5081</v>
      </c>
      <c r="H844" s="155">
        <v>1473.606</v>
      </c>
      <c r="I844" s="156"/>
      <c r="L844" s="151"/>
      <c r="M844" s="157"/>
      <c r="T844" s="158"/>
      <c r="AT844" s="153" t="s">
        <v>384</v>
      </c>
      <c r="AU844" s="153" t="s">
        <v>85</v>
      </c>
      <c r="AV844" s="12" t="s">
        <v>85</v>
      </c>
      <c r="AW844" s="12" t="s">
        <v>4</v>
      </c>
      <c r="AX844" s="12" t="s">
        <v>83</v>
      </c>
      <c r="AY844" s="153" t="s">
        <v>375</v>
      </c>
    </row>
    <row r="845" spans="2:65" s="1" customFormat="1" ht="37.9" customHeight="1" x14ac:dyDescent="0.2">
      <c r="B845" s="32"/>
      <c r="C845" s="138" t="s">
        <v>1433</v>
      </c>
      <c r="D845" s="138" t="s">
        <v>377</v>
      </c>
      <c r="E845" s="139" t="s">
        <v>5082</v>
      </c>
      <c r="F845" s="140" t="s">
        <v>5083</v>
      </c>
      <c r="G845" s="141" t="s">
        <v>421</v>
      </c>
      <c r="H845" s="142">
        <v>49.12</v>
      </c>
      <c r="I845" s="143"/>
      <c r="J845" s="144">
        <f>ROUND(I845*H845,2)</f>
        <v>0</v>
      </c>
      <c r="K845" s="140" t="s">
        <v>5084</v>
      </c>
      <c r="L845" s="32"/>
      <c r="M845" s="145" t="s">
        <v>1</v>
      </c>
      <c r="N845" s="146" t="s">
        <v>41</v>
      </c>
      <c r="P845" s="147">
        <f>O845*H845</f>
        <v>0</v>
      </c>
      <c r="Q845" s="147">
        <v>0</v>
      </c>
      <c r="R845" s="147">
        <f>Q845*H845</f>
        <v>0</v>
      </c>
      <c r="S845" s="147">
        <v>0</v>
      </c>
      <c r="T845" s="148">
        <f>S845*H845</f>
        <v>0</v>
      </c>
      <c r="AR845" s="149" t="s">
        <v>382</v>
      </c>
      <c r="AT845" s="149" t="s">
        <v>377</v>
      </c>
      <c r="AU845" s="149" t="s">
        <v>85</v>
      </c>
      <c r="AY845" s="17" t="s">
        <v>375</v>
      </c>
      <c r="BE845" s="150">
        <f>IF(N845="základní",J845,0)</f>
        <v>0</v>
      </c>
      <c r="BF845" s="150">
        <f>IF(N845="snížená",J845,0)</f>
        <v>0</v>
      </c>
      <c r="BG845" s="150">
        <f>IF(N845="zákl. přenesená",J845,0)</f>
        <v>0</v>
      </c>
      <c r="BH845" s="150">
        <f>IF(N845="sníž. přenesená",J845,0)</f>
        <v>0</v>
      </c>
      <c r="BI845" s="150">
        <f>IF(N845="nulová",J845,0)</f>
        <v>0</v>
      </c>
      <c r="BJ845" s="17" t="s">
        <v>83</v>
      </c>
      <c r="BK845" s="150">
        <f>ROUND(I845*H845,2)</f>
        <v>0</v>
      </c>
      <c r="BL845" s="17" t="s">
        <v>382</v>
      </c>
      <c r="BM845" s="149" t="s">
        <v>5085</v>
      </c>
    </row>
    <row r="846" spans="2:65" s="12" customFormat="1" ht="11.25" x14ac:dyDescent="0.2">
      <c r="B846" s="151"/>
      <c r="D846" s="152" t="s">
        <v>384</v>
      </c>
      <c r="F846" s="154" t="s">
        <v>5086</v>
      </c>
      <c r="H846" s="155">
        <v>49.12</v>
      </c>
      <c r="I846" s="156"/>
      <c r="L846" s="151"/>
      <c r="M846" s="157"/>
      <c r="T846" s="158"/>
      <c r="AT846" s="153" t="s">
        <v>384</v>
      </c>
      <c r="AU846" s="153" t="s">
        <v>85</v>
      </c>
      <c r="AV846" s="12" t="s">
        <v>85</v>
      </c>
      <c r="AW846" s="12" t="s">
        <v>4</v>
      </c>
      <c r="AX846" s="12" t="s">
        <v>83</v>
      </c>
      <c r="AY846" s="153" t="s">
        <v>375</v>
      </c>
    </row>
    <row r="847" spans="2:65" s="1" customFormat="1" ht="33" customHeight="1" x14ac:dyDescent="0.2">
      <c r="B847" s="32"/>
      <c r="C847" s="138" t="s">
        <v>1439</v>
      </c>
      <c r="D847" s="138" t="s">
        <v>377</v>
      </c>
      <c r="E847" s="139" t="s">
        <v>5087</v>
      </c>
      <c r="F847" s="140" t="s">
        <v>5088</v>
      </c>
      <c r="G847" s="141" t="s">
        <v>421</v>
      </c>
      <c r="H847" s="142">
        <v>24.56</v>
      </c>
      <c r="I847" s="143"/>
      <c r="J847" s="144">
        <f>ROUND(I847*H847,2)</f>
        <v>0</v>
      </c>
      <c r="K847" s="140" t="s">
        <v>381</v>
      </c>
      <c r="L847" s="32"/>
      <c r="M847" s="145" t="s">
        <v>1</v>
      </c>
      <c r="N847" s="146" t="s">
        <v>41</v>
      </c>
      <c r="P847" s="147">
        <f>O847*H847</f>
        <v>0</v>
      </c>
      <c r="Q847" s="147">
        <v>0</v>
      </c>
      <c r="R847" s="147">
        <f>Q847*H847</f>
        <v>0</v>
      </c>
      <c r="S847" s="147">
        <v>0</v>
      </c>
      <c r="T847" s="148">
        <f>S847*H847</f>
        <v>0</v>
      </c>
      <c r="AR847" s="149" t="s">
        <v>382</v>
      </c>
      <c r="AT847" s="149" t="s">
        <v>377</v>
      </c>
      <c r="AU847" s="149" t="s">
        <v>85</v>
      </c>
      <c r="AY847" s="17" t="s">
        <v>375</v>
      </c>
      <c r="BE847" s="150">
        <f>IF(N847="základní",J847,0)</f>
        <v>0</v>
      </c>
      <c r="BF847" s="150">
        <f>IF(N847="snížená",J847,0)</f>
        <v>0</v>
      </c>
      <c r="BG847" s="150">
        <f>IF(N847="zákl. přenesená",J847,0)</f>
        <v>0</v>
      </c>
      <c r="BH847" s="150">
        <f>IF(N847="sníž. přenesená",J847,0)</f>
        <v>0</v>
      </c>
      <c r="BI847" s="150">
        <f>IF(N847="nulová",J847,0)</f>
        <v>0</v>
      </c>
      <c r="BJ847" s="17" t="s">
        <v>83</v>
      </c>
      <c r="BK847" s="150">
        <f>ROUND(I847*H847,2)</f>
        <v>0</v>
      </c>
      <c r="BL847" s="17" t="s">
        <v>382</v>
      </c>
      <c r="BM847" s="149" t="s">
        <v>5089</v>
      </c>
    </row>
    <row r="848" spans="2:65" s="12" customFormat="1" ht="11.25" x14ac:dyDescent="0.2">
      <c r="B848" s="151"/>
      <c r="D848" s="152" t="s">
        <v>384</v>
      </c>
      <c r="F848" s="154" t="s">
        <v>5090</v>
      </c>
      <c r="H848" s="155">
        <v>24.56</v>
      </c>
      <c r="I848" s="156"/>
      <c r="L848" s="151"/>
      <c r="M848" s="157"/>
      <c r="T848" s="158"/>
      <c r="AT848" s="153" t="s">
        <v>384</v>
      </c>
      <c r="AU848" s="153" t="s">
        <v>85</v>
      </c>
      <c r="AV848" s="12" t="s">
        <v>85</v>
      </c>
      <c r="AW848" s="12" t="s">
        <v>4</v>
      </c>
      <c r="AX848" s="12" t="s">
        <v>83</v>
      </c>
      <c r="AY848" s="153" t="s">
        <v>375</v>
      </c>
    </row>
    <row r="849" spans="2:65" s="1" customFormat="1" ht="33" customHeight="1" x14ac:dyDescent="0.2">
      <c r="B849" s="32"/>
      <c r="C849" s="138" t="s">
        <v>1444</v>
      </c>
      <c r="D849" s="138" t="s">
        <v>377</v>
      </c>
      <c r="E849" s="139" t="s">
        <v>5091</v>
      </c>
      <c r="F849" s="140" t="s">
        <v>5092</v>
      </c>
      <c r="G849" s="141" t="s">
        <v>421</v>
      </c>
      <c r="H849" s="142">
        <v>24.56</v>
      </c>
      <c r="I849" s="143"/>
      <c r="J849" s="144">
        <f>ROUND(I849*H849,2)</f>
        <v>0</v>
      </c>
      <c r="K849" s="140" t="s">
        <v>381</v>
      </c>
      <c r="L849" s="32"/>
      <c r="M849" s="145" t="s">
        <v>1</v>
      </c>
      <c r="N849" s="146" t="s">
        <v>41</v>
      </c>
      <c r="P849" s="147">
        <f>O849*H849</f>
        <v>0</v>
      </c>
      <c r="Q849" s="147">
        <v>0</v>
      </c>
      <c r="R849" s="147">
        <f>Q849*H849</f>
        <v>0</v>
      </c>
      <c r="S849" s="147">
        <v>0</v>
      </c>
      <c r="T849" s="148">
        <f>S849*H849</f>
        <v>0</v>
      </c>
      <c r="AR849" s="149" t="s">
        <v>382</v>
      </c>
      <c r="AT849" s="149" t="s">
        <v>377</v>
      </c>
      <c r="AU849" s="149" t="s">
        <v>85</v>
      </c>
      <c r="AY849" s="17" t="s">
        <v>375</v>
      </c>
      <c r="BE849" s="150">
        <f>IF(N849="základní",J849,0)</f>
        <v>0</v>
      </c>
      <c r="BF849" s="150">
        <f>IF(N849="snížená",J849,0)</f>
        <v>0</v>
      </c>
      <c r="BG849" s="150">
        <f>IF(N849="zákl. přenesená",J849,0)</f>
        <v>0</v>
      </c>
      <c r="BH849" s="150">
        <f>IF(N849="sníž. přenesená",J849,0)</f>
        <v>0</v>
      </c>
      <c r="BI849" s="150">
        <f>IF(N849="nulová",J849,0)</f>
        <v>0</v>
      </c>
      <c r="BJ849" s="17" t="s">
        <v>83</v>
      </c>
      <c r="BK849" s="150">
        <f>ROUND(I849*H849,2)</f>
        <v>0</v>
      </c>
      <c r="BL849" s="17" t="s">
        <v>382</v>
      </c>
      <c r="BM849" s="149" t="s">
        <v>5093</v>
      </c>
    </row>
    <row r="850" spans="2:65" s="12" customFormat="1" ht="11.25" x14ac:dyDescent="0.2">
      <c r="B850" s="151"/>
      <c r="D850" s="152" t="s">
        <v>384</v>
      </c>
      <c r="F850" s="154" t="s">
        <v>5090</v>
      </c>
      <c r="H850" s="155">
        <v>24.56</v>
      </c>
      <c r="I850" s="156"/>
      <c r="L850" s="151"/>
      <c r="M850" s="157"/>
      <c r="T850" s="158"/>
      <c r="AT850" s="153" t="s">
        <v>384</v>
      </c>
      <c r="AU850" s="153" t="s">
        <v>85</v>
      </c>
      <c r="AV850" s="12" t="s">
        <v>85</v>
      </c>
      <c r="AW850" s="12" t="s">
        <v>4</v>
      </c>
      <c r="AX850" s="12" t="s">
        <v>83</v>
      </c>
      <c r="AY850" s="153" t="s">
        <v>375</v>
      </c>
    </row>
    <row r="851" spans="2:65" s="1" customFormat="1" ht="37.9" customHeight="1" x14ac:dyDescent="0.2">
      <c r="B851" s="32"/>
      <c r="C851" s="138" t="s">
        <v>1450</v>
      </c>
      <c r="D851" s="138" t="s">
        <v>377</v>
      </c>
      <c r="E851" s="139" t="s">
        <v>5094</v>
      </c>
      <c r="F851" s="140" t="s">
        <v>5095</v>
      </c>
      <c r="G851" s="141" t="s">
        <v>421</v>
      </c>
      <c r="H851" s="142">
        <v>73.680000000000007</v>
      </c>
      <c r="I851" s="143"/>
      <c r="J851" s="144">
        <f>ROUND(I851*H851,2)</f>
        <v>0</v>
      </c>
      <c r="K851" s="140" t="s">
        <v>381</v>
      </c>
      <c r="L851" s="32"/>
      <c r="M851" s="145" t="s">
        <v>1</v>
      </c>
      <c r="N851" s="146" t="s">
        <v>41</v>
      </c>
      <c r="P851" s="147">
        <f>O851*H851</f>
        <v>0</v>
      </c>
      <c r="Q851" s="147">
        <v>0</v>
      </c>
      <c r="R851" s="147">
        <f>Q851*H851</f>
        <v>0</v>
      </c>
      <c r="S851" s="147">
        <v>0</v>
      </c>
      <c r="T851" s="148">
        <f>S851*H851</f>
        <v>0</v>
      </c>
      <c r="AR851" s="149" t="s">
        <v>382</v>
      </c>
      <c r="AT851" s="149" t="s">
        <v>377</v>
      </c>
      <c r="AU851" s="149" t="s">
        <v>85</v>
      </c>
      <c r="AY851" s="17" t="s">
        <v>375</v>
      </c>
      <c r="BE851" s="150">
        <f>IF(N851="základní",J851,0)</f>
        <v>0</v>
      </c>
      <c r="BF851" s="150">
        <f>IF(N851="snížená",J851,0)</f>
        <v>0</v>
      </c>
      <c r="BG851" s="150">
        <f>IF(N851="zákl. přenesená",J851,0)</f>
        <v>0</v>
      </c>
      <c r="BH851" s="150">
        <f>IF(N851="sníž. přenesená",J851,0)</f>
        <v>0</v>
      </c>
      <c r="BI851" s="150">
        <f>IF(N851="nulová",J851,0)</f>
        <v>0</v>
      </c>
      <c r="BJ851" s="17" t="s">
        <v>83</v>
      </c>
      <c r="BK851" s="150">
        <f>ROUND(I851*H851,2)</f>
        <v>0</v>
      </c>
      <c r="BL851" s="17" t="s">
        <v>382</v>
      </c>
      <c r="BM851" s="149" t="s">
        <v>5096</v>
      </c>
    </row>
    <row r="852" spans="2:65" s="12" customFormat="1" ht="11.25" x14ac:dyDescent="0.2">
      <c r="B852" s="151"/>
      <c r="D852" s="152" t="s">
        <v>384</v>
      </c>
      <c r="F852" s="154" t="s">
        <v>5097</v>
      </c>
      <c r="H852" s="155">
        <v>73.680000000000007</v>
      </c>
      <c r="I852" s="156"/>
      <c r="L852" s="151"/>
      <c r="M852" s="157"/>
      <c r="T852" s="158"/>
      <c r="AT852" s="153" t="s">
        <v>384</v>
      </c>
      <c r="AU852" s="153" t="s">
        <v>85</v>
      </c>
      <c r="AV852" s="12" t="s">
        <v>85</v>
      </c>
      <c r="AW852" s="12" t="s">
        <v>4</v>
      </c>
      <c r="AX852" s="12" t="s">
        <v>83</v>
      </c>
      <c r="AY852" s="153" t="s">
        <v>375</v>
      </c>
    </row>
    <row r="853" spans="2:65" s="1" customFormat="1" ht="33" customHeight="1" x14ac:dyDescent="0.2">
      <c r="B853" s="32"/>
      <c r="C853" s="138" t="s">
        <v>1455</v>
      </c>
      <c r="D853" s="138" t="s">
        <v>377</v>
      </c>
      <c r="E853" s="139" t="s">
        <v>5098</v>
      </c>
      <c r="F853" s="140" t="s">
        <v>5099</v>
      </c>
      <c r="G853" s="141" t="s">
        <v>421</v>
      </c>
      <c r="H853" s="142">
        <v>98.24</v>
      </c>
      <c r="I853" s="143"/>
      <c r="J853" s="144">
        <f>ROUND(I853*H853,2)</f>
        <v>0</v>
      </c>
      <c r="K853" s="140" t="s">
        <v>381</v>
      </c>
      <c r="L853" s="32"/>
      <c r="M853" s="145" t="s">
        <v>1</v>
      </c>
      <c r="N853" s="146" t="s">
        <v>41</v>
      </c>
      <c r="P853" s="147">
        <f>O853*H853</f>
        <v>0</v>
      </c>
      <c r="Q853" s="147">
        <v>0</v>
      </c>
      <c r="R853" s="147">
        <f>Q853*H853</f>
        <v>0</v>
      </c>
      <c r="S853" s="147">
        <v>0</v>
      </c>
      <c r="T853" s="148">
        <f>S853*H853</f>
        <v>0</v>
      </c>
      <c r="AR853" s="149" t="s">
        <v>382</v>
      </c>
      <c r="AT853" s="149" t="s">
        <v>377</v>
      </c>
      <c r="AU853" s="149" t="s">
        <v>85</v>
      </c>
      <c r="AY853" s="17" t="s">
        <v>375</v>
      </c>
      <c r="BE853" s="150">
        <f>IF(N853="základní",J853,0)</f>
        <v>0</v>
      </c>
      <c r="BF853" s="150">
        <f>IF(N853="snížená",J853,0)</f>
        <v>0</v>
      </c>
      <c r="BG853" s="150">
        <f>IF(N853="zákl. přenesená",J853,0)</f>
        <v>0</v>
      </c>
      <c r="BH853" s="150">
        <f>IF(N853="sníž. přenesená",J853,0)</f>
        <v>0</v>
      </c>
      <c r="BI853" s="150">
        <f>IF(N853="nulová",J853,0)</f>
        <v>0</v>
      </c>
      <c r="BJ853" s="17" t="s">
        <v>83</v>
      </c>
      <c r="BK853" s="150">
        <f>ROUND(I853*H853,2)</f>
        <v>0</v>
      </c>
      <c r="BL853" s="17" t="s">
        <v>382</v>
      </c>
      <c r="BM853" s="149" t="s">
        <v>5100</v>
      </c>
    </row>
    <row r="854" spans="2:65" s="12" customFormat="1" ht="11.25" x14ac:dyDescent="0.2">
      <c r="B854" s="151"/>
      <c r="D854" s="152" t="s">
        <v>384</v>
      </c>
      <c r="F854" s="154" t="s">
        <v>5101</v>
      </c>
      <c r="H854" s="155">
        <v>98.24</v>
      </c>
      <c r="I854" s="156"/>
      <c r="L854" s="151"/>
      <c r="M854" s="157"/>
      <c r="T854" s="158"/>
      <c r="AT854" s="153" t="s">
        <v>384</v>
      </c>
      <c r="AU854" s="153" t="s">
        <v>85</v>
      </c>
      <c r="AV854" s="12" t="s">
        <v>85</v>
      </c>
      <c r="AW854" s="12" t="s">
        <v>4</v>
      </c>
      <c r="AX854" s="12" t="s">
        <v>83</v>
      </c>
      <c r="AY854" s="153" t="s">
        <v>375</v>
      </c>
    </row>
    <row r="855" spans="2:65" s="1" customFormat="1" ht="44.25" customHeight="1" x14ac:dyDescent="0.2">
      <c r="B855" s="32"/>
      <c r="C855" s="138" t="s">
        <v>1461</v>
      </c>
      <c r="D855" s="138" t="s">
        <v>377</v>
      </c>
      <c r="E855" s="139" t="s">
        <v>5102</v>
      </c>
      <c r="F855" s="140" t="s">
        <v>5103</v>
      </c>
      <c r="G855" s="141" t="s">
        <v>421</v>
      </c>
      <c r="H855" s="142">
        <v>98.24</v>
      </c>
      <c r="I855" s="143"/>
      <c r="J855" s="144">
        <f>ROUND(I855*H855,2)</f>
        <v>0</v>
      </c>
      <c r="K855" s="140" t="s">
        <v>381</v>
      </c>
      <c r="L855" s="32"/>
      <c r="M855" s="145" t="s">
        <v>1</v>
      </c>
      <c r="N855" s="146" t="s">
        <v>41</v>
      </c>
      <c r="P855" s="147">
        <f>O855*H855</f>
        <v>0</v>
      </c>
      <c r="Q855" s="147">
        <v>0</v>
      </c>
      <c r="R855" s="147">
        <f>Q855*H855</f>
        <v>0</v>
      </c>
      <c r="S855" s="147">
        <v>0</v>
      </c>
      <c r="T855" s="148">
        <f>S855*H855</f>
        <v>0</v>
      </c>
      <c r="AR855" s="149" t="s">
        <v>382</v>
      </c>
      <c r="AT855" s="149" t="s">
        <v>377</v>
      </c>
      <c r="AU855" s="149" t="s">
        <v>85</v>
      </c>
      <c r="AY855" s="17" t="s">
        <v>375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83</v>
      </c>
      <c r="BK855" s="150">
        <f>ROUND(I855*H855,2)</f>
        <v>0</v>
      </c>
      <c r="BL855" s="17" t="s">
        <v>382</v>
      </c>
      <c r="BM855" s="149" t="s">
        <v>5104</v>
      </c>
    </row>
    <row r="856" spans="2:65" s="12" customFormat="1" ht="11.25" x14ac:dyDescent="0.2">
      <c r="B856" s="151"/>
      <c r="D856" s="152" t="s">
        <v>384</v>
      </c>
      <c r="F856" s="154" t="s">
        <v>5101</v>
      </c>
      <c r="H856" s="155">
        <v>98.24</v>
      </c>
      <c r="I856" s="156"/>
      <c r="L856" s="151"/>
      <c r="M856" s="157"/>
      <c r="T856" s="158"/>
      <c r="AT856" s="153" t="s">
        <v>384</v>
      </c>
      <c r="AU856" s="153" t="s">
        <v>85</v>
      </c>
      <c r="AV856" s="12" t="s">
        <v>85</v>
      </c>
      <c r="AW856" s="12" t="s">
        <v>4</v>
      </c>
      <c r="AX856" s="12" t="s">
        <v>83</v>
      </c>
      <c r="AY856" s="153" t="s">
        <v>375</v>
      </c>
    </row>
    <row r="857" spans="2:65" s="1" customFormat="1" ht="44.25" customHeight="1" x14ac:dyDescent="0.2">
      <c r="B857" s="32"/>
      <c r="C857" s="138" t="s">
        <v>1471</v>
      </c>
      <c r="D857" s="138" t="s">
        <v>377</v>
      </c>
      <c r="E857" s="139" t="s">
        <v>1244</v>
      </c>
      <c r="F857" s="140" t="s">
        <v>5105</v>
      </c>
      <c r="G857" s="141" t="s">
        <v>421</v>
      </c>
      <c r="H857" s="142">
        <v>73.680000000000007</v>
      </c>
      <c r="I857" s="143"/>
      <c r="J857" s="144">
        <f>ROUND(I857*H857,2)</f>
        <v>0</v>
      </c>
      <c r="K857" s="140" t="s">
        <v>381</v>
      </c>
      <c r="L857" s="32"/>
      <c r="M857" s="145" t="s">
        <v>1</v>
      </c>
      <c r="N857" s="146" t="s">
        <v>41</v>
      </c>
      <c r="P857" s="147">
        <f>O857*H857</f>
        <v>0</v>
      </c>
      <c r="Q857" s="147">
        <v>0</v>
      </c>
      <c r="R857" s="147">
        <f>Q857*H857</f>
        <v>0</v>
      </c>
      <c r="S857" s="147">
        <v>0</v>
      </c>
      <c r="T857" s="148">
        <f>S857*H857</f>
        <v>0</v>
      </c>
      <c r="AR857" s="149" t="s">
        <v>382</v>
      </c>
      <c r="AT857" s="149" t="s">
        <v>377</v>
      </c>
      <c r="AU857" s="149" t="s">
        <v>85</v>
      </c>
      <c r="AY857" s="17" t="s">
        <v>375</v>
      </c>
      <c r="BE857" s="150">
        <f>IF(N857="základní",J857,0)</f>
        <v>0</v>
      </c>
      <c r="BF857" s="150">
        <f>IF(N857="snížená",J857,0)</f>
        <v>0</v>
      </c>
      <c r="BG857" s="150">
        <f>IF(N857="zákl. přenesená",J857,0)</f>
        <v>0</v>
      </c>
      <c r="BH857" s="150">
        <f>IF(N857="sníž. přenesená",J857,0)</f>
        <v>0</v>
      </c>
      <c r="BI857" s="150">
        <f>IF(N857="nulová",J857,0)</f>
        <v>0</v>
      </c>
      <c r="BJ857" s="17" t="s">
        <v>83</v>
      </c>
      <c r="BK857" s="150">
        <f>ROUND(I857*H857,2)</f>
        <v>0</v>
      </c>
      <c r="BL857" s="17" t="s">
        <v>382</v>
      </c>
      <c r="BM857" s="149" t="s">
        <v>1246</v>
      </c>
    </row>
    <row r="858" spans="2:65" s="12" customFormat="1" ht="11.25" x14ac:dyDescent="0.2">
      <c r="B858" s="151"/>
      <c r="D858" s="152" t="s">
        <v>384</v>
      </c>
      <c r="F858" s="154" t="s">
        <v>5097</v>
      </c>
      <c r="H858" s="155">
        <v>73.680000000000007</v>
      </c>
      <c r="I858" s="156"/>
      <c r="L858" s="151"/>
      <c r="M858" s="157"/>
      <c r="T858" s="158"/>
      <c r="AT858" s="153" t="s">
        <v>384</v>
      </c>
      <c r="AU858" s="153" t="s">
        <v>85</v>
      </c>
      <c r="AV858" s="12" t="s">
        <v>85</v>
      </c>
      <c r="AW858" s="12" t="s">
        <v>4</v>
      </c>
      <c r="AX858" s="12" t="s">
        <v>83</v>
      </c>
      <c r="AY858" s="153" t="s">
        <v>375</v>
      </c>
    </row>
    <row r="859" spans="2:65" s="1" customFormat="1" ht="44.25" customHeight="1" x14ac:dyDescent="0.2">
      <c r="B859" s="32"/>
      <c r="C859" s="138" t="s">
        <v>1477</v>
      </c>
      <c r="D859" s="138" t="s">
        <v>377</v>
      </c>
      <c r="E859" s="139" t="s">
        <v>5106</v>
      </c>
      <c r="F859" s="140" t="s">
        <v>5107</v>
      </c>
      <c r="G859" s="141" t="s">
        <v>421</v>
      </c>
      <c r="H859" s="142">
        <v>49.12</v>
      </c>
      <c r="I859" s="143"/>
      <c r="J859" s="144">
        <f>ROUND(I859*H859,2)</f>
        <v>0</v>
      </c>
      <c r="K859" s="140" t="s">
        <v>381</v>
      </c>
      <c r="L859" s="32"/>
      <c r="M859" s="145" t="s">
        <v>1</v>
      </c>
      <c r="N859" s="146" t="s">
        <v>41</v>
      </c>
      <c r="P859" s="147">
        <f>O859*H859</f>
        <v>0</v>
      </c>
      <c r="Q859" s="147">
        <v>0</v>
      </c>
      <c r="R859" s="147">
        <f>Q859*H859</f>
        <v>0</v>
      </c>
      <c r="S859" s="147">
        <v>0</v>
      </c>
      <c r="T859" s="148">
        <f>S859*H859</f>
        <v>0</v>
      </c>
      <c r="AR859" s="149" t="s">
        <v>382</v>
      </c>
      <c r="AT859" s="149" t="s">
        <v>377</v>
      </c>
      <c r="AU859" s="149" t="s">
        <v>85</v>
      </c>
      <c r="AY859" s="17" t="s">
        <v>375</v>
      </c>
      <c r="BE859" s="150">
        <f>IF(N859="základní",J859,0)</f>
        <v>0</v>
      </c>
      <c r="BF859" s="150">
        <f>IF(N859="snížená",J859,0)</f>
        <v>0</v>
      </c>
      <c r="BG859" s="150">
        <f>IF(N859="zákl. přenesená",J859,0)</f>
        <v>0</v>
      </c>
      <c r="BH859" s="150">
        <f>IF(N859="sníž. přenesená",J859,0)</f>
        <v>0</v>
      </c>
      <c r="BI859" s="150">
        <f>IF(N859="nulová",J859,0)</f>
        <v>0</v>
      </c>
      <c r="BJ859" s="17" t="s">
        <v>83</v>
      </c>
      <c r="BK859" s="150">
        <f>ROUND(I859*H859,2)</f>
        <v>0</v>
      </c>
      <c r="BL859" s="17" t="s">
        <v>382</v>
      </c>
      <c r="BM859" s="149" t="s">
        <v>5108</v>
      </c>
    </row>
    <row r="860" spans="2:65" s="12" customFormat="1" ht="11.25" x14ac:dyDescent="0.2">
      <c r="B860" s="151"/>
      <c r="D860" s="152" t="s">
        <v>384</v>
      </c>
      <c r="F860" s="154" t="s">
        <v>5086</v>
      </c>
      <c r="H860" s="155">
        <v>49.12</v>
      </c>
      <c r="I860" s="156"/>
      <c r="L860" s="151"/>
      <c r="M860" s="157"/>
      <c r="T860" s="158"/>
      <c r="AT860" s="153" t="s">
        <v>384</v>
      </c>
      <c r="AU860" s="153" t="s">
        <v>85</v>
      </c>
      <c r="AV860" s="12" t="s">
        <v>85</v>
      </c>
      <c r="AW860" s="12" t="s">
        <v>4</v>
      </c>
      <c r="AX860" s="12" t="s">
        <v>83</v>
      </c>
      <c r="AY860" s="153" t="s">
        <v>375</v>
      </c>
    </row>
    <row r="861" spans="2:65" s="11" customFormat="1" ht="22.9" customHeight="1" x14ac:dyDescent="0.2">
      <c r="B861" s="126"/>
      <c r="D861" s="127" t="s">
        <v>75</v>
      </c>
      <c r="E861" s="136" t="s">
        <v>1247</v>
      </c>
      <c r="F861" s="136" t="s">
        <v>1248</v>
      </c>
      <c r="I861" s="129"/>
      <c r="J861" s="137">
        <f>BK861</f>
        <v>0</v>
      </c>
      <c r="L861" s="126"/>
      <c r="M861" s="131"/>
      <c r="P861" s="132">
        <f>P862</f>
        <v>0</v>
      </c>
      <c r="R861" s="132">
        <f>R862</f>
        <v>0</v>
      </c>
      <c r="T861" s="133">
        <f>T862</f>
        <v>0</v>
      </c>
      <c r="AR861" s="127" t="s">
        <v>83</v>
      </c>
      <c r="AT861" s="134" t="s">
        <v>75</v>
      </c>
      <c r="AU861" s="134" t="s">
        <v>83</v>
      </c>
      <c r="AY861" s="127" t="s">
        <v>375</v>
      </c>
      <c r="BK861" s="135">
        <f>BK862</f>
        <v>0</v>
      </c>
    </row>
    <row r="862" spans="2:65" s="1" customFormat="1" ht="21.75" customHeight="1" x14ac:dyDescent="0.2">
      <c r="B862" s="32"/>
      <c r="C862" s="138" t="s">
        <v>1484</v>
      </c>
      <c r="D862" s="138" t="s">
        <v>377</v>
      </c>
      <c r="E862" s="139" t="s">
        <v>1250</v>
      </c>
      <c r="F862" s="140" t="s">
        <v>1251</v>
      </c>
      <c r="G862" s="141" t="s">
        <v>421</v>
      </c>
      <c r="H862" s="142">
        <v>420.76900000000001</v>
      </c>
      <c r="I862" s="143"/>
      <c r="J862" s="144">
        <f>ROUND(I862*H862,2)</f>
        <v>0</v>
      </c>
      <c r="K862" s="140" t="s">
        <v>381</v>
      </c>
      <c r="L862" s="32"/>
      <c r="M862" s="145" t="s">
        <v>1</v>
      </c>
      <c r="N862" s="146" t="s">
        <v>41</v>
      </c>
      <c r="P862" s="147">
        <f>O862*H862</f>
        <v>0</v>
      </c>
      <c r="Q862" s="147">
        <v>0</v>
      </c>
      <c r="R862" s="147">
        <f>Q862*H862</f>
        <v>0</v>
      </c>
      <c r="S862" s="147">
        <v>0</v>
      </c>
      <c r="T862" s="148">
        <f>S862*H862</f>
        <v>0</v>
      </c>
      <c r="AR862" s="149" t="s">
        <v>382</v>
      </c>
      <c r="AT862" s="149" t="s">
        <v>377</v>
      </c>
      <c r="AU862" s="149" t="s">
        <v>85</v>
      </c>
      <c r="AY862" s="17" t="s">
        <v>375</v>
      </c>
      <c r="BE862" s="150">
        <f>IF(N862="základní",J862,0)</f>
        <v>0</v>
      </c>
      <c r="BF862" s="150">
        <f>IF(N862="snížená",J862,0)</f>
        <v>0</v>
      </c>
      <c r="BG862" s="150">
        <f>IF(N862="zákl. přenesená",J862,0)</f>
        <v>0</v>
      </c>
      <c r="BH862" s="150">
        <f>IF(N862="sníž. přenesená",J862,0)</f>
        <v>0</v>
      </c>
      <c r="BI862" s="150">
        <f>IF(N862="nulová",J862,0)</f>
        <v>0</v>
      </c>
      <c r="BJ862" s="17" t="s">
        <v>83</v>
      </c>
      <c r="BK862" s="150">
        <f>ROUND(I862*H862,2)</f>
        <v>0</v>
      </c>
      <c r="BL862" s="17" t="s">
        <v>382</v>
      </c>
      <c r="BM862" s="149" t="s">
        <v>5109</v>
      </c>
    </row>
    <row r="863" spans="2:65" s="11" customFormat="1" ht="25.9" customHeight="1" x14ac:dyDescent="0.2">
      <c r="B863" s="126"/>
      <c r="D863" s="127" t="s">
        <v>75</v>
      </c>
      <c r="E863" s="128" t="s">
        <v>1253</v>
      </c>
      <c r="F863" s="128" t="s">
        <v>1254</v>
      </c>
      <c r="I863" s="129"/>
      <c r="J863" s="130">
        <f>BK863</f>
        <v>0</v>
      </c>
      <c r="L863" s="126"/>
      <c r="M863" s="131"/>
      <c r="P863" s="132">
        <f>P864+P889+P918+P1053+P1059+P1110+P1155+P1311+P1317+P1427+P1473+P1499+P1508+P1525+P1534+P1585+P1606</f>
        <v>0</v>
      </c>
      <c r="R863" s="132">
        <f>R864+R889+R918+R1053+R1059+R1110+R1155+R1311+R1317+R1427+R1473+R1499+R1508+R1525+R1534+R1585+R1606</f>
        <v>35.192124769999992</v>
      </c>
      <c r="T863" s="133">
        <f>T864+T889+T918+T1053+T1059+T1110+T1155+T1311+T1317+T1427+T1473+T1499+T1508+T1525+T1534+T1585+T1606</f>
        <v>28.196568190000004</v>
      </c>
      <c r="AR863" s="127" t="s">
        <v>85</v>
      </c>
      <c r="AT863" s="134" t="s">
        <v>75</v>
      </c>
      <c r="AU863" s="134" t="s">
        <v>76</v>
      </c>
      <c r="AY863" s="127" t="s">
        <v>375</v>
      </c>
      <c r="BK863" s="135">
        <f>BK864+BK889+BK918+BK1053+BK1059+BK1110+BK1155+BK1311+BK1317+BK1427+BK1473+BK1499+BK1508+BK1525+BK1534+BK1585+BK1606</f>
        <v>0</v>
      </c>
    </row>
    <row r="864" spans="2:65" s="11" customFormat="1" ht="22.9" customHeight="1" x14ac:dyDescent="0.2">
      <c r="B864" s="126"/>
      <c r="D864" s="127" t="s">
        <v>75</v>
      </c>
      <c r="E864" s="136" t="s">
        <v>1255</v>
      </c>
      <c r="F864" s="136" t="s">
        <v>1256</v>
      </c>
      <c r="I864" s="129"/>
      <c r="J864" s="137">
        <f>BK864</f>
        <v>0</v>
      </c>
      <c r="L864" s="126"/>
      <c r="M864" s="131"/>
      <c r="P864" s="132">
        <f>SUM(P865:P888)</f>
        <v>0</v>
      </c>
      <c r="R864" s="132">
        <f>SUM(R865:R888)</f>
        <v>7.8050800000000004E-2</v>
      </c>
      <c r="T864" s="133">
        <f>SUM(T865:T888)</f>
        <v>0</v>
      </c>
      <c r="AR864" s="127" t="s">
        <v>85</v>
      </c>
      <c r="AT864" s="134" t="s">
        <v>75</v>
      </c>
      <c r="AU864" s="134" t="s">
        <v>83</v>
      </c>
      <c r="AY864" s="127" t="s">
        <v>375</v>
      </c>
      <c r="BK864" s="135">
        <f>SUM(BK865:BK888)</f>
        <v>0</v>
      </c>
    </row>
    <row r="865" spans="2:65" s="1" customFormat="1" ht="24.2" customHeight="1" x14ac:dyDescent="0.2">
      <c r="B865" s="32"/>
      <c r="C865" s="138" t="s">
        <v>1490</v>
      </c>
      <c r="D865" s="138" t="s">
        <v>377</v>
      </c>
      <c r="E865" s="139" t="s">
        <v>1258</v>
      </c>
      <c r="F865" s="140" t="s">
        <v>1259</v>
      </c>
      <c r="G865" s="141" t="s">
        <v>380</v>
      </c>
      <c r="H865" s="142">
        <v>9.76</v>
      </c>
      <c r="I865" s="143"/>
      <c r="J865" s="144">
        <f>ROUND(I865*H865,2)</f>
        <v>0</v>
      </c>
      <c r="K865" s="140" t="s">
        <v>381</v>
      </c>
      <c r="L865" s="32"/>
      <c r="M865" s="145" t="s">
        <v>1</v>
      </c>
      <c r="N865" s="146" t="s">
        <v>41</v>
      </c>
      <c r="P865" s="147">
        <f>O865*H865</f>
        <v>0</v>
      </c>
      <c r="Q865" s="147">
        <v>0</v>
      </c>
      <c r="R865" s="147">
        <f>Q865*H865</f>
        <v>0</v>
      </c>
      <c r="S865" s="147">
        <v>0</v>
      </c>
      <c r="T865" s="148">
        <f>S865*H865</f>
        <v>0</v>
      </c>
      <c r="AR865" s="149" t="s">
        <v>382</v>
      </c>
      <c r="AT865" s="149" t="s">
        <v>377</v>
      </c>
      <c r="AU865" s="149" t="s">
        <v>85</v>
      </c>
      <c r="AY865" s="17" t="s">
        <v>375</v>
      </c>
      <c r="BE865" s="150">
        <f>IF(N865="základní",J865,0)</f>
        <v>0</v>
      </c>
      <c r="BF865" s="150">
        <f>IF(N865="snížená",J865,0)</f>
        <v>0</v>
      </c>
      <c r="BG865" s="150">
        <f>IF(N865="zákl. přenesená",J865,0)</f>
        <v>0</v>
      </c>
      <c r="BH865" s="150">
        <f>IF(N865="sníž. přenesená",J865,0)</f>
        <v>0</v>
      </c>
      <c r="BI865" s="150">
        <f>IF(N865="nulová",J865,0)</f>
        <v>0</v>
      </c>
      <c r="BJ865" s="17" t="s">
        <v>83</v>
      </c>
      <c r="BK865" s="150">
        <f>ROUND(I865*H865,2)</f>
        <v>0</v>
      </c>
      <c r="BL865" s="17" t="s">
        <v>382</v>
      </c>
      <c r="BM865" s="149" t="s">
        <v>1260</v>
      </c>
    </row>
    <row r="866" spans="2:65" s="14" customFormat="1" ht="11.25" x14ac:dyDescent="0.2">
      <c r="B866" s="166"/>
      <c r="D866" s="152" t="s">
        <v>384</v>
      </c>
      <c r="E866" s="167" t="s">
        <v>1</v>
      </c>
      <c r="F866" s="168" t="s">
        <v>4614</v>
      </c>
      <c r="H866" s="167" t="s">
        <v>1</v>
      </c>
      <c r="I866" s="169"/>
      <c r="L866" s="166"/>
      <c r="M866" s="170"/>
      <c r="T866" s="171"/>
      <c r="AT866" s="167" t="s">
        <v>384</v>
      </c>
      <c r="AU866" s="167" t="s">
        <v>85</v>
      </c>
      <c r="AV866" s="14" t="s">
        <v>83</v>
      </c>
      <c r="AW866" s="14" t="s">
        <v>32</v>
      </c>
      <c r="AX866" s="14" t="s">
        <v>76</v>
      </c>
      <c r="AY866" s="167" t="s">
        <v>375</v>
      </c>
    </row>
    <row r="867" spans="2:65" s="12" customFormat="1" ht="11.25" x14ac:dyDescent="0.2">
      <c r="B867" s="151"/>
      <c r="D867" s="152" t="s">
        <v>384</v>
      </c>
      <c r="E867" s="153" t="s">
        <v>1</v>
      </c>
      <c r="F867" s="154" t="s">
        <v>5110</v>
      </c>
      <c r="H867" s="155">
        <v>9.76</v>
      </c>
      <c r="I867" s="156"/>
      <c r="L867" s="151"/>
      <c r="M867" s="157"/>
      <c r="T867" s="158"/>
      <c r="AT867" s="153" t="s">
        <v>384</v>
      </c>
      <c r="AU867" s="153" t="s">
        <v>85</v>
      </c>
      <c r="AV867" s="12" t="s">
        <v>85</v>
      </c>
      <c r="AW867" s="12" t="s">
        <v>32</v>
      </c>
      <c r="AX867" s="12" t="s">
        <v>76</v>
      </c>
      <c r="AY867" s="153" t="s">
        <v>375</v>
      </c>
    </row>
    <row r="868" spans="2:65" s="13" customFormat="1" ht="11.25" x14ac:dyDescent="0.2">
      <c r="B868" s="159"/>
      <c r="D868" s="152" t="s">
        <v>384</v>
      </c>
      <c r="E868" s="160" t="s">
        <v>1</v>
      </c>
      <c r="F868" s="161" t="s">
        <v>387</v>
      </c>
      <c r="H868" s="162">
        <v>9.76</v>
      </c>
      <c r="I868" s="163"/>
      <c r="L868" s="159"/>
      <c r="M868" s="164"/>
      <c r="T868" s="165"/>
      <c r="AT868" s="160" t="s">
        <v>384</v>
      </c>
      <c r="AU868" s="160" t="s">
        <v>85</v>
      </c>
      <c r="AV868" s="13" t="s">
        <v>382</v>
      </c>
      <c r="AW868" s="13" t="s">
        <v>32</v>
      </c>
      <c r="AX868" s="13" t="s">
        <v>83</v>
      </c>
      <c r="AY868" s="160" t="s">
        <v>375</v>
      </c>
    </row>
    <row r="869" spans="2:65" s="1" customFormat="1" ht="24.2" customHeight="1" x14ac:dyDescent="0.2">
      <c r="B869" s="32"/>
      <c r="C869" s="138" t="s">
        <v>1495</v>
      </c>
      <c r="D869" s="138" t="s">
        <v>377</v>
      </c>
      <c r="E869" s="139" t="s">
        <v>1263</v>
      </c>
      <c r="F869" s="140" t="s">
        <v>1264</v>
      </c>
      <c r="G869" s="141" t="s">
        <v>380</v>
      </c>
      <c r="H869" s="142">
        <v>9.76</v>
      </c>
      <c r="I869" s="143"/>
      <c r="J869" s="144">
        <f>ROUND(I869*H869,2)</f>
        <v>0</v>
      </c>
      <c r="K869" s="140" t="s">
        <v>381</v>
      </c>
      <c r="L869" s="32"/>
      <c r="M869" s="145" t="s">
        <v>1</v>
      </c>
      <c r="N869" s="146" t="s">
        <v>41</v>
      </c>
      <c r="P869" s="147">
        <f>O869*H869</f>
        <v>0</v>
      </c>
      <c r="Q869" s="147">
        <v>0</v>
      </c>
      <c r="R869" s="147">
        <f>Q869*H869</f>
        <v>0</v>
      </c>
      <c r="S869" s="147">
        <v>0</v>
      </c>
      <c r="T869" s="148">
        <f>S869*H869</f>
        <v>0</v>
      </c>
      <c r="AR869" s="149" t="s">
        <v>491</v>
      </c>
      <c r="AT869" s="149" t="s">
        <v>377</v>
      </c>
      <c r="AU869" s="149" t="s">
        <v>85</v>
      </c>
      <c r="AY869" s="17" t="s">
        <v>375</v>
      </c>
      <c r="BE869" s="150">
        <f>IF(N869="základní",J869,0)</f>
        <v>0</v>
      </c>
      <c r="BF869" s="150">
        <f>IF(N869="snížená",J869,0)</f>
        <v>0</v>
      </c>
      <c r="BG869" s="150">
        <f>IF(N869="zákl. přenesená",J869,0)</f>
        <v>0</v>
      </c>
      <c r="BH869" s="150">
        <f>IF(N869="sníž. přenesená",J869,0)</f>
        <v>0</v>
      </c>
      <c r="BI869" s="150">
        <f>IF(N869="nulová",J869,0)</f>
        <v>0</v>
      </c>
      <c r="BJ869" s="17" t="s">
        <v>83</v>
      </c>
      <c r="BK869" s="150">
        <f>ROUND(I869*H869,2)</f>
        <v>0</v>
      </c>
      <c r="BL869" s="17" t="s">
        <v>491</v>
      </c>
      <c r="BM869" s="149" t="s">
        <v>1265</v>
      </c>
    </row>
    <row r="870" spans="2:65" s="1" customFormat="1" ht="16.5" customHeight="1" x14ac:dyDescent="0.2">
      <c r="B870" s="32"/>
      <c r="C870" s="179" t="s">
        <v>1501</v>
      </c>
      <c r="D870" s="179" t="s">
        <v>657</v>
      </c>
      <c r="E870" s="180" t="s">
        <v>1274</v>
      </c>
      <c r="F870" s="181" t="s">
        <v>1275</v>
      </c>
      <c r="G870" s="182" t="s">
        <v>421</v>
      </c>
      <c r="H870" s="183">
        <v>3.0000000000000001E-3</v>
      </c>
      <c r="I870" s="184"/>
      <c r="J870" s="185">
        <f>ROUND(I870*H870,2)</f>
        <v>0</v>
      </c>
      <c r="K870" s="181" t="s">
        <v>381</v>
      </c>
      <c r="L870" s="186"/>
      <c r="M870" s="187" t="s">
        <v>1</v>
      </c>
      <c r="N870" s="188" t="s">
        <v>41</v>
      </c>
      <c r="P870" s="147">
        <f>O870*H870</f>
        <v>0</v>
      </c>
      <c r="Q870" s="147">
        <v>1</v>
      </c>
      <c r="R870" s="147">
        <f>Q870*H870</f>
        <v>3.0000000000000001E-3</v>
      </c>
      <c r="S870" s="147">
        <v>0</v>
      </c>
      <c r="T870" s="148">
        <f>S870*H870</f>
        <v>0</v>
      </c>
      <c r="AR870" s="149" t="s">
        <v>585</v>
      </c>
      <c r="AT870" s="149" t="s">
        <v>657</v>
      </c>
      <c r="AU870" s="149" t="s">
        <v>85</v>
      </c>
      <c r="AY870" s="17" t="s">
        <v>375</v>
      </c>
      <c r="BE870" s="150">
        <f>IF(N870="základní",J870,0)</f>
        <v>0</v>
      </c>
      <c r="BF870" s="150">
        <f>IF(N870="snížená",J870,0)</f>
        <v>0</v>
      </c>
      <c r="BG870" s="150">
        <f>IF(N870="zákl. přenesená",J870,0)</f>
        <v>0</v>
      </c>
      <c r="BH870" s="150">
        <f>IF(N870="sníž. přenesená",J870,0)</f>
        <v>0</v>
      </c>
      <c r="BI870" s="150">
        <f>IF(N870="nulová",J870,0)</f>
        <v>0</v>
      </c>
      <c r="BJ870" s="17" t="s">
        <v>83</v>
      </c>
      <c r="BK870" s="150">
        <f>ROUND(I870*H870,2)</f>
        <v>0</v>
      </c>
      <c r="BL870" s="17" t="s">
        <v>491</v>
      </c>
      <c r="BM870" s="149" t="s">
        <v>1276</v>
      </c>
    </row>
    <row r="871" spans="2:65" s="1" customFormat="1" ht="19.5" x14ac:dyDescent="0.2">
      <c r="B871" s="32"/>
      <c r="D871" s="152" t="s">
        <v>1139</v>
      </c>
      <c r="F871" s="189" t="s">
        <v>1277</v>
      </c>
      <c r="I871" s="190"/>
      <c r="L871" s="32"/>
      <c r="M871" s="191"/>
      <c r="T871" s="56"/>
      <c r="AT871" s="17" t="s">
        <v>1139</v>
      </c>
      <c r="AU871" s="17" t="s">
        <v>85</v>
      </c>
    </row>
    <row r="872" spans="2:65" s="12" customFormat="1" ht="11.25" x14ac:dyDescent="0.2">
      <c r="B872" s="151"/>
      <c r="D872" s="152" t="s">
        <v>384</v>
      </c>
      <c r="E872" s="153" t="s">
        <v>1</v>
      </c>
      <c r="F872" s="154" t="s">
        <v>5110</v>
      </c>
      <c r="H872" s="155">
        <v>9.76</v>
      </c>
      <c r="I872" s="156"/>
      <c r="L872" s="151"/>
      <c r="M872" s="157"/>
      <c r="T872" s="158"/>
      <c r="AT872" s="153" t="s">
        <v>384</v>
      </c>
      <c r="AU872" s="153" t="s">
        <v>85</v>
      </c>
      <c r="AV872" s="12" t="s">
        <v>85</v>
      </c>
      <c r="AW872" s="12" t="s">
        <v>32</v>
      </c>
      <c r="AX872" s="12" t="s">
        <v>76</v>
      </c>
      <c r="AY872" s="153" t="s">
        <v>375</v>
      </c>
    </row>
    <row r="873" spans="2:65" s="13" customFormat="1" ht="11.25" x14ac:dyDescent="0.2">
      <c r="B873" s="159"/>
      <c r="D873" s="152" t="s">
        <v>384</v>
      </c>
      <c r="E873" s="160" t="s">
        <v>1</v>
      </c>
      <c r="F873" s="161" t="s">
        <v>387</v>
      </c>
      <c r="H873" s="162">
        <v>9.76</v>
      </c>
      <c r="I873" s="163"/>
      <c r="L873" s="159"/>
      <c r="M873" s="164"/>
      <c r="T873" s="165"/>
      <c r="AT873" s="160" t="s">
        <v>384</v>
      </c>
      <c r="AU873" s="160" t="s">
        <v>85</v>
      </c>
      <c r="AV873" s="13" t="s">
        <v>382</v>
      </c>
      <c r="AW873" s="13" t="s">
        <v>32</v>
      </c>
      <c r="AX873" s="13" t="s">
        <v>83</v>
      </c>
      <c r="AY873" s="160" t="s">
        <v>375</v>
      </c>
    </row>
    <row r="874" spans="2:65" s="12" customFormat="1" ht="11.25" x14ac:dyDescent="0.2">
      <c r="B874" s="151"/>
      <c r="D874" s="152" t="s">
        <v>384</v>
      </c>
      <c r="F874" s="154" t="s">
        <v>5111</v>
      </c>
      <c r="H874" s="155">
        <v>3.0000000000000001E-3</v>
      </c>
      <c r="I874" s="156"/>
      <c r="L874" s="151"/>
      <c r="M874" s="157"/>
      <c r="T874" s="158"/>
      <c r="AT874" s="153" t="s">
        <v>384</v>
      </c>
      <c r="AU874" s="153" t="s">
        <v>85</v>
      </c>
      <c r="AV874" s="12" t="s">
        <v>85</v>
      </c>
      <c r="AW874" s="12" t="s">
        <v>4</v>
      </c>
      <c r="AX874" s="12" t="s">
        <v>83</v>
      </c>
      <c r="AY874" s="153" t="s">
        <v>375</v>
      </c>
    </row>
    <row r="875" spans="2:65" s="1" customFormat="1" ht="24.2" customHeight="1" x14ac:dyDescent="0.2">
      <c r="B875" s="32"/>
      <c r="C875" s="138" t="s">
        <v>1509</v>
      </c>
      <c r="D875" s="138" t="s">
        <v>377</v>
      </c>
      <c r="E875" s="139" t="s">
        <v>1281</v>
      </c>
      <c r="F875" s="140" t="s">
        <v>1282</v>
      </c>
      <c r="G875" s="141" t="s">
        <v>380</v>
      </c>
      <c r="H875" s="142">
        <v>9.76</v>
      </c>
      <c r="I875" s="143"/>
      <c r="J875" s="144">
        <f>ROUND(I875*H875,2)</f>
        <v>0</v>
      </c>
      <c r="K875" s="140" t="s">
        <v>381</v>
      </c>
      <c r="L875" s="32"/>
      <c r="M875" s="145" t="s">
        <v>1</v>
      </c>
      <c r="N875" s="146" t="s">
        <v>41</v>
      </c>
      <c r="P875" s="147">
        <f>O875*H875</f>
        <v>0</v>
      </c>
      <c r="Q875" s="147">
        <v>4.0000000000000002E-4</v>
      </c>
      <c r="R875" s="147">
        <f>Q875*H875</f>
        <v>3.9039999999999999E-3</v>
      </c>
      <c r="S875" s="147">
        <v>0</v>
      </c>
      <c r="T875" s="148">
        <f>S875*H875</f>
        <v>0</v>
      </c>
      <c r="AR875" s="149" t="s">
        <v>491</v>
      </c>
      <c r="AT875" s="149" t="s">
        <v>377</v>
      </c>
      <c r="AU875" s="149" t="s">
        <v>85</v>
      </c>
      <c r="AY875" s="17" t="s">
        <v>375</v>
      </c>
      <c r="BE875" s="150">
        <f>IF(N875="základní",J875,0)</f>
        <v>0</v>
      </c>
      <c r="BF875" s="150">
        <f>IF(N875="snížená",J875,0)</f>
        <v>0</v>
      </c>
      <c r="BG875" s="150">
        <f>IF(N875="zákl. přenesená",J875,0)</f>
        <v>0</v>
      </c>
      <c r="BH875" s="150">
        <f>IF(N875="sníž. přenesená",J875,0)</f>
        <v>0</v>
      </c>
      <c r="BI875" s="150">
        <f>IF(N875="nulová",J875,0)</f>
        <v>0</v>
      </c>
      <c r="BJ875" s="17" t="s">
        <v>83</v>
      </c>
      <c r="BK875" s="150">
        <f>ROUND(I875*H875,2)</f>
        <v>0</v>
      </c>
      <c r="BL875" s="17" t="s">
        <v>491</v>
      </c>
      <c r="BM875" s="149" t="s">
        <v>1283</v>
      </c>
    </row>
    <row r="876" spans="2:65" s="12" customFormat="1" ht="11.25" x14ac:dyDescent="0.2">
      <c r="B876" s="151"/>
      <c r="D876" s="152" t="s">
        <v>384</v>
      </c>
      <c r="E876" s="153" t="s">
        <v>1</v>
      </c>
      <c r="F876" s="154" t="s">
        <v>5110</v>
      </c>
      <c r="H876" s="155">
        <v>9.76</v>
      </c>
      <c r="I876" s="156"/>
      <c r="L876" s="151"/>
      <c r="M876" s="157"/>
      <c r="T876" s="158"/>
      <c r="AT876" s="153" t="s">
        <v>384</v>
      </c>
      <c r="AU876" s="153" t="s">
        <v>85</v>
      </c>
      <c r="AV876" s="12" t="s">
        <v>85</v>
      </c>
      <c r="AW876" s="12" t="s">
        <v>32</v>
      </c>
      <c r="AX876" s="12" t="s">
        <v>76</v>
      </c>
      <c r="AY876" s="153" t="s">
        <v>375</v>
      </c>
    </row>
    <row r="877" spans="2:65" s="13" customFormat="1" ht="11.25" x14ac:dyDescent="0.2">
      <c r="B877" s="159"/>
      <c r="D877" s="152" t="s">
        <v>384</v>
      </c>
      <c r="E877" s="160" t="s">
        <v>1</v>
      </c>
      <c r="F877" s="161" t="s">
        <v>387</v>
      </c>
      <c r="H877" s="162">
        <v>9.76</v>
      </c>
      <c r="I877" s="163"/>
      <c r="L877" s="159"/>
      <c r="M877" s="164"/>
      <c r="T877" s="165"/>
      <c r="AT877" s="160" t="s">
        <v>384</v>
      </c>
      <c r="AU877" s="160" t="s">
        <v>85</v>
      </c>
      <c r="AV877" s="13" t="s">
        <v>382</v>
      </c>
      <c r="AW877" s="13" t="s">
        <v>32</v>
      </c>
      <c r="AX877" s="13" t="s">
        <v>83</v>
      </c>
      <c r="AY877" s="160" t="s">
        <v>375</v>
      </c>
    </row>
    <row r="878" spans="2:65" s="1" customFormat="1" ht="24.2" customHeight="1" x14ac:dyDescent="0.2">
      <c r="B878" s="32"/>
      <c r="C878" s="179" t="s">
        <v>1517</v>
      </c>
      <c r="D878" s="179" t="s">
        <v>657</v>
      </c>
      <c r="E878" s="180" t="s">
        <v>1291</v>
      </c>
      <c r="F878" s="181" t="s">
        <v>5112</v>
      </c>
      <c r="G878" s="182" t="s">
        <v>380</v>
      </c>
      <c r="H878" s="183">
        <v>11.917</v>
      </c>
      <c r="I878" s="184"/>
      <c r="J878" s="185">
        <f>ROUND(I878*H878,2)</f>
        <v>0</v>
      </c>
      <c r="K878" s="181" t="s">
        <v>381</v>
      </c>
      <c r="L878" s="186"/>
      <c r="M878" s="187" t="s">
        <v>1</v>
      </c>
      <c r="N878" s="188" t="s">
        <v>41</v>
      </c>
      <c r="P878" s="147">
        <f>O878*H878</f>
        <v>0</v>
      </c>
      <c r="Q878" s="147">
        <v>5.4000000000000003E-3</v>
      </c>
      <c r="R878" s="147">
        <f>Q878*H878</f>
        <v>6.4351800000000001E-2</v>
      </c>
      <c r="S878" s="147">
        <v>0</v>
      </c>
      <c r="T878" s="148">
        <f>S878*H878</f>
        <v>0</v>
      </c>
      <c r="AR878" s="149" t="s">
        <v>585</v>
      </c>
      <c r="AT878" s="149" t="s">
        <v>657</v>
      </c>
      <c r="AU878" s="149" t="s">
        <v>85</v>
      </c>
      <c r="AY878" s="17" t="s">
        <v>375</v>
      </c>
      <c r="BE878" s="150">
        <f>IF(N878="základní",J878,0)</f>
        <v>0</v>
      </c>
      <c r="BF878" s="150">
        <f>IF(N878="snížená",J878,0)</f>
        <v>0</v>
      </c>
      <c r="BG878" s="150">
        <f>IF(N878="zákl. přenesená",J878,0)</f>
        <v>0</v>
      </c>
      <c r="BH878" s="150">
        <f>IF(N878="sníž. přenesená",J878,0)</f>
        <v>0</v>
      </c>
      <c r="BI878" s="150">
        <f>IF(N878="nulová",J878,0)</f>
        <v>0</v>
      </c>
      <c r="BJ878" s="17" t="s">
        <v>83</v>
      </c>
      <c r="BK878" s="150">
        <f>ROUND(I878*H878,2)</f>
        <v>0</v>
      </c>
      <c r="BL878" s="17" t="s">
        <v>491</v>
      </c>
      <c r="BM878" s="149" t="s">
        <v>1293</v>
      </c>
    </row>
    <row r="879" spans="2:65" s="12" customFormat="1" ht="11.25" x14ac:dyDescent="0.2">
      <c r="B879" s="151"/>
      <c r="D879" s="152" t="s">
        <v>384</v>
      </c>
      <c r="E879" s="153" t="s">
        <v>1</v>
      </c>
      <c r="F879" s="154" t="s">
        <v>5110</v>
      </c>
      <c r="H879" s="155">
        <v>9.76</v>
      </c>
      <c r="I879" s="156"/>
      <c r="L879" s="151"/>
      <c r="M879" s="157"/>
      <c r="T879" s="158"/>
      <c r="AT879" s="153" t="s">
        <v>384</v>
      </c>
      <c r="AU879" s="153" t="s">
        <v>85</v>
      </c>
      <c r="AV879" s="12" t="s">
        <v>85</v>
      </c>
      <c r="AW879" s="12" t="s">
        <v>32</v>
      </c>
      <c r="AX879" s="12" t="s">
        <v>76</v>
      </c>
      <c r="AY879" s="153" t="s">
        <v>375</v>
      </c>
    </row>
    <row r="880" spans="2:65" s="13" customFormat="1" ht="11.25" x14ac:dyDescent="0.2">
      <c r="B880" s="159"/>
      <c r="D880" s="152" t="s">
        <v>384</v>
      </c>
      <c r="E880" s="160" t="s">
        <v>1</v>
      </c>
      <c r="F880" s="161" t="s">
        <v>387</v>
      </c>
      <c r="H880" s="162">
        <v>9.76</v>
      </c>
      <c r="I880" s="163"/>
      <c r="L880" s="159"/>
      <c r="M880" s="164"/>
      <c r="T880" s="165"/>
      <c r="AT880" s="160" t="s">
        <v>384</v>
      </c>
      <c r="AU880" s="160" t="s">
        <v>85</v>
      </c>
      <c r="AV880" s="13" t="s">
        <v>382</v>
      </c>
      <c r="AW880" s="13" t="s">
        <v>32</v>
      </c>
      <c r="AX880" s="13" t="s">
        <v>83</v>
      </c>
      <c r="AY880" s="160" t="s">
        <v>375</v>
      </c>
    </row>
    <row r="881" spans="2:65" s="12" customFormat="1" ht="11.25" x14ac:dyDescent="0.2">
      <c r="B881" s="151"/>
      <c r="D881" s="152" t="s">
        <v>384</v>
      </c>
      <c r="F881" s="154" t="s">
        <v>5113</v>
      </c>
      <c r="H881" s="155">
        <v>11.917</v>
      </c>
      <c r="I881" s="156"/>
      <c r="L881" s="151"/>
      <c r="M881" s="157"/>
      <c r="T881" s="158"/>
      <c r="AT881" s="153" t="s">
        <v>384</v>
      </c>
      <c r="AU881" s="153" t="s">
        <v>85</v>
      </c>
      <c r="AV881" s="12" t="s">
        <v>85</v>
      </c>
      <c r="AW881" s="12" t="s">
        <v>4</v>
      </c>
      <c r="AX881" s="12" t="s">
        <v>83</v>
      </c>
      <c r="AY881" s="153" t="s">
        <v>375</v>
      </c>
    </row>
    <row r="882" spans="2:65" s="1" customFormat="1" ht="33" customHeight="1" x14ac:dyDescent="0.2">
      <c r="B882" s="32"/>
      <c r="C882" s="138" t="s">
        <v>1523</v>
      </c>
      <c r="D882" s="138" t="s">
        <v>377</v>
      </c>
      <c r="E882" s="139" t="s">
        <v>5114</v>
      </c>
      <c r="F882" s="140" t="s">
        <v>5115</v>
      </c>
      <c r="G882" s="141" t="s">
        <v>380</v>
      </c>
      <c r="H882" s="142">
        <v>4.53</v>
      </c>
      <c r="I882" s="143"/>
      <c r="J882" s="144">
        <f>ROUND(I882*H882,2)</f>
        <v>0</v>
      </c>
      <c r="K882" s="140" t="s">
        <v>381</v>
      </c>
      <c r="L882" s="32"/>
      <c r="M882" s="145" t="s">
        <v>1</v>
      </c>
      <c r="N882" s="146" t="s">
        <v>41</v>
      </c>
      <c r="P882" s="147">
        <f>O882*H882</f>
        <v>0</v>
      </c>
      <c r="Q882" s="147">
        <v>0</v>
      </c>
      <c r="R882" s="147">
        <f>Q882*H882</f>
        <v>0</v>
      </c>
      <c r="S882" s="147">
        <v>0</v>
      </c>
      <c r="T882" s="148">
        <f>S882*H882</f>
        <v>0</v>
      </c>
      <c r="AR882" s="149" t="s">
        <v>491</v>
      </c>
      <c r="AT882" s="149" t="s">
        <v>377</v>
      </c>
      <c r="AU882" s="149" t="s">
        <v>85</v>
      </c>
      <c r="AY882" s="17" t="s">
        <v>375</v>
      </c>
      <c r="BE882" s="150">
        <f>IF(N882="základní",J882,0)</f>
        <v>0</v>
      </c>
      <c r="BF882" s="150">
        <f>IF(N882="snížená",J882,0)</f>
        <v>0</v>
      </c>
      <c r="BG882" s="150">
        <f>IF(N882="zákl. přenesená",J882,0)</f>
        <v>0</v>
      </c>
      <c r="BH882" s="150">
        <f>IF(N882="sníž. přenesená",J882,0)</f>
        <v>0</v>
      </c>
      <c r="BI882" s="150">
        <f>IF(N882="nulová",J882,0)</f>
        <v>0</v>
      </c>
      <c r="BJ882" s="17" t="s">
        <v>83</v>
      </c>
      <c r="BK882" s="150">
        <f>ROUND(I882*H882,2)</f>
        <v>0</v>
      </c>
      <c r="BL882" s="17" t="s">
        <v>491</v>
      </c>
      <c r="BM882" s="149" t="s">
        <v>5116</v>
      </c>
    </row>
    <row r="883" spans="2:65" s="12" customFormat="1" ht="11.25" x14ac:dyDescent="0.2">
      <c r="B883" s="151"/>
      <c r="D883" s="152" t="s">
        <v>384</v>
      </c>
      <c r="E883" s="153" t="s">
        <v>1</v>
      </c>
      <c r="F883" s="154" t="s">
        <v>4396</v>
      </c>
      <c r="H883" s="155">
        <v>4.53</v>
      </c>
      <c r="I883" s="156"/>
      <c r="L883" s="151"/>
      <c r="M883" s="157"/>
      <c r="T883" s="158"/>
      <c r="AT883" s="153" t="s">
        <v>384</v>
      </c>
      <c r="AU883" s="153" t="s">
        <v>85</v>
      </c>
      <c r="AV883" s="12" t="s">
        <v>85</v>
      </c>
      <c r="AW883" s="12" t="s">
        <v>32</v>
      </c>
      <c r="AX883" s="12" t="s">
        <v>83</v>
      </c>
      <c r="AY883" s="153" t="s">
        <v>375</v>
      </c>
    </row>
    <row r="884" spans="2:65" s="1" customFormat="1" ht="24.2" customHeight="1" x14ac:dyDescent="0.2">
      <c r="B884" s="32"/>
      <c r="C884" s="179" t="s">
        <v>1539</v>
      </c>
      <c r="D884" s="179" t="s">
        <v>657</v>
      </c>
      <c r="E884" s="180" t="s">
        <v>5117</v>
      </c>
      <c r="F884" s="181" t="s">
        <v>5118</v>
      </c>
      <c r="G884" s="182" t="s">
        <v>1788</v>
      </c>
      <c r="H884" s="183">
        <v>6.7949999999999999</v>
      </c>
      <c r="I884" s="184"/>
      <c r="J884" s="185">
        <f>ROUND(I884*H884,2)</f>
        <v>0</v>
      </c>
      <c r="K884" s="181" t="s">
        <v>381</v>
      </c>
      <c r="L884" s="186"/>
      <c r="M884" s="187" t="s">
        <v>1</v>
      </c>
      <c r="N884" s="188" t="s">
        <v>41</v>
      </c>
      <c r="P884" s="147">
        <f>O884*H884</f>
        <v>0</v>
      </c>
      <c r="Q884" s="147">
        <v>1E-3</v>
      </c>
      <c r="R884" s="147">
        <f>Q884*H884</f>
        <v>6.7949999999999998E-3</v>
      </c>
      <c r="S884" s="147">
        <v>0</v>
      </c>
      <c r="T884" s="148">
        <f>S884*H884</f>
        <v>0</v>
      </c>
      <c r="AR884" s="149" t="s">
        <v>585</v>
      </c>
      <c r="AT884" s="149" t="s">
        <v>657</v>
      </c>
      <c r="AU884" s="149" t="s">
        <v>85</v>
      </c>
      <c r="AY884" s="17" t="s">
        <v>375</v>
      </c>
      <c r="BE884" s="150">
        <f>IF(N884="základní",J884,0)</f>
        <v>0</v>
      </c>
      <c r="BF884" s="150">
        <f>IF(N884="snížená",J884,0)</f>
        <v>0</v>
      </c>
      <c r="BG884" s="150">
        <f>IF(N884="zákl. přenesená",J884,0)</f>
        <v>0</v>
      </c>
      <c r="BH884" s="150">
        <f>IF(N884="sníž. přenesená",J884,0)</f>
        <v>0</v>
      </c>
      <c r="BI884" s="150">
        <f>IF(N884="nulová",J884,0)</f>
        <v>0</v>
      </c>
      <c r="BJ884" s="17" t="s">
        <v>83</v>
      </c>
      <c r="BK884" s="150">
        <f>ROUND(I884*H884,2)</f>
        <v>0</v>
      </c>
      <c r="BL884" s="17" t="s">
        <v>491</v>
      </c>
      <c r="BM884" s="149" t="s">
        <v>5119</v>
      </c>
    </row>
    <row r="885" spans="2:65" s="1" customFormat="1" ht="19.5" x14ac:dyDescent="0.2">
      <c r="B885" s="32"/>
      <c r="D885" s="152" t="s">
        <v>1139</v>
      </c>
      <c r="F885" s="189" t="s">
        <v>5120</v>
      </c>
      <c r="I885" s="190"/>
      <c r="L885" s="32"/>
      <c r="M885" s="191"/>
      <c r="T885" s="56"/>
      <c r="AT885" s="17" t="s">
        <v>1139</v>
      </c>
      <c r="AU885" s="17" t="s">
        <v>85</v>
      </c>
    </row>
    <row r="886" spans="2:65" s="12" customFormat="1" ht="11.25" x14ac:dyDescent="0.2">
      <c r="B886" s="151"/>
      <c r="D886" s="152" t="s">
        <v>384</v>
      </c>
      <c r="E886" s="153" t="s">
        <v>1</v>
      </c>
      <c r="F886" s="154" t="s">
        <v>4396</v>
      </c>
      <c r="H886" s="155">
        <v>4.53</v>
      </c>
      <c r="I886" s="156"/>
      <c r="L886" s="151"/>
      <c r="M886" s="157"/>
      <c r="T886" s="158"/>
      <c r="AT886" s="153" t="s">
        <v>384</v>
      </c>
      <c r="AU886" s="153" t="s">
        <v>85</v>
      </c>
      <c r="AV886" s="12" t="s">
        <v>85</v>
      </c>
      <c r="AW886" s="12" t="s">
        <v>32</v>
      </c>
      <c r="AX886" s="12" t="s">
        <v>83</v>
      </c>
      <c r="AY886" s="153" t="s">
        <v>375</v>
      </c>
    </row>
    <row r="887" spans="2:65" s="12" customFormat="1" ht="11.25" x14ac:dyDescent="0.2">
      <c r="B887" s="151"/>
      <c r="D887" s="152" t="s">
        <v>384</v>
      </c>
      <c r="F887" s="154" t="s">
        <v>5121</v>
      </c>
      <c r="H887" s="155">
        <v>6.7949999999999999</v>
      </c>
      <c r="I887" s="156"/>
      <c r="L887" s="151"/>
      <c r="M887" s="157"/>
      <c r="T887" s="158"/>
      <c r="AT887" s="153" t="s">
        <v>384</v>
      </c>
      <c r="AU887" s="153" t="s">
        <v>85</v>
      </c>
      <c r="AV887" s="12" t="s">
        <v>85</v>
      </c>
      <c r="AW887" s="12" t="s">
        <v>4</v>
      </c>
      <c r="AX887" s="12" t="s">
        <v>83</v>
      </c>
      <c r="AY887" s="153" t="s">
        <v>375</v>
      </c>
    </row>
    <row r="888" spans="2:65" s="1" customFormat="1" ht="33" customHeight="1" x14ac:dyDescent="0.2">
      <c r="B888" s="32"/>
      <c r="C888" s="138" t="s">
        <v>1546</v>
      </c>
      <c r="D888" s="138" t="s">
        <v>377</v>
      </c>
      <c r="E888" s="139" t="s">
        <v>1306</v>
      </c>
      <c r="F888" s="140" t="s">
        <v>1307</v>
      </c>
      <c r="G888" s="141" t="s">
        <v>1308</v>
      </c>
      <c r="H888" s="192"/>
      <c r="I888" s="143"/>
      <c r="J888" s="144">
        <f>ROUND(I888*H888,2)</f>
        <v>0</v>
      </c>
      <c r="K888" s="140" t="s">
        <v>381</v>
      </c>
      <c r="L888" s="32"/>
      <c r="M888" s="145" t="s">
        <v>1</v>
      </c>
      <c r="N888" s="146" t="s">
        <v>41</v>
      </c>
      <c r="P888" s="147">
        <f>O888*H888</f>
        <v>0</v>
      </c>
      <c r="Q888" s="147">
        <v>0</v>
      </c>
      <c r="R888" s="147">
        <f>Q888*H888</f>
        <v>0</v>
      </c>
      <c r="S888" s="147">
        <v>0</v>
      </c>
      <c r="T888" s="148">
        <f>S888*H888</f>
        <v>0</v>
      </c>
      <c r="AR888" s="149" t="s">
        <v>491</v>
      </c>
      <c r="AT888" s="149" t="s">
        <v>377</v>
      </c>
      <c r="AU888" s="149" t="s">
        <v>85</v>
      </c>
      <c r="AY888" s="17" t="s">
        <v>375</v>
      </c>
      <c r="BE888" s="150">
        <f>IF(N888="základní",J888,0)</f>
        <v>0</v>
      </c>
      <c r="BF888" s="150">
        <f>IF(N888="snížená",J888,0)</f>
        <v>0</v>
      </c>
      <c r="BG888" s="150">
        <f>IF(N888="zákl. přenesená",J888,0)</f>
        <v>0</v>
      </c>
      <c r="BH888" s="150">
        <f>IF(N888="sníž. přenesená",J888,0)</f>
        <v>0</v>
      </c>
      <c r="BI888" s="150">
        <f>IF(N888="nulová",J888,0)</f>
        <v>0</v>
      </c>
      <c r="BJ888" s="17" t="s">
        <v>83</v>
      </c>
      <c r="BK888" s="150">
        <f>ROUND(I888*H888,2)</f>
        <v>0</v>
      </c>
      <c r="BL888" s="17" t="s">
        <v>491</v>
      </c>
      <c r="BM888" s="149" t="s">
        <v>5122</v>
      </c>
    </row>
    <row r="889" spans="2:65" s="11" customFormat="1" ht="22.9" customHeight="1" x14ac:dyDescent="0.2">
      <c r="B889" s="126"/>
      <c r="D889" s="127" t="s">
        <v>75</v>
      </c>
      <c r="E889" s="136" t="s">
        <v>1310</v>
      </c>
      <c r="F889" s="136" t="s">
        <v>1311</v>
      </c>
      <c r="I889" s="129"/>
      <c r="J889" s="137">
        <f>BK889</f>
        <v>0</v>
      </c>
      <c r="L889" s="126"/>
      <c r="M889" s="131"/>
      <c r="P889" s="132">
        <f>SUM(P890:P917)</f>
        <v>0</v>
      </c>
      <c r="R889" s="132">
        <f>SUM(R890:R917)</f>
        <v>1.4034602600000003</v>
      </c>
      <c r="T889" s="133">
        <f>SUM(T890:T917)</f>
        <v>0</v>
      </c>
      <c r="AR889" s="127" t="s">
        <v>85</v>
      </c>
      <c r="AT889" s="134" t="s">
        <v>75</v>
      </c>
      <c r="AU889" s="134" t="s">
        <v>83</v>
      </c>
      <c r="AY889" s="127" t="s">
        <v>375</v>
      </c>
      <c r="BK889" s="135">
        <f>SUM(BK890:BK917)</f>
        <v>0</v>
      </c>
    </row>
    <row r="890" spans="2:65" s="1" customFormat="1" ht="24.2" customHeight="1" x14ac:dyDescent="0.2">
      <c r="B890" s="32"/>
      <c r="C890" s="138" t="s">
        <v>1554</v>
      </c>
      <c r="D890" s="138" t="s">
        <v>377</v>
      </c>
      <c r="E890" s="139" t="s">
        <v>1313</v>
      </c>
      <c r="F890" s="140" t="s">
        <v>1314</v>
      </c>
      <c r="G890" s="141" t="s">
        <v>380</v>
      </c>
      <c r="H890" s="142">
        <v>170.22800000000001</v>
      </c>
      <c r="I890" s="143"/>
      <c r="J890" s="144">
        <f>ROUND(I890*H890,2)</f>
        <v>0</v>
      </c>
      <c r="K890" s="140" t="s">
        <v>381</v>
      </c>
      <c r="L890" s="32"/>
      <c r="M890" s="145" t="s">
        <v>1</v>
      </c>
      <c r="N890" s="146" t="s">
        <v>41</v>
      </c>
      <c r="P890" s="147">
        <f>O890*H890</f>
        <v>0</v>
      </c>
      <c r="Q890" s="147">
        <v>0</v>
      </c>
      <c r="R890" s="147">
        <f>Q890*H890</f>
        <v>0</v>
      </c>
      <c r="S890" s="147">
        <v>0</v>
      </c>
      <c r="T890" s="148">
        <f>S890*H890</f>
        <v>0</v>
      </c>
      <c r="AR890" s="149" t="s">
        <v>491</v>
      </c>
      <c r="AT890" s="149" t="s">
        <v>377</v>
      </c>
      <c r="AU890" s="149" t="s">
        <v>85</v>
      </c>
      <c r="AY890" s="17" t="s">
        <v>375</v>
      </c>
      <c r="BE890" s="150">
        <f>IF(N890="základní",J890,0)</f>
        <v>0</v>
      </c>
      <c r="BF890" s="150">
        <f>IF(N890="snížená",J890,0)</f>
        <v>0</v>
      </c>
      <c r="BG890" s="150">
        <f>IF(N890="zákl. přenesená",J890,0)</f>
        <v>0</v>
      </c>
      <c r="BH890" s="150">
        <f>IF(N890="sníž. přenesená",J890,0)</f>
        <v>0</v>
      </c>
      <c r="BI890" s="150">
        <f>IF(N890="nulová",J890,0)</f>
        <v>0</v>
      </c>
      <c r="BJ890" s="17" t="s">
        <v>83</v>
      </c>
      <c r="BK890" s="150">
        <f>ROUND(I890*H890,2)</f>
        <v>0</v>
      </c>
      <c r="BL890" s="17" t="s">
        <v>491</v>
      </c>
      <c r="BM890" s="149" t="s">
        <v>1315</v>
      </c>
    </row>
    <row r="891" spans="2:65" s="14" customFormat="1" ht="11.25" x14ac:dyDescent="0.2">
      <c r="B891" s="166"/>
      <c r="D891" s="152" t="s">
        <v>384</v>
      </c>
      <c r="E891" s="167" t="s">
        <v>1</v>
      </c>
      <c r="F891" s="168" t="s">
        <v>1316</v>
      </c>
      <c r="H891" s="167" t="s">
        <v>1</v>
      </c>
      <c r="I891" s="169"/>
      <c r="L891" s="166"/>
      <c r="M891" s="170"/>
      <c r="T891" s="171"/>
      <c r="AT891" s="167" t="s">
        <v>384</v>
      </c>
      <c r="AU891" s="167" t="s">
        <v>85</v>
      </c>
      <c r="AV891" s="14" t="s">
        <v>83</v>
      </c>
      <c r="AW891" s="14" t="s">
        <v>32</v>
      </c>
      <c r="AX891" s="14" t="s">
        <v>76</v>
      </c>
      <c r="AY891" s="167" t="s">
        <v>375</v>
      </c>
    </row>
    <row r="892" spans="2:65" s="12" customFormat="1" ht="11.25" x14ac:dyDescent="0.2">
      <c r="B892" s="151"/>
      <c r="D892" s="152" t="s">
        <v>384</v>
      </c>
      <c r="E892" s="153" t="s">
        <v>221</v>
      </c>
      <c r="F892" s="154" t="s">
        <v>5123</v>
      </c>
      <c r="H892" s="155">
        <v>5.66</v>
      </c>
      <c r="I892" s="156"/>
      <c r="L892" s="151"/>
      <c r="M892" s="157"/>
      <c r="T892" s="158"/>
      <c r="AT892" s="153" t="s">
        <v>384</v>
      </c>
      <c r="AU892" s="153" t="s">
        <v>85</v>
      </c>
      <c r="AV892" s="12" t="s">
        <v>85</v>
      </c>
      <c r="AW892" s="12" t="s">
        <v>32</v>
      </c>
      <c r="AX892" s="12" t="s">
        <v>76</v>
      </c>
      <c r="AY892" s="153" t="s">
        <v>375</v>
      </c>
    </row>
    <row r="893" spans="2:65" s="12" customFormat="1" ht="11.25" x14ac:dyDescent="0.2">
      <c r="B893" s="151"/>
      <c r="D893" s="152" t="s">
        <v>384</v>
      </c>
      <c r="E893" s="153" t="s">
        <v>1</v>
      </c>
      <c r="F893" s="154" t="s">
        <v>1318</v>
      </c>
      <c r="H893" s="155">
        <v>15.398</v>
      </c>
      <c r="I893" s="156"/>
      <c r="L893" s="151"/>
      <c r="M893" s="157"/>
      <c r="T893" s="158"/>
      <c r="AT893" s="153" t="s">
        <v>384</v>
      </c>
      <c r="AU893" s="153" t="s">
        <v>85</v>
      </c>
      <c r="AV893" s="12" t="s">
        <v>85</v>
      </c>
      <c r="AW893" s="12" t="s">
        <v>32</v>
      </c>
      <c r="AX893" s="12" t="s">
        <v>76</v>
      </c>
      <c r="AY893" s="153" t="s">
        <v>375</v>
      </c>
    </row>
    <row r="894" spans="2:65" s="12" customFormat="1" ht="11.25" x14ac:dyDescent="0.2">
      <c r="B894" s="151"/>
      <c r="D894" s="152" t="s">
        <v>384</v>
      </c>
      <c r="E894" s="153" t="s">
        <v>1</v>
      </c>
      <c r="F894" s="154" t="s">
        <v>5124</v>
      </c>
      <c r="H894" s="155">
        <v>99.29</v>
      </c>
      <c r="I894" s="156"/>
      <c r="L894" s="151"/>
      <c r="M894" s="157"/>
      <c r="T894" s="158"/>
      <c r="AT894" s="153" t="s">
        <v>384</v>
      </c>
      <c r="AU894" s="153" t="s">
        <v>85</v>
      </c>
      <c r="AV894" s="12" t="s">
        <v>85</v>
      </c>
      <c r="AW894" s="12" t="s">
        <v>32</v>
      </c>
      <c r="AX894" s="12" t="s">
        <v>76</v>
      </c>
      <c r="AY894" s="153" t="s">
        <v>375</v>
      </c>
    </row>
    <row r="895" spans="2:65" s="12" customFormat="1" ht="11.25" x14ac:dyDescent="0.2">
      <c r="B895" s="151"/>
      <c r="D895" s="152" t="s">
        <v>384</v>
      </c>
      <c r="E895" s="153" t="s">
        <v>1</v>
      </c>
      <c r="F895" s="154" t="s">
        <v>5125</v>
      </c>
      <c r="H895" s="155">
        <v>22.86</v>
      </c>
      <c r="I895" s="156"/>
      <c r="L895" s="151"/>
      <c r="M895" s="157"/>
      <c r="T895" s="158"/>
      <c r="AT895" s="153" t="s">
        <v>384</v>
      </c>
      <c r="AU895" s="153" t="s">
        <v>85</v>
      </c>
      <c r="AV895" s="12" t="s">
        <v>85</v>
      </c>
      <c r="AW895" s="12" t="s">
        <v>32</v>
      </c>
      <c r="AX895" s="12" t="s">
        <v>76</v>
      </c>
      <c r="AY895" s="153" t="s">
        <v>375</v>
      </c>
    </row>
    <row r="896" spans="2:65" s="12" customFormat="1" ht="11.25" x14ac:dyDescent="0.2">
      <c r="B896" s="151"/>
      <c r="D896" s="152" t="s">
        <v>384</v>
      </c>
      <c r="E896" s="153" t="s">
        <v>1</v>
      </c>
      <c r="F896" s="154" t="s">
        <v>5126</v>
      </c>
      <c r="H896" s="155">
        <v>27.02</v>
      </c>
      <c r="I896" s="156"/>
      <c r="L896" s="151"/>
      <c r="M896" s="157"/>
      <c r="T896" s="158"/>
      <c r="AT896" s="153" t="s">
        <v>384</v>
      </c>
      <c r="AU896" s="153" t="s">
        <v>85</v>
      </c>
      <c r="AV896" s="12" t="s">
        <v>85</v>
      </c>
      <c r="AW896" s="12" t="s">
        <v>32</v>
      </c>
      <c r="AX896" s="12" t="s">
        <v>76</v>
      </c>
      <c r="AY896" s="153" t="s">
        <v>375</v>
      </c>
    </row>
    <row r="897" spans="2:65" s="13" customFormat="1" ht="11.25" x14ac:dyDescent="0.2">
      <c r="B897" s="159"/>
      <c r="D897" s="152" t="s">
        <v>384</v>
      </c>
      <c r="E897" s="160" t="s">
        <v>1</v>
      </c>
      <c r="F897" s="161" t="s">
        <v>387</v>
      </c>
      <c r="H897" s="162">
        <v>170.22800000000001</v>
      </c>
      <c r="I897" s="163"/>
      <c r="L897" s="159"/>
      <c r="M897" s="164"/>
      <c r="T897" s="165"/>
      <c r="AT897" s="160" t="s">
        <v>384</v>
      </c>
      <c r="AU897" s="160" t="s">
        <v>85</v>
      </c>
      <c r="AV897" s="13" t="s">
        <v>382</v>
      </c>
      <c r="AW897" s="13" t="s">
        <v>32</v>
      </c>
      <c r="AX897" s="13" t="s">
        <v>83</v>
      </c>
      <c r="AY897" s="160" t="s">
        <v>375</v>
      </c>
    </row>
    <row r="898" spans="2:65" s="1" customFormat="1" ht="16.5" customHeight="1" x14ac:dyDescent="0.2">
      <c r="B898" s="32"/>
      <c r="C898" s="179" t="s">
        <v>1560</v>
      </c>
      <c r="D898" s="179" t="s">
        <v>657</v>
      </c>
      <c r="E898" s="180" t="s">
        <v>1274</v>
      </c>
      <c r="F898" s="181" t="s">
        <v>1275</v>
      </c>
      <c r="G898" s="182" t="s">
        <v>421</v>
      </c>
      <c r="H898" s="183">
        <v>5.3999999999999999E-2</v>
      </c>
      <c r="I898" s="184"/>
      <c r="J898" s="185">
        <f>ROUND(I898*H898,2)</f>
        <v>0</v>
      </c>
      <c r="K898" s="181" t="s">
        <v>381</v>
      </c>
      <c r="L898" s="186"/>
      <c r="M898" s="187" t="s">
        <v>1</v>
      </c>
      <c r="N898" s="188" t="s">
        <v>41</v>
      </c>
      <c r="P898" s="147">
        <f>O898*H898</f>
        <v>0</v>
      </c>
      <c r="Q898" s="147">
        <v>1</v>
      </c>
      <c r="R898" s="147">
        <f>Q898*H898</f>
        <v>5.3999999999999999E-2</v>
      </c>
      <c r="S898" s="147">
        <v>0</v>
      </c>
      <c r="T898" s="148">
        <f>S898*H898</f>
        <v>0</v>
      </c>
      <c r="AR898" s="149" t="s">
        <v>585</v>
      </c>
      <c r="AT898" s="149" t="s">
        <v>657</v>
      </c>
      <c r="AU898" s="149" t="s">
        <v>85</v>
      </c>
      <c r="AY898" s="17" t="s">
        <v>375</v>
      </c>
      <c r="BE898" s="150">
        <f>IF(N898="základní",J898,0)</f>
        <v>0</v>
      </c>
      <c r="BF898" s="150">
        <f>IF(N898="snížená",J898,0)</f>
        <v>0</v>
      </c>
      <c r="BG898" s="150">
        <f>IF(N898="zákl. přenesená",J898,0)</f>
        <v>0</v>
      </c>
      <c r="BH898" s="150">
        <f>IF(N898="sníž. přenesená",J898,0)</f>
        <v>0</v>
      </c>
      <c r="BI898" s="150">
        <f>IF(N898="nulová",J898,0)</f>
        <v>0</v>
      </c>
      <c r="BJ898" s="17" t="s">
        <v>83</v>
      </c>
      <c r="BK898" s="150">
        <f>ROUND(I898*H898,2)</f>
        <v>0</v>
      </c>
      <c r="BL898" s="17" t="s">
        <v>491</v>
      </c>
      <c r="BM898" s="149" t="s">
        <v>1321</v>
      </c>
    </row>
    <row r="899" spans="2:65" s="1" customFormat="1" ht="19.5" x14ac:dyDescent="0.2">
      <c r="B899" s="32"/>
      <c r="D899" s="152" t="s">
        <v>1139</v>
      </c>
      <c r="F899" s="189" t="s">
        <v>1277</v>
      </c>
      <c r="I899" s="190"/>
      <c r="L899" s="32"/>
      <c r="M899" s="191"/>
      <c r="T899" s="56"/>
      <c r="AT899" s="17" t="s">
        <v>1139</v>
      </c>
      <c r="AU899" s="17" t="s">
        <v>85</v>
      </c>
    </row>
    <row r="900" spans="2:65" s="12" customFormat="1" ht="11.25" x14ac:dyDescent="0.2">
      <c r="B900" s="151"/>
      <c r="D900" s="152" t="s">
        <v>384</v>
      </c>
      <c r="F900" s="154" t="s">
        <v>5127</v>
      </c>
      <c r="H900" s="155">
        <v>5.3999999999999999E-2</v>
      </c>
      <c r="I900" s="156"/>
      <c r="L900" s="151"/>
      <c r="M900" s="157"/>
      <c r="T900" s="158"/>
      <c r="AT900" s="153" t="s">
        <v>384</v>
      </c>
      <c r="AU900" s="153" t="s">
        <v>85</v>
      </c>
      <c r="AV900" s="12" t="s">
        <v>85</v>
      </c>
      <c r="AW900" s="12" t="s">
        <v>4</v>
      </c>
      <c r="AX900" s="12" t="s">
        <v>83</v>
      </c>
      <c r="AY900" s="153" t="s">
        <v>375</v>
      </c>
    </row>
    <row r="901" spans="2:65" s="1" customFormat="1" ht="24.2" customHeight="1" x14ac:dyDescent="0.2">
      <c r="B901" s="32"/>
      <c r="C901" s="138" t="s">
        <v>1565</v>
      </c>
      <c r="D901" s="138" t="s">
        <v>377</v>
      </c>
      <c r="E901" s="139" t="s">
        <v>1324</v>
      </c>
      <c r="F901" s="140" t="s">
        <v>1325</v>
      </c>
      <c r="G901" s="141" t="s">
        <v>380</v>
      </c>
      <c r="H901" s="142">
        <v>170.22800000000001</v>
      </c>
      <c r="I901" s="143"/>
      <c r="J901" s="144">
        <f>ROUND(I901*H901,2)</f>
        <v>0</v>
      </c>
      <c r="K901" s="140" t="s">
        <v>381</v>
      </c>
      <c r="L901" s="32"/>
      <c r="M901" s="145" t="s">
        <v>1</v>
      </c>
      <c r="N901" s="146" t="s">
        <v>41</v>
      </c>
      <c r="P901" s="147">
        <f>O901*H901</f>
        <v>0</v>
      </c>
      <c r="Q901" s="147">
        <v>8.8000000000000003E-4</v>
      </c>
      <c r="R901" s="147">
        <f>Q901*H901</f>
        <v>0.14980064000000001</v>
      </c>
      <c r="S901" s="147">
        <v>0</v>
      </c>
      <c r="T901" s="148">
        <f>S901*H901</f>
        <v>0</v>
      </c>
      <c r="AR901" s="149" t="s">
        <v>491</v>
      </c>
      <c r="AT901" s="149" t="s">
        <v>377</v>
      </c>
      <c r="AU901" s="149" t="s">
        <v>85</v>
      </c>
      <c r="AY901" s="17" t="s">
        <v>375</v>
      </c>
      <c r="BE901" s="150">
        <f>IF(N901="základní",J901,0)</f>
        <v>0</v>
      </c>
      <c r="BF901" s="150">
        <f>IF(N901="snížená",J901,0)</f>
        <v>0</v>
      </c>
      <c r="BG901" s="150">
        <f>IF(N901="zákl. přenesená",J901,0)</f>
        <v>0</v>
      </c>
      <c r="BH901" s="150">
        <f>IF(N901="sníž. přenesená",J901,0)</f>
        <v>0</v>
      </c>
      <c r="BI901" s="150">
        <f>IF(N901="nulová",J901,0)</f>
        <v>0</v>
      </c>
      <c r="BJ901" s="17" t="s">
        <v>83</v>
      </c>
      <c r="BK901" s="150">
        <f>ROUND(I901*H901,2)</f>
        <v>0</v>
      </c>
      <c r="BL901" s="17" t="s">
        <v>491</v>
      </c>
      <c r="BM901" s="149" t="s">
        <v>1326</v>
      </c>
    </row>
    <row r="902" spans="2:65" s="1" customFormat="1" ht="24.2" customHeight="1" x14ac:dyDescent="0.2">
      <c r="B902" s="32"/>
      <c r="C902" s="179" t="s">
        <v>1569</v>
      </c>
      <c r="D902" s="179" t="s">
        <v>657</v>
      </c>
      <c r="E902" s="180" t="s">
        <v>1291</v>
      </c>
      <c r="F902" s="181" t="s">
        <v>5112</v>
      </c>
      <c r="G902" s="182" t="s">
        <v>380</v>
      </c>
      <c r="H902" s="183">
        <v>195.762</v>
      </c>
      <c r="I902" s="184"/>
      <c r="J902" s="185">
        <f>ROUND(I902*H902,2)</f>
        <v>0</v>
      </c>
      <c r="K902" s="181" t="s">
        <v>381</v>
      </c>
      <c r="L902" s="186"/>
      <c r="M902" s="187" t="s">
        <v>1</v>
      </c>
      <c r="N902" s="188" t="s">
        <v>41</v>
      </c>
      <c r="P902" s="147">
        <f>O902*H902</f>
        <v>0</v>
      </c>
      <c r="Q902" s="147">
        <v>5.4000000000000003E-3</v>
      </c>
      <c r="R902" s="147">
        <f>Q902*H902</f>
        <v>1.0571148000000001</v>
      </c>
      <c r="S902" s="147">
        <v>0</v>
      </c>
      <c r="T902" s="148">
        <f>S902*H902</f>
        <v>0</v>
      </c>
      <c r="AR902" s="149" t="s">
        <v>585</v>
      </c>
      <c r="AT902" s="149" t="s">
        <v>657</v>
      </c>
      <c r="AU902" s="149" t="s">
        <v>85</v>
      </c>
      <c r="AY902" s="17" t="s">
        <v>375</v>
      </c>
      <c r="BE902" s="150">
        <f>IF(N902="základní",J902,0)</f>
        <v>0</v>
      </c>
      <c r="BF902" s="150">
        <f>IF(N902="snížená",J902,0)</f>
        <v>0</v>
      </c>
      <c r="BG902" s="150">
        <f>IF(N902="zákl. přenesená",J902,0)</f>
        <v>0</v>
      </c>
      <c r="BH902" s="150">
        <f>IF(N902="sníž. přenesená",J902,0)</f>
        <v>0</v>
      </c>
      <c r="BI902" s="150">
        <f>IF(N902="nulová",J902,0)</f>
        <v>0</v>
      </c>
      <c r="BJ902" s="17" t="s">
        <v>83</v>
      </c>
      <c r="BK902" s="150">
        <f>ROUND(I902*H902,2)</f>
        <v>0</v>
      </c>
      <c r="BL902" s="17" t="s">
        <v>491</v>
      </c>
      <c r="BM902" s="149" t="s">
        <v>1328</v>
      </c>
    </row>
    <row r="903" spans="2:65" s="12" customFormat="1" ht="11.25" x14ac:dyDescent="0.2">
      <c r="B903" s="151"/>
      <c r="D903" s="152" t="s">
        <v>384</v>
      </c>
      <c r="F903" s="154" t="s">
        <v>5128</v>
      </c>
      <c r="H903" s="155">
        <v>195.762</v>
      </c>
      <c r="I903" s="156"/>
      <c r="L903" s="151"/>
      <c r="M903" s="157"/>
      <c r="T903" s="158"/>
      <c r="AT903" s="153" t="s">
        <v>384</v>
      </c>
      <c r="AU903" s="153" t="s">
        <v>85</v>
      </c>
      <c r="AV903" s="12" t="s">
        <v>85</v>
      </c>
      <c r="AW903" s="12" t="s">
        <v>4</v>
      </c>
      <c r="AX903" s="12" t="s">
        <v>83</v>
      </c>
      <c r="AY903" s="153" t="s">
        <v>375</v>
      </c>
    </row>
    <row r="904" spans="2:65" s="1" customFormat="1" ht="33" customHeight="1" x14ac:dyDescent="0.2">
      <c r="B904" s="32"/>
      <c r="C904" s="138" t="s">
        <v>1579</v>
      </c>
      <c r="D904" s="138" t="s">
        <v>377</v>
      </c>
      <c r="E904" s="139" t="s">
        <v>1331</v>
      </c>
      <c r="F904" s="140" t="s">
        <v>1332</v>
      </c>
      <c r="G904" s="141" t="s">
        <v>380</v>
      </c>
      <c r="H904" s="142">
        <v>166.71899999999999</v>
      </c>
      <c r="I904" s="143"/>
      <c r="J904" s="144">
        <f>ROUND(I904*H904,2)</f>
        <v>0</v>
      </c>
      <c r="K904" s="140" t="s">
        <v>632</v>
      </c>
      <c r="L904" s="32"/>
      <c r="M904" s="145" t="s">
        <v>1</v>
      </c>
      <c r="N904" s="146" t="s">
        <v>41</v>
      </c>
      <c r="P904" s="147">
        <f>O904*H904</f>
        <v>0</v>
      </c>
      <c r="Q904" s="147">
        <v>2.7999999999999998E-4</v>
      </c>
      <c r="R904" s="147">
        <f>Q904*H904</f>
        <v>4.6681319999999991E-2</v>
      </c>
      <c r="S904" s="147">
        <v>0</v>
      </c>
      <c r="T904" s="148">
        <f>S904*H904</f>
        <v>0</v>
      </c>
      <c r="AR904" s="149" t="s">
        <v>491</v>
      </c>
      <c r="AT904" s="149" t="s">
        <v>377</v>
      </c>
      <c r="AU904" s="149" t="s">
        <v>85</v>
      </c>
      <c r="AY904" s="17" t="s">
        <v>375</v>
      </c>
      <c r="BE904" s="150">
        <f>IF(N904="základní",J904,0)</f>
        <v>0</v>
      </c>
      <c r="BF904" s="150">
        <f>IF(N904="snížená",J904,0)</f>
        <v>0</v>
      </c>
      <c r="BG904" s="150">
        <f>IF(N904="zákl. přenesená",J904,0)</f>
        <v>0</v>
      </c>
      <c r="BH904" s="150">
        <f>IF(N904="sníž. přenesená",J904,0)</f>
        <v>0</v>
      </c>
      <c r="BI904" s="150">
        <f>IF(N904="nulová",J904,0)</f>
        <v>0</v>
      </c>
      <c r="BJ904" s="17" t="s">
        <v>83</v>
      </c>
      <c r="BK904" s="150">
        <f>ROUND(I904*H904,2)</f>
        <v>0</v>
      </c>
      <c r="BL904" s="17" t="s">
        <v>491</v>
      </c>
      <c r="BM904" s="149" t="s">
        <v>1333</v>
      </c>
    </row>
    <row r="905" spans="2:65" s="12" customFormat="1" ht="11.25" x14ac:dyDescent="0.2">
      <c r="B905" s="151"/>
      <c r="D905" s="152" t="s">
        <v>384</v>
      </c>
      <c r="E905" s="153" t="s">
        <v>1</v>
      </c>
      <c r="F905" s="154" t="s">
        <v>305</v>
      </c>
      <c r="H905" s="155">
        <v>166.71899999999999</v>
      </c>
      <c r="I905" s="156"/>
      <c r="L905" s="151"/>
      <c r="M905" s="157"/>
      <c r="T905" s="158"/>
      <c r="AT905" s="153" t="s">
        <v>384</v>
      </c>
      <c r="AU905" s="153" t="s">
        <v>85</v>
      </c>
      <c r="AV905" s="12" t="s">
        <v>85</v>
      </c>
      <c r="AW905" s="12" t="s">
        <v>32</v>
      </c>
      <c r="AX905" s="12" t="s">
        <v>76</v>
      </c>
      <c r="AY905" s="153" t="s">
        <v>375</v>
      </c>
    </row>
    <row r="906" spans="2:65" s="13" customFormat="1" ht="11.25" x14ac:dyDescent="0.2">
      <c r="B906" s="159"/>
      <c r="D906" s="152" t="s">
        <v>384</v>
      </c>
      <c r="E906" s="160" t="s">
        <v>1</v>
      </c>
      <c r="F906" s="161" t="s">
        <v>387</v>
      </c>
      <c r="H906" s="162">
        <v>166.71899999999999</v>
      </c>
      <c r="I906" s="163"/>
      <c r="L906" s="159"/>
      <c r="M906" s="164"/>
      <c r="T906" s="165"/>
      <c r="AT906" s="160" t="s">
        <v>384</v>
      </c>
      <c r="AU906" s="160" t="s">
        <v>85</v>
      </c>
      <c r="AV906" s="13" t="s">
        <v>382</v>
      </c>
      <c r="AW906" s="13" t="s">
        <v>32</v>
      </c>
      <c r="AX906" s="13" t="s">
        <v>83</v>
      </c>
      <c r="AY906" s="160" t="s">
        <v>375</v>
      </c>
    </row>
    <row r="907" spans="2:65" s="1" customFormat="1" ht="24.2" customHeight="1" x14ac:dyDescent="0.2">
      <c r="B907" s="32"/>
      <c r="C907" s="138" t="s">
        <v>1583</v>
      </c>
      <c r="D907" s="138" t="s">
        <v>377</v>
      </c>
      <c r="E907" s="139" t="s">
        <v>1336</v>
      </c>
      <c r="F907" s="140" t="s">
        <v>1337</v>
      </c>
      <c r="G907" s="141" t="s">
        <v>380</v>
      </c>
      <c r="H907" s="142">
        <v>166.71899999999999</v>
      </c>
      <c r="I907" s="143"/>
      <c r="J907" s="144">
        <f>ROUND(I907*H907,2)</f>
        <v>0</v>
      </c>
      <c r="K907" s="140" t="s">
        <v>381</v>
      </c>
      <c r="L907" s="32"/>
      <c r="M907" s="145" t="s">
        <v>1</v>
      </c>
      <c r="N907" s="146" t="s">
        <v>41</v>
      </c>
      <c r="P907" s="147">
        <f>O907*H907</f>
        <v>0</v>
      </c>
      <c r="Q907" s="147">
        <v>0</v>
      </c>
      <c r="R907" s="147">
        <f>Q907*H907</f>
        <v>0</v>
      </c>
      <c r="S907" s="147">
        <v>0</v>
      </c>
      <c r="T907" s="148">
        <f>S907*H907</f>
        <v>0</v>
      </c>
      <c r="AR907" s="149" t="s">
        <v>491</v>
      </c>
      <c r="AT907" s="149" t="s">
        <v>377</v>
      </c>
      <c r="AU907" s="149" t="s">
        <v>85</v>
      </c>
      <c r="AY907" s="17" t="s">
        <v>375</v>
      </c>
      <c r="BE907" s="150">
        <f>IF(N907="základní",J907,0)</f>
        <v>0</v>
      </c>
      <c r="BF907" s="150">
        <f>IF(N907="snížená",J907,0)</f>
        <v>0</v>
      </c>
      <c r="BG907" s="150">
        <f>IF(N907="zákl. přenesená",J907,0)</f>
        <v>0</v>
      </c>
      <c r="BH907" s="150">
        <f>IF(N907="sníž. přenesená",J907,0)</f>
        <v>0</v>
      </c>
      <c r="BI907" s="150">
        <f>IF(N907="nulová",J907,0)</f>
        <v>0</v>
      </c>
      <c r="BJ907" s="17" t="s">
        <v>83</v>
      </c>
      <c r="BK907" s="150">
        <f>ROUND(I907*H907,2)</f>
        <v>0</v>
      </c>
      <c r="BL907" s="17" t="s">
        <v>491</v>
      </c>
      <c r="BM907" s="149" t="s">
        <v>1338</v>
      </c>
    </row>
    <row r="908" spans="2:65" s="14" customFormat="1" ht="11.25" x14ac:dyDescent="0.2">
      <c r="B908" s="166"/>
      <c r="D908" s="152" t="s">
        <v>384</v>
      </c>
      <c r="E908" s="167" t="s">
        <v>1</v>
      </c>
      <c r="F908" s="168" t="s">
        <v>1339</v>
      </c>
      <c r="H908" s="167" t="s">
        <v>1</v>
      </c>
      <c r="I908" s="169"/>
      <c r="L908" s="166"/>
      <c r="M908" s="170"/>
      <c r="T908" s="171"/>
      <c r="AT908" s="167" t="s">
        <v>384</v>
      </c>
      <c r="AU908" s="167" t="s">
        <v>85</v>
      </c>
      <c r="AV908" s="14" t="s">
        <v>83</v>
      </c>
      <c r="AW908" s="14" t="s">
        <v>32</v>
      </c>
      <c r="AX908" s="14" t="s">
        <v>76</v>
      </c>
      <c r="AY908" s="167" t="s">
        <v>375</v>
      </c>
    </row>
    <row r="909" spans="2:65" s="12" customFormat="1" ht="11.25" x14ac:dyDescent="0.2">
      <c r="B909" s="151"/>
      <c r="D909" s="152" t="s">
        <v>384</v>
      </c>
      <c r="E909" s="153" t="s">
        <v>1</v>
      </c>
      <c r="F909" s="154" t="s">
        <v>1340</v>
      </c>
      <c r="H909" s="155">
        <v>7.3710000000000004</v>
      </c>
      <c r="I909" s="156"/>
      <c r="L909" s="151"/>
      <c r="M909" s="157"/>
      <c r="T909" s="158"/>
      <c r="AT909" s="153" t="s">
        <v>384</v>
      </c>
      <c r="AU909" s="153" t="s">
        <v>85</v>
      </c>
      <c r="AV909" s="12" t="s">
        <v>85</v>
      </c>
      <c r="AW909" s="12" t="s">
        <v>32</v>
      </c>
      <c r="AX909" s="12" t="s">
        <v>76</v>
      </c>
      <c r="AY909" s="153" t="s">
        <v>375</v>
      </c>
    </row>
    <row r="910" spans="2:65" s="12" customFormat="1" ht="11.25" x14ac:dyDescent="0.2">
      <c r="B910" s="151"/>
      <c r="D910" s="152" t="s">
        <v>384</v>
      </c>
      <c r="E910" s="153" t="s">
        <v>1</v>
      </c>
      <c r="F910" s="154" t="s">
        <v>1341</v>
      </c>
      <c r="H910" s="155">
        <v>15.398</v>
      </c>
      <c r="I910" s="156"/>
      <c r="L910" s="151"/>
      <c r="M910" s="157"/>
      <c r="T910" s="158"/>
      <c r="AT910" s="153" t="s">
        <v>384</v>
      </c>
      <c r="AU910" s="153" t="s">
        <v>85</v>
      </c>
      <c r="AV910" s="12" t="s">
        <v>85</v>
      </c>
      <c r="AW910" s="12" t="s">
        <v>32</v>
      </c>
      <c r="AX910" s="12" t="s">
        <v>76</v>
      </c>
      <c r="AY910" s="153" t="s">
        <v>375</v>
      </c>
    </row>
    <row r="911" spans="2:65" s="12" customFormat="1" ht="11.25" x14ac:dyDescent="0.2">
      <c r="B911" s="151"/>
      <c r="D911" s="152" t="s">
        <v>384</v>
      </c>
      <c r="E911" s="153" t="s">
        <v>1</v>
      </c>
      <c r="F911" s="154" t="s">
        <v>4436</v>
      </c>
      <c r="H911" s="155">
        <v>99.29</v>
      </c>
      <c r="I911" s="156"/>
      <c r="L911" s="151"/>
      <c r="M911" s="157"/>
      <c r="T911" s="158"/>
      <c r="AT911" s="153" t="s">
        <v>384</v>
      </c>
      <c r="AU911" s="153" t="s">
        <v>85</v>
      </c>
      <c r="AV911" s="12" t="s">
        <v>85</v>
      </c>
      <c r="AW911" s="12" t="s">
        <v>32</v>
      </c>
      <c r="AX911" s="12" t="s">
        <v>76</v>
      </c>
      <c r="AY911" s="153" t="s">
        <v>375</v>
      </c>
    </row>
    <row r="912" spans="2:65" s="12" customFormat="1" ht="11.25" x14ac:dyDescent="0.2">
      <c r="B912" s="151"/>
      <c r="D912" s="152" t="s">
        <v>384</v>
      </c>
      <c r="E912" s="153" t="s">
        <v>1</v>
      </c>
      <c r="F912" s="154" t="s">
        <v>4444</v>
      </c>
      <c r="H912" s="155">
        <v>22.86</v>
      </c>
      <c r="I912" s="156"/>
      <c r="L912" s="151"/>
      <c r="M912" s="157"/>
      <c r="T912" s="158"/>
      <c r="AT912" s="153" t="s">
        <v>384</v>
      </c>
      <c r="AU912" s="153" t="s">
        <v>85</v>
      </c>
      <c r="AV912" s="12" t="s">
        <v>85</v>
      </c>
      <c r="AW912" s="12" t="s">
        <v>32</v>
      </c>
      <c r="AX912" s="12" t="s">
        <v>76</v>
      </c>
      <c r="AY912" s="153" t="s">
        <v>375</v>
      </c>
    </row>
    <row r="913" spans="2:65" s="12" customFormat="1" ht="11.25" x14ac:dyDescent="0.2">
      <c r="B913" s="151"/>
      <c r="D913" s="152" t="s">
        <v>384</v>
      </c>
      <c r="E913" s="153" t="s">
        <v>1</v>
      </c>
      <c r="F913" s="154" t="s">
        <v>4446</v>
      </c>
      <c r="H913" s="155">
        <v>21.8</v>
      </c>
      <c r="I913" s="156"/>
      <c r="L913" s="151"/>
      <c r="M913" s="157"/>
      <c r="T913" s="158"/>
      <c r="AT913" s="153" t="s">
        <v>384</v>
      </c>
      <c r="AU913" s="153" t="s">
        <v>85</v>
      </c>
      <c r="AV913" s="12" t="s">
        <v>85</v>
      </c>
      <c r="AW913" s="12" t="s">
        <v>32</v>
      </c>
      <c r="AX913" s="12" t="s">
        <v>76</v>
      </c>
      <c r="AY913" s="153" t="s">
        <v>375</v>
      </c>
    </row>
    <row r="914" spans="2:65" s="13" customFormat="1" ht="11.25" x14ac:dyDescent="0.2">
      <c r="B914" s="159"/>
      <c r="D914" s="152" t="s">
        <v>384</v>
      </c>
      <c r="E914" s="160" t="s">
        <v>305</v>
      </c>
      <c r="F914" s="161" t="s">
        <v>387</v>
      </c>
      <c r="H914" s="162">
        <v>166.71899999999999</v>
      </c>
      <c r="I914" s="163"/>
      <c r="L914" s="159"/>
      <c r="M914" s="164"/>
      <c r="T914" s="165"/>
      <c r="AT914" s="160" t="s">
        <v>384</v>
      </c>
      <c r="AU914" s="160" t="s">
        <v>85</v>
      </c>
      <c r="AV914" s="13" t="s">
        <v>382</v>
      </c>
      <c r="AW914" s="13" t="s">
        <v>32</v>
      </c>
      <c r="AX914" s="13" t="s">
        <v>83</v>
      </c>
      <c r="AY914" s="160" t="s">
        <v>375</v>
      </c>
    </row>
    <row r="915" spans="2:65" s="1" customFormat="1" ht="24.2" customHeight="1" x14ac:dyDescent="0.2">
      <c r="B915" s="32"/>
      <c r="C915" s="179" t="s">
        <v>1589</v>
      </c>
      <c r="D915" s="179" t="s">
        <v>657</v>
      </c>
      <c r="E915" s="180" t="s">
        <v>1343</v>
      </c>
      <c r="F915" s="181" t="s">
        <v>1344</v>
      </c>
      <c r="G915" s="182" t="s">
        <v>380</v>
      </c>
      <c r="H915" s="183">
        <v>191.727</v>
      </c>
      <c r="I915" s="184"/>
      <c r="J915" s="185">
        <f>ROUND(I915*H915,2)</f>
        <v>0</v>
      </c>
      <c r="K915" s="181" t="s">
        <v>381</v>
      </c>
      <c r="L915" s="186"/>
      <c r="M915" s="187" t="s">
        <v>1</v>
      </c>
      <c r="N915" s="188" t="s">
        <v>41</v>
      </c>
      <c r="P915" s="147">
        <f>O915*H915</f>
        <v>0</v>
      </c>
      <c r="Q915" s="147">
        <v>5.0000000000000001E-4</v>
      </c>
      <c r="R915" s="147">
        <f>Q915*H915</f>
        <v>9.5863500000000004E-2</v>
      </c>
      <c r="S915" s="147">
        <v>0</v>
      </c>
      <c r="T915" s="148">
        <f>S915*H915</f>
        <v>0</v>
      </c>
      <c r="AR915" s="149" t="s">
        <v>585</v>
      </c>
      <c r="AT915" s="149" t="s">
        <v>657</v>
      </c>
      <c r="AU915" s="149" t="s">
        <v>85</v>
      </c>
      <c r="AY915" s="17" t="s">
        <v>375</v>
      </c>
      <c r="BE915" s="150">
        <f>IF(N915="základní",J915,0)</f>
        <v>0</v>
      </c>
      <c r="BF915" s="150">
        <f>IF(N915="snížená",J915,0)</f>
        <v>0</v>
      </c>
      <c r="BG915" s="150">
        <f>IF(N915="zákl. přenesená",J915,0)</f>
        <v>0</v>
      </c>
      <c r="BH915" s="150">
        <f>IF(N915="sníž. přenesená",J915,0)</f>
        <v>0</v>
      </c>
      <c r="BI915" s="150">
        <f>IF(N915="nulová",J915,0)</f>
        <v>0</v>
      </c>
      <c r="BJ915" s="17" t="s">
        <v>83</v>
      </c>
      <c r="BK915" s="150">
        <f>ROUND(I915*H915,2)</f>
        <v>0</v>
      </c>
      <c r="BL915" s="17" t="s">
        <v>491</v>
      </c>
      <c r="BM915" s="149" t="s">
        <v>1345</v>
      </c>
    </row>
    <row r="916" spans="2:65" s="12" customFormat="1" ht="11.25" x14ac:dyDescent="0.2">
      <c r="B916" s="151"/>
      <c r="D916" s="152" t="s">
        <v>384</v>
      </c>
      <c r="F916" s="154" t="s">
        <v>5129</v>
      </c>
      <c r="H916" s="155">
        <v>191.727</v>
      </c>
      <c r="I916" s="156"/>
      <c r="L916" s="151"/>
      <c r="M916" s="157"/>
      <c r="T916" s="158"/>
      <c r="AT916" s="153" t="s">
        <v>384</v>
      </c>
      <c r="AU916" s="153" t="s">
        <v>85</v>
      </c>
      <c r="AV916" s="12" t="s">
        <v>85</v>
      </c>
      <c r="AW916" s="12" t="s">
        <v>4</v>
      </c>
      <c r="AX916" s="12" t="s">
        <v>83</v>
      </c>
      <c r="AY916" s="153" t="s">
        <v>375</v>
      </c>
    </row>
    <row r="917" spans="2:65" s="1" customFormat="1" ht="24.2" customHeight="1" x14ac:dyDescent="0.2">
      <c r="B917" s="32"/>
      <c r="C917" s="138" t="s">
        <v>1593</v>
      </c>
      <c r="D917" s="138" t="s">
        <v>377</v>
      </c>
      <c r="E917" s="139" t="s">
        <v>1348</v>
      </c>
      <c r="F917" s="140" t="s">
        <v>1349</v>
      </c>
      <c r="G917" s="141" t="s">
        <v>1308</v>
      </c>
      <c r="H917" s="192"/>
      <c r="I917" s="143"/>
      <c r="J917" s="144">
        <f>ROUND(I917*H917,2)</f>
        <v>0</v>
      </c>
      <c r="K917" s="140" t="s">
        <v>381</v>
      </c>
      <c r="L917" s="32"/>
      <c r="M917" s="145" t="s">
        <v>1</v>
      </c>
      <c r="N917" s="146" t="s">
        <v>41</v>
      </c>
      <c r="P917" s="147">
        <f>O917*H917</f>
        <v>0</v>
      </c>
      <c r="Q917" s="147">
        <v>0</v>
      </c>
      <c r="R917" s="147">
        <f>Q917*H917</f>
        <v>0</v>
      </c>
      <c r="S917" s="147">
        <v>0</v>
      </c>
      <c r="T917" s="148">
        <f>S917*H917</f>
        <v>0</v>
      </c>
      <c r="AR917" s="149" t="s">
        <v>491</v>
      </c>
      <c r="AT917" s="149" t="s">
        <v>377</v>
      </c>
      <c r="AU917" s="149" t="s">
        <v>85</v>
      </c>
      <c r="AY917" s="17" t="s">
        <v>375</v>
      </c>
      <c r="BE917" s="150">
        <f>IF(N917="základní",J917,0)</f>
        <v>0</v>
      </c>
      <c r="BF917" s="150">
        <f>IF(N917="snížená",J917,0)</f>
        <v>0</v>
      </c>
      <c r="BG917" s="150">
        <f>IF(N917="zákl. přenesená",J917,0)</f>
        <v>0</v>
      </c>
      <c r="BH917" s="150">
        <f>IF(N917="sníž. přenesená",J917,0)</f>
        <v>0</v>
      </c>
      <c r="BI917" s="150">
        <f>IF(N917="nulová",J917,0)</f>
        <v>0</v>
      </c>
      <c r="BJ917" s="17" t="s">
        <v>83</v>
      </c>
      <c r="BK917" s="150">
        <f>ROUND(I917*H917,2)</f>
        <v>0</v>
      </c>
      <c r="BL917" s="17" t="s">
        <v>491</v>
      </c>
      <c r="BM917" s="149" t="s">
        <v>5130</v>
      </c>
    </row>
    <row r="918" spans="2:65" s="11" customFormat="1" ht="22.9" customHeight="1" x14ac:dyDescent="0.2">
      <c r="B918" s="126"/>
      <c r="D918" s="127" t="s">
        <v>75</v>
      </c>
      <c r="E918" s="136" t="s">
        <v>1351</v>
      </c>
      <c r="F918" s="136" t="s">
        <v>1352</v>
      </c>
      <c r="I918" s="129"/>
      <c r="J918" s="137">
        <f>BK918</f>
        <v>0</v>
      </c>
      <c r="L918" s="126"/>
      <c r="M918" s="131"/>
      <c r="P918" s="132">
        <f>SUM(P919:P1052)</f>
        <v>0</v>
      </c>
      <c r="R918" s="132">
        <f>SUM(R919:R1052)</f>
        <v>7.2286287499999995</v>
      </c>
      <c r="T918" s="133">
        <f>SUM(T919:T1052)</f>
        <v>0</v>
      </c>
      <c r="AR918" s="127" t="s">
        <v>85</v>
      </c>
      <c r="AT918" s="134" t="s">
        <v>75</v>
      </c>
      <c r="AU918" s="134" t="s">
        <v>83</v>
      </c>
      <c r="AY918" s="127" t="s">
        <v>375</v>
      </c>
      <c r="BK918" s="135">
        <f>SUM(BK919:BK1052)</f>
        <v>0</v>
      </c>
    </row>
    <row r="919" spans="2:65" s="1" customFormat="1" ht="24.2" customHeight="1" x14ac:dyDescent="0.2">
      <c r="B919" s="32"/>
      <c r="C919" s="138" t="s">
        <v>1607</v>
      </c>
      <c r="D919" s="138" t="s">
        <v>377</v>
      </c>
      <c r="E919" s="139" t="s">
        <v>1354</v>
      </c>
      <c r="F919" s="140" t="s">
        <v>1355</v>
      </c>
      <c r="G919" s="141" t="s">
        <v>380</v>
      </c>
      <c r="H919" s="142">
        <v>172.51</v>
      </c>
      <c r="I919" s="143"/>
      <c r="J919" s="144">
        <f>ROUND(I919*H919,2)</f>
        <v>0</v>
      </c>
      <c r="K919" s="140" t="s">
        <v>381</v>
      </c>
      <c r="L919" s="32"/>
      <c r="M919" s="145" t="s">
        <v>1</v>
      </c>
      <c r="N919" s="146" t="s">
        <v>41</v>
      </c>
      <c r="P919" s="147">
        <f>O919*H919</f>
        <v>0</v>
      </c>
      <c r="Q919" s="147">
        <v>0</v>
      </c>
      <c r="R919" s="147">
        <f>Q919*H919</f>
        <v>0</v>
      </c>
      <c r="S919" s="147">
        <v>0</v>
      </c>
      <c r="T919" s="148">
        <f>S919*H919</f>
        <v>0</v>
      </c>
      <c r="AR919" s="149" t="s">
        <v>491</v>
      </c>
      <c r="AT919" s="149" t="s">
        <v>377</v>
      </c>
      <c r="AU919" s="149" t="s">
        <v>85</v>
      </c>
      <c r="AY919" s="17" t="s">
        <v>375</v>
      </c>
      <c r="BE919" s="150">
        <f>IF(N919="základní",J919,0)</f>
        <v>0</v>
      </c>
      <c r="BF919" s="150">
        <f>IF(N919="snížená",J919,0)</f>
        <v>0</v>
      </c>
      <c r="BG919" s="150">
        <f>IF(N919="zákl. přenesená",J919,0)</f>
        <v>0</v>
      </c>
      <c r="BH919" s="150">
        <f>IF(N919="sníž. přenesená",J919,0)</f>
        <v>0</v>
      </c>
      <c r="BI919" s="150">
        <f>IF(N919="nulová",J919,0)</f>
        <v>0</v>
      </c>
      <c r="BJ919" s="17" t="s">
        <v>83</v>
      </c>
      <c r="BK919" s="150">
        <f>ROUND(I919*H919,2)</f>
        <v>0</v>
      </c>
      <c r="BL919" s="17" t="s">
        <v>491</v>
      </c>
      <c r="BM919" s="149" t="s">
        <v>1356</v>
      </c>
    </row>
    <row r="920" spans="2:65" s="12" customFormat="1" ht="11.25" x14ac:dyDescent="0.2">
      <c r="B920" s="151"/>
      <c r="D920" s="152" t="s">
        <v>384</v>
      </c>
      <c r="E920" s="153" t="s">
        <v>1</v>
      </c>
      <c r="F920" s="154" t="s">
        <v>5131</v>
      </c>
      <c r="H920" s="155">
        <v>236.02</v>
      </c>
      <c r="I920" s="156"/>
      <c r="L920" s="151"/>
      <c r="M920" s="157"/>
      <c r="T920" s="158"/>
      <c r="AT920" s="153" t="s">
        <v>384</v>
      </c>
      <c r="AU920" s="153" t="s">
        <v>85</v>
      </c>
      <c r="AV920" s="12" t="s">
        <v>85</v>
      </c>
      <c r="AW920" s="12" t="s">
        <v>32</v>
      </c>
      <c r="AX920" s="12" t="s">
        <v>76</v>
      </c>
      <c r="AY920" s="153" t="s">
        <v>375</v>
      </c>
    </row>
    <row r="921" spans="2:65" s="12" customFormat="1" ht="11.25" x14ac:dyDescent="0.2">
      <c r="B921" s="151"/>
      <c r="D921" s="152" t="s">
        <v>384</v>
      </c>
      <c r="E921" s="153" t="s">
        <v>1</v>
      </c>
      <c r="F921" s="154" t="s">
        <v>4408</v>
      </c>
      <c r="H921" s="155">
        <v>5.83</v>
      </c>
      <c r="I921" s="156"/>
      <c r="L921" s="151"/>
      <c r="M921" s="157"/>
      <c r="T921" s="158"/>
      <c r="AT921" s="153" t="s">
        <v>384</v>
      </c>
      <c r="AU921" s="153" t="s">
        <v>85</v>
      </c>
      <c r="AV921" s="12" t="s">
        <v>85</v>
      </c>
      <c r="AW921" s="12" t="s">
        <v>32</v>
      </c>
      <c r="AX921" s="12" t="s">
        <v>76</v>
      </c>
      <c r="AY921" s="153" t="s">
        <v>375</v>
      </c>
    </row>
    <row r="922" spans="2:65" s="12" customFormat="1" ht="11.25" x14ac:dyDescent="0.2">
      <c r="B922" s="151"/>
      <c r="D922" s="152" t="s">
        <v>384</v>
      </c>
      <c r="E922" s="153" t="s">
        <v>1</v>
      </c>
      <c r="F922" s="154" t="s">
        <v>5132</v>
      </c>
      <c r="H922" s="155">
        <v>-7.66</v>
      </c>
      <c r="I922" s="156"/>
      <c r="L922" s="151"/>
      <c r="M922" s="157"/>
      <c r="T922" s="158"/>
      <c r="AT922" s="153" t="s">
        <v>384</v>
      </c>
      <c r="AU922" s="153" t="s">
        <v>85</v>
      </c>
      <c r="AV922" s="12" t="s">
        <v>85</v>
      </c>
      <c r="AW922" s="12" t="s">
        <v>32</v>
      </c>
      <c r="AX922" s="12" t="s">
        <v>76</v>
      </c>
      <c r="AY922" s="153" t="s">
        <v>375</v>
      </c>
    </row>
    <row r="923" spans="2:65" s="12" customFormat="1" ht="11.25" x14ac:dyDescent="0.2">
      <c r="B923" s="151"/>
      <c r="D923" s="152" t="s">
        <v>384</v>
      </c>
      <c r="E923" s="153" t="s">
        <v>1</v>
      </c>
      <c r="F923" s="154" t="s">
        <v>5133</v>
      </c>
      <c r="H923" s="155">
        <v>-61.68</v>
      </c>
      <c r="I923" s="156"/>
      <c r="L923" s="151"/>
      <c r="M923" s="157"/>
      <c r="T923" s="158"/>
      <c r="AT923" s="153" t="s">
        <v>384</v>
      </c>
      <c r="AU923" s="153" t="s">
        <v>85</v>
      </c>
      <c r="AV923" s="12" t="s">
        <v>85</v>
      </c>
      <c r="AW923" s="12" t="s">
        <v>32</v>
      </c>
      <c r="AX923" s="12" t="s">
        <v>76</v>
      </c>
      <c r="AY923" s="153" t="s">
        <v>375</v>
      </c>
    </row>
    <row r="924" spans="2:65" s="13" customFormat="1" ht="11.25" x14ac:dyDescent="0.2">
      <c r="B924" s="159"/>
      <c r="D924" s="152" t="s">
        <v>384</v>
      </c>
      <c r="E924" s="160" t="s">
        <v>1</v>
      </c>
      <c r="F924" s="161" t="s">
        <v>387</v>
      </c>
      <c r="H924" s="162">
        <v>172.51000000000002</v>
      </c>
      <c r="I924" s="163"/>
      <c r="L924" s="159"/>
      <c r="M924" s="164"/>
      <c r="T924" s="165"/>
      <c r="AT924" s="160" t="s">
        <v>384</v>
      </c>
      <c r="AU924" s="160" t="s">
        <v>85</v>
      </c>
      <c r="AV924" s="13" t="s">
        <v>382</v>
      </c>
      <c r="AW924" s="13" t="s">
        <v>32</v>
      </c>
      <c r="AX924" s="13" t="s">
        <v>83</v>
      </c>
      <c r="AY924" s="160" t="s">
        <v>375</v>
      </c>
    </row>
    <row r="925" spans="2:65" s="1" customFormat="1" ht="24.2" customHeight="1" x14ac:dyDescent="0.2">
      <c r="B925" s="32"/>
      <c r="C925" s="179" t="s">
        <v>1611</v>
      </c>
      <c r="D925" s="179" t="s">
        <v>657</v>
      </c>
      <c r="E925" s="180" t="s">
        <v>5134</v>
      </c>
      <c r="F925" s="181" t="s">
        <v>5135</v>
      </c>
      <c r="G925" s="182" t="s">
        <v>380</v>
      </c>
      <c r="H925" s="183">
        <v>104.339</v>
      </c>
      <c r="I925" s="184"/>
      <c r="J925" s="185">
        <f>ROUND(I925*H925,2)</f>
        <v>0</v>
      </c>
      <c r="K925" s="181" t="s">
        <v>381</v>
      </c>
      <c r="L925" s="186"/>
      <c r="M925" s="187" t="s">
        <v>1</v>
      </c>
      <c r="N925" s="188" t="s">
        <v>41</v>
      </c>
      <c r="P925" s="147">
        <f>O925*H925</f>
        <v>0</v>
      </c>
      <c r="Q925" s="147">
        <v>2.5000000000000001E-3</v>
      </c>
      <c r="R925" s="147">
        <f>Q925*H925</f>
        <v>0.26084750000000001</v>
      </c>
      <c r="S925" s="147">
        <v>0</v>
      </c>
      <c r="T925" s="148">
        <f>S925*H925</f>
        <v>0</v>
      </c>
      <c r="AR925" s="149" t="s">
        <v>585</v>
      </c>
      <c r="AT925" s="149" t="s">
        <v>657</v>
      </c>
      <c r="AU925" s="149" t="s">
        <v>85</v>
      </c>
      <c r="AY925" s="17" t="s">
        <v>375</v>
      </c>
      <c r="BE925" s="150">
        <f>IF(N925="základní",J925,0)</f>
        <v>0</v>
      </c>
      <c r="BF925" s="150">
        <f>IF(N925="snížená",J925,0)</f>
        <v>0</v>
      </c>
      <c r="BG925" s="150">
        <f>IF(N925="zákl. přenesená",J925,0)</f>
        <v>0</v>
      </c>
      <c r="BH925" s="150">
        <f>IF(N925="sníž. přenesená",J925,0)</f>
        <v>0</v>
      </c>
      <c r="BI925" s="150">
        <f>IF(N925="nulová",J925,0)</f>
        <v>0</v>
      </c>
      <c r="BJ925" s="17" t="s">
        <v>83</v>
      </c>
      <c r="BK925" s="150">
        <f>ROUND(I925*H925,2)</f>
        <v>0</v>
      </c>
      <c r="BL925" s="17" t="s">
        <v>491</v>
      </c>
      <c r="BM925" s="149" t="s">
        <v>5136</v>
      </c>
    </row>
    <row r="926" spans="2:65" s="12" customFormat="1" ht="11.25" x14ac:dyDescent="0.2">
      <c r="B926" s="151"/>
      <c r="D926" s="152" t="s">
        <v>384</v>
      </c>
      <c r="E926" s="153" t="s">
        <v>1</v>
      </c>
      <c r="F926" s="154" t="s">
        <v>5137</v>
      </c>
      <c r="H926" s="155">
        <v>168.71</v>
      </c>
      <c r="I926" s="156"/>
      <c r="L926" s="151"/>
      <c r="M926" s="157"/>
      <c r="T926" s="158"/>
      <c r="AT926" s="153" t="s">
        <v>384</v>
      </c>
      <c r="AU926" s="153" t="s">
        <v>85</v>
      </c>
      <c r="AV926" s="12" t="s">
        <v>85</v>
      </c>
      <c r="AW926" s="12" t="s">
        <v>32</v>
      </c>
      <c r="AX926" s="12" t="s">
        <v>76</v>
      </c>
      <c r="AY926" s="153" t="s">
        <v>375</v>
      </c>
    </row>
    <row r="927" spans="2:65" s="12" customFormat="1" ht="11.25" x14ac:dyDescent="0.2">
      <c r="B927" s="151"/>
      <c r="D927" s="152" t="s">
        <v>384</v>
      </c>
      <c r="E927" s="153" t="s">
        <v>1</v>
      </c>
      <c r="F927" s="154" t="s">
        <v>5132</v>
      </c>
      <c r="H927" s="155">
        <v>-7.66</v>
      </c>
      <c r="I927" s="156"/>
      <c r="L927" s="151"/>
      <c r="M927" s="157"/>
      <c r="T927" s="158"/>
      <c r="AT927" s="153" t="s">
        <v>384</v>
      </c>
      <c r="AU927" s="153" t="s">
        <v>85</v>
      </c>
      <c r="AV927" s="12" t="s">
        <v>85</v>
      </c>
      <c r="AW927" s="12" t="s">
        <v>32</v>
      </c>
      <c r="AX927" s="12" t="s">
        <v>76</v>
      </c>
      <c r="AY927" s="153" t="s">
        <v>375</v>
      </c>
    </row>
    <row r="928" spans="2:65" s="12" customFormat="1" ht="11.25" x14ac:dyDescent="0.2">
      <c r="B928" s="151"/>
      <c r="D928" s="152" t="s">
        <v>384</v>
      </c>
      <c r="E928" s="153" t="s">
        <v>1</v>
      </c>
      <c r="F928" s="154" t="s">
        <v>5138</v>
      </c>
      <c r="H928" s="155">
        <v>-61.68</v>
      </c>
      <c r="I928" s="156"/>
      <c r="L928" s="151"/>
      <c r="M928" s="157"/>
      <c r="T928" s="158"/>
      <c r="AT928" s="153" t="s">
        <v>384</v>
      </c>
      <c r="AU928" s="153" t="s">
        <v>85</v>
      </c>
      <c r="AV928" s="12" t="s">
        <v>85</v>
      </c>
      <c r="AW928" s="12" t="s">
        <v>32</v>
      </c>
      <c r="AX928" s="12" t="s">
        <v>76</v>
      </c>
      <c r="AY928" s="153" t="s">
        <v>375</v>
      </c>
    </row>
    <row r="929" spans="2:65" s="13" customFormat="1" ht="11.25" x14ac:dyDescent="0.2">
      <c r="B929" s="159"/>
      <c r="D929" s="152" t="s">
        <v>384</v>
      </c>
      <c r="E929" s="160" t="s">
        <v>1</v>
      </c>
      <c r="F929" s="161" t="s">
        <v>387</v>
      </c>
      <c r="H929" s="162">
        <v>99.37</v>
      </c>
      <c r="I929" s="163"/>
      <c r="L929" s="159"/>
      <c r="M929" s="164"/>
      <c r="T929" s="165"/>
      <c r="AT929" s="160" t="s">
        <v>384</v>
      </c>
      <c r="AU929" s="160" t="s">
        <v>85</v>
      </c>
      <c r="AV929" s="13" t="s">
        <v>382</v>
      </c>
      <c r="AW929" s="13" t="s">
        <v>32</v>
      </c>
      <c r="AX929" s="13" t="s">
        <v>83</v>
      </c>
      <c r="AY929" s="160" t="s">
        <v>375</v>
      </c>
    </row>
    <row r="930" spans="2:65" s="12" customFormat="1" ht="11.25" x14ac:dyDescent="0.2">
      <c r="B930" s="151"/>
      <c r="D930" s="152" t="s">
        <v>384</v>
      </c>
      <c r="F930" s="154" t="s">
        <v>5139</v>
      </c>
      <c r="H930" s="155">
        <v>104.339</v>
      </c>
      <c r="I930" s="156"/>
      <c r="L930" s="151"/>
      <c r="M930" s="157"/>
      <c r="T930" s="158"/>
      <c r="AT930" s="153" t="s">
        <v>384</v>
      </c>
      <c r="AU930" s="153" t="s">
        <v>85</v>
      </c>
      <c r="AV930" s="12" t="s">
        <v>85</v>
      </c>
      <c r="AW930" s="12" t="s">
        <v>4</v>
      </c>
      <c r="AX930" s="12" t="s">
        <v>83</v>
      </c>
      <c r="AY930" s="153" t="s">
        <v>375</v>
      </c>
    </row>
    <row r="931" spans="2:65" s="1" customFormat="1" ht="24.2" customHeight="1" x14ac:dyDescent="0.2">
      <c r="B931" s="32"/>
      <c r="C931" s="179" t="s">
        <v>1616</v>
      </c>
      <c r="D931" s="179" t="s">
        <v>657</v>
      </c>
      <c r="E931" s="180" t="s">
        <v>5140</v>
      </c>
      <c r="F931" s="181" t="s">
        <v>5141</v>
      </c>
      <c r="G931" s="182" t="s">
        <v>380</v>
      </c>
      <c r="H931" s="183">
        <v>71.305999999999997</v>
      </c>
      <c r="I931" s="184"/>
      <c r="J931" s="185">
        <f>ROUND(I931*H931,2)</f>
        <v>0</v>
      </c>
      <c r="K931" s="181" t="s">
        <v>381</v>
      </c>
      <c r="L931" s="186"/>
      <c r="M931" s="187" t="s">
        <v>1</v>
      </c>
      <c r="N931" s="188" t="s">
        <v>41</v>
      </c>
      <c r="P931" s="147">
        <f>O931*H931</f>
        <v>0</v>
      </c>
      <c r="Q931" s="147">
        <v>1.5E-3</v>
      </c>
      <c r="R931" s="147">
        <f>Q931*H931</f>
        <v>0.106959</v>
      </c>
      <c r="S931" s="147">
        <v>0</v>
      </c>
      <c r="T931" s="148">
        <f>S931*H931</f>
        <v>0</v>
      </c>
      <c r="AR931" s="149" t="s">
        <v>585</v>
      </c>
      <c r="AT931" s="149" t="s">
        <v>657</v>
      </c>
      <c r="AU931" s="149" t="s">
        <v>85</v>
      </c>
      <c r="AY931" s="17" t="s">
        <v>375</v>
      </c>
      <c r="BE931" s="150">
        <f>IF(N931="základní",J931,0)</f>
        <v>0</v>
      </c>
      <c r="BF931" s="150">
        <f>IF(N931="snížená",J931,0)</f>
        <v>0</v>
      </c>
      <c r="BG931" s="150">
        <f>IF(N931="zákl. přenesená",J931,0)</f>
        <v>0</v>
      </c>
      <c r="BH931" s="150">
        <f>IF(N931="sníž. přenesená",J931,0)</f>
        <v>0</v>
      </c>
      <c r="BI931" s="150">
        <f>IF(N931="nulová",J931,0)</f>
        <v>0</v>
      </c>
      <c r="BJ931" s="17" t="s">
        <v>83</v>
      </c>
      <c r="BK931" s="150">
        <f>ROUND(I931*H931,2)</f>
        <v>0</v>
      </c>
      <c r="BL931" s="17" t="s">
        <v>491</v>
      </c>
      <c r="BM931" s="149" t="s">
        <v>5142</v>
      </c>
    </row>
    <row r="932" spans="2:65" s="12" customFormat="1" ht="11.25" x14ac:dyDescent="0.2">
      <c r="B932" s="151"/>
      <c r="D932" s="152" t="s">
        <v>384</v>
      </c>
      <c r="E932" s="153" t="s">
        <v>1</v>
      </c>
      <c r="F932" s="154" t="s">
        <v>4390</v>
      </c>
      <c r="H932" s="155">
        <v>67.91</v>
      </c>
      <c r="I932" s="156"/>
      <c r="L932" s="151"/>
      <c r="M932" s="157"/>
      <c r="T932" s="158"/>
      <c r="AT932" s="153" t="s">
        <v>384</v>
      </c>
      <c r="AU932" s="153" t="s">
        <v>85</v>
      </c>
      <c r="AV932" s="12" t="s">
        <v>85</v>
      </c>
      <c r="AW932" s="12" t="s">
        <v>32</v>
      </c>
      <c r="AX932" s="12" t="s">
        <v>83</v>
      </c>
      <c r="AY932" s="153" t="s">
        <v>375</v>
      </c>
    </row>
    <row r="933" spans="2:65" s="12" customFormat="1" ht="11.25" x14ac:dyDescent="0.2">
      <c r="B933" s="151"/>
      <c r="D933" s="152" t="s">
        <v>384</v>
      </c>
      <c r="F933" s="154" t="s">
        <v>5143</v>
      </c>
      <c r="H933" s="155">
        <v>71.305999999999997</v>
      </c>
      <c r="I933" s="156"/>
      <c r="L933" s="151"/>
      <c r="M933" s="157"/>
      <c r="T933" s="158"/>
      <c r="AT933" s="153" t="s">
        <v>384</v>
      </c>
      <c r="AU933" s="153" t="s">
        <v>85</v>
      </c>
      <c r="AV933" s="12" t="s">
        <v>85</v>
      </c>
      <c r="AW933" s="12" t="s">
        <v>4</v>
      </c>
      <c r="AX933" s="12" t="s">
        <v>83</v>
      </c>
      <c r="AY933" s="153" t="s">
        <v>375</v>
      </c>
    </row>
    <row r="934" spans="2:65" s="1" customFormat="1" ht="24.2" customHeight="1" x14ac:dyDescent="0.2">
      <c r="B934" s="32"/>
      <c r="C934" s="179" t="s">
        <v>1620</v>
      </c>
      <c r="D934" s="179" t="s">
        <v>657</v>
      </c>
      <c r="E934" s="180" t="s">
        <v>1387</v>
      </c>
      <c r="F934" s="181" t="s">
        <v>5144</v>
      </c>
      <c r="G934" s="182" t="s">
        <v>380</v>
      </c>
      <c r="H934" s="183">
        <v>5.492</v>
      </c>
      <c r="I934" s="184"/>
      <c r="J934" s="185">
        <f>ROUND(I934*H934,2)</f>
        <v>0</v>
      </c>
      <c r="K934" s="181" t="s">
        <v>381</v>
      </c>
      <c r="L934" s="186"/>
      <c r="M934" s="187" t="s">
        <v>1</v>
      </c>
      <c r="N934" s="188" t="s">
        <v>41</v>
      </c>
      <c r="P934" s="147">
        <f>O934*H934</f>
        <v>0</v>
      </c>
      <c r="Q934" s="147">
        <v>1.8E-3</v>
      </c>
      <c r="R934" s="147">
        <f>Q934*H934</f>
        <v>9.8855999999999996E-3</v>
      </c>
      <c r="S934" s="147">
        <v>0</v>
      </c>
      <c r="T934" s="148">
        <f>S934*H934</f>
        <v>0</v>
      </c>
      <c r="AR934" s="149" t="s">
        <v>585</v>
      </c>
      <c r="AT934" s="149" t="s">
        <v>657</v>
      </c>
      <c r="AU934" s="149" t="s">
        <v>85</v>
      </c>
      <c r="AY934" s="17" t="s">
        <v>375</v>
      </c>
      <c r="BE934" s="150">
        <f>IF(N934="základní",J934,0)</f>
        <v>0</v>
      </c>
      <c r="BF934" s="150">
        <f>IF(N934="snížená",J934,0)</f>
        <v>0</v>
      </c>
      <c r="BG934" s="150">
        <f>IF(N934="zákl. přenesená",J934,0)</f>
        <v>0</v>
      </c>
      <c r="BH934" s="150">
        <f>IF(N934="sníž. přenesená",J934,0)</f>
        <v>0</v>
      </c>
      <c r="BI934" s="150">
        <f>IF(N934="nulová",J934,0)</f>
        <v>0</v>
      </c>
      <c r="BJ934" s="17" t="s">
        <v>83</v>
      </c>
      <c r="BK934" s="150">
        <f>ROUND(I934*H934,2)</f>
        <v>0</v>
      </c>
      <c r="BL934" s="17" t="s">
        <v>491</v>
      </c>
      <c r="BM934" s="149" t="s">
        <v>1389</v>
      </c>
    </row>
    <row r="935" spans="2:65" s="12" customFormat="1" ht="11.25" x14ac:dyDescent="0.2">
      <c r="B935" s="151"/>
      <c r="D935" s="152" t="s">
        <v>384</v>
      </c>
      <c r="E935" s="153" t="s">
        <v>1</v>
      </c>
      <c r="F935" s="154" t="s">
        <v>4393</v>
      </c>
      <c r="H935" s="155">
        <v>5.23</v>
      </c>
      <c r="I935" s="156"/>
      <c r="L935" s="151"/>
      <c r="M935" s="157"/>
      <c r="T935" s="158"/>
      <c r="AT935" s="153" t="s">
        <v>384</v>
      </c>
      <c r="AU935" s="153" t="s">
        <v>85</v>
      </c>
      <c r="AV935" s="12" t="s">
        <v>85</v>
      </c>
      <c r="AW935" s="12" t="s">
        <v>32</v>
      </c>
      <c r="AX935" s="12" t="s">
        <v>83</v>
      </c>
      <c r="AY935" s="153" t="s">
        <v>375</v>
      </c>
    </row>
    <row r="936" spans="2:65" s="12" customFormat="1" ht="11.25" x14ac:dyDescent="0.2">
      <c r="B936" s="151"/>
      <c r="D936" s="152" t="s">
        <v>384</v>
      </c>
      <c r="F936" s="154" t="s">
        <v>5145</v>
      </c>
      <c r="H936" s="155">
        <v>5.492</v>
      </c>
      <c r="I936" s="156"/>
      <c r="L936" s="151"/>
      <c r="M936" s="157"/>
      <c r="T936" s="158"/>
      <c r="AT936" s="153" t="s">
        <v>384</v>
      </c>
      <c r="AU936" s="153" t="s">
        <v>85</v>
      </c>
      <c r="AV936" s="12" t="s">
        <v>85</v>
      </c>
      <c r="AW936" s="12" t="s">
        <v>4</v>
      </c>
      <c r="AX936" s="12" t="s">
        <v>83</v>
      </c>
      <c r="AY936" s="153" t="s">
        <v>375</v>
      </c>
    </row>
    <row r="937" spans="2:65" s="1" customFormat="1" ht="24.2" customHeight="1" x14ac:dyDescent="0.2">
      <c r="B937" s="32"/>
      <c r="C937" s="138" t="s">
        <v>1624</v>
      </c>
      <c r="D937" s="138" t="s">
        <v>377</v>
      </c>
      <c r="E937" s="139" t="s">
        <v>1392</v>
      </c>
      <c r="F937" s="140" t="s">
        <v>1393</v>
      </c>
      <c r="G937" s="141" t="s">
        <v>380</v>
      </c>
      <c r="H937" s="142">
        <v>15.398</v>
      </c>
      <c r="I937" s="143"/>
      <c r="J937" s="144">
        <f>ROUND(I937*H937,2)</f>
        <v>0</v>
      </c>
      <c r="K937" s="140" t="s">
        <v>381</v>
      </c>
      <c r="L937" s="32"/>
      <c r="M937" s="145" t="s">
        <v>1</v>
      </c>
      <c r="N937" s="146" t="s">
        <v>41</v>
      </c>
      <c r="P937" s="147">
        <f>O937*H937</f>
        <v>0</v>
      </c>
      <c r="Q937" s="147">
        <v>6.0000000000000001E-3</v>
      </c>
      <c r="R937" s="147">
        <f>Q937*H937</f>
        <v>9.2387999999999998E-2</v>
      </c>
      <c r="S937" s="147">
        <v>0</v>
      </c>
      <c r="T937" s="148">
        <f>S937*H937</f>
        <v>0</v>
      </c>
      <c r="AR937" s="149" t="s">
        <v>491</v>
      </c>
      <c r="AT937" s="149" t="s">
        <v>377</v>
      </c>
      <c r="AU937" s="149" t="s">
        <v>85</v>
      </c>
      <c r="AY937" s="17" t="s">
        <v>375</v>
      </c>
      <c r="BE937" s="150">
        <f>IF(N937="základní",J937,0)</f>
        <v>0</v>
      </c>
      <c r="BF937" s="150">
        <f>IF(N937="snížená",J937,0)</f>
        <v>0</v>
      </c>
      <c r="BG937" s="150">
        <f>IF(N937="zákl. přenesená",J937,0)</f>
        <v>0</v>
      </c>
      <c r="BH937" s="150">
        <f>IF(N937="sníž. přenesená",J937,0)</f>
        <v>0</v>
      </c>
      <c r="BI937" s="150">
        <f>IF(N937="nulová",J937,0)</f>
        <v>0</v>
      </c>
      <c r="BJ937" s="17" t="s">
        <v>83</v>
      </c>
      <c r="BK937" s="150">
        <f>ROUND(I937*H937,2)</f>
        <v>0</v>
      </c>
      <c r="BL937" s="17" t="s">
        <v>491</v>
      </c>
      <c r="BM937" s="149" t="s">
        <v>1411</v>
      </c>
    </row>
    <row r="938" spans="2:65" s="12" customFormat="1" ht="11.25" x14ac:dyDescent="0.2">
      <c r="B938" s="151"/>
      <c r="D938" s="152" t="s">
        <v>384</v>
      </c>
      <c r="E938" s="153" t="s">
        <v>1</v>
      </c>
      <c r="F938" s="154" t="s">
        <v>1412</v>
      </c>
      <c r="H938" s="155">
        <v>15.398</v>
      </c>
      <c r="I938" s="156"/>
      <c r="L938" s="151"/>
      <c r="M938" s="157"/>
      <c r="T938" s="158"/>
      <c r="AT938" s="153" t="s">
        <v>384</v>
      </c>
      <c r="AU938" s="153" t="s">
        <v>85</v>
      </c>
      <c r="AV938" s="12" t="s">
        <v>85</v>
      </c>
      <c r="AW938" s="12" t="s">
        <v>32</v>
      </c>
      <c r="AX938" s="12" t="s">
        <v>83</v>
      </c>
      <c r="AY938" s="153" t="s">
        <v>375</v>
      </c>
    </row>
    <row r="939" spans="2:65" s="1" customFormat="1" ht="24.2" customHeight="1" x14ac:dyDescent="0.2">
      <c r="B939" s="32"/>
      <c r="C939" s="179" t="s">
        <v>1628</v>
      </c>
      <c r="D939" s="179" t="s">
        <v>657</v>
      </c>
      <c r="E939" s="180" t="s">
        <v>1402</v>
      </c>
      <c r="F939" s="181" t="s">
        <v>5146</v>
      </c>
      <c r="G939" s="182" t="s">
        <v>380</v>
      </c>
      <c r="H939" s="183">
        <v>16.167999999999999</v>
      </c>
      <c r="I939" s="184"/>
      <c r="J939" s="185">
        <f>ROUND(I939*H939,2)</f>
        <v>0</v>
      </c>
      <c r="K939" s="181" t="s">
        <v>381</v>
      </c>
      <c r="L939" s="186"/>
      <c r="M939" s="187" t="s">
        <v>1</v>
      </c>
      <c r="N939" s="188" t="s">
        <v>41</v>
      </c>
      <c r="P939" s="147">
        <f>O939*H939</f>
        <v>0</v>
      </c>
      <c r="Q939" s="147">
        <v>4.1000000000000003E-3</v>
      </c>
      <c r="R939" s="147">
        <f>Q939*H939</f>
        <v>6.6288800000000009E-2</v>
      </c>
      <c r="S939" s="147">
        <v>0</v>
      </c>
      <c r="T939" s="148">
        <f>S939*H939</f>
        <v>0</v>
      </c>
      <c r="AR939" s="149" t="s">
        <v>585</v>
      </c>
      <c r="AT939" s="149" t="s">
        <v>657</v>
      </c>
      <c r="AU939" s="149" t="s">
        <v>85</v>
      </c>
      <c r="AY939" s="17" t="s">
        <v>375</v>
      </c>
      <c r="BE939" s="150">
        <f>IF(N939="základní",J939,0)</f>
        <v>0</v>
      </c>
      <c r="BF939" s="150">
        <f>IF(N939="snížená",J939,0)</f>
        <v>0</v>
      </c>
      <c r="BG939" s="150">
        <f>IF(N939="zákl. přenesená",J939,0)</f>
        <v>0</v>
      </c>
      <c r="BH939" s="150">
        <f>IF(N939="sníž. přenesená",J939,0)</f>
        <v>0</v>
      </c>
      <c r="BI939" s="150">
        <f>IF(N939="nulová",J939,0)</f>
        <v>0</v>
      </c>
      <c r="BJ939" s="17" t="s">
        <v>83</v>
      </c>
      <c r="BK939" s="150">
        <f>ROUND(I939*H939,2)</f>
        <v>0</v>
      </c>
      <c r="BL939" s="17" t="s">
        <v>491</v>
      </c>
      <c r="BM939" s="149" t="s">
        <v>1414</v>
      </c>
    </row>
    <row r="940" spans="2:65" s="12" customFormat="1" ht="11.25" x14ac:dyDescent="0.2">
      <c r="B940" s="151"/>
      <c r="D940" s="152" t="s">
        <v>384</v>
      </c>
      <c r="E940" s="153" t="s">
        <v>1</v>
      </c>
      <c r="F940" s="154" t="s">
        <v>1412</v>
      </c>
      <c r="H940" s="155">
        <v>15.398</v>
      </c>
      <c r="I940" s="156"/>
      <c r="L940" s="151"/>
      <c r="M940" s="157"/>
      <c r="T940" s="158"/>
      <c r="AT940" s="153" t="s">
        <v>384</v>
      </c>
      <c r="AU940" s="153" t="s">
        <v>85</v>
      </c>
      <c r="AV940" s="12" t="s">
        <v>85</v>
      </c>
      <c r="AW940" s="12" t="s">
        <v>32</v>
      </c>
      <c r="AX940" s="12" t="s">
        <v>83</v>
      </c>
      <c r="AY940" s="153" t="s">
        <v>375</v>
      </c>
    </row>
    <row r="941" spans="2:65" s="12" customFormat="1" ht="11.25" x14ac:dyDescent="0.2">
      <c r="B941" s="151"/>
      <c r="D941" s="152" t="s">
        <v>384</v>
      </c>
      <c r="F941" s="154" t="s">
        <v>5147</v>
      </c>
      <c r="H941" s="155">
        <v>16.167999999999999</v>
      </c>
      <c r="I941" s="156"/>
      <c r="L941" s="151"/>
      <c r="M941" s="157"/>
      <c r="T941" s="158"/>
      <c r="AT941" s="153" t="s">
        <v>384</v>
      </c>
      <c r="AU941" s="153" t="s">
        <v>85</v>
      </c>
      <c r="AV941" s="12" t="s">
        <v>85</v>
      </c>
      <c r="AW941" s="12" t="s">
        <v>4</v>
      </c>
      <c r="AX941" s="12" t="s">
        <v>83</v>
      </c>
      <c r="AY941" s="153" t="s">
        <v>375</v>
      </c>
    </row>
    <row r="942" spans="2:65" s="1" customFormat="1" ht="33" customHeight="1" x14ac:dyDescent="0.2">
      <c r="B942" s="32"/>
      <c r="C942" s="138" t="s">
        <v>1632</v>
      </c>
      <c r="D942" s="138" t="s">
        <v>377</v>
      </c>
      <c r="E942" s="139" t="s">
        <v>1417</v>
      </c>
      <c r="F942" s="140" t="s">
        <v>1418</v>
      </c>
      <c r="G942" s="141" t="s">
        <v>380</v>
      </c>
      <c r="H942" s="142">
        <v>99.29</v>
      </c>
      <c r="I942" s="143"/>
      <c r="J942" s="144">
        <f>ROUND(I942*H942,2)</f>
        <v>0</v>
      </c>
      <c r="K942" s="140" t="s">
        <v>381</v>
      </c>
      <c r="L942" s="32"/>
      <c r="M942" s="145" t="s">
        <v>1</v>
      </c>
      <c r="N942" s="146" t="s">
        <v>41</v>
      </c>
      <c r="P942" s="147">
        <f>O942*H942</f>
        <v>0</v>
      </c>
      <c r="Q942" s="147">
        <v>1.16E-3</v>
      </c>
      <c r="R942" s="147">
        <f>Q942*H942</f>
        <v>0.11517640000000001</v>
      </c>
      <c r="S942" s="147">
        <v>0</v>
      </c>
      <c r="T942" s="148">
        <f>S942*H942</f>
        <v>0</v>
      </c>
      <c r="AR942" s="149" t="s">
        <v>491</v>
      </c>
      <c r="AT942" s="149" t="s">
        <v>377</v>
      </c>
      <c r="AU942" s="149" t="s">
        <v>85</v>
      </c>
      <c r="AY942" s="17" t="s">
        <v>375</v>
      </c>
      <c r="BE942" s="150">
        <f>IF(N942="základní",J942,0)</f>
        <v>0</v>
      </c>
      <c r="BF942" s="150">
        <f>IF(N942="snížená",J942,0)</f>
        <v>0</v>
      </c>
      <c r="BG942" s="150">
        <f>IF(N942="zákl. přenesená",J942,0)</f>
        <v>0</v>
      </c>
      <c r="BH942" s="150">
        <f>IF(N942="sníž. přenesená",J942,0)</f>
        <v>0</v>
      </c>
      <c r="BI942" s="150">
        <f>IF(N942="nulová",J942,0)</f>
        <v>0</v>
      </c>
      <c r="BJ942" s="17" t="s">
        <v>83</v>
      </c>
      <c r="BK942" s="150">
        <f>ROUND(I942*H942,2)</f>
        <v>0</v>
      </c>
      <c r="BL942" s="17" t="s">
        <v>491</v>
      </c>
      <c r="BM942" s="149" t="s">
        <v>1419</v>
      </c>
    </row>
    <row r="943" spans="2:65" s="14" customFormat="1" ht="11.25" x14ac:dyDescent="0.2">
      <c r="B943" s="166"/>
      <c r="D943" s="152" t="s">
        <v>384</v>
      </c>
      <c r="E943" s="167" t="s">
        <v>1</v>
      </c>
      <c r="F943" s="168" t="s">
        <v>1339</v>
      </c>
      <c r="H943" s="167" t="s">
        <v>1</v>
      </c>
      <c r="I943" s="169"/>
      <c r="L943" s="166"/>
      <c r="M943" s="170"/>
      <c r="T943" s="171"/>
      <c r="AT943" s="167" t="s">
        <v>384</v>
      </c>
      <c r="AU943" s="167" t="s">
        <v>85</v>
      </c>
      <c r="AV943" s="14" t="s">
        <v>83</v>
      </c>
      <c r="AW943" s="14" t="s">
        <v>32</v>
      </c>
      <c r="AX943" s="14" t="s">
        <v>76</v>
      </c>
      <c r="AY943" s="167" t="s">
        <v>375</v>
      </c>
    </row>
    <row r="944" spans="2:65" s="12" customFormat="1" ht="11.25" x14ac:dyDescent="0.2">
      <c r="B944" s="151"/>
      <c r="D944" s="152" t="s">
        <v>384</v>
      </c>
      <c r="E944" s="153" t="s">
        <v>1</v>
      </c>
      <c r="F944" s="154" t="s">
        <v>4436</v>
      </c>
      <c r="H944" s="155">
        <v>99.29</v>
      </c>
      <c r="I944" s="156"/>
      <c r="L944" s="151"/>
      <c r="M944" s="157"/>
      <c r="T944" s="158"/>
      <c r="AT944" s="153" t="s">
        <v>384</v>
      </c>
      <c r="AU944" s="153" t="s">
        <v>85</v>
      </c>
      <c r="AV944" s="12" t="s">
        <v>85</v>
      </c>
      <c r="AW944" s="12" t="s">
        <v>32</v>
      </c>
      <c r="AX944" s="12" t="s">
        <v>76</v>
      </c>
      <c r="AY944" s="153" t="s">
        <v>375</v>
      </c>
    </row>
    <row r="945" spans="2:65" s="13" customFormat="1" ht="11.25" x14ac:dyDescent="0.2">
      <c r="B945" s="159"/>
      <c r="D945" s="152" t="s">
        <v>384</v>
      </c>
      <c r="E945" s="160" t="s">
        <v>1</v>
      </c>
      <c r="F945" s="161" t="s">
        <v>387</v>
      </c>
      <c r="H945" s="162">
        <v>99.29</v>
      </c>
      <c r="I945" s="163"/>
      <c r="L945" s="159"/>
      <c r="M945" s="164"/>
      <c r="T945" s="165"/>
      <c r="AT945" s="160" t="s">
        <v>384</v>
      </c>
      <c r="AU945" s="160" t="s">
        <v>85</v>
      </c>
      <c r="AV945" s="13" t="s">
        <v>382</v>
      </c>
      <c r="AW945" s="13" t="s">
        <v>32</v>
      </c>
      <c r="AX945" s="13" t="s">
        <v>83</v>
      </c>
      <c r="AY945" s="160" t="s">
        <v>375</v>
      </c>
    </row>
    <row r="946" spans="2:65" s="1" customFormat="1" ht="24.2" customHeight="1" x14ac:dyDescent="0.2">
      <c r="B946" s="32"/>
      <c r="C946" s="179" t="s">
        <v>1636</v>
      </c>
      <c r="D946" s="179" t="s">
        <v>657</v>
      </c>
      <c r="E946" s="180" t="s">
        <v>1367</v>
      </c>
      <c r="F946" s="181" t="s">
        <v>5148</v>
      </c>
      <c r="G946" s="182" t="s">
        <v>380</v>
      </c>
      <c r="H946" s="183">
        <v>101.276</v>
      </c>
      <c r="I946" s="184"/>
      <c r="J946" s="185">
        <f>ROUND(I946*H946,2)</f>
        <v>0</v>
      </c>
      <c r="K946" s="181" t="s">
        <v>381</v>
      </c>
      <c r="L946" s="186"/>
      <c r="M946" s="187" t="s">
        <v>1</v>
      </c>
      <c r="N946" s="188" t="s">
        <v>41</v>
      </c>
      <c r="P946" s="147">
        <f>O946*H946</f>
        <v>0</v>
      </c>
      <c r="Q946" s="147">
        <v>6.0000000000000001E-3</v>
      </c>
      <c r="R946" s="147">
        <f>Q946*H946</f>
        <v>0.60765599999999997</v>
      </c>
      <c r="S946" s="147">
        <v>0</v>
      </c>
      <c r="T946" s="148">
        <f>S946*H946</f>
        <v>0</v>
      </c>
      <c r="AR946" s="149" t="s">
        <v>585</v>
      </c>
      <c r="AT946" s="149" t="s">
        <v>657</v>
      </c>
      <c r="AU946" s="149" t="s">
        <v>85</v>
      </c>
      <c r="AY946" s="17" t="s">
        <v>375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83</v>
      </c>
      <c r="BK946" s="150">
        <f>ROUND(I946*H946,2)</f>
        <v>0</v>
      </c>
      <c r="BL946" s="17" t="s">
        <v>491</v>
      </c>
      <c r="BM946" s="149" t="s">
        <v>1421</v>
      </c>
    </row>
    <row r="947" spans="2:65" s="12" customFormat="1" ht="11.25" x14ac:dyDescent="0.2">
      <c r="B947" s="151"/>
      <c r="D947" s="152" t="s">
        <v>384</v>
      </c>
      <c r="F947" s="154" t="s">
        <v>5149</v>
      </c>
      <c r="H947" s="155">
        <v>101.276</v>
      </c>
      <c r="I947" s="156"/>
      <c r="L947" s="151"/>
      <c r="M947" s="157"/>
      <c r="T947" s="158"/>
      <c r="AT947" s="153" t="s">
        <v>384</v>
      </c>
      <c r="AU947" s="153" t="s">
        <v>85</v>
      </c>
      <c r="AV947" s="12" t="s">
        <v>85</v>
      </c>
      <c r="AW947" s="12" t="s">
        <v>4</v>
      </c>
      <c r="AX947" s="12" t="s">
        <v>83</v>
      </c>
      <c r="AY947" s="153" t="s">
        <v>375</v>
      </c>
    </row>
    <row r="948" spans="2:65" s="1" customFormat="1" ht="24.2" customHeight="1" x14ac:dyDescent="0.2">
      <c r="B948" s="32"/>
      <c r="C948" s="138" t="s">
        <v>1640</v>
      </c>
      <c r="D948" s="138" t="s">
        <v>377</v>
      </c>
      <c r="E948" s="139" t="s">
        <v>1424</v>
      </c>
      <c r="F948" s="140" t="s">
        <v>1425</v>
      </c>
      <c r="G948" s="141" t="s">
        <v>380</v>
      </c>
      <c r="H948" s="142">
        <v>122.15</v>
      </c>
      <c r="I948" s="143"/>
      <c r="J948" s="144">
        <f>ROUND(I948*H948,2)</f>
        <v>0</v>
      </c>
      <c r="K948" s="140" t="s">
        <v>381</v>
      </c>
      <c r="L948" s="32"/>
      <c r="M948" s="145" t="s">
        <v>1</v>
      </c>
      <c r="N948" s="146" t="s">
        <v>41</v>
      </c>
      <c r="P948" s="147">
        <f>O948*H948</f>
        <v>0</v>
      </c>
      <c r="Q948" s="147">
        <v>1.16E-3</v>
      </c>
      <c r="R948" s="147">
        <f>Q948*H948</f>
        <v>0.14169400000000001</v>
      </c>
      <c r="S948" s="147">
        <v>0</v>
      </c>
      <c r="T948" s="148">
        <f>S948*H948</f>
        <v>0</v>
      </c>
      <c r="AR948" s="149" t="s">
        <v>491</v>
      </c>
      <c r="AT948" s="149" t="s">
        <v>377</v>
      </c>
      <c r="AU948" s="149" t="s">
        <v>85</v>
      </c>
      <c r="AY948" s="17" t="s">
        <v>375</v>
      </c>
      <c r="BE948" s="150">
        <f>IF(N948="základní",J948,0)</f>
        <v>0</v>
      </c>
      <c r="BF948" s="150">
        <f>IF(N948="snížená",J948,0)</f>
        <v>0</v>
      </c>
      <c r="BG948" s="150">
        <f>IF(N948="zákl. přenesená",J948,0)</f>
        <v>0</v>
      </c>
      <c r="BH948" s="150">
        <f>IF(N948="sníž. přenesená",J948,0)</f>
        <v>0</v>
      </c>
      <c r="BI948" s="150">
        <f>IF(N948="nulová",J948,0)</f>
        <v>0</v>
      </c>
      <c r="BJ948" s="17" t="s">
        <v>83</v>
      </c>
      <c r="BK948" s="150">
        <f>ROUND(I948*H948,2)</f>
        <v>0</v>
      </c>
      <c r="BL948" s="17" t="s">
        <v>491</v>
      </c>
      <c r="BM948" s="149" t="s">
        <v>1426</v>
      </c>
    </row>
    <row r="949" spans="2:65" s="14" customFormat="1" ht="11.25" x14ac:dyDescent="0.2">
      <c r="B949" s="166"/>
      <c r="D949" s="152" t="s">
        <v>384</v>
      </c>
      <c r="E949" s="167" t="s">
        <v>1</v>
      </c>
      <c r="F949" s="168" t="s">
        <v>1339</v>
      </c>
      <c r="H949" s="167" t="s">
        <v>1</v>
      </c>
      <c r="I949" s="169"/>
      <c r="L949" s="166"/>
      <c r="M949" s="170"/>
      <c r="T949" s="171"/>
      <c r="AT949" s="167" t="s">
        <v>384</v>
      </c>
      <c r="AU949" s="167" t="s">
        <v>85</v>
      </c>
      <c r="AV949" s="14" t="s">
        <v>83</v>
      </c>
      <c r="AW949" s="14" t="s">
        <v>32</v>
      </c>
      <c r="AX949" s="14" t="s">
        <v>76</v>
      </c>
      <c r="AY949" s="167" t="s">
        <v>375</v>
      </c>
    </row>
    <row r="950" spans="2:65" s="12" customFormat="1" ht="11.25" x14ac:dyDescent="0.2">
      <c r="B950" s="151"/>
      <c r="D950" s="152" t="s">
        <v>384</v>
      </c>
      <c r="E950" s="153" t="s">
        <v>1</v>
      </c>
      <c r="F950" s="154" t="s">
        <v>4436</v>
      </c>
      <c r="H950" s="155">
        <v>99.29</v>
      </c>
      <c r="I950" s="156"/>
      <c r="L950" s="151"/>
      <c r="M950" s="157"/>
      <c r="T950" s="158"/>
      <c r="AT950" s="153" t="s">
        <v>384</v>
      </c>
      <c r="AU950" s="153" t="s">
        <v>85</v>
      </c>
      <c r="AV950" s="12" t="s">
        <v>85</v>
      </c>
      <c r="AW950" s="12" t="s">
        <v>32</v>
      </c>
      <c r="AX950" s="12" t="s">
        <v>76</v>
      </c>
      <c r="AY950" s="153" t="s">
        <v>375</v>
      </c>
    </row>
    <row r="951" spans="2:65" s="12" customFormat="1" ht="11.25" x14ac:dyDescent="0.2">
      <c r="B951" s="151"/>
      <c r="D951" s="152" t="s">
        <v>384</v>
      </c>
      <c r="E951" s="153" t="s">
        <v>1</v>
      </c>
      <c r="F951" s="154" t="s">
        <v>4444</v>
      </c>
      <c r="H951" s="155">
        <v>22.86</v>
      </c>
      <c r="I951" s="156"/>
      <c r="L951" s="151"/>
      <c r="M951" s="157"/>
      <c r="T951" s="158"/>
      <c r="AT951" s="153" t="s">
        <v>384</v>
      </c>
      <c r="AU951" s="153" t="s">
        <v>85</v>
      </c>
      <c r="AV951" s="12" t="s">
        <v>85</v>
      </c>
      <c r="AW951" s="12" t="s">
        <v>32</v>
      </c>
      <c r="AX951" s="12" t="s">
        <v>76</v>
      </c>
      <c r="AY951" s="153" t="s">
        <v>375</v>
      </c>
    </row>
    <row r="952" spans="2:65" s="13" customFormat="1" ht="11.25" x14ac:dyDescent="0.2">
      <c r="B952" s="159"/>
      <c r="D952" s="152" t="s">
        <v>384</v>
      </c>
      <c r="E952" s="160" t="s">
        <v>1</v>
      </c>
      <c r="F952" s="161" t="s">
        <v>387</v>
      </c>
      <c r="H952" s="162">
        <v>122.15</v>
      </c>
      <c r="I952" s="163"/>
      <c r="L952" s="159"/>
      <c r="M952" s="164"/>
      <c r="T952" s="165"/>
      <c r="AT952" s="160" t="s">
        <v>384</v>
      </c>
      <c r="AU952" s="160" t="s">
        <v>85</v>
      </c>
      <c r="AV952" s="13" t="s">
        <v>382</v>
      </c>
      <c r="AW952" s="13" t="s">
        <v>32</v>
      </c>
      <c r="AX952" s="13" t="s">
        <v>83</v>
      </c>
      <c r="AY952" s="160" t="s">
        <v>375</v>
      </c>
    </row>
    <row r="953" spans="2:65" s="1" customFormat="1" ht="16.5" customHeight="1" x14ac:dyDescent="0.2">
      <c r="B953" s="32"/>
      <c r="C953" s="179" t="s">
        <v>1644</v>
      </c>
      <c r="D953" s="179" t="s">
        <v>657</v>
      </c>
      <c r="E953" s="180" t="s">
        <v>1428</v>
      </c>
      <c r="F953" s="181" t="s">
        <v>1429</v>
      </c>
      <c r="G953" s="182" t="s">
        <v>390</v>
      </c>
      <c r="H953" s="183">
        <v>21.117999999999999</v>
      </c>
      <c r="I953" s="184"/>
      <c r="J953" s="185">
        <f>ROUND(I953*H953,2)</f>
        <v>0</v>
      </c>
      <c r="K953" s="181" t="s">
        <v>381</v>
      </c>
      <c r="L953" s="186"/>
      <c r="M953" s="187" t="s">
        <v>1</v>
      </c>
      <c r="N953" s="188" t="s">
        <v>41</v>
      </c>
      <c r="P953" s="147">
        <f>O953*H953</f>
        <v>0</v>
      </c>
      <c r="Q953" s="147">
        <v>0.03</v>
      </c>
      <c r="R953" s="147">
        <f>Q953*H953</f>
        <v>0.63353999999999988</v>
      </c>
      <c r="S953" s="147">
        <v>0</v>
      </c>
      <c r="T953" s="148">
        <f>S953*H953</f>
        <v>0</v>
      </c>
      <c r="AR953" s="149" t="s">
        <v>585</v>
      </c>
      <c r="AT953" s="149" t="s">
        <v>657</v>
      </c>
      <c r="AU953" s="149" t="s">
        <v>85</v>
      </c>
      <c r="AY953" s="17" t="s">
        <v>375</v>
      </c>
      <c r="BE953" s="150">
        <f>IF(N953="základní",J953,0)</f>
        <v>0</v>
      </c>
      <c r="BF953" s="150">
        <f>IF(N953="snížená",J953,0)</f>
        <v>0</v>
      </c>
      <c r="BG953" s="150">
        <f>IF(N953="zákl. přenesená",J953,0)</f>
        <v>0</v>
      </c>
      <c r="BH953" s="150">
        <f>IF(N953="sníž. přenesená",J953,0)</f>
        <v>0</v>
      </c>
      <c r="BI953" s="150">
        <f>IF(N953="nulová",J953,0)</f>
        <v>0</v>
      </c>
      <c r="BJ953" s="17" t="s">
        <v>83</v>
      </c>
      <c r="BK953" s="150">
        <f>ROUND(I953*H953,2)</f>
        <v>0</v>
      </c>
      <c r="BL953" s="17" t="s">
        <v>491</v>
      </c>
      <c r="BM953" s="149" t="s">
        <v>1430</v>
      </c>
    </row>
    <row r="954" spans="2:65" s="14" customFormat="1" ht="11.25" x14ac:dyDescent="0.2">
      <c r="B954" s="166"/>
      <c r="D954" s="152" t="s">
        <v>384</v>
      </c>
      <c r="E954" s="167" t="s">
        <v>1</v>
      </c>
      <c r="F954" s="168" t="s">
        <v>1339</v>
      </c>
      <c r="H954" s="167" t="s">
        <v>1</v>
      </c>
      <c r="I954" s="169"/>
      <c r="L954" s="166"/>
      <c r="M954" s="170"/>
      <c r="T954" s="171"/>
      <c r="AT954" s="167" t="s">
        <v>384</v>
      </c>
      <c r="AU954" s="167" t="s">
        <v>85</v>
      </c>
      <c r="AV954" s="14" t="s">
        <v>83</v>
      </c>
      <c r="AW954" s="14" t="s">
        <v>32</v>
      </c>
      <c r="AX954" s="14" t="s">
        <v>76</v>
      </c>
      <c r="AY954" s="167" t="s">
        <v>375</v>
      </c>
    </row>
    <row r="955" spans="2:65" s="12" customFormat="1" ht="11.25" x14ac:dyDescent="0.2">
      <c r="B955" s="151"/>
      <c r="D955" s="152" t="s">
        <v>384</v>
      </c>
      <c r="E955" s="153" t="s">
        <v>1</v>
      </c>
      <c r="F955" s="154" t="s">
        <v>5150</v>
      </c>
      <c r="H955" s="155">
        <v>14.397</v>
      </c>
      <c r="I955" s="156"/>
      <c r="L955" s="151"/>
      <c r="M955" s="157"/>
      <c r="T955" s="158"/>
      <c r="AT955" s="153" t="s">
        <v>384</v>
      </c>
      <c r="AU955" s="153" t="s">
        <v>85</v>
      </c>
      <c r="AV955" s="12" t="s">
        <v>85</v>
      </c>
      <c r="AW955" s="12" t="s">
        <v>32</v>
      </c>
      <c r="AX955" s="12" t="s">
        <v>76</v>
      </c>
      <c r="AY955" s="153" t="s">
        <v>375</v>
      </c>
    </row>
    <row r="956" spans="2:65" s="12" customFormat="1" ht="11.25" x14ac:dyDescent="0.2">
      <c r="B956" s="151"/>
      <c r="D956" s="152" t="s">
        <v>384</v>
      </c>
      <c r="E956" s="153" t="s">
        <v>1</v>
      </c>
      <c r="F956" s="154" t="s">
        <v>5151</v>
      </c>
      <c r="H956" s="155">
        <v>5.7149999999999999</v>
      </c>
      <c r="I956" s="156"/>
      <c r="L956" s="151"/>
      <c r="M956" s="157"/>
      <c r="T956" s="158"/>
      <c r="AT956" s="153" t="s">
        <v>384</v>
      </c>
      <c r="AU956" s="153" t="s">
        <v>85</v>
      </c>
      <c r="AV956" s="12" t="s">
        <v>85</v>
      </c>
      <c r="AW956" s="12" t="s">
        <v>32</v>
      </c>
      <c r="AX956" s="12" t="s">
        <v>76</v>
      </c>
      <c r="AY956" s="153" t="s">
        <v>375</v>
      </c>
    </row>
    <row r="957" spans="2:65" s="13" customFormat="1" ht="11.25" x14ac:dyDescent="0.2">
      <c r="B957" s="159"/>
      <c r="D957" s="152" t="s">
        <v>384</v>
      </c>
      <c r="E957" s="160" t="s">
        <v>1</v>
      </c>
      <c r="F957" s="161" t="s">
        <v>387</v>
      </c>
      <c r="H957" s="162">
        <v>20.111999999999998</v>
      </c>
      <c r="I957" s="163"/>
      <c r="L957" s="159"/>
      <c r="M957" s="164"/>
      <c r="T957" s="165"/>
      <c r="AT957" s="160" t="s">
        <v>384</v>
      </c>
      <c r="AU957" s="160" t="s">
        <v>85</v>
      </c>
      <c r="AV957" s="13" t="s">
        <v>382</v>
      </c>
      <c r="AW957" s="13" t="s">
        <v>32</v>
      </c>
      <c r="AX957" s="13" t="s">
        <v>83</v>
      </c>
      <c r="AY957" s="160" t="s">
        <v>375</v>
      </c>
    </row>
    <row r="958" spans="2:65" s="12" customFormat="1" ht="11.25" x14ac:dyDescent="0.2">
      <c r="B958" s="151"/>
      <c r="D958" s="152" t="s">
        <v>384</v>
      </c>
      <c r="F958" s="154" t="s">
        <v>5152</v>
      </c>
      <c r="H958" s="155">
        <v>21.117999999999999</v>
      </c>
      <c r="I958" s="156"/>
      <c r="L958" s="151"/>
      <c r="M958" s="157"/>
      <c r="T958" s="158"/>
      <c r="AT958" s="153" t="s">
        <v>384</v>
      </c>
      <c r="AU958" s="153" t="s">
        <v>85</v>
      </c>
      <c r="AV958" s="12" t="s">
        <v>85</v>
      </c>
      <c r="AW958" s="12" t="s">
        <v>4</v>
      </c>
      <c r="AX958" s="12" t="s">
        <v>83</v>
      </c>
      <c r="AY958" s="153" t="s">
        <v>375</v>
      </c>
    </row>
    <row r="959" spans="2:65" s="1" customFormat="1" ht="24.2" customHeight="1" x14ac:dyDescent="0.2">
      <c r="B959" s="32"/>
      <c r="C959" s="138" t="s">
        <v>1648</v>
      </c>
      <c r="D959" s="138" t="s">
        <v>377</v>
      </c>
      <c r="E959" s="139" t="s">
        <v>1434</v>
      </c>
      <c r="F959" s="140" t="s">
        <v>5153</v>
      </c>
      <c r="G959" s="141" t="s">
        <v>641</v>
      </c>
      <c r="H959" s="142">
        <v>17.024999999999999</v>
      </c>
      <c r="I959" s="143"/>
      <c r="J959" s="144">
        <f>ROUND(I959*H959,2)</f>
        <v>0</v>
      </c>
      <c r="K959" s="140" t="s">
        <v>381</v>
      </c>
      <c r="L959" s="32"/>
      <c r="M959" s="145" t="s">
        <v>1</v>
      </c>
      <c r="N959" s="146" t="s">
        <v>41</v>
      </c>
      <c r="P959" s="147">
        <f>O959*H959</f>
        <v>0</v>
      </c>
      <c r="Q959" s="147">
        <v>2.1000000000000001E-4</v>
      </c>
      <c r="R959" s="147">
        <f>Q959*H959</f>
        <v>3.5752499999999999E-3</v>
      </c>
      <c r="S959" s="147">
        <v>0</v>
      </c>
      <c r="T959" s="148">
        <f>S959*H959</f>
        <v>0</v>
      </c>
      <c r="AR959" s="149" t="s">
        <v>491</v>
      </c>
      <c r="AT959" s="149" t="s">
        <v>377</v>
      </c>
      <c r="AU959" s="149" t="s">
        <v>85</v>
      </c>
      <c r="AY959" s="17" t="s">
        <v>375</v>
      </c>
      <c r="BE959" s="150">
        <f>IF(N959="základní",J959,0)</f>
        <v>0</v>
      </c>
      <c r="BF959" s="150">
        <f>IF(N959="snížená",J959,0)</f>
        <v>0</v>
      </c>
      <c r="BG959" s="150">
        <f>IF(N959="zákl. přenesená",J959,0)</f>
        <v>0</v>
      </c>
      <c r="BH959" s="150">
        <f>IF(N959="sníž. přenesená",J959,0)</f>
        <v>0</v>
      </c>
      <c r="BI959" s="150">
        <f>IF(N959="nulová",J959,0)</f>
        <v>0</v>
      </c>
      <c r="BJ959" s="17" t="s">
        <v>83</v>
      </c>
      <c r="BK959" s="150">
        <f>ROUND(I959*H959,2)</f>
        <v>0</v>
      </c>
      <c r="BL959" s="17" t="s">
        <v>491</v>
      </c>
      <c r="BM959" s="149" t="s">
        <v>1436</v>
      </c>
    </row>
    <row r="960" spans="2:65" s="14" customFormat="1" ht="11.25" x14ac:dyDescent="0.2">
      <c r="B960" s="166"/>
      <c r="D960" s="152" t="s">
        <v>384</v>
      </c>
      <c r="E960" s="167" t="s">
        <v>1</v>
      </c>
      <c r="F960" s="168" t="s">
        <v>1339</v>
      </c>
      <c r="H960" s="167" t="s">
        <v>1</v>
      </c>
      <c r="I960" s="169"/>
      <c r="L960" s="166"/>
      <c r="M960" s="170"/>
      <c r="T960" s="171"/>
      <c r="AT960" s="167" t="s">
        <v>384</v>
      </c>
      <c r="AU960" s="167" t="s">
        <v>85</v>
      </c>
      <c r="AV960" s="14" t="s">
        <v>83</v>
      </c>
      <c r="AW960" s="14" t="s">
        <v>32</v>
      </c>
      <c r="AX960" s="14" t="s">
        <v>76</v>
      </c>
      <c r="AY960" s="167" t="s">
        <v>375</v>
      </c>
    </row>
    <row r="961" spans="2:65" s="14" customFormat="1" ht="11.25" x14ac:dyDescent="0.2">
      <c r="B961" s="166"/>
      <c r="D961" s="152" t="s">
        <v>384</v>
      </c>
      <c r="E961" s="167" t="s">
        <v>1</v>
      </c>
      <c r="F961" s="168" t="s">
        <v>1437</v>
      </c>
      <c r="H961" s="167" t="s">
        <v>1</v>
      </c>
      <c r="I961" s="169"/>
      <c r="L961" s="166"/>
      <c r="M961" s="170"/>
      <c r="T961" s="171"/>
      <c r="AT961" s="167" t="s">
        <v>384</v>
      </c>
      <c r="AU961" s="167" t="s">
        <v>85</v>
      </c>
      <c r="AV961" s="14" t="s">
        <v>83</v>
      </c>
      <c r="AW961" s="14" t="s">
        <v>32</v>
      </c>
      <c r="AX961" s="14" t="s">
        <v>76</v>
      </c>
      <c r="AY961" s="167" t="s">
        <v>375</v>
      </c>
    </row>
    <row r="962" spans="2:65" s="12" customFormat="1" ht="11.25" x14ac:dyDescent="0.2">
      <c r="B962" s="151"/>
      <c r="D962" s="152" t="s">
        <v>384</v>
      </c>
      <c r="E962" s="153" t="s">
        <v>1</v>
      </c>
      <c r="F962" s="154" t="s">
        <v>5154</v>
      </c>
      <c r="H962" s="155">
        <v>17.024999999999999</v>
      </c>
      <c r="I962" s="156"/>
      <c r="L962" s="151"/>
      <c r="M962" s="157"/>
      <c r="T962" s="158"/>
      <c r="AT962" s="153" t="s">
        <v>384</v>
      </c>
      <c r="AU962" s="153" t="s">
        <v>85</v>
      </c>
      <c r="AV962" s="12" t="s">
        <v>85</v>
      </c>
      <c r="AW962" s="12" t="s">
        <v>32</v>
      </c>
      <c r="AX962" s="12" t="s">
        <v>76</v>
      </c>
      <c r="AY962" s="153" t="s">
        <v>375</v>
      </c>
    </row>
    <row r="963" spans="2:65" s="13" customFormat="1" ht="11.25" x14ac:dyDescent="0.2">
      <c r="B963" s="159"/>
      <c r="D963" s="152" t="s">
        <v>384</v>
      </c>
      <c r="E963" s="160" t="s">
        <v>1</v>
      </c>
      <c r="F963" s="161" t="s">
        <v>387</v>
      </c>
      <c r="H963" s="162">
        <v>17.024999999999999</v>
      </c>
      <c r="I963" s="163"/>
      <c r="L963" s="159"/>
      <c r="M963" s="164"/>
      <c r="T963" s="165"/>
      <c r="AT963" s="160" t="s">
        <v>384</v>
      </c>
      <c r="AU963" s="160" t="s">
        <v>85</v>
      </c>
      <c r="AV963" s="13" t="s">
        <v>382</v>
      </c>
      <c r="AW963" s="13" t="s">
        <v>32</v>
      </c>
      <c r="AX963" s="13" t="s">
        <v>83</v>
      </c>
      <c r="AY963" s="160" t="s">
        <v>375</v>
      </c>
    </row>
    <row r="964" spans="2:65" s="1" customFormat="1" ht="16.5" customHeight="1" x14ac:dyDescent="0.2">
      <c r="B964" s="32"/>
      <c r="C964" s="179" t="s">
        <v>1652</v>
      </c>
      <c r="D964" s="179" t="s">
        <v>657</v>
      </c>
      <c r="E964" s="180" t="s">
        <v>1428</v>
      </c>
      <c r="F964" s="181" t="s">
        <v>1429</v>
      </c>
      <c r="G964" s="182" t="s">
        <v>390</v>
      </c>
      <c r="H964" s="183">
        <v>1.486</v>
      </c>
      <c r="I964" s="184"/>
      <c r="J964" s="185">
        <f>ROUND(I964*H964,2)</f>
        <v>0</v>
      </c>
      <c r="K964" s="181" t="s">
        <v>381</v>
      </c>
      <c r="L964" s="186"/>
      <c r="M964" s="187" t="s">
        <v>1</v>
      </c>
      <c r="N964" s="188" t="s">
        <v>41</v>
      </c>
      <c r="P964" s="147">
        <f>O964*H964</f>
        <v>0</v>
      </c>
      <c r="Q964" s="147">
        <v>0.03</v>
      </c>
      <c r="R964" s="147">
        <f>Q964*H964</f>
        <v>4.4579999999999995E-2</v>
      </c>
      <c r="S964" s="147">
        <v>0</v>
      </c>
      <c r="T964" s="148">
        <f>S964*H964</f>
        <v>0</v>
      </c>
      <c r="AR964" s="149" t="s">
        <v>585</v>
      </c>
      <c r="AT964" s="149" t="s">
        <v>657</v>
      </c>
      <c r="AU964" s="149" t="s">
        <v>85</v>
      </c>
      <c r="AY964" s="17" t="s">
        <v>375</v>
      </c>
      <c r="BE964" s="150">
        <f>IF(N964="základní",J964,0)</f>
        <v>0</v>
      </c>
      <c r="BF964" s="150">
        <f>IF(N964="snížená",J964,0)</f>
        <v>0</v>
      </c>
      <c r="BG964" s="150">
        <f>IF(N964="zákl. přenesená",J964,0)</f>
        <v>0</v>
      </c>
      <c r="BH964" s="150">
        <f>IF(N964="sníž. přenesená",J964,0)</f>
        <v>0</v>
      </c>
      <c r="BI964" s="150">
        <f>IF(N964="nulová",J964,0)</f>
        <v>0</v>
      </c>
      <c r="BJ964" s="17" t="s">
        <v>83</v>
      </c>
      <c r="BK964" s="150">
        <f>ROUND(I964*H964,2)</f>
        <v>0</v>
      </c>
      <c r="BL964" s="17" t="s">
        <v>491</v>
      </c>
      <c r="BM964" s="149" t="s">
        <v>1440</v>
      </c>
    </row>
    <row r="965" spans="2:65" s="14" customFormat="1" ht="11.25" x14ac:dyDescent="0.2">
      <c r="B965" s="166"/>
      <c r="D965" s="152" t="s">
        <v>384</v>
      </c>
      <c r="E965" s="167" t="s">
        <v>1</v>
      </c>
      <c r="F965" s="168" t="s">
        <v>1441</v>
      </c>
      <c r="H965" s="167" t="s">
        <v>1</v>
      </c>
      <c r="I965" s="169"/>
      <c r="L965" s="166"/>
      <c r="M965" s="170"/>
      <c r="T965" s="171"/>
      <c r="AT965" s="167" t="s">
        <v>384</v>
      </c>
      <c r="AU965" s="167" t="s">
        <v>85</v>
      </c>
      <c r="AV965" s="14" t="s">
        <v>83</v>
      </c>
      <c r="AW965" s="14" t="s">
        <v>32</v>
      </c>
      <c r="AX965" s="14" t="s">
        <v>76</v>
      </c>
      <c r="AY965" s="167" t="s">
        <v>375</v>
      </c>
    </row>
    <row r="966" spans="2:65" s="12" customFormat="1" ht="11.25" x14ac:dyDescent="0.2">
      <c r="B966" s="151"/>
      <c r="D966" s="152" t="s">
        <v>384</v>
      </c>
      <c r="E966" s="153" t="s">
        <v>1</v>
      </c>
      <c r="F966" s="154" t="s">
        <v>1442</v>
      </c>
      <c r="H966" s="155">
        <v>1.415</v>
      </c>
      <c r="I966" s="156"/>
      <c r="L966" s="151"/>
      <c r="M966" s="157"/>
      <c r="T966" s="158"/>
      <c r="AT966" s="153" t="s">
        <v>384</v>
      </c>
      <c r="AU966" s="153" t="s">
        <v>85</v>
      </c>
      <c r="AV966" s="12" t="s">
        <v>85</v>
      </c>
      <c r="AW966" s="12" t="s">
        <v>32</v>
      </c>
      <c r="AX966" s="12" t="s">
        <v>83</v>
      </c>
      <c r="AY966" s="153" t="s">
        <v>375</v>
      </c>
    </row>
    <row r="967" spans="2:65" s="12" customFormat="1" ht="11.25" x14ac:dyDescent="0.2">
      <c r="B967" s="151"/>
      <c r="D967" s="152" t="s">
        <v>384</v>
      </c>
      <c r="F967" s="154" t="s">
        <v>5155</v>
      </c>
      <c r="H967" s="155">
        <v>1.486</v>
      </c>
      <c r="I967" s="156"/>
      <c r="L967" s="151"/>
      <c r="M967" s="157"/>
      <c r="T967" s="158"/>
      <c r="AT967" s="153" t="s">
        <v>384</v>
      </c>
      <c r="AU967" s="153" t="s">
        <v>85</v>
      </c>
      <c r="AV967" s="12" t="s">
        <v>85</v>
      </c>
      <c r="AW967" s="12" t="s">
        <v>4</v>
      </c>
      <c r="AX967" s="12" t="s">
        <v>83</v>
      </c>
      <c r="AY967" s="153" t="s">
        <v>375</v>
      </c>
    </row>
    <row r="968" spans="2:65" s="1" customFormat="1" ht="24.2" customHeight="1" x14ac:dyDescent="0.2">
      <c r="B968" s="32"/>
      <c r="C968" s="138" t="s">
        <v>1656</v>
      </c>
      <c r="D968" s="138" t="s">
        <v>377</v>
      </c>
      <c r="E968" s="139" t="s">
        <v>5156</v>
      </c>
      <c r="F968" s="140" t="s">
        <v>5157</v>
      </c>
      <c r="G968" s="141" t="s">
        <v>380</v>
      </c>
      <c r="H968" s="142">
        <v>915.8</v>
      </c>
      <c r="I968" s="143"/>
      <c r="J968" s="144">
        <f>ROUND(I968*H968,2)</f>
        <v>0</v>
      </c>
      <c r="K968" s="140" t="s">
        <v>381</v>
      </c>
      <c r="L968" s="32"/>
      <c r="M968" s="145" t="s">
        <v>1</v>
      </c>
      <c r="N968" s="146" t="s">
        <v>41</v>
      </c>
      <c r="P968" s="147">
        <f>O968*H968</f>
        <v>0</v>
      </c>
      <c r="Q968" s="147">
        <v>0</v>
      </c>
      <c r="R968" s="147">
        <f>Q968*H968</f>
        <v>0</v>
      </c>
      <c r="S968" s="147">
        <v>0</v>
      </c>
      <c r="T968" s="148">
        <f>S968*H968</f>
        <v>0</v>
      </c>
      <c r="AR968" s="149" t="s">
        <v>491</v>
      </c>
      <c r="AT968" s="149" t="s">
        <v>377</v>
      </c>
      <c r="AU968" s="149" t="s">
        <v>85</v>
      </c>
      <c r="AY968" s="17" t="s">
        <v>375</v>
      </c>
      <c r="BE968" s="150">
        <f>IF(N968="základní",J968,0)</f>
        <v>0</v>
      </c>
      <c r="BF968" s="150">
        <f>IF(N968="snížená",J968,0)</f>
        <v>0</v>
      </c>
      <c r="BG968" s="150">
        <f>IF(N968="zákl. přenesená",J968,0)</f>
        <v>0</v>
      </c>
      <c r="BH968" s="150">
        <f>IF(N968="sníž. přenesená",J968,0)</f>
        <v>0</v>
      </c>
      <c r="BI968" s="150">
        <f>IF(N968="nulová",J968,0)</f>
        <v>0</v>
      </c>
      <c r="BJ968" s="17" t="s">
        <v>83</v>
      </c>
      <c r="BK968" s="150">
        <f>ROUND(I968*H968,2)</f>
        <v>0</v>
      </c>
      <c r="BL968" s="17" t="s">
        <v>491</v>
      </c>
      <c r="BM968" s="149" t="s">
        <v>5158</v>
      </c>
    </row>
    <row r="969" spans="2:65" s="14" customFormat="1" ht="11.25" x14ac:dyDescent="0.2">
      <c r="B969" s="166"/>
      <c r="D969" s="152" t="s">
        <v>384</v>
      </c>
      <c r="E969" s="167" t="s">
        <v>1</v>
      </c>
      <c r="F969" s="168" t="s">
        <v>1339</v>
      </c>
      <c r="H969" s="167" t="s">
        <v>1</v>
      </c>
      <c r="I969" s="169"/>
      <c r="L969" s="166"/>
      <c r="M969" s="170"/>
      <c r="T969" s="171"/>
      <c r="AT969" s="167" t="s">
        <v>384</v>
      </c>
      <c r="AU969" s="167" t="s">
        <v>85</v>
      </c>
      <c r="AV969" s="14" t="s">
        <v>83</v>
      </c>
      <c r="AW969" s="14" t="s">
        <v>32</v>
      </c>
      <c r="AX969" s="14" t="s">
        <v>76</v>
      </c>
      <c r="AY969" s="167" t="s">
        <v>375</v>
      </c>
    </row>
    <row r="970" spans="2:65" s="12" customFormat="1" ht="11.25" x14ac:dyDescent="0.2">
      <c r="B970" s="151"/>
      <c r="D970" s="152" t="s">
        <v>384</v>
      </c>
      <c r="E970" s="153" t="s">
        <v>1</v>
      </c>
      <c r="F970" s="154" t="s">
        <v>5159</v>
      </c>
      <c r="H970" s="155">
        <v>308.04000000000002</v>
      </c>
      <c r="I970" s="156"/>
      <c r="L970" s="151"/>
      <c r="M970" s="157"/>
      <c r="T970" s="158"/>
      <c r="AT970" s="153" t="s">
        <v>384</v>
      </c>
      <c r="AU970" s="153" t="s">
        <v>85</v>
      </c>
      <c r="AV970" s="12" t="s">
        <v>85</v>
      </c>
      <c r="AW970" s="12" t="s">
        <v>32</v>
      </c>
      <c r="AX970" s="12" t="s">
        <v>76</v>
      </c>
      <c r="AY970" s="153" t="s">
        <v>375</v>
      </c>
    </row>
    <row r="971" spans="2:65" s="12" customFormat="1" ht="11.25" x14ac:dyDescent="0.2">
      <c r="B971" s="151"/>
      <c r="D971" s="152" t="s">
        <v>384</v>
      </c>
      <c r="E971" s="153" t="s">
        <v>1</v>
      </c>
      <c r="F971" s="154" t="s">
        <v>5160</v>
      </c>
      <c r="H971" s="155">
        <v>498.66</v>
      </c>
      <c r="I971" s="156"/>
      <c r="L971" s="151"/>
      <c r="M971" s="157"/>
      <c r="T971" s="158"/>
      <c r="AT971" s="153" t="s">
        <v>384</v>
      </c>
      <c r="AU971" s="153" t="s">
        <v>85</v>
      </c>
      <c r="AV971" s="12" t="s">
        <v>85</v>
      </c>
      <c r="AW971" s="12" t="s">
        <v>32</v>
      </c>
      <c r="AX971" s="12" t="s">
        <v>76</v>
      </c>
      <c r="AY971" s="153" t="s">
        <v>375</v>
      </c>
    </row>
    <row r="972" spans="2:65" s="12" customFormat="1" ht="11.25" x14ac:dyDescent="0.2">
      <c r="B972" s="151"/>
      <c r="D972" s="152" t="s">
        <v>384</v>
      </c>
      <c r="E972" s="153" t="s">
        <v>1</v>
      </c>
      <c r="F972" s="154" t="s">
        <v>5161</v>
      </c>
      <c r="H972" s="155">
        <v>59.7</v>
      </c>
      <c r="I972" s="156"/>
      <c r="L972" s="151"/>
      <c r="M972" s="157"/>
      <c r="T972" s="158"/>
      <c r="AT972" s="153" t="s">
        <v>384</v>
      </c>
      <c r="AU972" s="153" t="s">
        <v>85</v>
      </c>
      <c r="AV972" s="12" t="s">
        <v>85</v>
      </c>
      <c r="AW972" s="12" t="s">
        <v>32</v>
      </c>
      <c r="AX972" s="12" t="s">
        <v>76</v>
      </c>
      <c r="AY972" s="153" t="s">
        <v>375</v>
      </c>
    </row>
    <row r="973" spans="2:65" s="12" customFormat="1" ht="11.25" x14ac:dyDescent="0.2">
      <c r="B973" s="151"/>
      <c r="D973" s="152" t="s">
        <v>384</v>
      </c>
      <c r="E973" s="153" t="s">
        <v>1</v>
      </c>
      <c r="F973" s="154" t="s">
        <v>5162</v>
      </c>
      <c r="H973" s="155">
        <v>6.14</v>
      </c>
      <c r="I973" s="156"/>
      <c r="L973" s="151"/>
      <c r="M973" s="157"/>
      <c r="T973" s="158"/>
      <c r="AT973" s="153" t="s">
        <v>384</v>
      </c>
      <c r="AU973" s="153" t="s">
        <v>85</v>
      </c>
      <c r="AV973" s="12" t="s">
        <v>85</v>
      </c>
      <c r="AW973" s="12" t="s">
        <v>32</v>
      </c>
      <c r="AX973" s="12" t="s">
        <v>76</v>
      </c>
      <c r="AY973" s="153" t="s">
        <v>375</v>
      </c>
    </row>
    <row r="974" spans="2:65" s="12" customFormat="1" ht="11.25" x14ac:dyDescent="0.2">
      <c r="B974" s="151"/>
      <c r="D974" s="152" t="s">
        <v>384</v>
      </c>
      <c r="E974" s="153" t="s">
        <v>1</v>
      </c>
      <c r="F974" s="154" t="s">
        <v>5163</v>
      </c>
      <c r="H974" s="155">
        <v>63.72</v>
      </c>
      <c r="I974" s="156"/>
      <c r="L974" s="151"/>
      <c r="M974" s="157"/>
      <c r="T974" s="158"/>
      <c r="AT974" s="153" t="s">
        <v>384</v>
      </c>
      <c r="AU974" s="153" t="s">
        <v>85</v>
      </c>
      <c r="AV974" s="12" t="s">
        <v>85</v>
      </c>
      <c r="AW974" s="12" t="s">
        <v>32</v>
      </c>
      <c r="AX974" s="12" t="s">
        <v>76</v>
      </c>
      <c r="AY974" s="153" t="s">
        <v>375</v>
      </c>
    </row>
    <row r="975" spans="2:65" s="12" customFormat="1" ht="11.25" x14ac:dyDescent="0.2">
      <c r="B975" s="151"/>
      <c r="D975" s="152" t="s">
        <v>384</v>
      </c>
      <c r="E975" s="153" t="s">
        <v>1</v>
      </c>
      <c r="F975" s="154" t="s">
        <v>5164</v>
      </c>
      <c r="H975" s="155">
        <v>21.16</v>
      </c>
      <c r="I975" s="156"/>
      <c r="L975" s="151"/>
      <c r="M975" s="157"/>
      <c r="T975" s="158"/>
      <c r="AT975" s="153" t="s">
        <v>384</v>
      </c>
      <c r="AU975" s="153" t="s">
        <v>85</v>
      </c>
      <c r="AV975" s="12" t="s">
        <v>85</v>
      </c>
      <c r="AW975" s="12" t="s">
        <v>32</v>
      </c>
      <c r="AX975" s="12" t="s">
        <v>76</v>
      </c>
      <c r="AY975" s="153" t="s">
        <v>375</v>
      </c>
    </row>
    <row r="976" spans="2:65" s="12" customFormat="1" ht="11.25" x14ac:dyDescent="0.2">
      <c r="B976" s="151"/>
      <c r="D976" s="152" t="s">
        <v>384</v>
      </c>
      <c r="E976" s="153" t="s">
        <v>1</v>
      </c>
      <c r="F976" s="154" t="s">
        <v>5165</v>
      </c>
      <c r="H976" s="155">
        <v>13.86</v>
      </c>
      <c r="I976" s="156"/>
      <c r="L976" s="151"/>
      <c r="M976" s="157"/>
      <c r="T976" s="158"/>
      <c r="AT976" s="153" t="s">
        <v>384</v>
      </c>
      <c r="AU976" s="153" t="s">
        <v>85</v>
      </c>
      <c r="AV976" s="12" t="s">
        <v>85</v>
      </c>
      <c r="AW976" s="12" t="s">
        <v>32</v>
      </c>
      <c r="AX976" s="12" t="s">
        <v>76</v>
      </c>
      <c r="AY976" s="153" t="s">
        <v>375</v>
      </c>
    </row>
    <row r="977" spans="2:65" s="15" customFormat="1" ht="11.25" x14ac:dyDescent="0.2">
      <c r="B977" s="172"/>
      <c r="D977" s="152" t="s">
        <v>384</v>
      </c>
      <c r="E977" s="173" t="s">
        <v>1</v>
      </c>
      <c r="F977" s="174" t="s">
        <v>526</v>
      </c>
      <c r="H977" s="175">
        <v>971.28000000000009</v>
      </c>
      <c r="I977" s="176"/>
      <c r="L977" s="172"/>
      <c r="M977" s="177"/>
      <c r="T977" s="178"/>
      <c r="AT977" s="173" t="s">
        <v>384</v>
      </c>
      <c r="AU977" s="173" t="s">
        <v>85</v>
      </c>
      <c r="AV977" s="15" t="s">
        <v>93</v>
      </c>
      <c r="AW977" s="15" t="s">
        <v>32</v>
      </c>
      <c r="AX977" s="15" t="s">
        <v>76</v>
      </c>
      <c r="AY977" s="173" t="s">
        <v>375</v>
      </c>
    </row>
    <row r="978" spans="2:65" s="14" customFormat="1" ht="11.25" x14ac:dyDescent="0.2">
      <c r="B978" s="166"/>
      <c r="D978" s="152" t="s">
        <v>384</v>
      </c>
      <c r="E978" s="167" t="s">
        <v>1</v>
      </c>
      <c r="F978" s="168" t="s">
        <v>5166</v>
      </c>
      <c r="H978" s="167" t="s">
        <v>1</v>
      </c>
      <c r="I978" s="169"/>
      <c r="L978" s="166"/>
      <c r="M978" s="170"/>
      <c r="T978" s="171"/>
      <c r="AT978" s="167" t="s">
        <v>384</v>
      </c>
      <c r="AU978" s="167" t="s">
        <v>85</v>
      </c>
      <c r="AV978" s="14" t="s">
        <v>83</v>
      </c>
      <c r="AW978" s="14" t="s">
        <v>32</v>
      </c>
      <c r="AX978" s="14" t="s">
        <v>76</v>
      </c>
      <c r="AY978" s="167" t="s">
        <v>375</v>
      </c>
    </row>
    <row r="979" spans="2:65" s="12" customFormat="1" ht="11.25" x14ac:dyDescent="0.2">
      <c r="B979" s="151"/>
      <c r="D979" s="152" t="s">
        <v>384</v>
      </c>
      <c r="E979" s="153" t="s">
        <v>1</v>
      </c>
      <c r="F979" s="154" t="s">
        <v>5167</v>
      </c>
      <c r="H979" s="155">
        <v>-18.79</v>
      </c>
      <c r="I979" s="156"/>
      <c r="L979" s="151"/>
      <c r="M979" s="157"/>
      <c r="T979" s="158"/>
      <c r="AT979" s="153" t="s">
        <v>384</v>
      </c>
      <c r="AU979" s="153" t="s">
        <v>85</v>
      </c>
      <c r="AV979" s="12" t="s">
        <v>85</v>
      </c>
      <c r="AW979" s="12" t="s">
        <v>32</v>
      </c>
      <c r="AX979" s="12" t="s">
        <v>76</v>
      </c>
      <c r="AY979" s="153" t="s">
        <v>375</v>
      </c>
    </row>
    <row r="980" spans="2:65" s="12" customFormat="1" ht="11.25" x14ac:dyDescent="0.2">
      <c r="B980" s="151"/>
      <c r="D980" s="152" t="s">
        <v>384</v>
      </c>
      <c r="E980" s="153" t="s">
        <v>1</v>
      </c>
      <c r="F980" s="154" t="s">
        <v>5168</v>
      </c>
      <c r="H980" s="155">
        <v>-30.417999999999999</v>
      </c>
      <c r="I980" s="156"/>
      <c r="L980" s="151"/>
      <c r="M980" s="157"/>
      <c r="T980" s="158"/>
      <c r="AT980" s="153" t="s">
        <v>384</v>
      </c>
      <c r="AU980" s="153" t="s">
        <v>85</v>
      </c>
      <c r="AV980" s="12" t="s">
        <v>85</v>
      </c>
      <c r="AW980" s="12" t="s">
        <v>32</v>
      </c>
      <c r="AX980" s="12" t="s">
        <v>76</v>
      </c>
      <c r="AY980" s="153" t="s">
        <v>375</v>
      </c>
    </row>
    <row r="981" spans="2:65" s="12" customFormat="1" ht="11.25" x14ac:dyDescent="0.2">
      <c r="B981" s="151"/>
      <c r="D981" s="152" t="s">
        <v>384</v>
      </c>
      <c r="E981" s="153" t="s">
        <v>1</v>
      </c>
      <c r="F981" s="154" t="s">
        <v>5169</v>
      </c>
      <c r="H981" s="155">
        <v>-2.4279999999999999</v>
      </c>
      <c r="I981" s="156"/>
      <c r="L981" s="151"/>
      <c r="M981" s="157"/>
      <c r="T981" s="158"/>
      <c r="AT981" s="153" t="s">
        <v>384</v>
      </c>
      <c r="AU981" s="153" t="s">
        <v>85</v>
      </c>
      <c r="AV981" s="12" t="s">
        <v>85</v>
      </c>
      <c r="AW981" s="12" t="s">
        <v>32</v>
      </c>
      <c r="AX981" s="12" t="s">
        <v>76</v>
      </c>
      <c r="AY981" s="153" t="s">
        <v>375</v>
      </c>
    </row>
    <row r="982" spans="2:65" s="12" customFormat="1" ht="11.25" x14ac:dyDescent="0.2">
      <c r="B982" s="151"/>
      <c r="D982" s="152" t="s">
        <v>384</v>
      </c>
      <c r="E982" s="153" t="s">
        <v>1</v>
      </c>
      <c r="F982" s="154" t="s">
        <v>5170</v>
      </c>
      <c r="H982" s="155">
        <v>-0.187</v>
      </c>
      <c r="I982" s="156"/>
      <c r="L982" s="151"/>
      <c r="M982" s="157"/>
      <c r="T982" s="158"/>
      <c r="AT982" s="153" t="s">
        <v>384</v>
      </c>
      <c r="AU982" s="153" t="s">
        <v>85</v>
      </c>
      <c r="AV982" s="12" t="s">
        <v>85</v>
      </c>
      <c r="AW982" s="12" t="s">
        <v>32</v>
      </c>
      <c r="AX982" s="12" t="s">
        <v>76</v>
      </c>
      <c r="AY982" s="153" t="s">
        <v>375</v>
      </c>
    </row>
    <row r="983" spans="2:65" s="12" customFormat="1" ht="11.25" x14ac:dyDescent="0.2">
      <c r="B983" s="151"/>
      <c r="D983" s="152" t="s">
        <v>384</v>
      </c>
      <c r="E983" s="153" t="s">
        <v>1</v>
      </c>
      <c r="F983" s="154" t="s">
        <v>5171</v>
      </c>
      <c r="H983" s="155">
        <v>-1.9430000000000001</v>
      </c>
      <c r="I983" s="156"/>
      <c r="L983" s="151"/>
      <c r="M983" s="157"/>
      <c r="T983" s="158"/>
      <c r="AT983" s="153" t="s">
        <v>384</v>
      </c>
      <c r="AU983" s="153" t="s">
        <v>85</v>
      </c>
      <c r="AV983" s="12" t="s">
        <v>85</v>
      </c>
      <c r="AW983" s="12" t="s">
        <v>32</v>
      </c>
      <c r="AX983" s="12" t="s">
        <v>76</v>
      </c>
      <c r="AY983" s="153" t="s">
        <v>375</v>
      </c>
    </row>
    <row r="984" spans="2:65" s="12" customFormat="1" ht="11.25" x14ac:dyDescent="0.2">
      <c r="B984" s="151"/>
      <c r="D984" s="152" t="s">
        <v>384</v>
      </c>
      <c r="E984" s="153" t="s">
        <v>1</v>
      </c>
      <c r="F984" s="154" t="s">
        <v>5172</v>
      </c>
      <c r="H984" s="155">
        <v>-1.2909999999999999</v>
      </c>
      <c r="I984" s="156"/>
      <c r="L984" s="151"/>
      <c r="M984" s="157"/>
      <c r="T984" s="158"/>
      <c r="AT984" s="153" t="s">
        <v>384</v>
      </c>
      <c r="AU984" s="153" t="s">
        <v>85</v>
      </c>
      <c r="AV984" s="12" t="s">
        <v>85</v>
      </c>
      <c r="AW984" s="12" t="s">
        <v>32</v>
      </c>
      <c r="AX984" s="12" t="s">
        <v>76</v>
      </c>
      <c r="AY984" s="153" t="s">
        <v>375</v>
      </c>
    </row>
    <row r="985" spans="2:65" s="12" customFormat="1" ht="11.25" x14ac:dyDescent="0.2">
      <c r="B985" s="151"/>
      <c r="D985" s="152" t="s">
        <v>384</v>
      </c>
      <c r="E985" s="153" t="s">
        <v>1</v>
      </c>
      <c r="F985" s="154" t="s">
        <v>5173</v>
      </c>
      <c r="H985" s="155">
        <v>-0.42299999999999999</v>
      </c>
      <c r="I985" s="156"/>
      <c r="L985" s="151"/>
      <c r="M985" s="157"/>
      <c r="T985" s="158"/>
      <c r="AT985" s="153" t="s">
        <v>384</v>
      </c>
      <c r="AU985" s="153" t="s">
        <v>85</v>
      </c>
      <c r="AV985" s="12" t="s">
        <v>85</v>
      </c>
      <c r="AW985" s="12" t="s">
        <v>32</v>
      </c>
      <c r="AX985" s="12" t="s">
        <v>76</v>
      </c>
      <c r="AY985" s="153" t="s">
        <v>375</v>
      </c>
    </row>
    <row r="986" spans="2:65" s="15" customFormat="1" ht="11.25" x14ac:dyDescent="0.2">
      <c r="B986" s="172"/>
      <c r="D986" s="152" t="s">
        <v>384</v>
      </c>
      <c r="E986" s="173" t="s">
        <v>1</v>
      </c>
      <c r="F986" s="174" t="s">
        <v>526</v>
      </c>
      <c r="H986" s="175">
        <v>-55.47999999999999</v>
      </c>
      <c r="I986" s="176"/>
      <c r="L986" s="172"/>
      <c r="M986" s="177"/>
      <c r="T986" s="178"/>
      <c r="AT986" s="173" t="s">
        <v>384</v>
      </c>
      <c r="AU986" s="173" t="s">
        <v>85</v>
      </c>
      <c r="AV986" s="15" t="s">
        <v>93</v>
      </c>
      <c r="AW986" s="15" t="s">
        <v>32</v>
      </c>
      <c r="AX986" s="15" t="s">
        <v>76</v>
      </c>
      <c r="AY986" s="173" t="s">
        <v>375</v>
      </c>
    </row>
    <row r="987" spans="2:65" s="13" customFormat="1" ht="11.25" x14ac:dyDescent="0.2">
      <c r="B987" s="159"/>
      <c r="D987" s="152" t="s">
        <v>384</v>
      </c>
      <c r="E987" s="160" t="s">
        <v>1</v>
      </c>
      <c r="F987" s="161" t="s">
        <v>387</v>
      </c>
      <c r="H987" s="162">
        <v>915.80000000000007</v>
      </c>
      <c r="I987" s="163"/>
      <c r="L987" s="159"/>
      <c r="M987" s="164"/>
      <c r="T987" s="165"/>
      <c r="AT987" s="160" t="s">
        <v>384</v>
      </c>
      <c r="AU987" s="160" t="s">
        <v>85</v>
      </c>
      <c r="AV987" s="13" t="s">
        <v>382</v>
      </c>
      <c r="AW987" s="13" t="s">
        <v>32</v>
      </c>
      <c r="AX987" s="13" t="s">
        <v>83</v>
      </c>
      <c r="AY987" s="160" t="s">
        <v>375</v>
      </c>
    </row>
    <row r="988" spans="2:65" s="1" customFormat="1" ht="24.2" customHeight="1" x14ac:dyDescent="0.2">
      <c r="B988" s="32"/>
      <c r="C988" s="179" t="s">
        <v>1663</v>
      </c>
      <c r="D988" s="179" t="s">
        <v>657</v>
      </c>
      <c r="E988" s="180" t="s">
        <v>5174</v>
      </c>
      <c r="F988" s="181" t="s">
        <v>5175</v>
      </c>
      <c r="G988" s="182" t="s">
        <v>380</v>
      </c>
      <c r="H988" s="183">
        <v>127.538</v>
      </c>
      <c r="I988" s="184"/>
      <c r="J988" s="185">
        <f>ROUND(I988*H988,2)</f>
        <v>0</v>
      </c>
      <c r="K988" s="181" t="s">
        <v>4773</v>
      </c>
      <c r="L988" s="186"/>
      <c r="M988" s="187" t="s">
        <v>1</v>
      </c>
      <c r="N988" s="188" t="s">
        <v>41</v>
      </c>
      <c r="P988" s="147">
        <f>O988*H988</f>
        <v>0</v>
      </c>
      <c r="Q988" s="147">
        <v>7.0000000000000001E-3</v>
      </c>
      <c r="R988" s="147">
        <f>Q988*H988</f>
        <v>0.89276599999999995</v>
      </c>
      <c r="S988" s="147">
        <v>0</v>
      </c>
      <c r="T988" s="148">
        <f>S988*H988</f>
        <v>0</v>
      </c>
      <c r="AR988" s="149" t="s">
        <v>585</v>
      </c>
      <c r="AT988" s="149" t="s">
        <v>657</v>
      </c>
      <c r="AU988" s="149" t="s">
        <v>85</v>
      </c>
      <c r="AY988" s="17" t="s">
        <v>375</v>
      </c>
      <c r="BE988" s="150">
        <f>IF(N988="základní",J988,0)</f>
        <v>0</v>
      </c>
      <c r="BF988" s="150">
        <f>IF(N988="snížená",J988,0)</f>
        <v>0</v>
      </c>
      <c r="BG988" s="150">
        <f>IF(N988="zákl. přenesená",J988,0)</f>
        <v>0</v>
      </c>
      <c r="BH988" s="150">
        <f>IF(N988="sníž. přenesená",J988,0)</f>
        <v>0</v>
      </c>
      <c r="BI988" s="150">
        <f>IF(N988="nulová",J988,0)</f>
        <v>0</v>
      </c>
      <c r="BJ988" s="17" t="s">
        <v>83</v>
      </c>
      <c r="BK988" s="150">
        <f>ROUND(I988*H988,2)</f>
        <v>0</v>
      </c>
      <c r="BL988" s="17" t="s">
        <v>491</v>
      </c>
      <c r="BM988" s="149" t="s">
        <v>5176</v>
      </c>
    </row>
    <row r="989" spans="2:65" s="12" customFormat="1" ht="11.25" x14ac:dyDescent="0.2">
      <c r="B989" s="151"/>
      <c r="D989" s="152" t="s">
        <v>384</v>
      </c>
      <c r="E989" s="153" t="s">
        <v>1</v>
      </c>
      <c r="F989" s="154" t="s">
        <v>4449</v>
      </c>
      <c r="H989" s="155">
        <v>102.68</v>
      </c>
      <c r="I989" s="156"/>
      <c r="L989" s="151"/>
      <c r="M989" s="157"/>
      <c r="T989" s="158"/>
      <c r="AT989" s="153" t="s">
        <v>384</v>
      </c>
      <c r="AU989" s="153" t="s">
        <v>85</v>
      </c>
      <c r="AV989" s="12" t="s">
        <v>85</v>
      </c>
      <c r="AW989" s="12" t="s">
        <v>32</v>
      </c>
      <c r="AX989" s="12" t="s">
        <v>76</v>
      </c>
      <c r="AY989" s="153" t="s">
        <v>375</v>
      </c>
    </row>
    <row r="990" spans="2:65" s="12" customFormat="1" ht="11.25" x14ac:dyDescent="0.2">
      <c r="B990" s="151"/>
      <c r="D990" s="152" t="s">
        <v>384</v>
      </c>
      <c r="E990" s="153" t="s">
        <v>1</v>
      </c>
      <c r="F990" s="154" t="s">
        <v>4455</v>
      </c>
      <c r="H990" s="155">
        <v>19.899999999999999</v>
      </c>
      <c r="I990" s="156"/>
      <c r="L990" s="151"/>
      <c r="M990" s="157"/>
      <c r="T990" s="158"/>
      <c r="AT990" s="153" t="s">
        <v>384</v>
      </c>
      <c r="AU990" s="153" t="s">
        <v>85</v>
      </c>
      <c r="AV990" s="12" t="s">
        <v>85</v>
      </c>
      <c r="AW990" s="12" t="s">
        <v>32</v>
      </c>
      <c r="AX990" s="12" t="s">
        <v>76</v>
      </c>
      <c r="AY990" s="153" t="s">
        <v>375</v>
      </c>
    </row>
    <row r="991" spans="2:65" s="12" customFormat="1" ht="11.25" x14ac:dyDescent="0.2">
      <c r="B991" s="151"/>
      <c r="D991" s="152" t="s">
        <v>384</v>
      </c>
      <c r="E991" s="153" t="s">
        <v>1</v>
      </c>
      <c r="F991" s="154" t="s">
        <v>4464</v>
      </c>
      <c r="H991" s="155">
        <v>10.58</v>
      </c>
      <c r="I991" s="156"/>
      <c r="L991" s="151"/>
      <c r="M991" s="157"/>
      <c r="T991" s="158"/>
      <c r="AT991" s="153" t="s">
        <v>384</v>
      </c>
      <c r="AU991" s="153" t="s">
        <v>85</v>
      </c>
      <c r="AV991" s="12" t="s">
        <v>85</v>
      </c>
      <c r="AW991" s="12" t="s">
        <v>32</v>
      </c>
      <c r="AX991" s="12" t="s">
        <v>76</v>
      </c>
      <c r="AY991" s="153" t="s">
        <v>375</v>
      </c>
    </row>
    <row r="992" spans="2:65" s="13" customFormat="1" ht="11.25" x14ac:dyDescent="0.2">
      <c r="B992" s="159"/>
      <c r="D992" s="152" t="s">
        <v>384</v>
      </c>
      <c r="E992" s="160" t="s">
        <v>1</v>
      </c>
      <c r="F992" s="161" t="s">
        <v>387</v>
      </c>
      <c r="H992" s="162">
        <v>133.16000000000003</v>
      </c>
      <c r="I992" s="163"/>
      <c r="L992" s="159"/>
      <c r="M992" s="164"/>
      <c r="T992" s="165"/>
      <c r="AT992" s="160" t="s">
        <v>384</v>
      </c>
      <c r="AU992" s="160" t="s">
        <v>85</v>
      </c>
      <c r="AV992" s="13" t="s">
        <v>382</v>
      </c>
      <c r="AW992" s="13" t="s">
        <v>32</v>
      </c>
      <c r="AX992" s="13" t="s">
        <v>76</v>
      </c>
      <c r="AY992" s="160" t="s">
        <v>375</v>
      </c>
    </row>
    <row r="993" spans="2:65" s="12" customFormat="1" ht="11.25" x14ac:dyDescent="0.2">
      <c r="B993" s="151"/>
      <c r="D993" s="152" t="s">
        <v>384</v>
      </c>
      <c r="E993" s="153" t="s">
        <v>1</v>
      </c>
      <c r="F993" s="154" t="s">
        <v>5177</v>
      </c>
      <c r="H993" s="155">
        <v>125.03700000000001</v>
      </c>
      <c r="I993" s="156"/>
      <c r="L993" s="151"/>
      <c r="M993" s="157"/>
      <c r="T993" s="158"/>
      <c r="AT993" s="153" t="s">
        <v>384</v>
      </c>
      <c r="AU993" s="153" t="s">
        <v>85</v>
      </c>
      <c r="AV993" s="12" t="s">
        <v>85</v>
      </c>
      <c r="AW993" s="12" t="s">
        <v>32</v>
      </c>
      <c r="AX993" s="12" t="s">
        <v>83</v>
      </c>
      <c r="AY993" s="153" t="s">
        <v>375</v>
      </c>
    </row>
    <row r="994" spans="2:65" s="12" customFormat="1" ht="11.25" x14ac:dyDescent="0.2">
      <c r="B994" s="151"/>
      <c r="D994" s="152" t="s">
        <v>384</v>
      </c>
      <c r="F994" s="154" t="s">
        <v>5178</v>
      </c>
      <c r="H994" s="155">
        <v>127.538</v>
      </c>
      <c r="I994" s="156"/>
      <c r="L994" s="151"/>
      <c r="M994" s="157"/>
      <c r="T994" s="158"/>
      <c r="AT994" s="153" t="s">
        <v>384</v>
      </c>
      <c r="AU994" s="153" t="s">
        <v>85</v>
      </c>
      <c r="AV994" s="12" t="s">
        <v>85</v>
      </c>
      <c r="AW994" s="12" t="s">
        <v>4</v>
      </c>
      <c r="AX994" s="12" t="s">
        <v>83</v>
      </c>
      <c r="AY994" s="153" t="s">
        <v>375</v>
      </c>
    </row>
    <row r="995" spans="2:65" s="1" customFormat="1" ht="24.2" customHeight="1" x14ac:dyDescent="0.2">
      <c r="B995" s="32"/>
      <c r="C995" s="179" t="s">
        <v>1670</v>
      </c>
      <c r="D995" s="179" t="s">
        <v>657</v>
      </c>
      <c r="E995" s="180" t="s">
        <v>5179</v>
      </c>
      <c r="F995" s="181" t="s">
        <v>5180</v>
      </c>
      <c r="G995" s="182" t="s">
        <v>380</v>
      </c>
      <c r="H995" s="183">
        <v>134.17599999999999</v>
      </c>
      <c r="I995" s="184"/>
      <c r="J995" s="185">
        <f>ROUND(I995*H995,2)</f>
        <v>0</v>
      </c>
      <c r="K995" s="181" t="s">
        <v>381</v>
      </c>
      <c r="L995" s="186"/>
      <c r="M995" s="187" t="s">
        <v>1</v>
      </c>
      <c r="N995" s="188" t="s">
        <v>41</v>
      </c>
      <c r="P995" s="147">
        <f>O995*H995</f>
        <v>0</v>
      </c>
      <c r="Q995" s="147">
        <v>5.0000000000000001E-3</v>
      </c>
      <c r="R995" s="147">
        <f>Q995*H995</f>
        <v>0.67087999999999992</v>
      </c>
      <c r="S995" s="147">
        <v>0</v>
      </c>
      <c r="T995" s="148">
        <f>S995*H995</f>
        <v>0</v>
      </c>
      <c r="AR995" s="149" t="s">
        <v>585</v>
      </c>
      <c r="AT995" s="149" t="s">
        <v>657</v>
      </c>
      <c r="AU995" s="149" t="s">
        <v>85</v>
      </c>
      <c r="AY995" s="17" t="s">
        <v>375</v>
      </c>
      <c r="BE995" s="150">
        <f>IF(N995="základní",J995,0)</f>
        <v>0</v>
      </c>
      <c r="BF995" s="150">
        <f>IF(N995="snížená",J995,0)</f>
        <v>0</v>
      </c>
      <c r="BG995" s="150">
        <f>IF(N995="zákl. přenesená",J995,0)</f>
        <v>0</v>
      </c>
      <c r="BH995" s="150">
        <f>IF(N995="sníž. přenesená",J995,0)</f>
        <v>0</v>
      </c>
      <c r="BI995" s="150">
        <f>IF(N995="nulová",J995,0)</f>
        <v>0</v>
      </c>
      <c r="BJ995" s="17" t="s">
        <v>83</v>
      </c>
      <c r="BK995" s="150">
        <f>ROUND(I995*H995,2)</f>
        <v>0</v>
      </c>
      <c r="BL995" s="17" t="s">
        <v>491</v>
      </c>
      <c r="BM995" s="149" t="s">
        <v>5181</v>
      </c>
    </row>
    <row r="996" spans="2:65" s="12" customFormat="1" ht="11.25" x14ac:dyDescent="0.2">
      <c r="B996" s="151"/>
      <c r="D996" s="152" t="s">
        <v>384</v>
      </c>
      <c r="E996" s="153" t="s">
        <v>1</v>
      </c>
      <c r="F996" s="154" t="s">
        <v>4449</v>
      </c>
      <c r="H996" s="155">
        <v>102.68</v>
      </c>
      <c r="I996" s="156"/>
      <c r="L996" s="151"/>
      <c r="M996" s="157"/>
      <c r="T996" s="158"/>
      <c r="AT996" s="153" t="s">
        <v>384</v>
      </c>
      <c r="AU996" s="153" t="s">
        <v>85</v>
      </c>
      <c r="AV996" s="12" t="s">
        <v>85</v>
      </c>
      <c r="AW996" s="12" t="s">
        <v>32</v>
      </c>
      <c r="AX996" s="12" t="s">
        <v>76</v>
      </c>
      <c r="AY996" s="153" t="s">
        <v>375</v>
      </c>
    </row>
    <row r="997" spans="2:65" s="12" customFormat="1" ht="11.25" x14ac:dyDescent="0.2">
      <c r="B997" s="151"/>
      <c r="D997" s="152" t="s">
        <v>384</v>
      </c>
      <c r="E997" s="153" t="s">
        <v>1</v>
      </c>
      <c r="F997" s="154" t="s">
        <v>4455</v>
      </c>
      <c r="H997" s="155">
        <v>19.899999999999999</v>
      </c>
      <c r="I997" s="156"/>
      <c r="L997" s="151"/>
      <c r="M997" s="157"/>
      <c r="T997" s="158"/>
      <c r="AT997" s="153" t="s">
        <v>384</v>
      </c>
      <c r="AU997" s="153" t="s">
        <v>85</v>
      </c>
      <c r="AV997" s="12" t="s">
        <v>85</v>
      </c>
      <c r="AW997" s="12" t="s">
        <v>32</v>
      </c>
      <c r="AX997" s="12" t="s">
        <v>76</v>
      </c>
      <c r="AY997" s="153" t="s">
        <v>375</v>
      </c>
    </row>
    <row r="998" spans="2:65" s="12" customFormat="1" ht="11.25" x14ac:dyDescent="0.2">
      <c r="B998" s="151"/>
      <c r="D998" s="152" t="s">
        <v>384</v>
      </c>
      <c r="E998" s="153" t="s">
        <v>1</v>
      </c>
      <c r="F998" s="154" t="s">
        <v>4464</v>
      </c>
      <c r="H998" s="155">
        <v>10.58</v>
      </c>
      <c r="I998" s="156"/>
      <c r="L998" s="151"/>
      <c r="M998" s="157"/>
      <c r="T998" s="158"/>
      <c r="AT998" s="153" t="s">
        <v>384</v>
      </c>
      <c r="AU998" s="153" t="s">
        <v>85</v>
      </c>
      <c r="AV998" s="12" t="s">
        <v>85</v>
      </c>
      <c r="AW998" s="12" t="s">
        <v>32</v>
      </c>
      <c r="AX998" s="12" t="s">
        <v>76</v>
      </c>
      <c r="AY998" s="153" t="s">
        <v>375</v>
      </c>
    </row>
    <row r="999" spans="2:65" s="12" customFormat="1" ht="11.25" x14ac:dyDescent="0.2">
      <c r="B999" s="151"/>
      <c r="D999" s="152" t="s">
        <v>384</v>
      </c>
      <c r="E999" s="153" t="s">
        <v>1</v>
      </c>
      <c r="F999" s="154" t="s">
        <v>4441</v>
      </c>
      <c r="H999" s="155">
        <v>6.93</v>
      </c>
      <c r="I999" s="156"/>
      <c r="L999" s="151"/>
      <c r="M999" s="157"/>
      <c r="T999" s="158"/>
      <c r="AT999" s="153" t="s">
        <v>384</v>
      </c>
      <c r="AU999" s="153" t="s">
        <v>85</v>
      </c>
      <c r="AV999" s="12" t="s">
        <v>85</v>
      </c>
      <c r="AW999" s="12" t="s">
        <v>32</v>
      </c>
      <c r="AX999" s="12" t="s">
        <v>76</v>
      </c>
      <c r="AY999" s="153" t="s">
        <v>375</v>
      </c>
    </row>
    <row r="1000" spans="2:65" s="13" customFormat="1" ht="11.25" x14ac:dyDescent="0.2">
      <c r="B1000" s="159"/>
      <c r="D1000" s="152" t="s">
        <v>384</v>
      </c>
      <c r="E1000" s="160" t="s">
        <v>1</v>
      </c>
      <c r="F1000" s="161" t="s">
        <v>387</v>
      </c>
      <c r="H1000" s="162">
        <v>140.09000000000003</v>
      </c>
      <c r="I1000" s="163"/>
      <c r="L1000" s="159"/>
      <c r="M1000" s="164"/>
      <c r="T1000" s="165"/>
      <c r="AT1000" s="160" t="s">
        <v>384</v>
      </c>
      <c r="AU1000" s="160" t="s">
        <v>85</v>
      </c>
      <c r="AV1000" s="13" t="s">
        <v>382</v>
      </c>
      <c r="AW1000" s="13" t="s">
        <v>32</v>
      </c>
      <c r="AX1000" s="13" t="s">
        <v>76</v>
      </c>
      <c r="AY1000" s="160" t="s">
        <v>375</v>
      </c>
    </row>
    <row r="1001" spans="2:65" s="12" customFormat="1" ht="11.25" x14ac:dyDescent="0.2">
      <c r="B1001" s="151"/>
      <c r="D1001" s="152" t="s">
        <v>384</v>
      </c>
      <c r="E1001" s="153" t="s">
        <v>1</v>
      </c>
      <c r="F1001" s="154" t="s">
        <v>5182</v>
      </c>
      <c r="H1001" s="155">
        <v>131.54499999999999</v>
      </c>
      <c r="I1001" s="156"/>
      <c r="L1001" s="151"/>
      <c r="M1001" s="157"/>
      <c r="T1001" s="158"/>
      <c r="AT1001" s="153" t="s">
        <v>384</v>
      </c>
      <c r="AU1001" s="153" t="s">
        <v>85</v>
      </c>
      <c r="AV1001" s="12" t="s">
        <v>85</v>
      </c>
      <c r="AW1001" s="12" t="s">
        <v>32</v>
      </c>
      <c r="AX1001" s="12" t="s">
        <v>83</v>
      </c>
      <c r="AY1001" s="153" t="s">
        <v>375</v>
      </c>
    </row>
    <row r="1002" spans="2:65" s="12" customFormat="1" ht="11.25" x14ac:dyDescent="0.2">
      <c r="B1002" s="151"/>
      <c r="D1002" s="152" t="s">
        <v>384</v>
      </c>
      <c r="F1002" s="154" t="s">
        <v>5183</v>
      </c>
      <c r="H1002" s="155">
        <v>134.17599999999999</v>
      </c>
      <c r="I1002" s="156"/>
      <c r="L1002" s="151"/>
      <c r="M1002" s="157"/>
      <c r="T1002" s="158"/>
      <c r="AT1002" s="153" t="s">
        <v>384</v>
      </c>
      <c r="AU1002" s="153" t="s">
        <v>85</v>
      </c>
      <c r="AV1002" s="12" t="s">
        <v>85</v>
      </c>
      <c r="AW1002" s="12" t="s">
        <v>4</v>
      </c>
      <c r="AX1002" s="12" t="s">
        <v>83</v>
      </c>
      <c r="AY1002" s="153" t="s">
        <v>375</v>
      </c>
    </row>
    <row r="1003" spans="2:65" s="1" customFormat="1" ht="24.2" customHeight="1" x14ac:dyDescent="0.2">
      <c r="B1003" s="32"/>
      <c r="C1003" s="179" t="s">
        <v>1675</v>
      </c>
      <c r="D1003" s="179" t="s">
        <v>657</v>
      </c>
      <c r="E1003" s="180" t="s">
        <v>5184</v>
      </c>
      <c r="F1003" s="181" t="s">
        <v>5185</v>
      </c>
      <c r="G1003" s="182" t="s">
        <v>380</v>
      </c>
      <c r="H1003" s="183">
        <v>189.71700000000001</v>
      </c>
      <c r="I1003" s="184"/>
      <c r="J1003" s="185">
        <f>ROUND(I1003*H1003,2)</f>
        <v>0</v>
      </c>
      <c r="K1003" s="181" t="s">
        <v>381</v>
      </c>
      <c r="L1003" s="186"/>
      <c r="M1003" s="187" t="s">
        <v>1</v>
      </c>
      <c r="N1003" s="188" t="s">
        <v>41</v>
      </c>
      <c r="P1003" s="147">
        <f>O1003*H1003</f>
        <v>0</v>
      </c>
      <c r="Q1003" s="147">
        <v>0.01</v>
      </c>
      <c r="R1003" s="147">
        <f>Q1003*H1003</f>
        <v>1.8971700000000002</v>
      </c>
      <c r="S1003" s="147">
        <v>0</v>
      </c>
      <c r="T1003" s="148">
        <f>S1003*H1003</f>
        <v>0</v>
      </c>
      <c r="AR1003" s="149" t="s">
        <v>585</v>
      </c>
      <c r="AT1003" s="149" t="s">
        <v>657</v>
      </c>
      <c r="AU1003" s="149" t="s">
        <v>85</v>
      </c>
      <c r="AY1003" s="17" t="s">
        <v>375</v>
      </c>
      <c r="BE1003" s="150">
        <f>IF(N1003="základní",J1003,0)</f>
        <v>0</v>
      </c>
      <c r="BF1003" s="150">
        <f>IF(N1003="snížená",J1003,0)</f>
        <v>0</v>
      </c>
      <c r="BG1003" s="150">
        <f>IF(N1003="zákl. přenesená",J1003,0)</f>
        <v>0</v>
      </c>
      <c r="BH1003" s="150">
        <f>IF(N1003="sníž. přenesená",J1003,0)</f>
        <v>0</v>
      </c>
      <c r="BI1003" s="150">
        <f>IF(N1003="nulová",J1003,0)</f>
        <v>0</v>
      </c>
      <c r="BJ1003" s="17" t="s">
        <v>83</v>
      </c>
      <c r="BK1003" s="150">
        <f>ROUND(I1003*H1003,2)</f>
        <v>0</v>
      </c>
      <c r="BL1003" s="17" t="s">
        <v>491</v>
      </c>
      <c r="BM1003" s="149" t="s">
        <v>5186</v>
      </c>
    </row>
    <row r="1004" spans="2:65" s="12" customFormat="1" ht="11.25" x14ac:dyDescent="0.2">
      <c r="B1004" s="151"/>
      <c r="D1004" s="152" t="s">
        <v>384</v>
      </c>
      <c r="E1004" s="153" t="s">
        <v>1</v>
      </c>
      <c r="F1004" s="154" t="s">
        <v>4452</v>
      </c>
      <c r="H1004" s="155">
        <v>166.22</v>
      </c>
      <c r="I1004" s="156"/>
      <c r="L1004" s="151"/>
      <c r="M1004" s="157"/>
      <c r="T1004" s="158"/>
      <c r="AT1004" s="153" t="s">
        <v>384</v>
      </c>
      <c r="AU1004" s="153" t="s">
        <v>85</v>
      </c>
      <c r="AV1004" s="12" t="s">
        <v>85</v>
      </c>
      <c r="AW1004" s="12" t="s">
        <v>32</v>
      </c>
      <c r="AX1004" s="12" t="s">
        <v>76</v>
      </c>
      <c r="AY1004" s="153" t="s">
        <v>375</v>
      </c>
    </row>
    <row r="1005" spans="2:65" s="12" customFormat="1" ht="11.25" x14ac:dyDescent="0.2">
      <c r="B1005" s="151"/>
      <c r="D1005" s="152" t="s">
        <v>384</v>
      </c>
      <c r="E1005" s="153" t="s">
        <v>1</v>
      </c>
      <c r="F1005" s="154" t="s">
        <v>4461</v>
      </c>
      <c r="H1005" s="155">
        <v>31.86</v>
      </c>
      <c r="I1005" s="156"/>
      <c r="L1005" s="151"/>
      <c r="M1005" s="157"/>
      <c r="T1005" s="158"/>
      <c r="AT1005" s="153" t="s">
        <v>384</v>
      </c>
      <c r="AU1005" s="153" t="s">
        <v>85</v>
      </c>
      <c r="AV1005" s="12" t="s">
        <v>85</v>
      </c>
      <c r="AW1005" s="12" t="s">
        <v>32</v>
      </c>
      <c r="AX1005" s="12" t="s">
        <v>76</v>
      </c>
      <c r="AY1005" s="153" t="s">
        <v>375</v>
      </c>
    </row>
    <row r="1006" spans="2:65" s="13" customFormat="1" ht="11.25" x14ac:dyDescent="0.2">
      <c r="B1006" s="159"/>
      <c r="D1006" s="152" t="s">
        <v>384</v>
      </c>
      <c r="E1006" s="160" t="s">
        <v>1</v>
      </c>
      <c r="F1006" s="161" t="s">
        <v>387</v>
      </c>
      <c r="H1006" s="162">
        <v>198.07999999999998</v>
      </c>
      <c r="I1006" s="163"/>
      <c r="L1006" s="159"/>
      <c r="M1006" s="164"/>
      <c r="T1006" s="165"/>
      <c r="AT1006" s="160" t="s">
        <v>384</v>
      </c>
      <c r="AU1006" s="160" t="s">
        <v>85</v>
      </c>
      <c r="AV1006" s="13" t="s">
        <v>382</v>
      </c>
      <c r="AW1006" s="13" t="s">
        <v>32</v>
      </c>
      <c r="AX1006" s="13" t="s">
        <v>76</v>
      </c>
      <c r="AY1006" s="160" t="s">
        <v>375</v>
      </c>
    </row>
    <row r="1007" spans="2:65" s="12" customFormat="1" ht="11.25" x14ac:dyDescent="0.2">
      <c r="B1007" s="151"/>
      <c r="D1007" s="152" t="s">
        <v>384</v>
      </c>
      <c r="E1007" s="153" t="s">
        <v>1</v>
      </c>
      <c r="F1007" s="154" t="s">
        <v>5187</v>
      </c>
      <c r="H1007" s="155">
        <v>185.99700000000001</v>
      </c>
      <c r="I1007" s="156"/>
      <c r="L1007" s="151"/>
      <c r="M1007" s="157"/>
      <c r="T1007" s="158"/>
      <c r="AT1007" s="153" t="s">
        <v>384</v>
      </c>
      <c r="AU1007" s="153" t="s">
        <v>85</v>
      </c>
      <c r="AV1007" s="12" t="s">
        <v>85</v>
      </c>
      <c r="AW1007" s="12" t="s">
        <v>32</v>
      </c>
      <c r="AX1007" s="12" t="s">
        <v>83</v>
      </c>
      <c r="AY1007" s="153" t="s">
        <v>375</v>
      </c>
    </row>
    <row r="1008" spans="2:65" s="12" customFormat="1" ht="11.25" x14ac:dyDescent="0.2">
      <c r="B1008" s="151"/>
      <c r="D1008" s="152" t="s">
        <v>384</v>
      </c>
      <c r="F1008" s="154" t="s">
        <v>5188</v>
      </c>
      <c r="H1008" s="155">
        <v>189.71700000000001</v>
      </c>
      <c r="I1008" s="156"/>
      <c r="L1008" s="151"/>
      <c r="M1008" s="157"/>
      <c r="T1008" s="158"/>
      <c r="AT1008" s="153" t="s">
        <v>384</v>
      </c>
      <c r="AU1008" s="153" t="s">
        <v>85</v>
      </c>
      <c r="AV1008" s="12" t="s">
        <v>85</v>
      </c>
      <c r="AW1008" s="12" t="s">
        <v>4</v>
      </c>
      <c r="AX1008" s="12" t="s">
        <v>83</v>
      </c>
      <c r="AY1008" s="153" t="s">
        <v>375</v>
      </c>
    </row>
    <row r="1009" spans="2:65" s="1" customFormat="1" ht="24.2" customHeight="1" x14ac:dyDescent="0.2">
      <c r="B1009" s="32"/>
      <c r="C1009" s="179" t="s">
        <v>1685</v>
      </c>
      <c r="D1009" s="179" t="s">
        <v>657</v>
      </c>
      <c r="E1009" s="180" t="s">
        <v>5189</v>
      </c>
      <c r="F1009" s="181" t="s">
        <v>5190</v>
      </c>
      <c r="G1009" s="182" t="s">
        <v>380</v>
      </c>
      <c r="H1009" s="183">
        <v>159.203</v>
      </c>
      <c r="I1009" s="184"/>
      <c r="J1009" s="185">
        <f>ROUND(I1009*H1009,2)</f>
        <v>0</v>
      </c>
      <c r="K1009" s="181" t="s">
        <v>4773</v>
      </c>
      <c r="L1009" s="186"/>
      <c r="M1009" s="187" t="s">
        <v>1</v>
      </c>
      <c r="N1009" s="188" t="s">
        <v>41</v>
      </c>
      <c r="P1009" s="147">
        <f>O1009*H1009</f>
        <v>0</v>
      </c>
      <c r="Q1009" s="147">
        <v>3.0000000000000001E-3</v>
      </c>
      <c r="R1009" s="147">
        <f>Q1009*H1009</f>
        <v>0.47760900000000001</v>
      </c>
      <c r="S1009" s="147">
        <v>0</v>
      </c>
      <c r="T1009" s="148">
        <f>S1009*H1009</f>
        <v>0</v>
      </c>
      <c r="AR1009" s="149" t="s">
        <v>585</v>
      </c>
      <c r="AT1009" s="149" t="s">
        <v>657</v>
      </c>
      <c r="AU1009" s="149" t="s">
        <v>85</v>
      </c>
      <c r="AY1009" s="17" t="s">
        <v>375</v>
      </c>
      <c r="BE1009" s="150">
        <f>IF(N1009="základní",J1009,0)</f>
        <v>0</v>
      </c>
      <c r="BF1009" s="150">
        <f>IF(N1009="snížená",J1009,0)</f>
        <v>0</v>
      </c>
      <c r="BG1009" s="150">
        <f>IF(N1009="zákl. přenesená",J1009,0)</f>
        <v>0</v>
      </c>
      <c r="BH1009" s="150">
        <f>IF(N1009="sníž. přenesená",J1009,0)</f>
        <v>0</v>
      </c>
      <c r="BI1009" s="150">
        <f>IF(N1009="nulová",J1009,0)</f>
        <v>0</v>
      </c>
      <c r="BJ1009" s="17" t="s">
        <v>83</v>
      </c>
      <c r="BK1009" s="150">
        <f>ROUND(I1009*H1009,2)</f>
        <v>0</v>
      </c>
      <c r="BL1009" s="17" t="s">
        <v>491</v>
      </c>
      <c r="BM1009" s="149" t="s">
        <v>5191</v>
      </c>
    </row>
    <row r="1010" spans="2:65" s="12" customFormat="1" ht="11.25" x14ac:dyDescent="0.2">
      <c r="B1010" s="151"/>
      <c r="D1010" s="152" t="s">
        <v>384</v>
      </c>
      <c r="E1010" s="153" t="s">
        <v>1</v>
      </c>
      <c r="F1010" s="154" t="s">
        <v>4452</v>
      </c>
      <c r="H1010" s="155">
        <v>166.22</v>
      </c>
      <c r="I1010" s="156"/>
      <c r="L1010" s="151"/>
      <c r="M1010" s="157"/>
      <c r="T1010" s="158"/>
      <c r="AT1010" s="153" t="s">
        <v>384</v>
      </c>
      <c r="AU1010" s="153" t="s">
        <v>85</v>
      </c>
      <c r="AV1010" s="12" t="s">
        <v>85</v>
      </c>
      <c r="AW1010" s="12" t="s">
        <v>32</v>
      </c>
      <c r="AX1010" s="12" t="s">
        <v>76</v>
      </c>
      <c r="AY1010" s="153" t="s">
        <v>375</v>
      </c>
    </row>
    <row r="1011" spans="2:65" s="13" customFormat="1" ht="11.25" x14ac:dyDescent="0.2">
      <c r="B1011" s="159"/>
      <c r="D1011" s="152" t="s">
        <v>384</v>
      </c>
      <c r="E1011" s="160" t="s">
        <v>1</v>
      </c>
      <c r="F1011" s="161" t="s">
        <v>387</v>
      </c>
      <c r="H1011" s="162">
        <v>166.22</v>
      </c>
      <c r="I1011" s="163"/>
      <c r="L1011" s="159"/>
      <c r="M1011" s="164"/>
      <c r="T1011" s="165"/>
      <c r="AT1011" s="160" t="s">
        <v>384</v>
      </c>
      <c r="AU1011" s="160" t="s">
        <v>85</v>
      </c>
      <c r="AV1011" s="13" t="s">
        <v>382</v>
      </c>
      <c r="AW1011" s="13" t="s">
        <v>32</v>
      </c>
      <c r="AX1011" s="13" t="s">
        <v>76</v>
      </c>
      <c r="AY1011" s="160" t="s">
        <v>375</v>
      </c>
    </row>
    <row r="1012" spans="2:65" s="12" customFormat="1" ht="11.25" x14ac:dyDescent="0.2">
      <c r="B1012" s="151"/>
      <c r="D1012" s="152" t="s">
        <v>384</v>
      </c>
      <c r="E1012" s="153" t="s">
        <v>1</v>
      </c>
      <c r="F1012" s="154" t="s">
        <v>5192</v>
      </c>
      <c r="H1012" s="155">
        <v>156.08099999999999</v>
      </c>
      <c r="I1012" s="156"/>
      <c r="L1012" s="151"/>
      <c r="M1012" s="157"/>
      <c r="T1012" s="158"/>
      <c r="AT1012" s="153" t="s">
        <v>384</v>
      </c>
      <c r="AU1012" s="153" t="s">
        <v>85</v>
      </c>
      <c r="AV1012" s="12" t="s">
        <v>85</v>
      </c>
      <c r="AW1012" s="12" t="s">
        <v>32</v>
      </c>
      <c r="AX1012" s="12" t="s">
        <v>83</v>
      </c>
      <c r="AY1012" s="153" t="s">
        <v>375</v>
      </c>
    </row>
    <row r="1013" spans="2:65" s="12" customFormat="1" ht="11.25" x14ac:dyDescent="0.2">
      <c r="B1013" s="151"/>
      <c r="D1013" s="152" t="s">
        <v>384</v>
      </c>
      <c r="F1013" s="154" t="s">
        <v>5193</v>
      </c>
      <c r="H1013" s="155">
        <v>159.203</v>
      </c>
      <c r="I1013" s="156"/>
      <c r="L1013" s="151"/>
      <c r="M1013" s="157"/>
      <c r="T1013" s="158"/>
      <c r="AT1013" s="153" t="s">
        <v>384</v>
      </c>
      <c r="AU1013" s="153" t="s">
        <v>85</v>
      </c>
      <c r="AV1013" s="12" t="s">
        <v>85</v>
      </c>
      <c r="AW1013" s="12" t="s">
        <v>4</v>
      </c>
      <c r="AX1013" s="12" t="s">
        <v>83</v>
      </c>
      <c r="AY1013" s="153" t="s">
        <v>375</v>
      </c>
    </row>
    <row r="1014" spans="2:65" s="1" customFormat="1" ht="24.2" customHeight="1" x14ac:dyDescent="0.2">
      <c r="B1014" s="32"/>
      <c r="C1014" s="179" t="s">
        <v>1689</v>
      </c>
      <c r="D1014" s="179" t="s">
        <v>657</v>
      </c>
      <c r="E1014" s="180" t="s">
        <v>5194</v>
      </c>
      <c r="F1014" s="181" t="s">
        <v>5195</v>
      </c>
      <c r="G1014" s="182" t="s">
        <v>380</v>
      </c>
      <c r="H1014" s="183">
        <v>10.199999999999999</v>
      </c>
      <c r="I1014" s="184"/>
      <c r="J1014" s="185">
        <f>ROUND(I1014*H1014,2)</f>
        <v>0</v>
      </c>
      <c r="K1014" s="181" t="s">
        <v>381</v>
      </c>
      <c r="L1014" s="186"/>
      <c r="M1014" s="187" t="s">
        <v>1</v>
      </c>
      <c r="N1014" s="188" t="s">
        <v>41</v>
      </c>
      <c r="P1014" s="147">
        <f>O1014*H1014</f>
        <v>0</v>
      </c>
      <c r="Q1014" s="147">
        <v>8.0000000000000002E-3</v>
      </c>
      <c r="R1014" s="147">
        <f>Q1014*H1014</f>
        <v>8.1599999999999992E-2</v>
      </c>
      <c r="S1014" s="147">
        <v>0</v>
      </c>
      <c r="T1014" s="148">
        <f>S1014*H1014</f>
        <v>0</v>
      </c>
      <c r="AR1014" s="149" t="s">
        <v>585</v>
      </c>
      <c r="AT1014" s="149" t="s">
        <v>657</v>
      </c>
      <c r="AU1014" s="149" t="s">
        <v>85</v>
      </c>
      <c r="AY1014" s="17" t="s">
        <v>375</v>
      </c>
      <c r="BE1014" s="150">
        <f>IF(N1014="základní",J1014,0)</f>
        <v>0</v>
      </c>
      <c r="BF1014" s="150">
        <f>IF(N1014="snížená",J1014,0)</f>
        <v>0</v>
      </c>
      <c r="BG1014" s="150">
        <f>IF(N1014="zákl. přenesená",J1014,0)</f>
        <v>0</v>
      </c>
      <c r="BH1014" s="150">
        <f>IF(N1014="sníž. přenesená",J1014,0)</f>
        <v>0</v>
      </c>
      <c r="BI1014" s="150">
        <f>IF(N1014="nulová",J1014,0)</f>
        <v>0</v>
      </c>
      <c r="BJ1014" s="17" t="s">
        <v>83</v>
      </c>
      <c r="BK1014" s="150">
        <f>ROUND(I1014*H1014,2)</f>
        <v>0</v>
      </c>
      <c r="BL1014" s="17" t="s">
        <v>491</v>
      </c>
      <c r="BM1014" s="149" t="s">
        <v>5196</v>
      </c>
    </row>
    <row r="1015" spans="2:65" s="12" customFormat="1" ht="11.25" x14ac:dyDescent="0.2">
      <c r="B1015" s="151"/>
      <c r="D1015" s="152" t="s">
        <v>384</v>
      </c>
      <c r="E1015" s="153" t="s">
        <v>1</v>
      </c>
      <c r="F1015" s="154" t="s">
        <v>4458</v>
      </c>
      <c r="H1015" s="155">
        <v>3.07</v>
      </c>
      <c r="I1015" s="156"/>
      <c r="L1015" s="151"/>
      <c r="M1015" s="157"/>
      <c r="T1015" s="158"/>
      <c r="AT1015" s="153" t="s">
        <v>384</v>
      </c>
      <c r="AU1015" s="153" t="s">
        <v>85</v>
      </c>
      <c r="AV1015" s="12" t="s">
        <v>85</v>
      </c>
      <c r="AW1015" s="12" t="s">
        <v>32</v>
      </c>
      <c r="AX1015" s="12" t="s">
        <v>76</v>
      </c>
      <c r="AY1015" s="153" t="s">
        <v>375</v>
      </c>
    </row>
    <row r="1016" spans="2:65" s="12" customFormat="1" ht="11.25" x14ac:dyDescent="0.2">
      <c r="B1016" s="151"/>
      <c r="D1016" s="152" t="s">
        <v>384</v>
      </c>
      <c r="E1016" s="153" t="s">
        <v>1</v>
      </c>
      <c r="F1016" s="154" t="s">
        <v>4441</v>
      </c>
      <c r="H1016" s="155">
        <v>6.93</v>
      </c>
      <c r="I1016" s="156"/>
      <c r="L1016" s="151"/>
      <c r="M1016" s="157"/>
      <c r="T1016" s="158"/>
      <c r="AT1016" s="153" t="s">
        <v>384</v>
      </c>
      <c r="AU1016" s="153" t="s">
        <v>85</v>
      </c>
      <c r="AV1016" s="12" t="s">
        <v>85</v>
      </c>
      <c r="AW1016" s="12" t="s">
        <v>32</v>
      </c>
      <c r="AX1016" s="12" t="s">
        <v>76</v>
      </c>
      <c r="AY1016" s="153" t="s">
        <v>375</v>
      </c>
    </row>
    <row r="1017" spans="2:65" s="13" customFormat="1" ht="11.25" x14ac:dyDescent="0.2">
      <c r="B1017" s="159"/>
      <c r="D1017" s="152" t="s">
        <v>384</v>
      </c>
      <c r="E1017" s="160" t="s">
        <v>1</v>
      </c>
      <c r="F1017" s="161" t="s">
        <v>387</v>
      </c>
      <c r="H1017" s="162">
        <v>10</v>
      </c>
      <c r="I1017" s="163"/>
      <c r="L1017" s="159"/>
      <c r="M1017" s="164"/>
      <c r="T1017" s="165"/>
      <c r="AT1017" s="160" t="s">
        <v>384</v>
      </c>
      <c r="AU1017" s="160" t="s">
        <v>85</v>
      </c>
      <c r="AV1017" s="13" t="s">
        <v>382</v>
      </c>
      <c r="AW1017" s="13" t="s">
        <v>32</v>
      </c>
      <c r="AX1017" s="13" t="s">
        <v>83</v>
      </c>
      <c r="AY1017" s="160" t="s">
        <v>375</v>
      </c>
    </row>
    <row r="1018" spans="2:65" s="12" customFormat="1" ht="11.25" x14ac:dyDescent="0.2">
      <c r="B1018" s="151"/>
      <c r="D1018" s="152" t="s">
        <v>384</v>
      </c>
      <c r="F1018" s="154" t="s">
        <v>5197</v>
      </c>
      <c r="H1018" s="155">
        <v>10.199999999999999</v>
      </c>
      <c r="I1018" s="156"/>
      <c r="L1018" s="151"/>
      <c r="M1018" s="157"/>
      <c r="T1018" s="158"/>
      <c r="AT1018" s="153" t="s">
        <v>384</v>
      </c>
      <c r="AU1018" s="153" t="s">
        <v>85</v>
      </c>
      <c r="AV1018" s="12" t="s">
        <v>85</v>
      </c>
      <c r="AW1018" s="12" t="s">
        <v>4</v>
      </c>
      <c r="AX1018" s="12" t="s">
        <v>83</v>
      </c>
      <c r="AY1018" s="153" t="s">
        <v>375</v>
      </c>
    </row>
    <row r="1019" spans="2:65" s="1" customFormat="1" ht="24.2" customHeight="1" x14ac:dyDescent="0.2">
      <c r="B1019" s="32"/>
      <c r="C1019" s="179" t="s">
        <v>1693</v>
      </c>
      <c r="D1019" s="179" t="s">
        <v>657</v>
      </c>
      <c r="E1019" s="180" t="s">
        <v>5198</v>
      </c>
      <c r="F1019" s="181" t="s">
        <v>5199</v>
      </c>
      <c r="G1019" s="182" t="s">
        <v>380</v>
      </c>
      <c r="H1019" s="183">
        <v>55.927</v>
      </c>
      <c r="I1019" s="184"/>
      <c r="J1019" s="185">
        <f>ROUND(I1019*H1019,2)</f>
        <v>0</v>
      </c>
      <c r="K1019" s="181" t="s">
        <v>381</v>
      </c>
      <c r="L1019" s="186"/>
      <c r="M1019" s="187" t="s">
        <v>1</v>
      </c>
      <c r="N1019" s="188" t="s">
        <v>41</v>
      </c>
      <c r="P1019" s="147">
        <f>O1019*H1019</f>
        <v>0</v>
      </c>
      <c r="Q1019" s="147">
        <v>3.0000000000000001E-3</v>
      </c>
      <c r="R1019" s="147">
        <f>Q1019*H1019</f>
        <v>0.16778100000000001</v>
      </c>
      <c r="S1019" s="147">
        <v>0</v>
      </c>
      <c r="T1019" s="148">
        <f>S1019*H1019</f>
        <v>0</v>
      </c>
      <c r="AR1019" s="149" t="s">
        <v>585</v>
      </c>
      <c r="AT1019" s="149" t="s">
        <v>657</v>
      </c>
      <c r="AU1019" s="149" t="s">
        <v>85</v>
      </c>
      <c r="AY1019" s="17" t="s">
        <v>375</v>
      </c>
      <c r="BE1019" s="150">
        <f>IF(N1019="základní",J1019,0)</f>
        <v>0</v>
      </c>
      <c r="BF1019" s="150">
        <f>IF(N1019="snížená",J1019,0)</f>
        <v>0</v>
      </c>
      <c r="BG1019" s="150">
        <f>IF(N1019="zákl. přenesená",J1019,0)</f>
        <v>0</v>
      </c>
      <c r="BH1019" s="150">
        <f>IF(N1019="sníž. přenesená",J1019,0)</f>
        <v>0</v>
      </c>
      <c r="BI1019" s="150">
        <f>IF(N1019="nulová",J1019,0)</f>
        <v>0</v>
      </c>
      <c r="BJ1019" s="17" t="s">
        <v>83</v>
      </c>
      <c r="BK1019" s="150">
        <f>ROUND(I1019*H1019,2)</f>
        <v>0</v>
      </c>
      <c r="BL1019" s="17" t="s">
        <v>491</v>
      </c>
      <c r="BM1019" s="149" t="s">
        <v>5200</v>
      </c>
    </row>
    <row r="1020" spans="2:65" s="12" customFormat="1" ht="11.25" x14ac:dyDescent="0.2">
      <c r="B1020" s="151"/>
      <c r="D1020" s="152" t="s">
        <v>384</v>
      </c>
      <c r="E1020" s="153" t="s">
        <v>1</v>
      </c>
      <c r="F1020" s="154" t="s">
        <v>4455</v>
      </c>
      <c r="H1020" s="155">
        <v>19.899999999999999</v>
      </c>
      <c r="I1020" s="156"/>
      <c r="L1020" s="151"/>
      <c r="M1020" s="157"/>
      <c r="T1020" s="158"/>
      <c r="AT1020" s="153" t="s">
        <v>384</v>
      </c>
      <c r="AU1020" s="153" t="s">
        <v>85</v>
      </c>
      <c r="AV1020" s="12" t="s">
        <v>85</v>
      </c>
      <c r="AW1020" s="12" t="s">
        <v>32</v>
      </c>
      <c r="AX1020" s="12" t="s">
        <v>76</v>
      </c>
      <c r="AY1020" s="153" t="s">
        <v>375</v>
      </c>
    </row>
    <row r="1021" spans="2:65" s="12" customFormat="1" ht="11.25" x14ac:dyDescent="0.2">
      <c r="B1021" s="151"/>
      <c r="D1021" s="152" t="s">
        <v>384</v>
      </c>
      <c r="E1021" s="153" t="s">
        <v>1</v>
      </c>
      <c r="F1021" s="154" t="s">
        <v>4458</v>
      </c>
      <c r="H1021" s="155">
        <v>3.07</v>
      </c>
      <c r="I1021" s="156"/>
      <c r="L1021" s="151"/>
      <c r="M1021" s="157"/>
      <c r="T1021" s="158"/>
      <c r="AT1021" s="153" t="s">
        <v>384</v>
      </c>
      <c r="AU1021" s="153" t="s">
        <v>85</v>
      </c>
      <c r="AV1021" s="12" t="s">
        <v>85</v>
      </c>
      <c r="AW1021" s="12" t="s">
        <v>32</v>
      </c>
      <c r="AX1021" s="12" t="s">
        <v>76</v>
      </c>
      <c r="AY1021" s="153" t="s">
        <v>375</v>
      </c>
    </row>
    <row r="1022" spans="2:65" s="12" customFormat="1" ht="11.25" x14ac:dyDescent="0.2">
      <c r="B1022" s="151"/>
      <c r="D1022" s="152" t="s">
        <v>384</v>
      </c>
      <c r="E1022" s="153" t="s">
        <v>1</v>
      </c>
      <c r="F1022" s="154" t="s">
        <v>4461</v>
      </c>
      <c r="H1022" s="155">
        <v>31.86</v>
      </c>
      <c r="I1022" s="156"/>
      <c r="L1022" s="151"/>
      <c r="M1022" s="157"/>
      <c r="T1022" s="158"/>
      <c r="AT1022" s="153" t="s">
        <v>384</v>
      </c>
      <c r="AU1022" s="153" t="s">
        <v>85</v>
      </c>
      <c r="AV1022" s="12" t="s">
        <v>85</v>
      </c>
      <c r="AW1022" s="12" t="s">
        <v>32</v>
      </c>
      <c r="AX1022" s="12" t="s">
        <v>76</v>
      </c>
      <c r="AY1022" s="153" t="s">
        <v>375</v>
      </c>
    </row>
    <row r="1023" spans="2:65" s="13" customFormat="1" ht="11.25" x14ac:dyDescent="0.2">
      <c r="B1023" s="159"/>
      <c r="D1023" s="152" t="s">
        <v>384</v>
      </c>
      <c r="E1023" s="160" t="s">
        <v>1</v>
      </c>
      <c r="F1023" s="161" t="s">
        <v>387</v>
      </c>
      <c r="H1023" s="162">
        <v>54.83</v>
      </c>
      <c r="I1023" s="163"/>
      <c r="L1023" s="159"/>
      <c r="M1023" s="164"/>
      <c r="T1023" s="165"/>
      <c r="AT1023" s="160" t="s">
        <v>384</v>
      </c>
      <c r="AU1023" s="160" t="s">
        <v>85</v>
      </c>
      <c r="AV1023" s="13" t="s">
        <v>382</v>
      </c>
      <c r="AW1023" s="13" t="s">
        <v>32</v>
      </c>
      <c r="AX1023" s="13" t="s">
        <v>83</v>
      </c>
      <c r="AY1023" s="160" t="s">
        <v>375</v>
      </c>
    </row>
    <row r="1024" spans="2:65" s="12" customFormat="1" ht="11.25" x14ac:dyDescent="0.2">
      <c r="B1024" s="151"/>
      <c r="D1024" s="152" t="s">
        <v>384</v>
      </c>
      <c r="F1024" s="154" t="s">
        <v>5201</v>
      </c>
      <c r="H1024" s="155">
        <v>55.927</v>
      </c>
      <c r="I1024" s="156"/>
      <c r="L1024" s="151"/>
      <c r="M1024" s="157"/>
      <c r="T1024" s="158"/>
      <c r="AT1024" s="153" t="s">
        <v>384</v>
      </c>
      <c r="AU1024" s="153" t="s">
        <v>85</v>
      </c>
      <c r="AV1024" s="12" t="s">
        <v>85</v>
      </c>
      <c r="AW1024" s="12" t="s">
        <v>4</v>
      </c>
      <c r="AX1024" s="12" t="s">
        <v>83</v>
      </c>
      <c r="AY1024" s="153" t="s">
        <v>375</v>
      </c>
    </row>
    <row r="1025" spans="2:65" s="1" customFormat="1" ht="24.2" customHeight="1" x14ac:dyDescent="0.2">
      <c r="B1025" s="32"/>
      <c r="C1025" s="179" t="s">
        <v>1699</v>
      </c>
      <c r="D1025" s="179" t="s">
        <v>657</v>
      </c>
      <c r="E1025" s="180" t="s">
        <v>5202</v>
      </c>
      <c r="F1025" s="181" t="s">
        <v>5199</v>
      </c>
      <c r="G1025" s="182" t="s">
        <v>380</v>
      </c>
      <c r="H1025" s="183">
        <v>257.54700000000003</v>
      </c>
      <c r="I1025" s="184"/>
      <c r="J1025" s="185">
        <f>ROUND(I1025*H1025,2)</f>
        <v>0</v>
      </c>
      <c r="K1025" s="181" t="s">
        <v>4773</v>
      </c>
      <c r="L1025" s="186"/>
      <c r="M1025" s="187" t="s">
        <v>1</v>
      </c>
      <c r="N1025" s="188" t="s">
        <v>41</v>
      </c>
      <c r="P1025" s="147">
        <f>O1025*H1025</f>
        <v>0</v>
      </c>
      <c r="Q1025" s="147">
        <v>3.0000000000000001E-3</v>
      </c>
      <c r="R1025" s="147">
        <f>Q1025*H1025</f>
        <v>0.77264100000000013</v>
      </c>
      <c r="S1025" s="147">
        <v>0</v>
      </c>
      <c r="T1025" s="148">
        <f>S1025*H1025</f>
        <v>0</v>
      </c>
      <c r="AR1025" s="149" t="s">
        <v>585</v>
      </c>
      <c r="AT1025" s="149" t="s">
        <v>657</v>
      </c>
      <c r="AU1025" s="149" t="s">
        <v>85</v>
      </c>
      <c r="AY1025" s="17" t="s">
        <v>375</v>
      </c>
      <c r="BE1025" s="150">
        <f>IF(N1025="základní",J1025,0)</f>
        <v>0</v>
      </c>
      <c r="BF1025" s="150">
        <f>IF(N1025="snížená",J1025,0)</f>
        <v>0</v>
      </c>
      <c r="BG1025" s="150">
        <f>IF(N1025="zákl. přenesená",J1025,0)</f>
        <v>0</v>
      </c>
      <c r="BH1025" s="150">
        <f>IF(N1025="sníž. přenesená",J1025,0)</f>
        <v>0</v>
      </c>
      <c r="BI1025" s="150">
        <f>IF(N1025="nulová",J1025,0)</f>
        <v>0</v>
      </c>
      <c r="BJ1025" s="17" t="s">
        <v>83</v>
      </c>
      <c r="BK1025" s="150">
        <f>ROUND(I1025*H1025,2)</f>
        <v>0</v>
      </c>
      <c r="BL1025" s="17" t="s">
        <v>491</v>
      </c>
      <c r="BM1025" s="149" t="s">
        <v>5203</v>
      </c>
    </row>
    <row r="1026" spans="2:65" s="1" customFormat="1" ht="19.5" x14ac:dyDescent="0.2">
      <c r="B1026" s="32"/>
      <c r="D1026" s="152" t="s">
        <v>1139</v>
      </c>
      <c r="F1026" s="189" t="s">
        <v>5204</v>
      </c>
      <c r="I1026" s="190"/>
      <c r="L1026" s="32"/>
      <c r="M1026" s="191"/>
      <c r="T1026" s="56"/>
      <c r="AT1026" s="17" t="s">
        <v>1139</v>
      </c>
      <c r="AU1026" s="17" t="s">
        <v>85</v>
      </c>
    </row>
    <row r="1027" spans="2:65" s="12" customFormat="1" ht="11.25" x14ac:dyDescent="0.2">
      <c r="B1027" s="151"/>
      <c r="D1027" s="152" t="s">
        <v>384</v>
      </c>
      <c r="E1027" s="153" t="s">
        <v>1</v>
      </c>
      <c r="F1027" s="154" t="s">
        <v>4449</v>
      </c>
      <c r="H1027" s="155">
        <v>102.68</v>
      </c>
      <c r="I1027" s="156"/>
      <c r="L1027" s="151"/>
      <c r="M1027" s="157"/>
      <c r="T1027" s="158"/>
      <c r="AT1027" s="153" t="s">
        <v>384</v>
      </c>
      <c r="AU1027" s="153" t="s">
        <v>85</v>
      </c>
      <c r="AV1027" s="12" t="s">
        <v>85</v>
      </c>
      <c r="AW1027" s="12" t="s">
        <v>32</v>
      </c>
      <c r="AX1027" s="12" t="s">
        <v>76</v>
      </c>
      <c r="AY1027" s="153" t="s">
        <v>375</v>
      </c>
    </row>
    <row r="1028" spans="2:65" s="12" customFormat="1" ht="11.25" x14ac:dyDescent="0.2">
      <c r="B1028" s="151"/>
      <c r="D1028" s="152" t="s">
        <v>384</v>
      </c>
      <c r="E1028" s="153" t="s">
        <v>1</v>
      </c>
      <c r="F1028" s="154" t="s">
        <v>4452</v>
      </c>
      <c r="H1028" s="155">
        <v>166.22</v>
      </c>
      <c r="I1028" s="156"/>
      <c r="L1028" s="151"/>
      <c r="M1028" s="157"/>
      <c r="T1028" s="158"/>
      <c r="AT1028" s="153" t="s">
        <v>384</v>
      </c>
      <c r="AU1028" s="153" t="s">
        <v>85</v>
      </c>
      <c r="AV1028" s="12" t="s">
        <v>85</v>
      </c>
      <c r="AW1028" s="12" t="s">
        <v>32</v>
      </c>
      <c r="AX1028" s="12" t="s">
        <v>76</v>
      </c>
      <c r="AY1028" s="153" t="s">
        <v>375</v>
      </c>
    </row>
    <row r="1029" spans="2:65" s="13" customFormat="1" ht="11.25" x14ac:dyDescent="0.2">
      <c r="B1029" s="159"/>
      <c r="D1029" s="152" t="s">
        <v>384</v>
      </c>
      <c r="E1029" s="160" t="s">
        <v>1</v>
      </c>
      <c r="F1029" s="161" t="s">
        <v>387</v>
      </c>
      <c r="H1029" s="162">
        <v>268.89999999999998</v>
      </c>
      <c r="I1029" s="163"/>
      <c r="L1029" s="159"/>
      <c r="M1029" s="164"/>
      <c r="T1029" s="165"/>
      <c r="AT1029" s="160" t="s">
        <v>384</v>
      </c>
      <c r="AU1029" s="160" t="s">
        <v>85</v>
      </c>
      <c r="AV1029" s="13" t="s">
        <v>382</v>
      </c>
      <c r="AW1029" s="13" t="s">
        <v>32</v>
      </c>
      <c r="AX1029" s="13" t="s">
        <v>76</v>
      </c>
      <c r="AY1029" s="160" t="s">
        <v>375</v>
      </c>
    </row>
    <row r="1030" spans="2:65" s="12" customFormat="1" ht="11.25" x14ac:dyDescent="0.2">
      <c r="B1030" s="151"/>
      <c r="D1030" s="152" t="s">
        <v>384</v>
      </c>
      <c r="E1030" s="153" t="s">
        <v>1</v>
      </c>
      <c r="F1030" s="154" t="s">
        <v>5205</v>
      </c>
      <c r="H1030" s="155">
        <v>252.49700000000001</v>
      </c>
      <c r="I1030" s="156"/>
      <c r="L1030" s="151"/>
      <c r="M1030" s="157"/>
      <c r="T1030" s="158"/>
      <c r="AT1030" s="153" t="s">
        <v>384</v>
      </c>
      <c r="AU1030" s="153" t="s">
        <v>85</v>
      </c>
      <c r="AV1030" s="12" t="s">
        <v>85</v>
      </c>
      <c r="AW1030" s="12" t="s">
        <v>32</v>
      </c>
      <c r="AX1030" s="12" t="s">
        <v>83</v>
      </c>
      <c r="AY1030" s="153" t="s">
        <v>375</v>
      </c>
    </row>
    <row r="1031" spans="2:65" s="12" customFormat="1" ht="11.25" x14ac:dyDescent="0.2">
      <c r="B1031" s="151"/>
      <c r="D1031" s="152" t="s">
        <v>384</v>
      </c>
      <c r="F1031" s="154" t="s">
        <v>5206</v>
      </c>
      <c r="H1031" s="155">
        <v>257.54700000000003</v>
      </c>
      <c r="I1031" s="156"/>
      <c r="L1031" s="151"/>
      <c r="M1031" s="157"/>
      <c r="T1031" s="158"/>
      <c r="AT1031" s="153" t="s">
        <v>384</v>
      </c>
      <c r="AU1031" s="153" t="s">
        <v>85</v>
      </c>
      <c r="AV1031" s="12" t="s">
        <v>85</v>
      </c>
      <c r="AW1031" s="12" t="s">
        <v>4</v>
      </c>
      <c r="AX1031" s="12" t="s">
        <v>83</v>
      </c>
      <c r="AY1031" s="153" t="s">
        <v>375</v>
      </c>
    </row>
    <row r="1032" spans="2:65" s="1" customFormat="1" ht="24.2" customHeight="1" x14ac:dyDescent="0.2">
      <c r="B1032" s="32"/>
      <c r="C1032" s="138" t="s">
        <v>1704</v>
      </c>
      <c r="D1032" s="138" t="s">
        <v>377</v>
      </c>
      <c r="E1032" s="139" t="s">
        <v>1445</v>
      </c>
      <c r="F1032" s="140" t="s">
        <v>1446</v>
      </c>
      <c r="G1032" s="141" t="s">
        <v>380</v>
      </c>
      <c r="H1032" s="142">
        <v>77.67</v>
      </c>
      <c r="I1032" s="143"/>
      <c r="J1032" s="144">
        <f>ROUND(I1032*H1032,2)</f>
        <v>0</v>
      </c>
      <c r="K1032" s="140" t="s">
        <v>381</v>
      </c>
      <c r="L1032" s="32"/>
      <c r="M1032" s="145" t="s">
        <v>1</v>
      </c>
      <c r="N1032" s="146" t="s">
        <v>41</v>
      </c>
      <c r="P1032" s="147">
        <f>O1032*H1032</f>
        <v>0</v>
      </c>
      <c r="Q1032" s="147">
        <v>0</v>
      </c>
      <c r="R1032" s="147">
        <f>Q1032*H1032</f>
        <v>0</v>
      </c>
      <c r="S1032" s="147">
        <v>0</v>
      </c>
      <c r="T1032" s="148">
        <f>S1032*H1032</f>
        <v>0</v>
      </c>
      <c r="AR1032" s="149" t="s">
        <v>491</v>
      </c>
      <c r="AT1032" s="149" t="s">
        <v>377</v>
      </c>
      <c r="AU1032" s="149" t="s">
        <v>85</v>
      </c>
      <c r="AY1032" s="17" t="s">
        <v>375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83</v>
      </c>
      <c r="BK1032" s="150">
        <f>ROUND(I1032*H1032,2)</f>
        <v>0</v>
      </c>
      <c r="BL1032" s="17" t="s">
        <v>491</v>
      </c>
      <c r="BM1032" s="149" t="s">
        <v>1447</v>
      </c>
    </row>
    <row r="1033" spans="2:65" s="14" customFormat="1" ht="11.25" x14ac:dyDescent="0.2">
      <c r="B1033" s="166"/>
      <c r="D1033" s="152" t="s">
        <v>384</v>
      </c>
      <c r="E1033" s="167" t="s">
        <v>1</v>
      </c>
      <c r="F1033" s="168" t="s">
        <v>1448</v>
      </c>
      <c r="H1033" s="167" t="s">
        <v>1</v>
      </c>
      <c r="I1033" s="169"/>
      <c r="L1033" s="166"/>
      <c r="M1033" s="170"/>
      <c r="T1033" s="171"/>
      <c r="AT1033" s="167" t="s">
        <v>384</v>
      </c>
      <c r="AU1033" s="167" t="s">
        <v>85</v>
      </c>
      <c r="AV1033" s="14" t="s">
        <v>83</v>
      </c>
      <c r="AW1033" s="14" t="s">
        <v>32</v>
      </c>
      <c r="AX1033" s="14" t="s">
        <v>76</v>
      </c>
      <c r="AY1033" s="167" t="s">
        <v>375</v>
      </c>
    </row>
    <row r="1034" spans="2:65" s="12" customFormat="1" ht="11.25" x14ac:dyDescent="0.2">
      <c r="B1034" s="151"/>
      <c r="D1034" s="152" t="s">
        <v>384</v>
      </c>
      <c r="E1034" s="153" t="s">
        <v>1</v>
      </c>
      <c r="F1034" s="154" t="s">
        <v>5207</v>
      </c>
      <c r="H1034" s="155">
        <v>73.14</v>
      </c>
      <c r="I1034" s="156"/>
      <c r="L1034" s="151"/>
      <c r="M1034" s="157"/>
      <c r="T1034" s="158"/>
      <c r="AT1034" s="153" t="s">
        <v>384</v>
      </c>
      <c r="AU1034" s="153" t="s">
        <v>85</v>
      </c>
      <c r="AV1034" s="12" t="s">
        <v>85</v>
      </c>
      <c r="AW1034" s="12" t="s">
        <v>32</v>
      </c>
      <c r="AX1034" s="12" t="s">
        <v>76</v>
      </c>
      <c r="AY1034" s="153" t="s">
        <v>375</v>
      </c>
    </row>
    <row r="1035" spans="2:65" s="12" customFormat="1" ht="11.25" x14ac:dyDescent="0.2">
      <c r="B1035" s="151"/>
      <c r="D1035" s="152" t="s">
        <v>384</v>
      </c>
      <c r="E1035" s="153" t="s">
        <v>1</v>
      </c>
      <c r="F1035" s="154" t="s">
        <v>4417</v>
      </c>
      <c r="H1035" s="155">
        <v>4.53</v>
      </c>
      <c r="I1035" s="156"/>
      <c r="L1035" s="151"/>
      <c r="M1035" s="157"/>
      <c r="T1035" s="158"/>
      <c r="AT1035" s="153" t="s">
        <v>384</v>
      </c>
      <c r="AU1035" s="153" t="s">
        <v>85</v>
      </c>
      <c r="AV1035" s="12" t="s">
        <v>85</v>
      </c>
      <c r="AW1035" s="12" t="s">
        <v>32</v>
      </c>
      <c r="AX1035" s="12" t="s">
        <v>76</v>
      </c>
      <c r="AY1035" s="153" t="s">
        <v>375</v>
      </c>
    </row>
    <row r="1036" spans="2:65" s="13" customFormat="1" ht="11.25" x14ac:dyDescent="0.2">
      <c r="B1036" s="159"/>
      <c r="D1036" s="152" t="s">
        <v>384</v>
      </c>
      <c r="E1036" s="160" t="s">
        <v>1</v>
      </c>
      <c r="F1036" s="161" t="s">
        <v>387</v>
      </c>
      <c r="H1036" s="162">
        <v>77.67</v>
      </c>
      <c r="I1036" s="163"/>
      <c r="L1036" s="159"/>
      <c r="M1036" s="164"/>
      <c r="T1036" s="165"/>
      <c r="AT1036" s="160" t="s">
        <v>384</v>
      </c>
      <c r="AU1036" s="160" t="s">
        <v>85</v>
      </c>
      <c r="AV1036" s="13" t="s">
        <v>382</v>
      </c>
      <c r="AW1036" s="13" t="s">
        <v>32</v>
      </c>
      <c r="AX1036" s="13" t="s">
        <v>83</v>
      </c>
      <c r="AY1036" s="160" t="s">
        <v>375</v>
      </c>
    </row>
    <row r="1037" spans="2:65" s="1" customFormat="1" ht="16.5" customHeight="1" x14ac:dyDescent="0.2">
      <c r="B1037" s="32"/>
      <c r="C1037" s="179" t="s">
        <v>1708</v>
      </c>
      <c r="D1037" s="179" t="s">
        <v>657</v>
      </c>
      <c r="E1037" s="180" t="s">
        <v>1451</v>
      </c>
      <c r="F1037" s="181" t="s">
        <v>1452</v>
      </c>
      <c r="G1037" s="182" t="s">
        <v>380</v>
      </c>
      <c r="H1037" s="183">
        <v>90.524000000000001</v>
      </c>
      <c r="I1037" s="184"/>
      <c r="J1037" s="185">
        <f>ROUND(I1037*H1037,2)</f>
        <v>0</v>
      </c>
      <c r="K1037" s="181" t="s">
        <v>381</v>
      </c>
      <c r="L1037" s="186"/>
      <c r="M1037" s="187" t="s">
        <v>1</v>
      </c>
      <c r="N1037" s="188" t="s">
        <v>41</v>
      </c>
      <c r="P1037" s="147">
        <f>O1037*H1037</f>
        <v>0</v>
      </c>
      <c r="Q1037" s="147">
        <v>4.0000000000000002E-4</v>
      </c>
      <c r="R1037" s="147">
        <f>Q1037*H1037</f>
        <v>3.6209600000000002E-2</v>
      </c>
      <c r="S1037" s="147">
        <v>0</v>
      </c>
      <c r="T1037" s="148">
        <f>S1037*H1037</f>
        <v>0</v>
      </c>
      <c r="AR1037" s="149" t="s">
        <v>585</v>
      </c>
      <c r="AT1037" s="149" t="s">
        <v>657</v>
      </c>
      <c r="AU1037" s="149" t="s">
        <v>85</v>
      </c>
      <c r="AY1037" s="17" t="s">
        <v>375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83</v>
      </c>
      <c r="BK1037" s="150">
        <f>ROUND(I1037*H1037,2)</f>
        <v>0</v>
      </c>
      <c r="BL1037" s="17" t="s">
        <v>491</v>
      </c>
      <c r="BM1037" s="149" t="s">
        <v>1453</v>
      </c>
    </row>
    <row r="1038" spans="2:65" s="12" customFormat="1" ht="11.25" x14ac:dyDescent="0.2">
      <c r="B1038" s="151"/>
      <c r="D1038" s="152" t="s">
        <v>384</v>
      </c>
      <c r="F1038" s="154" t="s">
        <v>5208</v>
      </c>
      <c r="H1038" s="155">
        <v>90.524000000000001</v>
      </c>
      <c r="I1038" s="156"/>
      <c r="L1038" s="151"/>
      <c r="M1038" s="157"/>
      <c r="T1038" s="158"/>
      <c r="AT1038" s="153" t="s">
        <v>384</v>
      </c>
      <c r="AU1038" s="153" t="s">
        <v>85</v>
      </c>
      <c r="AV1038" s="12" t="s">
        <v>85</v>
      </c>
      <c r="AW1038" s="12" t="s">
        <v>4</v>
      </c>
      <c r="AX1038" s="12" t="s">
        <v>83</v>
      </c>
      <c r="AY1038" s="153" t="s">
        <v>375</v>
      </c>
    </row>
    <row r="1039" spans="2:65" s="1" customFormat="1" ht="24.2" customHeight="1" x14ac:dyDescent="0.2">
      <c r="B1039" s="32"/>
      <c r="C1039" s="138" t="s">
        <v>1712</v>
      </c>
      <c r="D1039" s="138" t="s">
        <v>377</v>
      </c>
      <c r="E1039" s="139" t="s">
        <v>1445</v>
      </c>
      <c r="F1039" s="140" t="s">
        <v>1446</v>
      </c>
      <c r="G1039" s="141" t="s">
        <v>380</v>
      </c>
      <c r="H1039" s="142">
        <v>320.42399999999998</v>
      </c>
      <c r="I1039" s="143"/>
      <c r="J1039" s="144">
        <f>ROUND(I1039*H1039,2)</f>
        <v>0</v>
      </c>
      <c r="K1039" s="140" t="s">
        <v>381</v>
      </c>
      <c r="L1039" s="32"/>
      <c r="M1039" s="145" t="s">
        <v>1</v>
      </c>
      <c r="N1039" s="146" t="s">
        <v>41</v>
      </c>
      <c r="P1039" s="147">
        <f>O1039*H1039</f>
        <v>0</v>
      </c>
      <c r="Q1039" s="147">
        <v>0</v>
      </c>
      <c r="R1039" s="147">
        <f>Q1039*H1039</f>
        <v>0</v>
      </c>
      <c r="S1039" s="147">
        <v>0</v>
      </c>
      <c r="T1039" s="148">
        <f>S1039*H1039</f>
        <v>0</v>
      </c>
      <c r="AR1039" s="149" t="s">
        <v>491</v>
      </c>
      <c r="AT1039" s="149" t="s">
        <v>377</v>
      </c>
      <c r="AU1039" s="149" t="s">
        <v>85</v>
      </c>
      <c r="AY1039" s="17" t="s">
        <v>375</v>
      </c>
      <c r="BE1039" s="150">
        <f>IF(N1039="základní",J1039,0)</f>
        <v>0</v>
      </c>
      <c r="BF1039" s="150">
        <f>IF(N1039="snížená",J1039,0)</f>
        <v>0</v>
      </c>
      <c r="BG1039" s="150">
        <f>IF(N1039="zákl. přenesená",J1039,0)</f>
        <v>0</v>
      </c>
      <c r="BH1039" s="150">
        <f>IF(N1039="sníž. přenesená",J1039,0)</f>
        <v>0</v>
      </c>
      <c r="BI1039" s="150">
        <f>IF(N1039="nulová",J1039,0)</f>
        <v>0</v>
      </c>
      <c r="BJ1039" s="17" t="s">
        <v>83</v>
      </c>
      <c r="BK1039" s="150">
        <f>ROUND(I1039*H1039,2)</f>
        <v>0</v>
      </c>
      <c r="BL1039" s="17" t="s">
        <v>491</v>
      </c>
      <c r="BM1039" s="149" t="s">
        <v>5209</v>
      </c>
    </row>
    <row r="1040" spans="2:65" s="14" customFormat="1" ht="11.25" x14ac:dyDescent="0.2">
      <c r="B1040" s="166"/>
      <c r="D1040" s="152" t="s">
        <v>384</v>
      </c>
      <c r="E1040" s="167" t="s">
        <v>1</v>
      </c>
      <c r="F1040" s="168" t="s">
        <v>5210</v>
      </c>
      <c r="H1040" s="167" t="s">
        <v>1</v>
      </c>
      <c r="I1040" s="169"/>
      <c r="L1040" s="166"/>
      <c r="M1040" s="170"/>
      <c r="T1040" s="171"/>
      <c r="AT1040" s="167" t="s">
        <v>384</v>
      </c>
      <c r="AU1040" s="167" t="s">
        <v>85</v>
      </c>
      <c r="AV1040" s="14" t="s">
        <v>83</v>
      </c>
      <c r="AW1040" s="14" t="s">
        <v>32</v>
      </c>
      <c r="AX1040" s="14" t="s">
        <v>76</v>
      </c>
      <c r="AY1040" s="167" t="s">
        <v>375</v>
      </c>
    </row>
    <row r="1041" spans="2:65" s="12" customFormat="1" ht="11.25" x14ac:dyDescent="0.2">
      <c r="B1041" s="151"/>
      <c r="D1041" s="152" t="s">
        <v>384</v>
      </c>
      <c r="E1041" s="153" t="s">
        <v>1</v>
      </c>
      <c r="F1041" s="154" t="s">
        <v>4449</v>
      </c>
      <c r="H1041" s="155">
        <v>102.68</v>
      </c>
      <c r="I1041" s="156"/>
      <c r="L1041" s="151"/>
      <c r="M1041" s="157"/>
      <c r="T1041" s="158"/>
      <c r="AT1041" s="153" t="s">
        <v>384</v>
      </c>
      <c r="AU1041" s="153" t="s">
        <v>85</v>
      </c>
      <c r="AV1041" s="12" t="s">
        <v>85</v>
      </c>
      <c r="AW1041" s="12" t="s">
        <v>32</v>
      </c>
      <c r="AX1041" s="12" t="s">
        <v>76</v>
      </c>
      <c r="AY1041" s="153" t="s">
        <v>375</v>
      </c>
    </row>
    <row r="1042" spans="2:65" s="12" customFormat="1" ht="11.25" x14ac:dyDescent="0.2">
      <c r="B1042" s="151"/>
      <c r="D1042" s="152" t="s">
        <v>384</v>
      </c>
      <c r="E1042" s="153" t="s">
        <v>1</v>
      </c>
      <c r="F1042" s="154" t="s">
        <v>4452</v>
      </c>
      <c r="H1042" s="155">
        <v>166.22</v>
      </c>
      <c r="I1042" s="156"/>
      <c r="L1042" s="151"/>
      <c r="M1042" s="157"/>
      <c r="T1042" s="158"/>
      <c r="AT1042" s="153" t="s">
        <v>384</v>
      </c>
      <c r="AU1042" s="153" t="s">
        <v>85</v>
      </c>
      <c r="AV1042" s="12" t="s">
        <v>85</v>
      </c>
      <c r="AW1042" s="12" t="s">
        <v>32</v>
      </c>
      <c r="AX1042" s="12" t="s">
        <v>76</v>
      </c>
      <c r="AY1042" s="153" t="s">
        <v>375</v>
      </c>
    </row>
    <row r="1043" spans="2:65" s="12" customFormat="1" ht="11.25" x14ac:dyDescent="0.2">
      <c r="B1043" s="151"/>
      <c r="D1043" s="152" t="s">
        <v>384</v>
      </c>
      <c r="E1043" s="153" t="s">
        <v>1</v>
      </c>
      <c r="F1043" s="154" t="s">
        <v>4455</v>
      </c>
      <c r="H1043" s="155">
        <v>19.899999999999999</v>
      </c>
      <c r="I1043" s="156"/>
      <c r="L1043" s="151"/>
      <c r="M1043" s="157"/>
      <c r="T1043" s="158"/>
      <c r="AT1043" s="153" t="s">
        <v>384</v>
      </c>
      <c r="AU1043" s="153" t="s">
        <v>85</v>
      </c>
      <c r="AV1043" s="12" t="s">
        <v>85</v>
      </c>
      <c r="AW1043" s="12" t="s">
        <v>32</v>
      </c>
      <c r="AX1043" s="12" t="s">
        <v>76</v>
      </c>
      <c r="AY1043" s="153" t="s">
        <v>375</v>
      </c>
    </row>
    <row r="1044" spans="2:65" s="12" customFormat="1" ht="11.25" x14ac:dyDescent="0.2">
      <c r="B1044" s="151"/>
      <c r="D1044" s="152" t="s">
        <v>384</v>
      </c>
      <c r="E1044" s="153" t="s">
        <v>1</v>
      </c>
      <c r="F1044" s="154" t="s">
        <v>4458</v>
      </c>
      <c r="H1044" s="155">
        <v>3.07</v>
      </c>
      <c r="I1044" s="156"/>
      <c r="L1044" s="151"/>
      <c r="M1044" s="157"/>
      <c r="T1044" s="158"/>
      <c r="AT1044" s="153" t="s">
        <v>384</v>
      </c>
      <c r="AU1044" s="153" t="s">
        <v>85</v>
      </c>
      <c r="AV1044" s="12" t="s">
        <v>85</v>
      </c>
      <c r="AW1044" s="12" t="s">
        <v>32</v>
      </c>
      <c r="AX1044" s="12" t="s">
        <v>76</v>
      </c>
      <c r="AY1044" s="153" t="s">
        <v>375</v>
      </c>
    </row>
    <row r="1045" spans="2:65" s="12" customFormat="1" ht="11.25" x14ac:dyDescent="0.2">
      <c r="B1045" s="151"/>
      <c r="D1045" s="152" t="s">
        <v>384</v>
      </c>
      <c r="E1045" s="153" t="s">
        <v>1</v>
      </c>
      <c r="F1045" s="154" t="s">
        <v>4461</v>
      </c>
      <c r="H1045" s="155">
        <v>31.86</v>
      </c>
      <c r="I1045" s="156"/>
      <c r="L1045" s="151"/>
      <c r="M1045" s="157"/>
      <c r="T1045" s="158"/>
      <c r="AT1045" s="153" t="s">
        <v>384</v>
      </c>
      <c r="AU1045" s="153" t="s">
        <v>85</v>
      </c>
      <c r="AV1045" s="12" t="s">
        <v>85</v>
      </c>
      <c r="AW1045" s="12" t="s">
        <v>32</v>
      </c>
      <c r="AX1045" s="12" t="s">
        <v>76</v>
      </c>
      <c r="AY1045" s="153" t="s">
        <v>375</v>
      </c>
    </row>
    <row r="1046" spans="2:65" s="12" customFormat="1" ht="11.25" x14ac:dyDescent="0.2">
      <c r="B1046" s="151"/>
      <c r="D1046" s="152" t="s">
        <v>384</v>
      </c>
      <c r="E1046" s="153" t="s">
        <v>1</v>
      </c>
      <c r="F1046" s="154" t="s">
        <v>4464</v>
      </c>
      <c r="H1046" s="155">
        <v>10.58</v>
      </c>
      <c r="I1046" s="156"/>
      <c r="L1046" s="151"/>
      <c r="M1046" s="157"/>
      <c r="T1046" s="158"/>
      <c r="AT1046" s="153" t="s">
        <v>384</v>
      </c>
      <c r="AU1046" s="153" t="s">
        <v>85</v>
      </c>
      <c r="AV1046" s="12" t="s">
        <v>85</v>
      </c>
      <c r="AW1046" s="12" t="s">
        <v>32</v>
      </c>
      <c r="AX1046" s="12" t="s">
        <v>76</v>
      </c>
      <c r="AY1046" s="153" t="s">
        <v>375</v>
      </c>
    </row>
    <row r="1047" spans="2:65" s="12" customFormat="1" ht="11.25" x14ac:dyDescent="0.2">
      <c r="B1047" s="151"/>
      <c r="D1047" s="152" t="s">
        <v>384</v>
      </c>
      <c r="E1047" s="153" t="s">
        <v>1</v>
      </c>
      <c r="F1047" s="154" t="s">
        <v>4441</v>
      </c>
      <c r="H1047" s="155">
        <v>6.93</v>
      </c>
      <c r="I1047" s="156"/>
      <c r="L1047" s="151"/>
      <c r="M1047" s="157"/>
      <c r="T1047" s="158"/>
      <c r="AT1047" s="153" t="s">
        <v>384</v>
      </c>
      <c r="AU1047" s="153" t="s">
        <v>85</v>
      </c>
      <c r="AV1047" s="12" t="s">
        <v>85</v>
      </c>
      <c r="AW1047" s="12" t="s">
        <v>32</v>
      </c>
      <c r="AX1047" s="12" t="s">
        <v>76</v>
      </c>
      <c r="AY1047" s="153" t="s">
        <v>375</v>
      </c>
    </row>
    <row r="1048" spans="2:65" s="13" customFormat="1" ht="11.25" x14ac:dyDescent="0.2">
      <c r="B1048" s="159"/>
      <c r="D1048" s="152" t="s">
        <v>384</v>
      </c>
      <c r="E1048" s="160" t="s">
        <v>1</v>
      </c>
      <c r="F1048" s="161" t="s">
        <v>387</v>
      </c>
      <c r="H1048" s="162">
        <v>341.23999999999995</v>
      </c>
      <c r="I1048" s="163"/>
      <c r="L1048" s="159"/>
      <c r="M1048" s="164"/>
      <c r="T1048" s="165"/>
      <c r="AT1048" s="160" t="s">
        <v>384</v>
      </c>
      <c r="AU1048" s="160" t="s">
        <v>85</v>
      </c>
      <c r="AV1048" s="13" t="s">
        <v>382</v>
      </c>
      <c r="AW1048" s="13" t="s">
        <v>32</v>
      </c>
      <c r="AX1048" s="13" t="s">
        <v>76</v>
      </c>
      <c r="AY1048" s="160" t="s">
        <v>375</v>
      </c>
    </row>
    <row r="1049" spans="2:65" s="12" customFormat="1" ht="11.25" x14ac:dyDescent="0.2">
      <c r="B1049" s="151"/>
      <c r="D1049" s="152" t="s">
        <v>384</v>
      </c>
      <c r="E1049" s="153" t="s">
        <v>1</v>
      </c>
      <c r="F1049" s="154" t="s">
        <v>5211</v>
      </c>
      <c r="H1049" s="155">
        <v>320.42399999999998</v>
      </c>
      <c r="I1049" s="156"/>
      <c r="L1049" s="151"/>
      <c r="M1049" s="157"/>
      <c r="T1049" s="158"/>
      <c r="AT1049" s="153" t="s">
        <v>384</v>
      </c>
      <c r="AU1049" s="153" t="s">
        <v>85</v>
      </c>
      <c r="AV1049" s="12" t="s">
        <v>85</v>
      </c>
      <c r="AW1049" s="12" t="s">
        <v>32</v>
      </c>
      <c r="AX1049" s="12" t="s">
        <v>83</v>
      </c>
      <c r="AY1049" s="153" t="s">
        <v>375</v>
      </c>
    </row>
    <row r="1050" spans="2:65" s="1" customFormat="1" ht="16.5" customHeight="1" x14ac:dyDescent="0.2">
      <c r="B1050" s="32"/>
      <c r="C1050" s="179" t="s">
        <v>1716</v>
      </c>
      <c r="D1050" s="179" t="s">
        <v>657</v>
      </c>
      <c r="E1050" s="180" t="s">
        <v>1451</v>
      </c>
      <c r="F1050" s="181" t="s">
        <v>1452</v>
      </c>
      <c r="G1050" s="182" t="s">
        <v>380</v>
      </c>
      <c r="H1050" s="183">
        <v>373.45400000000001</v>
      </c>
      <c r="I1050" s="184"/>
      <c r="J1050" s="185">
        <f>ROUND(I1050*H1050,2)</f>
        <v>0</v>
      </c>
      <c r="K1050" s="181" t="s">
        <v>381</v>
      </c>
      <c r="L1050" s="186"/>
      <c r="M1050" s="187" t="s">
        <v>1</v>
      </c>
      <c r="N1050" s="188" t="s">
        <v>41</v>
      </c>
      <c r="P1050" s="147">
        <f>O1050*H1050</f>
        <v>0</v>
      </c>
      <c r="Q1050" s="147">
        <v>4.0000000000000002E-4</v>
      </c>
      <c r="R1050" s="147">
        <f>Q1050*H1050</f>
        <v>0.1493816</v>
      </c>
      <c r="S1050" s="147">
        <v>0</v>
      </c>
      <c r="T1050" s="148">
        <f>S1050*H1050</f>
        <v>0</v>
      </c>
      <c r="AR1050" s="149" t="s">
        <v>585</v>
      </c>
      <c r="AT1050" s="149" t="s">
        <v>657</v>
      </c>
      <c r="AU1050" s="149" t="s">
        <v>85</v>
      </c>
      <c r="AY1050" s="17" t="s">
        <v>375</v>
      </c>
      <c r="BE1050" s="150">
        <f>IF(N1050="základní",J1050,0)</f>
        <v>0</v>
      </c>
      <c r="BF1050" s="150">
        <f>IF(N1050="snížená",J1050,0)</f>
        <v>0</v>
      </c>
      <c r="BG1050" s="150">
        <f>IF(N1050="zákl. přenesená",J1050,0)</f>
        <v>0</v>
      </c>
      <c r="BH1050" s="150">
        <f>IF(N1050="sníž. přenesená",J1050,0)</f>
        <v>0</v>
      </c>
      <c r="BI1050" s="150">
        <f>IF(N1050="nulová",J1050,0)</f>
        <v>0</v>
      </c>
      <c r="BJ1050" s="17" t="s">
        <v>83</v>
      </c>
      <c r="BK1050" s="150">
        <f>ROUND(I1050*H1050,2)</f>
        <v>0</v>
      </c>
      <c r="BL1050" s="17" t="s">
        <v>491</v>
      </c>
      <c r="BM1050" s="149" t="s">
        <v>5212</v>
      </c>
    </row>
    <row r="1051" spans="2:65" s="12" customFormat="1" ht="11.25" x14ac:dyDescent="0.2">
      <c r="B1051" s="151"/>
      <c r="D1051" s="152" t="s">
        <v>384</v>
      </c>
      <c r="F1051" s="154" t="s">
        <v>5213</v>
      </c>
      <c r="H1051" s="155">
        <v>373.45400000000001</v>
      </c>
      <c r="I1051" s="156"/>
      <c r="L1051" s="151"/>
      <c r="M1051" s="157"/>
      <c r="T1051" s="158"/>
      <c r="AT1051" s="153" t="s">
        <v>384</v>
      </c>
      <c r="AU1051" s="153" t="s">
        <v>85</v>
      </c>
      <c r="AV1051" s="12" t="s">
        <v>85</v>
      </c>
      <c r="AW1051" s="12" t="s">
        <v>4</v>
      </c>
      <c r="AX1051" s="12" t="s">
        <v>83</v>
      </c>
      <c r="AY1051" s="153" t="s">
        <v>375</v>
      </c>
    </row>
    <row r="1052" spans="2:65" s="1" customFormat="1" ht="24.2" customHeight="1" x14ac:dyDescent="0.2">
      <c r="B1052" s="32"/>
      <c r="C1052" s="138" t="s">
        <v>1720</v>
      </c>
      <c r="D1052" s="138" t="s">
        <v>377</v>
      </c>
      <c r="E1052" s="139" t="s">
        <v>1456</v>
      </c>
      <c r="F1052" s="140" t="s">
        <v>1457</v>
      </c>
      <c r="G1052" s="141" t="s">
        <v>1308</v>
      </c>
      <c r="H1052" s="192"/>
      <c r="I1052" s="143"/>
      <c r="J1052" s="144">
        <f>ROUND(I1052*H1052,2)</f>
        <v>0</v>
      </c>
      <c r="K1052" s="140" t="s">
        <v>381</v>
      </c>
      <c r="L1052" s="32"/>
      <c r="M1052" s="145" t="s">
        <v>1</v>
      </c>
      <c r="N1052" s="146" t="s">
        <v>41</v>
      </c>
      <c r="P1052" s="147">
        <f>O1052*H1052</f>
        <v>0</v>
      </c>
      <c r="Q1052" s="147">
        <v>0</v>
      </c>
      <c r="R1052" s="147">
        <f>Q1052*H1052</f>
        <v>0</v>
      </c>
      <c r="S1052" s="147">
        <v>0</v>
      </c>
      <c r="T1052" s="148">
        <f>S1052*H1052</f>
        <v>0</v>
      </c>
      <c r="AR1052" s="149" t="s">
        <v>491</v>
      </c>
      <c r="AT1052" s="149" t="s">
        <v>377</v>
      </c>
      <c r="AU1052" s="149" t="s">
        <v>85</v>
      </c>
      <c r="AY1052" s="17" t="s">
        <v>375</v>
      </c>
      <c r="BE1052" s="150">
        <f>IF(N1052="základní",J1052,0)</f>
        <v>0</v>
      </c>
      <c r="BF1052" s="150">
        <f>IF(N1052="snížená",J1052,0)</f>
        <v>0</v>
      </c>
      <c r="BG1052" s="150">
        <f>IF(N1052="zákl. přenesená",J1052,0)</f>
        <v>0</v>
      </c>
      <c r="BH1052" s="150">
        <f>IF(N1052="sníž. přenesená",J1052,0)</f>
        <v>0</v>
      </c>
      <c r="BI1052" s="150">
        <f>IF(N1052="nulová",J1052,0)</f>
        <v>0</v>
      </c>
      <c r="BJ1052" s="17" t="s">
        <v>83</v>
      </c>
      <c r="BK1052" s="150">
        <f>ROUND(I1052*H1052,2)</f>
        <v>0</v>
      </c>
      <c r="BL1052" s="17" t="s">
        <v>491</v>
      </c>
      <c r="BM1052" s="149" t="s">
        <v>5214</v>
      </c>
    </row>
    <row r="1053" spans="2:65" s="11" customFormat="1" ht="22.9" customHeight="1" x14ac:dyDescent="0.2">
      <c r="B1053" s="126"/>
      <c r="D1053" s="127" t="s">
        <v>75</v>
      </c>
      <c r="E1053" s="136" t="s">
        <v>1459</v>
      </c>
      <c r="F1053" s="136" t="s">
        <v>1460</v>
      </c>
      <c r="I1053" s="129"/>
      <c r="J1053" s="137">
        <f>BK1053</f>
        <v>0</v>
      </c>
      <c r="L1053" s="126"/>
      <c r="M1053" s="131"/>
      <c r="P1053" s="132">
        <f>SUM(P1054:P1058)</f>
        <v>0</v>
      </c>
      <c r="R1053" s="132">
        <f>SUM(R1054:R1058)</f>
        <v>9.5040000000000003E-3</v>
      </c>
      <c r="T1053" s="133">
        <f>SUM(T1054:T1058)</f>
        <v>0</v>
      </c>
      <c r="AR1053" s="127" t="s">
        <v>85</v>
      </c>
      <c r="AT1053" s="134" t="s">
        <v>75</v>
      </c>
      <c r="AU1053" s="134" t="s">
        <v>83</v>
      </c>
      <c r="AY1053" s="127" t="s">
        <v>375</v>
      </c>
      <c r="BK1053" s="135">
        <f>SUM(BK1054:BK1058)</f>
        <v>0</v>
      </c>
    </row>
    <row r="1054" spans="2:65" s="1" customFormat="1" ht="16.5" customHeight="1" x14ac:dyDescent="0.2">
      <c r="B1054" s="32"/>
      <c r="C1054" s="138" t="s">
        <v>1724</v>
      </c>
      <c r="D1054" s="138" t="s">
        <v>377</v>
      </c>
      <c r="E1054" s="139" t="s">
        <v>1472</v>
      </c>
      <c r="F1054" s="140" t="s">
        <v>1473</v>
      </c>
      <c r="G1054" s="141" t="s">
        <v>641</v>
      </c>
      <c r="H1054" s="142">
        <v>2.4</v>
      </c>
      <c r="I1054" s="143"/>
      <c r="J1054" s="144">
        <f>ROUND(I1054*H1054,2)</f>
        <v>0</v>
      </c>
      <c r="K1054" s="140" t="s">
        <v>381</v>
      </c>
      <c r="L1054" s="32"/>
      <c r="M1054" s="145" t="s">
        <v>1</v>
      </c>
      <c r="N1054" s="146" t="s">
        <v>41</v>
      </c>
      <c r="P1054" s="147">
        <f>O1054*H1054</f>
        <v>0</v>
      </c>
      <c r="Q1054" s="147">
        <v>3.96E-3</v>
      </c>
      <c r="R1054" s="147">
        <f>Q1054*H1054</f>
        <v>9.5040000000000003E-3</v>
      </c>
      <c r="S1054" s="147">
        <v>0</v>
      </c>
      <c r="T1054" s="148">
        <f>S1054*H1054</f>
        <v>0</v>
      </c>
      <c r="AR1054" s="149" t="s">
        <v>491</v>
      </c>
      <c r="AT1054" s="149" t="s">
        <v>377</v>
      </c>
      <c r="AU1054" s="149" t="s">
        <v>85</v>
      </c>
      <c r="AY1054" s="17" t="s">
        <v>375</v>
      </c>
      <c r="BE1054" s="150">
        <f>IF(N1054="základní",J1054,0)</f>
        <v>0</v>
      </c>
      <c r="BF1054" s="150">
        <f>IF(N1054="snížená",J1054,0)</f>
        <v>0</v>
      </c>
      <c r="BG1054" s="150">
        <f>IF(N1054="zákl. přenesená",J1054,0)</f>
        <v>0</v>
      </c>
      <c r="BH1054" s="150">
        <f>IF(N1054="sníž. přenesená",J1054,0)</f>
        <v>0</v>
      </c>
      <c r="BI1054" s="150">
        <f>IF(N1054="nulová",J1054,0)</f>
        <v>0</v>
      </c>
      <c r="BJ1054" s="17" t="s">
        <v>83</v>
      </c>
      <c r="BK1054" s="150">
        <f>ROUND(I1054*H1054,2)</f>
        <v>0</v>
      </c>
      <c r="BL1054" s="17" t="s">
        <v>491</v>
      </c>
      <c r="BM1054" s="149" t="s">
        <v>5215</v>
      </c>
    </row>
    <row r="1055" spans="2:65" s="14" customFormat="1" ht="11.25" x14ac:dyDescent="0.2">
      <c r="B1055" s="166"/>
      <c r="D1055" s="152" t="s">
        <v>384</v>
      </c>
      <c r="E1055" s="167" t="s">
        <v>1</v>
      </c>
      <c r="F1055" s="168" t="s">
        <v>1475</v>
      </c>
      <c r="H1055" s="167" t="s">
        <v>1</v>
      </c>
      <c r="I1055" s="169"/>
      <c r="L1055" s="166"/>
      <c r="M1055" s="170"/>
      <c r="T1055" s="171"/>
      <c r="AT1055" s="167" t="s">
        <v>384</v>
      </c>
      <c r="AU1055" s="167" t="s">
        <v>85</v>
      </c>
      <c r="AV1055" s="14" t="s">
        <v>83</v>
      </c>
      <c r="AW1055" s="14" t="s">
        <v>32</v>
      </c>
      <c r="AX1055" s="14" t="s">
        <v>76</v>
      </c>
      <c r="AY1055" s="167" t="s">
        <v>375</v>
      </c>
    </row>
    <row r="1056" spans="2:65" s="12" customFormat="1" ht="11.25" x14ac:dyDescent="0.2">
      <c r="B1056" s="151"/>
      <c r="D1056" s="152" t="s">
        <v>384</v>
      </c>
      <c r="E1056" s="153" t="s">
        <v>1</v>
      </c>
      <c r="F1056" s="154" t="s">
        <v>1476</v>
      </c>
      <c r="H1056" s="155">
        <v>2.4</v>
      </c>
      <c r="I1056" s="156"/>
      <c r="L1056" s="151"/>
      <c r="M1056" s="157"/>
      <c r="T1056" s="158"/>
      <c r="AT1056" s="153" t="s">
        <v>384</v>
      </c>
      <c r="AU1056" s="153" t="s">
        <v>85</v>
      </c>
      <c r="AV1056" s="12" t="s">
        <v>85</v>
      </c>
      <c r="AW1056" s="12" t="s">
        <v>32</v>
      </c>
      <c r="AX1056" s="12" t="s">
        <v>76</v>
      </c>
      <c r="AY1056" s="153" t="s">
        <v>375</v>
      </c>
    </row>
    <row r="1057" spans="2:65" s="13" customFormat="1" ht="11.25" x14ac:dyDescent="0.2">
      <c r="B1057" s="159"/>
      <c r="D1057" s="152" t="s">
        <v>384</v>
      </c>
      <c r="E1057" s="160" t="s">
        <v>1</v>
      </c>
      <c r="F1057" s="161" t="s">
        <v>387</v>
      </c>
      <c r="H1057" s="162">
        <v>2.4</v>
      </c>
      <c r="I1057" s="163"/>
      <c r="L1057" s="159"/>
      <c r="M1057" s="164"/>
      <c r="T1057" s="165"/>
      <c r="AT1057" s="160" t="s">
        <v>384</v>
      </c>
      <c r="AU1057" s="160" t="s">
        <v>85</v>
      </c>
      <c r="AV1057" s="13" t="s">
        <v>382</v>
      </c>
      <c r="AW1057" s="13" t="s">
        <v>32</v>
      </c>
      <c r="AX1057" s="13" t="s">
        <v>83</v>
      </c>
      <c r="AY1057" s="160" t="s">
        <v>375</v>
      </c>
    </row>
    <row r="1058" spans="2:65" s="1" customFormat="1" ht="24.2" customHeight="1" x14ac:dyDescent="0.2">
      <c r="B1058" s="32"/>
      <c r="C1058" s="138" t="s">
        <v>1728</v>
      </c>
      <c r="D1058" s="138" t="s">
        <v>377</v>
      </c>
      <c r="E1058" s="139" t="s">
        <v>1485</v>
      </c>
      <c r="F1058" s="140" t="s">
        <v>1486</v>
      </c>
      <c r="G1058" s="141" t="s">
        <v>1308</v>
      </c>
      <c r="H1058" s="192"/>
      <c r="I1058" s="143"/>
      <c r="J1058" s="144">
        <f>ROUND(I1058*H1058,2)</f>
        <v>0</v>
      </c>
      <c r="K1058" s="140" t="s">
        <v>381</v>
      </c>
      <c r="L1058" s="32"/>
      <c r="M1058" s="145" t="s">
        <v>1</v>
      </c>
      <c r="N1058" s="146" t="s">
        <v>41</v>
      </c>
      <c r="P1058" s="147">
        <f>O1058*H1058</f>
        <v>0</v>
      </c>
      <c r="Q1058" s="147">
        <v>0</v>
      </c>
      <c r="R1058" s="147">
        <f>Q1058*H1058</f>
        <v>0</v>
      </c>
      <c r="S1058" s="147">
        <v>0</v>
      </c>
      <c r="T1058" s="148">
        <f>S1058*H1058</f>
        <v>0</v>
      </c>
      <c r="AR1058" s="149" t="s">
        <v>491</v>
      </c>
      <c r="AT1058" s="149" t="s">
        <v>377</v>
      </c>
      <c r="AU1058" s="149" t="s">
        <v>85</v>
      </c>
      <c r="AY1058" s="17" t="s">
        <v>375</v>
      </c>
      <c r="BE1058" s="150">
        <f>IF(N1058="základní",J1058,0)</f>
        <v>0</v>
      </c>
      <c r="BF1058" s="150">
        <f>IF(N1058="snížená",J1058,0)</f>
        <v>0</v>
      </c>
      <c r="BG1058" s="150">
        <f>IF(N1058="zákl. přenesená",J1058,0)</f>
        <v>0</v>
      </c>
      <c r="BH1058" s="150">
        <f>IF(N1058="sníž. přenesená",J1058,0)</f>
        <v>0</v>
      </c>
      <c r="BI1058" s="150">
        <f>IF(N1058="nulová",J1058,0)</f>
        <v>0</v>
      </c>
      <c r="BJ1058" s="17" t="s">
        <v>83</v>
      </c>
      <c r="BK1058" s="150">
        <f>ROUND(I1058*H1058,2)</f>
        <v>0</v>
      </c>
      <c r="BL1058" s="17" t="s">
        <v>491</v>
      </c>
      <c r="BM1058" s="149" t="s">
        <v>5216</v>
      </c>
    </row>
    <row r="1059" spans="2:65" s="11" customFormat="1" ht="22.9" customHeight="1" x14ac:dyDescent="0.2">
      <c r="B1059" s="126"/>
      <c r="D1059" s="127" t="s">
        <v>75</v>
      </c>
      <c r="E1059" s="136" t="s">
        <v>1488</v>
      </c>
      <c r="F1059" s="136" t="s">
        <v>1489</v>
      </c>
      <c r="I1059" s="129"/>
      <c r="J1059" s="137">
        <f>BK1059</f>
        <v>0</v>
      </c>
      <c r="L1059" s="126"/>
      <c r="M1059" s="131"/>
      <c r="P1059" s="132">
        <f>SUM(P1060:P1109)</f>
        <v>0</v>
      </c>
      <c r="R1059" s="132">
        <f>SUM(R1060:R1109)</f>
        <v>1.5764465599999999</v>
      </c>
      <c r="T1059" s="133">
        <f>SUM(T1060:T1109)</f>
        <v>18.235026000000001</v>
      </c>
      <c r="AR1059" s="127" t="s">
        <v>85</v>
      </c>
      <c r="AT1059" s="134" t="s">
        <v>75</v>
      </c>
      <c r="AU1059" s="134" t="s">
        <v>83</v>
      </c>
      <c r="AY1059" s="127" t="s">
        <v>375</v>
      </c>
      <c r="BK1059" s="135">
        <f>SUM(BK1060:BK1109)</f>
        <v>0</v>
      </c>
    </row>
    <row r="1060" spans="2:65" s="1" customFormat="1" ht="24.2" customHeight="1" x14ac:dyDescent="0.2">
      <c r="B1060" s="32"/>
      <c r="C1060" s="138" t="s">
        <v>1734</v>
      </c>
      <c r="D1060" s="138" t="s">
        <v>377</v>
      </c>
      <c r="E1060" s="139" t="s">
        <v>5217</v>
      </c>
      <c r="F1060" s="140" t="s">
        <v>5218</v>
      </c>
      <c r="G1060" s="141" t="s">
        <v>641</v>
      </c>
      <c r="H1060" s="142">
        <v>5.7</v>
      </c>
      <c r="I1060" s="143"/>
      <c r="J1060" s="144">
        <f>ROUND(I1060*H1060,2)</f>
        <v>0</v>
      </c>
      <c r="K1060" s="140" t="s">
        <v>381</v>
      </c>
      <c r="L1060" s="32"/>
      <c r="M1060" s="145" t="s">
        <v>1</v>
      </c>
      <c r="N1060" s="146" t="s">
        <v>41</v>
      </c>
      <c r="P1060" s="147">
        <f>O1060*H1060</f>
        <v>0</v>
      </c>
      <c r="Q1060" s="147">
        <v>0</v>
      </c>
      <c r="R1060" s="147">
        <f>Q1060*H1060</f>
        <v>0</v>
      </c>
      <c r="S1060" s="147">
        <v>2.4E-2</v>
      </c>
      <c r="T1060" s="148">
        <f>S1060*H1060</f>
        <v>0.1368</v>
      </c>
      <c r="AR1060" s="149" t="s">
        <v>491</v>
      </c>
      <c r="AT1060" s="149" t="s">
        <v>377</v>
      </c>
      <c r="AU1060" s="149" t="s">
        <v>85</v>
      </c>
      <c r="AY1060" s="17" t="s">
        <v>375</v>
      </c>
      <c r="BE1060" s="150">
        <f>IF(N1060="základní",J1060,0)</f>
        <v>0</v>
      </c>
      <c r="BF1060" s="150">
        <f>IF(N1060="snížená",J1060,0)</f>
        <v>0</v>
      </c>
      <c r="BG1060" s="150">
        <f>IF(N1060="zákl. přenesená",J1060,0)</f>
        <v>0</v>
      </c>
      <c r="BH1060" s="150">
        <f>IF(N1060="sníž. přenesená",J1060,0)</f>
        <v>0</v>
      </c>
      <c r="BI1060" s="150">
        <f>IF(N1060="nulová",J1060,0)</f>
        <v>0</v>
      </c>
      <c r="BJ1060" s="17" t="s">
        <v>83</v>
      </c>
      <c r="BK1060" s="150">
        <f>ROUND(I1060*H1060,2)</f>
        <v>0</v>
      </c>
      <c r="BL1060" s="17" t="s">
        <v>491</v>
      </c>
      <c r="BM1060" s="149" t="s">
        <v>5219</v>
      </c>
    </row>
    <row r="1061" spans="2:65" s="12" customFormat="1" ht="11.25" x14ac:dyDescent="0.2">
      <c r="B1061" s="151"/>
      <c r="D1061" s="152" t="s">
        <v>384</v>
      </c>
      <c r="E1061" s="153" t="s">
        <v>1</v>
      </c>
      <c r="F1061" s="154" t="s">
        <v>5220</v>
      </c>
      <c r="H1061" s="155">
        <v>5.7</v>
      </c>
      <c r="I1061" s="156"/>
      <c r="L1061" s="151"/>
      <c r="M1061" s="157"/>
      <c r="T1061" s="158"/>
      <c r="AT1061" s="153" t="s">
        <v>384</v>
      </c>
      <c r="AU1061" s="153" t="s">
        <v>85</v>
      </c>
      <c r="AV1061" s="12" t="s">
        <v>85</v>
      </c>
      <c r="AW1061" s="12" t="s">
        <v>32</v>
      </c>
      <c r="AX1061" s="12" t="s">
        <v>76</v>
      </c>
      <c r="AY1061" s="153" t="s">
        <v>375</v>
      </c>
    </row>
    <row r="1062" spans="2:65" s="13" customFormat="1" ht="11.25" x14ac:dyDescent="0.2">
      <c r="B1062" s="159"/>
      <c r="D1062" s="152" t="s">
        <v>384</v>
      </c>
      <c r="E1062" s="160" t="s">
        <v>1</v>
      </c>
      <c r="F1062" s="161" t="s">
        <v>387</v>
      </c>
      <c r="H1062" s="162">
        <v>5.7</v>
      </c>
      <c r="I1062" s="163"/>
      <c r="L1062" s="159"/>
      <c r="M1062" s="164"/>
      <c r="T1062" s="165"/>
      <c r="AT1062" s="160" t="s">
        <v>384</v>
      </c>
      <c r="AU1062" s="160" t="s">
        <v>85</v>
      </c>
      <c r="AV1062" s="13" t="s">
        <v>382</v>
      </c>
      <c r="AW1062" s="13" t="s">
        <v>32</v>
      </c>
      <c r="AX1062" s="13" t="s">
        <v>83</v>
      </c>
      <c r="AY1062" s="160" t="s">
        <v>375</v>
      </c>
    </row>
    <row r="1063" spans="2:65" s="1" customFormat="1" ht="24.2" customHeight="1" x14ac:dyDescent="0.2">
      <c r="B1063" s="32"/>
      <c r="C1063" s="138" t="s">
        <v>1740</v>
      </c>
      <c r="D1063" s="138" t="s">
        <v>377</v>
      </c>
      <c r="E1063" s="139" t="s">
        <v>5221</v>
      </c>
      <c r="F1063" s="140" t="s">
        <v>5222</v>
      </c>
      <c r="G1063" s="141" t="s">
        <v>380</v>
      </c>
      <c r="H1063" s="142">
        <v>7.25</v>
      </c>
      <c r="I1063" s="143"/>
      <c r="J1063" s="144">
        <f>ROUND(I1063*H1063,2)</f>
        <v>0</v>
      </c>
      <c r="K1063" s="140" t="s">
        <v>381</v>
      </c>
      <c r="L1063" s="32"/>
      <c r="M1063" s="145" t="s">
        <v>1</v>
      </c>
      <c r="N1063" s="146" t="s">
        <v>41</v>
      </c>
      <c r="P1063" s="147">
        <f>O1063*H1063</f>
        <v>0</v>
      </c>
      <c r="Q1063" s="147">
        <v>0</v>
      </c>
      <c r="R1063" s="147">
        <f>Q1063*H1063</f>
        <v>0</v>
      </c>
      <c r="S1063" s="147">
        <v>0</v>
      </c>
      <c r="T1063" s="148">
        <f>S1063*H1063</f>
        <v>0</v>
      </c>
      <c r="AR1063" s="149" t="s">
        <v>491</v>
      </c>
      <c r="AT1063" s="149" t="s">
        <v>377</v>
      </c>
      <c r="AU1063" s="149" t="s">
        <v>85</v>
      </c>
      <c r="AY1063" s="17" t="s">
        <v>375</v>
      </c>
      <c r="BE1063" s="150">
        <f>IF(N1063="základní",J1063,0)</f>
        <v>0</v>
      </c>
      <c r="BF1063" s="150">
        <f>IF(N1063="snížená",J1063,0)</f>
        <v>0</v>
      </c>
      <c r="BG1063" s="150">
        <f>IF(N1063="zákl. přenesená",J1063,0)</f>
        <v>0</v>
      </c>
      <c r="BH1063" s="150">
        <f>IF(N1063="sníž. přenesená",J1063,0)</f>
        <v>0</v>
      </c>
      <c r="BI1063" s="150">
        <f>IF(N1063="nulová",J1063,0)</f>
        <v>0</v>
      </c>
      <c r="BJ1063" s="17" t="s">
        <v>83</v>
      </c>
      <c r="BK1063" s="150">
        <f>ROUND(I1063*H1063,2)</f>
        <v>0</v>
      </c>
      <c r="BL1063" s="17" t="s">
        <v>491</v>
      </c>
      <c r="BM1063" s="149" t="s">
        <v>5223</v>
      </c>
    </row>
    <row r="1064" spans="2:65" s="14" customFormat="1" ht="11.25" x14ac:dyDescent="0.2">
      <c r="B1064" s="166"/>
      <c r="D1064" s="152" t="s">
        <v>384</v>
      </c>
      <c r="E1064" s="167" t="s">
        <v>1</v>
      </c>
      <c r="F1064" s="168" t="s">
        <v>1339</v>
      </c>
      <c r="H1064" s="167" t="s">
        <v>1</v>
      </c>
      <c r="I1064" s="169"/>
      <c r="L1064" s="166"/>
      <c r="M1064" s="170"/>
      <c r="T1064" s="171"/>
      <c r="AT1064" s="167" t="s">
        <v>384</v>
      </c>
      <c r="AU1064" s="167" t="s">
        <v>85</v>
      </c>
      <c r="AV1064" s="14" t="s">
        <v>83</v>
      </c>
      <c r="AW1064" s="14" t="s">
        <v>32</v>
      </c>
      <c r="AX1064" s="14" t="s">
        <v>76</v>
      </c>
      <c r="AY1064" s="167" t="s">
        <v>375</v>
      </c>
    </row>
    <row r="1065" spans="2:65" s="12" customFormat="1" ht="11.25" x14ac:dyDescent="0.2">
      <c r="B1065" s="151"/>
      <c r="D1065" s="152" t="s">
        <v>384</v>
      </c>
      <c r="E1065" s="153" t="s">
        <v>1</v>
      </c>
      <c r="F1065" s="154" t="s">
        <v>5224</v>
      </c>
      <c r="H1065" s="155">
        <v>7.25</v>
      </c>
      <c r="I1065" s="156"/>
      <c r="L1065" s="151"/>
      <c r="M1065" s="157"/>
      <c r="T1065" s="158"/>
      <c r="AT1065" s="153" t="s">
        <v>384</v>
      </c>
      <c r="AU1065" s="153" t="s">
        <v>85</v>
      </c>
      <c r="AV1065" s="12" t="s">
        <v>85</v>
      </c>
      <c r="AW1065" s="12" t="s">
        <v>32</v>
      </c>
      <c r="AX1065" s="12" t="s">
        <v>76</v>
      </c>
      <c r="AY1065" s="153" t="s">
        <v>375</v>
      </c>
    </row>
    <row r="1066" spans="2:65" s="13" customFormat="1" ht="11.25" x14ac:dyDescent="0.2">
      <c r="B1066" s="159"/>
      <c r="D1066" s="152" t="s">
        <v>384</v>
      </c>
      <c r="E1066" s="160" t="s">
        <v>1</v>
      </c>
      <c r="F1066" s="161" t="s">
        <v>387</v>
      </c>
      <c r="H1066" s="162">
        <v>7.25</v>
      </c>
      <c r="I1066" s="163"/>
      <c r="L1066" s="159"/>
      <c r="M1066" s="164"/>
      <c r="T1066" s="165"/>
      <c r="AT1066" s="160" t="s">
        <v>384</v>
      </c>
      <c r="AU1066" s="160" t="s">
        <v>85</v>
      </c>
      <c r="AV1066" s="13" t="s">
        <v>382</v>
      </c>
      <c r="AW1066" s="13" t="s">
        <v>32</v>
      </c>
      <c r="AX1066" s="13" t="s">
        <v>83</v>
      </c>
      <c r="AY1066" s="160" t="s">
        <v>375</v>
      </c>
    </row>
    <row r="1067" spans="2:65" s="1" customFormat="1" ht="16.5" customHeight="1" x14ac:dyDescent="0.2">
      <c r="B1067" s="32"/>
      <c r="C1067" s="138" t="s">
        <v>1744</v>
      </c>
      <c r="D1067" s="138" t="s">
        <v>377</v>
      </c>
      <c r="E1067" s="139" t="s">
        <v>5225</v>
      </c>
      <c r="F1067" s="140" t="s">
        <v>5226</v>
      </c>
      <c r="G1067" s="141" t="s">
        <v>380</v>
      </c>
      <c r="H1067" s="142">
        <v>170.02199999999999</v>
      </c>
      <c r="I1067" s="143"/>
      <c r="J1067" s="144">
        <f>ROUND(I1067*H1067,2)</f>
        <v>0</v>
      </c>
      <c r="K1067" s="140" t="s">
        <v>381</v>
      </c>
      <c r="L1067" s="32"/>
      <c r="M1067" s="145" t="s">
        <v>1</v>
      </c>
      <c r="N1067" s="146" t="s">
        <v>41</v>
      </c>
      <c r="P1067" s="147">
        <f>O1067*H1067</f>
        <v>0</v>
      </c>
      <c r="Q1067" s="147">
        <v>0</v>
      </c>
      <c r="R1067" s="147">
        <f>Q1067*H1067</f>
        <v>0</v>
      </c>
      <c r="S1067" s="147">
        <v>1.4999999999999999E-2</v>
      </c>
      <c r="T1067" s="148">
        <f>S1067*H1067</f>
        <v>2.5503299999999998</v>
      </c>
      <c r="AR1067" s="149" t="s">
        <v>491</v>
      </c>
      <c r="AT1067" s="149" t="s">
        <v>377</v>
      </c>
      <c r="AU1067" s="149" t="s">
        <v>85</v>
      </c>
      <c r="AY1067" s="17" t="s">
        <v>375</v>
      </c>
      <c r="BE1067" s="150">
        <f>IF(N1067="základní",J1067,0)</f>
        <v>0</v>
      </c>
      <c r="BF1067" s="150">
        <f>IF(N1067="snížená",J1067,0)</f>
        <v>0</v>
      </c>
      <c r="BG1067" s="150">
        <f>IF(N1067="zákl. přenesená",J1067,0)</f>
        <v>0</v>
      </c>
      <c r="BH1067" s="150">
        <f>IF(N1067="sníž. přenesená",J1067,0)</f>
        <v>0</v>
      </c>
      <c r="BI1067" s="150">
        <f>IF(N1067="nulová",J1067,0)</f>
        <v>0</v>
      </c>
      <c r="BJ1067" s="17" t="s">
        <v>83</v>
      </c>
      <c r="BK1067" s="150">
        <f>ROUND(I1067*H1067,2)</f>
        <v>0</v>
      </c>
      <c r="BL1067" s="17" t="s">
        <v>491</v>
      </c>
      <c r="BM1067" s="149" t="s">
        <v>5227</v>
      </c>
    </row>
    <row r="1068" spans="2:65" s="12" customFormat="1" ht="11.25" x14ac:dyDescent="0.2">
      <c r="B1068" s="151"/>
      <c r="D1068" s="152" t="s">
        <v>384</v>
      </c>
      <c r="E1068" s="153" t="s">
        <v>1</v>
      </c>
      <c r="F1068" s="154" t="s">
        <v>4468</v>
      </c>
      <c r="H1068" s="155">
        <v>170.02199999999999</v>
      </c>
      <c r="I1068" s="156"/>
      <c r="L1068" s="151"/>
      <c r="M1068" s="157"/>
      <c r="T1068" s="158"/>
      <c r="AT1068" s="153" t="s">
        <v>384</v>
      </c>
      <c r="AU1068" s="153" t="s">
        <v>85</v>
      </c>
      <c r="AV1068" s="12" t="s">
        <v>85</v>
      </c>
      <c r="AW1068" s="12" t="s">
        <v>32</v>
      </c>
      <c r="AX1068" s="12" t="s">
        <v>83</v>
      </c>
      <c r="AY1068" s="153" t="s">
        <v>375</v>
      </c>
    </row>
    <row r="1069" spans="2:65" s="1" customFormat="1" ht="33" customHeight="1" x14ac:dyDescent="0.2">
      <c r="B1069" s="32"/>
      <c r="C1069" s="138" t="s">
        <v>1748</v>
      </c>
      <c r="D1069" s="138" t="s">
        <v>377</v>
      </c>
      <c r="E1069" s="139" t="s">
        <v>1491</v>
      </c>
      <c r="F1069" s="140" t="s">
        <v>1492</v>
      </c>
      <c r="G1069" s="141" t="s">
        <v>380</v>
      </c>
      <c r="H1069" s="142">
        <v>7.3710000000000004</v>
      </c>
      <c r="I1069" s="143"/>
      <c r="J1069" s="144">
        <f>ROUND(I1069*H1069,2)</f>
        <v>0</v>
      </c>
      <c r="K1069" s="140" t="s">
        <v>381</v>
      </c>
      <c r="L1069" s="32"/>
      <c r="M1069" s="145" t="s">
        <v>1</v>
      </c>
      <c r="N1069" s="146" t="s">
        <v>41</v>
      </c>
      <c r="P1069" s="147">
        <f>O1069*H1069</f>
        <v>0</v>
      </c>
      <c r="Q1069" s="147">
        <v>3.696E-2</v>
      </c>
      <c r="R1069" s="147">
        <f>Q1069*H1069</f>
        <v>0.27243216000000003</v>
      </c>
      <c r="S1069" s="147">
        <v>0</v>
      </c>
      <c r="T1069" s="148">
        <f>S1069*H1069</f>
        <v>0</v>
      </c>
      <c r="AR1069" s="149" t="s">
        <v>491</v>
      </c>
      <c r="AT1069" s="149" t="s">
        <v>377</v>
      </c>
      <c r="AU1069" s="149" t="s">
        <v>85</v>
      </c>
      <c r="AY1069" s="17" t="s">
        <v>375</v>
      </c>
      <c r="BE1069" s="150">
        <f>IF(N1069="základní",J1069,0)</f>
        <v>0</v>
      </c>
      <c r="BF1069" s="150">
        <f>IF(N1069="snížená",J1069,0)</f>
        <v>0</v>
      </c>
      <c r="BG1069" s="150">
        <f>IF(N1069="zákl. přenesená",J1069,0)</f>
        <v>0</v>
      </c>
      <c r="BH1069" s="150">
        <f>IF(N1069="sníž. přenesená",J1069,0)</f>
        <v>0</v>
      </c>
      <c r="BI1069" s="150">
        <f>IF(N1069="nulová",J1069,0)</f>
        <v>0</v>
      </c>
      <c r="BJ1069" s="17" t="s">
        <v>83</v>
      </c>
      <c r="BK1069" s="150">
        <f>ROUND(I1069*H1069,2)</f>
        <v>0</v>
      </c>
      <c r="BL1069" s="17" t="s">
        <v>491</v>
      </c>
      <c r="BM1069" s="149" t="s">
        <v>5228</v>
      </c>
    </row>
    <row r="1070" spans="2:65" s="14" customFormat="1" ht="11.25" x14ac:dyDescent="0.2">
      <c r="B1070" s="166"/>
      <c r="D1070" s="152" t="s">
        <v>384</v>
      </c>
      <c r="E1070" s="167" t="s">
        <v>1</v>
      </c>
      <c r="F1070" s="168" t="s">
        <v>1339</v>
      </c>
      <c r="H1070" s="167" t="s">
        <v>1</v>
      </c>
      <c r="I1070" s="169"/>
      <c r="L1070" s="166"/>
      <c r="M1070" s="170"/>
      <c r="T1070" s="171"/>
      <c r="AT1070" s="167" t="s">
        <v>384</v>
      </c>
      <c r="AU1070" s="167" t="s">
        <v>85</v>
      </c>
      <c r="AV1070" s="14" t="s">
        <v>83</v>
      </c>
      <c r="AW1070" s="14" t="s">
        <v>32</v>
      </c>
      <c r="AX1070" s="14" t="s">
        <v>76</v>
      </c>
      <c r="AY1070" s="167" t="s">
        <v>375</v>
      </c>
    </row>
    <row r="1071" spans="2:65" s="12" customFormat="1" ht="11.25" x14ac:dyDescent="0.2">
      <c r="B1071" s="151"/>
      <c r="D1071" s="152" t="s">
        <v>384</v>
      </c>
      <c r="E1071" s="153" t="s">
        <v>1</v>
      </c>
      <c r="F1071" s="154" t="s">
        <v>5229</v>
      </c>
      <c r="H1071" s="155">
        <v>7.3710000000000004</v>
      </c>
      <c r="I1071" s="156"/>
      <c r="L1071" s="151"/>
      <c r="M1071" s="157"/>
      <c r="T1071" s="158"/>
      <c r="AT1071" s="153" t="s">
        <v>384</v>
      </c>
      <c r="AU1071" s="153" t="s">
        <v>85</v>
      </c>
      <c r="AV1071" s="12" t="s">
        <v>85</v>
      </c>
      <c r="AW1071" s="12" t="s">
        <v>32</v>
      </c>
      <c r="AX1071" s="12" t="s">
        <v>83</v>
      </c>
      <c r="AY1071" s="153" t="s">
        <v>375</v>
      </c>
    </row>
    <row r="1072" spans="2:65" s="1" customFormat="1" ht="33" customHeight="1" x14ac:dyDescent="0.2">
      <c r="B1072" s="32"/>
      <c r="C1072" s="138" t="s">
        <v>1752</v>
      </c>
      <c r="D1072" s="138" t="s">
        <v>377</v>
      </c>
      <c r="E1072" s="139" t="s">
        <v>5230</v>
      </c>
      <c r="F1072" s="140" t="s">
        <v>5231</v>
      </c>
      <c r="G1072" s="141" t="s">
        <v>380</v>
      </c>
      <c r="H1072" s="142">
        <v>12.26</v>
      </c>
      <c r="I1072" s="143"/>
      <c r="J1072" s="144">
        <f>ROUND(I1072*H1072,2)</f>
        <v>0</v>
      </c>
      <c r="K1072" s="140" t="s">
        <v>381</v>
      </c>
      <c r="L1072" s="32"/>
      <c r="M1072" s="145" t="s">
        <v>1</v>
      </c>
      <c r="N1072" s="146" t="s">
        <v>41</v>
      </c>
      <c r="P1072" s="147">
        <f>O1072*H1072</f>
        <v>0</v>
      </c>
      <c r="Q1072" s="147">
        <v>2.5059999999999999E-2</v>
      </c>
      <c r="R1072" s="147">
        <f>Q1072*H1072</f>
        <v>0.3072356</v>
      </c>
      <c r="S1072" s="147">
        <v>0</v>
      </c>
      <c r="T1072" s="148">
        <f>S1072*H1072</f>
        <v>0</v>
      </c>
      <c r="AR1072" s="149" t="s">
        <v>491</v>
      </c>
      <c r="AT1072" s="149" t="s">
        <v>377</v>
      </c>
      <c r="AU1072" s="149" t="s">
        <v>85</v>
      </c>
      <c r="AY1072" s="17" t="s">
        <v>375</v>
      </c>
      <c r="BE1072" s="150">
        <f>IF(N1072="základní",J1072,0)</f>
        <v>0</v>
      </c>
      <c r="BF1072" s="150">
        <f>IF(N1072="snížená",J1072,0)</f>
        <v>0</v>
      </c>
      <c r="BG1072" s="150">
        <f>IF(N1072="zákl. přenesená",J1072,0)</f>
        <v>0</v>
      </c>
      <c r="BH1072" s="150">
        <f>IF(N1072="sníž. přenesená",J1072,0)</f>
        <v>0</v>
      </c>
      <c r="BI1072" s="150">
        <f>IF(N1072="nulová",J1072,0)</f>
        <v>0</v>
      </c>
      <c r="BJ1072" s="17" t="s">
        <v>83</v>
      </c>
      <c r="BK1072" s="150">
        <f>ROUND(I1072*H1072,2)</f>
        <v>0</v>
      </c>
      <c r="BL1072" s="17" t="s">
        <v>491</v>
      </c>
      <c r="BM1072" s="149" t="s">
        <v>5232</v>
      </c>
    </row>
    <row r="1073" spans="2:65" s="14" customFormat="1" ht="11.25" x14ac:dyDescent="0.2">
      <c r="B1073" s="166"/>
      <c r="D1073" s="152" t="s">
        <v>384</v>
      </c>
      <c r="E1073" s="167" t="s">
        <v>1</v>
      </c>
      <c r="F1073" s="168" t="s">
        <v>1339</v>
      </c>
      <c r="H1073" s="167" t="s">
        <v>1</v>
      </c>
      <c r="I1073" s="169"/>
      <c r="L1073" s="166"/>
      <c r="M1073" s="170"/>
      <c r="T1073" s="171"/>
      <c r="AT1073" s="167" t="s">
        <v>384</v>
      </c>
      <c r="AU1073" s="167" t="s">
        <v>85</v>
      </c>
      <c r="AV1073" s="14" t="s">
        <v>83</v>
      </c>
      <c r="AW1073" s="14" t="s">
        <v>32</v>
      </c>
      <c r="AX1073" s="14" t="s">
        <v>76</v>
      </c>
      <c r="AY1073" s="167" t="s">
        <v>375</v>
      </c>
    </row>
    <row r="1074" spans="2:65" s="12" customFormat="1" ht="11.25" x14ac:dyDescent="0.2">
      <c r="B1074" s="151"/>
      <c r="D1074" s="152" t="s">
        <v>384</v>
      </c>
      <c r="E1074" s="153" t="s">
        <v>1</v>
      </c>
      <c r="F1074" s="154" t="s">
        <v>5233</v>
      </c>
      <c r="H1074" s="155">
        <v>12.26</v>
      </c>
      <c r="I1074" s="156"/>
      <c r="L1074" s="151"/>
      <c r="M1074" s="157"/>
      <c r="T1074" s="158"/>
      <c r="AT1074" s="153" t="s">
        <v>384</v>
      </c>
      <c r="AU1074" s="153" t="s">
        <v>85</v>
      </c>
      <c r="AV1074" s="12" t="s">
        <v>85</v>
      </c>
      <c r="AW1074" s="12" t="s">
        <v>32</v>
      </c>
      <c r="AX1074" s="12" t="s">
        <v>83</v>
      </c>
      <c r="AY1074" s="153" t="s">
        <v>375</v>
      </c>
    </row>
    <row r="1075" spans="2:65" s="1" customFormat="1" ht="24.2" customHeight="1" x14ac:dyDescent="0.2">
      <c r="B1075" s="32"/>
      <c r="C1075" s="138" t="s">
        <v>1756</v>
      </c>
      <c r="D1075" s="138" t="s">
        <v>377</v>
      </c>
      <c r="E1075" s="139" t="s">
        <v>5234</v>
      </c>
      <c r="F1075" s="140" t="s">
        <v>5235</v>
      </c>
      <c r="G1075" s="141" t="s">
        <v>380</v>
      </c>
      <c r="H1075" s="142">
        <v>22.86</v>
      </c>
      <c r="I1075" s="143"/>
      <c r="J1075" s="144">
        <f>ROUND(I1075*H1075,2)</f>
        <v>0</v>
      </c>
      <c r="K1075" s="140" t="s">
        <v>4773</v>
      </c>
      <c r="L1075" s="32"/>
      <c r="M1075" s="145" t="s">
        <v>1</v>
      </c>
      <c r="N1075" s="146" t="s">
        <v>41</v>
      </c>
      <c r="P1075" s="147">
        <f>O1075*H1075</f>
        <v>0</v>
      </c>
      <c r="Q1075" s="147">
        <v>2.2579999999999999E-2</v>
      </c>
      <c r="R1075" s="147">
        <f>Q1075*H1075</f>
        <v>0.51617879999999994</v>
      </c>
      <c r="S1075" s="147">
        <v>0</v>
      </c>
      <c r="T1075" s="148">
        <f>S1075*H1075</f>
        <v>0</v>
      </c>
      <c r="AR1075" s="149" t="s">
        <v>491</v>
      </c>
      <c r="AT1075" s="149" t="s">
        <v>377</v>
      </c>
      <c r="AU1075" s="149" t="s">
        <v>85</v>
      </c>
      <c r="AY1075" s="17" t="s">
        <v>375</v>
      </c>
      <c r="BE1075" s="150">
        <f>IF(N1075="základní",J1075,0)</f>
        <v>0</v>
      </c>
      <c r="BF1075" s="150">
        <f>IF(N1075="snížená",J1075,0)</f>
        <v>0</v>
      </c>
      <c r="BG1075" s="150">
        <f>IF(N1075="zákl. přenesená",J1075,0)</f>
        <v>0</v>
      </c>
      <c r="BH1075" s="150">
        <f>IF(N1075="sníž. přenesená",J1075,0)</f>
        <v>0</v>
      </c>
      <c r="BI1075" s="150">
        <f>IF(N1075="nulová",J1075,0)</f>
        <v>0</v>
      </c>
      <c r="BJ1075" s="17" t="s">
        <v>83</v>
      </c>
      <c r="BK1075" s="150">
        <f>ROUND(I1075*H1075,2)</f>
        <v>0</v>
      </c>
      <c r="BL1075" s="17" t="s">
        <v>491</v>
      </c>
      <c r="BM1075" s="149" t="s">
        <v>5236</v>
      </c>
    </row>
    <row r="1076" spans="2:65" s="14" customFormat="1" ht="11.25" x14ac:dyDescent="0.2">
      <c r="B1076" s="166"/>
      <c r="D1076" s="152" t="s">
        <v>384</v>
      </c>
      <c r="E1076" s="167" t="s">
        <v>1</v>
      </c>
      <c r="F1076" s="168" t="s">
        <v>1339</v>
      </c>
      <c r="H1076" s="167" t="s">
        <v>1</v>
      </c>
      <c r="I1076" s="169"/>
      <c r="L1076" s="166"/>
      <c r="M1076" s="170"/>
      <c r="T1076" s="171"/>
      <c r="AT1076" s="167" t="s">
        <v>384</v>
      </c>
      <c r="AU1076" s="167" t="s">
        <v>85</v>
      </c>
      <c r="AV1076" s="14" t="s">
        <v>83</v>
      </c>
      <c r="AW1076" s="14" t="s">
        <v>32</v>
      </c>
      <c r="AX1076" s="14" t="s">
        <v>76</v>
      </c>
      <c r="AY1076" s="167" t="s">
        <v>375</v>
      </c>
    </row>
    <row r="1077" spans="2:65" s="12" customFormat="1" ht="11.25" x14ac:dyDescent="0.2">
      <c r="B1077" s="151"/>
      <c r="D1077" s="152" t="s">
        <v>384</v>
      </c>
      <c r="E1077" s="153" t="s">
        <v>1</v>
      </c>
      <c r="F1077" s="154" t="s">
        <v>5237</v>
      </c>
      <c r="H1077" s="155">
        <v>22.86</v>
      </c>
      <c r="I1077" s="156"/>
      <c r="L1077" s="151"/>
      <c r="M1077" s="157"/>
      <c r="T1077" s="158"/>
      <c r="AT1077" s="153" t="s">
        <v>384</v>
      </c>
      <c r="AU1077" s="153" t="s">
        <v>85</v>
      </c>
      <c r="AV1077" s="12" t="s">
        <v>85</v>
      </c>
      <c r="AW1077" s="12" t="s">
        <v>32</v>
      </c>
      <c r="AX1077" s="12" t="s">
        <v>76</v>
      </c>
      <c r="AY1077" s="153" t="s">
        <v>375</v>
      </c>
    </row>
    <row r="1078" spans="2:65" s="13" customFormat="1" ht="11.25" x14ac:dyDescent="0.2">
      <c r="B1078" s="159"/>
      <c r="D1078" s="152" t="s">
        <v>384</v>
      </c>
      <c r="E1078" s="160" t="s">
        <v>1</v>
      </c>
      <c r="F1078" s="161" t="s">
        <v>387</v>
      </c>
      <c r="H1078" s="162">
        <v>22.86</v>
      </c>
      <c r="I1078" s="163"/>
      <c r="L1078" s="159"/>
      <c r="M1078" s="164"/>
      <c r="T1078" s="165"/>
      <c r="AT1078" s="160" t="s">
        <v>384</v>
      </c>
      <c r="AU1078" s="160" t="s">
        <v>85</v>
      </c>
      <c r="AV1078" s="13" t="s">
        <v>382</v>
      </c>
      <c r="AW1078" s="13" t="s">
        <v>32</v>
      </c>
      <c r="AX1078" s="13" t="s">
        <v>83</v>
      </c>
      <c r="AY1078" s="160" t="s">
        <v>375</v>
      </c>
    </row>
    <row r="1079" spans="2:65" s="1" customFormat="1" ht="21.75" customHeight="1" x14ac:dyDescent="0.2">
      <c r="B1079" s="32"/>
      <c r="C1079" s="138" t="s">
        <v>1760</v>
      </c>
      <c r="D1079" s="138" t="s">
        <v>377</v>
      </c>
      <c r="E1079" s="139" t="s">
        <v>5238</v>
      </c>
      <c r="F1079" s="140" t="s">
        <v>5239</v>
      </c>
      <c r="G1079" s="141" t="s">
        <v>380</v>
      </c>
      <c r="H1079" s="142">
        <v>79.650000000000006</v>
      </c>
      <c r="I1079" s="143"/>
      <c r="J1079" s="144">
        <f>ROUND(I1079*H1079,2)</f>
        <v>0</v>
      </c>
      <c r="K1079" s="140" t="s">
        <v>381</v>
      </c>
      <c r="L1079" s="32"/>
      <c r="M1079" s="145" t="s">
        <v>1</v>
      </c>
      <c r="N1079" s="146" t="s">
        <v>41</v>
      </c>
      <c r="P1079" s="147">
        <f>O1079*H1079</f>
        <v>0</v>
      </c>
      <c r="Q1079" s="147">
        <v>0</v>
      </c>
      <c r="R1079" s="147">
        <f>Q1079*H1079</f>
        <v>0</v>
      </c>
      <c r="S1079" s="147">
        <v>1.7999999999999999E-2</v>
      </c>
      <c r="T1079" s="148">
        <f>S1079*H1079</f>
        <v>1.4337</v>
      </c>
      <c r="AR1079" s="149" t="s">
        <v>491</v>
      </c>
      <c r="AT1079" s="149" t="s">
        <v>377</v>
      </c>
      <c r="AU1079" s="149" t="s">
        <v>85</v>
      </c>
      <c r="AY1079" s="17" t="s">
        <v>375</v>
      </c>
      <c r="BE1079" s="150">
        <f>IF(N1079="základní",J1079,0)</f>
        <v>0</v>
      </c>
      <c r="BF1079" s="150">
        <f>IF(N1079="snížená",J1079,0)</f>
        <v>0</v>
      </c>
      <c r="BG1079" s="150">
        <f>IF(N1079="zákl. přenesená",J1079,0)</f>
        <v>0</v>
      </c>
      <c r="BH1079" s="150">
        <f>IF(N1079="sníž. přenesená",J1079,0)</f>
        <v>0</v>
      </c>
      <c r="BI1079" s="150">
        <f>IF(N1079="nulová",J1079,0)</f>
        <v>0</v>
      </c>
      <c r="BJ1079" s="17" t="s">
        <v>83</v>
      </c>
      <c r="BK1079" s="150">
        <f>ROUND(I1079*H1079,2)</f>
        <v>0</v>
      </c>
      <c r="BL1079" s="17" t="s">
        <v>491</v>
      </c>
      <c r="BM1079" s="149" t="s">
        <v>5240</v>
      </c>
    </row>
    <row r="1080" spans="2:65" s="12" customFormat="1" ht="11.25" x14ac:dyDescent="0.2">
      <c r="B1080" s="151"/>
      <c r="D1080" s="152" t="s">
        <v>384</v>
      </c>
      <c r="E1080" s="153" t="s">
        <v>1</v>
      </c>
      <c r="F1080" s="154" t="s">
        <v>5241</v>
      </c>
      <c r="H1080" s="155">
        <v>30.07</v>
      </c>
      <c r="I1080" s="156"/>
      <c r="L1080" s="151"/>
      <c r="M1080" s="157"/>
      <c r="T1080" s="158"/>
      <c r="AT1080" s="153" t="s">
        <v>384</v>
      </c>
      <c r="AU1080" s="153" t="s">
        <v>85</v>
      </c>
      <c r="AV1080" s="12" t="s">
        <v>85</v>
      </c>
      <c r="AW1080" s="12" t="s">
        <v>32</v>
      </c>
      <c r="AX1080" s="12" t="s">
        <v>76</v>
      </c>
      <c r="AY1080" s="153" t="s">
        <v>375</v>
      </c>
    </row>
    <row r="1081" spans="2:65" s="12" customFormat="1" ht="11.25" x14ac:dyDescent="0.2">
      <c r="B1081" s="151"/>
      <c r="D1081" s="152" t="s">
        <v>384</v>
      </c>
      <c r="E1081" s="153" t="s">
        <v>1</v>
      </c>
      <c r="F1081" s="154" t="s">
        <v>5242</v>
      </c>
      <c r="H1081" s="155">
        <v>49.58</v>
      </c>
      <c r="I1081" s="156"/>
      <c r="L1081" s="151"/>
      <c r="M1081" s="157"/>
      <c r="T1081" s="158"/>
      <c r="AT1081" s="153" t="s">
        <v>384</v>
      </c>
      <c r="AU1081" s="153" t="s">
        <v>85</v>
      </c>
      <c r="AV1081" s="12" t="s">
        <v>85</v>
      </c>
      <c r="AW1081" s="12" t="s">
        <v>32</v>
      </c>
      <c r="AX1081" s="12" t="s">
        <v>76</v>
      </c>
      <c r="AY1081" s="153" t="s">
        <v>375</v>
      </c>
    </row>
    <row r="1082" spans="2:65" s="13" customFormat="1" ht="11.25" x14ac:dyDescent="0.2">
      <c r="B1082" s="159"/>
      <c r="D1082" s="152" t="s">
        <v>384</v>
      </c>
      <c r="E1082" s="160" t="s">
        <v>1</v>
      </c>
      <c r="F1082" s="161" t="s">
        <v>387</v>
      </c>
      <c r="H1082" s="162">
        <v>79.650000000000006</v>
      </c>
      <c r="I1082" s="163"/>
      <c r="L1082" s="159"/>
      <c r="M1082" s="164"/>
      <c r="T1082" s="165"/>
      <c r="AT1082" s="160" t="s">
        <v>384</v>
      </c>
      <c r="AU1082" s="160" t="s">
        <v>85</v>
      </c>
      <c r="AV1082" s="13" t="s">
        <v>382</v>
      </c>
      <c r="AW1082" s="13" t="s">
        <v>32</v>
      </c>
      <c r="AX1082" s="13" t="s">
        <v>83</v>
      </c>
      <c r="AY1082" s="160" t="s">
        <v>375</v>
      </c>
    </row>
    <row r="1083" spans="2:65" s="1" customFormat="1" ht="24.2" customHeight="1" x14ac:dyDescent="0.2">
      <c r="B1083" s="32"/>
      <c r="C1083" s="138" t="s">
        <v>1765</v>
      </c>
      <c r="D1083" s="138" t="s">
        <v>377</v>
      </c>
      <c r="E1083" s="139" t="s">
        <v>5243</v>
      </c>
      <c r="F1083" s="140" t="s">
        <v>5244</v>
      </c>
      <c r="G1083" s="141" t="s">
        <v>380</v>
      </c>
      <c r="H1083" s="142">
        <v>261.37400000000002</v>
      </c>
      <c r="I1083" s="143"/>
      <c r="J1083" s="144">
        <f>ROUND(I1083*H1083,2)</f>
        <v>0</v>
      </c>
      <c r="K1083" s="140" t="s">
        <v>381</v>
      </c>
      <c r="L1083" s="32"/>
      <c r="M1083" s="145" t="s">
        <v>1</v>
      </c>
      <c r="N1083" s="146" t="s">
        <v>41</v>
      </c>
      <c r="P1083" s="147">
        <f>O1083*H1083</f>
        <v>0</v>
      </c>
      <c r="Q1083" s="147">
        <v>0</v>
      </c>
      <c r="R1083" s="147">
        <f>Q1083*H1083</f>
        <v>0</v>
      </c>
      <c r="S1083" s="147">
        <v>1.4E-2</v>
      </c>
      <c r="T1083" s="148">
        <f>S1083*H1083</f>
        <v>3.6592360000000004</v>
      </c>
      <c r="AR1083" s="149" t="s">
        <v>491</v>
      </c>
      <c r="AT1083" s="149" t="s">
        <v>377</v>
      </c>
      <c r="AU1083" s="149" t="s">
        <v>85</v>
      </c>
      <c r="AY1083" s="17" t="s">
        <v>375</v>
      </c>
      <c r="BE1083" s="150">
        <f>IF(N1083="základní",J1083,0)</f>
        <v>0</v>
      </c>
      <c r="BF1083" s="150">
        <f>IF(N1083="snížená",J1083,0)</f>
        <v>0</v>
      </c>
      <c r="BG1083" s="150">
        <f>IF(N1083="zákl. přenesená",J1083,0)</f>
        <v>0</v>
      </c>
      <c r="BH1083" s="150">
        <f>IF(N1083="sníž. přenesená",J1083,0)</f>
        <v>0</v>
      </c>
      <c r="BI1083" s="150">
        <f>IF(N1083="nulová",J1083,0)</f>
        <v>0</v>
      </c>
      <c r="BJ1083" s="17" t="s">
        <v>83</v>
      </c>
      <c r="BK1083" s="150">
        <f>ROUND(I1083*H1083,2)</f>
        <v>0</v>
      </c>
      <c r="BL1083" s="17" t="s">
        <v>491</v>
      </c>
      <c r="BM1083" s="149" t="s">
        <v>5245</v>
      </c>
    </row>
    <row r="1084" spans="2:65" s="12" customFormat="1" ht="11.25" x14ac:dyDescent="0.2">
      <c r="B1084" s="151"/>
      <c r="D1084" s="152" t="s">
        <v>384</v>
      </c>
      <c r="E1084" s="153" t="s">
        <v>1</v>
      </c>
      <c r="F1084" s="154" t="s">
        <v>5049</v>
      </c>
      <c r="H1084" s="155">
        <v>91.32</v>
      </c>
      <c r="I1084" s="156"/>
      <c r="L1084" s="151"/>
      <c r="M1084" s="157"/>
      <c r="T1084" s="158"/>
      <c r="AT1084" s="153" t="s">
        <v>384</v>
      </c>
      <c r="AU1084" s="153" t="s">
        <v>85</v>
      </c>
      <c r="AV1084" s="12" t="s">
        <v>85</v>
      </c>
      <c r="AW1084" s="12" t="s">
        <v>32</v>
      </c>
      <c r="AX1084" s="12" t="s">
        <v>76</v>
      </c>
      <c r="AY1084" s="153" t="s">
        <v>375</v>
      </c>
    </row>
    <row r="1085" spans="2:65" s="14" customFormat="1" ht="11.25" x14ac:dyDescent="0.2">
      <c r="B1085" s="166"/>
      <c r="D1085" s="152" t="s">
        <v>384</v>
      </c>
      <c r="E1085" s="167" t="s">
        <v>1</v>
      </c>
      <c r="F1085" s="168" t="s">
        <v>5050</v>
      </c>
      <c r="H1085" s="167" t="s">
        <v>1</v>
      </c>
      <c r="I1085" s="169"/>
      <c r="L1085" s="166"/>
      <c r="M1085" s="170"/>
      <c r="T1085" s="171"/>
      <c r="AT1085" s="167" t="s">
        <v>384</v>
      </c>
      <c r="AU1085" s="167" t="s">
        <v>85</v>
      </c>
      <c r="AV1085" s="14" t="s">
        <v>83</v>
      </c>
      <c r="AW1085" s="14" t="s">
        <v>32</v>
      </c>
      <c r="AX1085" s="14" t="s">
        <v>76</v>
      </c>
      <c r="AY1085" s="167" t="s">
        <v>375</v>
      </c>
    </row>
    <row r="1086" spans="2:65" s="12" customFormat="1" ht="22.5" x14ac:dyDescent="0.2">
      <c r="B1086" s="151"/>
      <c r="D1086" s="152" t="s">
        <v>384</v>
      </c>
      <c r="E1086" s="153" t="s">
        <v>1</v>
      </c>
      <c r="F1086" s="154" t="s">
        <v>5051</v>
      </c>
      <c r="H1086" s="155">
        <v>170.054</v>
      </c>
      <c r="I1086" s="156"/>
      <c r="L1086" s="151"/>
      <c r="M1086" s="157"/>
      <c r="T1086" s="158"/>
      <c r="AT1086" s="153" t="s">
        <v>384</v>
      </c>
      <c r="AU1086" s="153" t="s">
        <v>85</v>
      </c>
      <c r="AV1086" s="12" t="s">
        <v>85</v>
      </c>
      <c r="AW1086" s="12" t="s">
        <v>32</v>
      </c>
      <c r="AX1086" s="12" t="s">
        <v>76</v>
      </c>
      <c r="AY1086" s="153" t="s">
        <v>375</v>
      </c>
    </row>
    <row r="1087" spans="2:65" s="13" customFormat="1" ht="11.25" x14ac:dyDescent="0.2">
      <c r="B1087" s="159"/>
      <c r="D1087" s="152" t="s">
        <v>384</v>
      </c>
      <c r="E1087" s="160" t="s">
        <v>1</v>
      </c>
      <c r="F1087" s="161" t="s">
        <v>387</v>
      </c>
      <c r="H1087" s="162">
        <v>261.37400000000002</v>
      </c>
      <c r="I1087" s="163"/>
      <c r="L1087" s="159"/>
      <c r="M1087" s="164"/>
      <c r="T1087" s="165"/>
      <c r="AT1087" s="160" t="s">
        <v>384</v>
      </c>
      <c r="AU1087" s="160" t="s">
        <v>85</v>
      </c>
      <c r="AV1087" s="13" t="s">
        <v>382</v>
      </c>
      <c r="AW1087" s="13" t="s">
        <v>32</v>
      </c>
      <c r="AX1087" s="13" t="s">
        <v>83</v>
      </c>
      <c r="AY1087" s="160" t="s">
        <v>375</v>
      </c>
    </row>
    <row r="1088" spans="2:65" s="1" customFormat="1" ht="24.2" customHeight="1" x14ac:dyDescent="0.2">
      <c r="B1088" s="32"/>
      <c r="C1088" s="138" t="s">
        <v>1769</v>
      </c>
      <c r="D1088" s="138" t="s">
        <v>377</v>
      </c>
      <c r="E1088" s="139" t="s">
        <v>5246</v>
      </c>
      <c r="F1088" s="140" t="s">
        <v>5247</v>
      </c>
      <c r="G1088" s="141" t="s">
        <v>380</v>
      </c>
      <c r="H1088" s="142">
        <v>261.37400000000002</v>
      </c>
      <c r="I1088" s="143"/>
      <c r="J1088" s="144">
        <f>ROUND(I1088*H1088,2)</f>
        <v>0</v>
      </c>
      <c r="K1088" s="140" t="s">
        <v>381</v>
      </c>
      <c r="L1088" s="32"/>
      <c r="M1088" s="145" t="s">
        <v>1</v>
      </c>
      <c r="N1088" s="146" t="s">
        <v>41</v>
      </c>
      <c r="P1088" s="147">
        <f>O1088*H1088</f>
        <v>0</v>
      </c>
      <c r="Q1088" s="147">
        <v>0</v>
      </c>
      <c r="R1088" s="147">
        <f>Q1088*H1088</f>
        <v>0</v>
      </c>
      <c r="S1088" s="147">
        <v>0.04</v>
      </c>
      <c r="T1088" s="148">
        <f>S1088*H1088</f>
        <v>10.454960000000002</v>
      </c>
      <c r="AR1088" s="149" t="s">
        <v>491</v>
      </c>
      <c r="AT1088" s="149" t="s">
        <v>377</v>
      </c>
      <c r="AU1088" s="149" t="s">
        <v>85</v>
      </c>
      <c r="AY1088" s="17" t="s">
        <v>375</v>
      </c>
      <c r="BE1088" s="150">
        <f>IF(N1088="základní",J1088,0)</f>
        <v>0</v>
      </c>
      <c r="BF1088" s="150">
        <f>IF(N1088="snížená",J1088,0)</f>
        <v>0</v>
      </c>
      <c r="BG1088" s="150">
        <f>IF(N1088="zákl. přenesená",J1088,0)</f>
        <v>0</v>
      </c>
      <c r="BH1088" s="150">
        <f>IF(N1088="sníž. přenesená",J1088,0)</f>
        <v>0</v>
      </c>
      <c r="BI1088" s="150">
        <f>IF(N1088="nulová",J1088,0)</f>
        <v>0</v>
      </c>
      <c r="BJ1088" s="17" t="s">
        <v>83</v>
      </c>
      <c r="BK1088" s="150">
        <f>ROUND(I1088*H1088,2)</f>
        <v>0</v>
      </c>
      <c r="BL1088" s="17" t="s">
        <v>491</v>
      </c>
      <c r="BM1088" s="149" t="s">
        <v>5248</v>
      </c>
    </row>
    <row r="1089" spans="2:65" s="12" customFormat="1" ht="11.25" x14ac:dyDescent="0.2">
      <c r="B1089" s="151"/>
      <c r="D1089" s="152" t="s">
        <v>384</v>
      </c>
      <c r="E1089" s="153" t="s">
        <v>1</v>
      </c>
      <c r="F1089" s="154" t="s">
        <v>5049</v>
      </c>
      <c r="H1089" s="155">
        <v>91.32</v>
      </c>
      <c r="I1089" s="156"/>
      <c r="L1089" s="151"/>
      <c r="M1089" s="157"/>
      <c r="T1089" s="158"/>
      <c r="AT1089" s="153" t="s">
        <v>384</v>
      </c>
      <c r="AU1089" s="153" t="s">
        <v>85</v>
      </c>
      <c r="AV1089" s="12" t="s">
        <v>85</v>
      </c>
      <c r="AW1089" s="12" t="s">
        <v>32</v>
      </c>
      <c r="AX1089" s="12" t="s">
        <v>76</v>
      </c>
      <c r="AY1089" s="153" t="s">
        <v>375</v>
      </c>
    </row>
    <row r="1090" spans="2:65" s="14" customFormat="1" ht="11.25" x14ac:dyDescent="0.2">
      <c r="B1090" s="166"/>
      <c r="D1090" s="152" t="s">
        <v>384</v>
      </c>
      <c r="E1090" s="167" t="s">
        <v>1</v>
      </c>
      <c r="F1090" s="168" t="s">
        <v>5050</v>
      </c>
      <c r="H1090" s="167" t="s">
        <v>1</v>
      </c>
      <c r="I1090" s="169"/>
      <c r="L1090" s="166"/>
      <c r="M1090" s="170"/>
      <c r="T1090" s="171"/>
      <c r="AT1090" s="167" t="s">
        <v>384</v>
      </c>
      <c r="AU1090" s="167" t="s">
        <v>85</v>
      </c>
      <c r="AV1090" s="14" t="s">
        <v>83</v>
      </c>
      <c r="AW1090" s="14" t="s">
        <v>32</v>
      </c>
      <c r="AX1090" s="14" t="s">
        <v>76</v>
      </c>
      <c r="AY1090" s="167" t="s">
        <v>375</v>
      </c>
    </row>
    <row r="1091" spans="2:65" s="12" customFormat="1" ht="22.5" x14ac:dyDescent="0.2">
      <c r="B1091" s="151"/>
      <c r="D1091" s="152" t="s">
        <v>384</v>
      </c>
      <c r="E1091" s="153" t="s">
        <v>1</v>
      </c>
      <c r="F1091" s="154" t="s">
        <v>5051</v>
      </c>
      <c r="H1091" s="155">
        <v>170.054</v>
      </c>
      <c r="I1091" s="156"/>
      <c r="L1091" s="151"/>
      <c r="M1091" s="157"/>
      <c r="T1091" s="158"/>
      <c r="AT1091" s="153" t="s">
        <v>384</v>
      </c>
      <c r="AU1091" s="153" t="s">
        <v>85</v>
      </c>
      <c r="AV1091" s="12" t="s">
        <v>85</v>
      </c>
      <c r="AW1091" s="12" t="s">
        <v>32</v>
      </c>
      <c r="AX1091" s="12" t="s">
        <v>76</v>
      </c>
      <c r="AY1091" s="153" t="s">
        <v>375</v>
      </c>
    </row>
    <row r="1092" spans="2:65" s="13" customFormat="1" ht="11.25" x14ac:dyDescent="0.2">
      <c r="B1092" s="159"/>
      <c r="D1092" s="152" t="s">
        <v>384</v>
      </c>
      <c r="E1092" s="160" t="s">
        <v>1</v>
      </c>
      <c r="F1092" s="161" t="s">
        <v>387</v>
      </c>
      <c r="H1092" s="162">
        <v>261.37400000000002</v>
      </c>
      <c r="I1092" s="163"/>
      <c r="L1092" s="159"/>
      <c r="M1092" s="164"/>
      <c r="T1092" s="165"/>
      <c r="AT1092" s="160" t="s">
        <v>384</v>
      </c>
      <c r="AU1092" s="160" t="s">
        <v>85</v>
      </c>
      <c r="AV1092" s="13" t="s">
        <v>382</v>
      </c>
      <c r="AW1092" s="13" t="s">
        <v>32</v>
      </c>
      <c r="AX1092" s="13" t="s">
        <v>83</v>
      </c>
      <c r="AY1092" s="160" t="s">
        <v>375</v>
      </c>
    </row>
    <row r="1093" spans="2:65" s="1" customFormat="1" ht="37.9" customHeight="1" x14ac:dyDescent="0.2">
      <c r="B1093" s="32"/>
      <c r="C1093" s="138" t="s">
        <v>1773</v>
      </c>
      <c r="D1093" s="138" t="s">
        <v>377</v>
      </c>
      <c r="E1093" s="139" t="s">
        <v>5249</v>
      </c>
      <c r="F1093" s="140" t="s">
        <v>5250</v>
      </c>
      <c r="G1093" s="141" t="s">
        <v>641</v>
      </c>
      <c r="H1093" s="142">
        <v>32.04</v>
      </c>
      <c r="I1093" s="143"/>
      <c r="J1093" s="144">
        <f>ROUND(I1093*H1093,2)</f>
        <v>0</v>
      </c>
      <c r="K1093" s="140" t="s">
        <v>5251</v>
      </c>
      <c r="L1093" s="32"/>
      <c r="M1093" s="145" t="s">
        <v>1</v>
      </c>
      <c r="N1093" s="146" t="s">
        <v>41</v>
      </c>
      <c r="P1093" s="147">
        <f>O1093*H1093</f>
        <v>0</v>
      </c>
      <c r="Q1093" s="147">
        <v>1.4999999999999999E-2</v>
      </c>
      <c r="R1093" s="147">
        <f>Q1093*H1093</f>
        <v>0.48059999999999997</v>
      </c>
      <c r="S1093" s="147">
        <v>0</v>
      </c>
      <c r="T1093" s="148">
        <f>S1093*H1093</f>
        <v>0</v>
      </c>
      <c r="AR1093" s="149" t="s">
        <v>491</v>
      </c>
      <c r="AT1093" s="149" t="s">
        <v>377</v>
      </c>
      <c r="AU1093" s="149" t="s">
        <v>85</v>
      </c>
      <c r="AY1093" s="17" t="s">
        <v>375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83</v>
      </c>
      <c r="BK1093" s="150">
        <f>ROUND(I1093*H1093,2)</f>
        <v>0</v>
      </c>
      <c r="BL1093" s="17" t="s">
        <v>491</v>
      </c>
      <c r="BM1093" s="149" t="s">
        <v>5252</v>
      </c>
    </row>
    <row r="1094" spans="2:65" s="14" customFormat="1" ht="11.25" x14ac:dyDescent="0.2">
      <c r="B1094" s="166"/>
      <c r="D1094" s="152" t="s">
        <v>384</v>
      </c>
      <c r="E1094" s="167" t="s">
        <v>1</v>
      </c>
      <c r="F1094" s="168" t="s">
        <v>5253</v>
      </c>
      <c r="H1094" s="167" t="s">
        <v>1</v>
      </c>
      <c r="I1094" s="169"/>
      <c r="L1094" s="166"/>
      <c r="M1094" s="170"/>
      <c r="T1094" s="171"/>
      <c r="AT1094" s="167" t="s">
        <v>384</v>
      </c>
      <c r="AU1094" s="167" t="s">
        <v>85</v>
      </c>
      <c r="AV1094" s="14" t="s">
        <v>83</v>
      </c>
      <c r="AW1094" s="14" t="s">
        <v>32</v>
      </c>
      <c r="AX1094" s="14" t="s">
        <v>76</v>
      </c>
      <c r="AY1094" s="167" t="s">
        <v>375</v>
      </c>
    </row>
    <row r="1095" spans="2:65" s="12" customFormat="1" ht="11.25" x14ac:dyDescent="0.2">
      <c r="B1095" s="151"/>
      <c r="D1095" s="152" t="s">
        <v>384</v>
      </c>
      <c r="E1095" s="153" t="s">
        <v>1</v>
      </c>
      <c r="F1095" s="154" t="s">
        <v>5254</v>
      </c>
      <c r="H1095" s="155">
        <v>32.04</v>
      </c>
      <c r="I1095" s="156"/>
      <c r="L1095" s="151"/>
      <c r="M1095" s="157"/>
      <c r="T1095" s="158"/>
      <c r="AT1095" s="153" t="s">
        <v>384</v>
      </c>
      <c r="AU1095" s="153" t="s">
        <v>85</v>
      </c>
      <c r="AV1095" s="12" t="s">
        <v>85</v>
      </c>
      <c r="AW1095" s="12" t="s">
        <v>32</v>
      </c>
      <c r="AX1095" s="12" t="s">
        <v>76</v>
      </c>
      <c r="AY1095" s="153" t="s">
        <v>375</v>
      </c>
    </row>
    <row r="1096" spans="2:65" s="13" customFormat="1" ht="11.25" x14ac:dyDescent="0.2">
      <c r="B1096" s="159"/>
      <c r="D1096" s="152" t="s">
        <v>384</v>
      </c>
      <c r="E1096" s="160" t="s">
        <v>1</v>
      </c>
      <c r="F1096" s="161" t="s">
        <v>387</v>
      </c>
      <c r="H1096" s="162">
        <v>32.04</v>
      </c>
      <c r="I1096" s="163"/>
      <c r="L1096" s="159"/>
      <c r="M1096" s="164"/>
      <c r="T1096" s="165"/>
      <c r="AT1096" s="160" t="s">
        <v>384</v>
      </c>
      <c r="AU1096" s="160" t="s">
        <v>85</v>
      </c>
      <c r="AV1096" s="13" t="s">
        <v>382</v>
      </c>
      <c r="AW1096" s="13" t="s">
        <v>32</v>
      </c>
      <c r="AX1096" s="13" t="s">
        <v>83</v>
      </c>
      <c r="AY1096" s="160" t="s">
        <v>375</v>
      </c>
    </row>
    <row r="1097" spans="2:65" s="1" customFormat="1" ht="37.9" customHeight="1" x14ac:dyDescent="0.2">
      <c r="B1097" s="32"/>
      <c r="C1097" s="138" t="s">
        <v>1777</v>
      </c>
      <c r="D1097" s="138" t="s">
        <v>377</v>
      </c>
      <c r="E1097" s="139" t="s">
        <v>5255</v>
      </c>
      <c r="F1097" s="140" t="s">
        <v>5256</v>
      </c>
      <c r="G1097" s="141" t="s">
        <v>641</v>
      </c>
      <c r="H1097" s="142">
        <v>34.954999999999998</v>
      </c>
      <c r="I1097" s="143"/>
      <c r="J1097" s="144">
        <f>ROUND(I1097*H1097,2)</f>
        <v>0</v>
      </c>
      <c r="K1097" s="140" t="s">
        <v>5251</v>
      </c>
      <c r="L1097" s="32"/>
      <c r="M1097" s="145" t="s">
        <v>1</v>
      </c>
      <c r="N1097" s="146" t="s">
        <v>41</v>
      </c>
      <c r="P1097" s="147">
        <f>O1097*H1097</f>
        <v>0</v>
      </c>
      <c r="Q1097" s="147">
        <v>0</v>
      </c>
      <c r="R1097" s="147">
        <f>Q1097*H1097</f>
        <v>0</v>
      </c>
      <c r="S1097" s="147">
        <v>0</v>
      </c>
      <c r="T1097" s="148">
        <f>S1097*H1097</f>
        <v>0</v>
      </c>
      <c r="AR1097" s="149" t="s">
        <v>491</v>
      </c>
      <c r="AT1097" s="149" t="s">
        <v>377</v>
      </c>
      <c r="AU1097" s="149" t="s">
        <v>85</v>
      </c>
      <c r="AY1097" s="17" t="s">
        <v>375</v>
      </c>
      <c r="BE1097" s="150">
        <f>IF(N1097="základní",J1097,0)</f>
        <v>0</v>
      </c>
      <c r="BF1097" s="150">
        <f>IF(N1097="snížená",J1097,0)</f>
        <v>0</v>
      </c>
      <c r="BG1097" s="150">
        <f>IF(N1097="zákl. přenesená",J1097,0)</f>
        <v>0</v>
      </c>
      <c r="BH1097" s="150">
        <f>IF(N1097="sníž. přenesená",J1097,0)</f>
        <v>0</v>
      </c>
      <c r="BI1097" s="150">
        <f>IF(N1097="nulová",J1097,0)</f>
        <v>0</v>
      </c>
      <c r="BJ1097" s="17" t="s">
        <v>83</v>
      </c>
      <c r="BK1097" s="150">
        <f>ROUND(I1097*H1097,2)</f>
        <v>0</v>
      </c>
      <c r="BL1097" s="17" t="s">
        <v>491</v>
      </c>
      <c r="BM1097" s="149" t="s">
        <v>5257</v>
      </c>
    </row>
    <row r="1098" spans="2:65" s="14" customFormat="1" ht="11.25" x14ac:dyDescent="0.2">
      <c r="B1098" s="166"/>
      <c r="D1098" s="152" t="s">
        <v>384</v>
      </c>
      <c r="E1098" s="167" t="s">
        <v>1</v>
      </c>
      <c r="F1098" s="168" t="s">
        <v>5258</v>
      </c>
      <c r="H1098" s="167" t="s">
        <v>1</v>
      </c>
      <c r="I1098" s="169"/>
      <c r="L1098" s="166"/>
      <c r="M1098" s="170"/>
      <c r="T1098" s="171"/>
      <c r="AT1098" s="167" t="s">
        <v>384</v>
      </c>
      <c r="AU1098" s="167" t="s">
        <v>85</v>
      </c>
      <c r="AV1098" s="14" t="s">
        <v>83</v>
      </c>
      <c r="AW1098" s="14" t="s">
        <v>32</v>
      </c>
      <c r="AX1098" s="14" t="s">
        <v>76</v>
      </c>
      <c r="AY1098" s="167" t="s">
        <v>375</v>
      </c>
    </row>
    <row r="1099" spans="2:65" s="12" customFormat="1" ht="11.25" x14ac:dyDescent="0.2">
      <c r="B1099" s="151"/>
      <c r="D1099" s="152" t="s">
        <v>384</v>
      </c>
      <c r="E1099" s="153" t="s">
        <v>1</v>
      </c>
      <c r="F1099" s="154" t="s">
        <v>5259</v>
      </c>
      <c r="H1099" s="155">
        <v>34.954999999999998</v>
      </c>
      <c r="I1099" s="156"/>
      <c r="L1099" s="151"/>
      <c r="M1099" s="157"/>
      <c r="T1099" s="158"/>
      <c r="AT1099" s="153" t="s">
        <v>384</v>
      </c>
      <c r="AU1099" s="153" t="s">
        <v>85</v>
      </c>
      <c r="AV1099" s="12" t="s">
        <v>85</v>
      </c>
      <c r="AW1099" s="12" t="s">
        <v>32</v>
      </c>
      <c r="AX1099" s="12" t="s">
        <v>76</v>
      </c>
      <c r="AY1099" s="153" t="s">
        <v>375</v>
      </c>
    </row>
    <row r="1100" spans="2:65" s="13" customFormat="1" ht="11.25" x14ac:dyDescent="0.2">
      <c r="B1100" s="159"/>
      <c r="D1100" s="152" t="s">
        <v>384</v>
      </c>
      <c r="E1100" s="160" t="s">
        <v>1</v>
      </c>
      <c r="F1100" s="161" t="s">
        <v>387</v>
      </c>
      <c r="H1100" s="162">
        <v>34.954999999999998</v>
      </c>
      <c r="I1100" s="163"/>
      <c r="L1100" s="159"/>
      <c r="M1100" s="164"/>
      <c r="T1100" s="165"/>
      <c r="AT1100" s="160" t="s">
        <v>384</v>
      </c>
      <c r="AU1100" s="160" t="s">
        <v>85</v>
      </c>
      <c r="AV1100" s="13" t="s">
        <v>382</v>
      </c>
      <c r="AW1100" s="13" t="s">
        <v>32</v>
      </c>
      <c r="AX1100" s="13" t="s">
        <v>83</v>
      </c>
      <c r="AY1100" s="160" t="s">
        <v>375</v>
      </c>
    </row>
    <row r="1101" spans="2:65" s="1" customFormat="1" ht="24.2" customHeight="1" x14ac:dyDescent="0.2">
      <c r="B1101" s="32"/>
      <c r="C1101" s="138" t="s">
        <v>1781</v>
      </c>
      <c r="D1101" s="138" t="s">
        <v>377</v>
      </c>
      <c r="E1101" s="139" t="s">
        <v>5260</v>
      </c>
      <c r="F1101" s="140" t="s">
        <v>5261</v>
      </c>
      <c r="G1101" s="141" t="s">
        <v>641</v>
      </c>
      <c r="H1101" s="142">
        <v>8.3249999999999993</v>
      </c>
      <c r="I1101" s="143"/>
      <c r="J1101" s="144">
        <f>ROUND(I1101*H1101,2)</f>
        <v>0</v>
      </c>
      <c r="K1101" s="140" t="s">
        <v>5251</v>
      </c>
      <c r="L1101" s="32"/>
      <c r="M1101" s="145" t="s">
        <v>1</v>
      </c>
      <c r="N1101" s="146" t="s">
        <v>41</v>
      </c>
      <c r="P1101" s="147">
        <f>O1101*H1101</f>
        <v>0</v>
      </c>
      <c r="Q1101" s="147">
        <v>0</v>
      </c>
      <c r="R1101" s="147">
        <f>Q1101*H1101</f>
        <v>0</v>
      </c>
      <c r="S1101" s="147">
        <v>0</v>
      </c>
      <c r="T1101" s="148">
        <f>S1101*H1101</f>
        <v>0</v>
      </c>
      <c r="AR1101" s="149" t="s">
        <v>491</v>
      </c>
      <c r="AT1101" s="149" t="s">
        <v>377</v>
      </c>
      <c r="AU1101" s="149" t="s">
        <v>85</v>
      </c>
      <c r="AY1101" s="17" t="s">
        <v>375</v>
      </c>
      <c r="BE1101" s="150">
        <f>IF(N1101="základní",J1101,0)</f>
        <v>0</v>
      </c>
      <c r="BF1101" s="150">
        <f>IF(N1101="snížená",J1101,0)</f>
        <v>0</v>
      </c>
      <c r="BG1101" s="150">
        <f>IF(N1101="zákl. přenesená",J1101,0)</f>
        <v>0</v>
      </c>
      <c r="BH1101" s="150">
        <f>IF(N1101="sníž. přenesená",J1101,0)</f>
        <v>0</v>
      </c>
      <c r="BI1101" s="150">
        <f>IF(N1101="nulová",J1101,0)</f>
        <v>0</v>
      </c>
      <c r="BJ1101" s="17" t="s">
        <v>83</v>
      </c>
      <c r="BK1101" s="150">
        <f>ROUND(I1101*H1101,2)</f>
        <v>0</v>
      </c>
      <c r="BL1101" s="17" t="s">
        <v>491</v>
      </c>
      <c r="BM1101" s="149" t="s">
        <v>5262</v>
      </c>
    </row>
    <row r="1102" spans="2:65" s="14" customFormat="1" ht="11.25" x14ac:dyDescent="0.2">
      <c r="B1102" s="166"/>
      <c r="D1102" s="152" t="s">
        <v>384</v>
      </c>
      <c r="E1102" s="167" t="s">
        <v>1</v>
      </c>
      <c r="F1102" s="168" t="s">
        <v>5263</v>
      </c>
      <c r="H1102" s="167" t="s">
        <v>1</v>
      </c>
      <c r="I1102" s="169"/>
      <c r="L1102" s="166"/>
      <c r="M1102" s="170"/>
      <c r="T1102" s="171"/>
      <c r="AT1102" s="167" t="s">
        <v>384</v>
      </c>
      <c r="AU1102" s="167" t="s">
        <v>85</v>
      </c>
      <c r="AV1102" s="14" t="s">
        <v>83</v>
      </c>
      <c r="AW1102" s="14" t="s">
        <v>32</v>
      </c>
      <c r="AX1102" s="14" t="s">
        <v>76</v>
      </c>
      <c r="AY1102" s="167" t="s">
        <v>375</v>
      </c>
    </row>
    <row r="1103" spans="2:65" s="12" customFormat="1" ht="11.25" x14ac:dyDescent="0.2">
      <c r="B1103" s="151"/>
      <c r="D1103" s="152" t="s">
        <v>384</v>
      </c>
      <c r="E1103" s="153" t="s">
        <v>1</v>
      </c>
      <c r="F1103" s="154" t="s">
        <v>5264</v>
      </c>
      <c r="H1103" s="155">
        <v>8.3249999999999993</v>
      </c>
      <c r="I1103" s="156"/>
      <c r="L1103" s="151"/>
      <c r="M1103" s="157"/>
      <c r="T1103" s="158"/>
      <c r="AT1103" s="153" t="s">
        <v>384</v>
      </c>
      <c r="AU1103" s="153" t="s">
        <v>85</v>
      </c>
      <c r="AV1103" s="12" t="s">
        <v>85</v>
      </c>
      <c r="AW1103" s="12" t="s">
        <v>32</v>
      </c>
      <c r="AX1103" s="12" t="s">
        <v>76</v>
      </c>
      <c r="AY1103" s="153" t="s">
        <v>375</v>
      </c>
    </row>
    <row r="1104" spans="2:65" s="13" customFormat="1" ht="11.25" x14ac:dyDescent="0.2">
      <c r="B1104" s="159"/>
      <c r="D1104" s="152" t="s">
        <v>384</v>
      </c>
      <c r="E1104" s="160" t="s">
        <v>1</v>
      </c>
      <c r="F1104" s="161" t="s">
        <v>387</v>
      </c>
      <c r="H1104" s="162">
        <v>8.3249999999999993</v>
      </c>
      <c r="I1104" s="163"/>
      <c r="L1104" s="159"/>
      <c r="M1104" s="164"/>
      <c r="T1104" s="165"/>
      <c r="AT1104" s="160" t="s">
        <v>384</v>
      </c>
      <c r="AU1104" s="160" t="s">
        <v>85</v>
      </c>
      <c r="AV1104" s="13" t="s">
        <v>382</v>
      </c>
      <c r="AW1104" s="13" t="s">
        <v>32</v>
      </c>
      <c r="AX1104" s="13" t="s">
        <v>83</v>
      </c>
      <c r="AY1104" s="160" t="s">
        <v>375</v>
      </c>
    </row>
    <row r="1105" spans="2:65" s="1" customFormat="1" ht="33" customHeight="1" x14ac:dyDescent="0.2">
      <c r="B1105" s="32"/>
      <c r="C1105" s="138" t="s">
        <v>1785</v>
      </c>
      <c r="D1105" s="138" t="s">
        <v>377</v>
      </c>
      <c r="E1105" s="139" t="s">
        <v>5265</v>
      </c>
      <c r="F1105" s="140" t="s">
        <v>5266</v>
      </c>
      <c r="G1105" s="141" t="s">
        <v>641</v>
      </c>
      <c r="H1105" s="142">
        <v>19.344999999999999</v>
      </c>
      <c r="I1105" s="143"/>
      <c r="J1105" s="144">
        <f>ROUND(I1105*H1105,2)</f>
        <v>0</v>
      </c>
      <c r="K1105" s="140" t="s">
        <v>5251</v>
      </c>
      <c r="L1105" s="32"/>
      <c r="M1105" s="145" t="s">
        <v>1</v>
      </c>
      <c r="N1105" s="146" t="s">
        <v>41</v>
      </c>
      <c r="P1105" s="147">
        <f>O1105*H1105</f>
        <v>0</v>
      </c>
      <c r="Q1105" s="147">
        <v>0</v>
      </c>
      <c r="R1105" s="147">
        <f>Q1105*H1105</f>
        <v>0</v>
      </c>
      <c r="S1105" s="147">
        <v>0</v>
      </c>
      <c r="T1105" s="148">
        <f>S1105*H1105</f>
        <v>0</v>
      </c>
      <c r="AR1105" s="149" t="s">
        <v>491</v>
      </c>
      <c r="AT1105" s="149" t="s">
        <v>377</v>
      </c>
      <c r="AU1105" s="149" t="s">
        <v>85</v>
      </c>
      <c r="AY1105" s="17" t="s">
        <v>375</v>
      </c>
      <c r="BE1105" s="150">
        <f>IF(N1105="základní",J1105,0)</f>
        <v>0</v>
      </c>
      <c r="BF1105" s="150">
        <f>IF(N1105="snížená",J1105,0)</f>
        <v>0</v>
      </c>
      <c r="BG1105" s="150">
        <f>IF(N1105="zákl. přenesená",J1105,0)</f>
        <v>0</v>
      </c>
      <c r="BH1105" s="150">
        <f>IF(N1105="sníž. přenesená",J1105,0)</f>
        <v>0</v>
      </c>
      <c r="BI1105" s="150">
        <f>IF(N1105="nulová",J1105,0)</f>
        <v>0</v>
      </c>
      <c r="BJ1105" s="17" t="s">
        <v>83</v>
      </c>
      <c r="BK1105" s="150">
        <f>ROUND(I1105*H1105,2)</f>
        <v>0</v>
      </c>
      <c r="BL1105" s="17" t="s">
        <v>491</v>
      </c>
      <c r="BM1105" s="149" t="s">
        <v>5267</v>
      </c>
    </row>
    <row r="1106" spans="2:65" s="14" customFormat="1" ht="11.25" x14ac:dyDescent="0.2">
      <c r="B1106" s="166"/>
      <c r="D1106" s="152" t="s">
        <v>384</v>
      </c>
      <c r="E1106" s="167" t="s">
        <v>1</v>
      </c>
      <c r="F1106" s="168" t="s">
        <v>5263</v>
      </c>
      <c r="H1106" s="167" t="s">
        <v>1</v>
      </c>
      <c r="I1106" s="169"/>
      <c r="L1106" s="166"/>
      <c r="M1106" s="170"/>
      <c r="T1106" s="171"/>
      <c r="AT1106" s="167" t="s">
        <v>384</v>
      </c>
      <c r="AU1106" s="167" t="s">
        <v>85</v>
      </c>
      <c r="AV1106" s="14" t="s">
        <v>83</v>
      </c>
      <c r="AW1106" s="14" t="s">
        <v>32</v>
      </c>
      <c r="AX1106" s="14" t="s">
        <v>76</v>
      </c>
      <c r="AY1106" s="167" t="s">
        <v>375</v>
      </c>
    </row>
    <row r="1107" spans="2:65" s="12" customFormat="1" ht="11.25" x14ac:dyDescent="0.2">
      <c r="B1107" s="151"/>
      <c r="D1107" s="152" t="s">
        <v>384</v>
      </c>
      <c r="E1107" s="153" t="s">
        <v>1</v>
      </c>
      <c r="F1107" s="154" t="s">
        <v>5268</v>
      </c>
      <c r="H1107" s="155">
        <v>19.344999999999999</v>
      </c>
      <c r="I1107" s="156"/>
      <c r="L1107" s="151"/>
      <c r="M1107" s="157"/>
      <c r="T1107" s="158"/>
      <c r="AT1107" s="153" t="s">
        <v>384</v>
      </c>
      <c r="AU1107" s="153" t="s">
        <v>85</v>
      </c>
      <c r="AV1107" s="12" t="s">
        <v>85</v>
      </c>
      <c r="AW1107" s="12" t="s">
        <v>32</v>
      </c>
      <c r="AX1107" s="12" t="s">
        <v>76</v>
      </c>
      <c r="AY1107" s="153" t="s">
        <v>375</v>
      </c>
    </row>
    <row r="1108" spans="2:65" s="13" customFormat="1" ht="11.25" x14ac:dyDescent="0.2">
      <c r="B1108" s="159"/>
      <c r="D1108" s="152" t="s">
        <v>384</v>
      </c>
      <c r="E1108" s="160" t="s">
        <v>1</v>
      </c>
      <c r="F1108" s="161" t="s">
        <v>387</v>
      </c>
      <c r="H1108" s="162">
        <v>19.344999999999999</v>
      </c>
      <c r="I1108" s="163"/>
      <c r="L1108" s="159"/>
      <c r="M1108" s="164"/>
      <c r="T1108" s="165"/>
      <c r="AT1108" s="160" t="s">
        <v>384</v>
      </c>
      <c r="AU1108" s="160" t="s">
        <v>85</v>
      </c>
      <c r="AV1108" s="13" t="s">
        <v>382</v>
      </c>
      <c r="AW1108" s="13" t="s">
        <v>32</v>
      </c>
      <c r="AX1108" s="13" t="s">
        <v>83</v>
      </c>
      <c r="AY1108" s="160" t="s">
        <v>375</v>
      </c>
    </row>
    <row r="1109" spans="2:65" s="1" customFormat="1" ht="24.2" customHeight="1" x14ac:dyDescent="0.2">
      <c r="B1109" s="32"/>
      <c r="C1109" s="138" t="s">
        <v>1792</v>
      </c>
      <c r="D1109" s="138" t="s">
        <v>377</v>
      </c>
      <c r="E1109" s="139" t="s">
        <v>1496</v>
      </c>
      <c r="F1109" s="140" t="s">
        <v>1497</v>
      </c>
      <c r="G1109" s="141" t="s">
        <v>1308</v>
      </c>
      <c r="H1109" s="192"/>
      <c r="I1109" s="143"/>
      <c r="J1109" s="144">
        <f>ROUND(I1109*H1109,2)</f>
        <v>0</v>
      </c>
      <c r="K1109" s="140" t="s">
        <v>381</v>
      </c>
      <c r="L1109" s="32"/>
      <c r="M1109" s="145" t="s">
        <v>1</v>
      </c>
      <c r="N1109" s="146" t="s">
        <v>41</v>
      </c>
      <c r="P1109" s="147">
        <f>O1109*H1109</f>
        <v>0</v>
      </c>
      <c r="Q1109" s="147">
        <v>0</v>
      </c>
      <c r="R1109" s="147">
        <f>Q1109*H1109</f>
        <v>0</v>
      </c>
      <c r="S1109" s="147">
        <v>0</v>
      </c>
      <c r="T1109" s="148">
        <f>S1109*H1109</f>
        <v>0</v>
      </c>
      <c r="AR1109" s="149" t="s">
        <v>491</v>
      </c>
      <c r="AT1109" s="149" t="s">
        <v>377</v>
      </c>
      <c r="AU1109" s="149" t="s">
        <v>85</v>
      </c>
      <c r="AY1109" s="17" t="s">
        <v>375</v>
      </c>
      <c r="BE1109" s="150">
        <f>IF(N1109="základní",J1109,0)</f>
        <v>0</v>
      </c>
      <c r="BF1109" s="150">
        <f>IF(N1109="snížená",J1109,0)</f>
        <v>0</v>
      </c>
      <c r="BG1109" s="150">
        <f>IF(N1109="zákl. přenesená",J1109,0)</f>
        <v>0</v>
      </c>
      <c r="BH1109" s="150">
        <f>IF(N1109="sníž. přenesená",J1109,0)</f>
        <v>0</v>
      </c>
      <c r="BI1109" s="150">
        <f>IF(N1109="nulová",J1109,0)</f>
        <v>0</v>
      </c>
      <c r="BJ1109" s="17" t="s">
        <v>83</v>
      </c>
      <c r="BK1109" s="150">
        <f>ROUND(I1109*H1109,2)</f>
        <v>0</v>
      </c>
      <c r="BL1109" s="17" t="s">
        <v>491</v>
      </c>
      <c r="BM1109" s="149" t="s">
        <v>5269</v>
      </c>
    </row>
    <row r="1110" spans="2:65" s="11" customFormat="1" ht="22.9" customHeight="1" x14ac:dyDescent="0.2">
      <c r="B1110" s="126"/>
      <c r="D1110" s="127" t="s">
        <v>75</v>
      </c>
      <c r="E1110" s="136" t="s">
        <v>1499</v>
      </c>
      <c r="F1110" s="136" t="s">
        <v>1500</v>
      </c>
      <c r="I1110" s="129"/>
      <c r="J1110" s="137">
        <f>BK1110</f>
        <v>0</v>
      </c>
      <c r="L1110" s="126"/>
      <c r="M1110" s="131"/>
      <c r="P1110" s="132">
        <f>SUM(P1111:P1154)</f>
        <v>0</v>
      </c>
      <c r="R1110" s="132">
        <f>SUM(R1111:R1154)</f>
        <v>12.741708159999998</v>
      </c>
      <c r="T1110" s="133">
        <f>SUM(T1111:T1154)</f>
        <v>7.4201047499999992</v>
      </c>
      <c r="AR1110" s="127" t="s">
        <v>85</v>
      </c>
      <c r="AT1110" s="134" t="s">
        <v>75</v>
      </c>
      <c r="AU1110" s="134" t="s">
        <v>83</v>
      </c>
      <c r="AY1110" s="127" t="s">
        <v>375</v>
      </c>
      <c r="BK1110" s="135">
        <f>SUM(BK1111:BK1154)</f>
        <v>0</v>
      </c>
    </row>
    <row r="1111" spans="2:65" s="1" customFormat="1" ht="24.2" customHeight="1" x14ac:dyDescent="0.2">
      <c r="B1111" s="32"/>
      <c r="C1111" s="138" t="s">
        <v>1802</v>
      </c>
      <c r="D1111" s="138" t="s">
        <v>377</v>
      </c>
      <c r="E1111" s="139" t="s">
        <v>5270</v>
      </c>
      <c r="F1111" s="140" t="s">
        <v>5271</v>
      </c>
      <c r="G1111" s="141" t="s">
        <v>380</v>
      </c>
      <c r="H1111" s="142">
        <v>95.471999999999994</v>
      </c>
      <c r="I1111" s="143"/>
      <c r="J1111" s="144">
        <f>ROUND(I1111*H1111,2)</f>
        <v>0</v>
      </c>
      <c r="K1111" s="140" t="s">
        <v>381</v>
      </c>
      <c r="L1111" s="32"/>
      <c r="M1111" s="145" t="s">
        <v>1</v>
      </c>
      <c r="N1111" s="146" t="s">
        <v>41</v>
      </c>
      <c r="P1111" s="147">
        <f>O1111*H1111</f>
        <v>0</v>
      </c>
      <c r="Q1111" s="147">
        <v>2.6179999999999998E-2</v>
      </c>
      <c r="R1111" s="147">
        <f>Q1111*H1111</f>
        <v>2.4994569599999998</v>
      </c>
      <c r="S1111" s="147">
        <v>0</v>
      </c>
      <c r="T1111" s="148">
        <f>S1111*H1111</f>
        <v>0</v>
      </c>
      <c r="AR1111" s="149" t="s">
        <v>491</v>
      </c>
      <c r="AT1111" s="149" t="s">
        <v>377</v>
      </c>
      <c r="AU1111" s="149" t="s">
        <v>85</v>
      </c>
      <c r="AY1111" s="17" t="s">
        <v>375</v>
      </c>
      <c r="BE1111" s="150">
        <f>IF(N1111="základní",J1111,0)</f>
        <v>0</v>
      </c>
      <c r="BF1111" s="150">
        <f>IF(N1111="snížená",J1111,0)</f>
        <v>0</v>
      </c>
      <c r="BG1111" s="150">
        <f>IF(N1111="zákl. přenesená",J1111,0)</f>
        <v>0</v>
      </c>
      <c r="BH1111" s="150">
        <f>IF(N1111="sníž. přenesená",J1111,0)</f>
        <v>0</v>
      </c>
      <c r="BI1111" s="150">
        <f>IF(N1111="nulová",J1111,0)</f>
        <v>0</v>
      </c>
      <c r="BJ1111" s="17" t="s">
        <v>83</v>
      </c>
      <c r="BK1111" s="150">
        <f>ROUND(I1111*H1111,2)</f>
        <v>0</v>
      </c>
      <c r="BL1111" s="17" t="s">
        <v>491</v>
      </c>
      <c r="BM1111" s="149" t="s">
        <v>5272</v>
      </c>
    </row>
    <row r="1112" spans="2:65" s="14" customFormat="1" ht="11.25" x14ac:dyDescent="0.2">
      <c r="B1112" s="166"/>
      <c r="D1112" s="152" t="s">
        <v>384</v>
      </c>
      <c r="E1112" s="167" t="s">
        <v>1</v>
      </c>
      <c r="F1112" s="168" t="s">
        <v>5253</v>
      </c>
      <c r="H1112" s="167" t="s">
        <v>1</v>
      </c>
      <c r="I1112" s="169"/>
      <c r="L1112" s="166"/>
      <c r="M1112" s="170"/>
      <c r="T1112" s="171"/>
      <c r="AT1112" s="167" t="s">
        <v>384</v>
      </c>
      <c r="AU1112" s="167" t="s">
        <v>85</v>
      </c>
      <c r="AV1112" s="14" t="s">
        <v>83</v>
      </c>
      <c r="AW1112" s="14" t="s">
        <v>32</v>
      </c>
      <c r="AX1112" s="14" t="s">
        <v>76</v>
      </c>
      <c r="AY1112" s="167" t="s">
        <v>375</v>
      </c>
    </row>
    <row r="1113" spans="2:65" s="12" customFormat="1" ht="11.25" x14ac:dyDescent="0.2">
      <c r="B1113" s="151"/>
      <c r="D1113" s="152" t="s">
        <v>384</v>
      </c>
      <c r="E1113" s="153" t="s">
        <v>1</v>
      </c>
      <c r="F1113" s="154" t="s">
        <v>5273</v>
      </c>
      <c r="H1113" s="155">
        <v>129.072</v>
      </c>
      <c r="I1113" s="156"/>
      <c r="L1113" s="151"/>
      <c r="M1113" s="157"/>
      <c r="T1113" s="158"/>
      <c r="AT1113" s="153" t="s">
        <v>384</v>
      </c>
      <c r="AU1113" s="153" t="s">
        <v>85</v>
      </c>
      <c r="AV1113" s="12" t="s">
        <v>85</v>
      </c>
      <c r="AW1113" s="12" t="s">
        <v>32</v>
      </c>
      <c r="AX1113" s="12" t="s">
        <v>76</v>
      </c>
      <c r="AY1113" s="153" t="s">
        <v>375</v>
      </c>
    </row>
    <row r="1114" spans="2:65" s="12" customFormat="1" ht="11.25" x14ac:dyDescent="0.2">
      <c r="B1114" s="151"/>
      <c r="D1114" s="152" t="s">
        <v>384</v>
      </c>
      <c r="E1114" s="153" t="s">
        <v>1</v>
      </c>
      <c r="F1114" s="154" t="s">
        <v>5274</v>
      </c>
      <c r="H1114" s="155">
        <v>-33.6</v>
      </c>
      <c r="I1114" s="156"/>
      <c r="L1114" s="151"/>
      <c r="M1114" s="157"/>
      <c r="T1114" s="158"/>
      <c r="AT1114" s="153" t="s">
        <v>384</v>
      </c>
      <c r="AU1114" s="153" t="s">
        <v>85</v>
      </c>
      <c r="AV1114" s="12" t="s">
        <v>85</v>
      </c>
      <c r="AW1114" s="12" t="s">
        <v>32</v>
      </c>
      <c r="AX1114" s="12" t="s">
        <v>76</v>
      </c>
      <c r="AY1114" s="153" t="s">
        <v>375</v>
      </c>
    </row>
    <row r="1115" spans="2:65" s="13" customFormat="1" ht="11.25" x14ac:dyDescent="0.2">
      <c r="B1115" s="159"/>
      <c r="D1115" s="152" t="s">
        <v>384</v>
      </c>
      <c r="E1115" s="160" t="s">
        <v>1</v>
      </c>
      <c r="F1115" s="161" t="s">
        <v>387</v>
      </c>
      <c r="H1115" s="162">
        <v>95.471999999999994</v>
      </c>
      <c r="I1115" s="163"/>
      <c r="L1115" s="159"/>
      <c r="M1115" s="164"/>
      <c r="T1115" s="165"/>
      <c r="AT1115" s="160" t="s">
        <v>384</v>
      </c>
      <c r="AU1115" s="160" t="s">
        <v>85</v>
      </c>
      <c r="AV1115" s="13" t="s">
        <v>382</v>
      </c>
      <c r="AW1115" s="13" t="s">
        <v>32</v>
      </c>
      <c r="AX1115" s="13" t="s">
        <v>83</v>
      </c>
      <c r="AY1115" s="160" t="s">
        <v>375</v>
      </c>
    </row>
    <row r="1116" spans="2:65" s="1" customFormat="1" ht="33" customHeight="1" x14ac:dyDescent="0.2">
      <c r="B1116" s="32"/>
      <c r="C1116" s="138" t="s">
        <v>1807</v>
      </c>
      <c r="D1116" s="138" t="s">
        <v>377</v>
      </c>
      <c r="E1116" s="139" t="s">
        <v>5275</v>
      </c>
      <c r="F1116" s="140" t="s">
        <v>5276</v>
      </c>
      <c r="G1116" s="141" t="s">
        <v>380</v>
      </c>
      <c r="H1116" s="142">
        <v>18.72</v>
      </c>
      <c r="I1116" s="143"/>
      <c r="J1116" s="144">
        <f>ROUND(I1116*H1116,2)</f>
        <v>0</v>
      </c>
      <c r="K1116" s="140" t="s">
        <v>5277</v>
      </c>
      <c r="L1116" s="32"/>
      <c r="M1116" s="145" t="s">
        <v>1</v>
      </c>
      <c r="N1116" s="146" t="s">
        <v>41</v>
      </c>
      <c r="P1116" s="147">
        <f>O1116*H1116</f>
        <v>0</v>
      </c>
      <c r="Q1116" s="147">
        <v>5.9839999999999997E-2</v>
      </c>
      <c r="R1116" s="147">
        <f>Q1116*H1116</f>
        <v>1.1202047999999998</v>
      </c>
      <c r="S1116" s="147">
        <v>0</v>
      </c>
      <c r="T1116" s="148">
        <f>S1116*H1116</f>
        <v>0</v>
      </c>
      <c r="AR1116" s="149" t="s">
        <v>491</v>
      </c>
      <c r="AT1116" s="149" t="s">
        <v>377</v>
      </c>
      <c r="AU1116" s="149" t="s">
        <v>85</v>
      </c>
      <c r="AY1116" s="17" t="s">
        <v>375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83</v>
      </c>
      <c r="BK1116" s="150">
        <f>ROUND(I1116*H1116,2)</f>
        <v>0</v>
      </c>
      <c r="BL1116" s="17" t="s">
        <v>491</v>
      </c>
      <c r="BM1116" s="149" t="s">
        <v>5278</v>
      </c>
    </row>
    <row r="1117" spans="2:65" s="14" customFormat="1" ht="11.25" x14ac:dyDescent="0.2">
      <c r="B1117" s="166"/>
      <c r="D1117" s="152" t="s">
        <v>384</v>
      </c>
      <c r="E1117" s="167" t="s">
        <v>1</v>
      </c>
      <c r="F1117" s="168" t="s">
        <v>5279</v>
      </c>
      <c r="H1117" s="167" t="s">
        <v>1</v>
      </c>
      <c r="I1117" s="169"/>
      <c r="L1117" s="166"/>
      <c r="M1117" s="170"/>
      <c r="T1117" s="171"/>
      <c r="AT1117" s="167" t="s">
        <v>384</v>
      </c>
      <c r="AU1117" s="167" t="s">
        <v>85</v>
      </c>
      <c r="AV1117" s="14" t="s">
        <v>83</v>
      </c>
      <c r="AW1117" s="14" t="s">
        <v>32</v>
      </c>
      <c r="AX1117" s="14" t="s">
        <v>76</v>
      </c>
      <c r="AY1117" s="167" t="s">
        <v>375</v>
      </c>
    </row>
    <row r="1118" spans="2:65" s="12" customFormat="1" ht="11.25" x14ac:dyDescent="0.2">
      <c r="B1118" s="151"/>
      <c r="D1118" s="152" t="s">
        <v>384</v>
      </c>
      <c r="E1118" s="153" t="s">
        <v>1</v>
      </c>
      <c r="F1118" s="154" t="s">
        <v>5280</v>
      </c>
      <c r="H1118" s="155">
        <v>18.72</v>
      </c>
      <c r="I1118" s="156"/>
      <c r="L1118" s="151"/>
      <c r="M1118" s="157"/>
      <c r="T1118" s="158"/>
      <c r="AT1118" s="153" t="s">
        <v>384</v>
      </c>
      <c r="AU1118" s="153" t="s">
        <v>85</v>
      </c>
      <c r="AV1118" s="12" t="s">
        <v>85</v>
      </c>
      <c r="AW1118" s="12" t="s">
        <v>32</v>
      </c>
      <c r="AX1118" s="12" t="s">
        <v>76</v>
      </c>
      <c r="AY1118" s="153" t="s">
        <v>375</v>
      </c>
    </row>
    <row r="1119" spans="2:65" s="13" customFormat="1" ht="11.25" x14ac:dyDescent="0.2">
      <c r="B1119" s="159"/>
      <c r="D1119" s="152" t="s">
        <v>384</v>
      </c>
      <c r="E1119" s="160" t="s">
        <v>1</v>
      </c>
      <c r="F1119" s="161" t="s">
        <v>387</v>
      </c>
      <c r="H1119" s="162">
        <v>18.72</v>
      </c>
      <c r="I1119" s="163"/>
      <c r="L1119" s="159"/>
      <c r="M1119" s="164"/>
      <c r="T1119" s="165"/>
      <c r="AT1119" s="160" t="s">
        <v>384</v>
      </c>
      <c r="AU1119" s="160" t="s">
        <v>85</v>
      </c>
      <c r="AV1119" s="13" t="s">
        <v>382</v>
      </c>
      <c r="AW1119" s="13" t="s">
        <v>32</v>
      </c>
      <c r="AX1119" s="13" t="s">
        <v>83</v>
      </c>
      <c r="AY1119" s="160" t="s">
        <v>375</v>
      </c>
    </row>
    <row r="1120" spans="2:65" s="1" customFormat="1" ht="24.2" customHeight="1" x14ac:dyDescent="0.2">
      <c r="B1120" s="32"/>
      <c r="C1120" s="138" t="s">
        <v>1812</v>
      </c>
      <c r="D1120" s="138" t="s">
        <v>377</v>
      </c>
      <c r="E1120" s="139" t="s">
        <v>5281</v>
      </c>
      <c r="F1120" s="140" t="s">
        <v>5282</v>
      </c>
      <c r="G1120" s="141" t="s">
        <v>380</v>
      </c>
      <c r="H1120" s="142">
        <v>62.07</v>
      </c>
      <c r="I1120" s="143"/>
      <c r="J1120" s="144">
        <f>ROUND(I1120*H1120,2)</f>
        <v>0</v>
      </c>
      <c r="K1120" s="140" t="s">
        <v>381</v>
      </c>
      <c r="L1120" s="32"/>
      <c r="M1120" s="145" t="s">
        <v>1</v>
      </c>
      <c r="N1120" s="146" t="s">
        <v>41</v>
      </c>
      <c r="P1120" s="147">
        <f>O1120*H1120</f>
        <v>0</v>
      </c>
      <c r="Q1120" s="147">
        <v>0</v>
      </c>
      <c r="R1120" s="147">
        <f>Q1120*H1120</f>
        <v>0</v>
      </c>
      <c r="S1120" s="147">
        <v>3.175E-2</v>
      </c>
      <c r="T1120" s="148">
        <f>S1120*H1120</f>
        <v>1.9707224999999999</v>
      </c>
      <c r="AR1120" s="149" t="s">
        <v>491</v>
      </c>
      <c r="AT1120" s="149" t="s">
        <v>377</v>
      </c>
      <c r="AU1120" s="149" t="s">
        <v>85</v>
      </c>
      <c r="AY1120" s="17" t="s">
        <v>375</v>
      </c>
      <c r="BE1120" s="150">
        <f>IF(N1120="základní",J1120,0)</f>
        <v>0</v>
      </c>
      <c r="BF1120" s="150">
        <f>IF(N1120="snížená",J1120,0)</f>
        <v>0</v>
      </c>
      <c r="BG1120" s="150">
        <f>IF(N1120="zákl. přenesená",J1120,0)</f>
        <v>0</v>
      </c>
      <c r="BH1120" s="150">
        <f>IF(N1120="sníž. přenesená",J1120,0)</f>
        <v>0</v>
      </c>
      <c r="BI1120" s="150">
        <f>IF(N1120="nulová",J1120,0)</f>
        <v>0</v>
      </c>
      <c r="BJ1120" s="17" t="s">
        <v>83</v>
      </c>
      <c r="BK1120" s="150">
        <f>ROUND(I1120*H1120,2)</f>
        <v>0</v>
      </c>
      <c r="BL1120" s="17" t="s">
        <v>491</v>
      </c>
      <c r="BM1120" s="149" t="s">
        <v>5283</v>
      </c>
    </row>
    <row r="1121" spans="2:65" s="14" customFormat="1" ht="11.25" x14ac:dyDescent="0.2">
      <c r="B1121" s="166"/>
      <c r="D1121" s="152" t="s">
        <v>384</v>
      </c>
      <c r="E1121" s="167" t="s">
        <v>1</v>
      </c>
      <c r="F1121" s="168" t="s">
        <v>5284</v>
      </c>
      <c r="H1121" s="167" t="s">
        <v>1</v>
      </c>
      <c r="I1121" s="169"/>
      <c r="L1121" s="166"/>
      <c r="M1121" s="170"/>
      <c r="T1121" s="171"/>
      <c r="AT1121" s="167" t="s">
        <v>384</v>
      </c>
      <c r="AU1121" s="167" t="s">
        <v>85</v>
      </c>
      <c r="AV1121" s="14" t="s">
        <v>83</v>
      </c>
      <c r="AW1121" s="14" t="s">
        <v>32</v>
      </c>
      <c r="AX1121" s="14" t="s">
        <v>76</v>
      </c>
      <c r="AY1121" s="167" t="s">
        <v>375</v>
      </c>
    </row>
    <row r="1122" spans="2:65" s="12" customFormat="1" ht="11.25" x14ac:dyDescent="0.2">
      <c r="B1122" s="151"/>
      <c r="D1122" s="152" t="s">
        <v>384</v>
      </c>
      <c r="E1122" s="153" t="s">
        <v>1</v>
      </c>
      <c r="F1122" s="154" t="s">
        <v>5285</v>
      </c>
      <c r="H1122" s="155">
        <v>62.07</v>
      </c>
      <c r="I1122" s="156"/>
      <c r="L1122" s="151"/>
      <c r="M1122" s="157"/>
      <c r="T1122" s="158"/>
      <c r="AT1122" s="153" t="s">
        <v>384</v>
      </c>
      <c r="AU1122" s="153" t="s">
        <v>85</v>
      </c>
      <c r="AV1122" s="12" t="s">
        <v>85</v>
      </c>
      <c r="AW1122" s="12" t="s">
        <v>32</v>
      </c>
      <c r="AX1122" s="12" t="s">
        <v>83</v>
      </c>
      <c r="AY1122" s="153" t="s">
        <v>375</v>
      </c>
    </row>
    <row r="1123" spans="2:65" s="1" customFormat="1" ht="24.2" customHeight="1" x14ac:dyDescent="0.2">
      <c r="B1123" s="32"/>
      <c r="C1123" s="138" t="s">
        <v>1817</v>
      </c>
      <c r="D1123" s="138" t="s">
        <v>377</v>
      </c>
      <c r="E1123" s="139" t="s">
        <v>5286</v>
      </c>
      <c r="F1123" s="140" t="s">
        <v>5287</v>
      </c>
      <c r="G1123" s="141" t="s">
        <v>380</v>
      </c>
      <c r="H1123" s="142">
        <v>91.724999999999994</v>
      </c>
      <c r="I1123" s="143"/>
      <c r="J1123" s="144">
        <f>ROUND(I1123*H1123,2)</f>
        <v>0</v>
      </c>
      <c r="K1123" s="140" t="s">
        <v>381</v>
      </c>
      <c r="L1123" s="32"/>
      <c r="M1123" s="145" t="s">
        <v>1</v>
      </c>
      <c r="N1123" s="146" t="s">
        <v>41</v>
      </c>
      <c r="P1123" s="147">
        <f>O1123*H1123</f>
        <v>0</v>
      </c>
      <c r="Q1123" s="147">
        <v>0</v>
      </c>
      <c r="R1123" s="147">
        <f>Q1123*H1123</f>
        <v>0</v>
      </c>
      <c r="S1123" s="147">
        <v>5.9409999999999998E-2</v>
      </c>
      <c r="T1123" s="148">
        <f>S1123*H1123</f>
        <v>5.4493822499999993</v>
      </c>
      <c r="AR1123" s="149" t="s">
        <v>491</v>
      </c>
      <c r="AT1123" s="149" t="s">
        <v>377</v>
      </c>
      <c r="AU1123" s="149" t="s">
        <v>85</v>
      </c>
      <c r="AY1123" s="17" t="s">
        <v>375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83</v>
      </c>
      <c r="BK1123" s="150">
        <f>ROUND(I1123*H1123,2)</f>
        <v>0</v>
      </c>
      <c r="BL1123" s="17" t="s">
        <v>491</v>
      </c>
      <c r="BM1123" s="149" t="s">
        <v>5288</v>
      </c>
    </row>
    <row r="1124" spans="2:65" s="14" customFormat="1" ht="11.25" x14ac:dyDescent="0.2">
      <c r="B1124" s="166"/>
      <c r="D1124" s="152" t="s">
        <v>384</v>
      </c>
      <c r="E1124" s="167" t="s">
        <v>1</v>
      </c>
      <c r="F1124" s="168" t="s">
        <v>5289</v>
      </c>
      <c r="H1124" s="167" t="s">
        <v>1</v>
      </c>
      <c r="I1124" s="169"/>
      <c r="L1124" s="166"/>
      <c r="M1124" s="170"/>
      <c r="T1124" s="171"/>
      <c r="AT1124" s="167" t="s">
        <v>384</v>
      </c>
      <c r="AU1124" s="167" t="s">
        <v>85</v>
      </c>
      <c r="AV1124" s="14" t="s">
        <v>83</v>
      </c>
      <c r="AW1124" s="14" t="s">
        <v>32</v>
      </c>
      <c r="AX1124" s="14" t="s">
        <v>76</v>
      </c>
      <c r="AY1124" s="167" t="s">
        <v>375</v>
      </c>
    </row>
    <row r="1125" spans="2:65" s="12" customFormat="1" ht="11.25" x14ac:dyDescent="0.2">
      <c r="B1125" s="151"/>
      <c r="D1125" s="152" t="s">
        <v>384</v>
      </c>
      <c r="E1125" s="153" t="s">
        <v>1</v>
      </c>
      <c r="F1125" s="154" t="s">
        <v>5290</v>
      </c>
      <c r="H1125" s="155">
        <v>91.724999999999994</v>
      </c>
      <c r="I1125" s="156"/>
      <c r="L1125" s="151"/>
      <c r="M1125" s="157"/>
      <c r="T1125" s="158"/>
      <c r="AT1125" s="153" t="s">
        <v>384</v>
      </c>
      <c r="AU1125" s="153" t="s">
        <v>85</v>
      </c>
      <c r="AV1125" s="12" t="s">
        <v>85</v>
      </c>
      <c r="AW1125" s="12" t="s">
        <v>32</v>
      </c>
      <c r="AX1125" s="12" t="s">
        <v>83</v>
      </c>
      <c r="AY1125" s="153" t="s">
        <v>375</v>
      </c>
    </row>
    <row r="1126" spans="2:65" s="1" customFormat="1" ht="24.2" customHeight="1" x14ac:dyDescent="0.2">
      <c r="B1126" s="32"/>
      <c r="C1126" s="138" t="s">
        <v>1822</v>
      </c>
      <c r="D1126" s="138" t="s">
        <v>377</v>
      </c>
      <c r="E1126" s="139" t="s">
        <v>5291</v>
      </c>
      <c r="F1126" s="140" t="s">
        <v>5292</v>
      </c>
      <c r="G1126" s="141" t="s">
        <v>380</v>
      </c>
      <c r="H1126" s="142">
        <v>240.92</v>
      </c>
      <c r="I1126" s="143"/>
      <c r="J1126" s="144">
        <f>ROUND(I1126*H1126,2)</f>
        <v>0</v>
      </c>
      <c r="K1126" s="140" t="s">
        <v>381</v>
      </c>
      <c r="L1126" s="32"/>
      <c r="M1126" s="145" t="s">
        <v>1</v>
      </c>
      <c r="N1126" s="146" t="s">
        <v>41</v>
      </c>
      <c r="P1126" s="147">
        <f>O1126*H1126</f>
        <v>0</v>
      </c>
      <c r="Q1126" s="147">
        <v>1.6910000000000001E-2</v>
      </c>
      <c r="R1126" s="147">
        <f>Q1126*H1126</f>
        <v>4.0739571999999997</v>
      </c>
      <c r="S1126" s="147">
        <v>0</v>
      </c>
      <c r="T1126" s="148">
        <f>S1126*H1126</f>
        <v>0</v>
      </c>
      <c r="AR1126" s="149" t="s">
        <v>491</v>
      </c>
      <c r="AT1126" s="149" t="s">
        <v>377</v>
      </c>
      <c r="AU1126" s="149" t="s">
        <v>85</v>
      </c>
      <c r="AY1126" s="17" t="s">
        <v>375</v>
      </c>
      <c r="BE1126" s="150">
        <f>IF(N1126="základní",J1126,0)</f>
        <v>0</v>
      </c>
      <c r="BF1126" s="150">
        <f>IF(N1126="snížená",J1126,0)</f>
        <v>0</v>
      </c>
      <c r="BG1126" s="150">
        <f>IF(N1126="zákl. přenesená",J1126,0)</f>
        <v>0</v>
      </c>
      <c r="BH1126" s="150">
        <f>IF(N1126="sníž. přenesená",J1126,0)</f>
        <v>0</v>
      </c>
      <c r="BI1126" s="150">
        <f>IF(N1126="nulová",J1126,0)</f>
        <v>0</v>
      </c>
      <c r="BJ1126" s="17" t="s">
        <v>83</v>
      </c>
      <c r="BK1126" s="150">
        <f>ROUND(I1126*H1126,2)</f>
        <v>0</v>
      </c>
      <c r="BL1126" s="17" t="s">
        <v>491</v>
      </c>
      <c r="BM1126" s="149" t="s">
        <v>5293</v>
      </c>
    </row>
    <row r="1127" spans="2:65" s="14" customFormat="1" ht="11.25" x14ac:dyDescent="0.2">
      <c r="B1127" s="166"/>
      <c r="D1127" s="152" t="s">
        <v>384</v>
      </c>
      <c r="E1127" s="167" t="s">
        <v>1</v>
      </c>
      <c r="F1127" s="168" t="s">
        <v>1339</v>
      </c>
      <c r="H1127" s="167" t="s">
        <v>1</v>
      </c>
      <c r="I1127" s="169"/>
      <c r="L1127" s="166"/>
      <c r="M1127" s="170"/>
      <c r="T1127" s="171"/>
      <c r="AT1127" s="167" t="s">
        <v>384</v>
      </c>
      <c r="AU1127" s="167" t="s">
        <v>85</v>
      </c>
      <c r="AV1127" s="14" t="s">
        <v>83</v>
      </c>
      <c r="AW1127" s="14" t="s">
        <v>32</v>
      </c>
      <c r="AX1127" s="14" t="s">
        <v>76</v>
      </c>
      <c r="AY1127" s="167" t="s">
        <v>375</v>
      </c>
    </row>
    <row r="1128" spans="2:65" s="12" customFormat="1" ht="11.25" x14ac:dyDescent="0.2">
      <c r="B1128" s="151"/>
      <c r="D1128" s="152" t="s">
        <v>384</v>
      </c>
      <c r="E1128" s="153" t="s">
        <v>1</v>
      </c>
      <c r="F1128" s="154" t="s">
        <v>4449</v>
      </c>
      <c r="H1128" s="155">
        <v>102.68</v>
      </c>
      <c r="I1128" s="156"/>
      <c r="L1128" s="151"/>
      <c r="M1128" s="157"/>
      <c r="T1128" s="158"/>
      <c r="AT1128" s="153" t="s">
        <v>384</v>
      </c>
      <c r="AU1128" s="153" t="s">
        <v>85</v>
      </c>
      <c r="AV1128" s="12" t="s">
        <v>85</v>
      </c>
      <c r="AW1128" s="12" t="s">
        <v>32</v>
      </c>
      <c r="AX1128" s="12" t="s">
        <v>76</v>
      </c>
      <c r="AY1128" s="153" t="s">
        <v>375</v>
      </c>
    </row>
    <row r="1129" spans="2:65" s="12" customFormat="1" ht="11.25" x14ac:dyDescent="0.2">
      <c r="B1129" s="151"/>
      <c r="D1129" s="152" t="s">
        <v>384</v>
      </c>
      <c r="E1129" s="153" t="s">
        <v>1</v>
      </c>
      <c r="F1129" s="154" t="s">
        <v>4452</v>
      </c>
      <c r="H1129" s="155">
        <v>166.22</v>
      </c>
      <c r="I1129" s="156"/>
      <c r="L1129" s="151"/>
      <c r="M1129" s="157"/>
      <c r="T1129" s="158"/>
      <c r="AT1129" s="153" t="s">
        <v>384</v>
      </c>
      <c r="AU1129" s="153" t="s">
        <v>85</v>
      </c>
      <c r="AV1129" s="12" t="s">
        <v>85</v>
      </c>
      <c r="AW1129" s="12" t="s">
        <v>32</v>
      </c>
      <c r="AX1129" s="12" t="s">
        <v>76</v>
      </c>
      <c r="AY1129" s="153" t="s">
        <v>375</v>
      </c>
    </row>
    <row r="1130" spans="2:65" s="12" customFormat="1" ht="11.25" x14ac:dyDescent="0.2">
      <c r="B1130" s="151"/>
      <c r="D1130" s="152" t="s">
        <v>384</v>
      </c>
      <c r="E1130" s="153" t="s">
        <v>1</v>
      </c>
      <c r="F1130" s="154" t="s">
        <v>4461</v>
      </c>
      <c r="H1130" s="155">
        <v>31.86</v>
      </c>
      <c r="I1130" s="156"/>
      <c r="L1130" s="151"/>
      <c r="M1130" s="157"/>
      <c r="T1130" s="158"/>
      <c r="AT1130" s="153" t="s">
        <v>384</v>
      </c>
      <c r="AU1130" s="153" t="s">
        <v>85</v>
      </c>
      <c r="AV1130" s="12" t="s">
        <v>85</v>
      </c>
      <c r="AW1130" s="12" t="s">
        <v>32</v>
      </c>
      <c r="AX1130" s="12" t="s">
        <v>76</v>
      </c>
      <c r="AY1130" s="153" t="s">
        <v>375</v>
      </c>
    </row>
    <row r="1131" spans="2:65" s="14" customFormat="1" ht="11.25" x14ac:dyDescent="0.2">
      <c r="B1131" s="166"/>
      <c r="D1131" s="152" t="s">
        <v>384</v>
      </c>
      <c r="E1131" s="167" t="s">
        <v>1</v>
      </c>
      <c r="F1131" s="168" t="s">
        <v>5294</v>
      </c>
      <c r="H1131" s="167" t="s">
        <v>1</v>
      </c>
      <c r="I1131" s="169"/>
      <c r="L1131" s="166"/>
      <c r="M1131" s="170"/>
      <c r="T1131" s="171"/>
      <c r="AT1131" s="167" t="s">
        <v>384</v>
      </c>
      <c r="AU1131" s="167" t="s">
        <v>85</v>
      </c>
      <c r="AV1131" s="14" t="s">
        <v>83</v>
      </c>
      <c r="AW1131" s="14" t="s">
        <v>32</v>
      </c>
      <c r="AX1131" s="14" t="s">
        <v>76</v>
      </c>
      <c r="AY1131" s="167" t="s">
        <v>375</v>
      </c>
    </row>
    <row r="1132" spans="2:65" s="12" customFormat="1" ht="11.25" x14ac:dyDescent="0.2">
      <c r="B1132" s="151"/>
      <c r="D1132" s="152" t="s">
        <v>384</v>
      </c>
      <c r="E1132" s="153" t="s">
        <v>1</v>
      </c>
      <c r="F1132" s="154" t="s">
        <v>5295</v>
      </c>
      <c r="H1132" s="155">
        <v>-10.23</v>
      </c>
      <c r="I1132" s="156"/>
      <c r="L1132" s="151"/>
      <c r="M1132" s="157"/>
      <c r="T1132" s="158"/>
      <c r="AT1132" s="153" t="s">
        <v>384</v>
      </c>
      <c r="AU1132" s="153" t="s">
        <v>85</v>
      </c>
      <c r="AV1132" s="12" t="s">
        <v>85</v>
      </c>
      <c r="AW1132" s="12" t="s">
        <v>32</v>
      </c>
      <c r="AX1132" s="12" t="s">
        <v>76</v>
      </c>
      <c r="AY1132" s="153" t="s">
        <v>375</v>
      </c>
    </row>
    <row r="1133" spans="2:65" s="12" customFormat="1" ht="11.25" x14ac:dyDescent="0.2">
      <c r="B1133" s="151"/>
      <c r="D1133" s="152" t="s">
        <v>384</v>
      </c>
      <c r="E1133" s="153" t="s">
        <v>1</v>
      </c>
      <c r="F1133" s="154" t="s">
        <v>5296</v>
      </c>
      <c r="H1133" s="155">
        <v>-49.61</v>
      </c>
      <c r="I1133" s="156"/>
      <c r="L1133" s="151"/>
      <c r="M1133" s="157"/>
      <c r="T1133" s="158"/>
      <c r="AT1133" s="153" t="s">
        <v>384</v>
      </c>
      <c r="AU1133" s="153" t="s">
        <v>85</v>
      </c>
      <c r="AV1133" s="12" t="s">
        <v>85</v>
      </c>
      <c r="AW1133" s="12" t="s">
        <v>32</v>
      </c>
      <c r="AX1133" s="12" t="s">
        <v>76</v>
      </c>
      <c r="AY1133" s="153" t="s">
        <v>375</v>
      </c>
    </row>
    <row r="1134" spans="2:65" s="13" customFormat="1" ht="11.25" x14ac:dyDescent="0.2">
      <c r="B1134" s="159"/>
      <c r="D1134" s="152" t="s">
        <v>384</v>
      </c>
      <c r="E1134" s="160" t="s">
        <v>1</v>
      </c>
      <c r="F1134" s="161" t="s">
        <v>387</v>
      </c>
      <c r="H1134" s="162">
        <v>240.92</v>
      </c>
      <c r="I1134" s="163"/>
      <c r="L1134" s="159"/>
      <c r="M1134" s="164"/>
      <c r="T1134" s="165"/>
      <c r="AT1134" s="160" t="s">
        <v>384</v>
      </c>
      <c r="AU1134" s="160" t="s">
        <v>85</v>
      </c>
      <c r="AV1134" s="13" t="s">
        <v>382</v>
      </c>
      <c r="AW1134" s="13" t="s">
        <v>32</v>
      </c>
      <c r="AX1134" s="13" t="s">
        <v>83</v>
      </c>
      <c r="AY1134" s="160" t="s">
        <v>375</v>
      </c>
    </row>
    <row r="1135" spans="2:65" s="1" customFormat="1" ht="24.2" customHeight="1" x14ac:dyDescent="0.2">
      <c r="B1135" s="32"/>
      <c r="C1135" s="138" t="s">
        <v>1827</v>
      </c>
      <c r="D1135" s="138" t="s">
        <v>377</v>
      </c>
      <c r="E1135" s="139" t="s">
        <v>1510</v>
      </c>
      <c r="F1135" s="140" t="s">
        <v>1511</v>
      </c>
      <c r="G1135" s="141" t="s">
        <v>380</v>
      </c>
      <c r="H1135" s="142">
        <v>35.49</v>
      </c>
      <c r="I1135" s="143"/>
      <c r="J1135" s="144">
        <f>ROUND(I1135*H1135,2)</f>
        <v>0</v>
      </c>
      <c r="K1135" s="140" t="s">
        <v>381</v>
      </c>
      <c r="L1135" s="32"/>
      <c r="M1135" s="145" t="s">
        <v>1</v>
      </c>
      <c r="N1135" s="146" t="s">
        <v>41</v>
      </c>
      <c r="P1135" s="147">
        <f>O1135*H1135</f>
        <v>0</v>
      </c>
      <c r="Q1135" s="147">
        <v>1.259E-2</v>
      </c>
      <c r="R1135" s="147">
        <f>Q1135*H1135</f>
        <v>0.44681910000000002</v>
      </c>
      <c r="S1135" s="147">
        <v>0</v>
      </c>
      <c r="T1135" s="148">
        <f>S1135*H1135</f>
        <v>0</v>
      </c>
      <c r="AR1135" s="149" t="s">
        <v>491</v>
      </c>
      <c r="AT1135" s="149" t="s">
        <v>377</v>
      </c>
      <c r="AU1135" s="149" t="s">
        <v>85</v>
      </c>
      <c r="AY1135" s="17" t="s">
        <v>375</v>
      </c>
      <c r="BE1135" s="150">
        <f>IF(N1135="základní",J1135,0)</f>
        <v>0</v>
      </c>
      <c r="BF1135" s="150">
        <f>IF(N1135="snížená",J1135,0)</f>
        <v>0</v>
      </c>
      <c r="BG1135" s="150">
        <f>IF(N1135="zákl. přenesená",J1135,0)</f>
        <v>0</v>
      </c>
      <c r="BH1135" s="150">
        <f>IF(N1135="sníž. přenesená",J1135,0)</f>
        <v>0</v>
      </c>
      <c r="BI1135" s="150">
        <f>IF(N1135="nulová",J1135,0)</f>
        <v>0</v>
      </c>
      <c r="BJ1135" s="17" t="s">
        <v>83</v>
      </c>
      <c r="BK1135" s="150">
        <f>ROUND(I1135*H1135,2)</f>
        <v>0</v>
      </c>
      <c r="BL1135" s="17" t="s">
        <v>491</v>
      </c>
      <c r="BM1135" s="149" t="s">
        <v>1512</v>
      </c>
    </row>
    <row r="1136" spans="2:65" s="14" customFormat="1" ht="11.25" x14ac:dyDescent="0.2">
      <c r="B1136" s="166"/>
      <c r="D1136" s="152" t="s">
        <v>384</v>
      </c>
      <c r="E1136" s="167" t="s">
        <v>1</v>
      </c>
      <c r="F1136" s="168" t="s">
        <v>1339</v>
      </c>
      <c r="H1136" s="167" t="s">
        <v>1</v>
      </c>
      <c r="I1136" s="169"/>
      <c r="L1136" s="166"/>
      <c r="M1136" s="170"/>
      <c r="T1136" s="171"/>
      <c r="AT1136" s="167" t="s">
        <v>384</v>
      </c>
      <c r="AU1136" s="167" t="s">
        <v>85</v>
      </c>
      <c r="AV1136" s="14" t="s">
        <v>83</v>
      </c>
      <c r="AW1136" s="14" t="s">
        <v>32</v>
      </c>
      <c r="AX1136" s="14" t="s">
        <v>76</v>
      </c>
      <c r="AY1136" s="167" t="s">
        <v>375</v>
      </c>
    </row>
    <row r="1137" spans="2:65" s="14" customFormat="1" ht="11.25" x14ac:dyDescent="0.2">
      <c r="B1137" s="166"/>
      <c r="D1137" s="152" t="s">
        <v>384</v>
      </c>
      <c r="E1137" s="167" t="s">
        <v>1</v>
      </c>
      <c r="F1137" s="168" t="s">
        <v>1513</v>
      </c>
      <c r="H1137" s="167" t="s">
        <v>1</v>
      </c>
      <c r="I1137" s="169"/>
      <c r="L1137" s="166"/>
      <c r="M1137" s="170"/>
      <c r="T1137" s="171"/>
      <c r="AT1137" s="167" t="s">
        <v>384</v>
      </c>
      <c r="AU1137" s="167" t="s">
        <v>85</v>
      </c>
      <c r="AV1137" s="14" t="s">
        <v>83</v>
      </c>
      <c r="AW1137" s="14" t="s">
        <v>32</v>
      </c>
      <c r="AX1137" s="14" t="s">
        <v>76</v>
      </c>
      <c r="AY1137" s="167" t="s">
        <v>375</v>
      </c>
    </row>
    <row r="1138" spans="2:65" s="12" customFormat="1" ht="11.25" x14ac:dyDescent="0.2">
      <c r="B1138" s="151"/>
      <c r="D1138" s="152" t="s">
        <v>384</v>
      </c>
      <c r="E1138" s="153" t="s">
        <v>1</v>
      </c>
      <c r="F1138" s="154" t="s">
        <v>5297</v>
      </c>
      <c r="H1138" s="155">
        <v>12.67</v>
      </c>
      <c r="I1138" s="156"/>
      <c r="L1138" s="151"/>
      <c r="M1138" s="157"/>
      <c r="T1138" s="158"/>
      <c r="AT1138" s="153" t="s">
        <v>384</v>
      </c>
      <c r="AU1138" s="153" t="s">
        <v>85</v>
      </c>
      <c r="AV1138" s="12" t="s">
        <v>85</v>
      </c>
      <c r="AW1138" s="12" t="s">
        <v>32</v>
      </c>
      <c r="AX1138" s="12" t="s">
        <v>76</v>
      </c>
      <c r="AY1138" s="153" t="s">
        <v>375</v>
      </c>
    </row>
    <row r="1139" spans="2:65" s="12" customFormat="1" ht="11.25" x14ac:dyDescent="0.2">
      <c r="B1139" s="151"/>
      <c r="D1139" s="152" t="s">
        <v>384</v>
      </c>
      <c r="E1139" s="153" t="s">
        <v>1</v>
      </c>
      <c r="F1139" s="154" t="s">
        <v>5298</v>
      </c>
      <c r="H1139" s="155">
        <v>22.82</v>
      </c>
      <c r="I1139" s="156"/>
      <c r="L1139" s="151"/>
      <c r="M1139" s="157"/>
      <c r="T1139" s="158"/>
      <c r="AT1139" s="153" t="s">
        <v>384</v>
      </c>
      <c r="AU1139" s="153" t="s">
        <v>85</v>
      </c>
      <c r="AV1139" s="12" t="s">
        <v>85</v>
      </c>
      <c r="AW1139" s="12" t="s">
        <v>32</v>
      </c>
      <c r="AX1139" s="12" t="s">
        <v>76</v>
      </c>
      <c r="AY1139" s="153" t="s">
        <v>375</v>
      </c>
    </row>
    <row r="1140" spans="2:65" s="13" customFormat="1" ht="11.25" x14ac:dyDescent="0.2">
      <c r="B1140" s="159"/>
      <c r="D1140" s="152" t="s">
        <v>384</v>
      </c>
      <c r="E1140" s="160" t="s">
        <v>1</v>
      </c>
      <c r="F1140" s="161" t="s">
        <v>387</v>
      </c>
      <c r="H1140" s="162">
        <v>35.49</v>
      </c>
      <c r="I1140" s="163"/>
      <c r="L1140" s="159"/>
      <c r="M1140" s="164"/>
      <c r="T1140" s="165"/>
      <c r="AT1140" s="160" t="s">
        <v>384</v>
      </c>
      <c r="AU1140" s="160" t="s">
        <v>85</v>
      </c>
      <c r="AV1140" s="13" t="s">
        <v>382</v>
      </c>
      <c r="AW1140" s="13" t="s">
        <v>32</v>
      </c>
      <c r="AX1140" s="13" t="s">
        <v>83</v>
      </c>
      <c r="AY1140" s="160" t="s">
        <v>375</v>
      </c>
    </row>
    <row r="1141" spans="2:65" s="1" customFormat="1" ht="16.5" customHeight="1" x14ac:dyDescent="0.2">
      <c r="B1141" s="32"/>
      <c r="C1141" s="138" t="s">
        <v>1832</v>
      </c>
      <c r="D1141" s="138" t="s">
        <v>377</v>
      </c>
      <c r="E1141" s="139" t="s">
        <v>5299</v>
      </c>
      <c r="F1141" s="140" t="s">
        <v>5300</v>
      </c>
      <c r="G1141" s="141" t="s">
        <v>532</v>
      </c>
      <c r="H1141" s="142">
        <v>5</v>
      </c>
      <c r="I1141" s="143"/>
      <c r="J1141" s="144">
        <f>ROUND(I1141*H1141,2)</f>
        <v>0</v>
      </c>
      <c r="K1141" s="140" t="s">
        <v>381</v>
      </c>
      <c r="L1141" s="32"/>
      <c r="M1141" s="145" t="s">
        <v>1</v>
      </c>
      <c r="N1141" s="146" t="s">
        <v>41</v>
      </c>
      <c r="P1141" s="147">
        <f>O1141*H1141</f>
        <v>0</v>
      </c>
      <c r="Q1141" s="147">
        <v>2.2000000000000001E-4</v>
      </c>
      <c r="R1141" s="147">
        <f>Q1141*H1141</f>
        <v>1.1000000000000001E-3</v>
      </c>
      <c r="S1141" s="147">
        <v>0</v>
      </c>
      <c r="T1141" s="148">
        <f>S1141*H1141</f>
        <v>0</v>
      </c>
      <c r="AR1141" s="149" t="s">
        <v>491</v>
      </c>
      <c r="AT1141" s="149" t="s">
        <v>377</v>
      </c>
      <c r="AU1141" s="149" t="s">
        <v>85</v>
      </c>
      <c r="AY1141" s="17" t="s">
        <v>375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83</v>
      </c>
      <c r="BK1141" s="150">
        <f>ROUND(I1141*H1141,2)</f>
        <v>0</v>
      </c>
      <c r="BL1141" s="17" t="s">
        <v>491</v>
      </c>
      <c r="BM1141" s="149" t="s">
        <v>5301</v>
      </c>
    </row>
    <row r="1142" spans="2:65" s="14" customFormat="1" ht="11.25" x14ac:dyDescent="0.2">
      <c r="B1142" s="166"/>
      <c r="D1142" s="152" t="s">
        <v>384</v>
      </c>
      <c r="E1142" s="167" t="s">
        <v>1</v>
      </c>
      <c r="F1142" s="168" t="s">
        <v>5302</v>
      </c>
      <c r="H1142" s="167" t="s">
        <v>1</v>
      </c>
      <c r="I1142" s="169"/>
      <c r="L1142" s="166"/>
      <c r="M1142" s="170"/>
      <c r="T1142" s="171"/>
      <c r="AT1142" s="167" t="s">
        <v>384</v>
      </c>
      <c r="AU1142" s="167" t="s">
        <v>85</v>
      </c>
      <c r="AV1142" s="14" t="s">
        <v>83</v>
      </c>
      <c r="AW1142" s="14" t="s">
        <v>32</v>
      </c>
      <c r="AX1142" s="14" t="s">
        <v>76</v>
      </c>
      <c r="AY1142" s="167" t="s">
        <v>375</v>
      </c>
    </row>
    <row r="1143" spans="2:65" s="12" customFormat="1" ht="11.25" x14ac:dyDescent="0.2">
      <c r="B1143" s="151"/>
      <c r="D1143" s="152" t="s">
        <v>384</v>
      </c>
      <c r="E1143" s="153" t="s">
        <v>1</v>
      </c>
      <c r="F1143" s="154" t="s">
        <v>5303</v>
      </c>
      <c r="H1143" s="155">
        <v>10</v>
      </c>
      <c r="I1143" s="156"/>
      <c r="L1143" s="151"/>
      <c r="M1143" s="157"/>
      <c r="T1143" s="158"/>
      <c r="AT1143" s="153" t="s">
        <v>384</v>
      </c>
      <c r="AU1143" s="153" t="s">
        <v>85</v>
      </c>
      <c r="AV1143" s="12" t="s">
        <v>85</v>
      </c>
      <c r="AW1143" s="12" t="s">
        <v>32</v>
      </c>
      <c r="AX1143" s="12" t="s">
        <v>76</v>
      </c>
      <c r="AY1143" s="153" t="s">
        <v>375</v>
      </c>
    </row>
    <row r="1144" spans="2:65" s="12" customFormat="1" ht="11.25" x14ac:dyDescent="0.2">
      <c r="B1144" s="151"/>
      <c r="D1144" s="152" t="s">
        <v>384</v>
      </c>
      <c r="E1144" s="153" t="s">
        <v>1</v>
      </c>
      <c r="F1144" s="154" t="s">
        <v>5304</v>
      </c>
      <c r="H1144" s="155">
        <v>-5</v>
      </c>
      <c r="I1144" s="156"/>
      <c r="L1144" s="151"/>
      <c r="M1144" s="157"/>
      <c r="T1144" s="158"/>
      <c r="AT1144" s="153" t="s">
        <v>384</v>
      </c>
      <c r="AU1144" s="153" t="s">
        <v>85</v>
      </c>
      <c r="AV1144" s="12" t="s">
        <v>85</v>
      </c>
      <c r="AW1144" s="12" t="s">
        <v>32</v>
      </c>
      <c r="AX1144" s="12" t="s">
        <v>76</v>
      </c>
      <c r="AY1144" s="153" t="s">
        <v>375</v>
      </c>
    </row>
    <row r="1145" spans="2:65" s="13" customFormat="1" ht="11.25" x14ac:dyDescent="0.2">
      <c r="B1145" s="159"/>
      <c r="D1145" s="152" t="s">
        <v>384</v>
      </c>
      <c r="E1145" s="160" t="s">
        <v>1</v>
      </c>
      <c r="F1145" s="161" t="s">
        <v>387</v>
      </c>
      <c r="H1145" s="162">
        <v>5</v>
      </c>
      <c r="I1145" s="163"/>
      <c r="L1145" s="159"/>
      <c r="M1145" s="164"/>
      <c r="T1145" s="165"/>
      <c r="AT1145" s="160" t="s">
        <v>384</v>
      </c>
      <c r="AU1145" s="160" t="s">
        <v>85</v>
      </c>
      <c r="AV1145" s="13" t="s">
        <v>382</v>
      </c>
      <c r="AW1145" s="13" t="s">
        <v>32</v>
      </c>
      <c r="AX1145" s="13" t="s">
        <v>83</v>
      </c>
      <c r="AY1145" s="160" t="s">
        <v>375</v>
      </c>
    </row>
    <row r="1146" spans="2:65" s="1" customFormat="1" ht="33" customHeight="1" x14ac:dyDescent="0.2">
      <c r="B1146" s="32"/>
      <c r="C1146" s="179" t="s">
        <v>1843</v>
      </c>
      <c r="D1146" s="179" t="s">
        <v>657</v>
      </c>
      <c r="E1146" s="180" t="s">
        <v>5305</v>
      </c>
      <c r="F1146" s="181" t="s">
        <v>5306</v>
      </c>
      <c r="G1146" s="182" t="s">
        <v>532</v>
      </c>
      <c r="H1146" s="183">
        <v>5</v>
      </c>
      <c r="I1146" s="184"/>
      <c r="J1146" s="185">
        <f>ROUND(I1146*H1146,2)</f>
        <v>0</v>
      </c>
      <c r="K1146" s="181" t="s">
        <v>381</v>
      </c>
      <c r="L1146" s="186"/>
      <c r="M1146" s="187" t="s">
        <v>1</v>
      </c>
      <c r="N1146" s="188" t="s">
        <v>41</v>
      </c>
      <c r="P1146" s="147">
        <f>O1146*H1146</f>
        <v>0</v>
      </c>
      <c r="Q1146" s="147">
        <v>1.521E-2</v>
      </c>
      <c r="R1146" s="147">
        <f>Q1146*H1146</f>
        <v>7.6049999999999993E-2</v>
      </c>
      <c r="S1146" s="147">
        <v>0</v>
      </c>
      <c r="T1146" s="148">
        <f>S1146*H1146</f>
        <v>0</v>
      </c>
      <c r="AR1146" s="149" t="s">
        <v>585</v>
      </c>
      <c r="AT1146" s="149" t="s">
        <v>657</v>
      </c>
      <c r="AU1146" s="149" t="s">
        <v>85</v>
      </c>
      <c r="AY1146" s="17" t="s">
        <v>375</v>
      </c>
      <c r="BE1146" s="150">
        <f>IF(N1146="základní",J1146,0)</f>
        <v>0</v>
      </c>
      <c r="BF1146" s="150">
        <f>IF(N1146="snížená",J1146,0)</f>
        <v>0</v>
      </c>
      <c r="BG1146" s="150">
        <f>IF(N1146="zákl. přenesená",J1146,0)</f>
        <v>0</v>
      </c>
      <c r="BH1146" s="150">
        <f>IF(N1146="sníž. přenesená",J1146,0)</f>
        <v>0</v>
      </c>
      <c r="BI1146" s="150">
        <f>IF(N1146="nulová",J1146,0)</f>
        <v>0</v>
      </c>
      <c r="BJ1146" s="17" t="s">
        <v>83</v>
      </c>
      <c r="BK1146" s="150">
        <f>ROUND(I1146*H1146,2)</f>
        <v>0</v>
      </c>
      <c r="BL1146" s="17" t="s">
        <v>491</v>
      </c>
      <c r="BM1146" s="149" t="s">
        <v>5307</v>
      </c>
    </row>
    <row r="1147" spans="2:65" s="12" customFormat="1" ht="11.25" x14ac:dyDescent="0.2">
      <c r="B1147" s="151"/>
      <c r="D1147" s="152" t="s">
        <v>384</v>
      </c>
      <c r="E1147" s="153" t="s">
        <v>1</v>
      </c>
      <c r="F1147" s="154" t="s">
        <v>5308</v>
      </c>
      <c r="H1147" s="155">
        <v>5</v>
      </c>
      <c r="I1147" s="156"/>
      <c r="L1147" s="151"/>
      <c r="M1147" s="157"/>
      <c r="T1147" s="158"/>
      <c r="AT1147" s="153" t="s">
        <v>384</v>
      </c>
      <c r="AU1147" s="153" t="s">
        <v>85</v>
      </c>
      <c r="AV1147" s="12" t="s">
        <v>85</v>
      </c>
      <c r="AW1147" s="12" t="s">
        <v>32</v>
      </c>
      <c r="AX1147" s="12" t="s">
        <v>83</v>
      </c>
      <c r="AY1147" s="153" t="s">
        <v>375</v>
      </c>
    </row>
    <row r="1148" spans="2:65" s="1" customFormat="1" ht="24.2" customHeight="1" x14ac:dyDescent="0.2">
      <c r="B1148" s="32"/>
      <c r="C1148" s="138" t="s">
        <v>1853</v>
      </c>
      <c r="D1148" s="138" t="s">
        <v>377</v>
      </c>
      <c r="E1148" s="139" t="s">
        <v>5309</v>
      </c>
      <c r="F1148" s="140" t="s">
        <v>5310</v>
      </c>
      <c r="G1148" s="141" t="s">
        <v>380</v>
      </c>
      <c r="H1148" s="142">
        <v>138.31</v>
      </c>
      <c r="I1148" s="143"/>
      <c r="J1148" s="144">
        <f>ROUND(I1148*H1148,2)</f>
        <v>0</v>
      </c>
      <c r="K1148" s="140" t="s">
        <v>1</v>
      </c>
      <c r="L1148" s="32"/>
      <c r="M1148" s="145" t="s">
        <v>1</v>
      </c>
      <c r="N1148" s="146" t="s">
        <v>41</v>
      </c>
      <c r="P1148" s="147">
        <f>O1148*H1148</f>
        <v>0</v>
      </c>
      <c r="Q1148" s="147">
        <v>3.2710000000000003E-2</v>
      </c>
      <c r="R1148" s="147">
        <f>Q1148*H1148</f>
        <v>4.5241201000000002</v>
      </c>
      <c r="S1148" s="147">
        <v>0</v>
      </c>
      <c r="T1148" s="148">
        <f>S1148*H1148</f>
        <v>0</v>
      </c>
      <c r="AR1148" s="149" t="s">
        <v>491</v>
      </c>
      <c r="AT1148" s="149" t="s">
        <v>377</v>
      </c>
      <c r="AU1148" s="149" t="s">
        <v>85</v>
      </c>
      <c r="AY1148" s="17" t="s">
        <v>375</v>
      </c>
      <c r="BE1148" s="150">
        <f>IF(N1148="základní",J1148,0)</f>
        <v>0</v>
      </c>
      <c r="BF1148" s="150">
        <f>IF(N1148="snížená",J1148,0)</f>
        <v>0</v>
      </c>
      <c r="BG1148" s="150">
        <f>IF(N1148="zákl. přenesená",J1148,0)</f>
        <v>0</v>
      </c>
      <c r="BH1148" s="150">
        <f>IF(N1148="sníž. přenesená",J1148,0)</f>
        <v>0</v>
      </c>
      <c r="BI1148" s="150">
        <f>IF(N1148="nulová",J1148,0)</f>
        <v>0</v>
      </c>
      <c r="BJ1148" s="17" t="s">
        <v>83</v>
      </c>
      <c r="BK1148" s="150">
        <f>ROUND(I1148*H1148,2)</f>
        <v>0</v>
      </c>
      <c r="BL1148" s="17" t="s">
        <v>491</v>
      </c>
      <c r="BM1148" s="149" t="s">
        <v>5311</v>
      </c>
    </row>
    <row r="1149" spans="2:65" s="12" customFormat="1" ht="11.25" x14ac:dyDescent="0.2">
      <c r="B1149" s="151"/>
      <c r="D1149" s="152" t="s">
        <v>384</v>
      </c>
      <c r="E1149" s="153" t="s">
        <v>1</v>
      </c>
      <c r="F1149" s="154" t="s">
        <v>5312</v>
      </c>
      <c r="H1149" s="155">
        <v>162.88</v>
      </c>
      <c r="I1149" s="156"/>
      <c r="L1149" s="151"/>
      <c r="M1149" s="157"/>
      <c r="T1149" s="158"/>
      <c r="AT1149" s="153" t="s">
        <v>384</v>
      </c>
      <c r="AU1149" s="153" t="s">
        <v>85</v>
      </c>
      <c r="AV1149" s="12" t="s">
        <v>85</v>
      </c>
      <c r="AW1149" s="12" t="s">
        <v>32</v>
      </c>
      <c r="AX1149" s="12" t="s">
        <v>76</v>
      </c>
      <c r="AY1149" s="153" t="s">
        <v>375</v>
      </c>
    </row>
    <row r="1150" spans="2:65" s="12" customFormat="1" ht="11.25" x14ac:dyDescent="0.2">
      <c r="B1150" s="151"/>
      <c r="D1150" s="152" t="s">
        <v>384</v>
      </c>
      <c r="E1150" s="153" t="s">
        <v>1</v>
      </c>
      <c r="F1150" s="154" t="s">
        <v>4419</v>
      </c>
      <c r="H1150" s="155">
        <v>38.94</v>
      </c>
      <c r="I1150" s="156"/>
      <c r="L1150" s="151"/>
      <c r="M1150" s="157"/>
      <c r="T1150" s="158"/>
      <c r="AT1150" s="153" t="s">
        <v>384</v>
      </c>
      <c r="AU1150" s="153" t="s">
        <v>85</v>
      </c>
      <c r="AV1150" s="12" t="s">
        <v>85</v>
      </c>
      <c r="AW1150" s="12" t="s">
        <v>32</v>
      </c>
      <c r="AX1150" s="12" t="s">
        <v>76</v>
      </c>
      <c r="AY1150" s="153" t="s">
        <v>375</v>
      </c>
    </row>
    <row r="1151" spans="2:65" s="12" customFormat="1" ht="11.25" x14ac:dyDescent="0.2">
      <c r="B1151" s="151"/>
      <c r="D1151" s="152" t="s">
        <v>384</v>
      </c>
      <c r="E1151" s="153" t="s">
        <v>1</v>
      </c>
      <c r="F1151" s="154" t="s">
        <v>5313</v>
      </c>
      <c r="H1151" s="155">
        <v>-7.66</v>
      </c>
      <c r="I1151" s="156"/>
      <c r="L1151" s="151"/>
      <c r="M1151" s="157"/>
      <c r="T1151" s="158"/>
      <c r="AT1151" s="153" t="s">
        <v>384</v>
      </c>
      <c r="AU1151" s="153" t="s">
        <v>85</v>
      </c>
      <c r="AV1151" s="12" t="s">
        <v>85</v>
      </c>
      <c r="AW1151" s="12" t="s">
        <v>32</v>
      </c>
      <c r="AX1151" s="12" t="s">
        <v>76</v>
      </c>
      <c r="AY1151" s="153" t="s">
        <v>375</v>
      </c>
    </row>
    <row r="1152" spans="2:65" s="12" customFormat="1" ht="22.5" x14ac:dyDescent="0.2">
      <c r="B1152" s="151"/>
      <c r="D1152" s="152" t="s">
        <v>384</v>
      </c>
      <c r="E1152" s="153" t="s">
        <v>1</v>
      </c>
      <c r="F1152" s="154" t="s">
        <v>5314</v>
      </c>
      <c r="H1152" s="155">
        <v>-55.85</v>
      </c>
      <c r="I1152" s="156"/>
      <c r="L1152" s="151"/>
      <c r="M1152" s="157"/>
      <c r="T1152" s="158"/>
      <c r="AT1152" s="153" t="s">
        <v>384</v>
      </c>
      <c r="AU1152" s="153" t="s">
        <v>85</v>
      </c>
      <c r="AV1152" s="12" t="s">
        <v>85</v>
      </c>
      <c r="AW1152" s="12" t="s">
        <v>32</v>
      </c>
      <c r="AX1152" s="12" t="s">
        <v>76</v>
      </c>
      <c r="AY1152" s="153" t="s">
        <v>375</v>
      </c>
    </row>
    <row r="1153" spans="2:65" s="13" customFormat="1" ht="11.25" x14ac:dyDescent="0.2">
      <c r="B1153" s="159"/>
      <c r="D1153" s="152" t="s">
        <v>384</v>
      </c>
      <c r="E1153" s="160" t="s">
        <v>1</v>
      </c>
      <c r="F1153" s="161" t="s">
        <v>387</v>
      </c>
      <c r="H1153" s="162">
        <v>138.31</v>
      </c>
      <c r="I1153" s="163"/>
      <c r="L1153" s="159"/>
      <c r="M1153" s="164"/>
      <c r="T1153" s="165"/>
      <c r="AT1153" s="160" t="s">
        <v>384</v>
      </c>
      <c r="AU1153" s="160" t="s">
        <v>85</v>
      </c>
      <c r="AV1153" s="13" t="s">
        <v>382</v>
      </c>
      <c r="AW1153" s="13" t="s">
        <v>32</v>
      </c>
      <c r="AX1153" s="13" t="s">
        <v>83</v>
      </c>
      <c r="AY1153" s="160" t="s">
        <v>375</v>
      </c>
    </row>
    <row r="1154" spans="2:65" s="1" customFormat="1" ht="24.2" customHeight="1" x14ac:dyDescent="0.2">
      <c r="B1154" s="32"/>
      <c r="C1154" s="138" t="s">
        <v>1862</v>
      </c>
      <c r="D1154" s="138" t="s">
        <v>377</v>
      </c>
      <c r="E1154" s="139" t="s">
        <v>1518</v>
      </c>
      <c r="F1154" s="140" t="s">
        <v>1519</v>
      </c>
      <c r="G1154" s="141" t="s">
        <v>1308</v>
      </c>
      <c r="H1154" s="192"/>
      <c r="I1154" s="143"/>
      <c r="J1154" s="144">
        <f>ROUND(I1154*H1154,2)</f>
        <v>0</v>
      </c>
      <c r="K1154" s="140" t="s">
        <v>381</v>
      </c>
      <c r="L1154" s="32"/>
      <c r="M1154" s="145" t="s">
        <v>1</v>
      </c>
      <c r="N1154" s="146" t="s">
        <v>41</v>
      </c>
      <c r="P1154" s="147">
        <f>O1154*H1154</f>
        <v>0</v>
      </c>
      <c r="Q1154" s="147">
        <v>0</v>
      </c>
      <c r="R1154" s="147">
        <f>Q1154*H1154</f>
        <v>0</v>
      </c>
      <c r="S1154" s="147">
        <v>0</v>
      </c>
      <c r="T1154" s="148">
        <f>S1154*H1154</f>
        <v>0</v>
      </c>
      <c r="AR1154" s="149" t="s">
        <v>491</v>
      </c>
      <c r="AT1154" s="149" t="s">
        <v>377</v>
      </c>
      <c r="AU1154" s="149" t="s">
        <v>85</v>
      </c>
      <c r="AY1154" s="17" t="s">
        <v>375</v>
      </c>
      <c r="BE1154" s="150">
        <f>IF(N1154="základní",J1154,0)</f>
        <v>0</v>
      </c>
      <c r="BF1154" s="150">
        <f>IF(N1154="snížená",J1154,0)</f>
        <v>0</v>
      </c>
      <c r="BG1154" s="150">
        <f>IF(N1154="zákl. přenesená",J1154,0)</f>
        <v>0</v>
      </c>
      <c r="BH1154" s="150">
        <f>IF(N1154="sníž. přenesená",J1154,0)</f>
        <v>0</v>
      </c>
      <c r="BI1154" s="150">
        <f>IF(N1154="nulová",J1154,0)</f>
        <v>0</v>
      </c>
      <c r="BJ1154" s="17" t="s">
        <v>83</v>
      </c>
      <c r="BK1154" s="150">
        <f>ROUND(I1154*H1154,2)</f>
        <v>0</v>
      </c>
      <c r="BL1154" s="17" t="s">
        <v>491</v>
      </c>
      <c r="BM1154" s="149" t="s">
        <v>5315</v>
      </c>
    </row>
    <row r="1155" spans="2:65" s="11" customFormat="1" ht="22.9" customHeight="1" x14ac:dyDescent="0.2">
      <c r="B1155" s="126"/>
      <c r="D1155" s="127" t="s">
        <v>75</v>
      </c>
      <c r="E1155" s="136" t="s">
        <v>1521</v>
      </c>
      <c r="F1155" s="136" t="s">
        <v>1522</v>
      </c>
      <c r="I1155" s="129"/>
      <c r="J1155" s="137">
        <f>BK1155</f>
        <v>0</v>
      </c>
      <c r="L1155" s="126"/>
      <c r="M1155" s="131"/>
      <c r="P1155" s="132">
        <f>SUM(P1156:P1310)</f>
        <v>0</v>
      </c>
      <c r="R1155" s="132">
        <f>SUM(R1156:R1310)</f>
        <v>0.89179632999999991</v>
      </c>
      <c r="T1155" s="133">
        <f>SUM(T1156:T1310)</f>
        <v>1.5597515799999997</v>
      </c>
      <c r="AR1155" s="127" t="s">
        <v>85</v>
      </c>
      <c r="AT1155" s="134" t="s">
        <v>75</v>
      </c>
      <c r="AU1155" s="134" t="s">
        <v>83</v>
      </c>
      <c r="AY1155" s="127" t="s">
        <v>375</v>
      </c>
      <c r="BK1155" s="135">
        <f>SUM(BK1156:BK1310)</f>
        <v>0</v>
      </c>
    </row>
    <row r="1156" spans="2:65" s="1" customFormat="1" ht="16.5" customHeight="1" x14ac:dyDescent="0.2">
      <c r="B1156" s="32"/>
      <c r="C1156" s="138" t="s">
        <v>1867</v>
      </c>
      <c r="D1156" s="138" t="s">
        <v>377</v>
      </c>
      <c r="E1156" s="139" t="s">
        <v>5316</v>
      </c>
      <c r="F1156" s="140" t="s">
        <v>5317</v>
      </c>
      <c r="G1156" s="141" t="s">
        <v>380</v>
      </c>
      <c r="H1156" s="142">
        <v>170.02199999999999</v>
      </c>
      <c r="I1156" s="143"/>
      <c r="J1156" s="144">
        <f>ROUND(I1156*H1156,2)</f>
        <v>0</v>
      </c>
      <c r="K1156" s="140" t="s">
        <v>381</v>
      </c>
      <c r="L1156" s="32"/>
      <c r="M1156" s="145" t="s">
        <v>1</v>
      </c>
      <c r="N1156" s="146" t="s">
        <v>41</v>
      </c>
      <c r="P1156" s="147">
        <f>O1156*H1156</f>
        <v>0</v>
      </c>
      <c r="Q1156" s="147">
        <v>0</v>
      </c>
      <c r="R1156" s="147">
        <f>Q1156*H1156</f>
        <v>0</v>
      </c>
      <c r="S1156" s="147">
        <v>5.94E-3</v>
      </c>
      <c r="T1156" s="148">
        <f>S1156*H1156</f>
        <v>1.0099306799999999</v>
      </c>
      <c r="AR1156" s="149" t="s">
        <v>491</v>
      </c>
      <c r="AT1156" s="149" t="s">
        <v>377</v>
      </c>
      <c r="AU1156" s="149" t="s">
        <v>85</v>
      </c>
      <c r="AY1156" s="17" t="s">
        <v>375</v>
      </c>
      <c r="BE1156" s="150">
        <f>IF(N1156="základní",J1156,0)</f>
        <v>0</v>
      </c>
      <c r="BF1156" s="150">
        <f>IF(N1156="snížená",J1156,0)</f>
        <v>0</v>
      </c>
      <c r="BG1156" s="150">
        <f>IF(N1156="zákl. přenesená",J1156,0)</f>
        <v>0</v>
      </c>
      <c r="BH1156" s="150">
        <f>IF(N1156="sníž. přenesená",J1156,0)</f>
        <v>0</v>
      </c>
      <c r="BI1156" s="150">
        <f>IF(N1156="nulová",J1156,0)</f>
        <v>0</v>
      </c>
      <c r="BJ1156" s="17" t="s">
        <v>83</v>
      </c>
      <c r="BK1156" s="150">
        <f>ROUND(I1156*H1156,2)</f>
        <v>0</v>
      </c>
      <c r="BL1156" s="17" t="s">
        <v>491</v>
      </c>
      <c r="BM1156" s="149" t="s">
        <v>5318</v>
      </c>
    </row>
    <row r="1157" spans="2:65" s="12" customFormat="1" ht="11.25" x14ac:dyDescent="0.2">
      <c r="B1157" s="151"/>
      <c r="D1157" s="152" t="s">
        <v>384</v>
      </c>
      <c r="E1157" s="153" t="s">
        <v>1</v>
      </c>
      <c r="F1157" s="154" t="s">
        <v>5319</v>
      </c>
      <c r="H1157" s="155">
        <v>23.31</v>
      </c>
      <c r="I1157" s="156"/>
      <c r="L1157" s="151"/>
      <c r="M1157" s="157"/>
      <c r="T1157" s="158"/>
      <c r="AT1157" s="153" t="s">
        <v>384</v>
      </c>
      <c r="AU1157" s="153" t="s">
        <v>85</v>
      </c>
      <c r="AV1157" s="12" t="s">
        <v>85</v>
      </c>
      <c r="AW1157" s="12" t="s">
        <v>32</v>
      </c>
      <c r="AX1157" s="12" t="s">
        <v>76</v>
      </c>
      <c r="AY1157" s="153" t="s">
        <v>375</v>
      </c>
    </row>
    <row r="1158" spans="2:65" s="12" customFormat="1" ht="11.25" x14ac:dyDescent="0.2">
      <c r="B1158" s="151"/>
      <c r="D1158" s="152" t="s">
        <v>384</v>
      </c>
      <c r="E1158" s="153" t="s">
        <v>1</v>
      </c>
      <c r="F1158" s="154" t="s">
        <v>5320</v>
      </c>
      <c r="H1158" s="155">
        <v>146.71199999999999</v>
      </c>
      <c r="I1158" s="156"/>
      <c r="L1158" s="151"/>
      <c r="M1158" s="157"/>
      <c r="T1158" s="158"/>
      <c r="AT1158" s="153" t="s">
        <v>384</v>
      </c>
      <c r="AU1158" s="153" t="s">
        <v>85</v>
      </c>
      <c r="AV1158" s="12" t="s">
        <v>85</v>
      </c>
      <c r="AW1158" s="12" t="s">
        <v>32</v>
      </c>
      <c r="AX1158" s="12" t="s">
        <v>76</v>
      </c>
      <c r="AY1158" s="153" t="s">
        <v>375</v>
      </c>
    </row>
    <row r="1159" spans="2:65" s="13" customFormat="1" ht="11.25" x14ac:dyDescent="0.2">
      <c r="B1159" s="159"/>
      <c r="D1159" s="152" t="s">
        <v>384</v>
      </c>
      <c r="E1159" s="160" t="s">
        <v>4468</v>
      </c>
      <c r="F1159" s="161" t="s">
        <v>387</v>
      </c>
      <c r="H1159" s="162">
        <v>170.02199999999999</v>
      </c>
      <c r="I1159" s="163"/>
      <c r="L1159" s="159"/>
      <c r="M1159" s="164"/>
      <c r="T1159" s="165"/>
      <c r="AT1159" s="160" t="s">
        <v>384</v>
      </c>
      <c r="AU1159" s="160" t="s">
        <v>85</v>
      </c>
      <c r="AV1159" s="13" t="s">
        <v>382</v>
      </c>
      <c r="AW1159" s="13" t="s">
        <v>32</v>
      </c>
      <c r="AX1159" s="13" t="s">
        <v>83</v>
      </c>
      <c r="AY1159" s="160" t="s">
        <v>375</v>
      </c>
    </row>
    <row r="1160" spans="2:65" s="1" customFormat="1" ht="24.2" customHeight="1" x14ac:dyDescent="0.2">
      <c r="B1160" s="32"/>
      <c r="C1160" s="138" t="s">
        <v>1872</v>
      </c>
      <c r="D1160" s="138" t="s">
        <v>377</v>
      </c>
      <c r="E1160" s="139" t="s">
        <v>5321</v>
      </c>
      <c r="F1160" s="140" t="s">
        <v>5322</v>
      </c>
      <c r="G1160" s="141" t="s">
        <v>641</v>
      </c>
      <c r="H1160" s="142">
        <v>17.03</v>
      </c>
      <c r="I1160" s="143"/>
      <c r="J1160" s="144">
        <f>ROUND(I1160*H1160,2)</f>
        <v>0</v>
      </c>
      <c r="K1160" s="140" t="s">
        <v>381</v>
      </c>
      <c r="L1160" s="32"/>
      <c r="M1160" s="145" t="s">
        <v>1</v>
      </c>
      <c r="N1160" s="146" t="s">
        <v>41</v>
      </c>
      <c r="P1160" s="147">
        <f>O1160*H1160</f>
        <v>0</v>
      </c>
      <c r="Q1160" s="147">
        <v>0</v>
      </c>
      <c r="R1160" s="147">
        <f>Q1160*H1160</f>
        <v>0</v>
      </c>
      <c r="S1160" s="147">
        <v>1.91E-3</v>
      </c>
      <c r="T1160" s="148">
        <f>S1160*H1160</f>
        <v>3.2527300000000002E-2</v>
      </c>
      <c r="AR1160" s="149" t="s">
        <v>491</v>
      </c>
      <c r="AT1160" s="149" t="s">
        <v>377</v>
      </c>
      <c r="AU1160" s="149" t="s">
        <v>85</v>
      </c>
      <c r="AY1160" s="17" t="s">
        <v>375</v>
      </c>
      <c r="BE1160" s="150">
        <f>IF(N1160="základní",J1160,0)</f>
        <v>0</v>
      </c>
      <c r="BF1160" s="150">
        <f>IF(N1160="snížená",J1160,0)</f>
        <v>0</v>
      </c>
      <c r="BG1160" s="150">
        <f>IF(N1160="zákl. přenesená",J1160,0)</f>
        <v>0</v>
      </c>
      <c r="BH1160" s="150">
        <f>IF(N1160="sníž. přenesená",J1160,0)</f>
        <v>0</v>
      </c>
      <c r="BI1160" s="150">
        <f>IF(N1160="nulová",J1160,0)</f>
        <v>0</v>
      </c>
      <c r="BJ1160" s="17" t="s">
        <v>83</v>
      </c>
      <c r="BK1160" s="150">
        <f>ROUND(I1160*H1160,2)</f>
        <v>0</v>
      </c>
      <c r="BL1160" s="17" t="s">
        <v>491</v>
      </c>
      <c r="BM1160" s="149" t="s">
        <v>5323</v>
      </c>
    </row>
    <row r="1161" spans="2:65" s="12" customFormat="1" ht="11.25" x14ac:dyDescent="0.2">
      <c r="B1161" s="151"/>
      <c r="D1161" s="152" t="s">
        <v>384</v>
      </c>
      <c r="E1161" s="153" t="s">
        <v>1</v>
      </c>
      <c r="F1161" s="154" t="s">
        <v>5324</v>
      </c>
      <c r="H1161" s="155">
        <v>17.03</v>
      </c>
      <c r="I1161" s="156"/>
      <c r="L1161" s="151"/>
      <c r="M1161" s="157"/>
      <c r="T1161" s="158"/>
      <c r="AT1161" s="153" t="s">
        <v>384</v>
      </c>
      <c r="AU1161" s="153" t="s">
        <v>85</v>
      </c>
      <c r="AV1161" s="12" t="s">
        <v>85</v>
      </c>
      <c r="AW1161" s="12" t="s">
        <v>32</v>
      </c>
      <c r="AX1161" s="12" t="s">
        <v>83</v>
      </c>
      <c r="AY1161" s="153" t="s">
        <v>375</v>
      </c>
    </row>
    <row r="1162" spans="2:65" s="1" customFormat="1" ht="16.5" customHeight="1" x14ac:dyDescent="0.2">
      <c r="B1162" s="32"/>
      <c r="C1162" s="138" t="s">
        <v>1879</v>
      </c>
      <c r="D1162" s="138" t="s">
        <v>377</v>
      </c>
      <c r="E1162" s="139" t="s">
        <v>5325</v>
      </c>
      <c r="F1162" s="140" t="s">
        <v>5326</v>
      </c>
      <c r="G1162" s="141" t="s">
        <v>641</v>
      </c>
      <c r="H1162" s="142">
        <v>71</v>
      </c>
      <c r="I1162" s="143"/>
      <c r="J1162" s="144">
        <f>ROUND(I1162*H1162,2)</f>
        <v>0</v>
      </c>
      <c r="K1162" s="140" t="s">
        <v>381</v>
      </c>
      <c r="L1162" s="32"/>
      <c r="M1162" s="145" t="s">
        <v>1</v>
      </c>
      <c r="N1162" s="146" t="s">
        <v>41</v>
      </c>
      <c r="P1162" s="147">
        <f>O1162*H1162</f>
        <v>0</v>
      </c>
      <c r="Q1162" s="147">
        <v>0</v>
      </c>
      <c r="R1162" s="147">
        <f>Q1162*H1162</f>
        <v>0</v>
      </c>
      <c r="S1162" s="147">
        <v>2.5999999999999999E-3</v>
      </c>
      <c r="T1162" s="148">
        <f>S1162*H1162</f>
        <v>0.18459999999999999</v>
      </c>
      <c r="AR1162" s="149" t="s">
        <v>491</v>
      </c>
      <c r="AT1162" s="149" t="s">
        <v>377</v>
      </c>
      <c r="AU1162" s="149" t="s">
        <v>85</v>
      </c>
      <c r="AY1162" s="17" t="s">
        <v>375</v>
      </c>
      <c r="BE1162" s="150">
        <f>IF(N1162="základní",J1162,0)</f>
        <v>0</v>
      </c>
      <c r="BF1162" s="150">
        <f>IF(N1162="snížená",J1162,0)</f>
        <v>0</v>
      </c>
      <c r="BG1162" s="150">
        <f>IF(N1162="zákl. přenesená",J1162,0)</f>
        <v>0</v>
      </c>
      <c r="BH1162" s="150">
        <f>IF(N1162="sníž. přenesená",J1162,0)</f>
        <v>0</v>
      </c>
      <c r="BI1162" s="150">
        <f>IF(N1162="nulová",J1162,0)</f>
        <v>0</v>
      </c>
      <c r="BJ1162" s="17" t="s">
        <v>83</v>
      </c>
      <c r="BK1162" s="150">
        <f>ROUND(I1162*H1162,2)</f>
        <v>0</v>
      </c>
      <c r="BL1162" s="17" t="s">
        <v>491</v>
      </c>
      <c r="BM1162" s="149" t="s">
        <v>5327</v>
      </c>
    </row>
    <row r="1163" spans="2:65" s="12" customFormat="1" ht="11.25" x14ac:dyDescent="0.2">
      <c r="B1163" s="151"/>
      <c r="D1163" s="152" t="s">
        <v>384</v>
      </c>
      <c r="E1163" s="153" t="s">
        <v>1</v>
      </c>
      <c r="F1163" s="154" t="s">
        <v>5328</v>
      </c>
      <c r="H1163" s="155">
        <v>39.5</v>
      </c>
      <c r="I1163" s="156"/>
      <c r="L1163" s="151"/>
      <c r="M1163" s="157"/>
      <c r="T1163" s="158"/>
      <c r="AT1163" s="153" t="s">
        <v>384</v>
      </c>
      <c r="AU1163" s="153" t="s">
        <v>85</v>
      </c>
      <c r="AV1163" s="12" t="s">
        <v>85</v>
      </c>
      <c r="AW1163" s="12" t="s">
        <v>32</v>
      </c>
      <c r="AX1163" s="12" t="s">
        <v>76</v>
      </c>
      <c r="AY1163" s="153" t="s">
        <v>375</v>
      </c>
    </row>
    <row r="1164" spans="2:65" s="12" customFormat="1" ht="11.25" x14ac:dyDescent="0.2">
      <c r="B1164" s="151"/>
      <c r="D1164" s="152" t="s">
        <v>384</v>
      </c>
      <c r="E1164" s="153" t="s">
        <v>1</v>
      </c>
      <c r="F1164" s="154" t="s">
        <v>5329</v>
      </c>
      <c r="H1164" s="155">
        <v>31.5</v>
      </c>
      <c r="I1164" s="156"/>
      <c r="L1164" s="151"/>
      <c r="M1164" s="157"/>
      <c r="T1164" s="158"/>
      <c r="AT1164" s="153" t="s">
        <v>384</v>
      </c>
      <c r="AU1164" s="153" t="s">
        <v>85</v>
      </c>
      <c r="AV1164" s="12" t="s">
        <v>85</v>
      </c>
      <c r="AW1164" s="12" t="s">
        <v>32</v>
      </c>
      <c r="AX1164" s="12" t="s">
        <v>76</v>
      </c>
      <c r="AY1164" s="153" t="s">
        <v>375</v>
      </c>
    </row>
    <row r="1165" spans="2:65" s="13" customFormat="1" ht="11.25" x14ac:dyDescent="0.2">
      <c r="B1165" s="159"/>
      <c r="D1165" s="152" t="s">
        <v>384</v>
      </c>
      <c r="E1165" s="160" t="s">
        <v>1</v>
      </c>
      <c r="F1165" s="161" t="s">
        <v>387</v>
      </c>
      <c r="H1165" s="162">
        <v>71</v>
      </c>
      <c r="I1165" s="163"/>
      <c r="L1165" s="159"/>
      <c r="M1165" s="164"/>
      <c r="T1165" s="165"/>
      <c r="AT1165" s="160" t="s">
        <v>384</v>
      </c>
      <c r="AU1165" s="160" t="s">
        <v>85</v>
      </c>
      <c r="AV1165" s="13" t="s">
        <v>382</v>
      </c>
      <c r="AW1165" s="13" t="s">
        <v>32</v>
      </c>
      <c r="AX1165" s="13" t="s">
        <v>83</v>
      </c>
      <c r="AY1165" s="160" t="s">
        <v>375</v>
      </c>
    </row>
    <row r="1166" spans="2:65" s="1" customFormat="1" ht="16.5" customHeight="1" x14ac:dyDescent="0.2">
      <c r="B1166" s="32"/>
      <c r="C1166" s="138" t="s">
        <v>1889</v>
      </c>
      <c r="D1166" s="138" t="s">
        <v>377</v>
      </c>
      <c r="E1166" s="139" t="s">
        <v>5330</v>
      </c>
      <c r="F1166" s="140" t="s">
        <v>5331</v>
      </c>
      <c r="G1166" s="141" t="s">
        <v>641</v>
      </c>
      <c r="H1166" s="142">
        <v>84.44</v>
      </c>
      <c r="I1166" s="143"/>
      <c r="J1166" s="144">
        <f>ROUND(I1166*H1166,2)</f>
        <v>0</v>
      </c>
      <c r="K1166" s="140" t="s">
        <v>381</v>
      </c>
      <c r="L1166" s="32"/>
      <c r="M1166" s="145" t="s">
        <v>1</v>
      </c>
      <c r="N1166" s="146" t="s">
        <v>41</v>
      </c>
      <c r="P1166" s="147">
        <f>O1166*H1166</f>
        <v>0</v>
      </c>
      <c r="Q1166" s="147">
        <v>0</v>
      </c>
      <c r="R1166" s="147">
        <f>Q1166*H1166</f>
        <v>0</v>
      </c>
      <c r="S1166" s="147">
        <v>3.9399999999999999E-3</v>
      </c>
      <c r="T1166" s="148">
        <f>S1166*H1166</f>
        <v>0.33269359999999998</v>
      </c>
      <c r="AR1166" s="149" t="s">
        <v>491</v>
      </c>
      <c r="AT1166" s="149" t="s">
        <v>377</v>
      </c>
      <c r="AU1166" s="149" t="s">
        <v>85</v>
      </c>
      <c r="AY1166" s="17" t="s">
        <v>375</v>
      </c>
      <c r="BE1166" s="150">
        <f>IF(N1166="základní",J1166,0)</f>
        <v>0</v>
      </c>
      <c r="BF1166" s="150">
        <f>IF(N1166="snížená",J1166,0)</f>
        <v>0</v>
      </c>
      <c r="BG1166" s="150">
        <f>IF(N1166="zákl. přenesená",J1166,0)</f>
        <v>0</v>
      </c>
      <c r="BH1166" s="150">
        <f>IF(N1166="sníž. přenesená",J1166,0)</f>
        <v>0</v>
      </c>
      <c r="BI1166" s="150">
        <f>IF(N1166="nulová",J1166,0)</f>
        <v>0</v>
      </c>
      <c r="BJ1166" s="17" t="s">
        <v>83</v>
      </c>
      <c r="BK1166" s="150">
        <f>ROUND(I1166*H1166,2)</f>
        <v>0</v>
      </c>
      <c r="BL1166" s="17" t="s">
        <v>491</v>
      </c>
      <c r="BM1166" s="149" t="s">
        <v>5332</v>
      </c>
    </row>
    <row r="1167" spans="2:65" s="12" customFormat="1" ht="11.25" x14ac:dyDescent="0.2">
      <c r="B1167" s="151"/>
      <c r="D1167" s="152" t="s">
        <v>384</v>
      </c>
      <c r="E1167" s="153" t="s">
        <v>1</v>
      </c>
      <c r="F1167" s="154" t="s">
        <v>5333</v>
      </c>
      <c r="H1167" s="155">
        <v>38.814999999999998</v>
      </c>
      <c r="I1167" s="156"/>
      <c r="L1167" s="151"/>
      <c r="M1167" s="157"/>
      <c r="T1167" s="158"/>
      <c r="AT1167" s="153" t="s">
        <v>384</v>
      </c>
      <c r="AU1167" s="153" t="s">
        <v>85</v>
      </c>
      <c r="AV1167" s="12" t="s">
        <v>85</v>
      </c>
      <c r="AW1167" s="12" t="s">
        <v>32</v>
      </c>
      <c r="AX1167" s="12" t="s">
        <v>76</v>
      </c>
      <c r="AY1167" s="153" t="s">
        <v>375</v>
      </c>
    </row>
    <row r="1168" spans="2:65" s="12" customFormat="1" ht="11.25" x14ac:dyDescent="0.2">
      <c r="B1168" s="151"/>
      <c r="D1168" s="152" t="s">
        <v>384</v>
      </c>
      <c r="E1168" s="153" t="s">
        <v>1</v>
      </c>
      <c r="F1168" s="154" t="s">
        <v>5334</v>
      </c>
      <c r="H1168" s="155">
        <v>19.03</v>
      </c>
      <c r="I1168" s="156"/>
      <c r="L1168" s="151"/>
      <c r="M1168" s="157"/>
      <c r="T1168" s="158"/>
      <c r="AT1168" s="153" t="s">
        <v>384</v>
      </c>
      <c r="AU1168" s="153" t="s">
        <v>85</v>
      </c>
      <c r="AV1168" s="12" t="s">
        <v>85</v>
      </c>
      <c r="AW1168" s="12" t="s">
        <v>32</v>
      </c>
      <c r="AX1168" s="12" t="s">
        <v>76</v>
      </c>
      <c r="AY1168" s="153" t="s">
        <v>375</v>
      </c>
    </row>
    <row r="1169" spans="2:65" s="12" customFormat="1" ht="11.25" x14ac:dyDescent="0.2">
      <c r="B1169" s="151"/>
      <c r="D1169" s="152" t="s">
        <v>384</v>
      </c>
      <c r="E1169" s="153" t="s">
        <v>1</v>
      </c>
      <c r="F1169" s="154" t="s">
        <v>5335</v>
      </c>
      <c r="H1169" s="155">
        <v>17.795000000000002</v>
      </c>
      <c r="I1169" s="156"/>
      <c r="L1169" s="151"/>
      <c r="M1169" s="157"/>
      <c r="T1169" s="158"/>
      <c r="AT1169" s="153" t="s">
        <v>384</v>
      </c>
      <c r="AU1169" s="153" t="s">
        <v>85</v>
      </c>
      <c r="AV1169" s="12" t="s">
        <v>85</v>
      </c>
      <c r="AW1169" s="12" t="s">
        <v>32</v>
      </c>
      <c r="AX1169" s="12" t="s">
        <v>76</v>
      </c>
      <c r="AY1169" s="153" t="s">
        <v>375</v>
      </c>
    </row>
    <row r="1170" spans="2:65" s="12" customFormat="1" ht="11.25" x14ac:dyDescent="0.2">
      <c r="B1170" s="151"/>
      <c r="D1170" s="152" t="s">
        <v>384</v>
      </c>
      <c r="E1170" s="153" t="s">
        <v>1</v>
      </c>
      <c r="F1170" s="154" t="s">
        <v>5336</v>
      </c>
      <c r="H1170" s="155">
        <v>8.8000000000000007</v>
      </c>
      <c r="I1170" s="156"/>
      <c r="L1170" s="151"/>
      <c r="M1170" s="157"/>
      <c r="T1170" s="158"/>
      <c r="AT1170" s="153" t="s">
        <v>384</v>
      </c>
      <c r="AU1170" s="153" t="s">
        <v>85</v>
      </c>
      <c r="AV1170" s="12" t="s">
        <v>85</v>
      </c>
      <c r="AW1170" s="12" t="s">
        <v>32</v>
      </c>
      <c r="AX1170" s="12" t="s">
        <v>76</v>
      </c>
      <c r="AY1170" s="153" t="s">
        <v>375</v>
      </c>
    </row>
    <row r="1171" spans="2:65" s="13" customFormat="1" ht="11.25" x14ac:dyDescent="0.2">
      <c r="B1171" s="159"/>
      <c r="D1171" s="152" t="s">
        <v>384</v>
      </c>
      <c r="E1171" s="160" t="s">
        <v>1</v>
      </c>
      <c r="F1171" s="161" t="s">
        <v>387</v>
      </c>
      <c r="H1171" s="162">
        <v>84.44</v>
      </c>
      <c r="I1171" s="163"/>
      <c r="L1171" s="159"/>
      <c r="M1171" s="164"/>
      <c r="T1171" s="165"/>
      <c r="AT1171" s="160" t="s">
        <v>384</v>
      </c>
      <c r="AU1171" s="160" t="s">
        <v>85</v>
      </c>
      <c r="AV1171" s="13" t="s">
        <v>382</v>
      </c>
      <c r="AW1171" s="13" t="s">
        <v>32</v>
      </c>
      <c r="AX1171" s="13" t="s">
        <v>83</v>
      </c>
      <c r="AY1171" s="160" t="s">
        <v>375</v>
      </c>
    </row>
    <row r="1172" spans="2:65" s="1" customFormat="1" ht="24.2" customHeight="1" x14ac:dyDescent="0.2">
      <c r="B1172" s="32"/>
      <c r="C1172" s="138" t="s">
        <v>1895</v>
      </c>
      <c r="D1172" s="138" t="s">
        <v>377</v>
      </c>
      <c r="E1172" s="139" t="s">
        <v>1524</v>
      </c>
      <c r="F1172" s="140" t="s">
        <v>1525</v>
      </c>
      <c r="G1172" s="141" t="s">
        <v>641</v>
      </c>
      <c r="H1172" s="142">
        <v>16.425000000000001</v>
      </c>
      <c r="I1172" s="143"/>
      <c r="J1172" s="144">
        <f>ROUND(I1172*H1172,2)</f>
        <v>0</v>
      </c>
      <c r="K1172" s="140" t="s">
        <v>381</v>
      </c>
      <c r="L1172" s="32"/>
      <c r="M1172" s="145" t="s">
        <v>1</v>
      </c>
      <c r="N1172" s="146" t="s">
        <v>41</v>
      </c>
      <c r="P1172" s="147">
        <f>O1172*H1172</f>
        <v>0</v>
      </c>
      <c r="Q1172" s="147">
        <v>1.3799999999999999E-3</v>
      </c>
      <c r="R1172" s="147">
        <f>Q1172*H1172</f>
        <v>2.2666499999999999E-2</v>
      </c>
      <c r="S1172" s="147">
        <v>0</v>
      </c>
      <c r="T1172" s="148">
        <f>S1172*H1172</f>
        <v>0</v>
      </c>
      <c r="AR1172" s="149" t="s">
        <v>491</v>
      </c>
      <c r="AT1172" s="149" t="s">
        <v>377</v>
      </c>
      <c r="AU1172" s="149" t="s">
        <v>85</v>
      </c>
      <c r="AY1172" s="17" t="s">
        <v>375</v>
      </c>
      <c r="BE1172" s="150">
        <f>IF(N1172="základní",J1172,0)</f>
        <v>0</v>
      </c>
      <c r="BF1172" s="150">
        <f>IF(N1172="snížená",J1172,0)</f>
        <v>0</v>
      </c>
      <c r="BG1172" s="150">
        <f>IF(N1172="zákl. přenesená",J1172,0)</f>
        <v>0</v>
      </c>
      <c r="BH1172" s="150">
        <f>IF(N1172="sníž. přenesená",J1172,0)</f>
        <v>0</v>
      </c>
      <c r="BI1172" s="150">
        <f>IF(N1172="nulová",J1172,0)</f>
        <v>0</v>
      </c>
      <c r="BJ1172" s="17" t="s">
        <v>83</v>
      </c>
      <c r="BK1172" s="150">
        <f>ROUND(I1172*H1172,2)</f>
        <v>0</v>
      </c>
      <c r="BL1172" s="17" t="s">
        <v>491</v>
      </c>
      <c r="BM1172" s="149" t="s">
        <v>5337</v>
      </c>
    </row>
    <row r="1173" spans="2:65" s="14" customFormat="1" ht="11.25" x14ac:dyDescent="0.2">
      <c r="B1173" s="166"/>
      <c r="D1173" s="152" t="s">
        <v>384</v>
      </c>
      <c r="E1173" s="167" t="s">
        <v>1</v>
      </c>
      <c r="F1173" s="168" t="s">
        <v>5338</v>
      </c>
      <c r="H1173" s="167" t="s">
        <v>1</v>
      </c>
      <c r="I1173" s="169"/>
      <c r="L1173" s="166"/>
      <c r="M1173" s="170"/>
      <c r="T1173" s="171"/>
      <c r="AT1173" s="167" t="s">
        <v>384</v>
      </c>
      <c r="AU1173" s="167" t="s">
        <v>85</v>
      </c>
      <c r="AV1173" s="14" t="s">
        <v>83</v>
      </c>
      <c r="AW1173" s="14" t="s">
        <v>32</v>
      </c>
      <c r="AX1173" s="14" t="s">
        <v>76</v>
      </c>
      <c r="AY1173" s="167" t="s">
        <v>375</v>
      </c>
    </row>
    <row r="1174" spans="2:65" s="12" customFormat="1" ht="11.25" x14ac:dyDescent="0.2">
      <c r="B1174" s="151"/>
      <c r="D1174" s="152" t="s">
        <v>384</v>
      </c>
      <c r="E1174" s="153" t="s">
        <v>1</v>
      </c>
      <c r="F1174" s="154" t="s">
        <v>5339</v>
      </c>
      <c r="H1174" s="155">
        <v>16.425000000000001</v>
      </c>
      <c r="I1174" s="156"/>
      <c r="L1174" s="151"/>
      <c r="M1174" s="157"/>
      <c r="T1174" s="158"/>
      <c r="AT1174" s="153" t="s">
        <v>384</v>
      </c>
      <c r="AU1174" s="153" t="s">
        <v>85</v>
      </c>
      <c r="AV1174" s="12" t="s">
        <v>85</v>
      </c>
      <c r="AW1174" s="12" t="s">
        <v>32</v>
      </c>
      <c r="AX1174" s="12" t="s">
        <v>76</v>
      </c>
      <c r="AY1174" s="153" t="s">
        <v>375</v>
      </c>
    </row>
    <row r="1175" spans="2:65" s="13" customFormat="1" ht="11.25" x14ac:dyDescent="0.2">
      <c r="B1175" s="159"/>
      <c r="D1175" s="152" t="s">
        <v>384</v>
      </c>
      <c r="E1175" s="160" t="s">
        <v>1</v>
      </c>
      <c r="F1175" s="161" t="s">
        <v>387</v>
      </c>
      <c r="H1175" s="162">
        <v>16.425000000000001</v>
      </c>
      <c r="I1175" s="163"/>
      <c r="L1175" s="159"/>
      <c r="M1175" s="164"/>
      <c r="T1175" s="165"/>
      <c r="AT1175" s="160" t="s">
        <v>384</v>
      </c>
      <c r="AU1175" s="160" t="s">
        <v>85</v>
      </c>
      <c r="AV1175" s="13" t="s">
        <v>382</v>
      </c>
      <c r="AW1175" s="13" t="s">
        <v>32</v>
      </c>
      <c r="AX1175" s="13" t="s">
        <v>83</v>
      </c>
      <c r="AY1175" s="160" t="s">
        <v>375</v>
      </c>
    </row>
    <row r="1176" spans="2:65" s="1" customFormat="1" ht="24.2" customHeight="1" x14ac:dyDescent="0.2">
      <c r="B1176" s="32"/>
      <c r="C1176" s="138" t="s">
        <v>1900</v>
      </c>
      <c r="D1176" s="138" t="s">
        <v>377</v>
      </c>
      <c r="E1176" s="139" t="s">
        <v>1524</v>
      </c>
      <c r="F1176" s="140" t="s">
        <v>1525</v>
      </c>
      <c r="G1176" s="141" t="s">
        <v>641</v>
      </c>
      <c r="H1176" s="142">
        <v>16.425000000000001</v>
      </c>
      <c r="I1176" s="143"/>
      <c r="J1176" s="144">
        <f>ROUND(I1176*H1176,2)</f>
        <v>0</v>
      </c>
      <c r="K1176" s="140" t="s">
        <v>381</v>
      </c>
      <c r="L1176" s="32"/>
      <c r="M1176" s="145" t="s">
        <v>1</v>
      </c>
      <c r="N1176" s="146" t="s">
        <v>41</v>
      </c>
      <c r="P1176" s="147">
        <f>O1176*H1176</f>
        <v>0</v>
      </c>
      <c r="Q1176" s="147">
        <v>1.3799999999999999E-3</v>
      </c>
      <c r="R1176" s="147">
        <f>Q1176*H1176</f>
        <v>2.2666499999999999E-2</v>
      </c>
      <c r="S1176" s="147">
        <v>0</v>
      </c>
      <c r="T1176" s="148">
        <f>S1176*H1176</f>
        <v>0</v>
      </c>
      <c r="AR1176" s="149" t="s">
        <v>491</v>
      </c>
      <c r="AT1176" s="149" t="s">
        <v>377</v>
      </c>
      <c r="AU1176" s="149" t="s">
        <v>85</v>
      </c>
      <c r="AY1176" s="17" t="s">
        <v>375</v>
      </c>
      <c r="BE1176" s="150">
        <f>IF(N1176="základní",J1176,0)</f>
        <v>0</v>
      </c>
      <c r="BF1176" s="150">
        <f>IF(N1176="snížená",J1176,0)</f>
        <v>0</v>
      </c>
      <c r="BG1176" s="150">
        <f>IF(N1176="zákl. přenesená",J1176,0)</f>
        <v>0</v>
      </c>
      <c r="BH1176" s="150">
        <f>IF(N1176="sníž. přenesená",J1176,0)</f>
        <v>0</v>
      </c>
      <c r="BI1176" s="150">
        <f>IF(N1176="nulová",J1176,0)</f>
        <v>0</v>
      </c>
      <c r="BJ1176" s="17" t="s">
        <v>83</v>
      </c>
      <c r="BK1176" s="150">
        <f>ROUND(I1176*H1176,2)</f>
        <v>0</v>
      </c>
      <c r="BL1176" s="17" t="s">
        <v>491</v>
      </c>
      <c r="BM1176" s="149" t="s">
        <v>5340</v>
      </c>
    </row>
    <row r="1177" spans="2:65" s="14" customFormat="1" ht="11.25" x14ac:dyDescent="0.2">
      <c r="B1177" s="166"/>
      <c r="D1177" s="152" t="s">
        <v>384</v>
      </c>
      <c r="E1177" s="167" t="s">
        <v>1</v>
      </c>
      <c r="F1177" s="168" t="s">
        <v>5341</v>
      </c>
      <c r="H1177" s="167" t="s">
        <v>1</v>
      </c>
      <c r="I1177" s="169"/>
      <c r="L1177" s="166"/>
      <c r="M1177" s="170"/>
      <c r="T1177" s="171"/>
      <c r="AT1177" s="167" t="s">
        <v>384</v>
      </c>
      <c r="AU1177" s="167" t="s">
        <v>85</v>
      </c>
      <c r="AV1177" s="14" t="s">
        <v>83</v>
      </c>
      <c r="AW1177" s="14" t="s">
        <v>32</v>
      </c>
      <c r="AX1177" s="14" t="s">
        <v>76</v>
      </c>
      <c r="AY1177" s="167" t="s">
        <v>375</v>
      </c>
    </row>
    <row r="1178" spans="2:65" s="12" customFormat="1" ht="11.25" x14ac:dyDescent="0.2">
      <c r="B1178" s="151"/>
      <c r="D1178" s="152" t="s">
        <v>384</v>
      </c>
      <c r="E1178" s="153" t="s">
        <v>1</v>
      </c>
      <c r="F1178" s="154" t="s">
        <v>5342</v>
      </c>
      <c r="H1178" s="155">
        <v>16.425000000000001</v>
      </c>
      <c r="I1178" s="156"/>
      <c r="L1178" s="151"/>
      <c r="M1178" s="157"/>
      <c r="T1178" s="158"/>
      <c r="AT1178" s="153" t="s">
        <v>384</v>
      </c>
      <c r="AU1178" s="153" t="s">
        <v>85</v>
      </c>
      <c r="AV1178" s="12" t="s">
        <v>85</v>
      </c>
      <c r="AW1178" s="12" t="s">
        <v>32</v>
      </c>
      <c r="AX1178" s="12" t="s">
        <v>76</v>
      </c>
      <c r="AY1178" s="153" t="s">
        <v>375</v>
      </c>
    </row>
    <row r="1179" spans="2:65" s="13" customFormat="1" ht="11.25" x14ac:dyDescent="0.2">
      <c r="B1179" s="159"/>
      <c r="D1179" s="152" t="s">
        <v>384</v>
      </c>
      <c r="E1179" s="160" t="s">
        <v>1</v>
      </c>
      <c r="F1179" s="161" t="s">
        <v>387</v>
      </c>
      <c r="H1179" s="162">
        <v>16.425000000000001</v>
      </c>
      <c r="I1179" s="163"/>
      <c r="L1179" s="159"/>
      <c r="M1179" s="164"/>
      <c r="T1179" s="165"/>
      <c r="AT1179" s="160" t="s">
        <v>384</v>
      </c>
      <c r="AU1179" s="160" t="s">
        <v>85</v>
      </c>
      <c r="AV1179" s="13" t="s">
        <v>382</v>
      </c>
      <c r="AW1179" s="13" t="s">
        <v>32</v>
      </c>
      <c r="AX1179" s="13" t="s">
        <v>83</v>
      </c>
      <c r="AY1179" s="160" t="s">
        <v>375</v>
      </c>
    </row>
    <row r="1180" spans="2:65" s="1" customFormat="1" ht="24.2" customHeight="1" x14ac:dyDescent="0.2">
      <c r="B1180" s="32"/>
      <c r="C1180" s="138" t="s">
        <v>1904</v>
      </c>
      <c r="D1180" s="138" t="s">
        <v>377</v>
      </c>
      <c r="E1180" s="139" t="s">
        <v>1524</v>
      </c>
      <c r="F1180" s="140" t="s">
        <v>1525</v>
      </c>
      <c r="G1180" s="141" t="s">
        <v>641</v>
      </c>
      <c r="H1180" s="142">
        <v>7.9</v>
      </c>
      <c r="I1180" s="143"/>
      <c r="J1180" s="144">
        <f>ROUND(I1180*H1180,2)</f>
        <v>0</v>
      </c>
      <c r="K1180" s="140" t="s">
        <v>381</v>
      </c>
      <c r="L1180" s="32"/>
      <c r="M1180" s="145" t="s">
        <v>1</v>
      </c>
      <c r="N1180" s="146" t="s">
        <v>41</v>
      </c>
      <c r="P1180" s="147">
        <f>O1180*H1180</f>
        <v>0</v>
      </c>
      <c r="Q1180" s="147">
        <v>1.3799999999999999E-3</v>
      </c>
      <c r="R1180" s="147">
        <f>Q1180*H1180</f>
        <v>1.0902E-2</v>
      </c>
      <c r="S1180" s="147">
        <v>0</v>
      </c>
      <c r="T1180" s="148">
        <f>S1180*H1180</f>
        <v>0</v>
      </c>
      <c r="AR1180" s="149" t="s">
        <v>491</v>
      </c>
      <c r="AT1180" s="149" t="s">
        <v>377</v>
      </c>
      <c r="AU1180" s="149" t="s">
        <v>85</v>
      </c>
      <c r="AY1180" s="17" t="s">
        <v>375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83</v>
      </c>
      <c r="BK1180" s="150">
        <f>ROUND(I1180*H1180,2)</f>
        <v>0</v>
      </c>
      <c r="BL1180" s="17" t="s">
        <v>491</v>
      </c>
      <c r="BM1180" s="149" t="s">
        <v>5343</v>
      </c>
    </row>
    <row r="1181" spans="2:65" s="14" customFormat="1" ht="11.25" x14ac:dyDescent="0.2">
      <c r="B1181" s="166"/>
      <c r="D1181" s="152" t="s">
        <v>384</v>
      </c>
      <c r="E1181" s="167" t="s">
        <v>1</v>
      </c>
      <c r="F1181" s="168" t="s">
        <v>1537</v>
      </c>
      <c r="H1181" s="167" t="s">
        <v>1</v>
      </c>
      <c r="I1181" s="169"/>
      <c r="L1181" s="166"/>
      <c r="M1181" s="170"/>
      <c r="T1181" s="171"/>
      <c r="AT1181" s="167" t="s">
        <v>384</v>
      </c>
      <c r="AU1181" s="167" t="s">
        <v>85</v>
      </c>
      <c r="AV1181" s="14" t="s">
        <v>83</v>
      </c>
      <c r="AW1181" s="14" t="s">
        <v>32</v>
      </c>
      <c r="AX1181" s="14" t="s">
        <v>76</v>
      </c>
      <c r="AY1181" s="167" t="s">
        <v>375</v>
      </c>
    </row>
    <row r="1182" spans="2:65" s="12" customFormat="1" ht="11.25" x14ac:dyDescent="0.2">
      <c r="B1182" s="151"/>
      <c r="D1182" s="152" t="s">
        <v>384</v>
      </c>
      <c r="E1182" s="153" t="s">
        <v>1</v>
      </c>
      <c r="F1182" s="154" t="s">
        <v>5344</v>
      </c>
      <c r="H1182" s="155">
        <v>7.9</v>
      </c>
      <c r="I1182" s="156"/>
      <c r="L1182" s="151"/>
      <c r="M1182" s="157"/>
      <c r="T1182" s="158"/>
      <c r="AT1182" s="153" t="s">
        <v>384</v>
      </c>
      <c r="AU1182" s="153" t="s">
        <v>85</v>
      </c>
      <c r="AV1182" s="12" t="s">
        <v>85</v>
      </c>
      <c r="AW1182" s="12" t="s">
        <v>32</v>
      </c>
      <c r="AX1182" s="12" t="s">
        <v>76</v>
      </c>
      <c r="AY1182" s="153" t="s">
        <v>375</v>
      </c>
    </row>
    <row r="1183" spans="2:65" s="13" customFormat="1" ht="11.25" x14ac:dyDescent="0.2">
      <c r="B1183" s="159"/>
      <c r="D1183" s="152" t="s">
        <v>384</v>
      </c>
      <c r="E1183" s="160" t="s">
        <v>1</v>
      </c>
      <c r="F1183" s="161" t="s">
        <v>387</v>
      </c>
      <c r="H1183" s="162">
        <v>7.9</v>
      </c>
      <c r="I1183" s="163"/>
      <c r="L1183" s="159"/>
      <c r="M1183" s="164"/>
      <c r="T1183" s="165"/>
      <c r="AT1183" s="160" t="s">
        <v>384</v>
      </c>
      <c r="AU1183" s="160" t="s">
        <v>85</v>
      </c>
      <c r="AV1183" s="13" t="s">
        <v>382</v>
      </c>
      <c r="AW1183" s="13" t="s">
        <v>32</v>
      </c>
      <c r="AX1183" s="13" t="s">
        <v>83</v>
      </c>
      <c r="AY1183" s="160" t="s">
        <v>375</v>
      </c>
    </row>
    <row r="1184" spans="2:65" s="1" customFormat="1" ht="24.2" customHeight="1" x14ac:dyDescent="0.2">
      <c r="B1184" s="32"/>
      <c r="C1184" s="138" t="s">
        <v>1908</v>
      </c>
      <c r="D1184" s="138" t="s">
        <v>377</v>
      </c>
      <c r="E1184" s="139" t="s">
        <v>5345</v>
      </c>
      <c r="F1184" s="140" t="s">
        <v>5346</v>
      </c>
      <c r="G1184" s="141" t="s">
        <v>641</v>
      </c>
      <c r="H1184" s="142">
        <v>67.915000000000006</v>
      </c>
      <c r="I1184" s="143"/>
      <c r="J1184" s="144">
        <f>ROUND(I1184*H1184,2)</f>
        <v>0</v>
      </c>
      <c r="K1184" s="140" t="s">
        <v>381</v>
      </c>
      <c r="L1184" s="32"/>
      <c r="M1184" s="145" t="s">
        <v>1</v>
      </c>
      <c r="N1184" s="146" t="s">
        <v>41</v>
      </c>
      <c r="P1184" s="147">
        <f>O1184*H1184</f>
        <v>0</v>
      </c>
      <c r="Q1184" s="147">
        <v>2.2799999999999999E-3</v>
      </c>
      <c r="R1184" s="147">
        <f>Q1184*H1184</f>
        <v>0.15484620000000002</v>
      </c>
      <c r="S1184" s="147">
        <v>0</v>
      </c>
      <c r="T1184" s="148">
        <f>S1184*H1184</f>
        <v>0</v>
      </c>
      <c r="AR1184" s="149" t="s">
        <v>491</v>
      </c>
      <c r="AT1184" s="149" t="s">
        <v>377</v>
      </c>
      <c r="AU1184" s="149" t="s">
        <v>85</v>
      </c>
      <c r="AY1184" s="17" t="s">
        <v>375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83</v>
      </c>
      <c r="BK1184" s="150">
        <f>ROUND(I1184*H1184,2)</f>
        <v>0</v>
      </c>
      <c r="BL1184" s="17" t="s">
        <v>491</v>
      </c>
      <c r="BM1184" s="149" t="s">
        <v>5347</v>
      </c>
    </row>
    <row r="1185" spans="2:65" s="14" customFormat="1" ht="11.25" x14ac:dyDescent="0.2">
      <c r="B1185" s="166"/>
      <c r="D1185" s="152" t="s">
        <v>384</v>
      </c>
      <c r="E1185" s="167" t="s">
        <v>1</v>
      </c>
      <c r="F1185" s="168" t="s">
        <v>5348</v>
      </c>
      <c r="H1185" s="167" t="s">
        <v>1</v>
      </c>
      <c r="I1185" s="169"/>
      <c r="L1185" s="166"/>
      <c r="M1185" s="170"/>
      <c r="T1185" s="171"/>
      <c r="AT1185" s="167" t="s">
        <v>384</v>
      </c>
      <c r="AU1185" s="167" t="s">
        <v>85</v>
      </c>
      <c r="AV1185" s="14" t="s">
        <v>83</v>
      </c>
      <c r="AW1185" s="14" t="s">
        <v>32</v>
      </c>
      <c r="AX1185" s="14" t="s">
        <v>76</v>
      </c>
      <c r="AY1185" s="167" t="s">
        <v>375</v>
      </c>
    </row>
    <row r="1186" spans="2:65" s="12" customFormat="1" ht="11.25" x14ac:dyDescent="0.2">
      <c r="B1186" s="151"/>
      <c r="D1186" s="152" t="s">
        <v>384</v>
      </c>
      <c r="E1186" s="153" t="s">
        <v>1</v>
      </c>
      <c r="F1186" s="154" t="s">
        <v>5349</v>
      </c>
      <c r="H1186" s="155">
        <v>35.935000000000002</v>
      </c>
      <c r="I1186" s="156"/>
      <c r="L1186" s="151"/>
      <c r="M1186" s="157"/>
      <c r="T1186" s="158"/>
      <c r="AT1186" s="153" t="s">
        <v>384</v>
      </c>
      <c r="AU1186" s="153" t="s">
        <v>85</v>
      </c>
      <c r="AV1186" s="12" t="s">
        <v>85</v>
      </c>
      <c r="AW1186" s="12" t="s">
        <v>32</v>
      </c>
      <c r="AX1186" s="12" t="s">
        <v>76</v>
      </c>
      <c r="AY1186" s="153" t="s">
        <v>375</v>
      </c>
    </row>
    <row r="1187" spans="2:65" s="14" customFormat="1" ht="11.25" x14ac:dyDescent="0.2">
      <c r="B1187" s="166"/>
      <c r="D1187" s="152" t="s">
        <v>384</v>
      </c>
      <c r="E1187" s="167" t="s">
        <v>1</v>
      </c>
      <c r="F1187" s="168" t="s">
        <v>5350</v>
      </c>
      <c r="H1187" s="167" t="s">
        <v>1</v>
      </c>
      <c r="I1187" s="169"/>
      <c r="L1187" s="166"/>
      <c r="M1187" s="170"/>
      <c r="T1187" s="171"/>
      <c r="AT1187" s="167" t="s">
        <v>384</v>
      </c>
      <c r="AU1187" s="167" t="s">
        <v>85</v>
      </c>
      <c r="AV1187" s="14" t="s">
        <v>83</v>
      </c>
      <c r="AW1187" s="14" t="s">
        <v>32</v>
      </c>
      <c r="AX1187" s="14" t="s">
        <v>76</v>
      </c>
      <c r="AY1187" s="167" t="s">
        <v>375</v>
      </c>
    </row>
    <row r="1188" spans="2:65" s="12" customFormat="1" ht="11.25" x14ac:dyDescent="0.2">
      <c r="B1188" s="151"/>
      <c r="D1188" s="152" t="s">
        <v>384</v>
      </c>
      <c r="E1188" s="153" t="s">
        <v>1</v>
      </c>
      <c r="F1188" s="154" t="s">
        <v>5351</v>
      </c>
      <c r="H1188" s="155">
        <v>31.98</v>
      </c>
      <c r="I1188" s="156"/>
      <c r="L1188" s="151"/>
      <c r="M1188" s="157"/>
      <c r="T1188" s="158"/>
      <c r="AT1188" s="153" t="s">
        <v>384</v>
      </c>
      <c r="AU1188" s="153" t="s">
        <v>85</v>
      </c>
      <c r="AV1188" s="12" t="s">
        <v>85</v>
      </c>
      <c r="AW1188" s="12" t="s">
        <v>32</v>
      </c>
      <c r="AX1188" s="12" t="s">
        <v>76</v>
      </c>
      <c r="AY1188" s="153" t="s">
        <v>375</v>
      </c>
    </row>
    <row r="1189" spans="2:65" s="13" customFormat="1" ht="11.25" x14ac:dyDescent="0.2">
      <c r="B1189" s="159"/>
      <c r="D1189" s="152" t="s">
        <v>384</v>
      </c>
      <c r="E1189" s="160" t="s">
        <v>1</v>
      </c>
      <c r="F1189" s="161" t="s">
        <v>387</v>
      </c>
      <c r="H1189" s="162">
        <v>67.915000000000006</v>
      </c>
      <c r="I1189" s="163"/>
      <c r="L1189" s="159"/>
      <c r="M1189" s="164"/>
      <c r="T1189" s="165"/>
      <c r="AT1189" s="160" t="s">
        <v>384</v>
      </c>
      <c r="AU1189" s="160" t="s">
        <v>85</v>
      </c>
      <c r="AV1189" s="13" t="s">
        <v>382</v>
      </c>
      <c r="AW1189" s="13" t="s">
        <v>32</v>
      </c>
      <c r="AX1189" s="13" t="s">
        <v>83</v>
      </c>
      <c r="AY1189" s="160" t="s">
        <v>375</v>
      </c>
    </row>
    <row r="1190" spans="2:65" s="1" customFormat="1" ht="33" customHeight="1" x14ac:dyDescent="0.2">
      <c r="B1190" s="32"/>
      <c r="C1190" s="138" t="s">
        <v>1913</v>
      </c>
      <c r="D1190" s="138" t="s">
        <v>377</v>
      </c>
      <c r="E1190" s="139" t="s">
        <v>1540</v>
      </c>
      <c r="F1190" s="140" t="s">
        <v>1541</v>
      </c>
      <c r="G1190" s="141" t="s">
        <v>641</v>
      </c>
      <c r="H1190" s="142">
        <v>16.425000000000001</v>
      </c>
      <c r="I1190" s="143"/>
      <c r="J1190" s="144">
        <f>ROUND(I1190*H1190,2)</f>
        <v>0</v>
      </c>
      <c r="K1190" s="140" t="s">
        <v>381</v>
      </c>
      <c r="L1190" s="32"/>
      <c r="M1190" s="145" t="s">
        <v>1</v>
      </c>
      <c r="N1190" s="146" t="s">
        <v>41</v>
      </c>
      <c r="P1190" s="147">
        <f>O1190*H1190</f>
        <v>0</v>
      </c>
      <c r="Q1190" s="147">
        <v>3.5100000000000001E-3</v>
      </c>
      <c r="R1190" s="147">
        <f>Q1190*H1190</f>
        <v>5.7651750000000002E-2</v>
      </c>
      <c r="S1190" s="147">
        <v>0</v>
      </c>
      <c r="T1190" s="148">
        <f>S1190*H1190</f>
        <v>0</v>
      </c>
      <c r="AR1190" s="149" t="s">
        <v>491</v>
      </c>
      <c r="AT1190" s="149" t="s">
        <v>377</v>
      </c>
      <c r="AU1190" s="149" t="s">
        <v>85</v>
      </c>
      <c r="AY1190" s="17" t="s">
        <v>375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83</v>
      </c>
      <c r="BK1190" s="150">
        <f>ROUND(I1190*H1190,2)</f>
        <v>0</v>
      </c>
      <c r="BL1190" s="17" t="s">
        <v>491</v>
      </c>
      <c r="BM1190" s="149" t="s">
        <v>5352</v>
      </c>
    </row>
    <row r="1191" spans="2:65" s="14" customFormat="1" ht="11.25" x14ac:dyDescent="0.2">
      <c r="B1191" s="166"/>
      <c r="D1191" s="152" t="s">
        <v>384</v>
      </c>
      <c r="E1191" s="167" t="s">
        <v>1</v>
      </c>
      <c r="F1191" s="168" t="s">
        <v>5353</v>
      </c>
      <c r="H1191" s="167" t="s">
        <v>1</v>
      </c>
      <c r="I1191" s="169"/>
      <c r="L1191" s="166"/>
      <c r="M1191" s="170"/>
      <c r="T1191" s="171"/>
      <c r="AT1191" s="167" t="s">
        <v>384</v>
      </c>
      <c r="AU1191" s="167" t="s">
        <v>85</v>
      </c>
      <c r="AV1191" s="14" t="s">
        <v>83</v>
      </c>
      <c r="AW1191" s="14" t="s">
        <v>32</v>
      </c>
      <c r="AX1191" s="14" t="s">
        <v>76</v>
      </c>
      <c r="AY1191" s="167" t="s">
        <v>375</v>
      </c>
    </row>
    <row r="1192" spans="2:65" s="12" customFormat="1" ht="11.25" x14ac:dyDescent="0.2">
      <c r="B1192" s="151"/>
      <c r="D1192" s="152" t="s">
        <v>384</v>
      </c>
      <c r="E1192" s="153" t="s">
        <v>1</v>
      </c>
      <c r="F1192" s="154" t="s">
        <v>5342</v>
      </c>
      <c r="H1192" s="155">
        <v>16.425000000000001</v>
      </c>
      <c r="I1192" s="156"/>
      <c r="L1192" s="151"/>
      <c r="M1192" s="157"/>
      <c r="T1192" s="158"/>
      <c r="AT1192" s="153" t="s">
        <v>384</v>
      </c>
      <c r="AU1192" s="153" t="s">
        <v>85</v>
      </c>
      <c r="AV1192" s="12" t="s">
        <v>85</v>
      </c>
      <c r="AW1192" s="12" t="s">
        <v>32</v>
      </c>
      <c r="AX1192" s="12" t="s">
        <v>76</v>
      </c>
      <c r="AY1192" s="153" t="s">
        <v>375</v>
      </c>
    </row>
    <row r="1193" spans="2:65" s="13" customFormat="1" ht="11.25" x14ac:dyDescent="0.2">
      <c r="B1193" s="159"/>
      <c r="D1193" s="152" t="s">
        <v>384</v>
      </c>
      <c r="E1193" s="160" t="s">
        <v>1</v>
      </c>
      <c r="F1193" s="161" t="s">
        <v>387</v>
      </c>
      <c r="H1193" s="162">
        <v>16.425000000000001</v>
      </c>
      <c r="I1193" s="163"/>
      <c r="L1193" s="159"/>
      <c r="M1193" s="164"/>
      <c r="T1193" s="165"/>
      <c r="AT1193" s="160" t="s">
        <v>384</v>
      </c>
      <c r="AU1193" s="160" t="s">
        <v>85</v>
      </c>
      <c r="AV1193" s="13" t="s">
        <v>382</v>
      </c>
      <c r="AW1193" s="13" t="s">
        <v>32</v>
      </c>
      <c r="AX1193" s="13" t="s">
        <v>83</v>
      </c>
      <c r="AY1193" s="160" t="s">
        <v>375</v>
      </c>
    </row>
    <row r="1194" spans="2:65" s="1" customFormat="1" ht="24.2" customHeight="1" x14ac:dyDescent="0.2">
      <c r="B1194" s="32"/>
      <c r="C1194" s="138" t="s">
        <v>1917</v>
      </c>
      <c r="D1194" s="138" t="s">
        <v>377</v>
      </c>
      <c r="E1194" s="139" t="s">
        <v>5354</v>
      </c>
      <c r="F1194" s="140" t="s">
        <v>5355</v>
      </c>
      <c r="G1194" s="141" t="s">
        <v>641</v>
      </c>
      <c r="H1194" s="142">
        <v>38.299999999999997</v>
      </c>
      <c r="I1194" s="143"/>
      <c r="J1194" s="144">
        <f>ROUND(I1194*H1194,2)</f>
        <v>0</v>
      </c>
      <c r="K1194" s="140" t="s">
        <v>381</v>
      </c>
      <c r="L1194" s="32"/>
      <c r="M1194" s="145" t="s">
        <v>1</v>
      </c>
      <c r="N1194" s="146" t="s">
        <v>41</v>
      </c>
      <c r="P1194" s="147">
        <f>O1194*H1194</f>
        <v>0</v>
      </c>
      <c r="Q1194" s="147">
        <v>1.15E-3</v>
      </c>
      <c r="R1194" s="147">
        <f>Q1194*H1194</f>
        <v>4.4044999999999994E-2</v>
      </c>
      <c r="S1194" s="147">
        <v>0</v>
      </c>
      <c r="T1194" s="148">
        <f>S1194*H1194</f>
        <v>0</v>
      </c>
      <c r="AR1194" s="149" t="s">
        <v>491</v>
      </c>
      <c r="AT1194" s="149" t="s">
        <v>377</v>
      </c>
      <c r="AU1194" s="149" t="s">
        <v>85</v>
      </c>
      <c r="AY1194" s="17" t="s">
        <v>375</v>
      </c>
      <c r="BE1194" s="150">
        <f>IF(N1194="základní",J1194,0)</f>
        <v>0</v>
      </c>
      <c r="BF1194" s="150">
        <f>IF(N1194="snížená",J1194,0)</f>
        <v>0</v>
      </c>
      <c r="BG1194" s="150">
        <f>IF(N1194="zákl. přenesená",J1194,0)</f>
        <v>0</v>
      </c>
      <c r="BH1194" s="150">
        <f>IF(N1194="sníž. přenesená",J1194,0)</f>
        <v>0</v>
      </c>
      <c r="BI1194" s="150">
        <f>IF(N1194="nulová",J1194,0)</f>
        <v>0</v>
      </c>
      <c r="BJ1194" s="17" t="s">
        <v>83</v>
      </c>
      <c r="BK1194" s="150">
        <f>ROUND(I1194*H1194,2)</f>
        <v>0</v>
      </c>
      <c r="BL1194" s="17" t="s">
        <v>491</v>
      </c>
      <c r="BM1194" s="149" t="s">
        <v>5356</v>
      </c>
    </row>
    <row r="1195" spans="2:65" s="14" customFormat="1" ht="11.25" x14ac:dyDescent="0.2">
      <c r="B1195" s="166"/>
      <c r="D1195" s="152" t="s">
        <v>384</v>
      </c>
      <c r="E1195" s="167" t="s">
        <v>1</v>
      </c>
      <c r="F1195" s="168" t="s">
        <v>5357</v>
      </c>
      <c r="H1195" s="167" t="s">
        <v>1</v>
      </c>
      <c r="I1195" s="169"/>
      <c r="L1195" s="166"/>
      <c r="M1195" s="170"/>
      <c r="T1195" s="171"/>
      <c r="AT1195" s="167" t="s">
        <v>384</v>
      </c>
      <c r="AU1195" s="167" t="s">
        <v>85</v>
      </c>
      <c r="AV1195" s="14" t="s">
        <v>83</v>
      </c>
      <c r="AW1195" s="14" t="s">
        <v>32</v>
      </c>
      <c r="AX1195" s="14" t="s">
        <v>76</v>
      </c>
      <c r="AY1195" s="167" t="s">
        <v>375</v>
      </c>
    </row>
    <row r="1196" spans="2:65" s="12" customFormat="1" ht="11.25" x14ac:dyDescent="0.2">
      <c r="B1196" s="151"/>
      <c r="D1196" s="152" t="s">
        <v>384</v>
      </c>
      <c r="E1196" s="153" t="s">
        <v>1</v>
      </c>
      <c r="F1196" s="154" t="s">
        <v>5358</v>
      </c>
      <c r="H1196" s="155">
        <v>38.299999999999997</v>
      </c>
      <c r="I1196" s="156"/>
      <c r="L1196" s="151"/>
      <c r="M1196" s="157"/>
      <c r="T1196" s="158"/>
      <c r="AT1196" s="153" t="s">
        <v>384</v>
      </c>
      <c r="AU1196" s="153" t="s">
        <v>85</v>
      </c>
      <c r="AV1196" s="12" t="s">
        <v>85</v>
      </c>
      <c r="AW1196" s="12" t="s">
        <v>32</v>
      </c>
      <c r="AX1196" s="12" t="s">
        <v>76</v>
      </c>
      <c r="AY1196" s="153" t="s">
        <v>375</v>
      </c>
    </row>
    <row r="1197" spans="2:65" s="13" customFormat="1" ht="11.25" x14ac:dyDescent="0.2">
      <c r="B1197" s="159"/>
      <c r="D1197" s="152" t="s">
        <v>384</v>
      </c>
      <c r="E1197" s="160" t="s">
        <v>1</v>
      </c>
      <c r="F1197" s="161" t="s">
        <v>387</v>
      </c>
      <c r="H1197" s="162">
        <v>38.299999999999997</v>
      </c>
      <c r="I1197" s="163"/>
      <c r="L1197" s="159"/>
      <c r="M1197" s="164"/>
      <c r="T1197" s="165"/>
      <c r="AT1197" s="160" t="s">
        <v>384</v>
      </c>
      <c r="AU1197" s="160" t="s">
        <v>85</v>
      </c>
      <c r="AV1197" s="13" t="s">
        <v>382</v>
      </c>
      <c r="AW1197" s="13" t="s">
        <v>32</v>
      </c>
      <c r="AX1197" s="13" t="s">
        <v>83</v>
      </c>
      <c r="AY1197" s="160" t="s">
        <v>375</v>
      </c>
    </row>
    <row r="1198" spans="2:65" s="1" customFormat="1" ht="16.5" customHeight="1" x14ac:dyDescent="0.2">
      <c r="B1198" s="32"/>
      <c r="C1198" s="138" t="s">
        <v>1921</v>
      </c>
      <c r="D1198" s="138" t="s">
        <v>377</v>
      </c>
      <c r="E1198" s="139" t="s">
        <v>5359</v>
      </c>
      <c r="F1198" s="140" t="s">
        <v>5360</v>
      </c>
      <c r="G1198" s="141" t="s">
        <v>641</v>
      </c>
      <c r="H1198" s="142">
        <v>4.7</v>
      </c>
      <c r="I1198" s="143"/>
      <c r="J1198" s="144">
        <f>ROUND(I1198*H1198,2)</f>
        <v>0</v>
      </c>
      <c r="K1198" s="140" t="s">
        <v>381</v>
      </c>
      <c r="L1198" s="32"/>
      <c r="M1198" s="145" t="s">
        <v>1</v>
      </c>
      <c r="N1198" s="146" t="s">
        <v>41</v>
      </c>
      <c r="P1198" s="147">
        <f>O1198*H1198</f>
        <v>0</v>
      </c>
      <c r="Q1198" s="147">
        <v>1.1100000000000001E-3</v>
      </c>
      <c r="R1198" s="147">
        <f>Q1198*H1198</f>
        <v>5.2170000000000003E-3</v>
      </c>
      <c r="S1198" s="147">
        <v>0</v>
      </c>
      <c r="T1198" s="148">
        <f>S1198*H1198</f>
        <v>0</v>
      </c>
      <c r="AR1198" s="149" t="s">
        <v>491</v>
      </c>
      <c r="AT1198" s="149" t="s">
        <v>377</v>
      </c>
      <c r="AU1198" s="149" t="s">
        <v>85</v>
      </c>
      <c r="AY1198" s="17" t="s">
        <v>375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83</v>
      </c>
      <c r="BK1198" s="150">
        <f>ROUND(I1198*H1198,2)</f>
        <v>0</v>
      </c>
      <c r="BL1198" s="17" t="s">
        <v>491</v>
      </c>
      <c r="BM1198" s="149" t="s">
        <v>5361</v>
      </c>
    </row>
    <row r="1199" spans="2:65" s="14" customFormat="1" ht="11.25" x14ac:dyDescent="0.2">
      <c r="B1199" s="166"/>
      <c r="D1199" s="152" t="s">
        <v>384</v>
      </c>
      <c r="E1199" s="167" t="s">
        <v>1</v>
      </c>
      <c r="F1199" s="168" t="s">
        <v>5362</v>
      </c>
      <c r="H1199" s="167" t="s">
        <v>1</v>
      </c>
      <c r="I1199" s="169"/>
      <c r="L1199" s="166"/>
      <c r="M1199" s="170"/>
      <c r="T1199" s="171"/>
      <c r="AT1199" s="167" t="s">
        <v>384</v>
      </c>
      <c r="AU1199" s="167" t="s">
        <v>85</v>
      </c>
      <c r="AV1199" s="14" t="s">
        <v>83</v>
      </c>
      <c r="AW1199" s="14" t="s">
        <v>32</v>
      </c>
      <c r="AX1199" s="14" t="s">
        <v>76</v>
      </c>
      <c r="AY1199" s="167" t="s">
        <v>375</v>
      </c>
    </row>
    <row r="1200" spans="2:65" s="12" customFormat="1" ht="11.25" x14ac:dyDescent="0.2">
      <c r="B1200" s="151"/>
      <c r="D1200" s="152" t="s">
        <v>384</v>
      </c>
      <c r="E1200" s="153" t="s">
        <v>1</v>
      </c>
      <c r="F1200" s="154" t="s">
        <v>5363</v>
      </c>
      <c r="H1200" s="155">
        <v>4.7</v>
      </c>
      <c r="I1200" s="156"/>
      <c r="L1200" s="151"/>
      <c r="M1200" s="157"/>
      <c r="T1200" s="158"/>
      <c r="AT1200" s="153" t="s">
        <v>384</v>
      </c>
      <c r="AU1200" s="153" t="s">
        <v>85</v>
      </c>
      <c r="AV1200" s="12" t="s">
        <v>85</v>
      </c>
      <c r="AW1200" s="12" t="s">
        <v>32</v>
      </c>
      <c r="AX1200" s="12" t="s">
        <v>76</v>
      </c>
      <c r="AY1200" s="153" t="s">
        <v>375</v>
      </c>
    </row>
    <row r="1201" spans="2:65" s="13" customFormat="1" ht="11.25" x14ac:dyDescent="0.2">
      <c r="B1201" s="159"/>
      <c r="D1201" s="152" t="s">
        <v>384</v>
      </c>
      <c r="E1201" s="160" t="s">
        <v>1</v>
      </c>
      <c r="F1201" s="161" t="s">
        <v>387</v>
      </c>
      <c r="H1201" s="162">
        <v>4.7</v>
      </c>
      <c r="I1201" s="163"/>
      <c r="L1201" s="159"/>
      <c r="M1201" s="164"/>
      <c r="T1201" s="165"/>
      <c r="AT1201" s="160" t="s">
        <v>384</v>
      </c>
      <c r="AU1201" s="160" t="s">
        <v>85</v>
      </c>
      <c r="AV1201" s="13" t="s">
        <v>382</v>
      </c>
      <c r="AW1201" s="13" t="s">
        <v>32</v>
      </c>
      <c r="AX1201" s="13" t="s">
        <v>83</v>
      </c>
      <c r="AY1201" s="160" t="s">
        <v>375</v>
      </c>
    </row>
    <row r="1202" spans="2:65" s="1" customFormat="1" ht="24.2" customHeight="1" x14ac:dyDescent="0.2">
      <c r="B1202" s="32"/>
      <c r="C1202" s="138" t="s">
        <v>1927</v>
      </c>
      <c r="D1202" s="138" t="s">
        <v>377</v>
      </c>
      <c r="E1202" s="139" t="s">
        <v>5364</v>
      </c>
      <c r="F1202" s="140" t="s">
        <v>5365</v>
      </c>
      <c r="G1202" s="141" t="s">
        <v>641</v>
      </c>
      <c r="H1202" s="142">
        <v>144.51300000000001</v>
      </c>
      <c r="I1202" s="143"/>
      <c r="J1202" s="144">
        <f>ROUND(I1202*H1202,2)</f>
        <v>0</v>
      </c>
      <c r="K1202" s="140" t="s">
        <v>381</v>
      </c>
      <c r="L1202" s="32"/>
      <c r="M1202" s="145" t="s">
        <v>1</v>
      </c>
      <c r="N1202" s="146" t="s">
        <v>41</v>
      </c>
      <c r="P1202" s="147">
        <f>O1202*H1202</f>
        <v>0</v>
      </c>
      <c r="Q1202" s="147">
        <v>5.5999999999999995E-4</v>
      </c>
      <c r="R1202" s="147">
        <f>Q1202*H1202</f>
        <v>8.092727999999999E-2</v>
      </c>
      <c r="S1202" s="147">
        <v>0</v>
      </c>
      <c r="T1202" s="148">
        <f>S1202*H1202</f>
        <v>0</v>
      </c>
      <c r="AR1202" s="149" t="s">
        <v>491</v>
      </c>
      <c r="AT1202" s="149" t="s">
        <v>377</v>
      </c>
      <c r="AU1202" s="149" t="s">
        <v>85</v>
      </c>
      <c r="AY1202" s="17" t="s">
        <v>375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83</v>
      </c>
      <c r="BK1202" s="150">
        <f>ROUND(I1202*H1202,2)</f>
        <v>0</v>
      </c>
      <c r="BL1202" s="17" t="s">
        <v>491</v>
      </c>
      <c r="BM1202" s="149" t="s">
        <v>5366</v>
      </c>
    </row>
    <row r="1203" spans="2:65" s="14" customFormat="1" ht="11.25" x14ac:dyDescent="0.2">
      <c r="B1203" s="166"/>
      <c r="D1203" s="152" t="s">
        <v>384</v>
      </c>
      <c r="E1203" s="167" t="s">
        <v>1</v>
      </c>
      <c r="F1203" s="168" t="s">
        <v>5367</v>
      </c>
      <c r="H1203" s="167" t="s">
        <v>1</v>
      </c>
      <c r="I1203" s="169"/>
      <c r="L1203" s="166"/>
      <c r="M1203" s="170"/>
      <c r="T1203" s="171"/>
      <c r="AT1203" s="167" t="s">
        <v>384</v>
      </c>
      <c r="AU1203" s="167" t="s">
        <v>85</v>
      </c>
      <c r="AV1203" s="14" t="s">
        <v>83</v>
      </c>
      <c r="AW1203" s="14" t="s">
        <v>32</v>
      </c>
      <c r="AX1203" s="14" t="s">
        <v>76</v>
      </c>
      <c r="AY1203" s="167" t="s">
        <v>375</v>
      </c>
    </row>
    <row r="1204" spans="2:65" s="12" customFormat="1" ht="11.25" x14ac:dyDescent="0.2">
      <c r="B1204" s="151"/>
      <c r="D1204" s="152" t="s">
        <v>384</v>
      </c>
      <c r="E1204" s="153" t="s">
        <v>1</v>
      </c>
      <c r="F1204" s="154" t="s">
        <v>5368</v>
      </c>
      <c r="H1204" s="155">
        <v>18.849</v>
      </c>
      <c r="I1204" s="156"/>
      <c r="L1204" s="151"/>
      <c r="M1204" s="157"/>
      <c r="T1204" s="158"/>
      <c r="AT1204" s="153" t="s">
        <v>384</v>
      </c>
      <c r="AU1204" s="153" t="s">
        <v>85</v>
      </c>
      <c r="AV1204" s="12" t="s">
        <v>85</v>
      </c>
      <c r="AW1204" s="12" t="s">
        <v>32</v>
      </c>
      <c r="AX1204" s="12" t="s">
        <v>76</v>
      </c>
      <c r="AY1204" s="153" t="s">
        <v>375</v>
      </c>
    </row>
    <row r="1205" spans="2:65" s="12" customFormat="1" ht="11.25" x14ac:dyDescent="0.2">
      <c r="B1205" s="151"/>
      <c r="D1205" s="152" t="s">
        <v>384</v>
      </c>
      <c r="E1205" s="153" t="s">
        <v>1</v>
      </c>
      <c r="F1205" s="154" t="s">
        <v>5369</v>
      </c>
      <c r="H1205" s="155">
        <v>48.59</v>
      </c>
      <c r="I1205" s="156"/>
      <c r="L1205" s="151"/>
      <c r="M1205" s="157"/>
      <c r="T1205" s="158"/>
      <c r="AT1205" s="153" t="s">
        <v>384</v>
      </c>
      <c r="AU1205" s="153" t="s">
        <v>85</v>
      </c>
      <c r="AV1205" s="12" t="s">
        <v>85</v>
      </c>
      <c r="AW1205" s="12" t="s">
        <v>32</v>
      </c>
      <c r="AX1205" s="12" t="s">
        <v>76</v>
      </c>
      <c r="AY1205" s="153" t="s">
        <v>375</v>
      </c>
    </row>
    <row r="1206" spans="2:65" s="14" customFormat="1" ht="11.25" x14ac:dyDescent="0.2">
      <c r="B1206" s="166"/>
      <c r="D1206" s="152" t="s">
        <v>384</v>
      </c>
      <c r="E1206" s="167" t="s">
        <v>1</v>
      </c>
      <c r="F1206" s="168" t="s">
        <v>5370</v>
      </c>
      <c r="H1206" s="167" t="s">
        <v>1</v>
      </c>
      <c r="I1206" s="169"/>
      <c r="L1206" s="166"/>
      <c r="M1206" s="170"/>
      <c r="T1206" s="171"/>
      <c r="AT1206" s="167" t="s">
        <v>384</v>
      </c>
      <c r="AU1206" s="167" t="s">
        <v>85</v>
      </c>
      <c r="AV1206" s="14" t="s">
        <v>83</v>
      </c>
      <c r="AW1206" s="14" t="s">
        <v>32</v>
      </c>
      <c r="AX1206" s="14" t="s">
        <v>76</v>
      </c>
      <c r="AY1206" s="167" t="s">
        <v>375</v>
      </c>
    </row>
    <row r="1207" spans="2:65" s="12" customFormat="1" ht="11.25" x14ac:dyDescent="0.2">
      <c r="B1207" s="151"/>
      <c r="D1207" s="152" t="s">
        <v>384</v>
      </c>
      <c r="E1207" s="153" t="s">
        <v>1</v>
      </c>
      <c r="F1207" s="154" t="s">
        <v>5371</v>
      </c>
      <c r="H1207" s="155">
        <v>32.969000000000001</v>
      </c>
      <c r="I1207" s="156"/>
      <c r="L1207" s="151"/>
      <c r="M1207" s="157"/>
      <c r="T1207" s="158"/>
      <c r="AT1207" s="153" t="s">
        <v>384</v>
      </c>
      <c r="AU1207" s="153" t="s">
        <v>85</v>
      </c>
      <c r="AV1207" s="12" t="s">
        <v>85</v>
      </c>
      <c r="AW1207" s="12" t="s">
        <v>32</v>
      </c>
      <c r="AX1207" s="12" t="s">
        <v>76</v>
      </c>
      <c r="AY1207" s="153" t="s">
        <v>375</v>
      </c>
    </row>
    <row r="1208" spans="2:65" s="12" customFormat="1" ht="11.25" x14ac:dyDescent="0.2">
      <c r="B1208" s="151"/>
      <c r="D1208" s="152" t="s">
        <v>384</v>
      </c>
      <c r="E1208" s="153" t="s">
        <v>1</v>
      </c>
      <c r="F1208" s="154" t="s">
        <v>5372</v>
      </c>
      <c r="H1208" s="155">
        <v>44.104999999999997</v>
      </c>
      <c r="I1208" s="156"/>
      <c r="L1208" s="151"/>
      <c r="M1208" s="157"/>
      <c r="T1208" s="158"/>
      <c r="AT1208" s="153" t="s">
        <v>384</v>
      </c>
      <c r="AU1208" s="153" t="s">
        <v>85</v>
      </c>
      <c r="AV1208" s="12" t="s">
        <v>85</v>
      </c>
      <c r="AW1208" s="12" t="s">
        <v>32</v>
      </c>
      <c r="AX1208" s="12" t="s">
        <v>76</v>
      </c>
      <c r="AY1208" s="153" t="s">
        <v>375</v>
      </c>
    </row>
    <row r="1209" spans="2:65" s="13" customFormat="1" ht="11.25" x14ac:dyDescent="0.2">
      <c r="B1209" s="159"/>
      <c r="D1209" s="152" t="s">
        <v>384</v>
      </c>
      <c r="E1209" s="160" t="s">
        <v>1</v>
      </c>
      <c r="F1209" s="161" t="s">
        <v>387</v>
      </c>
      <c r="H1209" s="162">
        <v>144.51300000000001</v>
      </c>
      <c r="I1209" s="163"/>
      <c r="L1209" s="159"/>
      <c r="M1209" s="164"/>
      <c r="T1209" s="165"/>
      <c r="AT1209" s="160" t="s">
        <v>384</v>
      </c>
      <c r="AU1209" s="160" t="s">
        <v>85</v>
      </c>
      <c r="AV1209" s="13" t="s">
        <v>382</v>
      </c>
      <c r="AW1209" s="13" t="s">
        <v>32</v>
      </c>
      <c r="AX1209" s="13" t="s">
        <v>83</v>
      </c>
      <c r="AY1209" s="160" t="s">
        <v>375</v>
      </c>
    </row>
    <row r="1210" spans="2:65" s="1" customFormat="1" ht="24.2" customHeight="1" x14ac:dyDescent="0.2">
      <c r="B1210" s="32"/>
      <c r="C1210" s="138" t="s">
        <v>1932</v>
      </c>
      <c r="D1210" s="138" t="s">
        <v>377</v>
      </c>
      <c r="E1210" s="139" t="s">
        <v>5373</v>
      </c>
      <c r="F1210" s="140" t="s">
        <v>5374</v>
      </c>
      <c r="G1210" s="141" t="s">
        <v>641</v>
      </c>
      <c r="H1210" s="142">
        <v>3.7149999999999999</v>
      </c>
      <c r="I1210" s="143"/>
      <c r="J1210" s="144">
        <f>ROUND(I1210*H1210,2)</f>
        <v>0</v>
      </c>
      <c r="K1210" s="140" t="s">
        <v>381</v>
      </c>
      <c r="L1210" s="32"/>
      <c r="M1210" s="145" t="s">
        <v>1</v>
      </c>
      <c r="N1210" s="146" t="s">
        <v>41</v>
      </c>
      <c r="P1210" s="147">
        <f>O1210*H1210</f>
        <v>0</v>
      </c>
      <c r="Q1210" s="147">
        <v>7.2999999999999996E-4</v>
      </c>
      <c r="R1210" s="147">
        <f>Q1210*H1210</f>
        <v>2.7119499999999999E-3</v>
      </c>
      <c r="S1210" s="147">
        <v>0</v>
      </c>
      <c r="T1210" s="148">
        <f>S1210*H1210</f>
        <v>0</v>
      </c>
      <c r="AR1210" s="149" t="s">
        <v>491</v>
      </c>
      <c r="AT1210" s="149" t="s">
        <v>377</v>
      </c>
      <c r="AU1210" s="149" t="s">
        <v>85</v>
      </c>
      <c r="AY1210" s="17" t="s">
        <v>375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83</v>
      </c>
      <c r="BK1210" s="150">
        <f>ROUND(I1210*H1210,2)</f>
        <v>0</v>
      </c>
      <c r="BL1210" s="17" t="s">
        <v>491</v>
      </c>
      <c r="BM1210" s="149" t="s">
        <v>5375</v>
      </c>
    </row>
    <row r="1211" spans="2:65" s="14" customFormat="1" ht="11.25" x14ac:dyDescent="0.2">
      <c r="B1211" s="166"/>
      <c r="D1211" s="152" t="s">
        <v>384</v>
      </c>
      <c r="E1211" s="167" t="s">
        <v>1</v>
      </c>
      <c r="F1211" s="168" t="s">
        <v>5376</v>
      </c>
      <c r="H1211" s="167" t="s">
        <v>1</v>
      </c>
      <c r="I1211" s="169"/>
      <c r="L1211" s="166"/>
      <c r="M1211" s="170"/>
      <c r="T1211" s="171"/>
      <c r="AT1211" s="167" t="s">
        <v>384</v>
      </c>
      <c r="AU1211" s="167" t="s">
        <v>85</v>
      </c>
      <c r="AV1211" s="14" t="s">
        <v>83</v>
      </c>
      <c r="AW1211" s="14" t="s">
        <v>32</v>
      </c>
      <c r="AX1211" s="14" t="s">
        <v>76</v>
      </c>
      <c r="AY1211" s="167" t="s">
        <v>375</v>
      </c>
    </row>
    <row r="1212" spans="2:65" s="12" customFormat="1" ht="11.25" x14ac:dyDescent="0.2">
      <c r="B1212" s="151"/>
      <c r="D1212" s="152" t="s">
        <v>384</v>
      </c>
      <c r="E1212" s="153" t="s">
        <v>1</v>
      </c>
      <c r="F1212" s="154" t="s">
        <v>5377</v>
      </c>
      <c r="H1212" s="155">
        <v>3.7149999999999999</v>
      </c>
      <c r="I1212" s="156"/>
      <c r="L1212" s="151"/>
      <c r="M1212" s="157"/>
      <c r="T1212" s="158"/>
      <c r="AT1212" s="153" t="s">
        <v>384</v>
      </c>
      <c r="AU1212" s="153" t="s">
        <v>85</v>
      </c>
      <c r="AV1212" s="12" t="s">
        <v>85</v>
      </c>
      <c r="AW1212" s="12" t="s">
        <v>32</v>
      </c>
      <c r="AX1212" s="12" t="s">
        <v>76</v>
      </c>
      <c r="AY1212" s="153" t="s">
        <v>375</v>
      </c>
    </row>
    <row r="1213" spans="2:65" s="13" customFormat="1" ht="11.25" x14ac:dyDescent="0.2">
      <c r="B1213" s="159"/>
      <c r="D1213" s="152" t="s">
        <v>384</v>
      </c>
      <c r="E1213" s="160" t="s">
        <v>1</v>
      </c>
      <c r="F1213" s="161" t="s">
        <v>387</v>
      </c>
      <c r="H1213" s="162">
        <v>3.7149999999999999</v>
      </c>
      <c r="I1213" s="163"/>
      <c r="L1213" s="159"/>
      <c r="M1213" s="164"/>
      <c r="T1213" s="165"/>
      <c r="AT1213" s="160" t="s">
        <v>384</v>
      </c>
      <c r="AU1213" s="160" t="s">
        <v>85</v>
      </c>
      <c r="AV1213" s="13" t="s">
        <v>382</v>
      </c>
      <c r="AW1213" s="13" t="s">
        <v>32</v>
      </c>
      <c r="AX1213" s="13" t="s">
        <v>83</v>
      </c>
      <c r="AY1213" s="160" t="s">
        <v>375</v>
      </c>
    </row>
    <row r="1214" spans="2:65" s="1" customFormat="1" ht="24.2" customHeight="1" x14ac:dyDescent="0.2">
      <c r="B1214" s="32"/>
      <c r="C1214" s="138" t="s">
        <v>1936</v>
      </c>
      <c r="D1214" s="138" t="s">
        <v>377</v>
      </c>
      <c r="E1214" s="139" t="s">
        <v>5378</v>
      </c>
      <c r="F1214" s="140" t="s">
        <v>5379</v>
      </c>
      <c r="G1214" s="141" t="s">
        <v>641</v>
      </c>
      <c r="H1214" s="142">
        <v>9.6349999999999998</v>
      </c>
      <c r="I1214" s="143"/>
      <c r="J1214" s="144">
        <f>ROUND(I1214*H1214,2)</f>
        <v>0</v>
      </c>
      <c r="K1214" s="140" t="s">
        <v>381</v>
      </c>
      <c r="L1214" s="32"/>
      <c r="M1214" s="145" t="s">
        <v>1</v>
      </c>
      <c r="N1214" s="146" t="s">
        <v>41</v>
      </c>
      <c r="P1214" s="147">
        <f>O1214*H1214</f>
        <v>0</v>
      </c>
      <c r="Q1214" s="147">
        <v>1.1000000000000001E-3</v>
      </c>
      <c r="R1214" s="147">
        <f>Q1214*H1214</f>
        <v>1.05985E-2</v>
      </c>
      <c r="S1214" s="147">
        <v>0</v>
      </c>
      <c r="T1214" s="148">
        <f>S1214*H1214</f>
        <v>0</v>
      </c>
      <c r="AR1214" s="149" t="s">
        <v>491</v>
      </c>
      <c r="AT1214" s="149" t="s">
        <v>377</v>
      </c>
      <c r="AU1214" s="149" t="s">
        <v>85</v>
      </c>
      <c r="AY1214" s="17" t="s">
        <v>375</v>
      </c>
      <c r="BE1214" s="150">
        <f>IF(N1214="základní",J1214,0)</f>
        <v>0</v>
      </c>
      <c r="BF1214" s="150">
        <f>IF(N1214="snížená",J1214,0)</f>
        <v>0</v>
      </c>
      <c r="BG1214" s="150">
        <f>IF(N1214="zákl. přenesená",J1214,0)</f>
        <v>0</v>
      </c>
      <c r="BH1214" s="150">
        <f>IF(N1214="sníž. přenesená",J1214,0)</f>
        <v>0</v>
      </c>
      <c r="BI1214" s="150">
        <f>IF(N1214="nulová",J1214,0)</f>
        <v>0</v>
      </c>
      <c r="BJ1214" s="17" t="s">
        <v>83</v>
      </c>
      <c r="BK1214" s="150">
        <f>ROUND(I1214*H1214,2)</f>
        <v>0</v>
      </c>
      <c r="BL1214" s="17" t="s">
        <v>491</v>
      </c>
      <c r="BM1214" s="149" t="s">
        <v>5380</v>
      </c>
    </row>
    <row r="1215" spans="2:65" s="14" customFormat="1" ht="11.25" x14ac:dyDescent="0.2">
      <c r="B1215" s="166"/>
      <c r="D1215" s="152" t="s">
        <v>384</v>
      </c>
      <c r="E1215" s="167" t="s">
        <v>1</v>
      </c>
      <c r="F1215" s="168" t="s">
        <v>5381</v>
      </c>
      <c r="H1215" s="167" t="s">
        <v>1</v>
      </c>
      <c r="I1215" s="169"/>
      <c r="L1215" s="166"/>
      <c r="M1215" s="170"/>
      <c r="T1215" s="171"/>
      <c r="AT1215" s="167" t="s">
        <v>384</v>
      </c>
      <c r="AU1215" s="167" t="s">
        <v>85</v>
      </c>
      <c r="AV1215" s="14" t="s">
        <v>83</v>
      </c>
      <c r="AW1215" s="14" t="s">
        <v>32</v>
      </c>
      <c r="AX1215" s="14" t="s">
        <v>76</v>
      </c>
      <c r="AY1215" s="167" t="s">
        <v>375</v>
      </c>
    </row>
    <row r="1216" spans="2:65" s="12" customFormat="1" ht="11.25" x14ac:dyDescent="0.2">
      <c r="B1216" s="151"/>
      <c r="D1216" s="152" t="s">
        <v>384</v>
      </c>
      <c r="E1216" s="153" t="s">
        <v>1</v>
      </c>
      <c r="F1216" s="154" t="s">
        <v>5382</v>
      </c>
      <c r="H1216" s="155">
        <v>9.6349999999999998</v>
      </c>
      <c r="I1216" s="156"/>
      <c r="L1216" s="151"/>
      <c r="M1216" s="157"/>
      <c r="T1216" s="158"/>
      <c r="AT1216" s="153" t="s">
        <v>384</v>
      </c>
      <c r="AU1216" s="153" t="s">
        <v>85</v>
      </c>
      <c r="AV1216" s="12" t="s">
        <v>85</v>
      </c>
      <c r="AW1216" s="12" t="s">
        <v>32</v>
      </c>
      <c r="AX1216" s="12" t="s">
        <v>76</v>
      </c>
      <c r="AY1216" s="153" t="s">
        <v>375</v>
      </c>
    </row>
    <row r="1217" spans="2:65" s="13" customFormat="1" ht="11.25" x14ac:dyDescent="0.2">
      <c r="B1217" s="159"/>
      <c r="D1217" s="152" t="s">
        <v>384</v>
      </c>
      <c r="E1217" s="160" t="s">
        <v>1</v>
      </c>
      <c r="F1217" s="161" t="s">
        <v>387</v>
      </c>
      <c r="H1217" s="162">
        <v>9.6349999999999998</v>
      </c>
      <c r="I1217" s="163"/>
      <c r="L1217" s="159"/>
      <c r="M1217" s="164"/>
      <c r="T1217" s="165"/>
      <c r="AT1217" s="160" t="s">
        <v>384</v>
      </c>
      <c r="AU1217" s="160" t="s">
        <v>85</v>
      </c>
      <c r="AV1217" s="13" t="s">
        <v>382</v>
      </c>
      <c r="AW1217" s="13" t="s">
        <v>32</v>
      </c>
      <c r="AX1217" s="13" t="s">
        <v>83</v>
      </c>
      <c r="AY1217" s="160" t="s">
        <v>375</v>
      </c>
    </row>
    <row r="1218" spans="2:65" s="1" customFormat="1" ht="24.2" customHeight="1" x14ac:dyDescent="0.2">
      <c r="B1218" s="32"/>
      <c r="C1218" s="138" t="s">
        <v>1940</v>
      </c>
      <c r="D1218" s="138" t="s">
        <v>377</v>
      </c>
      <c r="E1218" s="139" t="s">
        <v>1547</v>
      </c>
      <c r="F1218" s="140" t="s">
        <v>1548</v>
      </c>
      <c r="G1218" s="141" t="s">
        <v>641</v>
      </c>
      <c r="H1218" s="142">
        <v>64.2</v>
      </c>
      <c r="I1218" s="143"/>
      <c r="J1218" s="144">
        <f>ROUND(I1218*H1218,2)</f>
        <v>0</v>
      </c>
      <c r="K1218" s="140" t="s">
        <v>381</v>
      </c>
      <c r="L1218" s="32"/>
      <c r="M1218" s="145" t="s">
        <v>1</v>
      </c>
      <c r="N1218" s="146" t="s">
        <v>41</v>
      </c>
      <c r="P1218" s="147">
        <f>O1218*H1218</f>
        <v>0</v>
      </c>
      <c r="Q1218" s="147">
        <v>9.3999999999999997E-4</v>
      </c>
      <c r="R1218" s="147">
        <f>Q1218*H1218</f>
        <v>6.0347999999999999E-2</v>
      </c>
      <c r="S1218" s="147">
        <v>0</v>
      </c>
      <c r="T1218" s="148">
        <f>S1218*H1218</f>
        <v>0</v>
      </c>
      <c r="AR1218" s="149" t="s">
        <v>491</v>
      </c>
      <c r="AT1218" s="149" t="s">
        <v>377</v>
      </c>
      <c r="AU1218" s="149" t="s">
        <v>85</v>
      </c>
      <c r="AY1218" s="17" t="s">
        <v>375</v>
      </c>
      <c r="BE1218" s="150">
        <f>IF(N1218="základní",J1218,0)</f>
        <v>0</v>
      </c>
      <c r="BF1218" s="150">
        <f>IF(N1218="snížená",J1218,0)</f>
        <v>0</v>
      </c>
      <c r="BG1218" s="150">
        <f>IF(N1218="zákl. přenesená",J1218,0)</f>
        <v>0</v>
      </c>
      <c r="BH1218" s="150">
        <f>IF(N1218="sníž. přenesená",J1218,0)</f>
        <v>0</v>
      </c>
      <c r="BI1218" s="150">
        <f>IF(N1218="nulová",J1218,0)</f>
        <v>0</v>
      </c>
      <c r="BJ1218" s="17" t="s">
        <v>83</v>
      </c>
      <c r="BK1218" s="150">
        <f>ROUND(I1218*H1218,2)</f>
        <v>0</v>
      </c>
      <c r="BL1218" s="17" t="s">
        <v>491</v>
      </c>
      <c r="BM1218" s="149" t="s">
        <v>1549</v>
      </c>
    </row>
    <row r="1219" spans="2:65" s="12" customFormat="1" ht="11.25" x14ac:dyDescent="0.2">
      <c r="B1219" s="151"/>
      <c r="D1219" s="152" t="s">
        <v>384</v>
      </c>
      <c r="E1219" s="153" t="s">
        <v>1</v>
      </c>
      <c r="F1219" s="154" t="s">
        <v>5383</v>
      </c>
      <c r="H1219" s="155">
        <v>4.08</v>
      </c>
      <c r="I1219" s="156"/>
      <c r="L1219" s="151"/>
      <c r="M1219" s="157"/>
      <c r="T1219" s="158"/>
      <c r="AT1219" s="153" t="s">
        <v>384</v>
      </c>
      <c r="AU1219" s="153" t="s">
        <v>85</v>
      </c>
      <c r="AV1219" s="12" t="s">
        <v>85</v>
      </c>
      <c r="AW1219" s="12" t="s">
        <v>32</v>
      </c>
      <c r="AX1219" s="12" t="s">
        <v>76</v>
      </c>
      <c r="AY1219" s="153" t="s">
        <v>375</v>
      </c>
    </row>
    <row r="1220" spans="2:65" s="12" customFormat="1" ht="11.25" x14ac:dyDescent="0.2">
      <c r="B1220" s="151"/>
      <c r="D1220" s="152" t="s">
        <v>384</v>
      </c>
      <c r="E1220" s="153" t="s">
        <v>1</v>
      </c>
      <c r="F1220" s="154" t="s">
        <v>5384</v>
      </c>
      <c r="H1220" s="155">
        <v>15.12</v>
      </c>
      <c r="I1220" s="156"/>
      <c r="L1220" s="151"/>
      <c r="M1220" s="157"/>
      <c r="T1220" s="158"/>
      <c r="AT1220" s="153" t="s">
        <v>384</v>
      </c>
      <c r="AU1220" s="153" t="s">
        <v>85</v>
      </c>
      <c r="AV1220" s="12" t="s">
        <v>85</v>
      </c>
      <c r="AW1220" s="12" t="s">
        <v>32</v>
      </c>
      <c r="AX1220" s="12" t="s">
        <v>76</v>
      </c>
      <c r="AY1220" s="153" t="s">
        <v>375</v>
      </c>
    </row>
    <row r="1221" spans="2:65" s="12" customFormat="1" ht="11.25" x14ac:dyDescent="0.2">
      <c r="B1221" s="151"/>
      <c r="D1221" s="152" t="s">
        <v>384</v>
      </c>
      <c r="E1221" s="153" t="s">
        <v>1</v>
      </c>
      <c r="F1221" s="154" t="s">
        <v>5385</v>
      </c>
      <c r="H1221" s="155">
        <v>35.340000000000003</v>
      </c>
      <c r="I1221" s="156"/>
      <c r="L1221" s="151"/>
      <c r="M1221" s="157"/>
      <c r="T1221" s="158"/>
      <c r="AT1221" s="153" t="s">
        <v>384</v>
      </c>
      <c r="AU1221" s="153" t="s">
        <v>85</v>
      </c>
      <c r="AV1221" s="12" t="s">
        <v>85</v>
      </c>
      <c r="AW1221" s="12" t="s">
        <v>32</v>
      </c>
      <c r="AX1221" s="12" t="s">
        <v>76</v>
      </c>
      <c r="AY1221" s="153" t="s">
        <v>375</v>
      </c>
    </row>
    <row r="1222" spans="2:65" s="12" customFormat="1" ht="11.25" x14ac:dyDescent="0.2">
      <c r="B1222" s="151"/>
      <c r="D1222" s="152" t="s">
        <v>384</v>
      </c>
      <c r="E1222" s="153" t="s">
        <v>1</v>
      </c>
      <c r="F1222" s="154" t="s">
        <v>5386</v>
      </c>
      <c r="H1222" s="155">
        <v>1.62</v>
      </c>
      <c r="I1222" s="156"/>
      <c r="L1222" s="151"/>
      <c r="M1222" s="157"/>
      <c r="T1222" s="158"/>
      <c r="AT1222" s="153" t="s">
        <v>384</v>
      </c>
      <c r="AU1222" s="153" t="s">
        <v>85</v>
      </c>
      <c r="AV1222" s="12" t="s">
        <v>85</v>
      </c>
      <c r="AW1222" s="12" t="s">
        <v>32</v>
      </c>
      <c r="AX1222" s="12" t="s">
        <v>76</v>
      </c>
      <c r="AY1222" s="153" t="s">
        <v>375</v>
      </c>
    </row>
    <row r="1223" spans="2:65" s="12" customFormat="1" ht="11.25" x14ac:dyDescent="0.2">
      <c r="B1223" s="151"/>
      <c r="D1223" s="152" t="s">
        <v>384</v>
      </c>
      <c r="E1223" s="153" t="s">
        <v>1</v>
      </c>
      <c r="F1223" s="154" t="s">
        <v>5387</v>
      </c>
      <c r="H1223" s="155">
        <v>6.96</v>
      </c>
      <c r="I1223" s="156"/>
      <c r="L1223" s="151"/>
      <c r="M1223" s="157"/>
      <c r="T1223" s="158"/>
      <c r="AT1223" s="153" t="s">
        <v>384</v>
      </c>
      <c r="AU1223" s="153" t="s">
        <v>85</v>
      </c>
      <c r="AV1223" s="12" t="s">
        <v>85</v>
      </c>
      <c r="AW1223" s="12" t="s">
        <v>32</v>
      </c>
      <c r="AX1223" s="12" t="s">
        <v>76</v>
      </c>
      <c r="AY1223" s="153" t="s">
        <v>375</v>
      </c>
    </row>
    <row r="1224" spans="2:65" s="12" customFormat="1" ht="11.25" x14ac:dyDescent="0.2">
      <c r="B1224" s="151"/>
      <c r="D1224" s="152" t="s">
        <v>384</v>
      </c>
      <c r="E1224" s="153" t="s">
        <v>1</v>
      </c>
      <c r="F1224" s="154" t="s">
        <v>5388</v>
      </c>
      <c r="H1224" s="155">
        <v>1.08</v>
      </c>
      <c r="I1224" s="156"/>
      <c r="L1224" s="151"/>
      <c r="M1224" s="157"/>
      <c r="T1224" s="158"/>
      <c r="AT1224" s="153" t="s">
        <v>384</v>
      </c>
      <c r="AU1224" s="153" t="s">
        <v>85</v>
      </c>
      <c r="AV1224" s="12" t="s">
        <v>85</v>
      </c>
      <c r="AW1224" s="12" t="s">
        <v>32</v>
      </c>
      <c r="AX1224" s="12" t="s">
        <v>76</v>
      </c>
      <c r="AY1224" s="153" t="s">
        <v>375</v>
      </c>
    </row>
    <row r="1225" spans="2:65" s="13" customFormat="1" ht="11.25" x14ac:dyDescent="0.2">
      <c r="B1225" s="159"/>
      <c r="D1225" s="152" t="s">
        <v>384</v>
      </c>
      <c r="E1225" s="160" t="s">
        <v>1</v>
      </c>
      <c r="F1225" s="161" t="s">
        <v>387</v>
      </c>
      <c r="H1225" s="162">
        <v>64.2</v>
      </c>
      <c r="I1225" s="163"/>
      <c r="L1225" s="159"/>
      <c r="M1225" s="164"/>
      <c r="T1225" s="165"/>
      <c r="AT1225" s="160" t="s">
        <v>384</v>
      </c>
      <c r="AU1225" s="160" t="s">
        <v>85</v>
      </c>
      <c r="AV1225" s="13" t="s">
        <v>382</v>
      </c>
      <c r="AW1225" s="13" t="s">
        <v>32</v>
      </c>
      <c r="AX1225" s="13" t="s">
        <v>83</v>
      </c>
      <c r="AY1225" s="160" t="s">
        <v>375</v>
      </c>
    </row>
    <row r="1226" spans="2:65" s="1" customFormat="1" ht="24.2" customHeight="1" x14ac:dyDescent="0.2">
      <c r="B1226" s="32"/>
      <c r="C1226" s="138" t="s">
        <v>1945</v>
      </c>
      <c r="D1226" s="138" t="s">
        <v>377</v>
      </c>
      <c r="E1226" s="139" t="s">
        <v>5389</v>
      </c>
      <c r="F1226" s="140" t="s">
        <v>5390</v>
      </c>
      <c r="G1226" s="141" t="s">
        <v>641</v>
      </c>
      <c r="H1226" s="142">
        <v>10.186</v>
      </c>
      <c r="I1226" s="143"/>
      <c r="J1226" s="144">
        <f>ROUND(I1226*H1226,2)</f>
        <v>0</v>
      </c>
      <c r="K1226" s="140" t="s">
        <v>381</v>
      </c>
      <c r="L1226" s="32"/>
      <c r="M1226" s="145" t="s">
        <v>1</v>
      </c>
      <c r="N1226" s="146" t="s">
        <v>41</v>
      </c>
      <c r="P1226" s="147">
        <f>O1226*H1226</f>
        <v>0</v>
      </c>
      <c r="Q1226" s="147">
        <v>5.9000000000000003E-4</v>
      </c>
      <c r="R1226" s="147">
        <f>Q1226*H1226</f>
        <v>6.0097400000000004E-3</v>
      </c>
      <c r="S1226" s="147">
        <v>0</v>
      </c>
      <c r="T1226" s="148">
        <f>S1226*H1226</f>
        <v>0</v>
      </c>
      <c r="AR1226" s="149" t="s">
        <v>491</v>
      </c>
      <c r="AT1226" s="149" t="s">
        <v>377</v>
      </c>
      <c r="AU1226" s="149" t="s">
        <v>85</v>
      </c>
      <c r="AY1226" s="17" t="s">
        <v>375</v>
      </c>
      <c r="BE1226" s="150">
        <f>IF(N1226="základní",J1226,0)</f>
        <v>0</v>
      </c>
      <c r="BF1226" s="150">
        <f>IF(N1226="snížená",J1226,0)</f>
        <v>0</v>
      </c>
      <c r="BG1226" s="150">
        <f>IF(N1226="zákl. přenesená",J1226,0)</f>
        <v>0</v>
      </c>
      <c r="BH1226" s="150">
        <f>IF(N1226="sníž. přenesená",J1226,0)</f>
        <v>0</v>
      </c>
      <c r="BI1226" s="150">
        <f>IF(N1226="nulová",J1226,0)</f>
        <v>0</v>
      </c>
      <c r="BJ1226" s="17" t="s">
        <v>83</v>
      </c>
      <c r="BK1226" s="150">
        <f>ROUND(I1226*H1226,2)</f>
        <v>0</v>
      </c>
      <c r="BL1226" s="17" t="s">
        <v>491</v>
      </c>
      <c r="BM1226" s="149" t="s">
        <v>5391</v>
      </c>
    </row>
    <row r="1227" spans="2:65" s="1" customFormat="1" ht="29.25" x14ac:dyDescent="0.2">
      <c r="B1227" s="32"/>
      <c r="D1227" s="152" t="s">
        <v>1139</v>
      </c>
      <c r="F1227" s="189" t="s">
        <v>5392</v>
      </c>
      <c r="I1227" s="190"/>
      <c r="L1227" s="32"/>
      <c r="M1227" s="191"/>
      <c r="T1227" s="56"/>
      <c r="AT1227" s="17" t="s">
        <v>1139</v>
      </c>
      <c r="AU1227" s="17" t="s">
        <v>85</v>
      </c>
    </row>
    <row r="1228" spans="2:65" s="14" customFormat="1" ht="11.25" x14ac:dyDescent="0.2">
      <c r="B1228" s="166"/>
      <c r="D1228" s="152" t="s">
        <v>384</v>
      </c>
      <c r="E1228" s="167" t="s">
        <v>1</v>
      </c>
      <c r="F1228" s="168" t="s">
        <v>5393</v>
      </c>
      <c r="H1228" s="167" t="s">
        <v>1</v>
      </c>
      <c r="I1228" s="169"/>
      <c r="L1228" s="166"/>
      <c r="M1228" s="170"/>
      <c r="T1228" s="171"/>
      <c r="AT1228" s="167" t="s">
        <v>384</v>
      </c>
      <c r="AU1228" s="167" t="s">
        <v>85</v>
      </c>
      <c r="AV1228" s="14" t="s">
        <v>83</v>
      </c>
      <c r="AW1228" s="14" t="s">
        <v>32</v>
      </c>
      <c r="AX1228" s="14" t="s">
        <v>76</v>
      </c>
      <c r="AY1228" s="167" t="s">
        <v>375</v>
      </c>
    </row>
    <row r="1229" spans="2:65" s="12" customFormat="1" ht="11.25" x14ac:dyDescent="0.2">
      <c r="B1229" s="151"/>
      <c r="D1229" s="152" t="s">
        <v>384</v>
      </c>
      <c r="E1229" s="153" t="s">
        <v>1</v>
      </c>
      <c r="F1229" s="154" t="s">
        <v>5394</v>
      </c>
      <c r="H1229" s="155">
        <v>10.186</v>
      </c>
      <c r="I1229" s="156"/>
      <c r="L1229" s="151"/>
      <c r="M1229" s="157"/>
      <c r="T1229" s="158"/>
      <c r="AT1229" s="153" t="s">
        <v>384</v>
      </c>
      <c r="AU1229" s="153" t="s">
        <v>85</v>
      </c>
      <c r="AV1229" s="12" t="s">
        <v>85</v>
      </c>
      <c r="AW1229" s="12" t="s">
        <v>32</v>
      </c>
      <c r="AX1229" s="12" t="s">
        <v>76</v>
      </c>
      <c r="AY1229" s="153" t="s">
        <v>375</v>
      </c>
    </row>
    <row r="1230" spans="2:65" s="13" customFormat="1" ht="11.25" x14ac:dyDescent="0.2">
      <c r="B1230" s="159"/>
      <c r="D1230" s="152" t="s">
        <v>384</v>
      </c>
      <c r="E1230" s="160" t="s">
        <v>1</v>
      </c>
      <c r="F1230" s="161" t="s">
        <v>387</v>
      </c>
      <c r="H1230" s="162">
        <v>10.186</v>
      </c>
      <c r="I1230" s="163"/>
      <c r="L1230" s="159"/>
      <c r="M1230" s="164"/>
      <c r="T1230" s="165"/>
      <c r="AT1230" s="160" t="s">
        <v>384</v>
      </c>
      <c r="AU1230" s="160" t="s">
        <v>85</v>
      </c>
      <c r="AV1230" s="13" t="s">
        <v>382</v>
      </c>
      <c r="AW1230" s="13" t="s">
        <v>32</v>
      </c>
      <c r="AX1230" s="13" t="s">
        <v>83</v>
      </c>
      <c r="AY1230" s="160" t="s">
        <v>375</v>
      </c>
    </row>
    <row r="1231" spans="2:65" s="1" customFormat="1" ht="24.2" customHeight="1" x14ac:dyDescent="0.2">
      <c r="B1231" s="32"/>
      <c r="C1231" s="138" t="s">
        <v>1951</v>
      </c>
      <c r="D1231" s="138" t="s">
        <v>377</v>
      </c>
      <c r="E1231" s="139" t="s">
        <v>5389</v>
      </c>
      <c r="F1231" s="140" t="s">
        <v>5390</v>
      </c>
      <c r="G1231" s="141" t="s">
        <v>641</v>
      </c>
      <c r="H1231" s="142">
        <v>21.695</v>
      </c>
      <c r="I1231" s="143"/>
      <c r="J1231" s="144">
        <f>ROUND(I1231*H1231,2)</f>
        <v>0</v>
      </c>
      <c r="K1231" s="140" t="s">
        <v>381</v>
      </c>
      <c r="L1231" s="32"/>
      <c r="M1231" s="145" t="s">
        <v>1</v>
      </c>
      <c r="N1231" s="146" t="s">
        <v>41</v>
      </c>
      <c r="P1231" s="147">
        <f>O1231*H1231</f>
        <v>0</v>
      </c>
      <c r="Q1231" s="147">
        <v>5.9000000000000003E-4</v>
      </c>
      <c r="R1231" s="147">
        <f>Q1231*H1231</f>
        <v>1.280005E-2</v>
      </c>
      <c r="S1231" s="147">
        <v>0</v>
      </c>
      <c r="T1231" s="148">
        <f>S1231*H1231</f>
        <v>0</v>
      </c>
      <c r="AR1231" s="149" t="s">
        <v>491</v>
      </c>
      <c r="AT1231" s="149" t="s">
        <v>377</v>
      </c>
      <c r="AU1231" s="149" t="s">
        <v>85</v>
      </c>
      <c r="AY1231" s="17" t="s">
        <v>375</v>
      </c>
      <c r="BE1231" s="150">
        <f>IF(N1231="základní",J1231,0)</f>
        <v>0</v>
      </c>
      <c r="BF1231" s="150">
        <f>IF(N1231="snížená",J1231,0)</f>
        <v>0</v>
      </c>
      <c r="BG1231" s="150">
        <f>IF(N1231="zákl. přenesená",J1231,0)</f>
        <v>0</v>
      </c>
      <c r="BH1231" s="150">
        <f>IF(N1231="sníž. přenesená",J1231,0)</f>
        <v>0</v>
      </c>
      <c r="BI1231" s="150">
        <f>IF(N1231="nulová",J1231,0)</f>
        <v>0</v>
      </c>
      <c r="BJ1231" s="17" t="s">
        <v>83</v>
      </c>
      <c r="BK1231" s="150">
        <f>ROUND(I1231*H1231,2)</f>
        <v>0</v>
      </c>
      <c r="BL1231" s="17" t="s">
        <v>491</v>
      </c>
      <c r="BM1231" s="149" t="s">
        <v>5395</v>
      </c>
    </row>
    <row r="1232" spans="2:65" s="1" customFormat="1" ht="29.25" x14ac:dyDescent="0.2">
      <c r="B1232" s="32"/>
      <c r="D1232" s="152" t="s">
        <v>1139</v>
      </c>
      <c r="F1232" s="189" t="s">
        <v>5396</v>
      </c>
      <c r="I1232" s="190"/>
      <c r="L1232" s="32"/>
      <c r="M1232" s="191"/>
      <c r="T1232" s="56"/>
      <c r="AT1232" s="17" t="s">
        <v>1139</v>
      </c>
      <c r="AU1232" s="17" t="s">
        <v>85</v>
      </c>
    </row>
    <row r="1233" spans="2:65" s="14" customFormat="1" ht="11.25" x14ac:dyDescent="0.2">
      <c r="B1233" s="166"/>
      <c r="D1233" s="152" t="s">
        <v>384</v>
      </c>
      <c r="E1233" s="167" t="s">
        <v>1</v>
      </c>
      <c r="F1233" s="168" t="s">
        <v>5397</v>
      </c>
      <c r="H1233" s="167" t="s">
        <v>1</v>
      </c>
      <c r="I1233" s="169"/>
      <c r="L1233" s="166"/>
      <c r="M1233" s="170"/>
      <c r="T1233" s="171"/>
      <c r="AT1233" s="167" t="s">
        <v>384</v>
      </c>
      <c r="AU1233" s="167" t="s">
        <v>85</v>
      </c>
      <c r="AV1233" s="14" t="s">
        <v>83</v>
      </c>
      <c r="AW1233" s="14" t="s">
        <v>32</v>
      </c>
      <c r="AX1233" s="14" t="s">
        <v>76</v>
      </c>
      <c r="AY1233" s="167" t="s">
        <v>375</v>
      </c>
    </row>
    <row r="1234" spans="2:65" s="12" customFormat="1" ht="11.25" x14ac:dyDescent="0.2">
      <c r="B1234" s="151"/>
      <c r="D1234" s="152" t="s">
        <v>384</v>
      </c>
      <c r="E1234" s="153" t="s">
        <v>1</v>
      </c>
      <c r="F1234" s="154" t="s">
        <v>5398</v>
      </c>
      <c r="H1234" s="155">
        <v>21.695</v>
      </c>
      <c r="I1234" s="156"/>
      <c r="L1234" s="151"/>
      <c r="M1234" s="157"/>
      <c r="T1234" s="158"/>
      <c r="AT1234" s="153" t="s">
        <v>384</v>
      </c>
      <c r="AU1234" s="153" t="s">
        <v>85</v>
      </c>
      <c r="AV1234" s="12" t="s">
        <v>85</v>
      </c>
      <c r="AW1234" s="12" t="s">
        <v>32</v>
      </c>
      <c r="AX1234" s="12" t="s">
        <v>76</v>
      </c>
      <c r="AY1234" s="153" t="s">
        <v>375</v>
      </c>
    </row>
    <row r="1235" spans="2:65" s="13" customFormat="1" ht="11.25" x14ac:dyDescent="0.2">
      <c r="B1235" s="159"/>
      <c r="D1235" s="152" t="s">
        <v>384</v>
      </c>
      <c r="E1235" s="160" t="s">
        <v>1</v>
      </c>
      <c r="F1235" s="161" t="s">
        <v>387</v>
      </c>
      <c r="H1235" s="162">
        <v>21.695</v>
      </c>
      <c r="I1235" s="163"/>
      <c r="L1235" s="159"/>
      <c r="M1235" s="164"/>
      <c r="T1235" s="165"/>
      <c r="AT1235" s="160" t="s">
        <v>384</v>
      </c>
      <c r="AU1235" s="160" t="s">
        <v>85</v>
      </c>
      <c r="AV1235" s="13" t="s">
        <v>382</v>
      </c>
      <c r="AW1235" s="13" t="s">
        <v>32</v>
      </c>
      <c r="AX1235" s="13" t="s">
        <v>83</v>
      </c>
      <c r="AY1235" s="160" t="s">
        <v>375</v>
      </c>
    </row>
    <row r="1236" spans="2:65" s="1" customFormat="1" ht="24.2" customHeight="1" x14ac:dyDescent="0.2">
      <c r="B1236" s="32"/>
      <c r="C1236" s="138" t="s">
        <v>1956</v>
      </c>
      <c r="D1236" s="138" t="s">
        <v>377</v>
      </c>
      <c r="E1236" s="139" t="s">
        <v>5389</v>
      </c>
      <c r="F1236" s="140" t="s">
        <v>5390</v>
      </c>
      <c r="G1236" s="141" t="s">
        <v>641</v>
      </c>
      <c r="H1236" s="142">
        <v>43.89</v>
      </c>
      <c r="I1236" s="143"/>
      <c r="J1236" s="144">
        <f>ROUND(I1236*H1236,2)</f>
        <v>0</v>
      </c>
      <c r="K1236" s="140" t="s">
        <v>381</v>
      </c>
      <c r="L1236" s="32"/>
      <c r="M1236" s="145" t="s">
        <v>1</v>
      </c>
      <c r="N1236" s="146" t="s">
        <v>41</v>
      </c>
      <c r="P1236" s="147">
        <f>O1236*H1236</f>
        <v>0</v>
      </c>
      <c r="Q1236" s="147">
        <v>5.9000000000000003E-4</v>
      </c>
      <c r="R1236" s="147">
        <f>Q1236*H1236</f>
        <v>2.5895100000000001E-2</v>
      </c>
      <c r="S1236" s="147">
        <v>0</v>
      </c>
      <c r="T1236" s="148">
        <f>S1236*H1236</f>
        <v>0</v>
      </c>
      <c r="AR1236" s="149" t="s">
        <v>491</v>
      </c>
      <c r="AT1236" s="149" t="s">
        <v>377</v>
      </c>
      <c r="AU1236" s="149" t="s">
        <v>85</v>
      </c>
      <c r="AY1236" s="17" t="s">
        <v>375</v>
      </c>
      <c r="BE1236" s="150">
        <f>IF(N1236="základní",J1236,0)</f>
        <v>0</v>
      </c>
      <c r="BF1236" s="150">
        <f>IF(N1236="snížená",J1236,0)</f>
        <v>0</v>
      </c>
      <c r="BG1236" s="150">
        <f>IF(N1236="zákl. přenesená",J1236,0)</f>
        <v>0</v>
      </c>
      <c r="BH1236" s="150">
        <f>IF(N1236="sníž. přenesená",J1236,0)</f>
        <v>0</v>
      </c>
      <c r="BI1236" s="150">
        <f>IF(N1236="nulová",J1236,0)</f>
        <v>0</v>
      </c>
      <c r="BJ1236" s="17" t="s">
        <v>83</v>
      </c>
      <c r="BK1236" s="150">
        <f>ROUND(I1236*H1236,2)</f>
        <v>0</v>
      </c>
      <c r="BL1236" s="17" t="s">
        <v>491</v>
      </c>
      <c r="BM1236" s="149" t="s">
        <v>5399</v>
      </c>
    </row>
    <row r="1237" spans="2:65" s="1" customFormat="1" ht="29.25" x14ac:dyDescent="0.2">
      <c r="B1237" s="32"/>
      <c r="D1237" s="152" t="s">
        <v>1139</v>
      </c>
      <c r="F1237" s="189" t="s">
        <v>5392</v>
      </c>
      <c r="I1237" s="190"/>
      <c r="L1237" s="32"/>
      <c r="M1237" s="191"/>
      <c r="T1237" s="56"/>
      <c r="AT1237" s="17" t="s">
        <v>1139</v>
      </c>
      <c r="AU1237" s="17" t="s">
        <v>85</v>
      </c>
    </row>
    <row r="1238" spans="2:65" s="14" customFormat="1" ht="11.25" x14ac:dyDescent="0.2">
      <c r="B1238" s="166"/>
      <c r="D1238" s="152" t="s">
        <v>384</v>
      </c>
      <c r="E1238" s="167" t="s">
        <v>1</v>
      </c>
      <c r="F1238" s="168" t="s">
        <v>5400</v>
      </c>
      <c r="H1238" s="167" t="s">
        <v>1</v>
      </c>
      <c r="I1238" s="169"/>
      <c r="L1238" s="166"/>
      <c r="M1238" s="170"/>
      <c r="T1238" s="171"/>
      <c r="AT1238" s="167" t="s">
        <v>384</v>
      </c>
      <c r="AU1238" s="167" t="s">
        <v>85</v>
      </c>
      <c r="AV1238" s="14" t="s">
        <v>83</v>
      </c>
      <c r="AW1238" s="14" t="s">
        <v>32</v>
      </c>
      <c r="AX1238" s="14" t="s">
        <v>76</v>
      </c>
      <c r="AY1238" s="167" t="s">
        <v>375</v>
      </c>
    </row>
    <row r="1239" spans="2:65" s="12" customFormat="1" ht="11.25" x14ac:dyDescent="0.2">
      <c r="B1239" s="151"/>
      <c r="D1239" s="152" t="s">
        <v>384</v>
      </c>
      <c r="E1239" s="153" t="s">
        <v>1</v>
      </c>
      <c r="F1239" s="154" t="s">
        <v>5401</v>
      </c>
      <c r="H1239" s="155">
        <v>13.28</v>
      </c>
      <c r="I1239" s="156"/>
      <c r="L1239" s="151"/>
      <c r="M1239" s="157"/>
      <c r="T1239" s="158"/>
      <c r="AT1239" s="153" t="s">
        <v>384</v>
      </c>
      <c r="AU1239" s="153" t="s">
        <v>85</v>
      </c>
      <c r="AV1239" s="12" t="s">
        <v>85</v>
      </c>
      <c r="AW1239" s="12" t="s">
        <v>32</v>
      </c>
      <c r="AX1239" s="12" t="s">
        <v>76</v>
      </c>
      <c r="AY1239" s="153" t="s">
        <v>375</v>
      </c>
    </row>
    <row r="1240" spans="2:65" s="12" customFormat="1" ht="11.25" x14ac:dyDescent="0.2">
      <c r="B1240" s="151"/>
      <c r="D1240" s="152" t="s">
        <v>384</v>
      </c>
      <c r="E1240" s="153" t="s">
        <v>1</v>
      </c>
      <c r="F1240" s="154" t="s">
        <v>5402</v>
      </c>
      <c r="H1240" s="155">
        <v>30.61</v>
      </c>
      <c r="I1240" s="156"/>
      <c r="L1240" s="151"/>
      <c r="M1240" s="157"/>
      <c r="T1240" s="158"/>
      <c r="AT1240" s="153" t="s">
        <v>384</v>
      </c>
      <c r="AU1240" s="153" t="s">
        <v>85</v>
      </c>
      <c r="AV1240" s="12" t="s">
        <v>85</v>
      </c>
      <c r="AW1240" s="12" t="s">
        <v>32</v>
      </c>
      <c r="AX1240" s="12" t="s">
        <v>76</v>
      </c>
      <c r="AY1240" s="153" t="s">
        <v>375</v>
      </c>
    </row>
    <row r="1241" spans="2:65" s="13" customFormat="1" ht="11.25" x14ac:dyDescent="0.2">
      <c r="B1241" s="159"/>
      <c r="D1241" s="152" t="s">
        <v>384</v>
      </c>
      <c r="E1241" s="160" t="s">
        <v>1</v>
      </c>
      <c r="F1241" s="161" t="s">
        <v>387</v>
      </c>
      <c r="H1241" s="162">
        <v>43.89</v>
      </c>
      <c r="I1241" s="163"/>
      <c r="L1241" s="159"/>
      <c r="M1241" s="164"/>
      <c r="T1241" s="165"/>
      <c r="AT1241" s="160" t="s">
        <v>384</v>
      </c>
      <c r="AU1241" s="160" t="s">
        <v>85</v>
      </c>
      <c r="AV1241" s="13" t="s">
        <v>382</v>
      </c>
      <c r="AW1241" s="13" t="s">
        <v>32</v>
      </c>
      <c r="AX1241" s="13" t="s">
        <v>83</v>
      </c>
      <c r="AY1241" s="160" t="s">
        <v>375</v>
      </c>
    </row>
    <row r="1242" spans="2:65" s="1" customFormat="1" ht="24.2" customHeight="1" x14ac:dyDescent="0.2">
      <c r="B1242" s="32"/>
      <c r="C1242" s="138" t="s">
        <v>1961</v>
      </c>
      <c r="D1242" s="138" t="s">
        <v>377</v>
      </c>
      <c r="E1242" s="139" t="s">
        <v>5403</v>
      </c>
      <c r="F1242" s="140" t="s">
        <v>5404</v>
      </c>
      <c r="G1242" s="141" t="s">
        <v>641</v>
      </c>
      <c r="H1242" s="142">
        <v>26.35</v>
      </c>
      <c r="I1242" s="143"/>
      <c r="J1242" s="144">
        <f>ROUND(I1242*H1242,2)</f>
        <v>0</v>
      </c>
      <c r="K1242" s="140" t="s">
        <v>381</v>
      </c>
      <c r="L1242" s="32"/>
      <c r="M1242" s="145" t="s">
        <v>1</v>
      </c>
      <c r="N1242" s="146" t="s">
        <v>41</v>
      </c>
      <c r="P1242" s="147">
        <f>O1242*H1242</f>
        <v>0</v>
      </c>
      <c r="Q1242" s="147">
        <v>7.6999999999999996E-4</v>
      </c>
      <c r="R1242" s="147">
        <f>Q1242*H1242</f>
        <v>2.0289499999999999E-2</v>
      </c>
      <c r="S1242" s="147">
        <v>0</v>
      </c>
      <c r="T1242" s="148">
        <f>S1242*H1242</f>
        <v>0</v>
      </c>
      <c r="AR1242" s="149" t="s">
        <v>491</v>
      </c>
      <c r="AT1242" s="149" t="s">
        <v>377</v>
      </c>
      <c r="AU1242" s="149" t="s">
        <v>85</v>
      </c>
      <c r="AY1242" s="17" t="s">
        <v>375</v>
      </c>
      <c r="BE1242" s="150">
        <f>IF(N1242="základní",J1242,0)</f>
        <v>0</v>
      </c>
      <c r="BF1242" s="150">
        <f>IF(N1242="snížená",J1242,0)</f>
        <v>0</v>
      </c>
      <c r="BG1242" s="150">
        <f>IF(N1242="zákl. přenesená",J1242,0)</f>
        <v>0</v>
      </c>
      <c r="BH1242" s="150">
        <f>IF(N1242="sníž. přenesená",J1242,0)</f>
        <v>0</v>
      </c>
      <c r="BI1242" s="150">
        <f>IF(N1242="nulová",J1242,0)</f>
        <v>0</v>
      </c>
      <c r="BJ1242" s="17" t="s">
        <v>83</v>
      </c>
      <c r="BK1242" s="150">
        <f>ROUND(I1242*H1242,2)</f>
        <v>0</v>
      </c>
      <c r="BL1242" s="17" t="s">
        <v>491</v>
      </c>
      <c r="BM1242" s="149" t="s">
        <v>5405</v>
      </c>
    </row>
    <row r="1243" spans="2:65" s="14" customFormat="1" ht="11.25" x14ac:dyDescent="0.2">
      <c r="B1243" s="166"/>
      <c r="D1243" s="152" t="s">
        <v>384</v>
      </c>
      <c r="E1243" s="167" t="s">
        <v>1</v>
      </c>
      <c r="F1243" s="168" t="s">
        <v>5406</v>
      </c>
      <c r="H1243" s="167" t="s">
        <v>1</v>
      </c>
      <c r="I1243" s="169"/>
      <c r="L1243" s="166"/>
      <c r="M1243" s="170"/>
      <c r="T1243" s="171"/>
      <c r="AT1243" s="167" t="s">
        <v>384</v>
      </c>
      <c r="AU1243" s="167" t="s">
        <v>85</v>
      </c>
      <c r="AV1243" s="14" t="s">
        <v>83</v>
      </c>
      <c r="AW1243" s="14" t="s">
        <v>32</v>
      </c>
      <c r="AX1243" s="14" t="s">
        <v>76</v>
      </c>
      <c r="AY1243" s="167" t="s">
        <v>375</v>
      </c>
    </row>
    <row r="1244" spans="2:65" s="12" customFormat="1" ht="11.25" x14ac:dyDescent="0.2">
      <c r="B1244" s="151"/>
      <c r="D1244" s="152" t="s">
        <v>384</v>
      </c>
      <c r="E1244" s="153" t="s">
        <v>1</v>
      </c>
      <c r="F1244" s="154" t="s">
        <v>5407</v>
      </c>
      <c r="H1244" s="155">
        <v>26.35</v>
      </c>
      <c r="I1244" s="156"/>
      <c r="L1244" s="151"/>
      <c r="M1244" s="157"/>
      <c r="T1244" s="158"/>
      <c r="AT1244" s="153" t="s">
        <v>384</v>
      </c>
      <c r="AU1244" s="153" t="s">
        <v>85</v>
      </c>
      <c r="AV1244" s="12" t="s">
        <v>85</v>
      </c>
      <c r="AW1244" s="12" t="s">
        <v>32</v>
      </c>
      <c r="AX1244" s="12" t="s">
        <v>76</v>
      </c>
      <c r="AY1244" s="153" t="s">
        <v>375</v>
      </c>
    </row>
    <row r="1245" spans="2:65" s="13" customFormat="1" ht="11.25" x14ac:dyDescent="0.2">
      <c r="B1245" s="159"/>
      <c r="D1245" s="152" t="s">
        <v>384</v>
      </c>
      <c r="E1245" s="160" t="s">
        <v>1</v>
      </c>
      <c r="F1245" s="161" t="s">
        <v>387</v>
      </c>
      <c r="H1245" s="162">
        <v>26.35</v>
      </c>
      <c r="I1245" s="163"/>
      <c r="L1245" s="159"/>
      <c r="M1245" s="164"/>
      <c r="T1245" s="165"/>
      <c r="AT1245" s="160" t="s">
        <v>384</v>
      </c>
      <c r="AU1245" s="160" t="s">
        <v>85</v>
      </c>
      <c r="AV1245" s="13" t="s">
        <v>382</v>
      </c>
      <c r="AW1245" s="13" t="s">
        <v>32</v>
      </c>
      <c r="AX1245" s="13" t="s">
        <v>83</v>
      </c>
      <c r="AY1245" s="160" t="s">
        <v>375</v>
      </c>
    </row>
    <row r="1246" spans="2:65" s="1" customFormat="1" ht="24.2" customHeight="1" x14ac:dyDescent="0.2">
      <c r="B1246" s="32"/>
      <c r="C1246" s="138" t="s">
        <v>1967</v>
      </c>
      <c r="D1246" s="138" t="s">
        <v>377</v>
      </c>
      <c r="E1246" s="139" t="s">
        <v>5408</v>
      </c>
      <c r="F1246" s="140" t="s">
        <v>5409</v>
      </c>
      <c r="G1246" s="141" t="s">
        <v>641</v>
      </c>
      <c r="H1246" s="142">
        <v>31.49</v>
      </c>
      <c r="I1246" s="143"/>
      <c r="J1246" s="144">
        <f>ROUND(I1246*H1246,2)</f>
        <v>0</v>
      </c>
      <c r="K1246" s="140" t="s">
        <v>381</v>
      </c>
      <c r="L1246" s="32"/>
      <c r="M1246" s="145" t="s">
        <v>1</v>
      </c>
      <c r="N1246" s="146" t="s">
        <v>41</v>
      </c>
      <c r="P1246" s="147">
        <f>O1246*H1246</f>
        <v>0</v>
      </c>
      <c r="Q1246" s="147">
        <v>1.14E-3</v>
      </c>
      <c r="R1246" s="147">
        <f>Q1246*H1246</f>
        <v>3.5898599999999996E-2</v>
      </c>
      <c r="S1246" s="147">
        <v>0</v>
      </c>
      <c r="T1246" s="148">
        <f>S1246*H1246</f>
        <v>0</v>
      </c>
      <c r="AR1246" s="149" t="s">
        <v>491</v>
      </c>
      <c r="AT1246" s="149" t="s">
        <v>377</v>
      </c>
      <c r="AU1246" s="149" t="s">
        <v>85</v>
      </c>
      <c r="AY1246" s="17" t="s">
        <v>375</v>
      </c>
      <c r="BE1246" s="150">
        <f>IF(N1246="základní",J1246,0)</f>
        <v>0</v>
      </c>
      <c r="BF1246" s="150">
        <f>IF(N1246="snížená",J1246,0)</f>
        <v>0</v>
      </c>
      <c r="BG1246" s="150">
        <f>IF(N1246="zákl. přenesená",J1246,0)</f>
        <v>0</v>
      </c>
      <c r="BH1246" s="150">
        <f>IF(N1246="sníž. přenesená",J1246,0)</f>
        <v>0</v>
      </c>
      <c r="BI1246" s="150">
        <f>IF(N1246="nulová",J1246,0)</f>
        <v>0</v>
      </c>
      <c r="BJ1246" s="17" t="s">
        <v>83</v>
      </c>
      <c r="BK1246" s="150">
        <f>ROUND(I1246*H1246,2)</f>
        <v>0</v>
      </c>
      <c r="BL1246" s="17" t="s">
        <v>491</v>
      </c>
      <c r="BM1246" s="149" t="s">
        <v>5410</v>
      </c>
    </row>
    <row r="1247" spans="2:65" s="14" customFormat="1" ht="11.25" x14ac:dyDescent="0.2">
      <c r="B1247" s="166"/>
      <c r="D1247" s="152" t="s">
        <v>384</v>
      </c>
      <c r="E1247" s="167" t="s">
        <v>1</v>
      </c>
      <c r="F1247" s="168" t="s">
        <v>5411</v>
      </c>
      <c r="H1247" s="167" t="s">
        <v>1</v>
      </c>
      <c r="I1247" s="169"/>
      <c r="L1247" s="166"/>
      <c r="M1247" s="170"/>
      <c r="T1247" s="171"/>
      <c r="AT1247" s="167" t="s">
        <v>384</v>
      </c>
      <c r="AU1247" s="167" t="s">
        <v>85</v>
      </c>
      <c r="AV1247" s="14" t="s">
        <v>83</v>
      </c>
      <c r="AW1247" s="14" t="s">
        <v>32</v>
      </c>
      <c r="AX1247" s="14" t="s">
        <v>76</v>
      </c>
      <c r="AY1247" s="167" t="s">
        <v>375</v>
      </c>
    </row>
    <row r="1248" spans="2:65" s="12" customFormat="1" ht="11.25" x14ac:dyDescent="0.2">
      <c r="B1248" s="151"/>
      <c r="D1248" s="152" t="s">
        <v>384</v>
      </c>
      <c r="E1248" s="153" t="s">
        <v>1</v>
      </c>
      <c r="F1248" s="154" t="s">
        <v>5412</v>
      </c>
      <c r="H1248" s="155">
        <v>31.49</v>
      </c>
      <c r="I1248" s="156"/>
      <c r="L1248" s="151"/>
      <c r="M1248" s="157"/>
      <c r="T1248" s="158"/>
      <c r="AT1248" s="153" t="s">
        <v>384</v>
      </c>
      <c r="AU1248" s="153" t="s">
        <v>85</v>
      </c>
      <c r="AV1248" s="12" t="s">
        <v>85</v>
      </c>
      <c r="AW1248" s="12" t="s">
        <v>32</v>
      </c>
      <c r="AX1248" s="12" t="s">
        <v>76</v>
      </c>
      <c r="AY1248" s="153" t="s">
        <v>375</v>
      </c>
    </row>
    <row r="1249" spans="2:65" s="13" customFormat="1" ht="11.25" x14ac:dyDescent="0.2">
      <c r="B1249" s="159"/>
      <c r="D1249" s="152" t="s">
        <v>384</v>
      </c>
      <c r="E1249" s="160" t="s">
        <v>1</v>
      </c>
      <c r="F1249" s="161" t="s">
        <v>387</v>
      </c>
      <c r="H1249" s="162">
        <v>31.49</v>
      </c>
      <c r="I1249" s="163"/>
      <c r="L1249" s="159"/>
      <c r="M1249" s="164"/>
      <c r="T1249" s="165"/>
      <c r="AT1249" s="160" t="s">
        <v>384</v>
      </c>
      <c r="AU1249" s="160" t="s">
        <v>85</v>
      </c>
      <c r="AV1249" s="13" t="s">
        <v>382</v>
      </c>
      <c r="AW1249" s="13" t="s">
        <v>32</v>
      </c>
      <c r="AX1249" s="13" t="s">
        <v>83</v>
      </c>
      <c r="AY1249" s="160" t="s">
        <v>375</v>
      </c>
    </row>
    <row r="1250" spans="2:65" s="1" customFormat="1" ht="24.2" customHeight="1" x14ac:dyDescent="0.2">
      <c r="B1250" s="32"/>
      <c r="C1250" s="138" t="s">
        <v>1998</v>
      </c>
      <c r="D1250" s="138" t="s">
        <v>377</v>
      </c>
      <c r="E1250" s="139" t="s">
        <v>5413</v>
      </c>
      <c r="F1250" s="140" t="s">
        <v>5414</v>
      </c>
      <c r="G1250" s="141" t="s">
        <v>380</v>
      </c>
      <c r="H1250" s="142">
        <v>25.088999999999999</v>
      </c>
      <c r="I1250" s="143"/>
      <c r="J1250" s="144">
        <f>ROUND(I1250*H1250,2)</f>
        <v>0</v>
      </c>
      <c r="K1250" s="140" t="s">
        <v>381</v>
      </c>
      <c r="L1250" s="32"/>
      <c r="M1250" s="145" t="s">
        <v>1</v>
      </c>
      <c r="N1250" s="146" t="s">
        <v>41</v>
      </c>
      <c r="P1250" s="147">
        <f>O1250*H1250</f>
        <v>0</v>
      </c>
      <c r="Q1250" s="147">
        <v>2.2899999999999999E-3</v>
      </c>
      <c r="R1250" s="147">
        <f>Q1250*H1250</f>
        <v>5.7453809999999994E-2</v>
      </c>
      <c r="S1250" s="147">
        <v>0</v>
      </c>
      <c r="T1250" s="148">
        <f>S1250*H1250</f>
        <v>0</v>
      </c>
      <c r="AR1250" s="149" t="s">
        <v>491</v>
      </c>
      <c r="AT1250" s="149" t="s">
        <v>377</v>
      </c>
      <c r="AU1250" s="149" t="s">
        <v>85</v>
      </c>
      <c r="AY1250" s="17" t="s">
        <v>375</v>
      </c>
      <c r="BE1250" s="150">
        <f>IF(N1250="základní",J1250,0)</f>
        <v>0</v>
      </c>
      <c r="BF1250" s="150">
        <f>IF(N1250="snížená",J1250,0)</f>
        <v>0</v>
      </c>
      <c r="BG1250" s="150">
        <f>IF(N1250="zákl. přenesená",J1250,0)</f>
        <v>0</v>
      </c>
      <c r="BH1250" s="150">
        <f>IF(N1250="sníž. přenesená",J1250,0)</f>
        <v>0</v>
      </c>
      <c r="BI1250" s="150">
        <f>IF(N1250="nulová",J1250,0)</f>
        <v>0</v>
      </c>
      <c r="BJ1250" s="17" t="s">
        <v>83</v>
      </c>
      <c r="BK1250" s="150">
        <f>ROUND(I1250*H1250,2)</f>
        <v>0</v>
      </c>
      <c r="BL1250" s="17" t="s">
        <v>491</v>
      </c>
      <c r="BM1250" s="149" t="s">
        <v>5415</v>
      </c>
    </row>
    <row r="1251" spans="2:65" s="14" customFormat="1" ht="11.25" x14ac:dyDescent="0.2">
      <c r="B1251" s="166"/>
      <c r="D1251" s="152" t="s">
        <v>384</v>
      </c>
      <c r="E1251" s="167" t="s">
        <v>1</v>
      </c>
      <c r="F1251" s="168" t="s">
        <v>5416</v>
      </c>
      <c r="H1251" s="167" t="s">
        <v>1</v>
      </c>
      <c r="I1251" s="169"/>
      <c r="L1251" s="166"/>
      <c r="M1251" s="170"/>
      <c r="T1251" s="171"/>
      <c r="AT1251" s="167" t="s">
        <v>384</v>
      </c>
      <c r="AU1251" s="167" t="s">
        <v>85</v>
      </c>
      <c r="AV1251" s="14" t="s">
        <v>83</v>
      </c>
      <c r="AW1251" s="14" t="s">
        <v>32</v>
      </c>
      <c r="AX1251" s="14" t="s">
        <v>76</v>
      </c>
      <c r="AY1251" s="167" t="s">
        <v>375</v>
      </c>
    </row>
    <row r="1252" spans="2:65" s="12" customFormat="1" ht="11.25" x14ac:dyDescent="0.2">
      <c r="B1252" s="151"/>
      <c r="D1252" s="152" t="s">
        <v>384</v>
      </c>
      <c r="E1252" s="153" t="s">
        <v>1</v>
      </c>
      <c r="F1252" s="154" t="s">
        <v>5417</v>
      </c>
      <c r="H1252" s="155">
        <v>8.0719999999999992</v>
      </c>
      <c r="I1252" s="156"/>
      <c r="L1252" s="151"/>
      <c r="M1252" s="157"/>
      <c r="T1252" s="158"/>
      <c r="AT1252" s="153" t="s">
        <v>384</v>
      </c>
      <c r="AU1252" s="153" t="s">
        <v>85</v>
      </c>
      <c r="AV1252" s="12" t="s">
        <v>85</v>
      </c>
      <c r="AW1252" s="12" t="s">
        <v>32</v>
      </c>
      <c r="AX1252" s="12" t="s">
        <v>76</v>
      </c>
      <c r="AY1252" s="153" t="s">
        <v>375</v>
      </c>
    </row>
    <row r="1253" spans="2:65" s="14" customFormat="1" ht="11.25" x14ac:dyDescent="0.2">
      <c r="B1253" s="166"/>
      <c r="D1253" s="152" t="s">
        <v>384</v>
      </c>
      <c r="E1253" s="167" t="s">
        <v>1</v>
      </c>
      <c r="F1253" s="168" t="s">
        <v>5418</v>
      </c>
      <c r="H1253" s="167" t="s">
        <v>1</v>
      </c>
      <c r="I1253" s="169"/>
      <c r="L1253" s="166"/>
      <c r="M1253" s="170"/>
      <c r="T1253" s="171"/>
      <c r="AT1253" s="167" t="s">
        <v>384</v>
      </c>
      <c r="AU1253" s="167" t="s">
        <v>85</v>
      </c>
      <c r="AV1253" s="14" t="s">
        <v>83</v>
      </c>
      <c r="AW1253" s="14" t="s">
        <v>32</v>
      </c>
      <c r="AX1253" s="14" t="s">
        <v>76</v>
      </c>
      <c r="AY1253" s="167" t="s">
        <v>375</v>
      </c>
    </row>
    <row r="1254" spans="2:65" s="12" customFormat="1" ht="11.25" x14ac:dyDescent="0.2">
      <c r="B1254" s="151"/>
      <c r="D1254" s="152" t="s">
        <v>384</v>
      </c>
      <c r="E1254" s="153" t="s">
        <v>1</v>
      </c>
      <c r="F1254" s="154" t="s">
        <v>5419</v>
      </c>
      <c r="H1254" s="155">
        <v>0.34799999999999998</v>
      </c>
      <c r="I1254" s="156"/>
      <c r="L1254" s="151"/>
      <c r="M1254" s="157"/>
      <c r="T1254" s="158"/>
      <c r="AT1254" s="153" t="s">
        <v>384</v>
      </c>
      <c r="AU1254" s="153" t="s">
        <v>85</v>
      </c>
      <c r="AV1254" s="12" t="s">
        <v>85</v>
      </c>
      <c r="AW1254" s="12" t="s">
        <v>32</v>
      </c>
      <c r="AX1254" s="12" t="s">
        <v>76</v>
      </c>
      <c r="AY1254" s="153" t="s">
        <v>375</v>
      </c>
    </row>
    <row r="1255" spans="2:65" s="14" customFormat="1" ht="11.25" x14ac:dyDescent="0.2">
      <c r="B1255" s="166"/>
      <c r="D1255" s="152" t="s">
        <v>384</v>
      </c>
      <c r="E1255" s="167" t="s">
        <v>1</v>
      </c>
      <c r="F1255" s="168" t="s">
        <v>5420</v>
      </c>
      <c r="H1255" s="167" t="s">
        <v>1</v>
      </c>
      <c r="I1255" s="169"/>
      <c r="L1255" s="166"/>
      <c r="M1255" s="170"/>
      <c r="T1255" s="171"/>
      <c r="AT1255" s="167" t="s">
        <v>384</v>
      </c>
      <c r="AU1255" s="167" t="s">
        <v>85</v>
      </c>
      <c r="AV1255" s="14" t="s">
        <v>83</v>
      </c>
      <c r="AW1255" s="14" t="s">
        <v>32</v>
      </c>
      <c r="AX1255" s="14" t="s">
        <v>76</v>
      </c>
      <c r="AY1255" s="167" t="s">
        <v>375</v>
      </c>
    </row>
    <row r="1256" spans="2:65" s="12" customFormat="1" ht="11.25" x14ac:dyDescent="0.2">
      <c r="B1256" s="151"/>
      <c r="D1256" s="152" t="s">
        <v>384</v>
      </c>
      <c r="E1256" s="153" t="s">
        <v>1</v>
      </c>
      <c r="F1256" s="154" t="s">
        <v>5419</v>
      </c>
      <c r="H1256" s="155">
        <v>0.34799999999999998</v>
      </c>
      <c r="I1256" s="156"/>
      <c r="L1256" s="151"/>
      <c r="M1256" s="157"/>
      <c r="T1256" s="158"/>
      <c r="AT1256" s="153" t="s">
        <v>384</v>
      </c>
      <c r="AU1256" s="153" t="s">
        <v>85</v>
      </c>
      <c r="AV1256" s="12" t="s">
        <v>85</v>
      </c>
      <c r="AW1256" s="12" t="s">
        <v>32</v>
      </c>
      <c r="AX1256" s="12" t="s">
        <v>76</v>
      </c>
      <c r="AY1256" s="153" t="s">
        <v>375</v>
      </c>
    </row>
    <row r="1257" spans="2:65" s="14" customFormat="1" ht="11.25" x14ac:dyDescent="0.2">
      <c r="B1257" s="166"/>
      <c r="D1257" s="152" t="s">
        <v>384</v>
      </c>
      <c r="E1257" s="167" t="s">
        <v>1</v>
      </c>
      <c r="F1257" s="168" t="s">
        <v>5421</v>
      </c>
      <c r="H1257" s="167" t="s">
        <v>1</v>
      </c>
      <c r="I1257" s="169"/>
      <c r="L1257" s="166"/>
      <c r="M1257" s="170"/>
      <c r="T1257" s="171"/>
      <c r="AT1257" s="167" t="s">
        <v>384</v>
      </c>
      <c r="AU1257" s="167" t="s">
        <v>85</v>
      </c>
      <c r="AV1257" s="14" t="s">
        <v>83</v>
      </c>
      <c r="AW1257" s="14" t="s">
        <v>32</v>
      </c>
      <c r="AX1257" s="14" t="s">
        <v>76</v>
      </c>
      <c r="AY1257" s="167" t="s">
        <v>375</v>
      </c>
    </row>
    <row r="1258" spans="2:65" s="12" customFormat="1" ht="11.25" x14ac:dyDescent="0.2">
      <c r="B1258" s="151"/>
      <c r="D1258" s="152" t="s">
        <v>384</v>
      </c>
      <c r="E1258" s="153" t="s">
        <v>1</v>
      </c>
      <c r="F1258" s="154" t="s">
        <v>5422</v>
      </c>
      <c r="H1258" s="155">
        <v>3.2010000000000001</v>
      </c>
      <c r="I1258" s="156"/>
      <c r="L1258" s="151"/>
      <c r="M1258" s="157"/>
      <c r="T1258" s="158"/>
      <c r="AT1258" s="153" t="s">
        <v>384</v>
      </c>
      <c r="AU1258" s="153" t="s">
        <v>85</v>
      </c>
      <c r="AV1258" s="12" t="s">
        <v>85</v>
      </c>
      <c r="AW1258" s="12" t="s">
        <v>32</v>
      </c>
      <c r="AX1258" s="12" t="s">
        <v>76</v>
      </c>
      <c r="AY1258" s="153" t="s">
        <v>375</v>
      </c>
    </row>
    <row r="1259" spans="2:65" s="14" customFormat="1" ht="11.25" x14ac:dyDescent="0.2">
      <c r="B1259" s="166"/>
      <c r="D1259" s="152" t="s">
        <v>384</v>
      </c>
      <c r="E1259" s="167" t="s">
        <v>1</v>
      </c>
      <c r="F1259" s="168" t="s">
        <v>5423</v>
      </c>
      <c r="H1259" s="167" t="s">
        <v>1</v>
      </c>
      <c r="I1259" s="169"/>
      <c r="L1259" s="166"/>
      <c r="M1259" s="170"/>
      <c r="T1259" s="171"/>
      <c r="AT1259" s="167" t="s">
        <v>384</v>
      </c>
      <c r="AU1259" s="167" t="s">
        <v>85</v>
      </c>
      <c r="AV1259" s="14" t="s">
        <v>83</v>
      </c>
      <c r="AW1259" s="14" t="s">
        <v>32</v>
      </c>
      <c r="AX1259" s="14" t="s">
        <v>76</v>
      </c>
      <c r="AY1259" s="167" t="s">
        <v>375</v>
      </c>
    </row>
    <row r="1260" spans="2:65" s="12" customFormat="1" ht="11.25" x14ac:dyDescent="0.2">
      <c r="B1260" s="151"/>
      <c r="D1260" s="152" t="s">
        <v>384</v>
      </c>
      <c r="E1260" s="153" t="s">
        <v>1</v>
      </c>
      <c r="F1260" s="154" t="s">
        <v>5424</v>
      </c>
      <c r="H1260" s="155">
        <v>2.1749999999999998</v>
      </c>
      <c r="I1260" s="156"/>
      <c r="L1260" s="151"/>
      <c r="M1260" s="157"/>
      <c r="T1260" s="158"/>
      <c r="AT1260" s="153" t="s">
        <v>384</v>
      </c>
      <c r="AU1260" s="153" t="s">
        <v>85</v>
      </c>
      <c r="AV1260" s="12" t="s">
        <v>85</v>
      </c>
      <c r="AW1260" s="12" t="s">
        <v>32</v>
      </c>
      <c r="AX1260" s="12" t="s">
        <v>76</v>
      </c>
      <c r="AY1260" s="153" t="s">
        <v>375</v>
      </c>
    </row>
    <row r="1261" spans="2:65" s="14" customFormat="1" ht="11.25" x14ac:dyDescent="0.2">
      <c r="B1261" s="166"/>
      <c r="D1261" s="152" t="s">
        <v>384</v>
      </c>
      <c r="E1261" s="167" t="s">
        <v>1</v>
      </c>
      <c r="F1261" s="168" t="s">
        <v>5425</v>
      </c>
      <c r="H1261" s="167" t="s">
        <v>1</v>
      </c>
      <c r="I1261" s="169"/>
      <c r="L1261" s="166"/>
      <c r="M1261" s="170"/>
      <c r="T1261" s="171"/>
      <c r="AT1261" s="167" t="s">
        <v>384</v>
      </c>
      <c r="AU1261" s="167" t="s">
        <v>85</v>
      </c>
      <c r="AV1261" s="14" t="s">
        <v>83</v>
      </c>
      <c r="AW1261" s="14" t="s">
        <v>32</v>
      </c>
      <c r="AX1261" s="14" t="s">
        <v>76</v>
      </c>
      <c r="AY1261" s="167" t="s">
        <v>375</v>
      </c>
    </row>
    <row r="1262" spans="2:65" s="12" customFormat="1" ht="11.25" x14ac:dyDescent="0.2">
      <c r="B1262" s="151"/>
      <c r="D1262" s="152" t="s">
        <v>384</v>
      </c>
      <c r="E1262" s="153" t="s">
        <v>1</v>
      </c>
      <c r="F1262" s="154" t="s">
        <v>5426</v>
      </c>
      <c r="H1262" s="155">
        <v>7</v>
      </c>
      <c r="I1262" s="156"/>
      <c r="L1262" s="151"/>
      <c r="M1262" s="157"/>
      <c r="T1262" s="158"/>
      <c r="AT1262" s="153" t="s">
        <v>384</v>
      </c>
      <c r="AU1262" s="153" t="s">
        <v>85</v>
      </c>
      <c r="AV1262" s="12" t="s">
        <v>85</v>
      </c>
      <c r="AW1262" s="12" t="s">
        <v>32</v>
      </c>
      <c r="AX1262" s="12" t="s">
        <v>76</v>
      </c>
      <c r="AY1262" s="153" t="s">
        <v>375</v>
      </c>
    </row>
    <row r="1263" spans="2:65" s="14" customFormat="1" ht="11.25" x14ac:dyDescent="0.2">
      <c r="B1263" s="166"/>
      <c r="D1263" s="152" t="s">
        <v>384</v>
      </c>
      <c r="E1263" s="167" t="s">
        <v>1</v>
      </c>
      <c r="F1263" s="168" t="s">
        <v>5427</v>
      </c>
      <c r="H1263" s="167" t="s">
        <v>1</v>
      </c>
      <c r="I1263" s="169"/>
      <c r="L1263" s="166"/>
      <c r="M1263" s="170"/>
      <c r="T1263" s="171"/>
      <c r="AT1263" s="167" t="s">
        <v>384</v>
      </c>
      <c r="AU1263" s="167" t="s">
        <v>85</v>
      </c>
      <c r="AV1263" s="14" t="s">
        <v>83</v>
      </c>
      <c r="AW1263" s="14" t="s">
        <v>32</v>
      </c>
      <c r="AX1263" s="14" t="s">
        <v>76</v>
      </c>
      <c r="AY1263" s="167" t="s">
        <v>375</v>
      </c>
    </row>
    <row r="1264" spans="2:65" s="12" customFormat="1" ht="11.25" x14ac:dyDescent="0.2">
      <c r="B1264" s="151"/>
      <c r="D1264" s="152" t="s">
        <v>384</v>
      </c>
      <c r="E1264" s="153" t="s">
        <v>1</v>
      </c>
      <c r="F1264" s="154" t="s">
        <v>5424</v>
      </c>
      <c r="H1264" s="155">
        <v>2.1749999999999998</v>
      </c>
      <c r="I1264" s="156"/>
      <c r="L1264" s="151"/>
      <c r="M1264" s="157"/>
      <c r="T1264" s="158"/>
      <c r="AT1264" s="153" t="s">
        <v>384</v>
      </c>
      <c r="AU1264" s="153" t="s">
        <v>85</v>
      </c>
      <c r="AV1264" s="12" t="s">
        <v>85</v>
      </c>
      <c r="AW1264" s="12" t="s">
        <v>32</v>
      </c>
      <c r="AX1264" s="12" t="s">
        <v>76</v>
      </c>
      <c r="AY1264" s="153" t="s">
        <v>375</v>
      </c>
    </row>
    <row r="1265" spans="2:65" s="14" customFormat="1" ht="11.25" x14ac:dyDescent="0.2">
      <c r="B1265" s="166"/>
      <c r="D1265" s="152" t="s">
        <v>384</v>
      </c>
      <c r="E1265" s="167" t="s">
        <v>1</v>
      </c>
      <c r="F1265" s="168" t="s">
        <v>5428</v>
      </c>
      <c r="H1265" s="167" t="s">
        <v>1</v>
      </c>
      <c r="I1265" s="169"/>
      <c r="L1265" s="166"/>
      <c r="M1265" s="170"/>
      <c r="T1265" s="171"/>
      <c r="AT1265" s="167" t="s">
        <v>384</v>
      </c>
      <c r="AU1265" s="167" t="s">
        <v>85</v>
      </c>
      <c r="AV1265" s="14" t="s">
        <v>83</v>
      </c>
      <c r="AW1265" s="14" t="s">
        <v>32</v>
      </c>
      <c r="AX1265" s="14" t="s">
        <v>76</v>
      </c>
      <c r="AY1265" s="167" t="s">
        <v>375</v>
      </c>
    </row>
    <row r="1266" spans="2:65" s="12" customFormat="1" ht="11.25" x14ac:dyDescent="0.2">
      <c r="B1266" s="151"/>
      <c r="D1266" s="152" t="s">
        <v>384</v>
      </c>
      <c r="E1266" s="153" t="s">
        <v>1</v>
      </c>
      <c r="F1266" s="154" t="s">
        <v>5429</v>
      </c>
      <c r="H1266" s="155">
        <v>1.77</v>
      </c>
      <c r="I1266" s="156"/>
      <c r="L1266" s="151"/>
      <c r="M1266" s="157"/>
      <c r="T1266" s="158"/>
      <c r="AT1266" s="153" t="s">
        <v>384</v>
      </c>
      <c r="AU1266" s="153" t="s">
        <v>85</v>
      </c>
      <c r="AV1266" s="12" t="s">
        <v>85</v>
      </c>
      <c r="AW1266" s="12" t="s">
        <v>32</v>
      </c>
      <c r="AX1266" s="12" t="s">
        <v>76</v>
      </c>
      <c r="AY1266" s="153" t="s">
        <v>375</v>
      </c>
    </row>
    <row r="1267" spans="2:65" s="13" customFormat="1" ht="11.25" x14ac:dyDescent="0.2">
      <c r="B1267" s="159"/>
      <c r="D1267" s="152" t="s">
        <v>384</v>
      </c>
      <c r="E1267" s="160" t="s">
        <v>1</v>
      </c>
      <c r="F1267" s="161" t="s">
        <v>387</v>
      </c>
      <c r="H1267" s="162">
        <v>25.088999999999999</v>
      </c>
      <c r="I1267" s="163"/>
      <c r="L1267" s="159"/>
      <c r="M1267" s="164"/>
      <c r="T1267" s="165"/>
      <c r="AT1267" s="160" t="s">
        <v>384</v>
      </c>
      <c r="AU1267" s="160" t="s">
        <v>85</v>
      </c>
      <c r="AV1267" s="13" t="s">
        <v>382</v>
      </c>
      <c r="AW1267" s="13" t="s">
        <v>32</v>
      </c>
      <c r="AX1267" s="13" t="s">
        <v>83</v>
      </c>
      <c r="AY1267" s="160" t="s">
        <v>375</v>
      </c>
    </row>
    <row r="1268" spans="2:65" s="1" customFormat="1" ht="21.75" customHeight="1" x14ac:dyDescent="0.2">
      <c r="B1268" s="32"/>
      <c r="C1268" s="138" t="s">
        <v>2002</v>
      </c>
      <c r="D1268" s="138" t="s">
        <v>377</v>
      </c>
      <c r="E1268" s="139" t="s">
        <v>5430</v>
      </c>
      <c r="F1268" s="140" t="s">
        <v>5431</v>
      </c>
      <c r="G1268" s="141" t="s">
        <v>641</v>
      </c>
      <c r="H1268" s="142">
        <v>94.9</v>
      </c>
      <c r="I1268" s="143"/>
      <c r="J1268" s="144">
        <f>ROUND(I1268*H1268,2)</f>
        <v>0</v>
      </c>
      <c r="K1268" s="140" t="s">
        <v>381</v>
      </c>
      <c r="L1268" s="32"/>
      <c r="M1268" s="145" t="s">
        <v>1</v>
      </c>
      <c r="N1268" s="146" t="s">
        <v>41</v>
      </c>
      <c r="P1268" s="147">
        <f>O1268*H1268</f>
        <v>0</v>
      </c>
      <c r="Q1268" s="147">
        <v>8.9999999999999998E-4</v>
      </c>
      <c r="R1268" s="147">
        <f>Q1268*H1268</f>
        <v>8.541E-2</v>
      </c>
      <c r="S1268" s="147">
        <v>0</v>
      </c>
      <c r="T1268" s="148">
        <f>S1268*H1268</f>
        <v>0</v>
      </c>
      <c r="AR1268" s="149" t="s">
        <v>491</v>
      </c>
      <c r="AT1268" s="149" t="s">
        <v>377</v>
      </c>
      <c r="AU1268" s="149" t="s">
        <v>85</v>
      </c>
      <c r="AY1268" s="17" t="s">
        <v>375</v>
      </c>
      <c r="BE1268" s="150">
        <f>IF(N1268="základní",J1268,0)</f>
        <v>0</v>
      </c>
      <c r="BF1268" s="150">
        <f>IF(N1268="snížená",J1268,0)</f>
        <v>0</v>
      </c>
      <c r="BG1268" s="150">
        <f>IF(N1268="zákl. přenesená",J1268,0)</f>
        <v>0</v>
      </c>
      <c r="BH1268" s="150">
        <f>IF(N1268="sníž. přenesená",J1268,0)</f>
        <v>0</v>
      </c>
      <c r="BI1268" s="150">
        <f>IF(N1268="nulová",J1268,0)</f>
        <v>0</v>
      </c>
      <c r="BJ1268" s="17" t="s">
        <v>83</v>
      </c>
      <c r="BK1268" s="150">
        <f>ROUND(I1268*H1268,2)</f>
        <v>0</v>
      </c>
      <c r="BL1268" s="17" t="s">
        <v>491</v>
      </c>
      <c r="BM1268" s="149" t="s">
        <v>5432</v>
      </c>
    </row>
    <row r="1269" spans="2:65" s="14" customFormat="1" ht="11.25" x14ac:dyDescent="0.2">
      <c r="B1269" s="166"/>
      <c r="D1269" s="152" t="s">
        <v>384</v>
      </c>
      <c r="E1269" s="167" t="s">
        <v>1</v>
      </c>
      <c r="F1269" s="168" t="s">
        <v>5433</v>
      </c>
      <c r="H1269" s="167" t="s">
        <v>1</v>
      </c>
      <c r="I1269" s="169"/>
      <c r="L1269" s="166"/>
      <c r="M1269" s="170"/>
      <c r="T1269" s="171"/>
      <c r="AT1269" s="167" t="s">
        <v>384</v>
      </c>
      <c r="AU1269" s="167" t="s">
        <v>85</v>
      </c>
      <c r="AV1269" s="14" t="s">
        <v>83</v>
      </c>
      <c r="AW1269" s="14" t="s">
        <v>32</v>
      </c>
      <c r="AX1269" s="14" t="s">
        <v>76</v>
      </c>
      <c r="AY1269" s="167" t="s">
        <v>375</v>
      </c>
    </row>
    <row r="1270" spans="2:65" s="12" customFormat="1" ht="11.25" x14ac:dyDescent="0.2">
      <c r="B1270" s="151"/>
      <c r="D1270" s="152" t="s">
        <v>384</v>
      </c>
      <c r="E1270" s="153" t="s">
        <v>1</v>
      </c>
      <c r="F1270" s="154" t="s">
        <v>5434</v>
      </c>
      <c r="H1270" s="155">
        <v>17.399999999999999</v>
      </c>
      <c r="I1270" s="156"/>
      <c r="L1270" s="151"/>
      <c r="M1270" s="157"/>
      <c r="T1270" s="158"/>
      <c r="AT1270" s="153" t="s">
        <v>384</v>
      </c>
      <c r="AU1270" s="153" t="s">
        <v>85</v>
      </c>
      <c r="AV1270" s="12" t="s">
        <v>85</v>
      </c>
      <c r="AW1270" s="12" t="s">
        <v>32</v>
      </c>
      <c r="AX1270" s="12" t="s">
        <v>76</v>
      </c>
      <c r="AY1270" s="153" t="s">
        <v>375</v>
      </c>
    </row>
    <row r="1271" spans="2:65" s="12" customFormat="1" ht="22.5" x14ac:dyDescent="0.2">
      <c r="B1271" s="151"/>
      <c r="D1271" s="152" t="s">
        <v>384</v>
      </c>
      <c r="E1271" s="153" t="s">
        <v>1</v>
      </c>
      <c r="F1271" s="154" t="s">
        <v>5435</v>
      </c>
      <c r="H1271" s="155">
        <v>77.5</v>
      </c>
      <c r="I1271" s="156"/>
      <c r="L1271" s="151"/>
      <c r="M1271" s="157"/>
      <c r="T1271" s="158"/>
      <c r="AT1271" s="153" t="s">
        <v>384</v>
      </c>
      <c r="AU1271" s="153" t="s">
        <v>85</v>
      </c>
      <c r="AV1271" s="12" t="s">
        <v>85</v>
      </c>
      <c r="AW1271" s="12" t="s">
        <v>32</v>
      </c>
      <c r="AX1271" s="12" t="s">
        <v>76</v>
      </c>
      <c r="AY1271" s="153" t="s">
        <v>375</v>
      </c>
    </row>
    <row r="1272" spans="2:65" s="13" customFormat="1" ht="11.25" x14ac:dyDescent="0.2">
      <c r="B1272" s="159"/>
      <c r="D1272" s="152" t="s">
        <v>384</v>
      </c>
      <c r="E1272" s="160" t="s">
        <v>1</v>
      </c>
      <c r="F1272" s="161" t="s">
        <v>387</v>
      </c>
      <c r="H1272" s="162">
        <v>94.9</v>
      </c>
      <c r="I1272" s="163"/>
      <c r="L1272" s="159"/>
      <c r="M1272" s="164"/>
      <c r="T1272" s="165"/>
      <c r="AT1272" s="160" t="s">
        <v>384</v>
      </c>
      <c r="AU1272" s="160" t="s">
        <v>85</v>
      </c>
      <c r="AV1272" s="13" t="s">
        <v>382</v>
      </c>
      <c r="AW1272" s="13" t="s">
        <v>32</v>
      </c>
      <c r="AX1272" s="13" t="s">
        <v>83</v>
      </c>
      <c r="AY1272" s="160" t="s">
        <v>375</v>
      </c>
    </row>
    <row r="1273" spans="2:65" s="1" customFormat="1" ht="21.75" customHeight="1" x14ac:dyDescent="0.2">
      <c r="B1273" s="32"/>
      <c r="C1273" s="138" t="s">
        <v>2006</v>
      </c>
      <c r="D1273" s="138" t="s">
        <v>377</v>
      </c>
      <c r="E1273" s="139" t="s">
        <v>5436</v>
      </c>
      <c r="F1273" s="140" t="s">
        <v>5437</v>
      </c>
      <c r="G1273" s="141" t="s">
        <v>641</v>
      </c>
      <c r="H1273" s="142">
        <v>3.7149999999999999</v>
      </c>
      <c r="I1273" s="143"/>
      <c r="J1273" s="144">
        <f>ROUND(I1273*H1273,2)</f>
        <v>0</v>
      </c>
      <c r="K1273" s="140" t="s">
        <v>381</v>
      </c>
      <c r="L1273" s="32"/>
      <c r="M1273" s="145" t="s">
        <v>1</v>
      </c>
      <c r="N1273" s="146" t="s">
        <v>41</v>
      </c>
      <c r="P1273" s="147">
        <f>O1273*H1273</f>
        <v>0</v>
      </c>
      <c r="Q1273" s="147">
        <v>9.1E-4</v>
      </c>
      <c r="R1273" s="147">
        <f>Q1273*H1273</f>
        <v>3.3806499999999998E-3</v>
      </c>
      <c r="S1273" s="147">
        <v>0</v>
      </c>
      <c r="T1273" s="148">
        <f>S1273*H1273</f>
        <v>0</v>
      </c>
      <c r="AR1273" s="149" t="s">
        <v>491</v>
      </c>
      <c r="AT1273" s="149" t="s">
        <v>377</v>
      </c>
      <c r="AU1273" s="149" t="s">
        <v>85</v>
      </c>
      <c r="AY1273" s="17" t="s">
        <v>375</v>
      </c>
      <c r="BE1273" s="150">
        <f>IF(N1273="základní",J1273,0)</f>
        <v>0</v>
      </c>
      <c r="BF1273" s="150">
        <f>IF(N1273="snížená",J1273,0)</f>
        <v>0</v>
      </c>
      <c r="BG1273" s="150">
        <f>IF(N1273="zákl. přenesená",J1273,0)</f>
        <v>0</v>
      </c>
      <c r="BH1273" s="150">
        <f>IF(N1273="sníž. přenesená",J1273,0)</f>
        <v>0</v>
      </c>
      <c r="BI1273" s="150">
        <f>IF(N1273="nulová",J1273,0)</f>
        <v>0</v>
      </c>
      <c r="BJ1273" s="17" t="s">
        <v>83</v>
      </c>
      <c r="BK1273" s="150">
        <f>ROUND(I1273*H1273,2)</f>
        <v>0</v>
      </c>
      <c r="BL1273" s="17" t="s">
        <v>491</v>
      </c>
      <c r="BM1273" s="149" t="s">
        <v>5438</v>
      </c>
    </row>
    <row r="1274" spans="2:65" s="14" customFormat="1" ht="11.25" x14ac:dyDescent="0.2">
      <c r="B1274" s="166"/>
      <c r="D1274" s="152" t="s">
        <v>384</v>
      </c>
      <c r="E1274" s="167" t="s">
        <v>1</v>
      </c>
      <c r="F1274" s="168" t="s">
        <v>1790</v>
      </c>
      <c r="H1274" s="167" t="s">
        <v>1</v>
      </c>
      <c r="I1274" s="169"/>
      <c r="L1274" s="166"/>
      <c r="M1274" s="170"/>
      <c r="T1274" s="171"/>
      <c r="AT1274" s="167" t="s">
        <v>384</v>
      </c>
      <c r="AU1274" s="167" t="s">
        <v>85</v>
      </c>
      <c r="AV1274" s="14" t="s">
        <v>83</v>
      </c>
      <c r="AW1274" s="14" t="s">
        <v>32</v>
      </c>
      <c r="AX1274" s="14" t="s">
        <v>76</v>
      </c>
      <c r="AY1274" s="167" t="s">
        <v>375</v>
      </c>
    </row>
    <row r="1275" spans="2:65" s="12" customFormat="1" ht="11.25" x14ac:dyDescent="0.2">
      <c r="B1275" s="151"/>
      <c r="D1275" s="152" t="s">
        <v>384</v>
      </c>
      <c r="E1275" s="153" t="s">
        <v>1</v>
      </c>
      <c r="F1275" s="154" t="s">
        <v>5439</v>
      </c>
      <c r="H1275" s="155">
        <v>3.7149999999999999</v>
      </c>
      <c r="I1275" s="156"/>
      <c r="L1275" s="151"/>
      <c r="M1275" s="157"/>
      <c r="T1275" s="158"/>
      <c r="AT1275" s="153" t="s">
        <v>384</v>
      </c>
      <c r="AU1275" s="153" t="s">
        <v>85</v>
      </c>
      <c r="AV1275" s="12" t="s">
        <v>85</v>
      </c>
      <c r="AW1275" s="12" t="s">
        <v>32</v>
      </c>
      <c r="AX1275" s="12" t="s">
        <v>76</v>
      </c>
      <c r="AY1275" s="153" t="s">
        <v>375</v>
      </c>
    </row>
    <row r="1276" spans="2:65" s="13" customFormat="1" ht="11.25" x14ac:dyDescent="0.2">
      <c r="B1276" s="159"/>
      <c r="D1276" s="152" t="s">
        <v>384</v>
      </c>
      <c r="E1276" s="160" t="s">
        <v>1</v>
      </c>
      <c r="F1276" s="161" t="s">
        <v>387</v>
      </c>
      <c r="H1276" s="162">
        <v>3.7149999999999999</v>
      </c>
      <c r="I1276" s="163"/>
      <c r="L1276" s="159"/>
      <c r="M1276" s="164"/>
      <c r="T1276" s="165"/>
      <c r="AT1276" s="160" t="s">
        <v>384</v>
      </c>
      <c r="AU1276" s="160" t="s">
        <v>85</v>
      </c>
      <c r="AV1276" s="13" t="s">
        <v>382</v>
      </c>
      <c r="AW1276" s="13" t="s">
        <v>32</v>
      </c>
      <c r="AX1276" s="13" t="s">
        <v>83</v>
      </c>
      <c r="AY1276" s="160" t="s">
        <v>375</v>
      </c>
    </row>
    <row r="1277" spans="2:65" s="1" customFormat="1" ht="24.2" customHeight="1" x14ac:dyDescent="0.2">
      <c r="B1277" s="32"/>
      <c r="C1277" s="138" t="s">
        <v>2011</v>
      </c>
      <c r="D1277" s="138" t="s">
        <v>377</v>
      </c>
      <c r="E1277" s="139" t="s">
        <v>5440</v>
      </c>
      <c r="F1277" s="140" t="s">
        <v>5441</v>
      </c>
      <c r="G1277" s="141" t="s">
        <v>532</v>
      </c>
      <c r="H1277" s="142">
        <v>9</v>
      </c>
      <c r="I1277" s="143"/>
      <c r="J1277" s="144">
        <f>ROUND(I1277*H1277,2)</f>
        <v>0</v>
      </c>
      <c r="K1277" s="140" t="s">
        <v>381</v>
      </c>
      <c r="L1277" s="32"/>
      <c r="M1277" s="145" t="s">
        <v>1</v>
      </c>
      <c r="N1277" s="146" t="s">
        <v>41</v>
      </c>
      <c r="P1277" s="147">
        <f>O1277*H1277</f>
        <v>0</v>
      </c>
      <c r="Q1277" s="147">
        <v>3.1E-4</v>
      </c>
      <c r="R1277" s="147">
        <f>Q1277*H1277</f>
        <v>2.7899999999999999E-3</v>
      </c>
      <c r="S1277" s="147">
        <v>0</v>
      </c>
      <c r="T1277" s="148">
        <f>S1277*H1277</f>
        <v>0</v>
      </c>
      <c r="AR1277" s="149" t="s">
        <v>491</v>
      </c>
      <c r="AT1277" s="149" t="s">
        <v>377</v>
      </c>
      <c r="AU1277" s="149" t="s">
        <v>85</v>
      </c>
      <c r="AY1277" s="17" t="s">
        <v>375</v>
      </c>
      <c r="BE1277" s="150">
        <f>IF(N1277="základní",J1277,0)</f>
        <v>0</v>
      </c>
      <c r="BF1277" s="150">
        <f>IF(N1277="snížená",J1277,0)</f>
        <v>0</v>
      </c>
      <c r="BG1277" s="150">
        <f>IF(N1277="zákl. přenesená",J1277,0)</f>
        <v>0</v>
      </c>
      <c r="BH1277" s="150">
        <f>IF(N1277="sníž. přenesená",J1277,0)</f>
        <v>0</v>
      </c>
      <c r="BI1277" s="150">
        <f>IF(N1277="nulová",J1277,0)</f>
        <v>0</v>
      </c>
      <c r="BJ1277" s="17" t="s">
        <v>83</v>
      </c>
      <c r="BK1277" s="150">
        <f>ROUND(I1277*H1277,2)</f>
        <v>0</v>
      </c>
      <c r="BL1277" s="17" t="s">
        <v>491</v>
      </c>
      <c r="BM1277" s="149" t="s">
        <v>5442</v>
      </c>
    </row>
    <row r="1278" spans="2:65" s="14" customFormat="1" ht="11.25" x14ac:dyDescent="0.2">
      <c r="B1278" s="166"/>
      <c r="D1278" s="152" t="s">
        <v>384</v>
      </c>
      <c r="E1278" s="167" t="s">
        <v>1</v>
      </c>
      <c r="F1278" s="168" t="s">
        <v>5443</v>
      </c>
      <c r="H1278" s="167" t="s">
        <v>1</v>
      </c>
      <c r="I1278" s="169"/>
      <c r="L1278" s="166"/>
      <c r="M1278" s="170"/>
      <c r="T1278" s="171"/>
      <c r="AT1278" s="167" t="s">
        <v>384</v>
      </c>
      <c r="AU1278" s="167" t="s">
        <v>85</v>
      </c>
      <c r="AV1278" s="14" t="s">
        <v>83</v>
      </c>
      <c r="AW1278" s="14" t="s">
        <v>32</v>
      </c>
      <c r="AX1278" s="14" t="s">
        <v>76</v>
      </c>
      <c r="AY1278" s="167" t="s">
        <v>375</v>
      </c>
    </row>
    <row r="1279" spans="2:65" s="12" customFormat="1" ht="11.25" x14ac:dyDescent="0.2">
      <c r="B1279" s="151"/>
      <c r="D1279" s="152" t="s">
        <v>384</v>
      </c>
      <c r="E1279" s="153" t="s">
        <v>1</v>
      </c>
      <c r="F1279" s="154" t="s">
        <v>5444</v>
      </c>
      <c r="H1279" s="155">
        <v>9</v>
      </c>
      <c r="I1279" s="156"/>
      <c r="L1279" s="151"/>
      <c r="M1279" s="157"/>
      <c r="T1279" s="158"/>
      <c r="AT1279" s="153" t="s">
        <v>384</v>
      </c>
      <c r="AU1279" s="153" t="s">
        <v>85</v>
      </c>
      <c r="AV1279" s="12" t="s">
        <v>85</v>
      </c>
      <c r="AW1279" s="12" t="s">
        <v>32</v>
      </c>
      <c r="AX1279" s="12" t="s">
        <v>76</v>
      </c>
      <c r="AY1279" s="153" t="s">
        <v>375</v>
      </c>
    </row>
    <row r="1280" spans="2:65" s="13" customFormat="1" ht="11.25" x14ac:dyDescent="0.2">
      <c r="B1280" s="159"/>
      <c r="D1280" s="152" t="s">
        <v>384</v>
      </c>
      <c r="E1280" s="160" t="s">
        <v>1</v>
      </c>
      <c r="F1280" s="161" t="s">
        <v>387</v>
      </c>
      <c r="H1280" s="162">
        <v>9</v>
      </c>
      <c r="I1280" s="163"/>
      <c r="L1280" s="159"/>
      <c r="M1280" s="164"/>
      <c r="T1280" s="165"/>
      <c r="AT1280" s="160" t="s">
        <v>384</v>
      </c>
      <c r="AU1280" s="160" t="s">
        <v>85</v>
      </c>
      <c r="AV1280" s="13" t="s">
        <v>382</v>
      </c>
      <c r="AW1280" s="13" t="s">
        <v>32</v>
      </c>
      <c r="AX1280" s="13" t="s">
        <v>83</v>
      </c>
      <c r="AY1280" s="160" t="s">
        <v>375</v>
      </c>
    </row>
    <row r="1281" spans="2:65" s="1" customFormat="1" ht="24.2" customHeight="1" x14ac:dyDescent="0.2">
      <c r="B1281" s="32"/>
      <c r="C1281" s="138" t="s">
        <v>2017</v>
      </c>
      <c r="D1281" s="138" t="s">
        <v>377</v>
      </c>
      <c r="E1281" s="139" t="s">
        <v>5445</v>
      </c>
      <c r="F1281" s="140" t="s">
        <v>5446</v>
      </c>
      <c r="G1281" s="141" t="s">
        <v>532</v>
      </c>
      <c r="H1281" s="142">
        <v>18</v>
      </c>
      <c r="I1281" s="143"/>
      <c r="J1281" s="144">
        <f>ROUND(I1281*H1281,2)</f>
        <v>0</v>
      </c>
      <c r="K1281" s="140" t="s">
        <v>381</v>
      </c>
      <c r="L1281" s="32"/>
      <c r="M1281" s="145" t="s">
        <v>1</v>
      </c>
      <c r="N1281" s="146" t="s">
        <v>41</v>
      </c>
      <c r="P1281" s="147">
        <f>O1281*H1281</f>
        <v>0</v>
      </c>
      <c r="Q1281" s="147">
        <v>2.0000000000000001E-4</v>
      </c>
      <c r="R1281" s="147">
        <f>Q1281*H1281</f>
        <v>3.6000000000000003E-3</v>
      </c>
      <c r="S1281" s="147">
        <v>0</v>
      </c>
      <c r="T1281" s="148">
        <f>S1281*H1281</f>
        <v>0</v>
      </c>
      <c r="AR1281" s="149" t="s">
        <v>491</v>
      </c>
      <c r="AT1281" s="149" t="s">
        <v>377</v>
      </c>
      <c r="AU1281" s="149" t="s">
        <v>85</v>
      </c>
      <c r="AY1281" s="17" t="s">
        <v>375</v>
      </c>
      <c r="BE1281" s="150">
        <f>IF(N1281="základní",J1281,0)</f>
        <v>0</v>
      </c>
      <c r="BF1281" s="150">
        <f>IF(N1281="snížená",J1281,0)</f>
        <v>0</v>
      </c>
      <c r="BG1281" s="150">
        <f>IF(N1281="zákl. přenesená",J1281,0)</f>
        <v>0</v>
      </c>
      <c r="BH1281" s="150">
        <f>IF(N1281="sníž. přenesená",J1281,0)</f>
        <v>0</v>
      </c>
      <c r="BI1281" s="150">
        <f>IF(N1281="nulová",J1281,0)</f>
        <v>0</v>
      </c>
      <c r="BJ1281" s="17" t="s">
        <v>83</v>
      </c>
      <c r="BK1281" s="150">
        <f>ROUND(I1281*H1281,2)</f>
        <v>0</v>
      </c>
      <c r="BL1281" s="17" t="s">
        <v>491</v>
      </c>
      <c r="BM1281" s="149" t="s">
        <v>5447</v>
      </c>
    </row>
    <row r="1282" spans="2:65" s="14" customFormat="1" ht="11.25" x14ac:dyDescent="0.2">
      <c r="B1282" s="166"/>
      <c r="D1282" s="152" t="s">
        <v>384</v>
      </c>
      <c r="E1282" s="167" t="s">
        <v>1</v>
      </c>
      <c r="F1282" s="168" t="s">
        <v>1790</v>
      </c>
      <c r="H1282" s="167" t="s">
        <v>1</v>
      </c>
      <c r="I1282" s="169"/>
      <c r="L1282" s="166"/>
      <c r="M1282" s="170"/>
      <c r="T1282" s="171"/>
      <c r="AT1282" s="167" t="s">
        <v>384</v>
      </c>
      <c r="AU1282" s="167" t="s">
        <v>85</v>
      </c>
      <c r="AV1282" s="14" t="s">
        <v>83</v>
      </c>
      <c r="AW1282" s="14" t="s">
        <v>32</v>
      </c>
      <c r="AX1282" s="14" t="s">
        <v>76</v>
      </c>
      <c r="AY1282" s="167" t="s">
        <v>375</v>
      </c>
    </row>
    <row r="1283" spans="2:65" s="12" customFormat="1" ht="11.25" x14ac:dyDescent="0.2">
      <c r="B1283" s="151"/>
      <c r="D1283" s="152" t="s">
        <v>384</v>
      </c>
      <c r="E1283" s="153" t="s">
        <v>1</v>
      </c>
      <c r="F1283" s="154" t="s">
        <v>5448</v>
      </c>
      <c r="H1283" s="155">
        <v>1</v>
      </c>
      <c r="I1283" s="156"/>
      <c r="L1283" s="151"/>
      <c r="M1283" s="157"/>
      <c r="T1283" s="158"/>
      <c r="AT1283" s="153" t="s">
        <v>384</v>
      </c>
      <c r="AU1283" s="153" t="s">
        <v>85</v>
      </c>
      <c r="AV1283" s="12" t="s">
        <v>85</v>
      </c>
      <c r="AW1283" s="12" t="s">
        <v>32</v>
      </c>
      <c r="AX1283" s="12" t="s">
        <v>76</v>
      </c>
      <c r="AY1283" s="153" t="s">
        <v>375</v>
      </c>
    </row>
    <row r="1284" spans="2:65" s="12" customFormat="1" ht="11.25" x14ac:dyDescent="0.2">
      <c r="B1284" s="151"/>
      <c r="D1284" s="152" t="s">
        <v>384</v>
      </c>
      <c r="E1284" s="153" t="s">
        <v>1</v>
      </c>
      <c r="F1284" s="154" t="s">
        <v>5449</v>
      </c>
      <c r="H1284" s="155">
        <v>2</v>
      </c>
      <c r="I1284" s="156"/>
      <c r="L1284" s="151"/>
      <c r="M1284" s="157"/>
      <c r="T1284" s="158"/>
      <c r="AT1284" s="153" t="s">
        <v>384</v>
      </c>
      <c r="AU1284" s="153" t="s">
        <v>85</v>
      </c>
      <c r="AV1284" s="12" t="s">
        <v>85</v>
      </c>
      <c r="AW1284" s="12" t="s">
        <v>32</v>
      </c>
      <c r="AX1284" s="12" t="s">
        <v>76</v>
      </c>
      <c r="AY1284" s="153" t="s">
        <v>375</v>
      </c>
    </row>
    <row r="1285" spans="2:65" s="12" customFormat="1" ht="11.25" x14ac:dyDescent="0.2">
      <c r="B1285" s="151"/>
      <c r="D1285" s="152" t="s">
        <v>384</v>
      </c>
      <c r="E1285" s="153" t="s">
        <v>1</v>
      </c>
      <c r="F1285" s="154" t="s">
        <v>5450</v>
      </c>
      <c r="H1285" s="155">
        <v>6</v>
      </c>
      <c r="I1285" s="156"/>
      <c r="L1285" s="151"/>
      <c r="M1285" s="157"/>
      <c r="T1285" s="158"/>
      <c r="AT1285" s="153" t="s">
        <v>384</v>
      </c>
      <c r="AU1285" s="153" t="s">
        <v>85</v>
      </c>
      <c r="AV1285" s="12" t="s">
        <v>85</v>
      </c>
      <c r="AW1285" s="12" t="s">
        <v>32</v>
      </c>
      <c r="AX1285" s="12" t="s">
        <v>76</v>
      </c>
      <c r="AY1285" s="153" t="s">
        <v>375</v>
      </c>
    </row>
    <row r="1286" spans="2:65" s="12" customFormat="1" ht="11.25" x14ac:dyDescent="0.2">
      <c r="B1286" s="151"/>
      <c r="D1286" s="152" t="s">
        <v>384</v>
      </c>
      <c r="E1286" s="153" t="s">
        <v>1</v>
      </c>
      <c r="F1286" s="154" t="s">
        <v>5451</v>
      </c>
      <c r="H1286" s="155">
        <v>1</v>
      </c>
      <c r="I1286" s="156"/>
      <c r="L1286" s="151"/>
      <c r="M1286" s="157"/>
      <c r="T1286" s="158"/>
      <c r="AT1286" s="153" t="s">
        <v>384</v>
      </c>
      <c r="AU1286" s="153" t="s">
        <v>85</v>
      </c>
      <c r="AV1286" s="12" t="s">
        <v>85</v>
      </c>
      <c r="AW1286" s="12" t="s">
        <v>32</v>
      </c>
      <c r="AX1286" s="12" t="s">
        <v>76</v>
      </c>
      <c r="AY1286" s="153" t="s">
        <v>375</v>
      </c>
    </row>
    <row r="1287" spans="2:65" s="12" customFormat="1" ht="11.25" x14ac:dyDescent="0.2">
      <c r="B1287" s="151"/>
      <c r="D1287" s="152" t="s">
        <v>384</v>
      </c>
      <c r="E1287" s="153" t="s">
        <v>1</v>
      </c>
      <c r="F1287" s="154" t="s">
        <v>5452</v>
      </c>
      <c r="H1287" s="155">
        <v>1</v>
      </c>
      <c r="I1287" s="156"/>
      <c r="L1287" s="151"/>
      <c r="M1287" s="157"/>
      <c r="T1287" s="158"/>
      <c r="AT1287" s="153" t="s">
        <v>384</v>
      </c>
      <c r="AU1287" s="153" t="s">
        <v>85</v>
      </c>
      <c r="AV1287" s="12" t="s">
        <v>85</v>
      </c>
      <c r="AW1287" s="12" t="s">
        <v>32</v>
      </c>
      <c r="AX1287" s="12" t="s">
        <v>76</v>
      </c>
      <c r="AY1287" s="153" t="s">
        <v>375</v>
      </c>
    </row>
    <row r="1288" spans="2:65" s="12" customFormat="1" ht="11.25" x14ac:dyDescent="0.2">
      <c r="B1288" s="151"/>
      <c r="D1288" s="152" t="s">
        <v>384</v>
      </c>
      <c r="E1288" s="153" t="s">
        <v>1</v>
      </c>
      <c r="F1288" s="154" t="s">
        <v>5453</v>
      </c>
      <c r="H1288" s="155">
        <v>1</v>
      </c>
      <c r="I1288" s="156"/>
      <c r="L1288" s="151"/>
      <c r="M1288" s="157"/>
      <c r="T1288" s="158"/>
      <c r="AT1288" s="153" t="s">
        <v>384</v>
      </c>
      <c r="AU1288" s="153" t="s">
        <v>85</v>
      </c>
      <c r="AV1288" s="12" t="s">
        <v>85</v>
      </c>
      <c r="AW1288" s="12" t="s">
        <v>32</v>
      </c>
      <c r="AX1288" s="12" t="s">
        <v>76</v>
      </c>
      <c r="AY1288" s="153" t="s">
        <v>375</v>
      </c>
    </row>
    <row r="1289" spans="2:65" s="12" customFormat="1" ht="11.25" x14ac:dyDescent="0.2">
      <c r="B1289" s="151"/>
      <c r="D1289" s="152" t="s">
        <v>384</v>
      </c>
      <c r="E1289" s="153" t="s">
        <v>1</v>
      </c>
      <c r="F1289" s="154" t="s">
        <v>5454</v>
      </c>
      <c r="H1289" s="155">
        <v>2</v>
      </c>
      <c r="I1289" s="156"/>
      <c r="L1289" s="151"/>
      <c r="M1289" s="157"/>
      <c r="T1289" s="158"/>
      <c r="AT1289" s="153" t="s">
        <v>384</v>
      </c>
      <c r="AU1289" s="153" t="s">
        <v>85</v>
      </c>
      <c r="AV1289" s="12" t="s">
        <v>85</v>
      </c>
      <c r="AW1289" s="12" t="s">
        <v>32</v>
      </c>
      <c r="AX1289" s="12" t="s">
        <v>76</v>
      </c>
      <c r="AY1289" s="153" t="s">
        <v>375</v>
      </c>
    </row>
    <row r="1290" spans="2:65" s="12" customFormat="1" ht="11.25" x14ac:dyDescent="0.2">
      <c r="B1290" s="151"/>
      <c r="D1290" s="152" t="s">
        <v>384</v>
      </c>
      <c r="E1290" s="153" t="s">
        <v>1</v>
      </c>
      <c r="F1290" s="154" t="s">
        <v>5455</v>
      </c>
      <c r="H1290" s="155">
        <v>1</v>
      </c>
      <c r="I1290" s="156"/>
      <c r="L1290" s="151"/>
      <c r="M1290" s="157"/>
      <c r="T1290" s="158"/>
      <c r="AT1290" s="153" t="s">
        <v>384</v>
      </c>
      <c r="AU1290" s="153" t="s">
        <v>85</v>
      </c>
      <c r="AV1290" s="12" t="s">
        <v>85</v>
      </c>
      <c r="AW1290" s="12" t="s">
        <v>32</v>
      </c>
      <c r="AX1290" s="12" t="s">
        <v>76</v>
      </c>
      <c r="AY1290" s="153" t="s">
        <v>375</v>
      </c>
    </row>
    <row r="1291" spans="2:65" s="12" customFormat="1" ht="11.25" x14ac:dyDescent="0.2">
      <c r="B1291" s="151"/>
      <c r="D1291" s="152" t="s">
        <v>384</v>
      </c>
      <c r="E1291" s="153" t="s">
        <v>1</v>
      </c>
      <c r="F1291" s="154" t="s">
        <v>5456</v>
      </c>
      <c r="H1291" s="155">
        <v>1</v>
      </c>
      <c r="I1291" s="156"/>
      <c r="L1291" s="151"/>
      <c r="M1291" s="157"/>
      <c r="T1291" s="158"/>
      <c r="AT1291" s="153" t="s">
        <v>384</v>
      </c>
      <c r="AU1291" s="153" t="s">
        <v>85</v>
      </c>
      <c r="AV1291" s="12" t="s">
        <v>85</v>
      </c>
      <c r="AW1291" s="12" t="s">
        <v>32</v>
      </c>
      <c r="AX1291" s="12" t="s">
        <v>76</v>
      </c>
      <c r="AY1291" s="153" t="s">
        <v>375</v>
      </c>
    </row>
    <row r="1292" spans="2:65" s="12" customFormat="1" ht="11.25" x14ac:dyDescent="0.2">
      <c r="B1292" s="151"/>
      <c r="D1292" s="152" t="s">
        <v>384</v>
      </c>
      <c r="E1292" s="153" t="s">
        <v>1</v>
      </c>
      <c r="F1292" s="154" t="s">
        <v>5457</v>
      </c>
      <c r="H1292" s="155">
        <v>1</v>
      </c>
      <c r="I1292" s="156"/>
      <c r="L1292" s="151"/>
      <c r="M1292" s="157"/>
      <c r="T1292" s="158"/>
      <c r="AT1292" s="153" t="s">
        <v>384</v>
      </c>
      <c r="AU1292" s="153" t="s">
        <v>85</v>
      </c>
      <c r="AV1292" s="12" t="s">
        <v>85</v>
      </c>
      <c r="AW1292" s="12" t="s">
        <v>32</v>
      </c>
      <c r="AX1292" s="12" t="s">
        <v>76</v>
      </c>
      <c r="AY1292" s="153" t="s">
        <v>375</v>
      </c>
    </row>
    <row r="1293" spans="2:65" s="12" customFormat="1" ht="11.25" x14ac:dyDescent="0.2">
      <c r="B1293" s="151"/>
      <c r="D1293" s="152" t="s">
        <v>384</v>
      </c>
      <c r="E1293" s="153" t="s">
        <v>1</v>
      </c>
      <c r="F1293" s="154" t="s">
        <v>5458</v>
      </c>
      <c r="H1293" s="155">
        <v>1</v>
      </c>
      <c r="I1293" s="156"/>
      <c r="L1293" s="151"/>
      <c r="M1293" s="157"/>
      <c r="T1293" s="158"/>
      <c r="AT1293" s="153" t="s">
        <v>384</v>
      </c>
      <c r="AU1293" s="153" t="s">
        <v>85</v>
      </c>
      <c r="AV1293" s="12" t="s">
        <v>85</v>
      </c>
      <c r="AW1293" s="12" t="s">
        <v>32</v>
      </c>
      <c r="AX1293" s="12" t="s">
        <v>76</v>
      </c>
      <c r="AY1293" s="153" t="s">
        <v>375</v>
      </c>
    </row>
    <row r="1294" spans="2:65" s="13" customFormat="1" ht="11.25" x14ac:dyDescent="0.2">
      <c r="B1294" s="159"/>
      <c r="D1294" s="152" t="s">
        <v>384</v>
      </c>
      <c r="E1294" s="160" t="s">
        <v>1</v>
      </c>
      <c r="F1294" s="161" t="s">
        <v>387</v>
      </c>
      <c r="H1294" s="162">
        <v>18</v>
      </c>
      <c r="I1294" s="163"/>
      <c r="L1294" s="159"/>
      <c r="M1294" s="164"/>
      <c r="T1294" s="165"/>
      <c r="AT1294" s="160" t="s">
        <v>384</v>
      </c>
      <c r="AU1294" s="160" t="s">
        <v>85</v>
      </c>
      <c r="AV1294" s="13" t="s">
        <v>382</v>
      </c>
      <c r="AW1294" s="13" t="s">
        <v>32</v>
      </c>
      <c r="AX1294" s="13" t="s">
        <v>83</v>
      </c>
      <c r="AY1294" s="160" t="s">
        <v>375</v>
      </c>
    </row>
    <row r="1295" spans="2:65" s="1" customFormat="1" ht="24.2" customHeight="1" x14ac:dyDescent="0.2">
      <c r="B1295" s="32"/>
      <c r="C1295" s="138" t="s">
        <v>2038</v>
      </c>
      <c r="D1295" s="138" t="s">
        <v>377</v>
      </c>
      <c r="E1295" s="139" t="s">
        <v>5459</v>
      </c>
      <c r="F1295" s="140" t="s">
        <v>5460</v>
      </c>
      <c r="G1295" s="141" t="s">
        <v>641</v>
      </c>
      <c r="H1295" s="142">
        <v>153.41499999999999</v>
      </c>
      <c r="I1295" s="143"/>
      <c r="J1295" s="144">
        <f>ROUND(I1295*H1295,2)</f>
        <v>0</v>
      </c>
      <c r="K1295" s="140" t="s">
        <v>381</v>
      </c>
      <c r="L1295" s="32"/>
      <c r="M1295" s="145" t="s">
        <v>1</v>
      </c>
      <c r="N1295" s="146" t="s">
        <v>41</v>
      </c>
      <c r="P1295" s="147">
        <f>O1295*H1295</f>
        <v>0</v>
      </c>
      <c r="Q1295" s="147">
        <v>1.08E-3</v>
      </c>
      <c r="R1295" s="147">
        <f>Q1295*H1295</f>
        <v>0.16568819999999998</v>
      </c>
      <c r="S1295" s="147">
        <v>0</v>
      </c>
      <c r="T1295" s="148">
        <f>S1295*H1295</f>
        <v>0</v>
      </c>
      <c r="AR1295" s="149" t="s">
        <v>491</v>
      </c>
      <c r="AT1295" s="149" t="s">
        <v>377</v>
      </c>
      <c r="AU1295" s="149" t="s">
        <v>85</v>
      </c>
      <c r="AY1295" s="17" t="s">
        <v>375</v>
      </c>
      <c r="BE1295" s="150">
        <f>IF(N1295="základní",J1295,0)</f>
        <v>0</v>
      </c>
      <c r="BF1295" s="150">
        <f>IF(N1295="snížená",J1295,0)</f>
        <v>0</v>
      </c>
      <c r="BG1295" s="150">
        <f>IF(N1295="zákl. přenesená",J1295,0)</f>
        <v>0</v>
      </c>
      <c r="BH1295" s="150">
        <f>IF(N1295="sníž. přenesená",J1295,0)</f>
        <v>0</v>
      </c>
      <c r="BI1295" s="150">
        <f>IF(N1295="nulová",J1295,0)</f>
        <v>0</v>
      </c>
      <c r="BJ1295" s="17" t="s">
        <v>83</v>
      </c>
      <c r="BK1295" s="150">
        <f>ROUND(I1295*H1295,2)</f>
        <v>0</v>
      </c>
      <c r="BL1295" s="17" t="s">
        <v>491</v>
      </c>
      <c r="BM1295" s="149" t="s">
        <v>5461</v>
      </c>
    </row>
    <row r="1296" spans="2:65" s="14" customFormat="1" ht="11.25" x14ac:dyDescent="0.2">
      <c r="B1296" s="166"/>
      <c r="D1296" s="152" t="s">
        <v>384</v>
      </c>
      <c r="E1296" s="167" t="s">
        <v>1</v>
      </c>
      <c r="F1296" s="168" t="s">
        <v>1790</v>
      </c>
      <c r="H1296" s="167" t="s">
        <v>1</v>
      </c>
      <c r="I1296" s="169"/>
      <c r="L1296" s="166"/>
      <c r="M1296" s="170"/>
      <c r="T1296" s="171"/>
      <c r="AT1296" s="167" t="s">
        <v>384</v>
      </c>
      <c r="AU1296" s="167" t="s">
        <v>85</v>
      </c>
      <c r="AV1296" s="14" t="s">
        <v>83</v>
      </c>
      <c r="AW1296" s="14" t="s">
        <v>32</v>
      </c>
      <c r="AX1296" s="14" t="s">
        <v>76</v>
      </c>
      <c r="AY1296" s="167" t="s">
        <v>375</v>
      </c>
    </row>
    <row r="1297" spans="2:65" s="12" customFormat="1" ht="11.25" x14ac:dyDescent="0.2">
      <c r="B1297" s="151"/>
      <c r="D1297" s="152" t="s">
        <v>384</v>
      </c>
      <c r="E1297" s="153" t="s">
        <v>1</v>
      </c>
      <c r="F1297" s="154" t="s">
        <v>5462</v>
      </c>
      <c r="H1297" s="155">
        <v>3.75</v>
      </c>
      <c r="I1297" s="156"/>
      <c r="L1297" s="151"/>
      <c r="M1297" s="157"/>
      <c r="T1297" s="158"/>
      <c r="AT1297" s="153" t="s">
        <v>384</v>
      </c>
      <c r="AU1297" s="153" t="s">
        <v>85</v>
      </c>
      <c r="AV1297" s="12" t="s">
        <v>85</v>
      </c>
      <c r="AW1297" s="12" t="s">
        <v>32</v>
      </c>
      <c r="AX1297" s="12" t="s">
        <v>76</v>
      </c>
      <c r="AY1297" s="153" t="s">
        <v>375</v>
      </c>
    </row>
    <row r="1298" spans="2:65" s="12" customFormat="1" ht="11.25" x14ac:dyDescent="0.2">
      <c r="B1298" s="151"/>
      <c r="D1298" s="152" t="s">
        <v>384</v>
      </c>
      <c r="E1298" s="153" t="s">
        <v>1</v>
      </c>
      <c r="F1298" s="154" t="s">
        <v>5463</v>
      </c>
      <c r="H1298" s="155">
        <v>17.7</v>
      </c>
      <c r="I1298" s="156"/>
      <c r="L1298" s="151"/>
      <c r="M1298" s="157"/>
      <c r="T1298" s="158"/>
      <c r="AT1298" s="153" t="s">
        <v>384</v>
      </c>
      <c r="AU1298" s="153" t="s">
        <v>85</v>
      </c>
      <c r="AV1298" s="12" t="s">
        <v>85</v>
      </c>
      <c r="AW1298" s="12" t="s">
        <v>32</v>
      </c>
      <c r="AX1298" s="12" t="s">
        <v>76</v>
      </c>
      <c r="AY1298" s="153" t="s">
        <v>375</v>
      </c>
    </row>
    <row r="1299" spans="2:65" s="12" customFormat="1" ht="11.25" x14ac:dyDescent="0.2">
      <c r="B1299" s="151"/>
      <c r="D1299" s="152" t="s">
        <v>384</v>
      </c>
      <c r="E1299" s="153" t="s">
        <v>1</v>
      </c>
      <c r="F1299" s="154" t="s">
        <v>5464</v>
      </c>
      <c r="H1299" s="155">
        <v>54</v>
      </c>
      <c r="I1299" s="156"/>
      <c r="L1299" s="151"/>
      <c r="M1299" s="157"/>
      <c r="T1299" s="158"/>
      <c r="AT1299" s="153" t="s">
        <v>384</v>
      </c>
      <c r="AU1299" s="153" t="s">
        <v>85</v>
      </c>
      <c r="AV1299" s="12" t="s">
        <v>85</v>
      </c>
      <c r="AW1299" s="12" t="s">
        <v>32</v>
      </c>
      <c r="AX1299" s="12" t="s">
        <v>76</v>
      </c>
      <c r="AY1299" s="153" t="s">
        <v>375</v>
      </c>
    </row>
    <row r="1300" spans="2:65" s="12" customFormat="1" ht="11.25" x14ac:dyDescent="0.2">
      <c r="B1300" s="151"/>
      <c r="D1300" s="152" t="s">
        <v>384</v>
      </c>
      <c r="E1300" s="153" t="s">
        <v>1</v>
      </c>
      <c r="F1300" s="154" t="s">
        <v>5465</v>
      </c>
      <c r="H1300" s="155">
        <v>9.25</v>
      </c>
      <c r="I1300" s="156"/>
      <c r="L1300" s="151"/>
      <c r="M1300" s="157"/>
      <c r="T1300" s="158"/>
      <c r="AT1300" s="153" t="s">
        <v>384</v>
      </c>
      <c r="AU1300" s="153" t="s">
        <v>85</v>
      </c>
      <c r="AV1300" s="12" t="s">
        <v>85</v>
      </c>
      <c r="AW1300" s="12" t="s">
        <v>32</v>
      </c>
      <c r="AX1300" s="12" t="s">
        <v>76</v>
      </c>
      <c r="AY1300" s="153" t="s">
        <v>375</v>
      </c>
    </row>
    <row r="1301" spans="2:65" s="12" customFormat="1" ht="11.25" x14ac:dyDescent="0.2">
      <c r="B1301" s="151"/>
      <c r="D1301" s="152" t="s">
        <v>384</v>
      </c>
      <c r="E1301" s="153" t="s">
        <v>1</v>
      </c>
      <c r="F1301" s="154" t="s">
        <v>5466</v>
      </c>
      <c r="H1301" s="155">
        <v>8.61</v>
      </c>
      <c r="I1301" s="156"/>
      <c r="L1301" s="151"/>
      <c r="M1301" s="157"/>
      <c r="T1301" s="158"/>
      <c r="AT1301" s="153" t="s">
        <v>384</v>
      </c>
      <c r="AU1301" s="153" t="s">
        <v>85</v>
      </c>
      <c r="AV1301" s="12" t="s">
        <v>85</v>
      </c>
      <c r="AW1301" s="12" t="s">
        <v>32</v>
      </c>
      <c r="AX1301" s="12" t="s">
        <v>76</v>
      </c>
      <c r="AY1301" s="153" t="s">
        <v>375</v>
      </c>
    </row>
    <row r="1302" spans="2:65" s="12" customFormat="1" ht="11.25" x14ac:dyDescent="0.2">
      <c r="B1302" s="151"/>
      <c r="D1302" s="152" t="s">
        <v>384</v>
      </c>
      <c r="E1302" s="153" t="s">
        <v>1</v>
      </c>
      <c r="F1302" s="154" t="s">
        <v>5467</v>
      </c>
      <c r="H1302" s="155">
        <v>9.67</v>
      </c>
      <c r="I1302" s="156"/>
      <c r="L1302" s="151"/>
      <c r="M1302" s="157"/>
      <c r="T1302" s="158"/>
      <c r="AT1302" s="153" t="s">
        <v>384</v>
      </c>
      <c r="AU1302" s="153" t="s">
        <v>85</v>
      </c>
      <c r="AV1302" s="12" t="s">
        <v>85</v>
      </c>
      <c r="AW1302" s="12" t="s">
        <v>32</v>
      </c>
      <c r="AX1302" s="12" t="s">
        <v>76</v>
      </c>
      <c r="AY1302" s="153" t="s">
        <v>375</v>
      </c>
    </row>
    <row r="1303" spans="2:65" s="12" customFormat="1" ht="11.25" x14ac:dyDescent="0.2">
      <c r="B1303" s="151"/>
      <c r="D1303" s="152" t="s">
        <v>384</v>
      </c>
      <c r="E1303" s="153" t="s">
        <v>1</v>
      </c>
      <c r="F1303" s="154" t="s">
        <v>5468</v>
      </c>
      <c r="H1303" s="155">
        <v>18.41</v>
      </c>
      <c r="I1303" s="156"/>
      <c r="L1303" s="151"/>
      <c r="M1303" s="157"/>
      <c r="T1303" s="158"/>
      <c r="AT1303" s="153" t="s">
        <v>384</v>
      </c>
      <c r="AU1303" s="153" t="s">
        <v>85</v>
      </c>
      <c r="AV1303" s="12" t="s">
        <v>85</v>
      </c>
      <c r="AW1303" s="12" t="s">
        <v>32</v>
      </c>
      <c r="AX1303" s="12" t="s">
        <v>76</v>
      </c>
      <c r="AY1303" s="153" t="s">
        <v>375</v>
      </c>
    </row>
    <row r="1304" spans="2:65" s="12" customFormat="1" ht="11.25" x14ac:dyDescent="0.2">
      <c r="B1304" s="151"/>
      <c r="D1304" s="152" t="s">
        <v>384</v>
      </c>
      <c r="E1304" s="153" t="s">
        <v>1</v>
      </c>
      <c r="F1304" s="154" t="s">
        <v>5469</v>
      </c>
      <c r="H1304" s="155">
        <v>9.02</v>
      </c>
      <c r="I1304" s="156"/>
      <c r="L1304" s="151"/>
      <c r="M1304" s="157"/>
      <c r="T1304" s="158"/>
      <c r="AT1304" s="153" t="s">
        <v>384</v>
      </c>
      <c r="AU1304" s="153" t="s">
        <v>85</v>
      </c>
      <c r="AV1304" s="12" t="s">
        <v>85</v>
      </c>
      <c r="AW1304" s="12" t="s">
        <v>32</v>
      </c>
      <c r="AX1304" s="12" t="s">
        <v>76</v>
      </c>
      <c r="AY1304" s="153" t="s">
        <v>375</v>
      </c>
    </row>
    <row r="1305" spans="2:65" s="12" customFormat="1" ht="11.25" x14ac:dyDescent="0.2">
      <c r="B1305" s="151"/>
      <c r="D1305" s="152" t="s">
        <v>384</v>
      </c>
      <c r="E1305" s="153" t="s">
        <v>1</v>
      </c>
      <c r="F1305" s="154" t="s">
        <v>5470</v>
      </c>
      <c r="H1305" s="155">
        <v>11.685</v>
      </c>
      <c r="I1305" s="156"/>
      <c r="L1305" s="151"/>
      <c r="M1305" s="157"/>
      <c r="T1305" s="158"/>
      <c r="AT1305" s="153" t="s">
        <v>384</v>
      </c>
      <c r="AU1305" s="153" t="s">
        <v>85</v>
      </c>
      <c r="AV1305" s="12" t="s">
        <v>85</v>
      </c>
      <c r="AW1305" s="12" t="s">
        <v>32</v>
      </c>
      <c r="AX1305" s="12" t="s">
        <v>76</v>
      </c>
      <c r="AY1305" s="153" t="s">
        <v>375</v>
      </c>
    </row>
    <row r="1306" spans="2:65" s="12" customFormat="1" ht="11.25" x14ac:dyDescent="0.2">
      <c r="B1306" s="151"/>
      <c r="D1306" s="152" t="s">
        <v>384</v>
      </c>
      <c r="E1306" s="153" t="s">
        <v>1</v>
      </c>
      <c r="F1306" s="154" t="s">
        <v>5471</v>
      </c>
      <c r="H1306" s="155">
        <v>7.62</v>
      </c>
      <c r="I1306" s="156"/>
      <c r="L1306" s="151"/>
      <c r="M1306" s="157"/>
      <c r="T1306" s="158"/>
      <c r="AT1306" s="153" t="s">
        <v>384</v>
      </c>
      <c r="AU1306" s="153" t="s">
        <v>85</v>
      </c>
      <c r="AV1306" s="12" t="s">
        <v>85</v>
      </c>
      <c r="AW1306" s="12" t="s">
        <v>32</v>
      </c>
      <c r="AX1306" s="12" t="s">
        <v>76</v>
      </c>
      <c r="AY1306" s="153" t="s">
        <v>375</v>
      </c>
    </row>
    <row r="1307" spans="2:65" s="12" customFormat="1" ht="11.25" x14ac:dyDescent="0.2">
      <c r="B1307" s="151"/>
      <c r="D1307" s="152" t="s">
        <v>384</v>
      </c>
      <c r="E1307" s="153" t="s">
        <v>1</v>
      </c>
      <c r="F1307" s="154" t="s">
        <v>5472</v>
      </c>
      <c r="H1307" s="155">
        <v>0.7</v>
      </c>
      <c r="I1307" s="156"/>
      <c r="L1307" s="151"/>
      <c r="M1307" s="157"/>
      <c r="T1307" s="158"/>
      <c r="AT1307" s="153" t="s">
        <v>384</v>
      </c>
      <c r="AU1307" s="153" t="s">
        <v>85</v>
      </c>
      <c r="AV1307" s="12" t="s">
        <v>85</v>
      </c>
      <c r="AW1307" s="12" t="s">
        <v>32</v>
      </c>
      <c r="AX1307" s="12" t="s">
        <v>76</v>
      </c>
      <c r="AY1307" s="153" t="s">
        <v>375</v>
      </c>
    </row>
    <row r="1308" spans="2:65" s="12" customFormat="1" ht="11.25" x14ac:dyDescent="0.2">
      <c r="B1308" s="151"/>
      <c r="D1308" s="152" t="s">
        <v>384</v>
      </c>
      <c r="E1308" s="153" t="s">
        <v>1</v>
      </c>
      <c r="F1308" s="154" t="s">
        <v>5473</v>
      </c>
      <c r="H1308" s="155">
        <v>3</v>
      </c>
      <c r="I1308" s="156"/>
      <c r="L1308" s="151"/>
      <c r="M1308" s="157"/>
      <c r="T1308" s="158"/>
      <c r="AT1308" s="153" t="s">
        <v>384</v>
      </c>
      <c r="AU1308" s="153" t="s">
        <v>85</v>
      </c>
      <c r="AV1308" s="12" t="s">
        <v>85</v>
      </c>
      <c r="AW1308" s="12" t="s">
        <v>32</v>
      </c>
      <c r="AX1308" s="12" t="s">
        <v>76</v>
      </c>
      <c r="AY1308" s="153" t="s">
        <v>375</v>
      </c>
    </row>
    <row r="1309" spans="2:65" s="13" customFormat="1" ht="11.25" x14ac:dyDescent="0.2">
      <c r="B1309" s="159"/>
      <c r="D1309" s="152" t="s">
        <v>384</v>
      </c>
      <c r="E1309" s="160" t="s">
        <v>1</v>
      </c>
      <c r="F1309" s="161" t="s">
        <v>387</v>
      </c>
      <c r="H1309" s="162">
        <v>153.41499999999999</v>
      </c>
      <c r="I1309" s="163"/>
      <c r="L1309" s="159"/>
      <c r="M1309" s="164"/>
      <c r="T1309" s="165"/>
      <c r="AT1309" s="160" t="s">
        <v>384</v>
      </c>
      <c r="AU1309" s="160" t="s">
        <v>85</v>
      </c>
      <c r="AV1309" s="13" t="s">
        <v>382</v>
      </c>
      <c r="AW1309" s="13" t="s">
        <v>32</v>
      </c>
      <c r="AX1309" s="13" t="s">
        <v>83</v>
      </c>
      <c r="AY1309" s="160" t="s">
        <v>375</v>
      </c>
    </row>
    <row r="1310" spans="2:65" s="1" customFormat="1" ht="24.2" customHeight="1" x14ac:dyDescent="0.2">
      <c r="B1310" s="32"/>
      <c r="C1310" s="138" t="s">
        <v>2044</v>
      </c>
      <c r="D1310" s="138" t="s">
        <v>377</v>
      </c>
      <c r="E1310" s="139" t="s">
        <v>1555</v>
      </c>
      <c r="F1310" s="140" t="s">
        <v>1556</v>
      </c>
      <c r="G1310" s="141" t="s">
        <v>1308</v>
      </c>
      <c r="H1310" s="192"/>
      <c r="I1310" s="143"/>
      <c r="J1310" s="144">
        <f>ROUND(I1310*H1310,2)</f>
        <v>0</v>
      </c>
      <c r="K1310" s="140" t="s">
        <v>381</v>
      </c>
      <c r="L1310" s="32"/>
      <c r="M1310" s="145" t="s">
        <v>1</v>
      </c>
      <c r="N1310" s="146" t="s">
        <v>41</v>
      </c>
      <c r="P1310" s="147">
        <f>O1310*H1310</f>
        <v>0</v>
      </c>
      <c r="Q1310" s="147">
        <v>0</v>
      </c>
      <c r="R1310" s="147">
        <f>Q1310*H1310</f>
        <v>0</v>
      </c>
      <c r="S1310" s="147">
        <v>0</v>
      </c>
      <c r="T1310" s="148">
        <f>S1310*H1310</f>
        <v>0</v>
      </c>
      <c r="AR1310" s="149" t="s">
        <v>491</v>
      </c>
      <c r="AT1310" s="149" t="s">
        <v>377</v>
      </c>
      <c r="AU1310" s="149" t="s">
        <v>85</v>
      </c>
      <c r="AY1310" s="17" t="s">
        <v>375</v>
      </c>
      <c r="BE1310" s="150">
        <f>IF(N1310="základní",J1310,0)</f>
        <v>0</v>
      </c>
      <c r="BF1310" s="150">
        <f>IF(N1310="snížená",J1310,0)</f>
        <v>0</v>
      </c>
      <c r="BG1310" s="150">
        <f>IF(N1310="zákl. přenesená",J1310,0)</f>
        <v>0</v>
      </c>
      <c r="BH1310" s="150">
        <f>IF(N1310="sníž. přenesená",J1310,0)</f>
        <v>0</v>
      </c>
      <c r="BI1310" s="150">
        <f>IF(N1310="nulová",J1310,0)</f>
        <v>0</v>
      </c>
      <c r="BJ1310" s="17" t="s">
        <v>83</v>
      </c>
      <c r="BK1310" s="150">
        <f>ROUND(I1310*H1310,2)</f>
        <v>0</v>
      </c>
      <c r="BL1310" s="17" t="s">
        <v>491</v>
      </c>
      <c r="BM1310" s="149" t="s">
        <v>5474</v>
      </c>
    </row>
    <row r="1311" spans="2:65" s="11" customFormat="1" ht="22.9" customHeight="1" x14ac:dyDescent="0.2">
      <c r="B1311" s="126"/>
      <c r="D1311" s="127" t="s">
        <v>75</v>
      </c>
      <c r="E1311" s="136" t="s">
        <v>5475</v>
      </c>
      <c r="F1311" s="136" t="s">
        <v>5476</v>
      </c>
      <c r="I1311" s="129"/>
      <c r="J1311" s="137">
        <f>BK1311</f>
        <v>0</v>
      </c>
      <c r="L1311" s="126"/>
      <c r="M1311" s="131"/>
      <c r="P1311" s="132">
        <f>SUM(P1312:P1316)</f>
        <v>0</v>
      </c>
      <c r="R1311" s="132">
        <f>SUM(R1312:R1316)</f>
        <v>0</v>
      </c>
      <c r="T1311" s="133">
        <f>SUM(T1312:T1316)</f>
        <v>2.2102859999999998E-2</v>
      </c>
      <c r="AR1311" s="127" t="s">
        <v>85</v>
      </c>
      <c r="AT1311" s="134" t="s">
        <v>75</v>
      </c>
      <c r="AU1311" s="134" t="s">
        <v>83</v>
      </c>
      <c r="AY1311" s="127" t="s">
        <v>375</v>
      </c>
      <c r="BK1311" s="135">
        <f>SUM(BK1312:BK1316)</f>
        <v>0</v>
      </c>
    </row>
    <row r="1312" spans="2:65" s="1" customFormat="1" ht="24.2" customHeight="1" x14ac:dyDescent="0.2">
      <c r="B1312" s="32"/>
      <c r="C1312" s="138" t="s">
        <v>2055</v>
      </c>
      <c r="D1312" s="138" t="s">
        <v>377</v>
      </c>
      <c r="E1312" s="139" t="s">
        <v>5477</v>
      </c>
      <c r="F1312" s="140" t="s">
        <v>5478</v>
      </c>
      <c r="G1312" s="141" t="s">
        <v>380</v>
      </c>
      <c r="H1312" s="142">
        <v>170.02199999999999</v>
      </c>
      <c r="I1312" s="143"/>
      <c r="J1312" s="144">
        <f>ROUND(I1312*H1312,2)</f>
        <v>0</v>
      </c>
      <c r="K1312" s="140" t="s">
        <v>381</v>
      </c>
      <c r="L1312" s="32"/>
      <c r="M1312" s="145" t="s">
        <v>1</v>
      </c>
      <c r="N1312" s="146" t="s">
        <v>41</v>
      </c>
      <c r="P1312" s="147">
        <f>O1312*H1312</f>
        <v>0</v>
      </c>
      <c r="Q1312" s="147">
        <v>0</v>
      </c>
      <c r="R1312" s="147">
        <f>Q1312*H1312</f>
        <v>0</v>
      </c>
      <c r="S1312" s="147">
        <v>1.2999999999999999E-4</v>
      </c>
      <c r="T1312" s="148">
        <f>S1312*H1312</f>
        <v>2.2102859999999998E-2</v>
      </c>
      <c r="AR1312" s="149" t="s">
        <v>491</v>
      </c>
      <c r="AT1312" s="149" t="s">
        <v>377</v>
      </c>
      <c r="AU1312" s="149" t="s">
        <v>85</v>
      </c>
      <c r="AY1312" s="17" t="s">
        <v>375</v>
      </c>
      <c r="BE1312" s="150">
        <f>IF(N1312="základní",J1312,0)</f>
        <v>0</v>
      </c>
      <c r="BF1312" s="150">
        <f>IF(N1312="snížená",J1312,0)</f>
        <v>0</v>
      </c>
      <c r="BG1312" s="150">
        <f>IF(N1312="zákl. přenesená",J1312,0)</f>
        <v>0</v>
      </c>
      <c r="BH1312" s="150">
        <f>IF(N1312="sníž. přenesená",J1312,0)</f>
        <v>0</v>
      </c>
      <c r="BI1312" s="150">
        <f>IF(N1312="nulová",J1312,0)</f>
        <v>0</v>
      </c>
      <c r="BJ1312" s="17" t="s">
        <v>83</v>
      </c>
      <c r="BK1312" s="150">
        <f>ROUND(I1312*H1312,2)</f>
        <v>0</v>
      </c>
      <c r="BL1312" s="17" t="s">
        <v>491</v>
      </c>
      <c r="BM1312" s="149" t="s">
        <v>5479</v>
      </c>
    </row>
    <row r="1313" spans="2:65" s="12" customFormat="1" ht="11.25" x14ac:dyDescent="0.2">
      <c r="B1313" s="151"/>
      <c r="D1313" s="152" t="s">
        <v>384</v>
      </c>
      <c r="E1313" s="153" t="s">
        <v>1</v>
      </c>
      <c r="F1313" s="154" t="s">
        <v>5319</v>
      </c>
      <c r="H1313" s="155">
        <v>23.31</v>
      </c>
      <c r="I1313" s="156"/>
      <c r="L1313" s="151"/>
      <c r="M1313" s="157"/>
      <c r="T1313" s="158"/>
      <c r="AT1313" s="153" t="s">
        <v>384</v>
      </c>
      <c r="AU1313" s="153" t="s">
        <v>85</v>
      </c>
      <c r="AV1313" s="12" t="s">
        <v>85</v>
      </c>
      <c r="AW1313" s="12" t="s">
        <v>32</v>
      </c>
      <c r="AX1313" s="12" t="s">
        <v>76</v>
      </c>
      <c r="AY1313" s="153" t="s">
        <v>375</v>
      </c>
    </row>
    <row r="1314" spans="2:65" s="12" customFormat="1" ht="11.25" x14ac:dyDescent="0.2">
      <c r="B1314" s="151"/>
      <c r="D1314" s="152" t="s">
        <v>384</v>
      </c>
      <c r="E1314" s="153" t="s">
        <v>1</v>
      </c>
      <c r="F1314" s="154" t="s">
        <v>5320</v>
      </c>
      <c r="H1314" s="155">
        <v>146.71199999999999</v>
      </c>
      <c r="I1314" s="156"/>
      <c r="L1314" s="151"/>
      <c r="M1314" s="157"/>
      <c r="T1314" s="158"/>
      <c r="AT1314" s="153" t="s">
        <v>384</v>
      </c>
      <c r="AU1314" s="153" t="s">
        <v>85</v>
      </c>
      <c r="AV1314" s="12" t="s">
        <v>85</v>
      </c>
      <c r="AW1314" s="12" t="s">
        <v>32</v>
      </c>
      <c r="AX1314" s="12" t="s">
        <v>76</v>
      </c>
      <c r="AY1314" s="153" t="s">
        <v>375</v>
      </c>
    </row>
    <row r="1315" spans="2:65" s="13" customFormat="1" ht="11.25" x14ac:dyDescent="0.2">
      <c r="B1315" s="159"/>
      <c r="D1315" s="152" t="s">
        <v>384</v>
      </c>
      <c r="E1315" s="160" t="s">
        <v>1</v>
      </c>
      <c r="F1315" s="161" t="s">
        <v>387</v>
      </c>
      <c r="H1315" s="162">
        <v>170.02199999999999</v>
      </c>
      <c r="I1315" s="163"/>
      <c r="L1315" s="159"/>
      <c r="M1315" s="164"/>
      <c r="T1315" s="165"/>
      <c r="AT1315" s="160" t="s">
        <v>384</v>
      </c>
      <c r="AU1315" s="160" t="s">
        <v>85</v>
      </c>
      <c r="AV1315" s="13" t="s">
        <v>382</v>
      </c>
      <c r="AW1315" s="13" t="s">
        <v>32</v>
      </c>
      <c r="AX1315" s="13" t="s">
        <v>83</v>
      </c>
      <c r="AY1315" s="160" t="s">
        <v>375</v>
      </c>
    </row>
    <row r="1316" spans="2:65" s="1" customFormat="1" ht="24.2" customHeight="1" x14ac:dyDescent="0.2">
      <c r="B1316" s="32"/>
      <c r="C1316" s="138" t="s">
        <v>2059</v>
      </c>
      <c r="D1316" s="138" t="s">
        <v>377</v>
      </c>
      <c r="E1316" s="139" t="s">
        <v>5480</v>
      </c>
      <c r="F1316" s="140" t="s">
        <v>5481</v>
      </c>
      <c r="G1316" s="141" t="s">
        <v>1308</v>
      </c>
      <c r="H1316" s="192"/>
      <c r="I1316" s="143"/>
      <c r="J1316" s="144">
        <f>ROUND(I1316*H1316,2)</f>
        <v>0</v>
      </c>
      <c r="K1316" s="140" t="s">
        <v>381</v>
      </c>
      <c r="L1316" s="32"/>
      <c r="M1316" s="145" t="s">
        <v>1</v>
      </c>
      <c r="N1316" s="146" t="s">
        <v>41</v>
      </c>
      <c r="P1316" s="147">
        <f>O1316*H1316</f>
        <v>0</v>
      </c>
      <c r="Q1316" s="147">
        <v>0</v>
      </c>
      <c r="R1316" s="147">
        <f>Q1316*H1316</f>
        <v>0</v>
      </c>
      <c r="S1316" s="147">
        <v>0</v>
      </c>
      <c r="T1316" s="148">
        <f>S1316*H1316</f>
        <v>0</v>
      </c>
      <c r="AR1316" s="149" t="s">
        <v>491</v>
      </c>
      <c r="AT1316" s="149" t="s">
        <v>377</v>
      </c>
      <c r="AU1316" s="149" t="s">
        <v>85</v>
      </c>
      <c r="AY1316" s="17" t="s">
        <v>375</v>
      </c>
      <c r="BE1316" s="150">
        <f>IF(N1316="základní",J1316,0)</f>
        <v>0</v>
      </c>
      <c r="BF1316" s="150">
        <f>IF(N1316="snížená",J1316,0)</f>
        <v>0</v>
      </c>
      <c r="BG1316" s="150">
        <f>IF(N1316="zákl. přenesená",J1316,0)</f>
        <v>0</v>
      </c>
      <c r="BH1316" s="150">
        <f>IF(N1316="sníž. přenesená",J1316,0)</f>
        <v>0</v>
      </c>
      <c r="BI1316" s="150">
        <f>IF(N1316="nulová",J1316,0)</f>
        <v>0</v>
      </c>
      <c r="BJ1316" s="17" t="s">
        <v>83</v>
      </c>
      <c r="BK1316" s="150">
        <f>ROUND(I1316*H1316,2)</f>
        <v>0</v>
      </c>
      <c r="BL1316" s="17" t="s">
        <v>491</v>
      </c>
      <c r="BM1316" s="149" t="s">
        <v>5482</v>
      </c>
    </row>
    <row r="1317" spans="2:65" s="11" customFormat="1" ht="22.9" customHeight="1" x14ac:dyDescent="0.2">
      <c r="B1317" s="126"/>
      <c r="D1317" s="127" t="s">
        <v>75</v>
      </c>
      <c r="E1317" s="136" t="s">
        <v>1558</v>
      </c>
      <c r="F1317" s="136" t="s">
        <v>1559</v>
      </c>
      <c r="I1317" s="129"/>
      <c r="J1317" s="137">
        <f>BK1317</f>
        <v>0</v>
      </c>
      <c r="L1317" s="126"/>
      <c r="M1317" s="131"/>
      <c r="P1317" s="132">
        <f>SUM(P1318:P1426)</f>
        <v>0</v>
      </c>
      <c r="R1317" s="132">
        <f>SUM(R1318:R1426)</f>
        <v>0.61343191999999991</v>
      </c>
      <c r="T1317" s="133">
        <f>SUM(T1318:T1426)</f>
        <v>0</v>
      </c>
      <c r="AR1317" s="127" t="s">
        <v>85</v>
      </c>
      <c r="AT1317" s="134" t="s">
        <v>75</v>
      </c>
      <c r="AU1317" s="134" t="s">
        <v>83</v>
      </c>
      <c r="AY1317" s="127" t="s">
        <v>375</v>
      </c>
      <c r="BK1317" s="135">
        <f>SUM(BK1318:BK1426)</f>
        <v>0</v>
      </c>
    </row>
    <row r="1318" spans="2:65" s="1" customFormat="1" ht="24.2" customHeight="1" x14ac:dyDescent="0.2">
      <c r="B1318" s="32"/>
      <c r="C1318" s="138" t="s">
        <v>2065</v>
      </c>
      <c r="D1318" s="138" t="s">
        <v>377</v>
      </c>
      <c r="E1318" s="139" t="s">
        <v>1570</v>
      </c>
      <c r="F1318" s="140" t="s">
        <v>4091</v>
      </c>
      <c r="G1318" s="141" t="s">
        <v>380</v>
      </c>
      <c r="H1318" s="142">
        <v>4.68</v>
      </c>
      <c r="I1318" s="143"/>
      <c r="J1318" s="144">
        <f>ROUND(I1318*H1318,2)</f>
        <v>0</v>
      </c>
      <c r="K1318" s="140" t="s">
        <v>381</v>
      </c>
      <c r="L1318" s="32"/>
      <c r="M1318" s="145" t="s">
        <v>1</v>
      </c>
      <c r="N1318" s="146" t="s">
        <v>41</v>
      </c>
      <c r="P1318" s="147">
        <f>O1318*H1318</f>
        <v>0</v>
      </c>
      <c r="Q1318" s="147">
        <v>2.5999999999999998E-4</v>
      </c>
      <c r="R1318" s="147">
        <f>Q1318*H1318</f>
        <v>1.2167999999999999E-3</v>
      </c>
      <c r="S1318" s="147">
        <v>0</v>
      </c>
      <c r="T1318" s="148">
        <f>S1318*H1318</f>
        <v>0</v>
      </c>
      <c r="AR1318" s="149" t="s">
        <v>491</v>
      </c>
      <c r="AT1318" s="149" t="s">
        <v>377</v>
      </c>
      <c r="AU1318" s="149" t="s">
        <v>85</v>
      </c>
      <c r="AY1318" s="17" t="s">
        <v>375</v>
      </c>
      <c r="BE1318" s="150">
        <f>IF(N1318="základní",J1318,0)</f>
        <v>0</v>
      </c>
      <c r="BF1318" s="150">
        <f>IF(N1318="snížená",J1318,0)</f>
        <v>0</v>
      </c>
      <c r="BG1318" s="150">
        <f>IF(N1318="zákl. přenesená",J1318,0)</f>
        <v>0</v>
      </c>
      <c r="BH1318" s="150">
        <f>IF(N1318="sníž. přenesená",J1318,0)</f>
        <v>0</v>
      </c>
      <c r="BI1318" s="150">
        <f>IF(N1318="nulová",J1318,0)</f>
        <v>0</v>
      </c>
      <c r="BJ1318" s="17" t="s">
        <v>83</v>
      </c>
      <c r="BK1318" s="150">
        <f>ROUND(I1318*H1318,2)</f>
        <v>0</v>
      </c>
      <c r="BL1318" s="17" t="s">
        <v>491</v>
      </c>
      <c r="BM1318" s="149" t="s">
        <v>1572</v>
      </c>
    </row>
    <row r="1319" spans="2:65" s="12" customFormat="1" ht="11.25" x14ac:dyDescent="0.2">
      <c r="B1319" s="151"/>
      <c r="D1319" s="152" t="s">
        <v>384</v>
      </c>
      <c r="E1319" s="153" t="s">
        <v>1</v>
      </c>
      <c r="F1319" s="154" t="s">
        <v>5483</v>
      </c>
      <c r="H1319" s="155">
        <v>2.52</v>
      </c>
      <c r="I1319" s="156"/>
      <c r="L1319" s="151"/>
      <c r="M1319" s="157"/>
      <c r="T1319" s="158"/>
      <c r="AT1319" s="153" t="s">
        <v>384</v>
      </c>
      <c r="AU1319" s="153" t="s">
        <v>85</v>
      </c>
      <c r="AV1319" s="12" t="s">
        <v>85</v>
      </c>
      <c r="AW1319" s="12" t="s">
        <v>32</v>
      </c>
      <c r="AX1319" s="12" t="s">
        <v>76</v>
      </c>
      <c r="AY1319" s="153" t="s">
        <v>375</v>
      </c>
    </row>
    <row r="1320" spans="2:65" s="12" customFormat="1" ht="11.25" x14ac:dyDescent="0.2">
      <c r="B1320" s="151"/>
      <c r="D1320" s="152" t="s">
        <v>384</v>
      </c>
      <c r="E1320" s="153" t="s">
        <v>1</v>
      </c>
      <c r="F1320" s="154" t="s">
        <v>5484</v>
      </c>
      <c r="H1320" s="155">
        <v>2.16</v>
      </c>
      <c r="I1320" s="156"/>
      <c r="L1320" s="151"/>
      <c r="M1320" s="157"/>
      <c r="T1320" s="158"/>
      <c r="AT1320" s="153" t="s">
        <v>384</v>
      </c>
      <c r="AU1320" s="153" t="s">
        <v>85</v>
      </c>
      <c r="AV1320" s="12" t="s">
        <v>85</v>
      </c>
      <c r="AW1320" s="12" t="s">
        <v>32</v>
      </c>
      <c r="AX1320" s="12" t="s">
        <v>76</v>
      </c>
      <c r="AY1320" s="153" t="s">
        <v>375</v>
      </c>
    </row>
    <row r="1321" spans="2:65" s="13" customFormat="1" ht="11.25" x14ac:dyDescent="0.2">
      <c r="B1321" s="159"/>
      <c r="D1321" s="152" t="s">
        <v>384</v>
      </c>
      <c r="E1321" s="160" t="s">
        <v>1</v>
      </c>
      <c r="F1321" s="161" t="s">
        <v>387</v>
      </c>
      <c r="H1321" s="162">
        <v>4.68</v>
      </c>
      <c r="I1321" s="163"/>
      <c r="L1321" s="159"/>
      <c r="M1321" s="164"/>
      <c r="T1321" s="165"/>
      <c r="AT1321" s="160" t="s">
        <v>384</v>
      </c>
      <c r="AU1321" s="160" t="s">
        <v>85</v>
      </c>
      <c r="AV1321" s="13" t="s">
        <v>382</v>
      </c>
      <c r="AW1321" s="13" t="s">
        <v>32</v>
      </c>
      <c r="AX1321" s="13" t="s">
        <v>83</v>
      </c>
      <c r="AY1321" s="160" t="s">
        <v>375</v>
      </c>
    </row>
    <row r="1322" spans="2:65" s="1" customFormat="1" ht="24.2" customHeight="1" x14ac:dyDescent="0.2">
      <c r="B1322" s="32"/>
      <c r="C1322" s="179" t="s">
        <v>2073</v>
      </c>
      <c r="D1322" s="179" t="s">
        <v>657</v>
      </c>
      <c r="E1322" s="180" t="s">
        <v>1580</v>
      </c>
      <c r="F1322" s="181" t="s">
        <v>1581</v>
      </c>
      <c r="G1322" s="182" t="s">
        <v>380</v>
      </c>
      <c r="H1322" s="183">
        <v>4.68</v>
      </c>
      <c r="I1322" s="184"/>
      <c r="J1322" s="185">
        <f>ROUND(I1322*H1322,2)</f>
        <v>0</v>
      </c>
      <c r="K1322" s="181" t="s">
        <v>381</v>
      </c>
      <c r="L1322" s="186"/>
      <c r="M1322" s="187" t="s">
        <v>1</v>
      </c>
      <c r="N1322" s="188" t="s">
        <v>41</v>
      </c>
      <c r="P1322" s="147">
        <f>O1322*H1322</f>
        <v>0</v>
      </c>
      <c r="Q1322" s="147">
        <v>2.87E-2</v>
      </c>
      <c r="R1322" s="147">
        <f>Q1322*H1322</f>
        <v>0.13431599999999999</v>
      </c>
      <c r="S1322" s="147">
        <v>0</v>
      </c>
      <c r="T1322" s="148">
        <f>S1322*H1322</f>
        <v>0</v>
      </c>
      <c r="AR1322" s="149" t="s">
        <v>585</v>
      </c>
      <c r="AT1322" s="149" t="s">
        <v>657</v>
      </c>
      <c r="AU1322" s="149" t="s">
        <v>85</v>
      </c>
      <c r="AY1322" s="17" t="s">
        <v>375</v>
      </c>
      <c r="BE1322" s="150">
        <f>IF(N1322="základní",J1322,0)</f>
        <v>0</v>
      </c>
      <c r="BF1322" s="150">
        <f>IF(N1322="snížená",J1322,0)</f>
        <v>0</v>
      </c>
      <c r="BG1322" s="150">
        <f>IF(N1322="zákl. přenesená",J1322,0)</f>
        <v>0</v>
      </c>
      <c r="BH1322" s="150">
        <f>IF(N1322="sníž. přenesená",J1322,0)</f>
        <v>0</v>
      </c>
      <c r="BI1322" s="150">
        <f>IF(N1322="nulová",J1322,0)</f>
        <v>0</v>
      </c>
      <c r="BJ1322" s="17" t="s">
        <v>83</v>
      </c>
      <c r="BK1322" s="150">
        <f>ROUND(I1322*H1322,2)</f>
        <v>0</v>
      </c>
      <c r="BL1322" s="17" t="s">
        <v>491</v>
      </c>
      <c r="BM1322" s="149" t="s">
        <v>1582</v>
      </c>
    </row>
    <row r="1323" spans="2:65" s="12" customFormat="1" ht="11.25" x14ac:dyDescent="0.2">
      <c r="B1323" s="151"/>
      <c r="D1323" s="152" t="s">
        <v>384</v>
      </c>
      <c r="E1323" s="153" t="s">
        <v>1</v>
      </c>
      <c r="F1323" s="154" t="s">
        <v>5483</v>
      </c>
      <c r="H1323" s="155">
        <v>2.52</v>
      </c>
      <c r="I1323" s="156"/>
      <c r="L1323" s="151"/>
      <c r="M1323" s="157"/>
      <c r="T1323" s="158"/>
      <c r="AT1323" s="153" t="s">
        <v>384</v>
      </c>
      <c r="AU1323" s="153" t="s">
        <v>85</v>
      </c>
      <c r="AV1323" s="12" t="s">
        <v>85</v>
      </c>
      <c r="AW1323" s="12" t="s">
        <v>32</v>
      </c>
      <c r="AX1323" s="12" t="s">
        <v>76</v>
      </c>
      <c r="AY1323" s="153" t="s">
        <v>375</v>
      </c>
    </row>
    <row r="1324" spans="2:65" s="12" customFormat="1" ht="11.25" x14ac:dyDescent="0.2">
      <c r="B1324" s="151"/>
      <c r="D1324" s="152" t="s">
        <v>384</v>
      </c>
      <c r="E1324" s="153" t="s">
        <v>1</v>
      </c>
      <c r="F1324" s="154" t="s">
        <v>5484</v>
      </c>
      <c r="H1324" s="155">
        <v>2.16</v>
      </c>
      <c r="I1324" s="156"/>
      <c r="L1324" s="151"/>
      <c r="M1324" s="157"/>
      <c r="T1324" s="158"/>
      <c r="AT1324" s="153" t="s">
        <v>384</v>
      </c>
      <c r="AU1324" s="153" t="s">
        <v>85</v>
      </c>
      <c r="AV1324" s="12" t="s">
        <v>85</v>
      </c>
      <c r="AW1324" s="12" t="s">
        <v>32</v>
      </c>
      <c r="AX1324" s="12" t="s">
        <v>76</v>
      </c>
      <c r="AY1324" s="153" t="s">
        <v>375</v>
      </c>
    </row>
    <row r="1325" spans="2:65" s="13" customFormat="1" ht="11.25" x14ac:dyDescent="0.2">
      <c r="B1325" s="159"/>
      <c r="D1325" s="152" t="s">
        <v>384</v>
      </c>
      <c r="E1325" s="160" t="s">
        <v>1</v>
      </c>
      <c r="F1325" s="161" t="s">
        <v>387</v>
      </c>
      <c r="H1325" s="162">
        <v>4.68</v>
      </c>
      <c r="I1325" s="163"/>
      <c r="L1325" s="159"/>
      <c r="M1325" s="164"/>
      <c r="T1325" s="165"/>
      <c r="AT1325" s="160" t="s">
        <v>384</v>
      </c>
      <c r="AU1325" s="160" t="s">
        <v>85</v>
      </c>
      <c r="AV1325" s="13" t="s">
        <v>382</v>
      </c>
      <c r="AW1325" s="13" t="s">
        <v>32</v>
      </c>
      <c r="AX1325" s="13" t="s">
        <v>83</v>
      </c>
      <c r="AY1325" s="160" t="s">
        <v>375</v>
      </c>
    </row>
    <row r="1326" spans="2:65" s="1" customFormat="1" ht="24.2" customHeight="1" x14ac:dyDescent="0.2">
      <c r="B1326" s="32"/>
      <c r="C1326" s="138" t="s">
        <v>2079</v>
      </c>
      <c r="D1326" s="138" t="s">
        <v>377</v>
      </c>
      <c r="E1326" s="139" t="s">
        <v>1594</v>
      </c>
      <c r="F1326" s="140" t="s">
        <v>1595</v>
      </c>
      <c r="G1326" s="141" t="s">
        <v>532</v>
      </c>
      <c r="H1326" s="142">
        <v>24</v>
      </c>
      <c r="I1326" s="143"/>
      <c r="J1326" s="144">
        <f>ROUND(I1326*H1326,2)</f>
        <v>0</v>
      </c>
      <c r="K1326" s="140" t="s">
        <v>381</v>
      </c>
      <c r="L1326" s="32"/>
      <c r="M1326" s="145" t="s">
        <v>1</v>
      </c>
      <c r="N1326" s="146" t="s">
        <v>41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491</v>
      </c>
      <c r="AT1326" s="149" t="s">
        <v>377</v>
      </c>
      <c r="AU1326" s="149" t="s">
        <v>85</v>
      </c>
      <c r="AY1326" s="17" t="s">
        <v>375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83</v>
      </c>
      <c r="BK1326" s="150">
        <f>ROUND(I1326*H1326,2)</f>
        <v>0</v>
      </c>
      <c r="BL1326" s="17" t="s">
        <v>491</v>
      </c>
      <c r="BM1326" s="149" t="s">
        <v>5485</v>
      </c>
    </row>
    <row r="1327" spans="2:65" s="14" customFormat="1" ht="11.25" x14ac:dyDescent="0.2">
      <c r="B1327" s="166"/>
      <c r="D1327" s="152" t="s">
        <v>384</v>
      </c>
      <c r="E1327" s="167" t="s">
        <v>1</v>
      </c>
      <c r="F1327" s="168" t="s">
        <v>5486</v>
      </c>
      <c r="H1327" s="167" t="s">
        <v>1</v>
      </c>
      <c r="I1327" s="169"/>
      <c r="L1327" s="166"/>
      <c r="M1327" s="170"/>
      <c r="T1327" s="171"/>
      <c r="AT1327" s="167" t="s">
        <v>384</v>
      </c>
      <c r="AU1327" s="167" t="s">
        <v>85</v>
      </c>
      <c r="AV1327" s="14" t="s">
        <v>83</v>
      </c>
      <c r="AW1327" s="14" t="s">
        <v>32</v>
      </c>
      <c r="AX1327" s="14" t="s">
        <v>76</v>
      </c>
      <c r="AY1327" s="167" t="s">
        <v>375</v>
      </c>
    </row>
    <row r="1328" spans="2:65" s="12" customFormat="1" ht="11.25" x14ac:dyDescent="0.2">
      <c r="B1328" s="151"/>
      <c r="D1328" s="152" t="s">
        <v>384</v>
      </c>
      <c r="E1328" s="153" t="s">
        <v>1</v>
      </c>
      <c r="F1328" s="154" t="s">
        <v>4865</v>
      </c>
      <c r="H1328" s="155">
        <v>1</v>
      </c>
      <c r="I1328" s="156"/>
      <c r="L1328" s="151"/>
      <c r="M1328" s="157"/>
      <c r="T1328" s="158"/>
      <c r="AT1328" s="153" t="s">
        <v>384</v>
      </c>
      <c r="AU1328" s="153" t="s">
        <v>85</v>
      </c>
      <c r="AV1328" s="12" t="s">
        <v>85</v>
      </c>
      <c r="AW1328" s="12" t="s">
        <v>32</v>
      </c>
      <c r="AX1328" s="12" t="s">
        <v>76</v>
      </c>
      <c r="AY1328" s="153" t="s">
        <v>375</v>
      </c>
    </row>
    <row r="1329" spans="2:65" s="12" customFormat="1" ht="11.25" x14ac:dyDescent="0.2">
      <c r="B1329" s="151"/>
      <c r="D1329" s="152" t="s">
        <v>384</v>
      </c>
      <c r="E1329" s="153" t="s">
        <v>1</v>
      </c>
      <c r="F1329" s="154" t="s">
        <v>5487</v>
      </c>
      <c r="H1329" s="155">
        <v>5</v>
      </c>
      <c r="I1329" s="156"/>
      <c r="L1329" s="151"/>
      <c r="M1329" s="157"/>
      <c r="T1329" s="158"/>
      <c r="AT1329" s="153" t="s">
        <v>384</v>
      </c>
      <c r="AU1329" s="153" t="s">
        <v>85</v>
      </c>
      <c r="AV1329" s="12" t="s">
        <v>85</v>
      </c>
      <c r="AW1329" s="12" t="s">
        <v>32</v>
      </c>
      <c r="AX1329" s="12" t="s">
        <v>76</v>
      </c>
      <c r="AY1329" s="153" t="s">
        <v>375</v>
      </c>
    </row>
    <row r="1330" spans="2:65" s="12" customFormat="1" ht="11.25" x14ac:dyDescent="0.2">
      <c r="B1330" s="151"/>
      <c r="D1330" s="152" t="s">
        <v>384</v>
      </c>
      <c r="E1330" s="153" t="s">
        <v>1</v>
      </c>
      <c r="F1330" s="154" t="s">
        <v>5488</v>
      </c>
      <c r="H1330" s="155">
        <v>1</v>
      </c>
      <c r="I1330" s="156"/>
      <c r="L1330" s="151"/>
      <c r="M1330" s="157"/>
      <c r="T1330" s="158"/>
      <c r="AT1330" s="153" t="s">
        <v>384</v>
      </c>
      <c r="AU1330" s="153" t="s">
        <v>85</v>
      </c>
      <c r="AV1330" s="12" t="s">
        <v>85</v>
      </c>
      <c r="AW1330" s="12" t="s">
        <v>32</v>
      </c>
      <c r="AX1330" s="12" t="s">
        <v>76</v>
      </c>
      <c r="AY1330" s="153" t="s">
        <v>375</v>
      </c>
    </row>
    <row r="1331" spans="2:65" s="12" customFormat="1" ht="11.25" x14ac:dyDescent="0.2">
      <c r="B1331" s="151"/>
      <c r="D1331" s="152" t="s">
        <v>384</v>
      </c>
      <c r="E1331" s="153" t="s">
        <v>1</v>
      </c>
      <c r="F1331" s="154" t="s">
        <v>1599</v>
      </c>
      <c r="H1331" s="155">
        <v>1</v>
      </c>
      <c r="I1331" s="156"/>
      <c r="L1331" s="151"/>
      <c r="M1331" s="157"/>
      <c r="T1331" s="158"/>
      <c r="AT1331" s="153" t="s">
        <v>384</v>
      </c>
      <c r="AU1331" s="153" t="s">
        <v>85</v>
      </c>
      <c r="AV1331" s="12" t="s">
        <v>85</v>
      </c>
      <c r="AW1331" s="12" t="s">
        <v>32</v>
      </c>
      <c r="AX1331" s="12" t="s">
        <v>76</v>
      </c>
      <c r="AY1331" s="153" t="s">
        <v>375</v>
      </c>
    </row>
    <row r="1332" spans="2:65" s="12" customFormat="1" ht="11.25" x14ac:dyDescent="0.2">
      <c r="B1332" s="151"/>
      <c r="D1332" s="152" t="s">
        <v>384</v>
      </c>
      <c r="E1332" s="153" t="s">
        <v>1</v>
      </c>
      <c r="F1332" s="154" t="s">
        <v>1600</v>
      </c>
      <c r="H1332" s="155">
        <v>2</v>
      </c>
      <c r="I1332" s="156"/>
      <c r="L1332" s="151"/>
      <c r="M1332" s="157"/>
      <c r="T1332" s="158"/>
      <c r="AT1332" s="153" t="s">
        <v>384</v>
      </c>
      <c r="AU1332" s="153" t="s">
        <v>85</v>
      </c>
      <c r="AV1332" s="12" t="s">
        <v>85</v>
      </c>
      <c r="AW1332" s="12" t="s">
        <v>32</v>
      </c>
      <c r="AX1332" s="12" t="s">
        <v>76</v>
      </c>
      <c r="AY1332" s="153" t="s">
        <v>375</v>
      </c>
    </row>
    <row r="1333" spans="2:65" s="12" customFormat="1" ht="11.25" x14ac:dyDescent="0.2">
      <c r="B1333" s="151"/>
      <c r="D1333" s="152" t="s">
        <v>384</v>
      </c>
      <c r="E1333" s="153" t="s">
        <v>1</v>
      </c>
      <c r="F1333" s="154" t="s">
        <v>5489</v>
      </c>
      <c r="H1333" s="155">
        <v>1</v>
      </c>
      <c r="I1333" s="156"/>
      <c r="L1333" s="151"/>
      <c r="M1333" s="157"/>
      <c r="T1333" s="158"/>
      <c r="AT1333" s="153" t="s">
        <v>384</v>
      </c>
      <c r="AU1333" s="153" t="s">
        <v>85</v>
      </c>
      <c r="AV1333" s="12" t="s">
        <v>85</v>
      </c>
      <c r="AW1333" s="12" t="s">
        <v>32</v>
      </c>
      <c r="AX1333" s="12" t="s">
        <v>76</v>
      </c>
      <c r="AY1333" s="153" t="s">
        <v>375</v>
      </c>
    </row>
    <row r="1334" spans="2:65" s="12" customFormat="1" ht="11.25" x14ac:dyDescent="0.2">
      <c r="B1334" s="151"/>
      <c r="D1334" s="152" t="s">
        <v>384</v>
      </c>
      <c r="E1334" s="153" t="s">
        <v>1</v>
      </c>
      <c r="F1334" s="154" t="s">
        <v>5490</v>
      </c>
      <c r="H1334" s="155">
        <v>2</v>
      </c>
      <c r="I1334" s="156"/>
      <c r="L1334" s="151"/>
      <c r="M1334" s="157"/>
      <c r="T1334" s="158"/>
      <c r="AT1334" s="153" t="s">
        <v>384</v>
      </c>
      <c r="AU1334" s="153" t="s">
        <v>85</v>
      </c>
      <c r="AV1334" s="12" t="s">
        <v>85</v>
      </c>
      <c r="AW1334" s="12" t="s">
        <v>32</v>
      </c>
      <c r="AX1334" s="12" t="s">
        <v>76</v>
      </c>
      <c r="AY1334" s="153" t="s">
        <v>375</v>
      </c>
    </row>
    <row r="1335" spans="2:65" s="12" customFormat="1" ht="11.25" x14ac:dyDescent="0.2">
      <c r="B1335" s="151"/>
      <c r="D1335" s="152" t="s">
        <v>384</v>
      </c>
      <c r="E1335" s="153" t="s">
        <v>1</v>
      </c>
      <c r="F1335" s="154" t="s">
        <v>5491</v>
      </c>
      <c r="H1335" s="155">
        <v>1</v>
      </c>
      <c r="I1335" s="156"/>
      <c r="L1335" s="151"/>
      <c r="M1335" s="157"/>
      <c r="T1335" s="158"/>
      <c r="AT1335" s="153" t="s">
        <v>384</v>
      </c>
      <c r="AU1335" s="153" t="s">
        <v>85</v>
      </c>
      <c r="AV1335" s="12" t="s">
        <v>85</v>
      </c>
      <c r="AW1335" s="12" t="s">
        <v>32</v>
      </c>
      <c r="AX1335" s="12" t="s">
        <v>76</v>
      </c>
      <c r="AY1335" s="153" t="s">
        <v>375</v>
      </c>
    </row>
    <row r="1336" spans="2:65" s="12" customFormat="1" ht="11.25" x14ac:dyDescent="0.2">
      <c r="B1336" s="151"/>
      <c r="D1336" s="152" t="s">
        <v>384</v>
      </c>
      <c r="E1336" s="153" t="s">
        <v>1</v>
      </c>
      <c r="F1336" s="154" t="s">
        <v>5492</v>
      </c>
      <c r="H1336" s="155">
        <v>1</v>
      </c>
      <c r="I1336" s="156"/>
      <c r="L1336" s="151"/>
      <c r="M1336" s="157"/>
      <c r="T1336" s="158"/>
      <c r="AT1336" s="153" t="s">
        <v>384</v>
      </c>
      <c r="AU1336" s="153" t="s">
        <v>85</v>
      </c>
      <c r="AV1336" s="12" t="s">
        <v>85</v>
      </c>
      <c r="AW1336" s="12" t="s">
        <v>32</v>
      </c>
      <c r="AX1336" s="12" t="s">
        <v>76</v>
      </c>
      <c r="AY1336" s="153" t="s">
        <v>375</v>
      </c>
    </row>
    <row r="1337" spans="2:65" s="12" customFormat="1" ht="11.25" x14ac:dyDescent="0.2">
      <c r="B1337" s="151"/>
      <c r="D1337" s="152" t="s">
        <v>384</v>
      </c>
      <c r="E1337" s="153" t="s">
        <v>1</v>
      </c>
      <c r="F1337" s="154" t="s">
        <v>5493</v>
      </c>
      <c r="H1337" s="155">
        <v>1</v>
      </c>
      <c r="I1337" s="156"/>
      <c r="L1337" s="151"/>
      <c r="M1337" s="157"/>
      <c r="T1337" s="158"/>
      <c r="AT1337" s="153" t="s">
        <v>384</v>
      </c>
      <c r="AU1337" s="153" t="s">
        <v>85</v>
      </c>
      <c r="AV1337" s="12" t="s">
        <v>85</v>
      </c>
      <c r="AW1337" s="12" t="s">
        <v>32</v>
      </c>
      <c r="AX1337" s="12" t="s">
        <v>76</v>
      </c>
      <c r="AY1337" s="153" t="s">
        <v>375</v>
      </c>
    </row>
    <row r="1338" spans="2:65" s="12" customFormat="1" ht="11.25" x14ac:dyDescent="0.2">
      <c r="B1338" s="151"/>
      <c r="D1338" s="152" t="s">
        <v>384</v>
      </c>
      <c r="E1338" s="153" t="s">
        <v>1</v>
      </c>
      <c r="F1338" s="154" t="s">
        <v>5494</v>
      </c>
      <c r="H1338" s="155">
        <v>3</v>
      </c>
      <c r="I1338" s="156"/>
      <c r="L1338" s="151"/>
      <c r="M1338" s="157"/>
      <c r="T1338" s="158"/>
      <c r="AT1338" s="153" t="s">
        <v>384</v>
      </c>
      <c r="AU1338" s="153" t="s">
        <v>85</v>
      </c>
      <c r="AV1338" s="12" t="s">
        <v>85</v>
      </c>
      <c r="AW1338" s="12" t="s">
        <v>32</v>
      </c>
      <c r="AX1338" s="12" t="s">
        <v>76</v>
      </c>
      <c r="AY1338" s="153" t="s">
        <v>375</v>
      </c>
    </row>
    <row r="1339" spans="2:65" s="12" customFormat="1" ht="11.25" x14ac:dyDescent="0.2">
      <c r="B1339" s="151"/>
      <c r="D1339" s="152" t="s">
        <v>384</v>
      </c>
      <c r="E1339" s="153" t="s">
        <v>1</v>
      </c>
      <c r="F1339" s="154" t="s">
        <v>5495</v>
      </c>
      <c r="H1339" s="155">
        <v>5</v>
      </c>
      <c r="I1339" s="156"/>
      <c r="L1339" s="151"/>
      <c r="M1339" s="157"/>
      <c r="T1339" s="158"/>
      <c r="AT1339" s="153" t="s">
        <v>384</v>
      </c>
      <c r="AU1339" s="153" t="s">
        <v>85</v>
      </c>
      <c r="AV1339" s="12" t="s">
        <v>85</v>
      </c>
      <c r="AW1339" s="12" t="s">
        <v>32</v>
      </c>
      <c r="AX1339" s="12" t="s">
        <v>76</v>
      </c>
      <c r="AY1339" s="153" t="s">
        <v>375</v>
      </c>
    </row>
    <row r="1340" spans="2:65" s="13" customFormat="1" ht="11.25" x14ac:dyDescent="0.2">
      <c r="B1340" s="159"/>
      <c r="D1340" s="152" t="s">
        <v>384</v>
      </c>
      <c r="E1340" s="160" t="s">
        <v>1</v>
      </c>
      <c r="F1340" s="161" t="s">
        <v>387</v>
      </c>
      <c r="H1340" s="162">
        <v>24</v>
      </c>
      <c r="I1340" s="163"/>
      <c r="L1340" s="159"/>
      <c r="M1340" s="164"/>
      <c r="T1340" s="165"/>
      <c r="AT1340" s="160" t="s">
        <v>384</v>
      </c>
      <c r="AU1340" s="160" t="s">
        <v>85</v>
      </c>
      <c r="AV1340" s="13" t="s">
        <v>382</v>
      </c>
      <c r="AW1340" s="13" t="s">
        <v>32</v>
      </c>
      <c r="AX1340" s="13" t="s">
        <v>83</v>
      </c>
      <c r="AY1340" s="160" t="s">
        <v>375</v>
      </c>
    </row>
    <row r="1341" spans="2:65" s="1" customFormat="1" ht="24.2" customHeight="1" x14ac:dyDescent="0.2">
      <c r="B1341" s="32"/>
      <c r="C1341" s="179" t="s">
        <v>2083</v>
      </c>
      <c r="D1341" s="179" t="s">
        <v>657</v>
      </c>
      <c r="E1341" s="180" t="s">
        <v>5496</v>
      </c>
      <c r="F1341" s="181" t="s">
        <v>5497</v>
      </c>
      <c r="G1341" s="182" t="s">
        <v>631</v>
      </c>
      <c r="H1341" s="183">
        <v>1</v>
      </c>
      <c r="I1341" s="184"/>
      <c r="J1341" s="185">
        <f>ROUND(I1341*H1341,2)</f>
        <v>0</v>
      </c>
      <c r="K1341" s="181" t="s">
        <v>1170</v>
      </c>
      <c r="L1341" s="186"/>
      <c r="M1341" s="187" t="s">
        <v>1</v>
      </c>
      <c r="N1341" s="188" t="s">
        <v>41</v>
      </c>
      <c r="P1341" s="147">
        <f>O1341*H1341</f>
        <v>0</v>
      </c>
      <c r="Q1341" s="147">
        <v>0</v>
      </c>
      <c r="R1341" s="147">
        <f>Q1341*H1341</f>
        <v>0</v>
      </c>
      <c r="S1341" s="147">
        <v>0</v>
      </c>
      <c r="T1341" s="148">
        <f>S1341*H1341</f>
        <v>0</v>
      </c>
      <c r="AR1341" s="149" t="s">
        <v>585</v>
      </c>
      <c r="AT1341" s="149" t="s">
        <v>657</v>
      </c>
      <c r="AU1341" s="149" t="s">
        <v>85</v>
      </c>
      <c r="AY1341" s="17" t="s">
        <v>375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83</v>
      </c>
      <c r="BK1341" s="150">
        <f>ROUND(I1341*H1341,2)</f>
        <v>0</v>
      </c>
      <c r="BL1341" s="17" t="s">
        <v>491</v>
      </c>
      <c r="BM1341" s="149" t="s">
        <v>5498</v>
      </c>
    </row>
    <row r="1342" spans="2:65" s="1" customFormat="1" ht="19.5" x14ac:dyDescent="0.2">
      <c r="B1342" s="32"/>
      <c r="D1342" s="152" t="s">
        <v>1139</v>
      </c>
      <c r="F1342" s="189" t="s">
        <v>5499</v>
      </c>
      <c r="I1342" s="190"/>
      <c r="L1342" s="32"/>
      <c r="M1342" s="191"/>
      <c r="T1342" s="56"/>
      <c r="AT1342" s="17" t="s">
        <v>1139</v>
      </c>
      <c r="AU1342" s="17" t="s">
        <v>85</v>
      </c>
    </row>
    <row r="1343" spans="2:65" s="1" customFormat="1" ht="24.2" customHeight="1" x14ac:dyDescent="0.2">
      <c r="B1343" s="32"/>
      <c r="C1343" s="179" t="s">
        <v>2087</v>
      </c>
      <c r="D1343" s="179" t="s">
        <v>657</v>
      </c>
      <c r="E1343" s="180" t="s">
        <v>1608</v>
      </c>
      <c r="F1343" s="181" t="s">
        <v>1609</v>
      </c>
      <c r="G1343" s="182" t="s">
        <v>631</v>
      </c>
      <c r="H1343" s="183">
        <v>5</v>
      </c>
      <c r="I1343" s="184"/>
      <c r="J1343" s="185">
        <f t="shared" ref="J1343:J1354" si="0">ROUND(I1343*H1343,2)</f>
        <v>0</v>
      </c>
      <c r="K1343" s="181" t="s">
        <v>1</v>
      </c>
      <c r="L1343" s="186"/>
      <c r="M1343" s="187" t="s">
        <v>1</v>
      </c>
      <c r="N1343" s="188" t="s">
        <v>41</v>
      </c>
      <c r="P1343" s="147">
        <f t="shared" ref="P1343:P1354" si="1">O1343*H1343</f>
        <v>0</v>
      </c>
      <c r="Q1343" s="147">
        <v>0</v>
      </c>
      <c r="R1343" s="147">
        <f t="shared" ref="R1343:R1354" si="2">Q1343*H1343</f>
        <v>0</v>
      </c>
      <c r="S1343" s="147">
        <v>0</v>
      </c>
      <c r="T1343" s="148">
        <f t="shared" ref="T1343:T1354" si="3">S1343*H1343</f>
        <v>0</v>
      </c>
      <c r="AR1343" s="149" t="s">
        <v>585</v>
      </c>
      <c r="AT1343" s="149" t="s">
        <v>657</v>
      </c>
      <c r="AU1343" s="149" t="s">
        <v>85</v>
      </c>
      <c r="AY1343" s="17" t="s">
        <v>375</v>
      </c>
      <c r="BE1343" s="150">
        <f t="shared" ref="BE1343:BE1354" si="4">IF(N1343="základní",J1343,0)</f>
        <v>0</v>
      </c>
      <c r="BF1343" s="150">
        <f t="shared" ref="BF1343:BF1354" si="5">IF(N1343="snížená",J1343,0)</f>
        <v>0</v>
      </c>
      <c r="BG1343" s="150">
        <f t="shared" ref="BG1343:BG1354" si="6">IF(N1343="zákl. přenesená",J1343,0)</f>
        <v>0</v>
      </c>
      <c r="BH1343" s="150">
        <f t="shared" ref="BH1343:BH1354" si="7">IF(N1343="sníž. přenesená",J1343,0)</f>
        <v>0</v>
      </c>
      <c r="BI1343" s="150">
        <f t="shared" ref="BI1343:BI1354" si="8">IF(N1343="nulová",J1343,0)</f>
        <v>0</v>
      </c>
      <c r="BJ1343" s="17" t="s">
        <v>83</v>
      </c>
      <c r="BK1343" s="150">
        <f t="shared" ref="BK1343:BK1354" si="9">ROUND(I1343*H1343,2)</f>
        <v>0</v>
      </c>
      <c r="BL1343" s="17" t="s">
        <v>491</v>
      </c>
      <c r="BM1343" s="149" t="s">
        <v>5500</v>
      </c>
    </row>
    <row r="1344" spans="2:65" s="1" customFormat="1" ht="24.2" customHeight="1" x14ac:dyDescent="0.2">
      <c r="B1344" s="32"/>
      <c r="C1344" s="179" t="s">
        <v>2091</v>
      </c>
      <c r="D1344" s="179" t="s">
        <v>657</v>
      </c>
      <c r="E1344" s="180" t="s">
        <v>5501</v>
      </c>
      <c r="F1344" s="181" t="s">
        <v>5502</v>
      </c>
      <c r="G1344" s="182" t="s">
        <v>631</v>
      </c>
      <c r="H1344" s="183">
        <v>1</v>
      </c>
      <c r="I1344" s="184"/>
      <c r="J1344" s="185">
        <f t="shared" si="0"/>
        <v>0</v>
      </c>
      <c r="K1344" s="181" t="s">
        <v>1614</v>
      </c>
      <c r="L1344" s="186"/>
      <c r="M1344" s="187" t="s">
        <v>1</v>
      </c>
      <c r="N1344" s="188" t="s">
        <v>41</v>
      </c>
      <c r="P1344" s="147">
        <f t="shared" si="1"/>
        <v>0</v>
      </c>
      <c r="Q1344" s="147">
        <v>0</v>
      </c>
      <c r="R1344" s="147">
        <f t="shared" si="2"/>
        <v>0</v>
      </c>
      <c r="S1344" s="147">
        <v>0</v>
      </c>
      <c r="T1344" s="148">
        <f t="shared" si="3"/>
        <v>0</v>
      </c>
      <c r="AR1344" s="149" t="s">
        <v>585</v>
      </c>
      <c r="AT1344" s="149" t="s">
        <v>657</v>
      </c>
      <c r="AU1344" s="149" t="s">
        <v>85</v>
      </c>
      <c r="AY1344" s="17" t="s">
        <v>375</v>
      </c>
      <c r="BE1344" s="150">
        <f t="shared" si="4"/>
        <v>0</v>
      </c>
      <c r="BF1344" s="150">
        <f t="shared" si="5"/>
        <v>0</v>
      </c>
      <c r="BG1344" s="150">
        <f t="shared" si="6"/>
        <v>0</v>
      </c>
      <c r="BH1344" s="150">
        <f t="shared" si="7"/>
        <v>0</v>
      </c>
      <c r="BI1344" s="150">
        <f t="shared" si="8"/>
        <v>0</v>
      </c>
      <c r="BJ1344" s="17" t="s">
        <v>83</v>
      </c>
      <c r="BK1344" s="150">
        <f t="shared" si="9"/>
        <v>0</v>
      </c>
      <c r="BL1344" s="17" t="s">
        <v>491</v>
      </c>
      <c r="BM1344" s="149" t="s">
        <v>5503</v>
      </c>
    </row>
    <row r="1345" spans="2:65" s="1" customFormat="1" ht="24.2" customHeight="1" x14ac:dyDescent="0.2">
      <c r="B1345" s="32"/>
      <c r="C1345" s="179" t="s">
        <v>2098</v>
      </c>
      <c r="D1345" s="179" t="s">
        <v>657</v>
      </c>
      <c r="E1345" s="180" t="s">
        <v>1612</v>
      </c>
      <c r="F1345" s="181" t="s">
        <v>1613</v>
      </c>
      <c r="G1345" s="182" t="s">
        <v>631</v>
      </c>
      <c r="H1345" s="183">
        <v>1</v>
      </c>
      <c r="I1345" s="184"/>
      <c r="J1345" s="185">
        <f t="shared" si="0"/>
        <v>0</v>
      </c>
      <c r="K1345" s="181" t="s">
        <v>1614</v>
      </c>
      <c r="L1345" s="186"/>
      <c r="M1345" s="187" t="s">
        <v>1</v>
      </c>
      <c r="N1345" s="188" t="s">
        <v>41</v>
      </c>
      <c r="P1345" s="147">
        <f t="shared" si="1"/>
        <v>0</v>
      </c>
      <c r="Q1345" s="147">
        <v>0</v>
      </c>
      <c r="R1345" s="147">
        <f t="shared" si="2"/>
        <v>0</v>
      </c>
      <c r="S1345" s="147">
        <v>0</v>
      </c>
      <c r="T1345" s="148">
        <f t="shared" si="3"/>
        <v>0</v>
      </c>
      <c r="AR1345" s="149" t="s">
        <v>585</v>
      </c>
      <c r="AT1345" s="149" t="s">
        <v>657</v>
      </c>
      <c r="AU1345" s="149" t="s">
        <v>85</v>
      </c>
      <c r="AY1345" s="17" t="s">
        <v>375</v>
      </c>
      <c r="BE1345" s="150">
        <f t="shared" si="4"/>
        <v>0</v>
      </c>
      <c r="BF1345" s="150">
        <f t="shared" si="5"/>
        <v>0</v>
      </c>
      <c r="BG1345" s="150">
        <f t="shared" si="6"/>
        <v>0</v>
      </c>
      <c r="BH1345" s="150">
        <f t="shared" si="7"/>
        <v>0</v>
      </c>
      <c r="BI1345" s="150">
        <f t="shared" si="8"/>
        <v>0</v>
      </c>
      <c r="BJ1345" s="17" t="s">
        <v>83</v>
      </c>
      <c r="BK1345" s="150">
        <f t="shared" si="9"/>
        <v>0</v>
      </c>
      <c r="BL1345" s="17" t="s">
        <v>491</v>
      </c>
      <c r="BM1345" s="149" t="s">
        <v>5504</v>
      </c>
    </row>
    <row r="1346" spans="2:65" s="1" customFormat="1" ht="24.2" customHeight="1" x14ac:dyDescent="0.2">
      <c r="B1346" s="32"/>
      <c r="C1346" s="179" t="s">
        <v>3661</v>
      </c>
      <c r="D1346" s="179" t="s">
        <v>657</v>
      </c>
      <c r="E1346" s="180" t="s">
        <v>1617</v>
      </c>
      <c r="F1346" s="181" t="s">
        <v>1618</v>
      </c>
      <c r="G1346" s="182" t="s">
        <v>631</v>
      </c>
      <c r="H1346" s="183">
        <v>2</v>
      </c>
      <c r="I1346" s="184"/>
      <c r="J1346" s="185">
        <f t="shared" si="0"/>
        <v>0</v>
      </c>
      <c r="K1346" s="181" t="s">
        <v>1614</v>
      </c>
      <c r="L1346" s="186"/>
      <c r="M1346" s="187" t="s">
        <v>1</v>
      </c>
      <c r="N1346" s="188" t="s">
        <v>41</v>
      </c>
      <c r="P1346" s="147">
        <f t="shared" si="1"/>
        <v>0</v>
      </c>
      <c r="Q1346" s="147">
        <v>0</v>
      </c>
      <c r="R1346" s="147">
        <f t="shared" si="2"/>
        <v>0</v>
      </c>
      <c r="S1346" s="147">
        <v>0</v>
      </c>
      <c r="T1346" s="148">
        <f t="shared" si="3"/>
        <v>0</v>
      </c>
      <c r="AR1346" s="149" t="s">
        <v>585</v>
      </c>
      <c r="AT1346" s="149" t="s">
        <v>657</v>
      </c>
      <c r="AU1346" s="149" t="s">
        <v>85</v>
      </c>
      <c r="AY1346" s="17" t="s">
        <v>375</v>
      </c>
      <c r="BE1346" s="150">
        <f t="shared" si="4"/>
        <v>0</v>
      </c>
      <c r="BF1346" s="150">
        <f t="shared" si="5"/>
        <v>0</v>
      </c>
      <c r="BG1346" s="150">
        <f t="shared" si="6"/>
        <v>0</v>
      </c>
      <c r="BH1346" s="150">
        <f t="shared" si="7"/>
        <v>0</v>
      </c>
      <c r="BI1346" s="150">
        <f t="shared" si="8"/>
        <v>0</v>
      </c>
      <c r="BJ1346" s="17" t="s">
        <v>83</v>
      </c>
      <c r="BK1346" s="150">
        <f t="shared" si="9"/>
        <v>0</v>
      </c>
      <c r="BL1346" s="17" t="s">
        <v>491</v>
      </c>
      <c r="BM1346" s="149" t="s">
        <v>5505</v>
      </c>
    </row>
    <row r="1347" spans="2:65" s="1" customFormat="1" ht="24.2" customHeight="1" x14ac:dyDescent="0.2">
      <c r="B1347" s="32"/>
      <c r="C1347" s="179" t="s">
        <v>3665</v>
      </c>
      <c r="D1347" s="179" t="s">
        <v>657</v>
      </c>
      <c r="E1347" s="180" t="s">
        <v>5506</v>
      </c>
      <c r="F1347" s="181" t="s">
        <v>5507</v>
      </c>
      <c r="G1347" s="182" t="s">
        <v>631</v>
      </c>
      <c r="H1347" s="183">
        <v>1</v>
      </c>
      <c r="I1347" s="184"/>
      <c r="J1347" s="185">
        <f t="shared" si="0"/>
        <v>0</v>
      </c>
      <c r="K1347" s="181" t="s">
        <v>1614</v>
      </c>
      <c r="L1347" s="186"/>
      <c r="M1347" s="187" t="s">
        <v>1</v>
      </c>
      <c r="N1347" s="188" t="s">
        <v>41</v>
      </c>
      <c r="P1347" s="147">
        <f t="shared" si="1"/>
        <v>0</v>
      </c>
      <c r="Q1347" s="147">
        <v>0</v>
      </c>
      <c r="R1347" s="147">
        <f t="shared" si="2"/>
        <v>0</v>
      </c>
      <c r="S1347" s="147">
        <v>0</v>
      </c>
      <c r="T1347" s="148">
        <f t="shared" si="3"/>
        <v>0</v>
      </c>
      <c r="AR1347" s="149" t="s">
        <v>585</v>
      </c>
      <c r="AT1347" s="149" t="s">
        <v>657</v>
      </c>
      <c r="AU1347" s="149" t="s">
        <v>85</v>
      </c>
      <c r="AY1347" s="17" t="s">
        <v>375</v>
      </c>
      <c r="BE1347" s="150">
        <f t="shared" si="4"/>
        <v>0</v>
      </c>
      <c r="BF1347" s="150">
        <f t="shared" si="5"/>
        <v>0</v>
      </c>
      <c r="BG1347" s="150">
        <f t="shared" si="6"/>
        <v>0</v>
      </c>
      <c r="BH1347" s="150">
        <f t="shared" si="7"/>
        <v>0</v>
      </c>
      <c r="BI1347" s="150">
        <f t="shared" si="8"/>
        <v>0</v>
      </c>
      <c r="BJ1347" s="17" t="s">
        <v>83</v>
      </c>
      <c r="BK1347" s="150">
        <f t="shared" si="9"/>
        <v>0</v>
      </c>
      <c r="BL1347" s="17" t="s">
        <v>491</v>
      </c>
      <c r="BM1347" s="149" t="s">
        <v>5508</v>
      </c>
    </row>
    <row r="1348" spans="2:65" s="1" customFormat="1" ht="24.2" customHeight="1" x14ac:dyDescent="0.2">
      <c r="B1348" s="32"/>
      <c r="C1348" s="179" t="s">
        <v>3669</v>
      </c>
      <c r="D1348" s="179" t="s">
        <v>657</v>
      </c>
      <c r="E1348" s="180" t="s">
        <v>1629</v>
      </c>
      <c r="F1348" s="181" t="s">
        <v>1630</v>
      </c>
      <c r="G1348" s="182" t="s">
        <v>631</v>
      </c>
      <c r="H1348" s="183">
        <v>2</v>
      </c>
      <c r="I1348" s="184"/>
      <c r="J1348" s="185">
        <f t="shared" si="0"/>
        <v>0</v>
      </c>
      <c r="K1348" s="181" t="s">
        <v>1614</v>
      </c>
      <c r="L1348" s="186"/>
      <c r="M1348" s="187" t="s">
        <v>1</v>
      </c>
      <c r="N1348" s="188" t="s">
        <v>41</v>
      </c>
      <c r="P1348" s="147">
        <f t="shared" si="1"/>
        <v>0</v>
      </c>
      <c r="Q1348" s="147">
        <v>0</v>
      </c>
      <c r="R1348" s="147">
        <f t="shared" si="2"/>
        <v>0</v>
      </c>
      <c r="S1348" s="147">
        <v>0</v>
      </c>
      <c r="T1348" s="148">
        <f t="shared" si="3"/>
        <v>0</v>
      </c>
      <c r="AR1348" s="149" t="s">
        <v>585</v>
      </c>
      <c r="AT1348" s="149" t="s">
        <v>657</v>
      </c>
      <c r="AU1348" s="149" t="s">
        <v>85</v>
      </c>
      <c r="AY1348" s="17" t="s">
        <v>375</v>
      </c>
      <c r="BE1348" s="150">
        <f t="shared" si="4"/>
        <v>0</v>
      </c>
      <c r="BF1348" s="150">
        <f t="shared" si="5"/>
        <v>0</v>
      </c>
      <c r="BG1348" s="150">
        <f t="shared" si="6"/>
        <v>0</v>
      </c>
      <c r="BH1348" s="150">
        <f t="shared" si="7"/>
        <v>0</v>
      </c>
      <c r="BI1348" s="150">
        <f t="shared" si="8"/>
        <v>0</v>
      </c>
      <c r="BJ1348" s="17" t="s">
        <v>83</v>
      </c>
      <c r="BK1348" s="150">
        <f t="shared" si="9"/>
        <v>0</v>
      </c>
      <c r="BL1348" s="17" t="s">
        <v>491</v>
      </c>
      <c r="BM1348" s="149" t="s">
        <v>5509</v>
      </c>
    </row>
    <row r="1349" spans="2:65" s="1" customFormat="1" ht="24.2" customHeight="1" x14ac:dyDescent="0.2">
      <c r="B1349" s="32"/>
      <c r="C1349" s="179" t="s">
        <v>3673</v>
      </c>
      <c r="D1349" s="179" t="s">
        <v>657</v>
      </c>
      <c r="E1349" s="180" t="s">
        <v>5510</v>
      </c>
      <c r="F1349" s="181" t="s">
        <v>5511</v>
      </c>
      <c r="G1349" s="182" t="s">
        <v>631</v>
      </c>
      <c r="H1349" s="183">
        <v>1</v>
      </c>
      <c r="I1349" s="184"/>
      <c r="J1349" s="185">
        <f t="shared" si="0"/>
        <v>0</v>
      </c>
      <c r="K1349" s="181" t="s">
        <v>1614</v>
      </c>
      <c r="L1349" s="186"/>
      <c r="M1349" s="187" t="s">
        <v>1</v>
      </c>
      <c r="N1349" s="188" t="s">
        <v>41</v>
      </c>
      <c r="P1349" s="147">
        <f t="shared" si="1"/>
        <v>0</v>
      </c>
      <c r="Q1349" s="147">
        <v>0</v>
      </c>
      <c r="R1349" s="147">
        <f t="shared" si="2"/>
        <v>0</v>
      </c>
      <c r="S1349" s="147">
        <v>0</v>
      </c>
      <c r="T1349" s="148">
        <f t="shared" si="3"/>
        <v>0</v>
      </c>
      <c r="AR1349" s="149" t="s">
        <v>585</v>
      </c>
      <c r="AT1349" s="149" t="s">
        <v>657</v>
      </c>
      <c r="AU1349" s="149" t="s">
        <v>85</v>
      </c>
      <c r="AY1349" s="17" t="s">
        <v>375</v>
      </c>
      <c r="BE1349" s="150">
        <f t="shared" si="4"/>
        <v>0</v>
      </c>
      <c r="BF1349" s="150">
        <f t="shared" si="5"/>
        <v>0</v>
      </c>
      <c r="BG1349" s="150">
        <f t="shared" si="6"/>
        <v>0</v>
      </c>
      <c r="BH1349" s="150">
        <f t="shared" si="7"/>
        <v>0</v>
      </c>
      <c r="BI1349" s="150">
        <f t="shared" si="8"/>
        <v>0</v>
      </c>
      <c r="BJ1349" s="17" t="s">
        <v>83</v>
      </c>
      <c r="BK1349" s="150">
        <f t="shared" si="9"/>
        <v>0</v>
      </c>
      <c r="BL1349" s="17" t="s">
        <v>491</v>
      </c>
      <c r="BM1349" s="149" t="s">
        <v>5512</v>
      </c>
    </row>
    <row r="1350" spans="2:65" s="1" customFormat="1" ht="24.2" customHeight="1" x14ac:dyDescent="0.2">
      <c r="B1350" s="32"/>
      <c r="C1350" s="179" t="s">
        <v>3677</v>
      </c>
      <c r="D1350" s="179" t="s">
        <v>657</v>
      </c>
      <c r="E1350" s="180" t="s">
        <v>1637</v>
      </c>
      <c r="F1350" s="181" t="s">
        <v>1638</v>
      </c>
      <c r="G1350" s="182" t="s">
        <v>631</v>
      </c>
      <c r="H1350" s="183">
        <v>1</v>
      </c>
      <c r="I1350" s="184"/>
      <c r="J1350" s="185">
        <f t="shared" si="0"/>
        <v>0</v>
      </c>
      <c r="K1350" s="181" t="s">
        <v>1614</v>
      </c>
      <c r="L1350" s="186"/>
      <c r="M1350" s="187" t="s">
        <v>1</v>
      </c>
      <c r="N1350" s="188" t="s">
        <v>41</v>
      </c>
      <c r="P1350" s="147">
        <f t="shared" si="1"/>
        <v>0</v>
      </c>
      <c r="Q1350" s="147">
        <v>0</v>
      </c>
      <c r="R1350" s="147">
        <f t="shared" si="2"/>
        <v>0</v>
      </c>
      <c r="S1350" s="147">
        <v>0</v>
      </c>
      <c r="T1350" s="148">
        <f t="shared" si="3"/>
        <v>0</v>
      </c>
      <c r="AR1350" s="149" t="s">
        <v>585</v>
      </c>
      <c r="AT1350" s="149" t="s">
        <v>657</v>
      </c>
      <c r="AU1350" s="149" t="s">
        <v>85</v>
      </c>
      <c r="AY1350" s="17" t="s">
        <v>375</v>
      </c>
      <c r="BE1350" s="150">
        <f t="shared" si="4"/>
        <v>0</v>
      </c>
      <c r="BF1350" s="150">
        <f t="shared" si="5"/>
        <v>0</v>
      </c>
      <c r="BG1350" s="150">
        <f t="shared" si="6"/>
        <v>0</v>
      </c>
      <c r="BH1350" s="150">
        <f t="shared" si="7"/>
        <v>0</v>
      </c>
      <c r="BI1350" s="150">
        <f t="shared" si="8"/>
        <v>0</v>
      </c>
      <c r="BJ1350" s="17" t="s">
        <v>83</v>
      </c>
      <c r="BK1350" s="150">
        <f t="shared" si="9"/>
        <v>0</v>
      </c>
      <c r="BL1350" s="17" t="s">
        <v>491</v>
      </c>
      <c r="BM1350" s="149" t="s">
        <v>5513</v>
      </c>
    </row>
    <row r="1351" spans="2:65" s="1" customFormat="1" ht="24.2" customHeight="1" x14ac:dyDescent="0.2">
      <c r="B1351" s="32"/>
      <c r="C1351" s="179" t="s">
        <v>3681</v>
      </c>
      <c r="D1351" s="179" t="s">
        <v>657</v>
      </c>
      <c r="E1351" s="180" t="s">
        <v>1641</v>
      </c>
      <c r="F1351" s="181" t="s">
        <v>1642</v>
      </c>
      <c r="G1351" s="182" t="s">
        <v>631</v>
      </c>
      <c r="H1351" s="183">
        <v>1</v>
      </c>
      <c r="I1351" s="184"/>
      <c r="J1351" s="185">
        <f t="shared" si="0"/>
        <v>0</v>
      </c>
      <c r="K1351" s="181" t="s">
        <v>1614</v>
      </c>
      <c r="L1351" s="186"/>
      <c r="M1351" s="187" t="s">
        <v>1</v>
      </c>
      <c r="N1351" s="188" t="s">
        <v>41</v>
      </c>
      <c r="P1351" s="147">
        <f t="shared" si="1"/>
        <v>0</v>
      </c>
      <c r="Q1351" s="147">
        <v>0</v>
      </c>
      <c r="R1351" s="147">
        <f t="shared" si="2"/>
        <v>0</v>
      </c>
      <c r="S1351" s="147">
        <v>0</v>
      </c>
      <c r="T1351" s="148">
        <f t="shared" si="3"/>
        <v>0</v>
      </c>
      <c r="AR1351" s="149" t="s">
        <v>585</v>
      </c>
      <c r="AT1351" s="149" t="s">
        <v>657</v>
      </c>
      <c r="AU1351" s="149" t="s">
        <v>85</v>
      </c>
      <c r="AY1351" s="17" t="s">
        <v>375</v>
      </c>
      <c r="BE1351" s="150">
        <f t="shared" si="4"/>
        <v>0</v>
      </c>
      <c r="BF1351" s="150">
        <f t="shared" si="5"/>
        <v>0</v>
      </c>
      <c r="BG1351" s="150">
        <f t="shared" si="6"/>
        <v>0</v>
      </c>
      <c r="BH1351" s="150">
        <f t="shared" si="7"/>
        <v>0</v>
      </c>
      <c r="BI1351" s="150">
        <f t="shared" si="8"/>
        <v>0</v>
      </c>
      <c r="BJ1351" s="17" t="s">
        <v>83</v>
      </c>
      <c r="BK1351" s="150">
        <f t="shared" si="9"/>
        <v>0</v>
      </c>
      <c r="BL1351" s="17" t="s">
        <v>491</v>
      </c>
      <c r="BM1351" s="149" t="s">
        <v>5514</v>
      </c>
    </row>
    <row r="1352" spans="2:65" s="1" customFormat="1" ht="24.2" customHeight="1" x14ac:dyDescent="0.2">
      <c r="B1352" s="32"/>
      <c r="C1352" s="179" t="s">
        <v>3685</v>
      </c>
      <c r="D1352" s="179" t="s">
        <v>657</v>
      </c>
      <c r="E1352" s="180" t="s">
        <v>5515</v>
      </c>
      <c r="F1352" s="181" t="s">
        <v>5516</v>
      </c>
      <c r="G1352" s="182" t="s">
        <v>631</v>
      </c>
      <c r="H1352" s="183">
        <v>3</v>
      </c>
      <c r="I1352" s="184"/>
      <c r="J1352" s="185">
        <f t="shared" si="0"/>
        <v>0</v>
      </c>
      <c r="K1352" s="181" t="s">
        <v>1614</v>
      </c>
      <c r="L1352" s="186"/>
      <c r="M1352" s="187" t="s">
        <v>1</v>
      </c>
      <c r="N1352" s="188" t="s">
        <v>41</v>
      </c>
      <c r="P1352" s="147">
        <f t="shared" si="1"/>
        <v>0</v>
      </c>
      <c r="Q1352" s="147">
        <v>0</v>
      </c>
      <c r="R1352" s="147">
        <f t="shared" si="2"/>
        <v>0</v>
      </c>
      <c r="S1352" s="147">
        <v>0</v>
      </c>
      <c r="T1352" s="148">
        <f t="shared" si="3"/>
        <v>0</v>
      </c>
      <c r="AR1352" s="149" t="s">
        <v>585</v>
      </c>
      <c r="AT1352" s="149" t="s">
        <v>657</v>
      </c>
      <c r="AU1352" s="149" t="s">
        <v>85</v>
      </c>
      <c r="AY1352" s="17" t="s">
        <v>375</v>
      </c>
      <c r="BE1352" s="150">
        <f t="shared" si="4"/>
        <v>0</v>
      </c>
      <c r="BF1352" s="150">
        <f t="shared" si="5"/>
        <v>0</v>
      </c>
      <c r="BG1352" s="150">
        <f t="shared" si="6"/>
        <v>0</v>
      </c>
      <c r="BH1352" s="150">
        <f t="shared" si="7"/>
        <v>0</v>
      </c>
      <c r="BI1352" s="150">
        <f t="shared" si="8"/>
        <v>0</v>
      </c>
      <c r="BJ1352" s="17" t="s">
        <v>83</v>
      </c>
      <c r="BK1352" s="150">
        <f t="shared" si="9"/>
        <v>0</v>
      </c>
      <c r="BL1352" s="17" t="s">
        <v>491</v>
      </c>
      <c r="BM1352" s="149" t="s">
        <v>5517</v>
      </c>
    </row>
    <row r="1353" spans="2:65" s="1" customFormat="1" ht="24.2" customHeight="1" x14ac:dyDescent="0.2">
      <c r="B1353" s="32"/>
      <c r="C1353" s="179" t="s">
        <v>3689</v>
      </c>
      <c r="D1353" s="179" t="s">
        <v>657</v>
      </c>
      <c r="E1353" s="180" t="s">
        <v>5518</v>
      </c>
      <c r="F1353" s="181" t="s">
        <v>5519</v>
      </c>
      <c r="G1353" s="182" t="s">
        <v>631</v>
      </c>
      <c r="H1353" s="183">
        <v>5</v>
      </c>
      <c r="I1353" s="184"/>
      <c r="J1353" s="185">
        <f t="shared" si="0"/>
        <v>0</v>
      </c>
      <c r="K1353" s="181" t="s">
        <v>1614</v>
      </c>
      <c r="L1353" s="186"/>
      <c r="M1353" s="187" t="s">
        <v>1</v>
      </c>
      <c r="N1353" s="188" t="s">
        <v>41</v>
      </c>
      <c r="P1353" s="147">
        <f t="shared" si="1"/>
        <v>0</v>
      </c>
      <c r="Q1353" s="147">
        <v>0</v>
      </c>
      <c r="R1353" s="147">
        <f t="shared" si="2"/>
        <v>0</v>
      </c>
      <c r="S1353" s="147">
        <v>0</v>
      </c>
      <c r="T1353" s="148">
        <f t="shared" si="3"/>
        <v>0</v>
      </c>
      <c r="AR1353" s="149" t="s">
        <v>585</v>
      </c>
      <c r="AT1353" s="149" t="s">
        <v>657</v>
      </c>
      <c r="AU1353" s="149" t="s">
        <v>85</v>
      </c>
      <c r="AY1353" s="17" t="s">
        <v>375</v>
      </c>
      <c r="BE1353" s="150">
        <f t="shared" si="4"/>
        <v>0</v>
      </c>
      <c r="BF1353" s="150">
        <f t="shared" si="5"/>
        <v>0</v>
      </c>
      <c r="BG1353" s="150">
        <f t="shared" si="6"/>
        <v>0</v>
      </c>
      <c r="BH1353" s="150">
        <f t="shared" si="7"/>
        <v>0</v>
      </c>
      <c r="BI1353" s="150">
        <f t="shared" si="8"/>
        <v>0</v>
      </c>
      <c r="BJ1353" s="17" t="s">
        <v>83</v>
      </c>
      <c r="BK1353" s="150">
        <f t="shared" si="9"/>
        <v>0</v>
      </c>
      <c r="BL1353" s="17" t="s">
        <v>491</v>
      </c>
      <c r="BM1353" s="149" t="s">
        <v>5520</v>
      </c>
    </row>
    <row r="1354" spans="2:65" s="1" customFormat="1" ht="24.2" customHeight="1" x14ac:dyDescent="0.2">
      <c r="B1354" s="32"/>
      <c r="C1354" s="138" t="s">
        <v>3701</v>
      </c>
      <c r="D1354" s="138" t="s">
        <v>377</v>
      </c>
      <c r="E1354" s="139" t="s">
        <v>5521</v>
      </c>
      <c r="F1354" s="140" t="s">
        <v>5522</v>
      </c>
      <c r="G1354" s="141" t="s">
        <v>532</v>
      </c>
      <c r="H1354" s="142">
        <v>2</v>
      </c>
      <c r="I1354" s="143"/>
      <c r="J1354" s="144">
        <f t="shared" si="0"/>
        <v>0</v>
      </c>
      <c r="K1354" s="140" t="s">
        <v>381</v>
      </c>
      <c r="L1354" s="32"/>
      <c r="M1354" s="145" t="s">
        <v>1</v>
      </c>
      <c r="N1354" s="146" t="s">
        <v>41</v>
      </c>
      <c r="P1354" s="147">
        <f t="shared" si="1"/>
        <v>0</v>
      </c>
      <c r="Q1354" s="147">
        <v>0</v>
      </c>
      <c r="R1354" s="147">
        <f t="shared" si="2"/>
        <v>0</v>
      </c>
      <c r="S1354" s="147">
        <v>0</v>
      </c>
      <c r="T1354" s="148">
        <f t="shared" si="3"/>
        <v>0</v>
      </c>
      <c r="AR1354" s="149" t="s">
        <v>491</v>
      </c>
      <c r="AT1354" s="149" t="s">
        <v>377</v>
      </c>
      <c r="AU1354" s="149" t="s">
        <v>85</v>
      </c>
      <c r="AY1354" s="17" t="s">
        <v>375</v>
      </c>
      <c r="BE1354" s="150">
        <f t="shared" si="4"/>
        <v>0</v>
      </c>
      <c r="BF1354" s="150">
        <f t="shared" si="5"/>
        <v>0</v>
      </c>
      <c r="BG1354" s="150">
        <f t="shared" si="6"/>
        <v>0</v>
      </c>
      <c r="BH1354" s="150">
        <f t="shared" si="7"/>
        <v>0</v>
      </c>
      <c r="BI1354" s="150">
        <f t="shared" si="8"/>
        <v>0</v>
      </c>
      <c r="BJ1354" s="17" t="s">
        <v>83</v>
      </c>
      <c r="BK1354" s="150">
        <f t="shared" si="9"/>
        <v>0</v>
      </c>
      <c r="BL1354" s="17" t="s">
        <v>491</v>
      </c>
      <c r="BM1354" s="149" t="s">
        <v>5523</v>
      </c>
    </row>
    <row r="1355" spans="2:65" s="12" customFormat="1" ht="11.25" x14ac:dyDescent="0.2">
      <c r="B1355" s="151"/>
      <c r="D1355" s="152" t="s">
        <v>384</v>
      </c>
      <c r="E1355" s="153" t="s">
        <v>1</v>
      </c>
      <c r="F1355" s="154" t="s">
        <v>4899</v>
      </c>
      <c r="H1355" s="155">
        <v>2</v>
      </c>
      <c r="I1355" s="156"/>
      <c r="L1355" s="151"/>
      <c r="M1355" s="157"/>
      <c r="T1355" s="158"/>
      <c r="AT1355" s="153" t="s">
        <v>384</v>
      </c>
      <c r="AU1355" s="153" t="s">
        <v>85</v>
      </c>
      <c r="AV1355" s="12" t="s">
        <v>85</v>
      </c>
      <c r="AW1355" s="12" t="s">
        <v>32</v>
      </c>
      <c r="AX1355" s="12" t="s">
        <v>76</v>
      </c>
      <c r="AY1355" s="153" t="s">
        <v>375</v>
      </c>
    </row>
    <row r="1356" spans="2:65" s="13" customFormat="1" ht="11.25" x14ac:dyDescent="0.2">
      <c r="B1356" s="159"/>
      <c r="D1356" s="152" t="s">
        <v>384</v>
      </c>
      <c r="E1356" s="160" t="s">
        <v>1</v>
      </c>
      <c r="F1356" s="161" t="s">
        <v>387</v>
      </c>
      <c r="H1356" s="162">
        <v>2</v>
      </c>
      <c r="I1356" s="163"/>
      <c r="L1356" s="159"/>
      <c r="M1356" s="164"/>
      <c r="T1356" s="165"/>
      <c r="AT1356" s="160" t="s">
        <v>384</v>
      </c>
      <c r="AU1356" s="160" t="s">
        <v>85</v>
      </c>
      <c r="AV1356" s="13" t="s">
        <v>382</v>
      </c>
      <c r="AW1356" s="13" t="s">
        <v>32</v>
      </c>
      <c r="AX1356" s="13" t="s">
        <v>83</v>
      </c>
      <c r="AY1356" s="160" t="s">
        <v>375</v>
      </c>
    </row>
    <row r="1357" spans="2:65" s="1" customFormat="1" ht="24.2" customHeight="1" x14ac:dyDescent="0.2">
      <c r="B1357" s="32"/>
      <c r="C1357" s="179" t="s">
        <v>3705</v>
      </c>
      <c r="D1357" s="179" t="s">
        <v>657</v>
      </c>
      <c r="E1357" s="180" t="s">
        <v>5524</v>
      </c>
      <c r="F1357" s="181" t="s">
        <v>5525</v>
      </c>
      <c r="G1357" s="182" t="s">
        <v>631</v>
      </c>
      <c r="H1357" s="183">
        <v>2</v>
      </c>
      <c r="I1357" s="184"/>
      <c r="J1357" s="185">
        <f>ROUND(I1357*H1357,2)</f>
        <v>0</v>
      </c>
      <c r="K1357" s="181" t="s">
        <v>1614</v>
      </c>
      <c r="L1357" s="186"/>
      <c r="M1357" s="187" t="s">
        <v>1</v>
      </c>
      <c r="N1357" s="188" t="s">
        <v>41</v>
      </c>
      <c r="P1357" s="147">
        <f>O1357*H1357</f>
        <v>0</v>
      </c>
      <c r="Q1357" s="147">
        <v>0</v>
      </c>
      <c r="R1357" s="147">
        <f>Q1357*H1357</f>
        <v>0</v>
      </c>
      <c r="S1357" s="147">
        <v>0</v>
      </c>
      <c r="T1357" s="148">
        <f>S1357*H1357</f>
        <v>0</v>
      </c>
      <c r="AR1357" s="149" t="s">
        <v>585</v>
      </c>
      <c r="AT1357" s="149" t="s">
        <v>657</v>
      </c>
      <c r="AU1357" s="149" t="s">
        <v>85</v>
      </c>
      <c r="AY1357" s="17" t="s">
        <v>375</v>
      </c>
      <c r="BE1357" s="150">
        <f>IF(N1357="základní",J1357,0)</f>
        <v>0</v>
      </c>
      <c r="BF1357" s="150">
        <f>IF(N1357="snížená",J1357,0)</f>
        <v>0</v>
      </c>
      <c r="BG1357" s="150">
        <f>IF(N1357="zákl. přenesená",J1357,0)</f>
        <v>0</v>
      </c>
      <c r="BH1357" s="150">
        <f>IF(N1357="sníž. přenesená",J1357,0)</f>
        <v>0</v>
      </c>
      <c r="BI1357" s="150">
        <f>IF(N1357="nulová",J1357,0)</f>
        <v>0</v>
      </c>
      <c r="BJ1357" s="17" t="s">
        <v>83</v>
      </c>
      <c r="BK1357" s="150">
        <f>ROUND(I1357*H1357,2)</f>
        <v>0</v>
      </c>
      <c r="BL1357" s="17" t="s">
        <v>491</v>
      </c>
      <c r="BM1357" s="149" t="s">
        <v>5526</v>
      </c>
    </row>
    <row r="1358" spans="2:65" s="1" customFormat="1" ht="24.2" customHeight="1" x14ac:dyDescent="0.2">
      <c r="B1358" s="32"/>
      <c r="C1358" s="138" t="s">
        <v>3713</v>
      </c>
      <c r="D1358" s="138" t="s">
        <v>377</v>
      </c>
      <c r="E1358" s="139" t="s">
        <v>5527</v>
      </c>
      <c r="F1358" s="140" t="s">
        <v>5528</v>
      </c>
      <c r="G1358" s="141" t="s">
        <v>532</v>
      </c>
      <c r="H1358" s="142">
        <v>6</v>
      </c>
      <c r="I1358" s="143"/>
      <c r="J1358" s="144">
        <f>ROUND(I1358*H1358,2)</f>
        <v>0</v>
      </c>
      <c r="K1358" s="140" t="s">
        <v>381</v>
      </c>
      <c r="L1358" s="32"/>
      <c r="M1358" s="145" t="s">
        <v>1</v>
      </c>
      <c r="N1358" s="146" t="s">
        <v>41</v>
      </c>
      <c r="P1358" s="147">
        <f>O1358*H1358</f>
        <v>0</v>
      </c>
      <c r="Q1358" s="147">
        <v>0</v>
      </c>
      <c r="R1358" s="147">
        <f>Q1358*H1358</f>
        <v>0</v>
      </c>
      <c r="S1358" s="147">
        <v>0</v>
      </c>
      <c r="T1358" s="148">
        <f>S1358*H1358</f>
        <v>0</v>
      </c>
      <c r="AR1358" s="149" t="s">
        <v>491</v>
      </c>
      <c r="AT1358" s="149" t="s">
        <v>377</v>
      </c>
      <c r="AU1358" s="149" t="s">
        <v>85</v>
      </c>
      <c r="AY1358" s="17" t="s">
        <v>375</v>
      </c>
      <c r="BE1358" s="150">
        <f>IF(N1358="základní",J1358,0)</f>
        <v>0</v>
      </c>
      <c r="BF1358" s="150">
        <f>IF(N1358="snížená",J1358,0)</f>
        <v>0</v>
      </c>
      <c r="BG1358" s="150">
        <f>IF(N1358="zákl. přenesená",J1358,0)</f>
        <v>0</v>
      </c>
      <c r="BH1358" s="150">
        <f>IF(N1358="sníž. přenesená",J1358,0)</f>
        <v>0</v>
      </c>
      <c r="BI1358" s="150">
        <f>IF(N1358="nulová",J1358,0)</f>
        <v>0</v>
      </c>
      <c r="BJ1358" s="17" t="s">
        <v>83</v>
      </c>
      <c r="BK1358" s="150">
        <f>ROUND(I1358*H1358,2)</f>
        <v>0</v>
      </c>
      <c r="BL1358" s="17" t="s">
        <v>491</v>
      </c>
      <c r="BM1358" s="149" t="s">
        <v>5529</v>
      </c>
    </row>
    <row r="1359" spans="2:65" s="12" customFormat="1" ht="11.25" x14ac:dyDescent="0.2">
      <c r="B1359" s="151"/>
      <c r="D1359" s="152" t="s">
        <v>384</v>
      </c>
      <c r="E1359" s="153" t="s">
        <v>1</v>
      </c>
      <c r="F1359" s="154" t="s">
        <v>4892</v>
      </c>
      <c r="H1359" s="155">
        <v>2</v>
      </c>
      <c r="I1359" s="156"/>
      <c r="L1359" s="151"/>
      <c r="M1359" s="157"/>
      <c r="T1359" s="158"/>
      <c r="AT1359" s="153" t="s">
        <v>384</v>
      </c>
      <c r="AU1359" s="153" t="s">
        <v>85</v>
      </c>
      <c r="AV1359" s="12" t="s">
        <v>85</v>
      </c>
      <c r="AW1359" s="12" t="s">
        <v>32</v>
      </c>
      <c r="AX1359" s="12" t="s">
        <v>76</v>
      </c>
      <c r="AY1359" s="153" t="s">
        <v>375</v>
      </c>
    </row>
    <row r="1360" spans="2:65" s="12" customFormat="1" ht="11.25" x14ac:dyDescent="0.2">
      <c r="B1360" s="151"/>
      <c r="D1360" s="152" t="s">
        <v>384</v>
      </c>
      <c r="E1360" s="153" t="s">
        <v>1</v>
      </c>
      <c r="F1360" s="154" t="s">
        <v>4893</v>
      </c>
      <c r="H1360" s="155">
        <v>4</v>
      </c>
      <c r="I1360" s="156"/>
      <c r="L1360" s="151"/>
      <c r="M1360" s="157"/>
      <c r="T1360" s="158"/>
      <c r="AT1360" s="153" t="s">
        <v>384</v>
      </c>
      <c r="AU1360" s="153" t="s">
        <v>85</v>
      </c>
      <c r="AV1360" s="12" t="s">
        <v>85</v>
      </c>
      <c r="AW1360" s="12" t="s">
        <v>32</v>
      </c>
      <c r="AX1360" s="12" t="s">
        <v>76</v>
      </c>
      <c r="AY1360" s="153" t="s">
        <v>375</v>
      </c>
    </row>
    <row r="1361" spans="2:65" s="13" customFormat="1" ht="11.25" x14ac:dyDescent="0.2">
      <c r="B1361" s="159"/>
      <c r="D1361" s="152" t="s">
        <v>384</v>
      </c>
      <c r="E1361" s="160" t="s">
        <v>1</v>
      </c>
      <c r="F1361" s="161" t="s">
        <v>387</v>
      </c>
      <c r="H1361" s="162">
        <v>6</v>
      </c>
      <c r="I1361" s="163"/>
      <c r="L1361" s="159"/>
      <c r="M1361" s="164"/>
      <c r="T1361" s="165"/>
      <c r="AT1361" s="160" t="s">
        <v>384</v>
      </c>
      <c r="AU1361" s="160" t="s">
        <v>85</v>
      </c>
      <c r="AV1361" s="13" t="s">
        <v>382</v>
      </c>
      <c r="AW1361" s="13" t="s">
        <v>32</v>
      </c>
      <c r="AX1361" s="13" t="s">
        <v>83</v>
      </c>
      <c r="AY1361" s="160" t="s">
        <v>375</v>
      </c>
    </row>
    <row r="1362" spans="2:65" s="1" customFormat="1" ht="24.2" customHeight="1" x14ac:dyDescent="0.2">
      <c r="B1362" s="32"/>
      <c r="C1362" s="179" t="s">
        <v>3717</v>
      </c>
      <c r="D1362" s="179" t="s">
        <v>657</v>
      </c>
      <c r="E1362" s="180" t="s">
        <v>5530</v>
      </c>
      <c r="F1362" s="181" t="s">
        <v>5531</v>
      </c>
      <c r="G1362" s="182" t="s">
        <v>631</v>
      </c>
      <c r="H1362" s="183">
        <v>2</v>
      </c>
      <c r="I1362" s="184"/>
      <c r="J1362" s="185">
        <f>ROUND(I1362*H1362,2)</f>
        <v>0</v>
      </c>
      <c r="K1362" s="181" t="s">
        <v>1614</v>
      </c>
      <c r="L1362" s="186"/>
      <c r="M1362" s="187" t="s">
        <v>1</v>
      </c>
      <c r="N1362" s="188" t="s">
        <v>41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585</v>
      </c>
      <c r="AT1362" s="149" t="s">
        <v>657</v>
      </c>
      <c r="AU1362" s="149" t="s">
        <v>85</v>
      </c>
      <c r="AY1362" s="17" t="s">
        <v>375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83</v>
      </c>
      <c r="BK1362" s="150">
        <f>ROUND(I1362*H1362,2)</f>
        <v>0</v>
      </c>
      <c r="BL1362" s="17" t="s">
        <v>491</v>
      </c>
      <c r="BM1362" s="149" t="s">
        <v>5532</v>
      </c>
    </row>
    <row r="1363" spans="2:65" s="1" customFormat="1" ht="24.2" customHeight="1" x14ac:dyDescent="0.2">
      <c r="B1363" s="32"/>
      <c r="C1363" s="179" t="s">
        <v>3721</v>
      </c>
      <c r="D1363" s="179" t="s">
        <v>657</v>
      </c>
      <c r="E1363" s="180" t="s">
        <v>5533</v>
      </c>
      <c r="F1363" s="181" t="s">
        <v>5534</v>
      </c>
      <c r="G1363" s="182" t="s">
        <v>631</v>
      </c>
      <c r="H1363" s="183">
        <v>4</v>
      </c>
      <c r="I1363" s="184"/>
      <c r="J1363" s="185">
        <f>ROUND(I1363*H1363,2)</f>
        <v>0</v>
      </c>
      <c r="K1363" s="181" t="s">
        <v>1614</v>
      </c>
      <c r="L1363" s="186"/>
      <c r="M1363" s="187" t="s">
        <v>1</v>
      </c>
      <c r="N1363" s="188" t="s">
        <v>41</v>
      </c>
      <c r="P1363" s="147">
        <f>O1363*H1363</f>
        <v>0</v>
      </c>
      <c r="Q1363" s="147">
        <v>0</v>
      </c>
      <c r="R1363" s="147">
        <f>Q1363*H1363</f>
        <v>0</v>
      </c>
      <c r="S1363" s="147">
        <v>0</v>
      </c>
      <c r="T1363" s="148">
        <f>S1363*H1363</f>
        <v>0</v>
      </c>
      <c r="AR1363" s="149" t="s">
        <v>585</v>
      </c>
      <c r="AT1363" s="149" t="s">
        <v>657</v>
      </c>
      <c r="AU1363" s="149" t="s">
        <v>85</v>
      </c>
      <c r="AY1363" s="17" t="s">
        <v>375</v>
      </c>
      <c r="BE1363" s="150">
        <f>IF(N1363="základní",J1363,0)</f>
        <v>0</v>
      </c>
      <c r="BF1363" s="150">
        <f>IF(N1363="snížená",J1363,0)</f>
        <v>0</v>
      </c>
      <c r="BG1363" s="150">
        <f>IF(N1363="zákl. přenesená",J1363,0)</f>
        <v>0</v>
      </c>
      <c r="BH1363" s="150">
        <f>IF(N1363="sníž. přenesená",J1363,0)</f>
        <v>0</v>
      </c>
      <c r="BI1363" s="150">
        <f>IF(N1363="nulová",J1363,0)</f>
        <v>0</v>
      </c>
      <c r="BJ1363" s="17" t="s">
        <v>83</v>
      </c>
      <c r="BK1363" s="150">
        <f>ROUND(I1363*H1363,2)</f>
        <v>0</v>
      </c>
      <c r="BL1363" s="17" t="s">
        <v>491</v>
      </c>
      <c r="BM1363" s="149" t="s">
        <v>5535</v>
      </c>
    </row>
    <row r="1364" spans="2:65" s="1" customFormat="1" ht="24.2" customHeight="1" x14ac:dyDescent="0.2">
      <c r="B1364" s="32"/>
      <c r="C1364" s="138" t="s">
        <v>3725</v>
      </c>
      <c r="D1364" s="138" t="s">
        <v>377</v>
      </c>
      <c r="E1364" s="139" t="s">
        <v>1649</v>
      </c>
      <c r="F1364" s="140" t="s">
        <v>1650</v>
      </c>
      <c r="G1364" s="141" t="s">
        <v>532</v>
      </c>
      <c r="H1364" s="142">
        <v>1</v>
      </c>
      <c r="I1364" s="143"/>
      <c r="J1364" s="144">
        <f>ROUND(I1364*H1364,2)</f>
        <v>0</v>
      </c>
      <c r="K1364" s="140" t="s">
        <v>381</v>
      </c>
      <c r="L1364" s="32"/>
      <c r="M1364" s="145" t="s">
        <v>1</v>
      </c>
      <c r="N1364" s="146" t="s">
        <v>41</v>
      </c>
      <c r="P1364" s="147">
        <f>O1364*H1364</f>
        <v>0</v>
      </c>
      <c r="Q1364" s="147">
        <v>0</v>
      </c>
      <c r="R1364" s="147">
        <f>Q1364*H1364</f>
        <v>0</v>
      </c>
      <c r="S1364" s="147">
        <v>0</v>
      </c>
      <c r="T1364" s="148">
        <f>S1364*H1364</f>
        <v>0</v>
      </c>
      <c r="AR1364" s="149" t="s">
        <v>491</v>
      </c>
      <c r="AT1364" s="149" t="s">
        <v>377</v>
      </c>
      <c r="AU1364" s="149" t="s">
        <v>85</v>
      </c>
      <c r="AY1364" s="17" t="s">
        <v>375</v>
      </c>
      <c r="BE1364" s="150">
        <f>IF(N1364="základní",J1364,0)</f>
        <v>0</v>
      </c>
      <c r="BF1364" s="150">
        <f>IF(N1364="snížená",J1364,0)</f>
        <v>0</v>
      </c>
      <c r="BG1364" s="150">
        <f>IF(N1364="zákl. přenesená",J1364,0)</f>
        <v>0</v>
      </c>
      <c r="BH1364" s="150">
        <f>IF(N1364="sníž. přenesená",J1364,0)</f>
        <v>0</v>
      </c>
      <c r="BI1364" s="150">
        <f>IF(N1364="nulová",J1364,0)</f>
        <v>0</v>
      </c>
      <c r="BJ1364" s="17" t="s">
        <v>83</v>
      </c>
      <c r="BK1364" s="150">
        <f>ROUND(I1364*H1364,2)</f>
        <v>0</v>
      </c>
      <c r="BL1364" s="17" t="s">
        <v>491</v>
      </c>
      <c r="BM1364" s="149" t="s">
        <v>5536</v>
      </c>
    </row>
    <row r="1365" spans="2:65" s="12" customFormat="1" ht="11.25" x14ac:dyDescent="0.2">
      <c r="B1365" s="151"/>
      <c r="D1365" s="152" t="s">
        <v>384</v>
      </c>
      <c r="E1365" s="153" t="s">
        <v>1</v>
      </c>
      <c r="F1365" s="154" t="s">
        <v>5537</v>
      </c>
      <c r="H1365" s="155">
        <v>1</v>
      </c>
      <c r="I1365" s="156"/>
      <c r="L1365" s="151"/>
      <c r="M1365" s="157"/>
      <c r="T1365" s="158"/>
      <c r="AT1365" s="153" t="s">
        <v>384</v>
      </c>
      <c r="AU1365" s="153" t="s">
        <v>85</v>
      </c>
      <c r="AV1365" s="12" t="s">
        <v>85</v>
      </c>
      <c r="AW1365" s="12" t="s">
        <v>32</v>
      </c>
      <c r="AX1365" s="12" t="s">
        <v>83</v>
      </c>
      <c r="AY1365" s="153" t="s">
        <v>375</v>
      </c>
    </row>
    <row r="1366" spans="2:65" s="1" customFormat="1" ht="24.2" customHeight="1" x14ac:dyDescent="0.2">
      <c r="B1366" s="32"/>
      <c r="C1366" s="179" t="s">
        <v>3729</v>
      </c>
      <c r="D1366" s="179" t="s">
        <v>657</v>
      </c>
      <c r="E1366" s="180" t="s">
        <v>5538</v>
      </c>
      <c r="F1366" s="181" t="s">
        <v>5539</v>
      </c>
      <c r="G1366" s="182" t="s">
        <v>631</v>
      </c>
      <c r="H1366" s="183">
        <v>1</v>
      </c>
      <c r="I1366" s="184"/>
      <c r="J1366" s="185">
        <f>ROUND(I1366*H1366,2)</f>
        <v>0</v>
      </c>
      <c r="K1366" s="181" t="s">
        <v>1614</v>
      </c>
      <c r="L1366" s="186"/>
      <c r="M1366" s="187" t="s">
        <v>1</v>
      </c>
      <c r="N1366" s="188" t="s">
        <v>41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585</v>
      </c>
      <c r="AT1366" s="149" t="s">
        <v>657</v>
      </c>
      <c r="AU1366" s="149" t="s">
        <v>85</v>
      </c>
      <c r="AY1366" s="17" t="s">
        <v>375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83</v>
      </c>
      <c r="BK1366" s="150">
        <f>ROUND(I1366*H1366,2)</f>
        <v>0</v>
      </c>
      <c r="BL1366" s="17" t="s">
        <v>491</v>
      </c>
      <c r="BM1366" s="149" t="s">
        <v>5540</v>
      </c>
    </row>
    <row r="1367" spans="2:65" s="1" customFormat="1" ht="24.2" customHeight="1" x14ac:dyDescent="0.2">
      <c r="B1367" s="32"/>
      <c r="C1367" s="138" t="s">
        <v>3732</v>
      </c>
      <c r="D1367" s="138" t="s">
        <v>377</v>
      </c>
      <c r="E1367" s="139" t="s">
        <v>5541</v>
      </c>
      <c r="F1367" s="140" t="s">
        <v>5542</v>
      </c>
      <c r="G1367" s="141" t="s">
        <v>532</v>
      </c>
      <c r="H1367" s="142">
        <v>6</v>
      </c>
      <c r="I1367" s="143"/>
      <c r="J1367" s="144">
        <f>ROUND(I1367*H1367,2)</f>
        <v>0</v>
      </c>
      <c r="K1367" s="140" t="s">
        <v>381</v>
      </c>
      <c r="L1367" s="32"/>
      <c r="M1367" s="145" t="s">
        <v>1</v>
      </c>
      <c r="N1367" s="146" t="s">
        <v>41</v>
      </c>
      <c r="P1367" s="147">
        <f>O1367*H1367</f>
        <v>0</v>
      </c>
      <c r="Q1367" s="147">
        <v>9.2000000000000003E-4</v>
      </c>
      <c r="R1367" s="147">
        <f>Q1367*H1367</f>
        <v>5.5200000000000006E-3</v>
      </c>
      <c r="S1367" s="147">
        <v>0</v>
      </c>
      <c r="T1367" s="148">
        <f>S1367*H1367</f>
        <v>0</v>
      </c>
      <c r="AR1367" s="149" t="s">
        <v>491</v>
      </c>
      <c r="AT1367" s="149" t="s">
        <v>377</v>
      </c>
      <c r="AU1367" s="149" t="s">
        <v>85</v>
      </c>
      <c r="AY1367" s="17" t="s">
        <v>375</v>
      </c>
      <c r="BE1367" s="150">
        <f>IF(N1367="základní",J1367,0)</f>
        <v>0</v>
      </c>
      <c r="BF1367" s="150">
        <f>IF(N1367="snížená",J1367,0)</f>
        <v>0</v>
      </c>
      <c r="BG1367" s="150">
        <f>IF(N1367="zákl. přenesená",J1367,0)</f>
        <v>0</v>
      </c>
      <c r="BH1367" s="150">
        <f>IF(N1367="sníž. přenesená",J1367,0)</f>
        <v>0</v>
      </c>
      <c r="BI1367" s="150">
        <f>IF(N1367="nulová",J1367,0)</f>
        <v>0</v>
      </c>
      <c r="BJ1367" s="17" t="s">
        <v>83</v>
      </c>
      <c r="BK1367" s="150">
        <f>ROUND(I1367*H1367,2)</f>
        <v>0</v>
      </c>
      <c r="BL1367" s="17" t="s">
        <v>491</v>
      </c>
      <c r="BM1367" s="149" t="s">
        <v>5543</v>
      </c>
    </row>
    <row r="1368" spans="2:65" s="12" customFormat="1" ht="11.25" x14ac:dyDescent="0.2">
      <c r="B1368" s="151"/>
      <c r="D1368" s="152" t="s">
        <v>384</v>
      </c>
      <c r="E1368" s="153" t="s">
        <v>1</v>
      </c>
      <c r="F1368" s="154" t="s">
        <v>5544</v>
      </c>
      <c r="H1368" s="155">
        <v>1</v>
      </c>
      <c r="I1368" s="156"/>
      <c r="L1368" s="151"/>
      <c r="M1368" s="157"/>
      <c r="T1368" s="158"/>
      <c r="AT1368" s="153" t="s">
        <v>384</v>
      </c>
      <c r="AU1368" s="153" t="s">
        <v>85</v>
      </c>
      <c r="AV1368" s="12" t="s">
        <v>85</v>
      </c>
      <c r="AW1368" s="12" t="s">
        <v>32</v>
      </c>
      <c r="AX1368" s="12" t="s">
        <v>76</v>
      </c>
      <c r="AY1368" s="153" t="s">
        <v>375</v>
      </c>
    </row>
    <row r="1369" spans="2:65" s="12" customFormat="1" ht="11.25" x14ac:dyDescent="0.2">
      <c r="B1369" s="151"/>
      <c r="D1369" s="152" t="s">
        <v>384</v>
      </c>
      <c r="E1369" s="153" t="s">
        <v>1</v>
      </c>
      <c r="F1369" s="154" t="s">
        <v>5545</v>
      </c>
      <c r="H1369" s="155">
        <v>1</v>
      </c>
      <c r="I1369" s="156"/>
      <c r="L1369" s="151"/>
      <c r="M1369" s="157"/>
      <c r="T1369" s="158"/>
      <c r="AT1369" s="153" t="s">
        <v>384</v>
      </c>
      <c r="AU1369" s="153" t="s">
        <v>85</v>
      </c>
      <c r="AV1369" s="12" t="s">
        <v>85</v>
      </c>
      <c r="AW1369" s="12" t="s">
        <v>32</v>
      </c>
      <c r="AX1369" s="12" t="s">
        <v>76</v>
      </c>
      <c r="AY1369" s="153" t="s">
        <v>375</v>
      </c>
    </row>
    <row r="1370" spans="2:65" s="12" customFormat="1" ht="11.25" x14ac:dyDescent="0.2">
      <c r="B1370" s="151"/>
      <c r="D1370" s="152" t="s">
        <v>384</v>
      </c>
      <c r="E1370" s="153" t="s">
        <v>1</v>
      </c>
      <c r="F1370" s="154" t="s">
        <v>5546</v>
      </c>
      <c r="H1370" s="155">
        <v>1</v>
      </c>
      <c r="I1370" s="156"/>
      <c r="L1370" s="151"/>
      <c r="M1370" s="157"/>
      <c r="T1370" s="158"/>
      <c r="AT1370" s="153" t="s">
        <v>384</v>
      </c>
      <c r="AU1370" s="153" t="s">
        <v>85</v>
      </c>
      <c r="AV1370" s="12" t="s">
        <v>85</v>
      </c>
      <c r="AW1370" s="12" t="s">
        <v>32</v>
      </c>
      <c r="AX1370" s="12" t="s">
        <v>76</v>
      </c>
      <c r="AY1370" s="153" t="s">
        <v>375</v>
      </c>
    </row>
    <row r="1371" spans="2:65" s="12" customFormat="1" ht="11.25" x14ac:dyDescent="0.2">
      <c r="B1371" s="151"/>
      <c r="D1371" s="152" t="s">
        <v>384</v>
      </c>
      <c r="E1371" s="153" t="s">
        <v>1</v>
      </c>
      <c r="F1371" s="154" t="s">
        <v>5547</v>
      </c>
      <c r="H1371" s="155">
        <v>2</v>
      </c>
      <c r="I1371" s="156"/>
      <c r="L1371" s="151"/>
      <c r="M1371" s="157"/>
      <c r="T1371" s="158"/>
      <c r="AT1371" s="153" t="s">
        <v>384</v>
      </c>
      <c r="AU1371" s="153" t="s">
        <v>85</v>
      </c>
      <c r="AV1371" s="12" t="s">
        <v>85</v>
      </c>
      <c r="AW1371" s="12" t="s">
        <v>32</v>
      </c>
      <c r="AX1371" s="12" t="s">
        <v>76</v>
      </c>
      <c r="AY1371" s="153" t="s">
        <v>375</v>
      </c>
    </row>
    <row r="1372" spans="2:65" s="12" customFormat="1" ht="11.25" x14ac:dyDescent="0.2">
      <c r="B1372" s="151"/>
      <c r="D1372" s="152" t="s">
        <v>384</v>
      </c>
      <c r="E1372" s="153" t="s">
        <v>1</v>
      </c>
      <c r="F1372" s="154" t="s">
        <v>5548</v>
      </c>
      <c r="H1372" s="155">
        <v>1</v>
      </c>
      <c r="I1372" s="156"/>
      <c r="L1372" s="151"/>
      <c r="M1372" s="157"/>
      <c r="T1372" s="158"/>
      <c r="AT1372" s="153" t="s">
        <v>384</v>
      </c>
      <c r="AU1372" s="153" t="s">
        <v>85</v>
      </c>
      <c r="AV1372" s="12" t="s">
        <v>85</v>
      </c>
      <c r="AW1372" s="12" t="s">
        <v>32</v>
      </c>
      <c r="AX1372" s="12" t="s">
        <v>76</v>
      </c>
      <c r="AY1372" s="153" t="s">
        <v>375</v>
      </c>
    </row>
    <row r="1373" spans="2:65" s="13" customFormat="1" ht="11.25" x14ac:dyDescent="0.2">
      <c r="B1373" s="159"/>
      <c r="D1373" s="152" t="s">
        <v>384</v>
      </c>
      <c r="E1373" s="160" t="s">
        <v>1</v>
      </c>
      <c r="F1373" s="161" t="s">
        <v>387</v>
      </c>
      <c r="H1373" s="162">
        <v>6</v>
      </c>
      <c r="I1373" s="163"/>
      <c r="L1373" s="159"/>
      <c r="M1373" s="164"/>
      <c r="T1373" s="165"/>
      <c r="AT1373" s="160" t="s">
        <v>384</v>
      </c>
      <c r="AU1373" s="160" t="s">
        <v>85</v>
      </c>
      <c r="AV1373" s="13" t="s">
        <v>382</v>
      </c>
      <c r="AW1373" s="13" t="s">
        <v>32</v>
      </c>
      <c r="AX1373" s="13" t="s">
        <v>83</v>
      </c>
      <c r="AY1373" s="160" t="s">
        <v>375</v>
      </c>
    </row>
    <row r="1374" spans="2:65" s="1" customFormat="1" ht="24.2" customHeight="1" x14ac:dyDescent="0.2">
      <c r="B1374" s="32"/>
      <c r="C1374" s="179" t="s">
        <v>3736</v>
      </c>
      <c r="D1374" s="179" t="s">
        <v>657</v>
      </c>
      <c r="E1374" s="180" t="s">
        <v>5549</v>
      </c>
      <c r="F1374" s="181" t="s">
        <v>5550</v>
      </c>
      <c r="G1374" s="182" t="s">
        <v>380</v>
      </c>
      <c r="H1374" s="183">
        <v>10.843999999999999</v>
      </c>
      <c r="I1374" s="184"/>
      <c r="J1374" s="185">
        <f>ROUND(I1374*H1374,2)</f>
        <v>0</v>
      </c>
      <c r="K1374" s="181" t="s">
        <v>381</v>
      </c>
      <c r="L1374" s="186"/>
      <c r="M1374" s="187" t="s">
        <v>1</v>
      </c>
      <c r="N1374" s="188" t="s">
        <v>41</v>
      </c>
      <c r="P1374" s="147">
        <f>O1374*H1374</f>
        <v>0</v>
      </c>
      <c r="Q1374" s="147">
        <v>2.5440000000000001E-2</v>
      </c>
      <c r="R1374" s="147">
        <f>Q1374*H1374</f>
        <v>0.27587136000000001</v>
      </c>
      <c r="S1374" s="147">
        <v>0</v>
      </c>
      <c r="T1374" s="148">
        <f>S1374*H1374</f>
        <v>0</v>
      </c>
      <c r="AR1374" s="149" t="s">
        <v>585</v>
      </c>
      <c r="AT1374" s="149" t="s">
        <v>657</v>
      </c>
      <c r="AU1374" s="149" t="s">
        <v>85</v>
      </c>
      <c r="AY1374" s="17" t="s">
        <v>375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83</v>
      </c>
      <c r="BK1374" s="150">
        <f>ROUND(I1374*H1374,2)</f>
        <v>0</v>
      </c>
      <c r="BL1374" s="17" t="s">
        <v>491</v>
      </c>
      <c r="BM1374" s="149" t="s">
        <v>5551</v>
      </c>
    </row>
    <row r="1375" spans="2:65" s="1" customFormat="1" ht="19.5" x14ac:dyDescent="0.2">
      <c r="B1375" s="32"/>
      <c r="D1375" s="152" t="s">
        <v>1139</v>
      </c>
      <c r="F1375" s="189" t="s">
        <v>5552</v>
      </c>
      <c r="I1375" s="190"/>
      <c r="L1375" s="32"/>
      <c r="M1375" s="191"/>
      <c r="T1375" s="56"/>
      <c r="AT1375" s="17" t="s">
        <v>1139</v>
      </c>
      <c r="AU1375" s="17" t="s">
        <v>85</v>
      </c>
    </row>
    <row r="1376" spans="2:65" s="12" customFormat="1" ht="11.25" x14ac:dyDescent="0.2">
      <c r="B1376" s="151"/>
      <c r="D1376" s="152" t="s">
        <v>384</v>
      </c>
      <c r="E1376" s="153" t="s">
        <v>1</v>
      </c>
      <c r="F1376" s="154" t="s">
        <v>5553</v>
      </c>
      <c r="H1376" s="155">
        <v>2.34</v>
      </c>
      <c r="I1376" s="156"/>
      <c r="L1376" s="151"/>
      <c r="M1376" s="157"/>
      <c r="T1376" s="158"/>
      <c r="AT1376" s="153" t="s">
        <v>384</v>
      </c>
      <c r="AU1376" s="153" t="s">
        <v>85</v>
      </c>
      <c r="AV1376" s="12" t="s">
        <v>85</v>
      </c>
      <c r="AW1376" s="12" t="s">
        <v>32</v>
      </c>
      <c r="AX1376" s="12" t="s">
        <v>76</v>
      </c>
      <c r="AY1376" s="153" t="s">
        <v>375</v>
      </c>
    </row>
    <row r="1377" spans="2:65" s="12" customFormat="1" ht="11.25" x14ac:dyDescent="0.2">
      <c r="B1377" s="151"/>
      <c r="D1377" s="152" t="s">
        <v>384</v>
      </c>
      <c r="E1377" s="153" t="s">
        <v>1</v>
      </c>
      <c r="F1377" s="154" t="s">
        <v>5554</v>
      </c>
      <c r="H1377" s="155">
        <v>2.2050000000000001</v>
      </c>
      <c r="I1377" s="156"/>
      <c r="L1377" s="151"/>
      <c r="M1377" s="157"/>
      <c r="T1377" s="158"/>
      <c r="AT1377" s="153" t="s">
        <v>384</v>
      </c>
      <c r="AU1377" s="153" t="s">
        <v>85</v>
      </c>
      <c r="AV1377" s="12" t="s">
        <v>85</v>
      </c>
      <c r="AW1377" s="12" t="s">
        <v>32</v>
      </c>
      <c r="AX1377" s="12" t="s">
        <v>76</v>
      </c>
      <c r="AY1377" s="153" t="s">
        <v>375</v>
      </c>
    </row>
    <row r="1378" spans="2:65" s="12" customFormat="1" ht="11.25" x14ac:dyDescent="0.2">
      <c r="B1378" s="151"/>
      <c r="D1378" s="152" t="s">
        <v>384</v>
      </c>
      <c r="E1378" s="153" t="s">
        <v>1</v>
      </c>
      <c r="F1378" s="154" t="s">
        <v>5555</v>
      </c>
      <c r="H1378" s="155">
        <v>1.619</v>
      </c>
      <c r="I1378" s="156"/>
      <c r="L1378" s="151"/>
      <c r="M1378" s="157"/>
      <c r="T1378" s="158"/>
      <c r="AT1378" s="153" t="s">
        <v>384</v>
      </c>
      <c r="AU1378" s="153" t="s">
        <v>85</v>
      </c>
      <c r="AV1378" s="12" t="s">
        <v>85</v>
      </c>
      <c r="AW1378" s="12" t="s">
        <v>32</v>
      </c>
      <c r="AX1378" s="12" t="s">
        <v>76</v>
      </c>
      <c r="AY1378" s="153" t="s">
        <v>375</v>
      </c>
    </row>
    <row r="1379" spans="2:65" s="12" customFormat="1" ht="11.25" x14ac:dyDescent="0.2">
      <c r="B1379" s="151"/>
      <c r="D1379" s="152" t="s">
        <v>384</v>
      </c>
      <c r="E1379" s="153" t="s">
        <v>1</v>
      </c>
      <c r="F1379" s="154" t="s">
        <v>5556</v>
      </c>
      <c r="H1379" s="155">
        <v>4.68</v>
      </c>
      <c r="I1379" s="156"/>
      <c r="L1379" s="151"/>
      <c r="M1379" s="157"/>
      <c r="T1379" s="158"/>
      <c r="AT1379" s="153" t="s">
        <v>384</v>
      </c>
      <c r="AU1379" s="153" t="s">
        <v>85</v>
      </c>
      <c r="AV1379" s="12" t="s">
        <v>85</v>
      </c>
      <c r="AW1379" s="12" t="s">
        <v>32</v>
      </c>
      <c r="AX1379" s="12" t="s">
        <v>76</v>
      </c>
      <c r="AY1379" s="153" t="s">
        <v>375</v>
      </c>
    </row>
    <row r="1380" spans="2:65" s="13" customFormat="1" ht="11.25" x14ac:dyDescent="0.2">
      <c r="B1380" s="159"/>
      <c r="D1380" s="152" t="s">
        <v>384</v>
      </c>
      <c r="E1380" s="160" t="s">
        <v>1</v>
      </c>
      <c r="F1380" s="161" t="s">
        <v>387</v>
      </c>
      <c r="H1380" s="162">
        <v>10.843999999999999</v>
      </c>
      <c r="I1380" s="163"/>
      <c r="L1380" s="159"/>
      <c r="M1380" s="164"/>
      <c r="T1380" s="165"/>
      <c r="AT1380" s="160" t="s">
        <v>384</v>
      </c>
      <c r="AU1380" s="160" t="s">
        <v>85</v>
      </c>
      <c r="AV1380" s="13" t="s">
        <v>382</v>
      </c>
      <c r="AW1380" s="13" t="s">
        <v>32</v>
      </c>
      <c r="AX1380" s="13" t="s">
        <v>83</v>
      </c>
      <c r="AY1380" s="160" t="s">
        <v>375</v>
      </c>
    </row>
    <row r="1381" spans="2:65" s="1" customFormat="1" ht="24.2" customHeight="1" x14ac:dyDescent="0.2">
      <c r="B1381" s="32"/>
      <c r="C1381" s="179" t="s">
        <v>3740</v>
      </c>
      <c r="D1381" s="179" t="s">
        <v>657</v>
      </c>
      <c r="E1381" s="180" t="s">
        <v>5557</v>
      </c>
      <c r="F1381" s="181" t="s">
        <v>5558</v>
      </c>
      <c r="G1381" s="182" t="s">
        <v>380</v>
      </c>
      <c r="H1381" s="183">
        <v>1.8660000000000001</v>
      </c>
      <c r="I1381" s="184"/>
      <c r="J1381" s="185">
        <f>ROUND(I1381*H1381,2)</f>
        <v>0</v>
      </c>
      <c r="K1381" s="181" t="s">
        <v>381</v>
      </c>
      <c r="L1381" s="186"/>
      <c r="M1381" s="187" t="s">
        <v>1</v>
      </c>
      <c r="N1381" s="188" t="s">
        <v>41</v>
      </c>
      <c r="P1381" s="147">
        <f>O1381*H1381</f>
        <v>0</v>
      </c>
      <c r="Q1381" s="147">
        <v>3.388E-2</v>
      </c>
      <c r="R1381" s="147">
        <f>Q1381*H1381</f>
        <v>6.3220079999999998E-2</v>
      </c>
      <c r="S1381" s="147">
        <v>0</v>
      </c>
      <c r="T1381" s="148">
        <f>S1381*H1381</f>
        <v>0</v>
      </c>
      <c r="AR1381" s="149" t="s">
        <v>585</v>
      </c>
      <c r="AT1381" s="149" t="s">
        <v>657</v>
      </c>
      <c r="AU1381" s="149" t="s">
        <v>85</v>
      </c>
      <c r="AY1381" s="17" t="s">
        <v>375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83</v>
      </c>
      <c r="BK1381" s="150">
        <f>ROUND(I1381*H1381,2)</f>
        <v>0</v>
      </c>
      <c r="BL1381" s="17" t="s">
        <v>491</v>
      </c>
      <c r="BM1381" s="149" t="s">
        <v>5559</v>
      </c>
    </row>
    <row r="1382" spans="2:65" s="1" customFormat="1" ht="19.5" x14ac:dyDescent="0.2">
      <c r="B1382" s="32"/>
      <c r="D1382" s="152" t="s">
        <v>1139</v>
      </c>
      <c r="F1382" s="189" t="s">
        <v>5552</v>
      </c>
      <c r="I1382" s="190"/>
      <c r="L1382" s="32"/>
      <c r="M1382" s="191"/>
      <c r="T1382" s="56"/>
      <c r="AT1382" s="17" t="s">
        <v>1139</v>
      </c>
      <c r="AU1382" s="17" t="s">
        <v>85</v>
      </c>
    </row>
    <row r="1383" spans="2:65" s="12" customFormat="1" ht="11.25" x14ac:dyDescent="0.2">
      <c r="B1383" s="151"/>
      <c r="D1383" s="152" t="s">
        <v>384</v>
      </c>
      <c r="E1383" s="153" t="s">
        <v>1</v>
      </c>
      <c r="F1383" s="154" t="s">
        <v>5560</v>
      </c>
      <c r="H1383" s="155">
        <v>1.8660000000000001</v>
      </c>
      <c r="I1383" s="156"/>
      <c r="L1383" s="151"/>
      <c r="M1383" s="157"/>
      <c r="T1383" s="158"/>
      <c r="AT1383" s="153" t="s">
        <v>384</v>
      </c>
      <c r="AU1383" s="153" t="s">
        <v>85</v>
      </c>
      <c r="AV1383" s="12" t="s">
        <v>85</v>
      </c>
      <c r="AW1383" s="12" t="s">
        <v>32</v>
      </c>
      <c r="AX1383" s="12" t="s">
        <v>83</v>
      </c>
      <c r="AY1383" s="153" t="s">
        <v>375</v>
      </c>
    </row>
    <row r="1384" spans="2:65" s="1" customFormat="1" ht="24.2" customHeight="1" x14ac:dyDescent="0.2">
      <c r="B1384" s="32"/>
      <c r="C1384" s="138" t="s">
        <v>3744</v>
      </c>
      <c r="D1384" s="138" t="s">
        <v>377</v>
      </c>
      <c r="E1384" s="139" t="s">
        <v>5561</v>
      </c>
      <c r="F1384" s="140" t="s">
        <v>5562</v>
      </c>
      <c r="G1384" s="141" t="s">
        <v>532</v>
      </c>
      <c r="H1384" s="142">
        <v>1</v>
      </c>
      <c r="I1384" s="143"/>
      <c r="J1384" s="144">
        <f>ROUND(I1384*H1384,2)</f>
        <v>0</v>
      </c>
      <c r="K1384" s="140" t="s">
        <v>381</v>
      </c>
      <c r="L1384" s="32"/>
      <c r="M1384" s="145" t="s">
        <v>1</v>
      </c>
      <c r="N1384" s="146" t="s">
        <v>41</v>
      </c>
      <c r="P1384" s="147">
        <f>O1384*H1384</f>
        <v>0</v>
      </c>
      <c r="Q1384" s="147">
        <v>8.8000000000000003E-4</v>
      </c>
      <c r="R1384" s="147">
        <f>Q1384*H1384</f>
        <v>8.8000000000000003E-4</v>
      </c>
      <c r="S1384" s="147">
        <v>0</v>
      </c>
      <c r="T1384" s="148">
        <f>S1384*H1384</f>
        <v>0</v>
      </c>
      <c r="AR1384" s="149" t="s">
        <v>491</v>
      </c>
      <c r="AT1384" s="149" t="s">
        <v>377</v>
      </c>
      <c r="AU1384" s="149" t="s">
        <v>85</v>
      </c>
      <c r="AY1384" s="17" t="s">
        <v>375</v>
      </c>
      <c r="BE1384" s="150">
        <f>IF(N1384="základní",J1384,0)</f>
        <v>0</v>
      </c>
      <c r="BF1384" s="150">
        <f>IF(N1384="snížená",J1384,0)</f>
        <v>0</v>
      </c>
      <c r="BG1384" s="150">
        <f>IF(N1384="zákl. přenesená",J1384,0)</f>
        <v>0</v>
      </c>
      <c r="BH1384" s="150">
        <f>IF(N1384="sníž. přenesená",J1384,0)</f>
        <v>0</v>
      </c>
      <c r="BI1384" s="150">
        <f>IF(N1384="nulová",J1384,0)</f>
        <v>0</v>
      </c>
      <c r="BJ1384" s="17" t="s">
        <v>83</v>
      </c>
      <c r="BK1384" s="150">
        <f>ROUND(I1384*H1384,2)</f>
        <v>0</v>
      </c>
      <c r="BL1384" s="17" t="s">
        <v>491</v>
      </c>
      <c r="BM1384" s="149" t="s">
        <v>5563</v>
      </c>
    </row>
    <row r="1385" spans="2:65" s="12" customFormat="1" ht="11.25" x14ac:dyDescent="0.2">
      <c r="B1385" s="151"/>
      <c r="D1385" s="152" t="s">
        <v>384</v>
      </c>
      <c r="E1385" s="153" t="s">
        <v>1</v>
      </c>
      <c r="F1385" s="154" t="s">
        <v>5564</v>
      </c>
      <c r="H1385" s="155">
        <v>1</v>
      </c>
      <c r="I1385" s="156"/>
      <c r="L1385" s="151"/>
      <c r="M1385" s="157"/>
      <c r="T1385" s="158"/>
      <c r="AT1385" s="153" t="s">
        <v>384</v>
      </c>
      <c r="AU1385" s="153" t="s">
        <v>85</v>
      </c>
      <c r="AV1385" s="12" t="s">
        <v>85</v>
      </c>
      <c r="AW1385" s="12" t="s">
        <v>32</v>
      </c>
      <c r="AX1385" s="12" t="s">
        <v>83</v>
      </c>
      <c r="AY1385" s="153" t="s">
        <v>375</v>
      </c>
    </row>
    <row r="1386" spans="2:65" s="1" customFormat="1" ht="24.2" customHeight="1" x14ac:dyDescent="0.2">
      <c r="B1386" s="32"/>
      <c r="C1386" s="179" t="s">
        <v>3748</v>
      </c>
      <c r="D1386" s="179" t="s">
        <v>657</v>
      </c>
      <c r="E1386" s="180" t="s">
        <v>5565</v>
      </c>
      <c r="F1386" s="181" t="s">
        <v>5566</v>
      </c>
      <c r="G1386" s="182" t="s">
        <v>380</v>
      </c>
      <c r="H1386" s="183">
        <v>3.7360000000000002</v>
      </c>
      <c r="I1386" s="184"/>
      <c r="J1386" s="185">
        <f>ROUND(I1386*H1386,2)</f>
        <v>0</v>
      </c>
      <c r="K1386" s="181" t="s">
        <v>381</v>
      </c>
      <c r="L1386" s="186"/>
      <c r="M1386" s="187" t="s">
        <v>1</v>
      </c>
      <c r="N1386" s="188" t="s">
        <v>41</v>
      </c>
      <c r="P1386" s="147">
        <f>O1386*H1386</f>
        <v>0</v>
      </c>
      <c r="Q1386" s="147">
        <v>3.388E-2</v>
      </c>
      <c r="R1386" s="147">
        <f>Q1386*H1386</f>
        <v>0.12657568</v>
      </c>
      <c r="S1386" s="147">
        <v>0</v>
      </c>
      <c r="T1386" s="148">
        <f>S1386*H1386</f>
        <v>0</v>
      </c>
      <c r="AR1386" s="149" t="s">
        <v>585</v>
      </c>
      <c r="AT1386" s="149" t="s">
        <v>657</v>
      </c>
      <c r="AU1386" s="149" t="s">
        <v>85</v>
      </c>
      <c r="AY1386" s="17" t="s">
        <v>375</v>
      </c>
      <c r="BE1386" s="150">
        <f>IF(N1386="základní",J1386,0)</f>
        <v>0</v>
      </c>
      <c r="BF1386" s="150">
        <f>IF(N1386="snížená",J1386,0)</f>
        <v>0</v>
      </c>
      <c r="BG1386" s="150">
        <f>IF(N1386="zákl. přenesená",J1386,0)</f>
        <v>0</v>
      </c>
      <c r="BH1386" s="150">
        <f>IF(N1386="sníž. přenesená",J1386,0)</f>
        <v>0</v>
      </c>
      <c r="BI1386" s="150">
        <f>IF(N1386="nulová",J1386,0)</f>
        <v>0</v>
      </c>
      <c r="BJ1386" s="17" t="s">
        <v>83</v>
      </c>
      <c r="BK1386" s="150">
        <f>ROUND(I1386*H1386,2)</f>
        <v>0</v>
      </c>
      <c r="BL1386" s="17" t="s">
        <v>491</v>
      </c>
      <c r="BM1386" s="149" t="s">
        <v>5567</v>
      </c>
    </row>
    <row r="1387" spans="2:65" s="1" customFormat="1" ht="19.5" x14ac:dyDescent="0.2">
      <c r="B1387" s="32"/>
      <c r="D1387" s="152" t="s">
        <v>1139</v>
      </c>
      <c r="F1387" s="189" t="s">
        <v>5552</v>
      </c>
      <c r="I1387" s="190"/>
      <c r="L1387" s="32"/>
      <c r="M1387" s="191"/>
      <c r="T1387" s="56"/>
      <c r="AT1387" s="17" t="s">
        <v>1139</v>
      </c>
      <c r="AU1387" s="17" t="s">
        <v>85</v>
      </c>
    </row>
    <row r="1388" spans="2:65" s="12" customFormat="1" ht="11.25" x14ac:dyDescent="0.2">
      <c r="B1388" s="151"/>
      <c r="D1388" s="152" t="s">
        <v>384</v>
      </c>
      <c r="E1388" s="153" t="s">
        <v>1</v>
      </c>
      <c r="F1388" s="154" t="s">
        <v>5568</v>
      </c>
      <c r="H1388" s="155">
        <v>3.7360000000000002</v>
      </c>
      <c r="I1388" s="156"/>
      <c r="L1388" s="151"/>
      <c r="M1388" s="157"/>
      <c r="T1388" s="158"/>
      <c r="AT1388" s="153" t="s">
        <v>384</v>
      </c>
      <c r="AU1388" s="153" t="s">
        <v>85</v>
      </c>
      <c r="AV1388" s="12" t="s">
        <v>85</v>
      </c>
      <c r="AW1388" s="12" t="s">
        <v>32</v>
      </c>
      <c r="AX1388" s="12" t="s">
        <v>83</v>
      </c>
      <c r="AY1388" s="153" t="s">
        <v>375</v>
      </c>
    </row>
    <row r="1389" spans="2:65" s="1" customFormat="1" ht="16.5" customHeight="1" x14ac:dyDescent="0.2">
      <c r="B1389" s="32"/>
      <c r="C1389" s="138" t="s">
        <v>3752</v>
      </c>
      <c r="D1389" s="138" t="s">
        <v>377</v>
      </c>
      <c r="E1389" s="139" t="s">
        <v>5569</v>
      </c>
      <c r="F1389" s="140" t="s">
        <v>5570</v>
      </c>
      <c r="G1389" s="141" t="s">
        <v>532</v>
      </c>
      <c r="H1389" s="142">
        <v>4</v>
      </c>
      <c r="I1389" s="143"/>
      <c r="J1389" s="144">
        <f>ROUND(I1389*H1389,2)</f>
        <v>0</v>
      </c>
      <c r="K1389" s="140" t="s">
        <v>5571</v>
      </c>
      <c r="L1389" s="32"/>
      <c r="M1389" s="145" t="s">
        <v>1</v>
      </c>
      <c r="N1389" s="146" t="s">
        <v>41</v>
      </c>
      <c r="P1389" s="147">
        <f>O1389*H1389</f>
        <v>0</v>
      </c>
      <c r="Q1389" s="147">
        <v>2.7E-4</v>
      </c>
      <c r="R1389" s="147">
        <f>Q1389*H1389</f>
        <v>1.08E-3</v>
      </c>
      <c r="S1389" s="147">
        <v>0</v>
      </c>
      <c r="T1389" s="148">
        <f>S1389*H1389</f>
        <v>0</v>
      </c>
      <c r="AR1389" s="149" t="s">
        <v>491</v>
      </c>
      <c r="AT1389" s="149" t="s">
        <v>377</v>
      </c>
      <c r="AU1389" s="149" t="s">
        <v>85</v>
      </c>
      <c r="AY1389" s="17" t="s">
        <v>375</v>
      </c>
      <c r="BE1389" s="150">
        <f>IF(N1389="základní",J1389,0)</f>
        <v>0</v>
      </c>
      <c r="BF1389" s="150">
        <f>IF(N1389="snížená",J1389,0)</f>
        <v>0</v>
      </c>
      <c r="BG1389" s="150">
        <f>IF(N1389="zákl. přenesená",J1389,0)</f>
        <v>0</v>
      </c>
      <c r="BH1389" s="150">
        <f>IF(N1389="sníž. přenesená",J1389,0)</f>
        <v>0</v>
      </c>
      <c r="BI1389" s="150">
        <f>IF(N1389="nulová",J1389,0)</f>
        <v>0</v>
      </c>
      <c r="BJ1389" s="17" t="s">
        <v>83</v>
      </c>
      <c r="BK1389" s="150">
        <f>ROUND(I1389*H1389,2)</f>
        <v>0</v>
      </c>
      <c r="BL1389" s="17" t="s">
        <v>491</v>
      </c>
      <c r="BM1389" s="149" t="s">
        <v>5572</v>
      </c>
    </row>
    <row r="1390" spans="2:65" s="12" customFormat="1" ht="11.25" x14ac:dyDescent="0.2">
      <c r="B1390" s="151"/>
      <c r="D1390" s="152" t="s">
        <v>384</v>
      </c>
      <c r="E1390" s="153" t="s">
        <v>1</v>
      </c>
      <c r="F1390" s="154" t="s">
        <v>5573</v>
      </c>
      <c r="H1390" s="155">
        <v>4</v>
      </c>
      <c r="I1390" s="156"/>
      <c r="L1390" s="151"/>
      <c r="M1390" s="157"/>
      <c r="T1390" s="158"/>
      <c r="AT1390" s="153" t="s">
        <v>384</v>
      </c>
      <c r="AU1390" s="153" t="s">
        <v>85</v>
      </c>
      <c r="AV1390" s="12" t="s">
        <v>85</v>
      </c>
      <c r="AW1390" s="12" t="s">
        <v>32</v>
      </c>
      <c r="AX1390" s="12" t="s">
        <v>76</v>
      </c>
      <c r="AY1390" s="153" t="s">
        <v>375</v>
      </c>
    </row>
    <row r="1391" spans="2:65" s="13" customFormat="1" ht="11.25" x14ac:dyDescent="0.2">
      <c r="B1391" s="159"/>
      <c r="D1391" s="152" t="s">
        <v>384</v>
      </c>
      <c r="E1391" s="160" t="s">
        <v>1</v>
      </c>
      <c r="F1391" s="161" t="s">
        <v>387</v>
      </c>
      <c r="H1391" s="162">
        <v>4</v>
      </c>
      <c r="I1391" s="163"/>
      <c r="L1391" s="159"/>
      <c r="M1391" s="164"/>
      <c r="T1391" s="165"/>
      <c r="AT1391" s="160" t="s">
        <v>384</v>
      </c>
      <c r="AU1391" s="160" t="s">
        <v>85</v>
      </c>
      <c r="AV1391" s="13" t="s">
        <v>382</v>
      </c>
      <c r="AW1391" s="13" t="s">
        <v>32</v>
      </c>
      <c r="AX1391" s="13" t="s">
        <v>83</v>
      </c>
      <c r="AY1391" s="160" t="s">
        <v>375</v>
      </c>
    </row>
    <row r="1392" spans="2:65" s="1" customFormat="1" ht="24.2" customHeight="1" x14ac:dyDescent="0.2">
      <c r="B1392" s="32"/>
      <c r="C1392" s="179" t="s">
        <v>3756</v>
      </c>
      <c r="D1392" s="179" t="s">
        <v>657</v>
      </c>
      <c r="E1392" s="180" t="s">
        <v>5574</v>
      </c>
      <c r="F1392" s="181" t="s">
        <v>5575</v>
      </c>
      <c r="G1392" s="182" t="s">
        <v>532</v>
      </c>
      <c r="H1392" s="183">
        <v>1</v>
      </c>
      <c r="I1392" s="184"/>
      <c r="J1392" s="185">
        <f>ROUND(I1392*H1392,2)</f>
        <v>0</v>
      </c>
      <c r="K1392" s="181" t="s">
        <v>381</v>
      </c>
      <c r="L1392" s="186"/>
      <c r="M1392" s="187" t="s">
        <v>1</v>
      </c>
      <c r="N1392" s="188" t="s">
        <v>41</v>
      </c>
      <c r="P1392" s="147">
        <f>O1392*H1392</f>
        <v>0</v>
      </c>
      <c r="Q1392" s="147">
        <v>0</v>
      </c>
      <c r="R1392" s="147">
        <f>Q1392*H1392</f>
        <v>0</v>
      </c>
      <c r="S1392" s="147">
        <v>0</v>
      </c>
      <c r="T1392" s="148">
        <f>S1392*H1392</f>
        <v>0</v>
      </c>
      <c r="AR1392" s="149" t="s">
        <v>585</v>
      </c>
      <c r="AT1392" s="149" t="s">
        <v>657</v>
      </c>
      <c r="AU1392" s="149" t="s">
        <v>85</v>
      </c>
      <c r="AY1392" s="17" t="s">
        <v>375</v>
      </c>
      <c r="BE1392" s="150">
        <f>IF(N1392="základní",J1392,0)</f>
        <v>0</v>
      </c>
      <c r="BF1392" s="150">
        <f>IF(N1392="snížená",J1392,0)</f>
        <v>0</v>
      </c>
      <c r="BG1392" s="150">
        <f>IF(N1392="zákl. přenesená",J1392,0)</f>
        <v>0</v>
      </c>
      <c r="BH1392" s="150">
        <f>IF(N1392="sníž. přenesená",J1392,0)</f>
        <v>0</v>
      </c>
      <c r="BI1392" s="150">
        <f>IF(N1392="nulová",J1392,0)</f>
        <v>0</v>
      </c>
      <c r="BJ1392" s="17" t="s">
        <v>83</v>
      </c>
      <c r="BK1392" s="150">
        <f>ROUND(I1392*H1392,2)</f>
        <v>0</v>
      </c>
      <c r="BL1392" s="17" t="s">
        <v>491</v>
      </c>
      <c r="BM1392" s="149" t="s">
        <v>5576</v>
      </c>
    </row>
    <row r="1393" spans="2:65" s="1" customFormat="1" ht="19.5" x14ac:dyDescent="0.2">
      <c r="B1393" s="32"/>
      <c r="D1393" s="152" t="s">
        <v>1139</v>
      </c>
      <c r="F1393" s="189" t="s">
        <v>4921</v>
      </c>
      <c r="I1393" s="190"/>
      <c r="L1393" s="32"/>
      <c r="M1393" s="191"/>
      <c r="T1393" s="56"/>
      <c r="AT1393" s="17" t="s">
        <v>1139</v>
      </c>
      <c r="AU1393" s="17" t="s">
        <v>85</v>
      </c>
    </row>
    <row r="1394" spans="2:65" s="12" customFormat="1" ht="11.25" x14ac:dyDescent="0.2">
      <c r="B1394" s="151"/>
      <c r="D1394" s="152" t="s">
        <v>384</v>
      </c>
      <c r="E1394" s="153" t="s">
        <v>1</v>
      </c>
      <c r="F1394" s="154" t="s">
        <v>5577</v>
      </c>
      <c r="H1394" s="155">
        <v>1</v>
      </c>
      <c r="I1394" s="156"/>
      <c r="L1394" s="151"/>
      <c r="M1394" s="157"/>
      <c r="T1394" s="158"/>
      <c r="AT1394" s="153" t="s">
        <v>384</v>
      </c>
      <c r="AU1394" s="153" t="s">
        <v>85</v>
      </c>
      <c r="AV1394" s="12" t="s">
        <v>85</v>
      </c>
      <c r="AW1394" s="12" t="s">
        <v>32</v>
      </c>
      <c r="AX1394" s="12" t="s">
        <v>83</v>
      </c>
      <c r="AY1394" s="153" t="s">
        <v>375</v>
      </c>
    </row>
    <row r="1395" spans="2:65" s="1" customFormat="1" ht="24.2" customHeight="1" x14ac:dyDescent="0.2">
      <c r="B1395" s="32"/>
      <c r="C1395" s="179" t="s">
        <v>3760</v>
      </c>
      <c r="D1395" s="179" t="s">
        <v>657</v>
      </c>
      <c r="E1395" s="180" t="s">
        <v>5578</v>
      </c>
      <c r="F1395" s="181" t="s">
        <v>5579</v>
      </c>
      <c r="G1395" s="182" t="s">
        <v>532</v>
      </c>
      <c r="H1395" s="183">
        <v>1</v>
      </c>
      <c r="I1395" s="184"/>
      <c r="J1395" s="185">
        <f>ROUND(I1395*H1395,2)</f>
        <v>0</v>
      </c>
      <c r="K1395" s="181" t="s">
        <v>1170</v>
      </c>
      <c r="L1395" s="186"/>
      <c r="M1395" s="187" t="s">
        <v>1</v>
      </c>
      <c r="N1395" s="188" t="s">
        <v>41</v>
      </c>
      <c r="P1395" s="147">
        <f>O1395*H1395</f>
        <v>0</v>
      </c>
      <c r="Q1395" s="147">
        <v>0</v>
      </c>
      <c r="R1395" s="147">
        <f>Q1395*H1395</f>
        <v>0</v>
      </c>
      <c r="S1395" s="147">
        <v>0</v>
      </c>
      <c r="T1395" s="148">
        <f>S1395*H1395</f>
        <v>0</v>
      </c>
      <c r="AR1395" s="149" t="s">
        <v>585</v>
      </c>
      <c r="AT1395" s="149" t="s">
        <v>657</v>
      </c>
      <c r="AU1395" s="149" t="s">
        <v>85</v>
      </c>
      <c r="AY1395" s="17" t="s">
        <v>375</v>
      </c>
      <c r="BE1395" s="150">
        <f>IF(N1395="základní",J1395,0)</f>
        <v>0</v>
      </c>
      <c r="BF1395" s="150">
        <f>IF(N1395="snížená",J1395,0)</f>
        <v>0</v>
      </c>
      <c r="BG1395" s="150">
        <f>IF(N1395="zákl. přenesená",J1395,0)</f>
        <v>0</v>
      </c>
      <c r="BH1395" s="150">
        <f>IF(N1395="sníž. přenesená",J1395,0)</f>
        <v>0</v>
      </c>
      <c r="BI1395" s="150">
        <f>IF(N1395="nulová",J1395,0)</f>
        <v>0</v>
      </c>
      <c r="BJ1395" s="17" t="s">
        <v>83</v>
      </c>
      <c r="BK1395" s="150">
        <f>ROUND(I1395*H1395,2)</f>
        <v>0</v>
      </c>
      <c r="BL1395" s="17" t="s">
        <v>491</v>
      </c>
      <c r="BM1395" s="149" t="s">
        <v>5580</v>
      </c>
    </row>
    <row r="1396" spans="2:65" s="1" customFormat="1" ht="19.5" x14ac:dyDescent="0.2">
      <c r="B1396" s="32"/>
      <c r="D1396" s="152" t="s">
        <v>1139</v>
      </c>
      <c r="F1396" s="189" t="s">
        <v>4921</v>
      </c>
      <c r="I1396" s="190"/>
      <c r="L1396" s="32"/>
      <c r="M1396" s="191"/>
      <c r="T1396" s="56"/>
      <c r="AT1396" s="17" t="s">
        <v>1139</v>
      </c>
      <c r="AU1396" s="17" t="s">
        <v>85</v>
      </c>
    </row>
    <row r="1397" spans="2:65" s="12" customFormat="1" ht="11.25" x14ac:dyDescent="0.2">
      <c r="B1397" s="151"/>
      <c r="D1397" s="152" t="s">
        <v>384</v>
      </c>
      <c r="E1397" s="153" t="s">
        <v>1</v>
      </c>
      <c r="F1397" s="154" t="s">
        <v>5581</v>
      </c>
      <c r="H1397" s="155">
        <v>1</v>
      </c>
      <c r="I1397" s="156"/>
      <c r="L1397" s="151"/>
      <c r="M1397" s="157"/>
      <c r="T1397" s="158"/>
      <c r="AT1397" s="153" t="s">
        <v>384</v>
      </c>
      <c r="AU1397" s="153" t="s">
        <v>85</v>
      </c>
      <c r="AV1397" s="12" t="s">
        <v>85</v>
      </c>
      <c r="AW1397" s="12" t="s">
        <v>32</v>
      </c>
      <c r="AX1397" s="12" t="s">
        <v>83</v>
      </c>
      <c r="AY1397" s="153" t="s">
        <v>375</v>
      </c>
    </row>
    <row r="1398" spans="2:65" s="1" customFormat="1" ht="24.2" customHeight="1" x14ac:dyDescent="0.2">
      <c r="B1398" s="32"/>
      <c r="C1398" s="179" t="s">
        <v>3764</v>
      </c>
      <c r="D1398" s="179" t="s">
        <v>657</v>
      </c>
      <c r="E1398" s="180" t="s">
        <v>5582</v>
      </c>
      <c r="F1398" s="181" t="s">
        <v>5583</v>
      </c>
      <c r="G1398" s="182" t="s">
        <v>532</v>
      </c>
      <c r="H1398" s="183">
        <v>2</v>
      </c>
      <c r="I1398" s="184"/>
      <c r="J1398" s="185">
        <f>ROUND(I1398*H1398,2)</f>
        <v>0</v>
      </c>
      <c r="K1398" s="181" t="s">
        <v>1170</v>
      </c>
      <c r="L1398" s="186"/>
      <c r="M1398" s="187" t="s">
        <v>1</v>
      </c>
      <c r="N1398" s="188" t="s">
        <v>41</v>
      </c>
      <c r="P1398" s="147">
        <f>O1398*H1398</f>
        <v>0</v>
      </c>
      <c r="Q1398" s="147">
        <v>0</v>
      </c>
      <c r="R1398" s="147">
        <f>Q1398*H1398</f>
        <v>0</v>
      </c>
      <c r="S1398" s="147">
        <v>0</v>
      </c>
      <c r="T1398" s="148">
        <f>S1398*H1398</f>
        <v>0</v>
      </c>
      <c r="AR1398" s="149" t="s">
        <v>585</v>
      </c>
      <c r="AT1398" s="149" t="s">
        <v>657</v>
      </c>
      <c r="AU1398" s="149" t="s">
        <v>85</v>
      </c>
      <c r="AY1398" s="17" t="s">
        <v>375</v>
      </c>
      <c r="BE1398" s="150">
        <f>IF(N1398="základní",J1398,0)</f>
        <v>0</v>
      </c>
      <c r="BF1398" s="150">
        <f>IF(N1398="snížená",J1398,0)</f>
        <v>0</v>
      </c>
      <c r="BG1398" s="150">
        <f>IF(N1398="zákl. přenesená",J1398,0)</f>
        <v>0</v>
      </c>
      <c r="BH1398" s="150">
        <f>IF(N1398="sníž. přenesená",J1398,0)</f>
        <v>0</v>
      </c>
      <c r="BI1398" s="150">
        <f>IF(N1398="nulová",J1398,0)</f>
        <v>0</v>
      </c>
      <c r="BJ1398" s="17" t="s">
        <v>83</v>
      </c>
      <c r="BK1398" s="150">
        <f>ROUND(I1398*H1398,2)</f>
        <v>0</v>
      </c>
      <c r="BL1398" s="17" t="s">
        <v>491</v>
      </c>
      <c r="BM1398" s="149" t="s">
        <v>5584</v>
      </c>
    </row>
    <row r="1399" spans="2:65" s="1" customFormat="1" ht="19.5" x14ac:dyDescent="0.2">
      <c r="B1399" s="32"/>
      <c r="D1399" s="152" t="s">
        <v>1139</v>
      </c>
      <c r="F1399" s="189" t="s">
        <v>4921</v>
      </c>
      <c r="I1399" s="190"/>
      <c r="L1399" s="32"/>
      <c r="M1399" s="191"/>
      <c r="T1399" s="56"/>
      <c r="AT1399" s="17" t="s">
        <v>1139</v>
      </c>
      <c r="AU1399" s="17" t="s">
        <v>85</v>
      </c>
    </row>
    <row r="1400" spans="2:65" s="12" customFormat="1" ht="11.25" x14ac:dyDescent="0.2">
      <c r="B1400" s="151"/>
      <c r="D1400" s="152" t="s">
        <v>384</v>
      </c>
      <c r="E1400" s="153" t="s">
        <v>1</v>
      </c>
      <c r="F1400" s="154" t="s">
        <v>5585</v>
      </c>
      <c r="H1400" s="155">
        <v>2</v>
      </c>
      <c r="I1400" s="156"/>
      <c r="L1400" s="151"/>
      <c r="M1400" s="157"/>
      <c r="T1400" s="158"/>
      <c r="AT1400" s="153" t="s">
        <v>384</v>
      </c>
      <c r="AU1400" s="153" t="s">
        <v>85</v>
      </c>
      <c r="AV1400" s="12" t="s">
        <v>85</v>
      </c>
      <c r="AW1400" s="12" t="s">
        <v>32</v>
      </c>
      <c r="AX1400" s="12" t="s">
        <v>83</v>
      </c>
      <c r="AY1400" s="153" t="s">
        <v>375</v>
      </c>
    </row>
    <row r="1401" spans="2:65" s="1" customFormat="1" ht="24.2" customHeight="1" x14ac:dyDescent="0.2">
      <c r="B1401" s="32"/>
      <c r="C1401" s="138" t="s">
        <v>3767</v>
      </c>
      <c r="D1401" s="138" t="s">
        <v>377</v>
      </c>
      <c r="E1401" s="139" t="s">
        <v>5586</v>
      </c>
      <c r="F1401" s="140" t="s">
        <v>5587</v>
      </c>
      <c r="G1401" s="141" t="s">
        <v>532</v>
      </c>
      <c r="H1401" s="142">
        <v>2</v>
      </c>
      <c r="I1401" s="143"/>
      <c r="J1401" s="144">
        <f>ROUND(I1401*H1401,2)</f>
        <v>0</v>
      </c>
      <c r="K1401" s="140" t="s">
        <v>1659</v>
      </c>
      <c r="L1401" s="32"/>
      <c r="M1401" s="145" t="s">
        <v>1</v>
      </c>
      <c r="N1401" s="146" t="s">
        <v>41</v>
      </c>
      <c r="P1401" s="147">
        <f>O1401*H1401</f>
        <v>0</v>
      </c>
      <c r="Q1401" s="147">
        <v>0</v>
      </c>
      <c r="R1401" s="147">
        <f>Q1401*H1401</f>
        <v>0</v>
      </c>
      <c r="S1401" s="147">
        <v>0</v>
      </c>
      <c r="T1401" s="148">
        <f>S1401*H1401</f>
        <v>0</v>
      </c>
      <c r="AR1401" s="149" t="s">
        <v>491</v>
      </c>
      <c r="AT1401" s="149" t="s">
        <v>377</v>
      </c>
      <c r="AU1401" s="149" t="s">
        <v>85</v>
      </c>
      <c r="AY1401" s="17" t="s">
        <v>375</v>
      </c>
      <c r="BE1401" s="150">
        <f>IF(N1401="základní",J1401,0)</f>
        <v>0</v>
      </c>
      <c r="BF1401" s="150">
        <f>IF(N1401="snížená",J1401,0)</f>
        <v>0</v>
      </c>
      <c r="BG1401" s="150">
        <f>IF(N1401="zákl. přenesená",J1401,0)</f>
        <v>0</v>
      </c>
      <c r="BH1401" s="150">
        <f>IF(N1401="sníž. přenesená",J1401,0)</f>
        <v>0</v>
      </c>
      <c r="BI1401" s="150">
        <f>IF(N1401="nulová",J1401,0)</f>
        <v>0</v>
      </c>
      <c r="BJ1401" s="17" t="s">
        <v>83</v>
      </c>
      <c r="BK1401" s="150">
        <f>ROUND(I1401*H1401,2)</f>
        <v>0</v>
      </c>
      <c r="BL1401" s="17" t="s">
        <v>491</v>
      </c>
      <c r="BM1401" s="149" t="s">
        <v>5588</v>
      </c>
    </row>
    <row r="1402" spans="2:65" s="14" customFormat="1" ht="11.25" x14ac:dyDescent="0.2">
      <c r="B1402" s="166"/>
      <c r="D1402" s="152" t="s">
        <v>384</v>
      </c>
      <c r="E1402" s="167" t="s">
        <v>1</v>
      </c>
      <c r="F1402" s="168" t="s">
        <v>1661</v>
      </c>
      <c r="H1402" s="167" t="s">
        <v>1</v>
      </c>
      <c r="I1402" s="169"/>
      <c r="L1402" s="166"/>
      <c r="M1402" s="170"/>
      <c r="T1402" s="171"/>
      <c r="AT1402" s="167" t="s">
        <v>384</v>
      </c>
      <c r="AU1402" s="167" t="s">
        <v>85</v>
      </c>
      <c r="AV1402" s="14" t="s">
        <v>83</v>
      </c>
      <c r="AW1402" s="14" t="s">
        <v>32</v>
      </c>
      <c r="AX1402" s="14" t="s">
        <v>76</v>
      </c>
      <c r="AY1402" s="167" t="s">
        <v>375</v>
      </c>
    </row>
    <row r="1403" spans="2:65" s="12" customFormat="1" ht="11.25" x14ac:dyDescent="0.2">
      <c r="B1403" s="151"/>
      <c r="D1403" s="152" t="s">
        <v>384</v>
      </c>
      <c r="E1403" s="153" t="s">
        <v>1</v>
      </c>
      <c r="F1403" s="154" t="s">
        <v>5589</v>
      </c>
      <c r="H1403" s="155">
        <v>2</v>
      </c>
      <c r="I1403" s="156"/>
      <c r="L1403" s="151"/>
      <c r="M1403" s="157"/>
      <c r="T1403" s="158"/>
      <c r="AT1403" s="153" t="s">
        <v>384</v>
      </c>
      <c r="AU1403" s="153" t="s">
        <v>85</v>
      </c>
      <c r="AV1403" s="12" t="s">
        <v>85</v>
      </c>
      <c r="AW1403" s="12" t="s">
        <v>32</v>
      </c>
      <c r="AX1403" s="12" t="s">
        <v>83</v>
      </c>
      <c r="AY1403" s="153" t="s">
        <v>375</v>
      </c>
    </row>
    <row r="1404" spans="2:65" s="1" customFormat="1" ht="21.75" customHeight="1" x14ac:dyDescent="0.2">
      <c r="B1404" s="32"/>
      <c r="C1404" s="179" t="s">
        <v>3771</v>
      </c>
      <c r="D1404" s="179" t="s">
        <v>657</v>
      </c>
      <c r="E1404" s="180" t="s">
        <v>1676</v>
      </c>
      <c r="F1404" s="181" t="s">
        <v>1677</v>
      </c>
      <c r="G1404" s="182" t="s">
        <v>641</v>
      </c>
      <c r="H1404" s="183">
        <v>2.64</v>
      </c>
      <c r="I1404" s="184"/>
      <c r="J1404" s="185">
        <f>ROUND(I1404*H1404,2)</f>
        <v>0</v>
      </c>
      <c r="K1404" s="181" t="s">
        <v>381</v>
      </c>
      <c r="L1404" s="186"/>
      <c r="M1404" s="187" t="s">
        <v>1</v>
      </c>
      <c r="N1404" s="188" t="s">
        <v>41</v>
      </c>
      <c r="P1404" s="147">
        <f>O1404*H1404</f>
        <v>0</v>
      </c>
      <c r="Q1404" s="147">
        <v>1.8E-3</v>
      </c>
      <c r="R1404" s="147">
        <f>Q1404*H1404</f>
        <v>4.7520000000000001E-3</v>
      </c>
      <c r="S1404" s="147">
        <v>0</v>
      </c>
      <c r="T1404" s="148">
        <f>S1404*H1404</f>
        <v>0</v>
      </c>
      <c r="AR1404" s="149" t="s">
        <v>585</v>
      </c>
      <c r="AT1404" s="149" t="s">
        <v>657</v>
      </c>
      <c r="AU1404" s="149" t="s">
        <v>85</v>
      </c>
      <c r="AY1404" s="17" t="s">
        <v>375</v>
      </c>
      <c r="BE1404" s="150">
        <f>IF(N1404="základní",J1404,0)</f>
        <v>0</v>
      </c>
      <c r="BF1404" s="150">
        <f>IF(N1404="snížená",J1404,0)</f>
        <v>0</v>
      </c>
      <c r="BG1404" s="150">
        <f>IF(N1404="zákl. přenesená",J1404,0)</f>
        <v>0</v>
      </c>
      <c r="BH1404" s="150">
        <f>IF(N1404="sníž. přenesená",J1404,0)</f>
        <v>0</v>
      </c>
      <c r="BI1404" s="150">
        <f>IF(N1404="nulová",J1404,0)</f>
        <v>0</v>
      </c>
      <c r="BJ1404" s="17" t="s">
        <v>83</v>
      </c>
      <c r="BK1404" s="150">
        <f>ROUND(I1404*H1404,2)</f>
        <v>0</v>
      </c>
      <c r="BL1404" s="17" t="s">
        <v>491</v>
      </c>
      <c r="BM1404" s="149" t="s">
        <v>5590</v>
      </c>
    </row>
    <row r="1405" spans="2:65" s="1" customFormat="1" ht="19.5" x14ac:dyDescent="0.2">
      <c r="B1405" s="32"/>
      <c r="D1405" s="152" t="s">
        <v>1139</v>
      </c>
      <c r="F1405" s="189" t="s">
        <v>1679</v>
      </c>
      <c r="I1405" s="190"/>
      <c r="L1405" s="32"/>
      <c r="M1405" s="191"/>
      <c r="T1405" s="56"/>
      <c r="AT1405" s="17" t="s">
        <v>1139</v>
      </c>
      <c r="AU1405" s="17" t="s">
        <v>85</v>
      </c>
    </row>
    <row r="1406" spans="2:65" s="14" customFormat="1" ht="11.25" x14ac:dyDescent="0.2">
      <c r="B1406" s="166"/>
      <c r="D1406" s="152" t="s">
        <v>384</v>
      </c>
      <c r="E1406" s="167" t="s">
        <v>1</v>
      </c>
      <c r="F1406" s="168" t="s">
        <v>1661</v>
      </c>
      <c r="H1406" s="167" t="s">
        <v>1</v>
      </c>
      <c r="I1406" s="169"/>
      <c r="L1406" s="166"/>
      <c r="M1406" s="170"/>
      <c r="T1406" s="171"/>
      <c r="AT1406" s="167" t="s">
        <v>384</v>
      </c>
      <c r="AU1406" s="167" t="s">
        <v>85</v>
      </c>
      <c r="AV1406" s="14" t="s">
        <v>83</v>
      </c>
      <c r="AW1406" s="14" t="s">
        <v>32</v>
      </c>
      <c r="AX1406" s="14" t="s">
        <v>76</v>
      </c>
      <c r="AY1406" s="167" t="s">
        <v>375</v>
      </c>
    </row>
    <row r="1407" spans="2:65" s="12" customFormat="1" ht="11.25" x14ac:dyDescent="0.2">
      <c r="B1407" s="151"/>
      <c r="D1407" s="152" t="s">
        <v>384</v>
      </c>
      <c r="E1407" s="153" t="s">
        <v>1</v>
      </c>
      <c r="F1407" s="154" t="s">
        <v>5591</v>
      </c>
      <c r="H1407" s="155">
        <v>2.64</v>
      </c>
      <c r="I1407" s="156"/>
      <c r="L1407" s="151"/>
      <c r="M1407" s="157"/>
      <c r="T1407" s="158"/>
      <c r="AT1407" s="153" t="s">
        <v>384</v>
      </c>
      <c r="AU1407" s="153" t="s">
        <v>85</v>
      </c>
      <c r="AV1407" s="12" t="s">
        <v>85</v>
      </c>
      <c r="AW1407" s="12" t="s">
        <v>32</v>
      </c>
      <c r="AX1407" s="12" t="s">
        <v>76</v>
      </c>
      <c r="AY1407" s="153" t="s">
        <v>375</v>
      </c>
    </row>
    <row r="1408" spans="2:65" s="13" customFormat="1" ht="11.25" x14ac:dyDescent="0.2">
      <c r="B1408" s="159"/>
      <c r="D1408" s="152" t="s">
        <v>384</v>
      </c>
      <c r="E1408" s="160" t="s">
        <v>1</v>
      </c>
      <c r="F1408" s="161" t="s">
        <v>387</v>
      </c>
      <c r="H1408" s="162">
        <v>2.64</v>
      </c>
      <c r="I1408" s="163"/>
      <c r="L1408" s="159"/>
      <c r="M1408" s="164"/>
      <c r="T1408" s="165"/>
      <c r="AT1408" s="160" t="s">
        <v>384</v>
      </c>
      <c r="AU1408" s="160" t="s">
        <v>85</v>
      </c>
      <c r="AV1408" s="13" t="s">
        <v>382</v>
      </c>
      <c r="AW1408" s="13" t="s">
        <v>32</v>
      </c>
      <c r="AX1408" s="13" t="s">
        <v>83</v>
      </c>
      <c r="AY1408" s="160" t="s">
        <v>375</v>
      </c>
    </row>
    <row r="1409" spans="2:65" s="1" customFormat="1" ht="16.5" customHeight="1" x14ac:dyDescent="0.2">
      <c r="B1409" s="32"/>
      <c r="C1409" s="138" t="s">
        <v>3775</v>
      </c>
      <c r="D1409" s="138" t="s">
        <v>377</v>
      </c>
      <c r="E1409" s="139" t="s">
        <v>1686</v>
      </c>
      <c r="F1409" s="140" t="s">
        <v>1687</v>
      </c>
      <c r="G1409" s="141" t="s">
        <v>532</v>
      </c>
      <c r="H1409" s="142">
        <v>4</v>
      </c>
      <c r="I1409" s="143"/>
      <c r="J1409" s="144">
        <f>ROUND(I1409*H1409,2)</f>
        <v>0</v>
      </c>
      <c r="K1409" s="140" t="s">
        <v>381</v>
      </c>
      <c r="L1409" s="32"/>
      <c r="M1409" s="145" t="s">
        <v>1</v>
      </c>
      <c r="N1409" s="146" t="s">
        <v>41</v>
      </c>
      <c r="P1409" s="147">
        <f>O1409*H1409</f>
        <v>0</v>
      </c>
      <c r="Q1409" s="147">
        <v>0</v>
      </c>
      <c r="R1409" s="147">
        <f>Q1409*H1409</f>
        <v>0</v>
      </c>
      <c r="S1409" s="147">
        <v>0</v>
      </c>
      <c r="T1409" s="148">
        <f>S1409*H1409</f>
        <v>0</v>
      </c>
      <c r="AR1409" s="149" t="s">
        <v>491</v>
      </c>
      <c r="AT1409" s="149" t="s">
        <v>377</v>
      </c>
      <c r="AU1409" s="149" t="s">
        <v>85</v>
      </c>
      <c r="AY1409" s="17" t="s">
        <v>375</v>
      </c>
      <c r="BE1409" s="150">
        <f>IF(N1409="základní",J1409,0)</f>
        <v>0</v>
      </c>
      <c r="BF1409" s="150">
        <f>IF(N1409="snížená",J1409,0)</f>
        <v>0</v>
      </c>
      <c r="BG1409" s="150">
        <f>IF(N1409="zákl. přenesená",J1409,0)</f>
        <v>0</v>
      </c>
      <c r="BH1409" s="150">
        <f>IF(N1409="sníž. přenesená",J1409,0)</f>
        <v>0</v>
      </c>
      <c r="BI1409" s="150">
        <f>IF(N1409="nulová",J1409,0)</f>
        <v>0</v>
      </c>
      <c r="BJ1409" s="17" t="s">
        <v>83</v>
      </c>
      <c r="BK1409" s="150">
        <f>ROUND(I1409*H1409,2)</f>
        <v>0</v>
      </c>
      <c r="BL1409" s="17" t="s">
        <v>491</v>
      </c>
      <c r="BM1409" s="149" t="s">
        <v>1688</v>
      </c>
    </row>
    <row r="1410" spans="2:65" s="1" customFormat="1" ht="24.2" customHeight="1" x14ac:dyDescent="0.2">
      <c r="B1410" s="32"/>
      <c r="C1410" s="179" t="s">
        <v>3779</v>
      </c>
      <c r="D1410" s="179" t="s">
        <v>657</v>
      </c>
      <c r="E1410" s="180" t="s">
        <v>1690</v>
      </c>
      <c r="F1410" s="181" t="s">
        <v>1691</v>
      </c>
      <c r="G1410" s="182" t="s">
        <v>631</v>
      </c>
      <c r="H1410" s="183">
        <v>4</v>
      </c>
      <c r="I1410" s="184"/>
      <c r="J1410" s="185">
        <f>ROUND(I1410*H1410,2)</f>
        <v>0</v>
      </c>
      <c r="K1410" s="181" t="s">
        <v>1170</v>
      </c>
      <c r="L1410" s="186"/>
      <c r="M1410" s="187" t="s">
        <v>1</v>
      </c>
      <c r="N1410" s="188" t="s">
        <v>41</v>
      </c>
      <c r="P1410" s="147">
        <f>O1410*H1410</f>
        <v>0</v>
      </c>
      <c r="Q1410" s="147">
        <v>0</v>
      </c>
      <c r="R1410" s="147">
        <f>Q1410*H1410</f>
        <v>0</v>
      </c>
      <c r="S1410" s="147">
        <v>0</v>
      </c>
      <c r="T1410" s="148">
        <f>S1410*H1410</f>
        <v>0</v>
      </c>
      <c r="AR1410" s="149" t="s">
        <v>585</v>
      </c>
      <c r="AT1410" s="149" t="s">
        <v>657</v>
      </c>
      <c r="AU1410" s="149" t="s">
        <v>85</v>
      </c>
      <c r="AY1410" s="17" t="s">
        <v>375</v>
      </c>
      <c r="BE1410" s="150">
        <f>IF(N1410="základní",J1410,0)</f>
        <v>0</v>
      </c>
      <c r="BF1410" s="150">
        <f>IF(N1410="snížená",J1410,0)</f>
        <v>0</v>
      </c>
      <c r="BG1410" s="150">
        <f>IF(N1410="zákl. přenesená",J1410,0)</f>
        <v>0</v>
      </c>
      <c r="BH1410" s="150">
        <f>IF(N1410="sníž. přenesená",J1410,0)</f>
        <v>0</v>
      </c>
      <c r="BI1410" s="150">
        <f>IF(N1410="nulová",J1410,0)</f>
        <v>0</v>
      </c>
      <c r="BJ1410" s="17" t="s">
        <v>83</v>
      </c>
      <c r="BK1410" s="150">
        <f>ROUND(I1410*H1410,2)</f>
        <v>0</v>
      </c>
      <c r="BL1410" s="17" t="s">
        <v>491</v>
      </c>
      <c r="BM1410" s="149" t="s">
        <v>1692</v>
      </c>
    </row>
    <row r="1411" spans="2:65" s="1" customFormat="1" ht="24.2" customHeight="1" x14ac:dyDescent="0.2">
      <c r="B1411" s="32"/>
      <c r="C1411" s="138" t="s">
        <v>3783</v>
      </c>
      <c r="D1411" s="138" t="s">
        <v>377</v>
      </c>
      <c r="E1411" s="139" t="s">
        <v>1694</v>
      </c>
      <c r="F1411" s="140" t="s">
        <v>1695</v>
      </c>
      <c r="G1411" s="141" t="s">
        <v>641</v>
      </c>
      <c r="H1411" s="142">
        <v>2.4</v>
      </c>
      <c r="I1411" s="143"/>
      <c r="J1411" s="144">
        <f>ROUND(I1411*H1411,2)</f>
        <v>0</v>
      </c>
      <c r="K1411" s="140" t="s">
        <v>632</v>
      </c>
      <c r="L1411" s="32"/>
      <c r="M1411" s="145" t="s">
        <v>1</v>
      </c>
      <c r="N1411" s="146" t="s">
        <v>41</v>
      </c>
      <c r="P1411" s="147">
        <f>O1411*H1411</f>
        <v>0</v>
      </c>
      <c r="Q1411" s="147">
        <v>0</v>
      </c>
      <c r="R1411" s="147">
        <f>Q1411*H1411</f>
        <v>0</v>
      </c>
      <c r="S1411" s="147">
        <v>0</v>
      </c>
      <c r="T1411" s="148">
        <f>S1411*H1411</f>
        <v>0</v>
      </c>
      <c r="AR1411" s="149" t="s">
        <v>491</v>
      </c>
      <c r="AT1411" s="149" t="s">
        <v>377</v>
      </c>
      <c r="AU1411" s="149" t="s">
        <v>85</v>
      </c>
      <c r="AY1411" s="17" t="s">
        <v>375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83</v>
      </c>
      <c r="BK1411" s="150">
        <f>ROUND(I1411*H1411,2)</f>
        <v>0</v>
      </c>
      <c r="BL1411" s="17" t="s">
        <v>491</v>
      </c>
      <c r="BM1411" s="149" t="s">
        <v>1696</v>
      </c>
    </row>
    <row r="1412" spans="2:65" s="14" customFormat="1" ht="11.25" x14ac:dyDescent="0.2">
      <c r="B1412" s="166"/>
      <c r="D1412" s="152" t="s">
        <v>384</v>
      </c>
      <c r="E1412" s="167" t="s">
        <v>1</v>
      </c>
      <c r="F1412" s="168" t="s">
        <v>1697</v>
      </c>
      <c r="H1412" s="167" t="s">
        <v>1</v>
      </c>
      <c r="I1412" s="169"/>
      <c r="L1412" s="166"/>
      <c r="M1412" s="170"/>
      <c r="T1412" s="171"/>
      <c r="AT1412" s="167" t="s">
        <v>384</v>
      </c>
      <c r="AU1412" s="167" t="s">
        <v>85</v>
      </c>
      <c r="AV1412" s="14" t="s">
        <v>83</v>
      </c>
      <c r="AW1412" s="14" t="s">
        <v>32</v>
      </c>
      <c r="AX1412" s="14" t="s">
        <v>76</v>
      </c>
      <c r="AY1412" s="167" t="s">
        <v>375</v>
      </c>
    </row>
    <row r="1413" spans="2:65" s="12" customFormat="1" ht="11.25" x14ac:dyDescent="0.2">
      <c r="B1413" s="151"/>
      <c r="D1413" s="152" t="s">
        <v>384</v>
      </c>
      <c r="E1413" s="153" t="s">
        <v>1</v>
      </c>
      <c r="F1413" s="154" t="s">
        <v>5592</v>
      </c>
      <c r="H1413" s="155">
        <v>2.4</v>
      </c>
      <c r="I1413" s="156"/>
      <c r="L1413" s="151"/>
      <c r="M1413" s="157"/>
      <c r="T1413" s="158"/>
      <c r="AT1413" s="153" t="s">
        <v>384</v>
      </c>
      <c r="AU1413" s="153" t="s">
        <v>85</v>
      </c>
      <c r="AV1413" s="12" t="s">
        <v>85</v>
      </c>
      <c r="AW1413" s="12" t="s">
        <v>32</v>
      </c>
      <c r="AX1413" s="12" t="s">
        <v>76</v>
      </c>
      <c r="AY1413" s="153" t="s">
        <v>375</v>
      </c>
    </row>
    <row r="1414" spans="2:65" s="13" customFormat="1" ht="11.25" x14ac:dyDescent="0.2">
      <c r="B1414" s="159"/>
      <c r="D1414" s="152" t="s">
        <v>384</v>
      </c>
      <c r="E1414" s="160" t="s">
        <v>1</v>
      </c>
      <c r="F1414" s="161" t="s">
        <v>387</v>
      </c>
      <c r="H1414" s="162">
        <v>2.4</v>
      </c>
      <c r="I1414" s="163"/>
      <c r="L1414" s="159"/>
      <c r="M1414" s="164"/>
      <c r="T1414" s="165"/>
      <c r="AT1414" s="160" t="s">
        <v>384</v>
      </c>
      <c r="AU1414" s="160" t="s">
        <v>85</v>
      </c>
      <c r="AV1414" s="13" t="s">
        <v>382</v>
      </c>
      <c r="AW1414" s="13" t="s">
        <v>32</v>
      </c>
      <c r="AX1414" s="13" t="s">
        <v>83</v>
      </c>
      <c r="AY1414" s="160" t="s">
        <v>375</v>
      </c>
    </row>
    <row r="1415" spans="2:65" s="1" customFormat="1" ht="24.2" customHeight="1" x14ac:dyDescent="0.2">
      <c r="B1415" s="32"/>
      <c r="C1415" s="138" t="s">
        <v>3789</v>
      </c>
      <c r="D1415" s="138" t="s">
        <v>377</v>
      </c>
      <c r="E1415" s="139" t="s">
        <v>1700</v>
      </c>
      <c r="F1415" s="140" t="s">
        <v>1701</v>
      </c>
      <c r="G1415" s="141" t="s">
        <v>641</v>
      </c>
      <c r="H1415" s="142">
        <v>2.4</v>
      </c>
      <c r="I1415" s="143"/>
      <c r="J1415" s="144">
        <f>ROUND(I1415*H1415,2)</f>
        <v>0</v>
      </c>
      <c r="K1415" s="140" t="s">
        <v>632</v>
      </c>
      <c r="L1415" s="32"/>
      <c r="M1415" s="145" t="s">
        <v>1</v>
      </c>
      <c r="N1415" s="146" t="s">
        <v>41</v>
      </c>
      <c r="P1415" s="147">
        <f>O1415*H1415</f>
        <v>0</v>
      </c>
      <c r="Q1415" s="147">
        <v>0</v>
      </c>
      <c r="R1415" s="147">
        <f>Q1415*H1415</f>
        <v>0</v>
      </c>
      <c r="S1415" s="147">
        <v>0</v>
      </c>
      <c r="T1415" s="148">
        <f>S1415*H1415</f>
        <v>0</v>
      </c>
      <c r="AR1415" s="149" t="s">
        <v>491</v>
      </c>
      <c r="AT1415" s="149" t="s">
        <v>377</v>
      </c>
      <c r="AU1415" s="149" t="s">
        <v>85</v>
      </c>
      <c r="AY1415" s="17" t="s">
        <v>375</v>
      </c>
      <c r="BE1415" s="150">
        <f>IF(N1415="základní",J1415,0)</f>
        <v>0</v>
      </c>
      <c r="BF1415" s="150">
        <f>IF(N1415="snížená",J1415,0)</f>
        <v>0</v>
      </c>
      <c r="BG1415" s="150">
        <f>IF(N1415="zákl. přenesená",J1415,0)</f>
        <v>0</v>
      </c>
      <c r="BH1415" s="150">
        <f>IF(N1415="sníž. přenesená",J1415,0)</f>
        <v>0</v>
      </c>
      <c r="BI1415" s="150">
        <f>IF(N1415="nulová",J1415,0)</f>
        <v>0</v>
      </c>
      <c r="BJ1415" s="17" t="s">
        <v>83</v>
      </c>
      <c r="BK1415" s="150">
        <f>ROUND(I1415*H1415,2)</f>
        <v>0</v>
      </c>
      <c r="BL1415" s="17" t="s">
        <v>491</v>
      </c>
      <c r="BM1415" s="149" t="s">
        <v>1702</v>
      </c>
    </row>
    <row r="1416" spans="2:65" s="14" customFormat="1" ht="11.25" x14ac:dyDescent="0.2">
      <c r="B1416" s="166"/>
      <c r="D1416" s="152" t="s">
        <v>384</v>
      </c>
      <c r="E1416" s="167" t="s">
        <v>1</v>
      </c>
      <c r="F1416" s="168" t="s">
        <v>1697</v>
      </c>
      <c r="H1416" s="167" t="s">
        <v>1</v>
      </c>
      <c r="I1416" s="169"/>
      <c r="L1416" s="166"/>
      <c r="M1416" s="170"/>
      <c r="T1416" s="171"/>
      <c r="AT1416" s="167" t="s">
        <v>384</v>
      </c>
      <c r="AU1416" s="167" t="s">
        <v>85</v>
      </c>
      <c r="AV1416" s="14" t="s">
        <v>83</v>
      </c>
      <c r="AW1416" s="14" t="s">
        <v>32</v>
      </c>
      <c r="AX1416" s="14" t="s">
        <v>76</v>
      </c>
      <c r="AY1416" s="167" t="s">
        <v>375</v>
      </c>
    </row>
    <row r="1417" spans="2:65" s="12" customFormat="1" ht="11.25" x14ac:dyDescent="0.2">
      <c r="B1417" s="151"/>
      <c r="D1417" s="152" t="s">
        <v>384</v>
      </c>
      <c r="E1417" s="153" t="s">
        <v>1</v>
      </c>
      <c r="F1417" s="154" t="s">
        <v>5593</v>
      </c>
      <c r="H1417" s="155">
        <v>2.4</v>
      </c>
      <c r="I1417" s="156"/>
      <c r="L1417" s="151"/>
      <c r="M1417" s="157"/>
      <c r="T1417" s="158"/>
      <c r="AT1417" s="153" t="s">
        <v>384</v>
      </c>
      <c r="AU1417" s="153" t="s">
        <v>85</v>
      </c>
      <c r="AV1417" s="12" t="s">
        <v>85</v>
      </c>
      <c r="AW1417" s="12" t="s">
        <v>32</v>
      </c>
      <c r="AX1417" s="12" t="s">
        <v>76</v>
      </c>
      <c r="AY1417" s="153" t="s">
        <v>375</v>
      </c>
    </row>
    <row r="1418" spans="2:65" s="13" customFormat="1" ht="11.25" x14ac:dyDescent="0.2">
      <c r="B1418" s="159"/>
      <c r="D1418" s="152" t="s">
        <v>384</v>
      </c>
      <c r="E1418" s="160" t="s">
        <v>1</v>
      </c>
      <c r="F1418" s="161" t="s">
        <v>387</v>
      </c>
      <c r="H1418" s="162">
        <v>2.4</v>
      </c>
      <c r="I1418" s="163"/>
      <c r="L1418" s="159"/>
      <c r="M1418" s="164"/>
      <c r="T1418" s="165"/>
      <c r="AT1418" s="160" t="s">
        <v>384</v>
      </c>
      <c r="AU1418" s="160" t="s">
        <v>85</v>
      </c>
      <c r="AV1418" s="13" t="s">
        <v>382</v>
      </c>
      <c r="AW1418" s="13" t="s">
        <v>32</v>
      </c>
      <c r="AX1418" s="13" t="s">
        <v>83</v>
      </c>
      <c r="AY1418" s="160" t="s">
        <v>375</v>
      </c>
    </row>
    <row r="1419" spans="2:65" s="1" customFormat="1" ht="33" customHeight="1" x14ac:dyDescent="0.2">
      <c r="B1419" s="32"/>
      <c r="C1419" s="179" t="s">
        <v>3795</v>
      </c>
      <c r="D1419" s="179" t="s">
        <v>657</v>
      </c>
      <c r="E1419" s="180" t="s">
        <v>1705</v>
      </c>
      <c r="F1419" s="181" t="s">
        <v>1706</v>
      </c>
      <c r="G1419" s="182" t="s">
        <v>631</v>
      </c>
      <c r="H1419" s="183">
        <v>1</v>
      </c>
      <c r="I1419" s="184"/>
      <c r="J1419" s="185">
        <f t="shared" ref="J1419:J1426" si="10">ROUND(I1419*H1419,2)</f>
        <v>0</v>
      </c>
      <c r="K1419" s="181" t="s">
        <v>632</v>
      </c>
      <c r="L1419" s="186"/>
      <c r="M1419" s="187" t="s">
        <v>1</v>
      </c>
      <c r="N1419" s="188" t="s">
        <v>41</v>
      </c>
      <c r="P1419" s="147">
        <f t="shared" ref="P1419:P1426" si="11">O1419*H1419</f>
        <v>0</v>
      </c>
      <c r="Q1419" s="147">
        <v>0</v>
      </c>
      <c r="R1419" s="147">
        <f t="shared" ref="R1419:R1426" si="12">Q1419*H1419</f>
        <v>0</v>
      </c>
      <c r="S1419" s="147">
        <v>0</v>
      </c>
      <c r="T1419" s="148">
        <f t="shared" ref="T1419:T1426" si="13">S1419*H1419</f>
        <v>0</v>
      </c>
      <c r="AR1419" s="149" t="s">
        <v>585</v>
      </c>
      <c r="AT1419" s="149" t="s">
        <v>657</v>
      </c>
      <c r="AU1419" s="149" t="s">
        <v>85</v>
      </c>
      <c r="AY1419" s="17" t="s">
        <v>375</v>
      </c>
      <c r="BE1419" s="150">
        <f t="shared" ref="BE1419:BE1426" si="14">IF(N1419="základní",J1419,0)</f>
        <v>0</v>
      </c>
      <c r="BF1419" s="150">
        <f t="shared" ref="BF1419:BF1426" si="15">IF(N1419="snížená",J1419,0)</f>
        <v>0</v>
      </c>
      <c r="BG1419" s="150">
        <f t="shared" ref="BG1419:BG1426" si="16">IF(N1419="zákl. přenesená",J1419,0)</f>
        <v>0</v>
      </c>
      <c r="BH1419" s="150">
        <f t="shared" ref="BH1419:BH1426" si="17">IF(N1419="sníž. přenesená",J1419,0)</f>
        <v>0</v>
      </c>
      <c r="BI1419" s="150">
        <f t="shared" ref="BI1419:BI1426" si="18">IF(N1419="nulová",J1419,0)</f>
        <v>0</v>
      </c>
      <c r="BJ1419" s="17" t="s">
        <v>83</v>
      </c>
      <c r="BK1419" s="150">
        <f t="shared" ref="BK1419:BK1426" si="19">ROUND(I1419*H1419,2)</f>
        <v>0</v>
      </c>
      <c r="BL1419" s="17" t="s">
        <v>491</v>
      </c>
      <c r="BM1419" s="149" t="s">
        <v>1707</v>
      </c>
    </row>
    <row r="1420" spans="2:65" s="1" customFormat="1" ht="24" x14ac:dyDescent="0.2">
      <c r="B1420" s="32"/>
      <c r="C1420" s="179" t="s">
        <v>3800</v>
      </c>
      <c r="D1420" s="179" t="s">
        <v>657</v>
      </c>
      <c r="E1420" s="180" t="s">
        <v>1709</v>
      </c>
      <c r="F1420" s="181" t="s">
        <v>1710</v>
      </c>
      <c r="G1420" s="182" t="s">
        <v>631</v>
      </c>
      <c r="H1420" s="183">
        <v>1</v>
      </c>
      <c r="I1420" s="184"/>
      <c r="J1420" s="185">
        <f t="shared" si="10"/>
        <v>0</v>
      </c>
      <c r="K1420" s="181" t="s">
        <v>632</v>
      </c>
      <c r="L1420" s="186"/>
      <c r="M1420" s="187" t="s">
        <v>1</v>
      </c>
      <c r="N1420" s="188" t="s">
        <v>41</v>
      </c>
      <c r="P1420" s="147">
        <f t="shared" si="11"/>
        <v>0</v>
      </c>
      <c r="Q1420" s="147">
        <v>0</v>
      </c>
      <c r="R1420" s="147">
        <f t="shared" si="12"/>
        <v>0</v>
      </c>
      <c r="S1420" s="147">
        <v>0</v>
      </c>
      <c r="T1420" s="148">
        <f t="shared" si="13"/>
        <v>0</v>
      </c>
      <c r="AR1420" s="149" t="s">
        <v>585</v>
      </c>
      <c r="AT1420" s="149" t="s">
        <v>657</v>
      </c>
      <c r="AU1420" s="149" t="s">
        <v>85</v>
      </c>
      <c r="AY1420" s="17" t="s">
        <v>375</v>
      </c>
      <c r="BE1420" s="150">
        <f t="shared" si="14"/>
        <v>0</v>
      </c>
      <c r="BF1420" s="150">
        <f t="shared" si="15"/>
        <v>0</v>
      </c>
      <c r="BG1420" s="150">
        <f t="shared" si="16"/>
        <v>0</v>
      </c>
      <c r="BH1420" s="150">
        <f t="shared" si="17"/>
        <v>0</v>
      </c>
      <c r="BI1420" s="150">
        <f t="shared" si="18"/>
        <v>0</v>
      </c>
      <c r="BJ1420" s="17" t="s">
        <v>83</v>
      </c>
      <c r="BK1420" s="150">
        <f t="shared" si="19"/>
        <v>0</v>
      </c>
      <c r="BL1420" s="17" t="s">
        <v>491</v>
      </c>
      <c r="BM1420" s="149" t="s">
        <v>1711</v>
      </c>
    </row>
    <row r="1421" spans="2:65" s="1" customFormat="1" ht="24" x14ac:dyDescent="0.2">
      <c r="B1421" s="32"/>
      <c r="C1421" s="179" t="s">
        <v>3804</v>
      </c>
      <c r="D1421" s="179" t="s">
        <v>657</v>
      </c>
      <c r="E1421" s="180" t="s">
        <v>5594</v>
      </c>
      <c r="F1421" s="181" t="s">
        <v>5595</v>
      </c>
      <c r="G1421" s="182" t="s">
        <v>631</v>
      </c>
      <c r="H1421" s="183">
        <v>1</v>
      </c>
      <c r="I1421" s="184"/>
      <c r="J1421" s="185">
        <f t="shared" si="10"/>
        <v>0</v>
      </c>
      <c r="K1421" s="181" t="s">
        <v>632</v>
      </c>
      <c r="L1421" s="186"/>
      <c r="M1421" s="187" t="s">
        <v>1</v>
      </c>
      <c r="N1421" s="188" t="s">
        <v>41</v>
      </c>
      <c r="P1421" s="147">
        <f t="shared" si="11"/>
        <v>0</v>
      </c>
      <c r="Q1421" s="147">
        <v>0</v>
      </c>
      <c r="R1421" s="147">
        <f t="shared" si="12"/>
        <v>0</v>
      </c>
      <c r="S1421" s="147">
        <v>0</v>
      </c>
      <c r="T1421" s="148">
        <f t="shared" si="13"/>
        <v>0</v>
      </c>
      <c r="AR1421" s="149" t="s">
        <v>585</v>
      </c>
      <c r="AT1421" s="149" t="s">
        <v>657</v>
      </c>
      <c r="AU1421" s="149" t="s">
        <v>85</v>
      </c>
      <c r="AY1421" s="17" t="s">
        <v>375</v>
      </c>
      <c r="BE1421" s="150">
        <f t="shared" si="14"/>
        <v>0</v>
      </c>
      <c r="BF1421" s="150">
        <f t="shared" si="15"/>
        <v>0</v>
      </c>
      <c r="BG1421" s="150">
        <f t="shared" si="16"/>
        <v>0</v>
      </c>
      <c r="BH1421" s="150">
        <f t="shared" si="17"/>
        <v>0</v>
      </c>
      <c r="BI1421" s="150">
        <f t="shared" si="18"/>
        <v>0</v>
      </c>
      <c r="BJ1421" s="17" t="s">
        <v>83</v>
      </c>
      <c r="BK1421" s="150">
        <f t="shared" si="19"/>
        <v>0</v>
      </c>
      <c r="BL1421" s="17" t="s">
        <v>491</v>
      </c>
      <c r="BM1421" s="149" t="s">
        <v>5596</v>
      </c>
    </row>
    <row r="1422" spans="2:65" s="1" customFormat="1" ht="24.2" customHeight="1" x14ac:dyDescent="0.2">
      <c r="B1422" s="32"/>
      <c r="C1422" s="179" t="s">
        <v>3808</v>
      </c>
      <c r="D1422" s="179" t="s">
        <v>657</v>
      </c>
      <c r="E1422" s="180" t="s">
        <v>1717</v>
      </c>
      <c r="F1422" s="181" t="s">
        <v>1718</v>
      </c>
      <c r="G1422" s="182" t="s">
        <v>631</v>
      </c>
      <c r="H1422" s="183">
        <v>2</v>
      </c>
      <c r="I1422" s="184"/>
      <c r="J1422" s="185">
        <f t="shared" si="10"/>
        <v>0</v>
      </c>
      <c r="K1422" s="181" t="s">
        <v>632</v>
      </c>
      <c r="L1422" s="186"/>
      <c r="M1422" s="187" t="s">
        <v>1</v>
      </c>
      <c r="N1422" s="188" t="s">
        <v>41</v>
      </c>
      <c r="P1422" s="147">
        <f t="shared" si="11"/>
        <v>0</v>
      </c>
      <c r="Q1422" s="147">
        <v>0</v>
      </c>
      <c r="R1422" s="147">
        <f t="shared" si="12"/>
        <v>0</v>
      </c>
      <c r="S1422" s="147">
        <v>0</v>
      </c>
      <c r="T1422" s="148">
        <f t="shared" si="13"/>
        <v>0</v>
      </c>
      <c r="AR1422" s="149" t="s">
        <v>585</v>
      </c>
      <c r="AT1422" s="149" t="s">
        <v>657</v>
      </c>
      <c r="AU1422" s="149" t="s">
        <v>85</v>
      </c>
      <c r="AY1422" s="17" t="s">
        <v>375</v>
      </c>
      <c r="BE1422" s="150">
        <f t="shared" si="14"/>
        <v>0</v>
      </c>
      <c r="BF1422" s="150">
        <f t="shared" si="15"/>
        <v>0</v>
      </c>
      <c r="BG1422" s="150">
        <f t="shared" si="16"/>
        <v>0</v>
      </c>
      <c r="BH1422" s="150">
        <f t="shared" si="17"/>
        <v>0</v>
      </c>
      <c r="BI1422" s="150">
        <f t="shared" si="18"/>
        <v>0</v>
      </c>
      <c r="BJ1422" s="17" t="s">
        <v>83</v>
      </c>
      <c r="BK1422" s="150">
        <f t="shared" si="19"/>
        <v>0</v>
      </c>
      <c r="BL1422" s="17" t="s">
        <v>491</v>
      </c>
      <c r="BM1422" s="149" t="s">
        <v>1719</v>
      </c>
    </row>
    <row r="1423" spans="2:65" s="1" customFormat="1" ht="24.2" customHeight="1" x14ac:dyDescent="0.2">
      <c r="B1423" s="32"/>
      <c r="C1423" s="179" t="s">
        <v>3813</v>
      </c>
      <c r="D1423" s="179" t="s">
        <v>657</v>
      </c>
      <c r="E1423" s="180" t="s">
        <v>5597</v>
      </c>
      <c r="F1423" s="181" t="s">
        <v>5598</v>
      </c>
      <c r="G1423" s="182" t="s">
        <v>631</v>
      </c>
      <c r="H1423" s="183">
        <v>1</v>
      </c>
      <c r="I1423" s="184"/>
      <c r="J1423" s="185">
        <f t="shared" si="10"/>
        <v>0</v>
      </c>
      <c r="K1423" s="181" t="s">
        <v>632</v>
      </c>
      <c r="L1423" s="186"/>
      <c r="M1423" s="187" t="s">
        <v>1</v>
      </c>
      <c r="N1423" s="188" t="s">
        <v>41</v>
      </c>
      <c r="P1423" s="147">
        <f t="shared" si="11"/>
        <v>0</v>
      </c>
      <c r="Q1423" s="147">
        <v>0</v>
      </c>
      <c r="R1423" s="147">
        <f t="shared" si="12"/>
        <v>0</v>
      </c>
      <c r="S1423" s="147">
        <v>0</v>
      </c>
      <c r="T1423" s="148">
        <f t="shared" si="13"/>
        <v>0</v>
      </c>
      <c r="AR1423" s="149" t="s">
        <v>585</v>
      </c>
      <c r="AT1423" s="149" t="s">
        <v>657</v>
      </c>
      <c r="AU1423" s="149" t="s">
        <v>85</v>
      </c>
      <c r="AY1423" s="17" t="s">
        <v>375</v>
      </c>
      <c r="BE1423" s="150">
        <f t="shared" si="14"/>
        <v>0</v>
      </c>
      <c r="BF1423" s="150">
        <f t="shared" si="15"/>
        <v>0</v>
      </c>
      <c r="BG1423" s="150">
        <f t="shared" si="16"/>
        <v>0</v>
      </c>
      <c r="BH1423" s="150">
        <f t="shared" si="17"/>
        <v>0</v>
      </c>
      <c r="BI1423" s="150">
        <f t="shared" si="18"/>
        <v>0</v>
      </c>
      <c r="BJ1423" s="17" t="s">
        <v>83</v>
      </c>
      <c r="BK1423" s="150">
        <f t="shared" si="19"/>
        <v>0</v>
      </c>
      <c r="BL1423" s="17" t="s">
        <v>491</v>
      </c>
      <c r="BM1423" s="149" t="s">
        <v>5599</v>
      </c>
    </row>
    <row r="1424" spans="2:65" s="1" customFormat="1" ht="24.2" customHeight="1" x14ac:dyDescent="0.2">
      <c r="B1424" s="32"/>
      <c r="C1424" s="138" t="s">
        <v>3818</v>
      </c>
      <c r="D1424" s="138" t="s">
        <v>377</v>
      </c>
      <c r="E1424" s="139" t="s">
        <v>5600</v>
      </c>
      <c r="F1424" s="140" t="s">
        <v>5601</v>
      </c>
      <c r="G1424" s="141" t="s">
        <v>532</v>
      </c>
      <c r="H1424" s="142">
        <v>1</v>
      </c>
      <c r="I1424" s="143"/>
      <c r="J1424" s="144">
        <f t="shared" si="10"/>
        <v>0</v>
      </c>
      <c r="K1424" s="140" t="s">
        <v>632</v>
      </c>
      <c r="L1424" s="32"/>
      <c r="M1424" s="145" t="s">
        <v>1</v>
      </c>
      <c r="N1424" s="146" t="s">
        <v>41</v>
      </c>
      <c r="P1424" s="147">
        <f t="shared" si="11"/>
        <v>0</v>
      </c>
      <c r="Q1424" s="147">
        <v>0</v>
      </c>
      <c r="R1424" s="147">
        <f t="shared" si="12"/>
        <v>0</v>
      </c>
      <c r="S1424" s="147">
        <v>0</v>
      </c>
      <c r="T1424" s="148">
        <f t="shared" si="13"/>
        <v>0</v>
      </c>
      <c r="AR1424" s="149" t="s">
        <v>491</v>
      </c>
      <c r="AT1424" s="149" t="s">
        <v>377</v>
      </c>
      <c r="AU1424" s="149" t="s">
        <v>85</v>
      </c>
      <c r="AY1424" s="17" t="s">
        <v>375</v>
      </c>
      <c r="BE1424" s="150">
        <f t="shared" si="14"/>
        <v>0</v>
      </c>
      <c r="BF1424" s="150">
        <f t="shared" si="15"/>
        <v>0</v>
      </c>
      <c r="BG1424" s="150">
        <f t="shared" si="16"/>
        <v>0</v>
      </c>
      <c r="BH1424" s="150">
        <f t="shared" si="17"/>
        <v>0</v>
      </c>
      <c r="BI1424" s="150">
        <f t="shared" si="18"/>
        <v>0</v>
      </c>
      <c r="BJ1424" s="17" t="s">
        <v>83</v>
      </c>
      <c r="BK1424" s="150">
        <f t="shared" si="19"/>
        <v>0</v>
      </c>
      <c r="BL1424" s="17" t="s">
        <v>491</v>
      </c>
      <c r="BM1424" s="149" t="s">
        <v>5602</v>
      </c>
    </row>
    <row r="1425" spans="2:65" s="1" customFormat="1" ht="24.2" customHeight="1" x14ac:dyDescent="0.2">
      <c r="B1425" s="32"/>
      <c r="C1425" s="179" t="s">
        <v>3823</v>
      </c>
      <c r="D1425" s="179" t="s">
        <v>657</v>
      </c>
      <c r="E1425" s="180" t="s">
        <v>5603</v>
      </c>
      <c r="F1425" s="181" t="s">
        <v>5604</v>
      </c>
      <c r="G1425" s="182" t="s">
        <v>631</v>
      </c>
      <c r="H1425" s="183">
        <v>1</v>
      </c>
      <c r="I1425" s="184"/>
      <c r="J1425" s="185">
        <f t="shared" si="10"/>
        <v>0</v>
      </c>
      <c r="K1425" s="181" t="s">
        <v>632</v>
      </c>
      <c r="L1425" s="186"/>
      <c r="M1425" s="187" t="s">
        <v>1</v>
      </c>
      <c r="N1425" s="188" t="s">
        <v>41</v>
      </c>
      <c r="P1425" s="147">
        <f t="shared" si="11"/>
        <v>0</v>
      </c>
      <c r="Q1425" s="147">
        <v>0</v>
      </c>
      <c r="R1425" s="147">
        <f t="shared" si="12"/>
        <v>0</v>
      </c>
      <c r="S1425" s="147">
        <v>0</v>
      </c>
      <c r="T1425" s="148">
        <f t="shared" si="13"/>
        <v>0</v>
      </c>
      <c r="AR1425" s="149" t="s">
        <v>585</v>
      </c>
      <c r="AT1425" s="149" t="s">
        <v>657</v>
      </c>
      <c r="AU1425" s="149" t="s">
        <v>85</v>
      </c>
      <c r="AY1425" s="17" t="s">
        <v>375</v>
      </c>
      <c r="BE1425" s="150">
        <f t="shared" si="14"/>
        <v>0</v>
      </c>
      <c r="BF1425" s="150">
        <f t="shared" si="15"/>
        <v>0</v>
      </c>
      <c r="BG1425" s="150">
        <f t="shared" si="16"/>
        <v>0</v>
      </c>
      <c r="BH1425" s="150">
        <f t="shared" si="17"/>
        <v>0</v>
      </c>
      <c r="BI1425" s="150">
        <f t="shared" si="18"/>
        <v>0</v>
      </c>
      <c r="BJ1425" s="17" t="s">
        <v>83</v>
      </c>
      <c r="BK1425" s="150">
        <f t="shared" si="19"/>
        <v>0</v>
      </c>
      <c r="BL1425" s="17" t="s">
        <v>491</v>
      </c>
      <c r="BM1425" s="149" t="s">
        <v>5605</v>
      </c>
    </row>
    <row r="1426" spans="2:65" s="1" customFormat="1" ht="24.2" customHeight="1" x14ac:dyDescent="0.2">
      <c r="B1426" s="32"/>
      <c r="C1426" s="138" t="s">
        <v>3828</v>
      </c>
      <c r="D1426" s="138" t="s">
        <v>377</v>
      </c>
      <c r="E1426" s="139" t="s">
        <v>1729</v>
      </c>
      <c r="F1426" s="140" t="s">
        <v>1730</v>
      </c>
      <c r="G1426" s="141" t="s">
        <v>1308</v>
      </c>
      <c r="H1426" s="192"/>
      <c r="I1426" s="143"/>
      <c r="J1426" s="144">
        <f t="shared" si="10"/>
        <v>0</v>
      </c>
      <c r="K1426" s="140" t="s">
        <v>381</v>
      </c>
      <c r="L1426" s="32"/>
      <c r="M1426" s="145" t="s">
        <v>1</v>
      </c>
      <c r="N1426" s="146" t="s">
        <v>41</v>
      </c>
      <c r="P1426" s="147">
        <f t="shared" si="11"/>
        <v>0</v>
      </c>
      <c r="Q1426" s="147">
        <v>0</v>
      </c>
      <c r="R1426" s="147">
        <f t="shared" si="12"/>
        <v>0</v>
      </c>
      <c r="S1426" s="147">
        <v>0</v>
      </c>
      <c r="T1426" s="148">
        <f t="shared" si="13"/>
        <v>0</v>
      </c>
      <c r="AR1426" s="149" t="s">
        <v>491</v>
      </c>
      <c r="AT1426" s="149" t="s">
        <v>377</v>
      </c>
      <c r="AU1426" s="149" t="s">
        <v>85</v>
      </c>
      <c r="AY1426" s="17" t="s">
        <v>375</v>
      </c>
      <c r="BE1426" s="150">
        <f t="shared" si="14"/>
        <v>0</v>
      </c>
      <c r="BF1426" s="150">
        <f t="shared" si="15"/>
        <v>0</v>
      </c>
      <c r="BG1426" s="150">
        <f t="shared" si="16"/>
        <v>0</v>
      </c>
      <c r="BH1426" s="150">
        <f t="shared" si="17"/>
        <v>0</v>
      </c>
      <c r="BI1426" s="150">
        <f t="shared" si="18"/>
        <v>0</v>
      </c>
      <c r="BJ1426" s="17" t="s">
        <v>83</v>
      </c>
      <c r="BK1426" s="150">
        <f t="shared" si="19"/>
        <v>0</v>
      </c>
      <c r="BL1426" s="17" t="s">
        <v>491</v>
      </c>
      <c r="BM1426" s="149" t="s">
        <v>5606</v>
      </c>
    </row>
    <row r="1427" spans="2:65" s="11" customFormat="1" ht="22.9" customHeight="1" x14ac:dyDescent="0.2">
      <c r="B1427" s="126"/>
      <c r="D1427" s="127" t="s">
        <v>75</v>
      </c>
      <c r="E1427" s="136" t="s">
        <v>1732</v>
      </c>
      <c r="F1427" s="136" t="s">
        <v>1733</v>
      </c>
      <c r="I1427" s="129"/>
      <c r="J1427" s="137">
        <f>BK1427</f>
        <v>0</v>
      </c>
      <c r="L1427" s="126"/>
      <c r="M1427" s="131"/>
      <c r="P1427" s="132">
        <f>SUM(P1428:P1472)</f>
        <v>0</v>
      </c>
      <c r="R1427" s="132">
        <f>SUM(R1428:R1472)</f>
        <v>0</v>
      </c>
      <c r="T1427" s="133">
        <f>SUM(T1428:T1472)</f>
        <v>0</v>
      </c>
      <c r="AR1427" s="127" t="s">
        <v>85</v>
      </c>
      <c r="AT1427" s="134" t="s">
        <v>75</v>
      </c>
      <c r="AU1427" s="134" t="s">
        <v>83</v>
      </c>
      <c r="AY1427" s="127" t="s">
        <v>375</v>
      </c>
      <c r="BK1427" s="135">
        <f>SUM(BK1428:BK1472)</f>
        <v>0</v>
      </c>
    </row>
    <row r="1428" spans="2:65" s="1" customFormat="1" ht="16.5" customHeight="1" x14ac:dyDescent="0.2">
      <c r="B1428" s="32"/>
      <c r="C1428" s="138" t="s">
        <v>3833</v>
      </c>
      <c r="D1428" s="138" t="s">
        <v>377</v>
      </c>
      <c r="E1428" s="139" t="s">
        <v>5607</v>
      </c>
      <c r="F1428" s="140" t="s">
        <v>5608</v>
      </c>
      <c r="G1428" s="141" t="s">
        <v>1169</v>
      </c>
      <c r="H1428" s="142">
        <v>1</v>
      </c>
      <c r="I1428" s="143"/>
      <c r="J1428" s="144">
        <f t="shared" ref="J1428:J1436" si="20">ROUND(I1428*H1428,2)</f>
        <v>0</v>
      </c>
      <c r="K1428" s="140" t="s">
        <v>1170</v>
      </c>
      <c r="L1428" s="32"/>
      <c r="M1428" s="145" t="s">
        <v>1</v>
      </c>
      <c r="N1428" s="146" t="s">
        <v>41</v>
      </c>
      <c r="P1428" s="147">
        <f t="shared" ref="P1428:P1436" si="21">O1428*H1428</f>
        <v>0</v>
      </c>
      <c r="Q1428" s="147">
        <v>0</v>
      </c>
      <c r="R1428" s="147">
        <f t="shared" ref="R1428:R1436" si="22">Q1428*H1428</f>
        <v>0</v>
      </c>
      <c r="S1428" s="147">
        <v>0</v>
      </c>
      <c r="T1428" s="148">
        <f t="shared" ref="T1428:T1436" si="23">S1428*H1428</f>
        <v>0</v>
      </c>
      <c r="AR1428" s="149" t="s">
        <v>491</v>
      </c>
      <c r="AT1428" s="149" t="s">
        <v>377</v>
      </c>
      <c r="AU1428" s="149" t="s">
        <v>85</v>
      </c>
      <c r="AY1428" s="17" t="s">
        <v>375</v>
      </c>
      <c r="BE1428" s="150">
        <f t="shared" ref="BE1428:BE1436" si="24">IF(N1428="základní",J1428,0)</f>
        <v>0</v>
      </c>
      <c r="BF1428" s="150">
        <f t="shared" ref="BF1428:BF1436" si="25">IF(N1428="snížená",J1428,0)</f>
        <v>0</v>
      </c>
      <c r="BG1428" s="150">
        <f t="shared" ref="BG1428:BG1436" si="26">IF(N1428="zákl. přenesená",J1428,0)</f>
        <v>0</v>
      </c>
      <c r="BH1428" s="150">
        <f t="shared" ref="BH1428:BH1436" si="27">IF(N1428="sníž. přenesená",J1428,0)</f>
        <v>0</v>
      </c>
      <c r="BI1428" s="150">
        <f t="shared" ref="BI1428:BI1436" si="28">IF(N1428="nulová",J1428,0)</f>
        <v>0</v>
      </c>
      <c r="BJ1428" s="17" t="s">
        <v>83</v>
      </c>
      <c r="BK1428" s="150">
        <f t="shared" ref="BK1428:BK1436" si="29">ROUND(I1428*H1428,2)</f>
        <v>0</v>
      </c>
      <c r="BL1428" s="17" t="s">
        <v>491</v>
      </c>
      <c r="BM1428" s="149" t="s">
        <v>5609</v>
      </c>
    </row>
    <row r="1429" spans="2:65" s="1" customFormat="1" ht="16.5" customHeight="1" x14ac:dyDescent="0.2">
      <c r="B1429" s="32"/>
      <c r="C1429" s="138" t="s">
        <v>3838</v>
      </c>
      <c r="D1429" s="138" t="s">
        <v>377</v>
      </c>
      <c r="E1429" s="139" t="s">
        <v>1749</v>
      </c>
      <c r="F1429" s="140" t="s">
        <v>1750</v>
      </c>
      <c r="G1429" s="141" t="s">
        <v>631</v>
      </c>
      <c r="H1429" s="142">
        <v>1</v>
      </c>
      <c r="I1429" s="143"/>
      <c r="J1429" s="144">
        <f t="shared" si="20"/>
        <v>0</v>
      </c>
      <c r="K1429" s="140" t="s">
        <v>1170</v>
      </c>
      <c r="L1429" s="32"/>
      <c r="M1429" s="145" t="s">
        <v>1</v>
      </c>
      <c r="N1429" s="146" t="s">
        <v>41</v>
      </c>
      <c r="P1429" s="147">
        <f t="shared" si="21"/>
        <v>0</v>
      </c>
      <c r="Q1429" s="147">
        <v>0</v>
      </c>
      <c r="R1429" s="147">
        <f t="shared" si="22"/>
        <v>0</v>
      </c>
      <c r="S1429" s="147">
        <v>0</v>
      </c>
      <c r="T1429" s="148">
        <f t="shared" si="23"/>
        <v>0</v>
      </c>
      <c r="AR1429" s="149" t="s">
        <v>491</v>
      </c>
      <c r="AT1429" s="149" t="s">
        <v>377</v>
      </c>
      <c r="AU1429" s="149" t="s">
        <v>85</v>
      </c>
      <c r="AY1429" s="17" t="s">
        <v>375</v>
      </c>
      <c r="BE1429" s="150">
        <f t="shared" si="24"/>
        <v>0</v>
      </c>
      <c r="BF1429" s="150">
        <f t="shared" si="25"/>
        <v>0</v>
      </c>
      <c r="BG1429" s="150">
        <f t="shared" si="26"/>
        <v>0</v>
      </c>
      <c r="BH1429" s="150">
        <f t="shared" si="27"/>
        <v>0</v>
      </c>
      <c r="BI1429" s="150">
        <f t="shared" si="28"/>
        <v>0</v>
      </c>
      <c r="BJ1429" s="17" t="s">
        <v>83</v>
      </c>
      <c r="BK1429" s="150">
        <f t="shared" si="29"/>
        <v>0</v>
      </c>
      <c r="BL1429" s="17" t="s">
        <v>491</v>
      </c>
      <c r="BM1429" s="149" t="s">
        <v>1751</v>
      </c>
    </row>
    <row r="1430" spans="2:65" s="1" customFormat="1" ht="16.5" customHeight="1" x14ac:dyDescent="0.2">
      <c r="B1430" s="32"/>
      <c r="C1430" s="138" t="s">
        <v>3844</v>
      </c>
      <c r="D1430" s="138" t="s">
        <v>377</v>
      </c>
      <c r="E1430" s="139" t="s">
        <v>1753</v>
      </c>
      <c r="F1430" s="140" t="s">
        <v>1754</v>
      </c>
      <c r="G1430" s="141" t="s">
        <v>631</v>
      </c>
      <c r="H1430" s="142">
        <v>3</v>
      </c>
      <c r="I1430" s="143"/>
      <c r="J1430" s="144">
        <f t="shared" si="20"/>
        <v>0</v>
      </c>
      <c r="K1430" s="140" t="s">
        <v>1170</v>
      </c>
      <c r="L1430" s="32"/>
      <c r="M1430" s="145" t="s">
        <v>1</v>
      </c>
      <c r="N1430" s="146" t="s">
        <v>41</v>
      </c>
      <c r="P1430" s="147">
        <f t="shared" si="21"/>
        <v>0</v>
      </c>
      <c r="Q1430" s="147">
        <v>0</v>
      </c>
      <c r="R1430" s="147">
        <f t="shared" si="22"/>
        <v>0</v>
      </c>
      <c r="S1430" s="147">
        <v>0</v>
      </c>
      <c r="T1430" s="148">
        <f t="shared" si="23"/>
        <v>0</v>
      </c>
      <c r="AR1430" s="149" t="s">
        <v>491</v>
      </c>
      <c r="AT1430" s="149" t="s">
        <v>377</v>
      </c>
      <c r="AU1430" s="149" t="s">
        <v>85</v>
      </c>
      <c r="AY1430" s="17" t="s">
        <v>375</v>
      </c>
      <c r="BE1430" s="150">
        <f t="shared" si="24"/>
        <v>0</v>
      </c>
      <c r="BF1430" s="150">
        <f t="shared" si="25"/>
        <v>0</v>
      </c>
      <c r="BG1430" s="150">
        <f t="shared" si="26"/>
        <v>0</v>
      </c>
      <c r="BH1430" s="150">
        <f t="shared" si="27"/>
        <v>0</v>
      </c>
      <c r="BI1430" s="150">
        <f t="shared" si="28"/>
        <v>0</v>
      </c>
      <c r="BJ1430" s="17" t="s">
        <v>83</v>
      </c>
      <c r="BK1430" s="150">
        <f t="shared" si="29"/>
        <v>0</v>
      </c>
      <c r="BL1430" s="17" t="s">
        <v>491</v>
      </c>
      <c r="BM1430" s="149" t="s">
        <v>1755</v>
      </c>
    </row>
    <row r="1431" spans="2:65" s="1" customFormat="1" ht="16.5" customHeight="1" x14ac:dyDescent="0.2">
      <c r="B1431" s="32"/>
      <c r="C1431" s="138" t="s">
        <v>3852</v>
      </c>
      <c r="D1431" s="138" t="s">
        <v>377</v>
      </c>
      <c r="E1431" s="139" t="s">
        <v>1757</v>
      </c>
      <c r="F1431" s="140" t="s">
        <v>1758</v>
      </c>
      <c r="G1431" s="141" t="s">
        <v>631</v>
      </c>
      <c r="H1431" s="142">
        <v>1</v>
      </c>
      <c r="I1431" s="143"/>
      <c r="J1431" s="144">
        <f t="shared" si="20"/>
        <v>0</v>
      </c>
      <c r="K1431" s="140" t="s">
        <v>1170</v>
      </c>
      <c r="L1431" s="32"/>
      <c r="M1431" s="145" t="s">
        <v>1</v>
      </c>
      <c r="N1431" s="146" t="s">
        <v>41</v>
      </c>
      <c r="P1431" s="147">
        <f t="shared" si="21"/>
        <v>0</v>
      </c>
      <c r="Q1431" s="147">
        <v>0</v>
      </c>
      <c r="R1431" s="147">
        <f t="shared" si="22"/>
        <v>0</v>
      </c>
      <c r="S1431" s="147">
        <v>0</v>
      </c>
      <c r="T1431" s="148">
        <f t="shared" si="23"/>
        <v>0</v>
      </c>
      <c r="AR1431" s="149" t="s">
        <v>491</v>
      </c>
      <c r="AT1431" s="149" t="s">
        <v>377</v>
      </c>
      <c r="AU1431" s="149" t="s">
        <v>85</v>
      </c>
      <c r="AY1431" s="17" t="s">
        <v>375</v>
      </c>
      <c r="BE1431" s="150">
        <f t="shared" si="24"/>
        <v>0</v>
      </c>
      <c r="BF1431" s="150">
        <f t="shared" si="25"/>
        <v>0</v>
      </c>
      <c r="BG1431" s="150">
        <f t="shared" si="26"/>
        <v>0</v>
      </c>
      <c r="BH1431" s="150">
        <f t="shared" si="27"/>
        <v>0</v>
      </c>
      <c r="BI1431" s="150">
        <f t="shared" si="28"/>
        <v>0</v>
      </c>
      <c r="BJ1431" s="17" t="s">
        <v>83</v>
      </c>
      <c r="BK1431" s="150">
        <f t="shared" si="29"/>
        <v>0</v>
      </c>
      <c r="BL1431" s="17" t="s">
        <v>491</v>
      </c>
      <c r="BM1431" s="149" t="s">
        <v>1759</v>
      </c>
    </row>
    <row r="1432" spans="2:65" s="1" customFormat="1" ht="16.5" customHeight="1" x14ac:dyDescent="0.2">
      <c r="B1432" s="32"/>
      <c r="C1432" s="138" t="s">
        <v>3857</v>
      </c>
      <c r="D1432" s="138" t="s">
        <v>377</v>
      </c>
      <c r="E1432" s="139" t="s">
        <v>5610</v>
      </c>
      <c r="F1432" s="140" t="s">
        <v>5611</v>
      </c>
      <c r="G1432" s="141" t="s">
        <v>631</v>
      </c>
      <c r="H1432" s="142">
        <v>1</v>
      </c>
      <c r="I1432" s="143"/>
      <c r="J1432" s="144">
        <f t="shared" si="20"/>
        <v>0</v>
      </c>
      <c r="K1432" s="140" t="s">
        <v>1170</v>
      </c>
      <c r="L1432" s="32"/>
      <c r="M1432" s="145" t="s">
        <v>1</v>
      </c>
      <c r="N1432" s="146" t="s">
        <v>41</v>
      </c>
      <c r="P1432" s="147">
        <f t="shared" si="21"/>
        <v>0</v>
      </c>
      <c r="Q1432" s="147">
        <v>0</v>
      </c>
      <c r="R1432" s="147">
        <f t="shared" si="22"/>
        <v>0</v>
      </c>
      <c r="S1432" s="147">
        <v>0</v>
      </c>
      <c r="T1432" s="148">
        <f t="shared" si="23"/>
        <v>0</v>
      </c>
      <c r="AR1432" s="149" t="s">
        <v>491</v>
      </c>
      <c r="AT1432" s="149" t="s">
        <v>377</v>
      </c>
      <c r="AU1432" s="149" t="s">
        <v>85</v>
      </c>
      <c r="AY1432" s="17" t="s">
        <v>375</v>
      </c>
      <c r="BE1432" s="150">
        <f t="shared" si="24"/>
        <v>0</v>
      </c>
      <c r="BF1432" s="150">
        <f t="shared" si="25"/>
        <v>0</v>
      </c>
      <c r="BG1432" s="150">
        <f t="shared" si="26"/>
        <v>0</v>
      </c>
      <c r="BH1432" s="150">
        <f t="shared" si="27"/>
        <v>0</v>
      </c>
      <c r="BI1432" s="150">
        <f t="shared" si="28"/>
        <v>0</v>
      </c>
      <c r="BJ1432" s="17" t="s">
        <v>83</v>
      </c>
      <c r="BK1432" s="150">
        <f t="shared" si="29"/>
        <v>0</v>
      </c>
      <c r="BL1432" s="17" t="s">
        <v>491</v>
      </c>
      <c r="BM1432" s="149" t="s">
        <v>5612</v>
      </c>
    </row>
    <row r="1433" spans="2:65" s="1" customFormat="1" ht="16.5" customHeight="1" x14ac:dyDescent="0.2">
      <c r="B1433" s="32"/>
      <c r="C1433" s="138" t="s">
        <v>3863</v>
      </c>
      <c r="D1433" s="138" t="s">
        <v>377</v>
      </c>
      <c r="E1433" s="139" t="s">
        <v>5613</v>
      </c>
      <c r="F1433" s="140" t="s">
        <v>5614</v>
      </c>
      <c r="G1433" s="141" t="s">
        <v>631</v>
      </c>
      <c r="H1433" s="142">
        <v>2</v>
      </c>
      <c r="I1433" s="143"/>
      <c r="J1433" s="144">
        <f t="shared" si="20"/>
        <v>0</v>
      </c>
      <c r="K1433" s="140" t="s">
        <v>1170</v>
      </c>
      <c r="L1433" s="32"/>
      <c r="M1433" s="145" t="s">
        <v>1</v>
      </c>
      <c r="N1433" s="146" t="s">
        <v>41</v>
      </c>
      <c r="P1433" s="147">
        <f t="shared" si="21"/>
        <v>0</v>
      </c>
      <c r="Q1433" s="147">
        <v>0</v>
      </c>
      <c r="R1433" s="147">
        <f t="shared" si="22"/>
        <v>0</v>
      </c>
      <c r="S1433" s="147">
        <v>0</v>
      </c>
      <c r="T1433" s="148">
        <f t="shared" si="23"/>
        <v>0</v>
      </c>
      <c r="AR1433" s="149" t="s">
        <v>491</v>
      </c>
      <c r="AT1433" s="149" t="s">
        <v>377</v>
      </c>
      <c r="AU1433" s="149" t="s">
        <v>85</v>
      </c>
      <c r="AY1433" s="17" t="s">
        <v>375</v>
      </c>
      <c r="BE1433" s="150">
        <f t="shared" si="24"/>
        <v>0</v>
      </c>
      <c r="BF1433" s="150">
        <f t="shared" si="25"/>
        <v>0</v>
      </c>
      <c r="BG1433" s="150">
        <f t="shared" si="26"/>
        <v>0</v>
      </c>
      <c r="BH1433" s="150">
        <f t="shared" si="27"/>
        <v>0</v>
      </c>
      <c r="BI1433" s="150">
        <f t="shared" si="28"/>
        <v>0</v>
      </c>
      <c r="BJ1433" s="17" t="s">
        <v>83</v>
      </c>
      <c r="BK1433" s="150">
        <f t="shared" si="29"/>
        <v>0</v>
      </c>
      <c r="BL1433" s="17" t="s">
        <v>491</v>
      </c>
      <c r="BM1433" s="149" t="s">
        <v>5615</v>
      </c>
    </row>
    <row r="1434" spans="2:65" s="1" customFormat="1" ht="24.2" customHeight="1" x14ac:dyDescent="0.2">
      <c r="B1434" s="32"/>
      <c r="C1434" s="138" t="s">
        <v>3868</v>
      </c>
      <c r="D1434" s="138" t="s">
        <v>377</v>
      </c>
      <c r="E1434" s="139" t="s">
        <v>5616</v>
      </c>
      <c r="F1434" s="140" t="s">
        <v>5617</v>
      </c>
      <c r="G1434" s="141" t="s">
        <v>631</v>
      </c>
      <c r="H1434" s="142">
        <v>1</v>
      </c>
      <c r="I1434" s="143"/>
      <c r="J1434" s="144">
        <f t="shared" si="20"/>
        <v>0</v>
      </c>
      <c r="K1434" s="140" t="s">
        <v>5618</v>
      </c>
      <c r="L1434" s="32"/>
      <c r="M1434" s="145" t="s">
        <v>1</v>
      </c>
      <c r="N1434" s="146" t="s">
        <v>41</v>
      </c>
      <c r="P1434" s="147">
        <f t="shared" si="21"/>
        <v>0</v>
      </c>
      <c r="Q1434" s="147">
        <v>0</v>
      </c>
      <c r="R1434" s="147">
        <f t="shared" si="22"/>
        <v>0</v>
      </c>
      <c r="S1434" s="147">
        <v>0</v>
      </c>
      <c r="T1434" s="148">
        <f t="shared" si="23"/>
        <v>0</v>
      </c>
      <c r="AR1434" s="149" t="s">
        <v>491</v>
      </c>
      <c r="AT1434" s="149" t="s">
        <v>377</v>
      </c>
      <c r="AU1434" s="149" t="s">
        <v>85</v>
      </c>
      <c r="AY1434" s="17" t="s">
        <v>375</v>
      </c>
      <c r="BE1434" s="150">
        <f t="shared" si="24"/>
        <v>0</v>
      </c>
      <c r="BF1434" s="150">
        <f t="shared" si="25"/>
        <v>0</v>
      </c>
      <c r="BG1434" s="150">
        <f t="shared" si="26"/>
        <v>0</v>
      </c>
      <c r="BH1434" s="150">
        <f t="shared" si="27"/>
        <v>0</v>
      </c>
      <c r="BI1434" s="150">
        <f t="shared" si="28"/>
        <v>0</v>
      </c>
      <c r="BJ1434" s="17" t="s">
        <v>83</v>
      </c>
      <c r="BK1434" s="150">
        <f t="shared" si="29"/>
        <v>0</v>
      </c>
      <c r="BL1434" s="17" t="s">
        <v>491</v>
      </c>
      <c r="BM1434" s="149" t="s">
        <v>5619</v>
      </c>
    </row>
    <row r="1435" spans="2:65" s="1" customFormat="1" ht="24.2" customHeight="1" x14ac:dyDescent="0.2">
      <c r="B1435" s="32"/>
      <c r="C1435" s="138" t="s">
        <v>3872</v>
      </c>
      <c r="D1435" s="138" t="s">
        <v>377</v>
      </c>
      <c r="E1435" s="139" t="s">
        <v>5620</v>
      </c>
      <c r="F1435" s="140" t="s">
        <v>5621</v>
      </c>
      <c r="G1435" s="141" t="s">
        <v>631</v>
      </c>
      <c r="H1435" s="142">
        <v>1</v>
      </c>
      <c r="I1435" s="143"/>
      <c r="J1435" s="144">
        <f t="shared" si="20"/>
        <v>0</v>
      </c>
      <c r="K1435" s="140" t="s">
        <v>5618</v>
      </c>
      <c r="L1435" s="32"/>
      <c r="M1435" s="145" t="s">
        <v>1</v>
      </c>
      <c r="N1435" s="146" t="s">
        <v>41</v>
      </c>
      <c r="P1435" s="147">
        <f t="shared" si="21"/>
        <v>0</v>
      </c>
      <c r="Q1435" s="147">
        <v>0</v>
      </c>
      <c r="R1435" s="147">
        <f t="shared" si="22"/>
        <v>0</v>
      </c>
      <c r="S1435" s="147">
        <v>0</v>
      </c>
      <c r="T1435" s="148">
        <f t="shared" si="23"/>
        <v>0</v>
      </c>
      <c r="AR1435" s="149" t="s">
        <v>491</v>
      </c>
      <c r="AT1435" s="149" t="s">
        <v>377</v>
      </c>
      <c r="AU1435" s="149" t="s">
        <v>85</v>
      </c>
      <c r="AY1435" s="17" t="s">
        <v>375</v>
      </c>
      <c r="BE1435" s="150">
        <f t="shared" si="24"/>
        <v>0</v>
      </c>
      <c r="BF1435" s="150">
        <f t="shared" si="25"/>
        <v>0</v>
      </c>
      <c r="BG1435" s="150">
        <f t="shared" si="26"/>
        <v>0</v>
      </c>
      <c r="BH1435" s="150">
        <f t="shared" si="27"/>
        <v>0</v>
      </c>
      <c r="BI1435" s="150">
        <f t="shared" si="28"/>
        <v>0</v>
      </c>
      <c r="BJ1435" s="17" t="s">
        <v>83</v>
      </c>
      <c r="BK1435" s="150">
        <f t="shared" si="29"/>
        <v>0</v>
      </c>
      <c r="BL1435" s="17" t="s">
        <v>491</v>
      </c>
      <c r="BM1435" s="149" t="s">
        <v>5622</v>
      </c>
    </row>
    <row r="1436" spans="2:65" s="1" customFormat="1" ht="24.2" customHeight="1" x14ac:dyDescent="0.2">
      <c r="B1436" s="32"/>
      <c r="C1436" s="138" t="s">
        <v>3876</v>
      </c>
      <c r="D1436" s="138" t="s">
        <v>377</v>
      </c>
      <c r="E1436" s="139" t="s">
        <v>5623</v>
      </c>
      <c r="F1436" s="140" t="s">
        <v>5624</v>
      </c>
      <c r="G1436" s="141" t="s">
        <v>1788</v>
      </c>
      <c r="H1436" s="142">
        <v>80.62</v>
      </c>
      <c r="I1436" s="143"/>
      <c r="J1436" s="144">
        <f t="shared" si="20"/>
        <v>0</v>
      </c>
      <c r="K1436" s="140" t="s">
        <v>632</v>
      </c>
      <c r="L1436" s="32"/>
      <c r="M1436" s="145" t="s">
        <v>1</v>
      </c>
      <c r="N1436" s="146" t="s">
        <v>41</v>
      </c>
      <c r="P1436" s="147">
        <f t="shared" si="21"/>
        <v>0</v>
      </c>
      <c r="Q1436" s="147">
        <v>0</v>
      </c>
      <c r="R1436" s="147">
        <f t="shared" si="22"/>
        <v>0</v>
      </c>
      <c r="S1436" s="147">
        <v>0</v>
      </c>
      <c r="T1436" s="148">
        <f t="shared" si="23"/>
        <v>0</v>
      </c>
      <c r="AR1436" s="149" t="s">
        <v>491</v>
      </c>
      <c r="AT1436" s="149" t="s">
        <v>377</v>
      </c>
      <c r="AU1436" s="149" t="s">
        <v>85</v>
      </c>
      <c r="AY1436" s="17" t="s">
        <v>375</v>
      </c>
      <c r="BE1436" s="150">
        <f t="shared" si="24"/>
        <v>0</v>
      </c>
      <c r="BF1436" s="150">
        <f t="shared" si="25"/>
        <v>0</v>
      </c>
      <c r="BG1436" s="150">
        <f t="shared" si="26"/>
        <v>0</v>
      </c>
      <c r="BH1436" s="150">
        <f t="shared" si="27"/>
        <v>0</v>
      </c>
      <c r="BI1436" s="150">
        <f t="shared" si="28"/>
        <v>0</v>
      </c>
      <c r="BJ1436" s="17" t="s">
        <v>83</v>
      </c>
      <c r="BK1436" s="150">
        <f t="shared" si="29"/>
        <v>0</v>
      </c>
      <c r="BL1436" s="17" t="s">
        <v>491</v>
      </c>
      <c r="BM1436" s="149" t="s">
        <v>5625</v>
      </c>
    </row>
    <row r="1437" spans="2:65" s="14" customFormat="1" ht="11.25" x14ac:dyDescent="0.2">
      <c r="B1437" s="166"/>
      <c r="D1437" s="152" t="s">
        <v>384</v>
      </c>
      <c r="E1437" s="167" t="s">
        <v>1</v>
      </c>
      <c r="F1437" s="168" t="s">
        <v>1790</v>
      </c>
      <c r="H1437" s="167" t="s">
        <v>1</v>
      </c>
      <c r="I1437" s="169"/>
      <c r="L1437" s="166"/>
      <c r="M1437" s="170"/>
      <c r="T1437" s="171"/>
      <c r="AT1437" s="167" t="s">
        <v>384</v>
      </c>
      <c r="AU1437" s="167" t="s">
        <v>85</v>
      </c>
      <c r="AV1437" s="14" t="s">
        <v>83</v>
      </c>
      <c r="AW1437" s="14" t="s">
        <v>32</v>
      </c>
      <c r="AX1437" s="14" t="s">
        <v>76</v>
      </c>
      <c r="AY1437" s="167" t="s">
        <v>375</v>
      </c>
    </row>
    <row r="1438" spans="2:65" s="12" customFormat="1" ht="11.25" x14ac:dyDescent="0.2">
      <c r="B1438" s="151"/>
      <c r="D1438" s="152" t="s">
        <v>384</v>
      </c>
      <c r="E1438" s="153" t="s">
        <v>1</v>
      </c>
      <c r="F1438" s="154" t="s">
        <v>5626</v>
      </c>
      <c r="H1438" s="155">
        <v>80.62</v>
      </c>
      <c r="I1438" s="156"/>
      <c r="L1438" s="151"/>
      <c r="M1438" s="157"/>
      <c r="T1438" s="158"/>
      <c r="AT1438" s="153" t="s">
        <v>384</v>
      </c>
      <c r="AU1438" s="153" t="s">
        <v>85</v>
      </c>
      <c r="AV1438" s="12" t="s">
        <v>85</v>
      </c>
      <c r="AW1438" s="12" t="s">
        <v>32</v>
      </c>
      <c r="AX1438" s="12" t="s">
        <v>83</v>
      </c>
      <c r="AY1438" s="153" t="s">
        <v>375</v>
      </c>
    </row>
    <row r="1439" spans="2:65" s="1" customFormat="1" ht="24.2" customHeight="1" x14ac:dyDescent="0.2">
      <c r="B1439" s="32"/>
      <c r="C1439" s="138" t="s">
        <v>3880</v>
      </c>
      <c r="D1439" s="138" t="s">
        <v>377</v>
      </c>
      <c r="E1439" s="139" t="s">
        <v>5627</v>
      </c>
      <c r="F1439" s="140" t="s">
        <v>5628</v>
      </c>
      <c r="G1439" s="141" t="s">
        <v>1788</v>
      </c>
      <c r="H1439" s="142">
        <v>52.12</v>
      </c>
      <c r="I1439" s="143"/>
      <c r="J1439" s="144">
        <f>ROUND(I1439*H1439,2)</f>
        <v>0</v>
      </c>
      <c r="K1439" s="140" t="s">
        <v>632</v>
      </c>
      <c r="L1439" s="32"/>
      <c r="M1439" s="145" t="s">
        <v>1</v>
      </c>
      <c r="N1439" s="146" t="s">
        <v>41</v>
      </c>
      <c r="P1439" s="147">
        <f>O1439*H1439</f>
        <v>0</v>
      </c>
      <c r="Q1439" s="147">
        <v>0</v>
      </c>
      <c r="R1439" s="147">
        <f>Q1439*H1439</f>
        <v>0</v>
      </c>
      <c r="S1439" s="147">
        <v>0</v>
      </c>
      <c r="T1439" s="148">
        <f>S1439*H1439</f>
        <v>0</v>
      </c>
      <c r="AR1439" s="149" t="s">
        <v>491</v>
      </c>
      <c r="AT1439" s="149" t="s">
        <v>377</v>
      </c>
      <c r="AU1439" s="149" t="s">
        <v>85</v>
      </c>
      <c r="AY1439" s="17" t="s">
        <v>375</v>
      </c>
      <c r="BE1439" s="150">
        <f>IF(N1439="základní",J1439,0)</f>
        <v>0</v>
      </c>
      <c r="BF1439" s="150">
        <f>IF(N1439="snížená",J1439,0)</f>
        <v>0</v>
      </c>
      <c r="BG1439" s="150">
        <f>IF(N1439="zákl. přenesená",J1439,0)</f>
        <v>0</v>
      </c>
      <c r="BH1439" s="150">
        <f>IF(N1439="sníž. přenesená",J1439,0)</f>
        <v>0</v>
      </c>
      <c r="BI1439" s="150">
        <f>IF(N1439="nulová",J1439,0)</f>
        <v>0</v>
      </c>
      <c r="BJ1439" s="17" t="s">
        <v>83</v>
      </c>
      <c r="BK1439" s="150">
        <f>ROUND(I1439*H1439,2)</f>
        <v>0</v>
      </c>
      <c r="BL1439" s="17" t="s">
        <v>491</v>
      </c>
      <c r="BM1439" s="149" t="s">
        <v>5629</v>
      </c>
    </row>
    <row r="1440" spans="2:65" s="14" customFormat="1" ht="11.25" x14ac:dyDescent="0.2">
      <c r="B1440" s="166"/>
      <c r="D1440" s="152" t="s">
        <v>384</v>
      </c>
      <c r="E1440" s="167" t="s">
        <v>1</v>
      </c>
      <c r="F1440" s="168" t="s">
        <v>1790</v>
      </c>
      <c r="H1440" s="167" t="s">
        <v>1</v>
      </c>
      <c r="I1440" s="169"/>
      <c r="L1440" s="166"/>
      <c r="M1440" s="170"/>
      <c r="T1440" s="171"/>
      <c r="AT1440" s="167" t="s">
        <v>384</v>
      </c>
      <c r="AU1440" s="167" t="s">
        <v>85</v>
      </c>
      <c r="AV1440" s="14" t="s">
        <v>83</v>
      </c>
      <c r="AW1440" s="14" t="s">
        <v>32</v>
      </c>
      <c r="AX1440" s="14" t="s">
        <v>76</v>
      </c>
      <c r="AY1440" s="167" t="s">
        <v>375</v>
      </c>
    </row>
    <row r="1441" spans="2:65" s="12" customFormat="1" ht="11.25" x14ac:dyDescent="0.2">
      <c r="B1441" s="151"/>
      <c r="D1441" s="152" t="s">
        <v>384</v>
      </c>
      <c r="E1441" s="153" t="s">
        <v>1</v>
      </c>
      <c r="F1441" s="154" t="s">
        <v>5630</v>
      </c>
      <c r="H1441" s="155">
        <v>52.12</v>
      </c>
      <c r="I1441" s="156"/>
      <c r="L1441" s="151"/>
      <c r="M1441" s="157"/>
      <c r="T1441" s="158"/>
      <c r="AT1441" s="153" t="s">
        <v>384</v>
      </c>
      <c r="AU1441" s="153" t="s">
        <v>85</v>
      </c>
      <c r="AV1441" s="12" t="s">
        <v>85</v>
      </c>
      <c r="AW1441" s="12" t="s">
        <v>32</v>
      </c>
      <c r="AX1441" s="12" t="s">
        <v>83</v>
      </c>
      <c r="AY1441" s="153" t="s">
        <v>375</v>
      </c>
    </row>
    <row r="1442" spans="2:65" s="1" customFormat="1" ht="24.2" customHeight="1" x14ac:dyDescent="0.2">
      <c r="B1442" s="32"/>
      <c r="C1442" s="138" t="s">
        <v>3886</v>
      </c>
      <c r="D1442" s="138" t="s">
        <v>377</v>
      </c>
      <c r="E1442" s="139" t="s">
        <v>5631</v>
      </c>
      <c r="F1442" s="140" t="s">
        <v>5632</v>
      </c>
      <c r="G1442" s="141" t="s">
        <v>1788</v>
      </c>
      <c r="H1442" s="142">
        <v>9.3699999999999992</v>
      </c>
      <c r="I1442" s="143"/>
      <c r="J1442" s="144">
        <f>ROUND(I1442*H1442,2)</f>
        <v>0</v>
      </c>
      <c r="K1442" s="140" t="s">
        <v>632</v>
      </c>
      <c r="L1442" s="32"/>
      <c r="M1442" s="145" t="s">
        <v>1</v>
      </c>
      <c r="N1442" s="146" t="s">
        <v>41</v>
      </c>
      <c r="P1442" s="147">
        <f>O1442*H1442</f>
        <v>0</v>
      </c>
      <c r="Q1442" s="147">
        <v>0</v>
      </c>
      <c r="R1442" s="147">
        <f>Q1442*H1442</f>
        <v>0</v>
      </c>
      <c r="S1442" s="147">
        <v>0</v>
      </c>
      <c r="T1442" s="148">
        <f>S1442*H1442</f>
        <v>0</v>
      </c>
      <c r="AR1442" s="149" t="s">
        <v>491</v>
      </c>
      <c r="AT1442" s="149" t="s">
        <v>377</v>
      </c>
      <c r="AU1442" s="149" t="s">
        <v>85</v>
      </c>
      <c r="AY1442" s="17" t="s">
        <v>375</v>
      </c>
      <c r="BE1442" s="150">
        <f>IF(N1442="základní",J1442,0)</f>
        <v>0</v>
      </c>
      <c r="BF1442" s="150">
        <f>IF(N1442="snížená",J1442,0)</f>
        <v>0</v>
      </c>
      <c r="BG1442" s="150">
        <f>IF(N1442="zákl. přenesená",J1442,0)</f>
        <v>0</v>
      </c>
      <c r="BH1442" s="150">
        <f>IF(N1442="sníž. přenesená",J1442,0)</f>
        <v>0</v>
      </c>
      <c r="BI1442" s="150">
        <f>IF(N1442="nulová",J1442,0)</f>
        <v>0</v>
      </c>
      <c r="BJ1442" s="17" t="s">
        <v>83</v>
      </c>
      <c r="BK1442" s="150">
        <f>ROUND(I1442*H1442,2)</f>
        <v>0</v>
      </c>
      <c r="BL1442" s="17" t="s">
        <v>491</v>
      </c>
      <c r="BM1442" s="149" t="s">
        <v>5633</v>
      </c>
    </row>
    <row r="1443" spans="2:65" s="14" customFormat="1" ht="11.25" x14ac:dyDescent="0.2">
      <c r="B1443" s="166"/>
      <c r="D1443" s="152" t="s">
        <v>384</v>
      </c>
      <c r="E1443" s="167" t="s">
        <v>1</v>
      </c>
      <c r="F1443" s="168" t="s">
        <v>1790</v>
      </c>
      <c r="H1443" s="167" t="s">
        <v>1</v>
      </c>
      <c r="I1443" s="169"/>
      <c r="L1443" s="166"/>
      <c r="M1443" s="170"/>
      <c r="T1443" s="171"/>
      <c r="AT1443" s="167" t="s">
        <v>384</v>
      </c>
      <c r="AU1443" s="167" t="s">
        <v>85</v>
      </c>
      <c r="AV1443" s="14" t="s">
        <v>83</v>
      </c>
      <c r="AW1443" s="14" t="s">
        <v>32</v>
      </c>
      <c r="AX1443" s="14" t="s">
        <v>76</v>
      </c>
      <c r="AY1443" s="167" t="s">
        <v>375</v>
      </c>
    </row>
    <row r="1444" spans="2:65" s="12" customFormat="1" ht="11.25" x14ac:dyDescent="0.2">
      <c r="B1444" s="151"/>
      <c r="D1444" s="152" t="s">
        <v>384</v>
      </c>
      <c r="E1444" s="153" t="s">
        <v>1</v>
      </c>
      <c r="F1444" s="154" t="s">
        <v>5634</v>
      </c>
      <c r="H1444" s="155">
        <v>9.3699999999999992</v>
      </c>
      <c r="I1444" s="156"/>
      <c r="L1444" s="151"/>
      <c r="M1444" s="157"/>
      <c r="T1444" s="158"/>
      <c r="AT1444" s="153" t="s">
        <v>384</v>
      </c>
      <c r="AU1444" s="153" t="s">
        <v>85</v>
      </c>
      <c r="AV1444" s="12" t="s">
        <v>85</v>
      </c>
      <c r="AW1444" s="12" t="s">
        <v>32</v>
      </c>
      <c r="AX1444" s="12" t="s">
        <v>83</v>
      </c>
      <c r="AY1444" s="153" t="s">
        <v>375</v>
      </c>
    </row>
    <row r="1445" spans="2:65" s="1" customFormat="1" ht="24.2" customHeight="1" x14ac:dyDescent="0.2">
      <c r="B1445" s="32"/>
      <c r="C1445" s="138" t="s">
        <v>3891</v>
      </c>
      <c r="D1445" s="138" t="s">
        <v>377</v>
      </c>
      <c r="E1445" s="139" t="s">
        <v>5635</v>
      </c>
      <c r="F1445" s="140" t="s">
        <v>5636</v>
      </c>
      <c r="G1445" s="141" t="s">
        <v>1788</v>
      </c>
      <c r="H1445" s="142">
        <v>14.56</v>
      </c>
      <c r="I1445" s="143"/>
      <c r="J1445" s="144">
        <f>ROUND(I1445*H1445,2)</f>
        <v>0</v>
      </c>
      <c r="K1445" s="140" t="s">
        <v>632</v>
      </c>
      <c r="L1445" s="32"/>
      <c r="M1445" s="145" t="s">
        <v>1</v>
      </c>
      <c r="N1445" s="146" t="s">
        <v>41</v>
      </c>
      <c r="P1445" s="147">
        <f>O1445*H1445</f>
        <v>0</v>
      </c>
      <c r="Q1445" s="147">
        <v>0</v>
      </c>
      <c r="R1445" s="147">
        <f>Q1445*H1445</f>
        <v>0</v>
      </c>
      <c r="S1445" s="147">
        <v>0</v>
      </c>
      <c r="T1445" s="148">
        <f>S1445*H1445</f>
        <v>0</v>
      </c>
      <c r="AR1445" s="149" t="s">
        <v>491</v>
      </c>
      <c r="AT1445" s="149" t="s">
        <v>377</v>
      </c>
      <c r="AU1445" s="149" t="s">
        <v>85</v>
      </c>
      <c r="AY1445" s="17" t="s">
        <v>375</v>
      </c>
      <c r="BE1445" s="150">
        <f>IF(N1445="základní",J1445,0)</f>
        <v>0</v>
      </c>
      <c r="BF1445" s="150">
        <f>IF(N1445="snížená",J1445,0)</f>
        <v>0</v>
      </c>
      <c r="BG1445" s="150">
        <f>IF(N1445="zákl. přenesená",J1445,0)</f>
        <v>0</v>
      </c>
      <c r="BH1445" s="150">
        <f>IF(N1445="sníž. přenesená",J1445,0)</f>
        <v>0</v>
      </c>
      <c r="BI1445" s="150">
        <f>IF(N1445="nulová",J1445,0)</f>
        <v>0</v>
      </c>
      <c r="BJ1445" s="17" t="s">
        <v>83</v>
      </c>
      <c r="BK1445" s="150">
        <f>ROUND(I1445*H1445,2)</f>
        <v>0</v>
      </c>
      <c r="BL1445" s="17" t="s">
        <v>491</v>
      </c>
      <c r="BM1445" s="149" t="s">
        <v>5637</v>
      </c>
    </row>
    <row r="1446" spans="2:65" s="14" customFormat="1" ht="11.25" x14ac:dyDescent="0.2">
      <c r="B1446" s="166"/>
      <c r="D1446" s="152" t="s">
        <v>384</v>
      </c>
      <c r="E1446" s="167" t="s">
        <v>1</v>
      </c>
      <c r="F1446" s="168" t="s">
        <v>1790</v>
      </c>
      <c r="H1446" s="167" t="s">
        <v>1</v>
      </c>
      <c r="I1446" s="169"/>
      <c r="L1446" s="166"/>
      <c r="M1446" s="170"/>
      <c r="T1446" s="171"/>
      <c r="AT1446" s="167" t="s">
        <v>384</v>
      </c>
      <c r="AU1446" s="167" t="s">
        <v>85</v>
      </c>
      <c r="AV1446" s="14" t="s">
        <v>83</v>
      </c>
      <c r="AW1446" s="14" t="s">
        <v>32</v>
      </c>
      <c r="AX1446" s="14" t="s">
        <v>76</v>
      </c>
      <c r="AY1446" s="167" t="s">
        <v>375</v>
      </c>
    </row>
    <row r="1447" spans="2:65" s="12" customFormat="1" ht="11.25" x14ac:dyDescent="0.2">
      <c r="B1447" s="151"/>
      <c r="D1447" s="152" t="s">
        <v>384</v>
      </c>
      <c r="E1447" s="153" t="s">
        <v>1</v>
      </c>
      <c r="F1447" s="154" t="s">
        <v>5638</v>
      </c>
      <c r="H1447" s="155">
        <v>14.56</v>
      </c>
      <c r="I1447" s="156"/>
      <c r="L1447" s="151"/>
      <c r="M1447" s="157"/>
      <c r="T1447" s="158"/>
      <c r="AT1447" s="153" t="s">
        <v>384</v>
      </c>
      <c r="AU1447" s="153" t="s">
        <v>85</v>
      </c>
      <c r="AV1447" s="12" t="s">
        <v>85</v>
      </c>
      <c r="AW1447" s="12" t="s">
        <v>32</v>
      </c>
      <c r="AX1447" s="12" t="s">
        <v>83</v>
      </c>
      <c r="AY1447" s="153" t="s">
        <v>375</v>
      </c>
    </row>
    <row r="1448" spans="2:65" s="1" customFormat="1" ht="24.2" customHeight="1" x14ac:dyDescent="0.2">
      <c r="B1448" s="32"/>
      <c r="C1448" s="138" t="s">
        <v>5639</v>
      </c>
      <c r="D1448" s="138" t="s">
        <v>377</v>
      </c>
      <c r="E1448" s="139" t="s">
        <v>5640</v>
      </c>
      <c r="F1448" s="140" t="s">
        <v>5641</v>
      </c>
      <c r="G1448" s="141" t="s">
        <v>1788</v>
      </c>
      <c r="H1448" s="142">
        <v>14.65</v>
      </c>
      <c r="I1448" s="143"/>
      <c r="J1448" s="144">
        <f>ROUND(I1448*H1448,2)</f>
        <v>0</v>
      </c>
      <c r="K1448" s="140" t="s">
        <v>632</v>
      </c>
      <c r="L1448" s="32"/>
      <c r="M1448" s="145" t="s">
        <v>1</v>
      </c>
      <c r="N1448" s="146" t="s">
        <v>41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491</v>
      </c>
      <c r="AT1448" s="149" t="s">
        <v>377</v>
      </c>
      <c r="AU1448" s="149" t="s">
        <v>85</v>
      </c>
      <c r="AY1448" s="17" t="s">
        <v>375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83</v>
      </c>
      <c r="BK1448" s="150">
        <f>ROUND(I1448*H1448,2)</f>
        <v>0</v>
      </c>
      <c r="BL1448" s="17" t="s">
        <v>491</v>
      </c>
      <c r="BM1448" s="149" t="s">
        <v>5642</v>
      </c>
    </row>
    <row r="1449" spans="2:65" s="14" customFormat="1" ht="11.25" x14ac:dyDescent="0.2">
      <c r="B1449" s="166"/>
      <c r="D1449" s="152" t="s">
        <v>384</v>
      </c>
      <c r="E1449" s="167" t="s">
        <v>1</v>
      </c>
      <c r="F1449" s="168" t="s">
        <v>1790</v>
      </c>
      <c r="H1449" s="167" t="s">
        <v>1</v>
      </c>
      <c r="I1449" s="169"/>
      <c r="L1449" s="166"/>
      <c r="M1449" s="170"/>
      <c r="T1449" s="171"/>
      <c r="AT1449" s="167" t="s">
        <v>384</v>
      </c>
      <c r="AU1449" s="167" t="s">
        <v>85</v>
      </c>
      <c r="AV1449" s="14" t="s">
        <v>83</v>
      </c>
      <c r="AW1449" s="14" t="s">
        <v>32</v>
      </c>
      <c r="AX1449" s="14" t="s">
        <v>76</v>
      </c>
      <c r="AY1449" s="167" t="s">
        <v>375</v>
      </c>
    </row>
    <row r="1450" spans="2:65" s="12" customFormat="1" ht="11.25" x14ac:dyDescent="0.2">
      <c r="B1450" s="151"/>
      <c r="D1450" s="152" t="s">
        <v>384</v>
      </c>
      <c r="E1450" s="153" t="s">
        <v>1</v>
      </c>
      <c r="F1450" s="154" t="s">
        <v>5643</v>
      </c>
      <c r="H1450" s="155">
        <v>14.65</v>
      </c>
      <c r="I1450" s="156"/>
      <c r="L1450" s="151"/>
      <c r="M1450" s="157"/>
      <c r="T1450" s="158"/>
      <c r="AT1450" s="153" t="s">
        <v>384</v>
      </c>
      <c r="AU1450" s="153" t="s">
        <v>85</v>
      </c>
      <c r="AV1450" s="12" t="s">
        <v>85</v>
      </c>
      <c r="AW1450" s="12" t="s">
        <v>32</v>
      </c>
      <c r="AX1450" s="12" t="s">
        <v>83</v>
      </c>
      <c r="AY1450" s="153" t="s">
        <v>375</v>
      </c>
    </row>
    <row r="1451" spans="2:65" s="1" customFormat="1" ht="24.2" customHeight="1" x14ac:dyDescent="0.2">
      <c r="B1451" s="32"/>
      <c r="C1451" s="138" t="s">
        <v>5644</v>
      </c>
      <c r="D1451" s="138" t="s">
        <v>377</v>
      </c>
      <c r="E1451" s="139" t="s">
        <v>5645</v>
      </c>
      <c r="F1451" s="140" t="s">
        <v>5646</v>
      </c>
      <c r="G1451" s="141" t="s">
        <v>1788</v>
      </c>
      <c r="H1451" s="142">
        <v>14.67</v>
      </c>
      <c r="I1451" s="143"/>
      <c r="J1451" s="144">
        <f>ROUND(I1451*H1451,2)</f>
        <v>0</v>
      </c>
      <c r="K1451" s="140" t="s">
        <v>632</v>
      </c>
      <c r="L1451" s="32"/>
      <c r="M1451" s="145" t="s">
        <v>1</v>
      </c>
      <c r="N1451" s="146" t="s">
        <v>41</v>
      </c>
      <c r="P1451" s="147">
        <f>O1451*H1451</f>
        <v>0</v>
      </c>
      <c r="Q1451" s="147">
        <v>0</v>
      </c>
      <c r="R1451" s="147">
        <f>Q1451*H1451</f>
        <v>0</v>
      </c>
      <c r="S1451" s="147">
        <v>0</v>
      </c>
      <c r="T1451" s="148">
        <f>S1451*H1451</f>
        <v>0</v>
      </c>
      <c r="AR1451" s="149" t="s">
        <v>491</v>
      </c>
      <c r="AT1451" s="149" t="s">
        <v>377</v>
      </c>
      <c r="AU1451" s="149" t="s">
        <v>85</v>
      </c>
      <c r="AY1451" s="17" t="s">
        <v>375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83</v>
      </c>
      <c r="BK1451" s="150">
        <f>ROUND(I1451*H1451,2)</f>
        <v>0</v>
      </c>
      <c r="BL1451" s="17" t="s">
        <v>491</v>
      </c>
      <c r="BM1451" s="149" t="s">
        <v>5647</v>
      </c>
    </row>
    <row r="1452" spans="2:65" s="14" customFormat="1" ht="11.25" x14ac:dyDescent="0.2">
      <c r="B1452" s="166"/>
      <c r="D1452" s="152" t="s">
        <v>384</v>
      </c>
      <c r="E1452" s="167" t="s">
        <v>1</v>
      </c>
      <c r="F1452" s="168" t="s">
        <v>1790</v>
      </c>
      <c r="H1452" s="167" t="s">
        <v>1</v>
      </c>
      <c r="I1452" s="169"/>
      <c r="L1452" s="166"/>
      <c r="M1452" s="170"/>
      <c r="T1452" s="171"/>
      <c r="AT1452" s="167" t="s">
        <v>384</v>
      </c>
      <c r="AU1452" s="167" t="s">
        <v>85</v>
      </c>
      <c r="AV1452" s="14" t="s">
        <v>83</v>
      </c>
      <c r="AW1452" s="14" t="s">
        <v>32</v>
      </c>
      <c r="AX1452" s="14" t="s">
        <v>76</v>
      </c>
      <c r="AY1452" s="167" t="s">
        <v>375</v>
      </c>
    </row>
    <row r="1453" spans="2:65" s="12" customFormat="1" ht="11.25" x14ac:dyDescent="0.2">
      <c r="B1453" s="151"/>
      <c r="D1453" s="152" t="s">
        <v>384</v>
      </c>
      <c r="E1453" s="153" t="s">
        <v>1</v>
      </c>
      <c r="F1453" s="154" t="s">
        <v>5648</v>
      </c>
      <c r="H1453" s="155">
        <v>14.67</v>
      </c>
      <c r="I1453" s="156"/>
      <c r="L1453" s="151"/>
      <c r="M1453" s="157"/>
      <c r="T1453" s="158"/>
      <c r="AT1453" s="153" t="s">
        <v>384</v>
      </c>
      <c r="AU1453" s="153" t="s">
        <v>85</v>
      </c>
      <c r="AV1453" s="12" t="s">
        <v>85</v>
      </c>
      <c r="AW1453" s="12" t="s">
        <v>32</v>
      </c>
      <c r="AX1453" s="12" t="s">
        <v>83</v>
      </c>
      <c r="AY1453" s="153" t="s">
        <v>375</v>
      </c>
    </row>
    <row r="1454" spans="2:65" s="1" customFormat="1" ht="24.2" customHeight="1" x14ac:dyDescent="0.2">
      <c r="B1454" s="32"/>
      <c r="C1454" s="138" t="s">
        <v>5649</v>
      </c>
      <c r="D1454" s="138" t="s">
        <v>377</v>
      </c>
      <c r="E1454" s="139" t="s">
        <v>5650</v>
      </c>
      <c r="F1454" s="140" t="s">
        <v>5651</v>
      </c>
      <c r="G1454" s="141" t="s">
        <v>1788</v>
      </c>
      <c r="H1454" s="142">
        <v>17.239999999999998</v>
      </c>
      <c r="I1454" s="143"/>
      <c r="J1454" s="144">
        <f>ROUND(I1454*H1454,2)</f>
        <v>0</v>
      </c>
      <c r="K1454" s="140" t="s">
        <v>632</v>
      </c>
      <c r="L1454" s="32"/>
      <c r="M1454" s="145" t="s">
        <v>1</v>
      </c>
      <c r="N1454" s="146" t="s">
        <v>41</v>
      </c>
      <c r="P1454" s="147">
        <f>O1454*H1454</f>
        <v>0</v>
      </c>
      <c r="Q1454" s="147">
        <v>0</v>
      </c>
      <c r="R1454" s="147">
        <f>Q1454*H1454</f>
        <v>0</v>
      </c>
      <c r="S1454" s="147">
        <v>0</v>
      </c>
      <c r="T1454" s="148">
        <f>S1454*H1454</f>
        <v>0</v>
      </c>
      <c r="AR1454" s="149" t="s">
        <v>491</v>
      </c>
      <c r="AT1454" s="149" t="s">
        <v>377</v>
      </c>
      <c r="AU1454" s="149" t="s">
        <v>85</v>
      </c>
      <c r="AY1454" s="17" t="s">
        <v>375</v>
      </c>
      <c r="BE1454" s="150">
        <f>IF(N1454="základní",J1454,0)</f>
        <v>0</v>
      </c>
      <c r="BF1454" s="150">
        <f>IF(N1454="snížená",J1454,0)</f>
        <v>0</v>
      </c>
      <c r="BG1454" s="150">
        <f>IF(N1454="zákl. přenesená",J1454,0)</f>
        <v>0</v>
      </c>
      <c r="BH1454" s="150">
        <f>IF(N1454="sníž. přenesená",J1454,0)</f>
        <v>0</v>
      </c>
      <c r="BI1454" s="150">
        <f>IF(N1454="nulová",J1454,0)</f>
        <v>0</v>
      </c>
      <c r="BJ1454" s="17" t="s">
        <v>83</v>
      </c>
      <c r="BK1454" s="150">
        <f>ROUND(I1454*H1454,2)</f>
        <v>0</v>
      </c>
      <c r="BL1454" s="17" t="s">
        <v>491</v>
      </c>
      <c r="BM1454" s="149" t="s">
        <v>5652</v>
      </c>
    </row>
    <row r="1455" spans="2:65" s="14" customFormat="1" ht="11.25" x14ac:dyDescent="0.2">
      <c r="B1455" s="166"/>
      <c r="D1455" s="152" t="s">
        <v>384</v>
      </c>
      <c r="E1455" s="167" t="s">
        <v>1</v>
      </c>
      <c r="F1455" s="168" t="s">
        <v>1790</v>
      </c>
      <c r="H1455" s="167" t="s">
        <v>1</v>
      </c>
      <c r="I1455" s="169"/>
      <c r="L1455" s="166"/>
      <c r="M1455" s="170"/>
      <c r="T1455" s="171"/>
      <c r="AT1455" s="167" t="s">
        <v>384</v>
      </c>
      <c r="AU1455" s="167" t="s">
        <v>85</v>
      </c>
      <c r="AV1455" s="14" t="s">
        <v>83</v>
      </c>
      <c r="AW1455" s="14" t="s">
        <v>32</v>
      </c>
      <c r="AX1455" s="14" t="s">
        <v>76</v>
      </c>
      <c r="AY1455" s="167" t="s">
        <v>375</v>
      </c>
    </row>
    <row r="1456" spans="2:65" s="12" customFormat="1" ht="11.25" x14ac:dyDescent="0.2">
      <c r="B1456" s="151"/>
      <c r="D1456" s="152" t="s">
        <v>384</v>
      </c>
      <c r="E1456" s="153" t="s">
        <v>1</v>
      </c>
      <c r="F1456" s="154" t="s">
        <v>5653</v>
      </c>
      <c r="H1456" s="155">
        <v>17.239999999999998</v>
      </c>
      <c r="I1456" s="156"/>
      <c r="L1456" s="151"/>
      <c r="M1456" s="157"/>
      <c r="T1456" s="158"/>
      <c r="AT1456" s="153" t="s">
        <v>384</v>
      </c>
      <c r="AU1456" s="153" t="s">
        <v>85</v>
      </c>
      <c r="AV1456" s="12" t="s">
        <v>85</v>
      </c>
      <c r="AW1456" s="12" t="s">
        <v>32</v>
      </c>
      <c r="AX1456" s="12" t="s">
        <v>83</v>
      </c>
      <c r="AY1456" s="153" t="s">
        <v>375</v>
      </c>
    </row>
    <row r="1457" spans="2:65" s="1" customFormat="1" ht="24.2" customHeight="1" x14ac:dyDescent="0.2">
      <c r="B1457" s="32"/>
      <c r="C1457" s="138" t="s">
        <v>5654</v>
      </c>
      <c r="D1457" s="138" t="s">
        <v>377</v>
      </c>
      <c r="E1457" s="139" t="s">
        <v>5655</v>
      </c>
      <c r="F1457" s="140" t="s">
        <v>5656</v>
      </c>
      <c r="G1457" s="141" t="s">
        <v>631</v>
      </c>
      <c r="H1457" s="142">
        <v>2</v>
      </c>
      <c r="I1457" s="143"/>
      <c r="J1457" s="144">
        <f>ROUND(I1457*H1457,2)</f>
        <v>0</v>
      </c>
      <c r="K1457" s="140" t="s">
        <v>632</v>
      </c>
      <c r="L1457" s="32"/>
      <c r="M1457" s="145" t="s">
        <v>1</v>
      </c>
      <c r="N1457" s="146" t="s">
        <v>41</v>
      </c>
      <c r="P1457" s="147">
        <f>O1457*H1457</f>
        <v>0</v>
      </c>
      <c r="Q1457" s="147">
        <v>0</v>
      </c>
      <c r="R1457" s="147">
        <f>Q1457*H1457</f>
        <v>0</v>
      </c>
      <c r="S1457" s="147">
        <v>0</v>
      </c>
      <c r="T1457" s="148">
        <f>S1457*H1457</f>
        <v>0</v>
      </c>
      <c r="AR1457" s="149" t="s">
        <v>491</v>
      </c>
      <c r="AT1457" s="149" t="s">
        <v>377</v>
      </c>
      <c r="AU1457" s="149" t="s">
        <v>85</v>
      </c>
      <c r="AY1457" s="17" t="s">
        <v>375</v>
      </c>
      <c r="BE1457" s="150">
        <f>IF(N1457="základní",J1457,0)</f>
        <v>0</v>
      </c>
      <c r="BF1457" s="150">
        <f>IF(N1457="snížená",J1457,0)</f>
        <v>0</v>
      </c>
      <c r="BG1457" s="150">
        <f>IF(N1457="zákl. přenesená",J1457,0)</f>
        <v>0</v>
      </c>
      <c r="BH1457" s="150">
        <f>IF(N1457="sníž. přenesená",J1457,0)</f>
        <v>0</v>
      </c>
      <c r="BI1457" s="150">
        <f>IF(N1457="nulová",J1457,0)</f>
        <v>0</v>
      </c>
      <c r="BJ1457" s="17" t="s">
        <v>83</v>
      </c>
      <c r="BK1457" s="150">
        <f>ROUND(I1457*H1457,2)</f>
        <v>0</v>
      </c>
      <c r="BL1457" s="17" t="s">
        <v>491</v>
      </c>
      <c r="BM1457" s="149" t="s">
        <v>5657</v>
      </c>
    </row>
    <row r="1458" spans="2:65" s="1" customFormat="1" ht="39" x14ac:dyDescent="0.2">
      <c r="B1458" s="32"/>
      <c r="D1458" s="152" t="s">
        <v>1139</v>
      </c>
      <c r="F1458" s="189" t="s">
        <v>1831</v>
      </c>
      <c r="I1458" s="190"/>
      <c r="L1458" s="32"/>
      <c r="M1458" s="191"/>
      <c r="T1458" s="56"/>
      <c r="AT1458" s="17" t="s">
        <v>1139</v>
      </c>
      <c r="AU1458" s="17" t="s">
        <v>85</v>
      </c>
    </row>
    <row r="1459" spans="2:65" s="1" customFormat="1" ht="24.2" customHeight="1" x14ac:dyDescent="0.2">
      <c r="B1459" s="32"/>
      <c r="C1459" s="138" t="s">
        <v>5658</v>
      </c>
      <c r="D1459" s="138" t="s">
        <v>377</v>
      </c>
      <c r="E1459" s="139" t="s">
        <v>1833</v>
      </c>
      <c r="F1459" s="140" t="s">
        <v>1834</v>
      </c>
      <c r="G1459" s="141" t="s">
        <v>1788</v>
      </c>
      <c r="H1459" s="142">
        <v>257.25599999999997</v>
      </c>
      <c r="I1459" s="143"/>
      <c r="J1459" s="144">
        <f>ROUND(I1459*H1459,2)</f>
        <v>0</v>
      </c>
      <c r="K1459" s="140" t="s">
        <v>632</v>
      </c>
      <c r="L1459" s="32"/>
      <c r="M1459" s="145" t="s">
        <v>1</v>
      </c>
      <c r="N1459" s="146" t="s">
        <v>41</v>
      </c>
      <c r="P1459" s="147">
        <f>O1459*H1459</f>
        <v>0</v>
      </c>
      <c r="Q1459" s="147">
        <v>0</v>
      </c>
      <c r="R1459" s="147">
        <f>Q1459*H1459</f>
        <v>0</v>
      </c>
      <c r="S1459" s="147">
        <v>0</v>
      </c>
      <c r="T1459" s="148">
        <f>S1459*H1459</f>
        <v>0</v>
      </c>
      <c r="AR1459" s="149" t="s">
        <v>491</v>
      </c>
      <c r="AT1459" s="149" t="s">
        <v>377</v>
      </c>
      <c r="AU1459" s="149" t="s">
        <v>85</v>
      </c>
      <c r="AY1459" s="17" t="s">
        <v>375</v>
      </c>
      <c r="BE1459" s="150">
        <f>IF(N1459="základní",J1459,0)</f>
        <v>0</v>
      </c>
      <c r="BF1459" s="150">
        <f>IF(N1459="snížená",J1459,0)</f>
        <v>0</v>
      </c>
      <c r="BG1459" s="150">
        <f>IF(N1459="zákl. přenesená",J1459,0)</f>
        <v>0</v>
      </c>
      <c r="BH1459" s="150">
        <f>IF(N1459="sníž. přenesená",J1459,0)</f>
        <v>0</v>
      </c>
      <c r="BI1459" s="150">
        <f>IF(N1459="nulová",J1459,0)</f>
        <v>0</v>
      </c>
      <c r="BJ1459" s="17" t="s">
        <v>83</v>
      </c>
      <c r="BK1459" s="150">
        <f>ROUND(I1459*H1459,2)</f>
        <v>0</v>
      </c>
      <c r="BL1459" s="17" t="s">
        <v>491</v>
      </c>
      <c r="BM1459" s="149" t="s">
        <v>1835</v>
      </c>
    </row>
    <row r="1460" spans="2:65" s="1" customFormat="1" ht="39" x14ac:dyDescent="0.2">
      <c r="B1460" s="32"/>
      <c r="D1460" s="152" t="s">
        <v>1139</v>
      </c>
      <c r="F1460" s="189" t="s">
        <v>1831</v>
      </c>
      <c r="I1460" s="190"/>
      <c r="L1460" s="32"/>
      <c r="M1460" s="191"/>
      <c r="T1460" s="56"/>
      <c r="AT1460" s="17" t="s">
        <v>1139</v>
      </c>
      <c r="AU1460" s="17" t="s">
        <v>85</v>
      </c>
    </row>
    <row r="1461" spans="2:65" s="14" customFormat="1" ht="22.5" x14ac:dyDescent="0.2">
      <c r="B1461" s="166"/>
      <c r="D1461" s="152" t="s">
        <v>384</v>
      </c>
      <c r="E1461" s="167" t="s">
        <v>1</v>
      </c>
      <c r="F1461" s="168" t="s">
        <v>1836</v>
      </c>
      <c r="H1461" s="167" t="s">
        <v>1</v>
      </c>
      <c r="I1461" s="169"/>
      <c r="L1461" s="166"/>
      <c r="M1461" s="170"/>
      <c r="T1461" s="171"/>
      <c r="AT1461" s="167" t="s">
        <v>384</v>
      </c>
      <c r="AU1461" s="167" t="s">
        <v>85</v>
      </c>
      <c r="AV1461" s="14" t="s">
        <v>83</v>
      </c>
      <c r="AW1461" s="14" t="s">
        <v>32</v>
      </c>
      <c r="AX1461" s="14" t="s">
        <v>76</v>
      </c>
      <c r="AY1461" s="167" t="s">
        <v>375</v>
      </c>
    </row>
    <row r="1462" spans="2:65" s="12" customFormat="1" ht="11.25" x14ac:dyDescent="0.2">
      <c r="B1462" s="151"/>
      <c r="D1462" s="152" t="s">
        <v>384</v>
      </c>
      <c r="E1462" s="153" t="s">
        <v>1</v>
      </c>
      <c r="F1462" s="154" t="s">
        <v>5659</v>
      </c>
      <c r="H1462" s="155">
        <v>257.25599999999997</v>
      </c>
      <c r="I1462" s="156"/>
      <c r="L1462" s="151"/>
      <c r="M1462" s="157"/>
      <c r="T1462" s="158"/>
      <c r="AT1462" s="153" t="s">
        <v>384</v>
      </c>
      <c r="AU1462" s="153" t="s">
        <v>85</v>
      </c>
      <c r="AV1462" s="12" t="s">
        <v>85</v>
      </c>
      <c r="AW1462" s="12" t="s">
        <v>32</v>
      </c>
      <c r="AX1462" s="12" t="s">
        <v>83</v>
      </c>
      <c r="AY1462" s="153" t="s">
        <v>375</v>
      </c>
    </row>
    <row r="1463" spans="2:65" s="1" customFormat="1" ht="24.2" customHeight="1" x14ac:dyDescent="0.2">
      <c r="B1463" s="32"/>
      <c r="C1463" s="138" t="s">
        <v>5660</v>
      </c>
      <c r="D1463" s="138" t="s">
        <v>377</v>
      </c>
      <c r="E1463" s="139" t="s">
        <v>5661</v>
      </c>
      <c r="F1463" s="140" t="s">
        <v>5662</v>
      </c>
      <c r="G1463" s="141" t="s">
        <v>1788</v>
      </c>
      <c r="H1463" s="142">
        <v>87.47</v>
      </c>
      <c r="I1463" s="143"/>
      <c r="J1463" s="144">
        <f>ROUND(I1463*H1463,2)</f>
        <v>0</v>
      </c>
      <c r="K1463" s="140" t="s">
        <v>632</v>
      </c>
      <c r="L1463" s="32"/>
      <c r="M1463" s="145" t="s">
        <v>1</v>
      </c>
      <c r="N1463" s="146" t="s">
        <v>41</v>
      </c>
      <c r="P1463" s="147">
        <f>O1463*H1463</f>
        <v>0</v>
      </c>
      <c r="Q1463" s="147">
        <v>0</v>
      </c>
      <c r="R1463" s="147">
        <f>Q1463*H1463</f>
        <v>0</v>
      </c>
      <c r="S1463" s="147">
        <v>0</v>
      </c>
      <c r="T1463" s="148">
        <f>S1463*H1463</f>
        <v>0</v>
      </c>
      <c r="AR1463" s="149" t="s">
        <v>491</v>
      </c>
      <c r="AT1463" s="149" t="s">
        <v>377</v>
      </c>
      <c r="AU1463" s="149" t="s">
        <v>85</v>
      </c>
      <c r="AY1463" s="17" t="s">
        <v>375</v>
      </c>
      <c r="BE1463" s="150">
        <f>IF(N1463="základní",J1463,0)</f>
        <v>0</v>
      </c>
      <c r="BF1463" s="150">
        <f>IF(N1463="snížená",J1463,0)</f>
        <v>0</v>
      </c>
      <c r="BG1463" s="150">
        <f>IF(N1463="zákl. přenesená",J1463,0)</f>
        <v>0</v>
      </c>
      <c r="BH1463" s="150">
        <f>IF(N1463="sníž. přenesená",J1463,0)</f>
        <v>0</v>
      </c>
      <c r="BI1463" s="150">
        <f>IF(N1463="nulová",J1463,0)</f>
        <v>0</v>
      </c>
      <c r="BJ1463" s="17" t="s">
        <v>83</v>
      </c>
      <c r="BK1463" s="150">
        <f>ROUND(I1463*H1463,2)</f>
        <v>0</v>
      </c>
      <c r="BL1463" s="17" t="s">
        <v>491</v>
      </c>
      <c r="BM1463" s="149" t="s">
        <v>5663</v>
      </c>
    </row>
    <row r="1464" spans="2:65" s="1" customFormat="1" ht="39" x14ac:dyDescent="0.2">
      <c r="B1464" s="32"/>
      <c r="D1464" s="152" t="s">
        <v>1139</v>
      </c>
      <c r="F1464" s="189" t="s">
        <v>1831</v>
      </c>
      <c r="I1464" s="190"/>
      <c r="L1464" s="32"/>
      <c r="M1464" s="191"/>
      <c r="T1464" s="56"/>
      <c r="AT1464" s="17" t="s">
        <v>1139</v>
      </c>
      <c r="AU1464" s="17" t="s">
        <v>85</v>
      </c>
    </row>
    <row r="1465" spans="2:65" s="14" customFormat="1" ht="11.25" x14ac:dyDescent="0.2">
      <c r="B1465" s="166"/>
      <c r="D1465" s="152" t="s">
        <v>384</v>
      </c>
      <c r="E1465" s="167" t="s">
        <v>1</v>
      </c>
      <c r="F1465" s="168" t="s">
        <v>1790</v>
      </c>
      <c r="H1465" s="167" t="s">
        <v>1</v>
      </c>
      <c r="I1465" s="169"/>
      <c r="L1465" s="166"/>
      <c r="M1465" s="170"/>
      <c r="T1465" s="171"/>
      <c r="AT1465" s="167" t="s">
        <v>384</v>
      </c>
      <c r="AU1465" s="167" t="s">
        <v>85</v>
      </c>
      <c r="AV1465" s="14" t="s">
        <v>83</v>
      </c>
      <c r="AW1465" s="14" t="s">
        <v>32</v>
      </c>
      <c r="AX1465" s="14" t="s">
        <v>76</v>
      </c>
      <c r="AY1465" s="167" t="s">
        <v>375</v>
      </c>
    </row>
    <row r="1466" spans="2:65" s="12" customFormat="1" ht="11.25" x14ac:dyDescent="0.2">
      <c r="B1466" s="151"/>
      <c r="D1466" s="152" t="s">
        <v>384</v>
      </c>
      <c r="E1466" s="153" t="s">
        <v>1</v>
      </c>
      <c r="F1466" s="154" t="s">
        <v>5664</v>
      </c>
      <c r="H1466" s="155">
        <v>87.47</v>
      </c>
      <c r="I1466" s="156"/>
      <c r="L1466" s="151"/>
      <c r="M1466" s="157"/>
      <c r="T1466" s="158"/>
      <c r="AT1466" s="153" t="s">
        <v>384</v>
      </c>
      <c r="AU1466" s="153" t="s">
        <v>85</v>
      </c>
      <c r="AV1466" s="12" t="s">
        <v>85</v>
      </c>
      <c r="AW1466" s="12" t="s">
        <v>32</v>
      </c>
      <c r="AX1466" s="12" t="s">
        <v>83</v>
      </c>
      <c r="AY1466" s="153" t="s">
        <v>375</v>
      </c>
    </row>
    <row r="1467" spans="2:65" s="1" customFormat="1" ht="21.75" customHeight="1" x14ac:dyDescent="0.2">
      <c r="B1467" s="32"/>
      <c r="C1467" s="138" t="s">
        <v>5665</v>
      </c>
      <c r="D1467" s="138" t="s">
        <v>377</v>
      </c>
      <c r="E1467" s="139" t="s">
        <v>1839</v>
      </c>
      <c r="F1467" s="140" t="s">
        <v>5666</v>
      </c>
      <c r="G1467" s="141" t="s">
        <v>631</v>
      </c>
      <c r="H1467" s="142">
        <v>24</v>
      </c>
      <c r="I1467" s="143"/>
      <c r="J1467" s="144">
        <f>ROUND(I1467*H1467,2)</f>
        <v>0</v>
      </c>
      <c r="K1467" s="140" t="s">
        <v>1170</v>
      </c>
      <c r="L1467" s="32"/>
      <c r="M1467" s="145" t="s">
        <v>1</v>
      </c>
      <c r="N1467" s="146" t="s">
        <v>41</v>
      </c>
      <c r="P1467" s="147">
        <f>O1467*H1467</f>
        <v>0</v>
      </c>
      <c r="Q1467" s="147">
        <v>0</v>
      </c>
      <c r="R1467" s="147">
        <f>Q1467*H1467</f>
        <v>0</v>
      </c>
      <c r="S1467" s="147">
        <v>0</v>
      </c>
      <c r="T1467" s="148">
        <f>S1467*H1467</f>
        <v>0</v>
      </c>
      <c r="AR1467" s="149" t="s">
        <v>491</v>
      </c>
      <c r="AT1467" s="149" t="s">
        <v>377</v>
      </c>
      <c r="AU1467" s="149" t="s">
        <v>85</v>
      </c>
      <c r="AY1467" s="17" t="s">
        <v>375</v>
      </c>
      <c r="BE1467" s="150">
        <f>IF(N1467="základní",J1467,0)</f>
        <v>0</v>
      </c>
      <c r="BF1467" s="150">
        <f>IF(N1467="snížená",J1467,0)</f>
        <v>0</v>
      </c>
      <c r="BG1467" s="150">
        <f>IF(N1467="zákl. přenesená",J1467,0)</f>
        <v>0</v>
      </c>
      <c r="BH1467" s="150">
        <f>IF(N1467="sníž. přenesená",J1467,0)</f>
        <v>0</v>
      </c>
      <c r="BI1467" s="150">
        <f>IF(N1467="nulová",J1467,0)</f>
        <v>0</v>
      </c>
      <c r="BJ1467" s="17" t="s">
        <v>83</v>
      </c>
      <c r="BK1467" s="150">
        <f>ROUND(I1467*H1467,2)</f>
        <v>0</v>
      </c>
      <c r="BL1467" s="17" t="s">
        <v>491</v>
      </c>
      <c r="BM1467" s="149" t="s">
        <v>5667</v>
      </c>
    </row>
    <row r="1468" spans="2:65" s="1" customFormat="1" ht="19.5" x14ac:dyDescent="0.2">
      <c r="B1468" s="32"/>
      <c r="D1468" s="152" t="s">
        <v>1139</v>
      </c>
      <c r="F1468" s="189" t="s">
        <v>1842</v>
      </c>
      <c r="I1468" s="190"/>
      <c r="L1468" s="32"/>
      <c r="M1468" s="191"/>
      <c r="T1468" s="56"/>
      <c r="AT1468" s="17" t="s">
        <v>1139</v>
      </c>
      <c r="AU1468" s="17" t="s">
        <v>85</v>
      </c>
    </row>
    <row r="1469" spans="2:65" s="1" customFormat="1" ht="24.2" customHeight="1" x14ac:dyDescent="0.2">
      <c r="B1469" s="32"/>
      <c r="C1469" s="138" t="s">
        <v>5668</v>
      </c>
      <c r="D1469" s="138" t="s">
        <v>377</v>
      </c>
      <c r="E1469" s="139" t="s">
        <v>5669</v>
      </c>
      <c r="F1469" s="140" t="s">
        <v>5670</v>
      </c>
      <c r="G1469" s="141" t="s">
        <v>1788</v>
      </c>
      <c r="H1469" s="142">
        <v>8180.15</v>
      </c>
      <c r="I1469" s="143"/>
      <c r="J1469" s="144">
        <f>ROUND(I1469*H1469,2)</f>
        <v>0</v>
      </c>
      <c r="K1469" s="140" t="s">
        <v>632</v>
      </c>
      <c r="L1469" s="32"/>
      <c r="M1469" s="145" t="s">
        <v>1</v>
      </c>
      <c r="N1469" s="146" t="s">
        <v>41</v>
      </c>
      <c r="P1469" s="147">
        <f>O1469*H1469</f>
        <v>0</v>
      </c>
      <c r="Q1469" s="147">
        <v>0</v>
      </c>
      <c r="R1469" s="147">
        <f>Q1469*H1469</f>
        <v>0</v>
      </c>
      <c r="S1469" s="147">
        <v>0</v>
      </c>
      <c r="T1469" s="148">
        <f>S1469*H1469</f>
        <v>0</v>
      </c>
      <c r="AR1469" s="149" t="s">
        <v>491</v>
      </c>
      <c r="AT1469" s="149" t="s">
        <v>377</v>
      </c>
      <c r="AU1469" s="149" t="s">
        <v>85</v>
      </c>
      <c r="AY1469" s="17" t="s">
        <v>375</v>
      </c>
      <c r="BE1469" s="150">
        <f>IF(N1469="základní",J1469,0)</f>
        <v>0</v>
      </c>
      <c r="BF1469" s="150">
        <f>IF(N1469="snížená",J1469,0)</f>
        <v>0</v>
      </c>
      <c r="BG1469" s="150">
        <f>IF(N1469="zákl. přenesená",J1469,0)</f>
        <v>0</v>
      </c>
      <c r="BH1469" s="150">
        <f>IF(N1469="sníž. přenesená",J1469,0)</f>
        <v>0</v>
      </c>
      <c r="BI1469" s="150">
        <f>IF(N1469="nulová",J1469,0)</f>
        <v>0</v>
      </c>
      <c r="BJ1469" s="17" t="s">
        <v>83</v>
      </c>
      <c r="BK1469" s="150">
        <f>ROUND(I1469*H1469,2)</f>
        <v>0</v>
      </c>
      <c r="BL1469" s="17" t="s">
        <v>491</v>
      </c>
      <c r="BM1469" s="149" t="s">
        <v>5671</v>
      </c>
    </row>
    <row r="1470" spans="2:65" s="14" customFormat="1" ht="11.25" x14ac:dyDescent="0.2">
      <c r="B1470" s="166"/>
      <c r="D1470" s="152" t="s">
        <v>384</v>
      </c>
      <c r="E1470" s="167" t="s">
        <v>1</v>
      </c>
      <c r="F1470" s="168" t="s">
        <v>614</v>
      </c>
      <c r="H1470" s="167" t="s">
        <v>1</v>
      </c>
      <c r="I1470" s="169"/>
      <c r="L1470" s="166"/>
      <c r="M1470" s="170"/>
      <c r="T1470" s="171"/>
      <c r="AT1470" s="167" t="s">
        <v>384</v>
      </c>
      <c r="AU1470" s="167" t="s">
        <v>85</v>
      </c>
      <c r="AV1470" s="14" t="s">
        <v>83</v>
      </c>
      <c r="AW1470" s="14" t="s">
        <v>32</v>
      </c>
      <c r="AX1470" s="14" t="s">
        <v>76</v>
      </c>
      <c r="AY1470" s="167" t="s">
        <v>375</v>
      </c>
    </row>
    <row r="1471" spans="2:65" s="12" customFormat="1" ht="11.25" x14ac:dyDescent="0.2">
      <c r="B1471" s="151"/>
      <c r="D1471" s="152" t="s">
        <v>384</v>
      </c>
      <c r="E1471" s="153" t="s">
        <v>1</v>
      </c>
      <c r="F1471" s="154" t="s">
        <v>5672</v>
      </c>
      <c r="H1471" s="155">
        <v>8180.15</v>
      </c>
      <c r="I1471" s="156"/>
      <c r="L1471" s="151"/>
      <c r="M1471" s="157"/>
      <c r="T1471" s="158"/>
      <c r="AT1471" s="153" t="s">
        <v>384</v>
      </c>
      <c r="AU1471" s="153" t="s">
        <v>85</v>
      </c>
      <c r="AV1471" s="12" t="s">
        <v>85</v>
      </c>
      <c r="AW1471" s="12" t="s">
        <v>32</v>
      </c>
      <c r="AX1471" s="12" t="s">
        <v>83</v>
      </c>
      <c r="AY1471" s="153" t="s">
        <v>375</v>
      </c>
    </row>
    <row r="1472" spans="2:65" s="1" customFormat="1" ht="24.2" customHeight="1" x14ac:dyDescent="0.2">
      <c r="B1472" s="32"/>
      <c r="C1472" s="138" t="s">
        <v>5673</v>
      </c>
      <c r="D1472" s="138" t="s">
        <v>377</v>
      </c>
      <c r="E1472" s="139" t="s">
        <v>1848</v>
      </c>
      <c r="F1472" s="140" t="s">
        <v>1849</v>
      </c>
      <c r="G1472" s="141" t="s">
        <v>1308</v>
      </c>
      <c r="H1472" s="192"/>
      <c r="I1472" s="143"/>
      <c r="J1472" s="144">
        <f>ROUND(I1472*H1472,2)</f>
        <v>0</v>
      </c>
      <c r="K1472" s="140" t="s">
        <v>381</v>
      </c>
      <c r="L1472" s="32"/>
      <c r="M1472" s="145" t="s">
        <v>1</v>
      </c>
      <c r="N1472" s="146" t="s">
        <v>41</v>
      </c>
      <c r="P1472" s="147">
        <f>O1472*H1472</f>
        <v>0</v>
      </c>
      <c r="Q1472" s="147">
        <v>0</v>
      </c>
      <c r="R1472" s="147">
        <f>Q1472*H1472</f>
        <v>0</v>
      </c>
      <c r="S1472" s="147">
        <v>0</v>
      </c>
      <c r="T1472" s="148">
        <f>S1472*H1472</f>
        <v>0</v>
      </c>
      <c r="AR1472" s="149" t="s">
        <v>491</v>
      </c>
      <c r="AT1472" s="149" t="s">
        <v>377</v>
      </c>
      <c r="AU1472" s="149" t="s">
        <v>85</v>
      </c>
      <c r="AY1472" s="17" t="s">
        <v>375</v>
      </c>
      <c r="BE1472" s="150">
        <f>IF(N1472="základní",J1472,0)</f>
        <v>0</v>
      </c>
      <c r="BF1472" s="150">
        <f>IF(N1472="snížená",J1472,0)</f>
        <v>0</v>
      </c>
      <c r="BG1472" s="150">
        <f>IF(N1472="zákl. přenesená",J1472,0)</f>
        <v>0</v>
      </c>
      <c r="BH1472" s="150">
        <f>IF(N1472="sníž. přenesená",J1472,0)</f>
        <v>0</v>
      </c>
      <c r="BI1472" s="150">
        <f>IF(N1472="nulová",J1472,0)</f>
        <v>0</v>
      </c>
      <c r="BJ1472" s="17" t="s">
        <v>83</v>
      </c>
      <c r="BK1472" s="150">
        <f>ROUND(I1472*H1472,2)</f>
        <v>0</v>
      </c>
      <c r="BL1472" s="17" t="s">
        <v>491</v>
      </c>
      <c r="BM1472" s="149" t="s">
        <v>5674</v>
      </c>
    </row>
    <row r="1473" spans="2:65" s="11" customFormat="1" ht="22.9" customHeight="1" x14ac:dyDescent="0.2">
      <c r="B1473" s="126"/>
      <c r="D1473" s="127" t="s">
        <v>75</v>
      </c>
      <c r="E1473" s="136" t="s">
        <v>1851</v>
      </c>
      <c r="F1473" s="136" t="s">
        <v>1852</v>
      </c>
      <c r="I1473" s="129"/>
      <c r="J1473" s="137">
        <f>BK1473</f>
        <v>0</v>
      </c>
      <c r="L1473" s="126"/>
      <c r="M1473" s="131"/>
      <c r="P1473" s="132">
        <f>SUM(P1474:P1498)</f>
        <v>0</v>
      </c>
      <c r="R1473" s="132">
        <f>SUM(R1474:R1498)</f>
        <v>2.4643969499999998</v>
      </c>
      <c r="T1473" s="133">
        <f>SUM(T1474:T1498)</f>
        <v>0.59515799999999996</v>
      </c>
      <c r="AR1473" s="127" t="s">
        <v>85</v>
      </c>
      <c r="AT1473" s="134" t="s">
        <v>75</v>
      </c>
      <c r="AU1473" s="134" t="s">
        <v>83</v>
      </c>
      <c r="AY1473" s="127" t="s">
        <v>375</v>
      </c>
      <c r="BK1473" s="135">
        <f>SUM(BK1474:BK1498)</f>
        <v>0</v>
      </c>
    </row>
    <row r="1474" spans="2:65" s="1" customFormat="1" ht="16.5" customHeight="1" x14ac:dyDescent="0.2">
      <c r="B1474" s="32"/>
      <c r="C1474" s="138" t="s">
        <v>5675</v>
      </c>
      <c r="D1474" s="138" t="s">
        <v>377</v>
      </c>
      <c r="E1474" s="139" t="s">
        <v>1854</v>
      </c>
      <c r="F1474" s="140" t="s">
        <v>1855</v>
      </c>
      <c r="G1474" s="141" t="s">
        <v>380</v>
      </c>
      <c r="H1474" s="142">
        <v>73.14</v>
      </c>
      <c r="I1474" s="143"/>
      <c r="J1474" s="144">
        <f>ROUND(I1474*H1474,2)</f>
        <v>0</v>
      </c>
      <c r="K1474" s="140" t="s">
        <v>381</v>
      </c>
      <c r="L1474" s="32"/>
      <c r="M1474" s="145" t="s">
        <v>1</v>
      </c>
      <c r="N1474" s="146" t="s">
        <v>41</v>
      </c>
      <c r="P1474" s="147">
        <f>O1474*H1474</f>
        <v>0</v>
      </c>
      <c r="Q1474" s="147">
        <v>2.9999999999999997E-4</v>
      </c>
      <c r="R1474" s="147">
        <f>Q1474*H1474</f>
        <v>2.1942E-2</v>
      </c>
      <c r="S1474" s="147">
        <v>0</v>
      </c>
      <c r="T1474" s="148">
        <f>S1474*H1474</f>
        <v>0</v>
      </c>
      <c r="AR1474" s="149" t="s">
        <v>491</v>
      </c>
      <c r="AT1474" s="149" t="s">
        <v>377</v>
      </c>
      <c r="AU1474" s="149" t="s">
        <v>85</v>
      </c>
      <c r="AY1474" s="17" t="s">
        <v>375</v>
      </c>
      <c r="BE1474" s="150">
        <f>IF(N1474="základní",J1474,0)</f>
        <v>0</v>
      </c>
      <c r="BF1474" s="150">
        <f>IF(N1474="snížená",J1474,0)</f>
        <v>0</v>
      </c>
      <c r="BG1474" s="150">
        <f>IF(N1474="zákl. přenesená",J1474,0)</f>
        <v>0</v>
      </c>
      <c r="BH1474" s="150">
        <f>IF(N1474="sníž. přenesená",J1474,0)</f>
        <v>0</v>
      </c>
      <c r="BI1474" s="150">
        <f>IF(N1474="nulová",J1474,0)</f>
        <v>0</v>
      </c>
      <c r="BJ1474" s="17" t="s">
        <v>83</v>
      </c>
      <c r="BK1474" s="150">
        <f>ROUND(I1474*H1474,2)</f>
        <v>0</v>
      </c>
      <c r="BL1474" s="17" t="s">
        <v>491</v>
      </c>
      <c r="BM1474" s="149" t="s">
        <v>1856</v>
      </c>
    </row>
    <row r="1475" spans="2:65" s="12" customFormat="1" ht="11.25" x14ac:dyDescent="0.2">
      <c r="B1475" s="151"/>
      <c r="D1475" s="152" t="s">
        <v>384</v>
      </c>
      <c r="E1475" s="153" t="s">
        <v>1</v>
      </c>
      <c r="F1475" s="154" t="s">
        <v>5207</v>
      </c>
      <c r="H1475" s="155">
        <v>73.14</v>
      </c>
      <c r="I1475" s="156"/>
      <c r="L1475" s="151"/>
      <c r="M1475" s="157"/>
      <c r="T1475" s="158"/>
      <c r="AT1475" s="153" t="s">
        <v>384</v>
      </c>
      <c r="AU1475" s="153" t="s">
        <v>85</v>
      </c>
      <c r="AV1475" s="12" t="s">
        <v>85</v>
      </c>
      <c r="AW1475" s="12" t="s">
        <v>32</v>
      </c>
      <c r="AX1475" s="12" t="s">
        <v>83</v>
      </c>
      <c r="AY1475" s="153" t="s">
        <v>375</v>
      </c>
    </row>
    <row r="1476" spans="2:65" s="1" customFormat="1" ht="21.75" customHeight="1" x14ac:dyDescent="0.2">
      <c r="B1476" s="32"/>
      <c r="C1476" s="138" t="s">
        <v>5676</v>
      </c>
      <c r="D1476" s="138" t="s">
        <v>377</v>
      </c>
      <c r="E1476" s="139" t="s">
        <v>1859</v>
      </c>
      <c r="F1476" s="140" t="s">
        <v>1860</v>
      </c>
      <c r="G1476" s="141" t="s">
        <v>380</v>
      </c>
      <c r="H1476" s="142">
        <v>73.14</v>
      </c>
      <c r="I1476" s="143"/>
      <c r="J1476" s="144">
        <f>ROUND(I1476*H1476,2)</f>
        <v>0</v>
      </c>
      <c r="K1476" s="140" t="s">
        <v>381</v>
      </c>
      <c r="L1476" s="32"/>
      <c r="M1476" s="145" t="s">
        <v>1</v>
      </c>
      <c r="N1476" s="146" t="s">
        <v>41</v>
      </c>
      <c r="P1476" s="147">
        <f>O1476*H1476</f>
        <v>0</v>
      </c>
      <c r="Q1476" s="147">
        <v>4.5500000000000002E-3</v>
      </c>
      <c r="R1476" s="147">
        <f>Q1476*H1476</f>
        <v>0.332787</v>
      </c>
      <c r="S1476" s="147">
        <v>0</v>
      </c>
      <c r="T1476" s="148">
        <f>S1476*H1476</f>
        <v>0</v>
      </c>
      <c r="AR1476" s="149" t="s">
        <v>491</v>
      </c>
      <c r="AT1476" s="149" t="s">
        <v>377</v>
      </c>
      <c r="AU1476" s="149" t="s">
        <v>85</v>
      </c>
      <c r="AY1476" s="17" t="s">
        <v>375</v>
      </c>
      <c r="BE1476" s="150">
        <f>IF(N1476="základní",J1476,0)</f>
        <v>0</v>
      </c>
      <c r="BF1476" s="150">
        <f>IF(N1476="snížená",J1476,0)</f>
        <v>0</v>
      </c>
      <c r="BG1476" s="150">
        <f>IF(N1476="zákl. přenesená",J1476,0)</f>
        <v>0</v>
      </c>
      <c r="BH1476" s="150">
        <f>IF(N1476="sníž. přenesená",J1476,0)</f>
        <v>0</v>
      </c>
      <c r="BI1476" s="150">
        <f>IF(N1476="nulová",J1476,0)</f>
        <v>0</v>
      </c>
      <c r="BJ1476" s="17" t="s">
        <v>83</v>
      </c>
      <c r="BK1476" s="150">
        <f>ROUND(I1476*H1476,2)</f>
        <v>0</v>
      </c>
      <c r="BL1476" s="17" t="s">
        <v>491</v>
      </c>
      <c r="BM1476" s="149" t="s">
        <v>1861</v>
      </c>
    </row>
    <row r="1477" spans="2:65" s="1" customFormat="1" ht="24.2" customHeight="1" x14ac:dyDescent="0.2">
      <c r="B1477" s="32"/>
      <c r="C1477" s="138" t="s">
        <v>5677</v>
      </c>
      <c r="D1477" s="138" t="s">
        <v>377</v>
      </c>
      <c r="E1477" s="139" t="s">
        <v>1880</v>
      </c>
      <c r="F1477" s="140" t="s">
        <v>5678</v>
      </c>
      <c r="G1477" s="141" t="s">
        <v>641</v>
      </c>
      <c r="H1477" s="142">
        <v>39.825000000000003</v>
      </c>
      <c r="I1477" s="143"/>
      <c r="J1477" s="144">
        <f>ROUND(I1477*H1477,2)</f>
        <v>0</v>
      </c>
      <c r="K1477" s="140" t="s">
        <v>381</v>
      </c>
      <c r="L1477" s="32"/>
      <c r="M1477" s="145" t="s">
        <v>1</v>
      </c>
      <c r="N1477" s="146" t="s">
        <v>41</v>
      </c>
      <c r="P1477" s="147">
        <f>O1477*H1477</f>
        <v>0</v>
      </c>
      <c r="Q1477" s="147">
        <v>5.8E-4</v>
      </c>
      <c r="R1477" s="147">
        <f>Q1477*H1477</f>
        <v>2.3098500000000001E-2</v>
      </c>
      <c r="S1477" s="147">
        <v>0</v>
      </c>
      <c r="T1477" s="148">
        <f>S1477*H1477</f>
        <v>0</v>
      </c>
      <c r="AR1477" s="149" t="s">
        <v>491</v>
      </c>
      <c r="AT1477" s="149" t="s">
        <v>377</v>
      </c>
      <c r="AU1477" s="149" t="s">
        <v>85</v>
      </c>
      <c r="AY1477" s="17" t="s">
        <v>375</v>
      </c>
      <c r="BE1477" s="150">
        <f>IF(N1477="základní",J1477,0)</f>
        <v>0</v>
      </c>
      <c r="BF1477" s="150">
        <f>IF(N1477="snížená",J1477,0)</f>
        <v>0</v>
      </c>
      <c r="BG1477" s="150">
        <f>IF(N1477="zákl. přenesená",J1477,0)</f>
        <v>0</v>
      </c>
      <c r="BH1477" s="150">
        <f>IF(N1477="sníž. přenesená",J1477,0)</f>
        <v>0</v>
      </c>
      <c r="BI1477" s="150">
        <f>IF(N1477="nulová",J1477,0)</f>
        <v>0</v>
      </c>
      <c r="BJ1477" s="17" t="s">
        <v>83</v>
      </c>
      <c r="BK1477" s="150">
        <f>ROUND(I1477*H1477,2)</f>
        <v>0</v>
      </c>
      <c r="BL1477" s="17" t="s">
        <v>491</v>
      </c>
      <c r="BM1477" s="149" t="s">
        <v>1882</v>
      </c>
    </row>
    <row r="1478" spans="2:65" s="14" customFormat="1" ht="11.25" x14ac:dyDescent="0.2">
      <c r="B1478" s="166"/>
      <c r="D1478" s="152" t="s">
        <v>384</v>
      </c>
      <c r="E1478" s="167" t="s">
        <v>1</v>
      </c>
      <c r="F1478" s="168" t="s">
        <v>4578</v>
      </c>
      <c r="H1478" s="167" t="s">
        <v>1</v>
      </c>
      <c r="I1478" s="169"/>
      <c r="L1478" s="166"/>
      <c r="M1478" s="170"/>
      <c r="T1478" s="171"/>
      <c r="AT1478" s="167" t="s">
        <v>384</v>
      </c>
      <c r="AU1478" s="167" t="s">
        <v>85</v>
      </c>
      <c r="AV1478" s="14" t="s">
        <v>83</v>
      </c>
      <c r="AW1478" s="14" t="s">
        <v>32</v>
      </c>
      <c r="AX1478" s="14" t="s">
        <v>76</v>
      </c>
      <c r="AY1478" s="167" t="s">
        <v>375</v>
      </c>
    </row>
    <row r="1479" spans="2:65" s="12" customFormat="1" ht="11.25" x14ac:dyDescent="0.2">
      <c r="B1479" s="151"/>
      <c r="D1479" s="152" t="s">
        <v>384</v>
      </c>
      <c r="E1479" s="153" t="s">
        <v>1</v>
      </c>
      <c r="F1479" s="154" t="s">
        <v>5679</v>
      </c>
      <c r="H1479" s="155">
        <v>4.6100000000000003</v>
      </c>
      <c r="I1479" s="156"/>
      <c r="L1479" s="151"/>
      <c r="M1479" s="157"/>
      <c r="T1479" s="158"/>
      <c r="AT1479" s="153" t="s">
        <v>384</v>
      </c>
      <c r="AU1479" s="153" t="s">
        <v>85</v>
      </c>
      <c r="AV1479" s="12" t="s">
        <v>85</v>
      </c>
      <c r="AW1479" s="12" t="s">
        <v>32</v>
      </c>
      <c r="AX1479" s="12" t="s">
        <v>76</v>
      </c>
      <c r="AY1479" s="153" t="s">
        <v>375</v>
      </c>
    </row>
    <row r="1480" spans="2:65" s="12" customFormat="1" ht="11.25" x14ac:dyDescent="0.2">
      <c r="B1480" s="151"/>
      <c r="D1480" s="152" t="s">
        <v>384</v>
      </c>
      <c r="E1480" s="153" t="s">
        <v>1</v>
      </c>
      <c r="F1480" s="154" t="s">
        <v>5680</v>
      </c>
      <c r="H1480" s="155">
        <v>3.4449999999999998</v>
      </c>
      <c r="I1480" s="156"/>
      <c r="L1480" s="151"/>
      <c r="M1480" s="157"/>
      <c r="T1480" s="158"/>
      <c r="AT1480" s="153" t="s">
        <v>384</v>
      </c>
      <c r="AU1480" s="153" t="s">
        <v>85</v>
      </c>
      <c r="AV1480" s="12" t="s">
        <v>85</v>
      </c>
      <c r="AW1480" s="12" t="s">
        <v>32</v>
      </c>
      <c r="AX1480" s="12" t="s">
        <v>76</v>
      </c>
      <c r="AY1480" s="153" t="s">
        <v>375</v>
      </c>
    </row>
    <row r="1481" spans="2:65" s="12" customFormat="1" ht="11.25" x14ac:dyDescent="0.2">
      <c r="B1481" s="151"/>
      <c r="D1481" s="152" t="s">
        <v>384</v>
      </c>
      <c r="E1481" s="153" t="s">
        <v>1</v>
      </c>
      <c r="F1481" s="154" t="s">
        <v>5681</v>
      </c>
      <c r="H1481" s="155">
        <v>15.86</v>
      </c>
      <c r="I1481" s="156"/>
      <c r="L1481" s="151"/>
      <c r="M1481" s="157"/>
      <c r="T1481" s="158"/>
      <c r="AT1481" s="153" t="s">
        <v>384</v>
      </c>
      <c r="AU1481" s="153" t="s">
        <v>85</v>
      </c>
      <c r="AV1481" s="12" t="s">
        <v>85</v>
      </c>
      <c r="AW1481" s="12" t="s">
        <v>32</v>
      </c>
      <c r="AX1481" s="12" t="s">
        <v>76</v>
      </c>
      <c r="AY1481" s="153" t="s">
        <v>375</v>
      </c>
    </row>
    <row r="1482" spans="2:65" s="12" customFormat="1" ht="11.25" x14ac:dyDescent="0.2">
      <c r="B1482" s="151"/>
      <c r="D1482" s="152" t="s">
        <v>384</v>
      </c>
      <c r="E1482" s="153" t="s">
        <v>1</v>
      </c>
      <c r="F1482" s="154" t="s">
        <v>5682</v>
      </c>
      <c r="H1482" s="155">
        <v>3.3</v>
      </c>
      <c r="I1482" s="156"/>
      <c r="L1482" s="151"/>
      <c r="M1482" s="157"/>
      <c r="T1482" s="158"/>
      <c r="AT1482" s="153" t="s">
        <v>384</v>
      </c>
      <c r="AU1482" s="153" t="s">
        <v>85</v>
      </c>
      <c r="AV1482" s="12" t="s">
        <v>85</v>
      </c>
      <c r="AW1482" s="12" t="s">
        <v>32</v>
      </c>
      <c r="AX1482" s="12" t="s">
        <v>76</v>
      </c>
      <c r="AY1482" s="153" t="s">
        <v>375</v>
      </c>
    </row>
    <row r="1483" spans="2:65" s="12" customFormat="1" ht="11.25" x14ac:dyDescent="0.2">
      <c r="B1483" s="151"/>
      <c r="D1483" s="152" t="s">
        <v>384</v>
      </c>
      <c r="E1483" s="153" t="s">
        <v>1</v>
      </c>
      <c r="F1483" s="154" t="s">
        <v>5683</v>
      </c>
      <c r="H1483" s="155">
        <v>6.81</v>
      </c>
      <c r="I1483" s="156"/>
      <c r="L1483" s="151"/>
      <c r="M1483" s="157"/>
      <c r="T1483" s="158"/>
      <c r="AT1483" s="153" t="s">
        <v>384</v>
      </c>
      <c r="AU1483" s="153" t="s">
        <v>85</v>
      </c>
      <c r="AV1483" s="12" t="s">
        <v>85</v>
      </c>
      <c r="AW1483" s="12" t="s">
        <v>32</v>
      </c>
      <c r="AX1483" s="12" t="s">
        <v>76</v>
      </c>
      <c r="AY1483" s="153" t="s">
        <v>375</v>
      </c>
    </row>
    <row r="1484" spans="2:65" s="12" customFormat="1" ht="11.25" x14ac:dyDescent="0.2">
      <c r="B1484" s="151"/>
      <c r="D1484" s="152" t="s">
        <v>384</v>
      </c>
      <c r="E1484" s="153" t="s">
        <v>1</v>
      </c>
      <c r="F1484" s="154" t="s">
        <v>5684</v>
      </c>
      <c r="H1484" s="155">
        <v>5.8</v>
      </c>
      <c r="I1484" s="156"/>
      <c r="L1484" s="151"/>
      <c r="M1484" s="157"/>
      <c r="T1484" s="158"/>
      <c r="AT1484" s="153" t="s">
        <v>384</v>
      </c>
      <c r="AU1484" s="153" t="s">
        <v>85</v>
      </c>
      <c r="AV1484" s="12" t="s">
        <v>85</v>
      </c>
      <c r="AW1484" s="12" t="s">
        <v>32</v>
      </c>
      <c r="AX1484" s="12" t="s">
        <v>76</v>
      </c>
      <c r="AY1484" s="153" t="s">
        <v>375</v>
      </c>
    </row>
    <row r="1485" spans="2:65" s="13" customFormat="1" ht="11.25" x14ac:dyDescent="0.2">
      <c r="B1485" s="159"/>
      <c r="D1485" s="152" t="s">
        <v>384</v>
      </c>
      <c r="E1485" s="160" t="s">
        <v>1</v>
      </c>
      <c r="F1485" s="161" t="s">
        <v>387</v>
      </c>
      <c r="H1485" s="162">
        <v>39.825000000000003</v>
      </c>
      <c r="I1485" s="163"/>
      <c r="L1485" s="159"/>
      <c r="M1485" s="164"/>
      <c r="T1485" s="165"/>
      <c r="AT1485" s="160" t="s">
        <v>384</v>
      </c>
      <c r="AU1485" s="160" t="s">
        <v>85</v>
      </c>
      <c r="AV1485" s="13" t="s">
        <v>382</v>
      </c>
      <c r="AW1485" s="13" t="s">
        <v>32</v>
      </c>
      <c r="AX1485" s="13" t="s">
        <v>83</v>
      </c>
      <c r="AY1485" s="160" t="s">
        <v>375</v>
      </c>
    </row>
    <row r="1486" spans="2:65" s="1" customFormat="1" ht="24.2" customHeight="1" x14ac:dyDescent="0.2">
      <c r="B1486" s="32"/>
      <c r="C1486" s="179" t="s">
        <v>5685</v>
      </c>
      <c r="D1486" s="179" t="s">
        <v>657</v>
      </c>
      <c r="E1486" s="180" t="s">
        <v>1890</v>
      </c>
      <c r="F1486" s="181" t="s">
        <v>1891</v>
      </c>
      <c r="G1486" s="182" t="s">
        <v>532</v>
      </c>
      <c r="H1486" s="183">
        <v>146.02500000000001</v>
      </c>
      <c r="I1486" s="184"/>
      <c r="J1486" s="185">
        <f>ROUND(I1486*H1486,2)</f>
        <v>0</v>
      </c>
      <c r="K1486" s="181" t="s">
        <v>381</v>
      </c>
      <c r="L1486" s="186"/>
      <c r="M1486" s="187" t="s">
        <v>1</v>
      </c>
      <c r="N1486" s="188" t="s">
        <v>41</v>
      </c>
      <c r="P1486" s="147">
        <f>O1486*H1486</f>
        <v>0</v>
      </c>
      <c r="Q1486" s="147">
        <v>4.4999999999999999E-4</v>
      </c>
      <c r="R1486" s="147">
        <f>Q1486*H1486</f>
        <v>6.5711249999999999E-2</v>
      </c>
      <c r="S1486" s="147">
        <v>0</v>
      </c>
      <c r="T1486" s="148">
        <f>S1486*H1486</f>
        <v>0</v>
      </c>
      <c r="AR1486" s="149" t="s">
        <v>585</v>
      </c>
      <c r="AT1486" s="149" t="s">
        <v>657</v>
      </c>
      <c r="AU1486" s="149" t="s">
        <v>85</v>
      </c>
      <c r="AY1486" s="17" t="s">
        <v>375</v>
      </c>
      <c r="BE1486" s="150">
        <f>IF(N1486="základní",J1486,0)</f>
        <v>0</v>
      </c>
      <c r="BF1486" s="150">
        <f>IF(N1486="snížená",J1486,0)</f>
        <v>0</v>
      </c>
      <c r="BG1486" s="150">
        <f>IF(N1486="zákl. přenesená",J1486,0)</f>
        <v>0</v>
      </c>
      <c r="BH1486" s="150">
        <f>IF(N1486="sníž. přenesená",J1486,0)</f>
        <v>0</v>
      </c>
      <c r="BI1486" s="150">
        <f>IF(N1486="nulová",J1486,0)</f>
        <v>0</v>
      </c>
      <c r="BJ1486" s="17" t="s">
        <v>83</v>
      </c>
      <c r="BK1486" s="150">
        <f>ROUND(I1486*H1486,2)</f>
        <v>0</v>
      </c>
      <c r="BL1486" s="17" t="s">
        <v>491</v>
      </c>
      <c r="BM1486" s="149" t="s">
        <v>1892</v>
      </c>
    </row>
    <row r="1487" spans="2:65" s="12" customFormat="1" ht="11.25" x14ac:dyDescent="0.2">
      <c r="B1487" s="151"/>
      <c r="D1487" s="152" t="s">
        <v>384</v>
      </c>
      <c r="E1487" s="153" t="s">
        <v>1</v>
      </c>
      <c r="F1487" s="154" t="s">
        <v>5686</v>
      </c>
      <c r="H1487" s="155">
        <v>132.75</v>
      </c>
      <c r="I1487" s="156"/>
      <c r="L1487" s="151"/>
      <c r="M1487" s="157"/>
      <c r="T1487" s="158"/>
      <c r="AT1487" s="153" t="s">
        <v>384</v>
      </c>
      <c r="AU1487" s="153" t="s">
        <v>85</v>
      </c>
      <c r="AV1487" s="12" t="s">
        <v>85</v>
      </c>
      <c r="AW1487" s="12" t="s">
        <v>32</v>
      </c>
      <c r="AX1487" s="12" t="s">
        <v>83</v>
      </c>
      <c r="AY1487" s="153" t="s">
        <v>375</v>
      </c>
    </row>
    <row r="1488" spans="2:65" s="12" customFormat="1" ht="11.25" x14ac:dyDescent="0.2">
      <c r="B1488" s="151"/>
      <c r="D1488" s="152" t="s">
        <v>384</v>
      </c>
      <c r="F1488" s="154" t="s">
        <v>5687</v>
      </c>
      <c r="H1488" s="155">
        <v>146.02500000000001</v>
      </c>
      <c r="I1488" s="156"/>
      <c r="L1488" s="151"/>
      <c r="M1488" s="157"/>
      <c r="T1488" s="158"/>
      <c r="AT1488" s="153" t="s">
        <v>384</v>
      </c>
      <c r="AU1488" s="153" t="s">
        <v>85</v>
      </c>
      <c r="AV1488" s="12" t="s">
        <v>85</v>
      </c>
      <c r="AW1488" s="12" t="s">
        <v>4</v>
      </c>
      <c r="AX1488" s="12" t="s">
        <v>83</v>
      </c>
      <c r="AY1488" s="153" t="s">
        <v>375</v>
      </c>
    </row>
    <row r="1489" spans="2:65" s="1" customFormat="1" ht="16.5" customHeight="1" x14ac:dyDescent="0.2">
      <c r="B1489" s="32"/>
      <c r="C1489" s="138" t="s">
        <v>5688</v>
      </c>
      <c r="D1489" s="138" t="s">
        <v>377</v>
      </c>
      <c r="E1489" s="139" t="s">
        <v>5689</v>
      </c>
      <c r="F1489" s="140" t="s">
        <v>5690</v>
      </c>
      <c r="G1489" s="141" t="s">
        <v>380</v>
      </c>
      <c r="H1489" s="142">
        <v>16.86</v>
      </c>
      <c r="I1489" s="143"/>
      <c r="J1489" s="144">
        <f>ROUND(I1489*H1489,2)</f>
        <v>0</v>
      </c>
      <c r="K1489" s="140" t="s">
        <v>381</v>
      </c>
      <c r="L1489" s="32"/>
      <c r="M1489" s="145" t="s">
        <v>1</v>
      </c>
      <c r="N1489" s="146" t="s">
        <v>41</v>
      </c>
      <c r="P1489" s="147">
        <f>O1489*H1489</f>
        <v>0</v>
      </c>
      <c r="Q1489" s="147">
        <v>0</v>
      </c>
      <c r="R1489" s="147">
        <f>Q1489*H1489</f>
        <v>0</v>
      </c>
      <c r="S1489" s="147">
        <v>3.5299999999999998E-2</v>
      </c>
      <c r="T1489" s="148">
        <f>S1489*H1489</f>
        <v>0.59515799999999996</v>
      </c>
      <c r="AR1489" s="149" t="s">
        <v>491</v>
      </c>
      <c r="AT1489" s="149" t="s">
        <v>377</v>
      </c>
      <c r="AU1489" s="149" t="s">
        <v>85</v>
      </c>
      <c r="AY1489" s="17" t="s">
        <v>375</v>
      </c>
      <c r="BE1489" s="150">
        <f>IF(N1489="základní",J1489,0)</f>
        <v>0</v>
      </c>
      <c r="BF1489" s="150">
        <f>IF(N1489="snížená",J1489,0)</f>
        <v>0</v>
      </c>
      <c r="BG1489" s="150">
        <f>IF(N1489="zákl. přenesená",J1489,0)</f>
        <v>0</v>
      </c>
      <c r="BH1489" s="150">
        <f>IF(N1489="sníž. přenesená",J1489,0)</f>
        <v>0</v>
      </c>
      <c r="BI1489" s="150">
        <f>IF(N1489="nulová",J1489,0)</f>
        <v>0</v>
      </c>
      <c r="BJ1489" s="17" t="s">
        <v>83</v>
      </c>
      <c r="BK1489" s="150">
        <f>ROUND(I1489*H1489,2)</f>
        <v>0</v>
      </c>
      <c r="BL1489" s="17" t="s">
        <v>491</v>
      </c>
      <c r="BM1489" s="149" t="s">
        <v>5691</v>
      </c>
    </row>
    <row r="1490" spans="2:65" s="12" customFormat="1" ht="11.25" x14ac:dyDescent="0.2">
      <c r="B1490" s="151"/>
      <c r="D1490" s="152" t="s">
        <v>384</v>
      </c>
      <c r="E1490" s="153" t="s">
        <v>1</v>
      </c>
      <c r="F1490" s="154" t="s">
        <v>5692</v>
      </c>
      <c r="H1490" s="155">
        <v>11.1</v>
      </c>
      <c r="I1490" s="156"/>
      <c r="L1490" s="151"/>
      <c r="M1490" s="157"/>
      <c r="T1490" s="158"/>
      <c r="AT1490" s="153" t="s">
        <v>384</v>
      </c>
      <c r="AU1490" s="153" t="s">
        <v>85</v>
      </c>
      <c r="AV1490" s="12" t="s">
        <v>85</v>
      </c>
      <c r="AW1490" s="12" t="s">
        <v>32</v>
      </c>
      <c r="AX1490" s="12" t="s">
        <v>76</v>
      </c>
      <c r="AY1490" s="153" t="s">
        <v>375</v>
      </c>
    </row>
    <row r="1491" spans="2:65" s="12" customFormat="1" ht="11.25" x14ac:dyDescent="0.2">
      <c r="B1491" s="151"/>
      <c r="D1491" s="152" t="s">
        <v>384</v>
      </c>
      <c r="E1491" s="153" t="s">
        <v>1</v>
      </c>
      <c r="F1491" s="154" t="s">
        <v>5693</v>
      </c>
      <c r="H1491" s="155">
        <v>5.76</v>
      </c>
      <c r="I1491" s="156"/>
      <c r="L1491" s="151"/>
      <c r="M1491" s="157"/>
      <c r="T1491" s="158"/>
      <c r="AT1491" s="153" t="s">
        <v>384</v>
      </c>
      <c r="AU1491" s="153" t="s">
        <v>85</v>
      </c>
      <c r="AV1491" s="12" t="s">
        <v>85</v>
      </c>
      <c r="AW1491" s="12" t="s">
        <v>32</v>
      </c>
      <c r="AX1491" s="12" t="s">
        <v>76</v>
      </c>
      <c r="AY1491" s="153" t="s">
        <v>375</v>
      </c>
    </row>
    <row r="1492" spans="2:65" s="13" customFormat="1" ht="11.25" x14ac:dyDescent="0.2">
      <c r="B1492" s="159"/>
      <c r="D1492" s="152" t="s">
        <v>384</v>
      </c>
      <c r="E1492" s="160" t="s">
        <v>1</v>
      </c>
      <c r="F1492" s="161" t="s">
        <v>387</v>
      </c>
      <c r="H1492" s="162">
        <v>16.86</v>
      </c>
      <c r="I1492" s="163"/>
      <c r="L1492" s="159"/>
      <c r="M1492" s="164"/>
      <c r="T1492" s="165"/>
      <c r="AT1492" s="160" t="s">
        <v>384</v>
      </c>
      <c r="AU1492" s="160" t="s">
        <v>85</v>
      </c>
      <c r="AV1492" s="13" t="s">
        <v>382</v>
      </c>
      <c r="AW1492" s="13" t="s">
        <v>32</v>
      </c>
      <c r="AX1492" s="13" t="s">
        <v>83</v>
      </c>
      <c r="AY1492" s="160" t="s">
        <v>375</v>
      </c>
    </row>
    <row r="1493" spans="2:65" s="1" customFormat="1" ht="24.2" customHeight="1" x14ac:dyDescent="0.2">
      <c r="B1493" s="32"/>
      <c r="C1493" s="138" t="s">
        <v>5694</v>
      </c>
      <c r="D1493" s="138" t="s">
        <v>377</v>
      </c>
      <c r="E1493" s="139" t="s">
        <v>1905</v>
      </c>
      <c r="F1493" s="140" t="s">
        <v>5695</v>
      </c>
      <c r="G1493" s="141" t="s">
        <v>380</v>
      </c>
      <c r="H1493" s="142">
        <v>73.14</v>
      </c>
      <c r="I1493" s="143"/>
      <c r="J1493" s="144">
        <f>ROUND(I1493*H1493,2)</f>
        <v>0</v>
      </c>
      <c r="K1493" s="140" t="s">
        <v>381</v>
      </c>
      <c r="L1493" s="32"/>
      <c r="M1493" s="145" t="s">
        <v>1</v>
      </c>
      <c r="N1493" s="146" t="s">
        <v>41</v>
      </c>
      <c r="P1493" s="147">
        <f>O1493*H1493</f>
        <v>0</v>
      </c>
      <c r="Q1493" s="147">
        <v>6.3E-3</v>
      </c>
      <c r="R1493" s="147">
        <f>Q1493*H1493</f>
        <v>0.46078200000000002</v>
      </c>
      <c r="S1493" s="147">
        <v>0</v>
      </c>
      <c r="T1493" s="148">
        <f>S1493*H1493</f>
        <v>0</v>
      </c>
      <c r="AR1493" s="149" t="s">
        <v>491</v>
      </c>
      <c r="AT1493" s="149" t="s">
        <v>377</v>
      </c>
      <c r="AU1493" s="149" t="s">
        <v>85</v>
      </c>
      <c r="AY1493" s="17" t="s">
        <v>375</v>
      </c>
      <c r="BE1493" s="150">
        <f>IF(N1493="základní",J1493,0)</f>
        <v>0</v>
      </c>
      <c r="BF1493" s="150">
        <f>IF(N1493="snížená",J1493,0)</f>
        <v>0</v>
      </c>
      <c r="BG1493" s="150">
        <f>IF(N1493="zákl. přenesená",J1493,0)</f>
        <v>0</v>
      </c>
      <c r="BH1493" s="150">
        <f>IF(N1493="sníž. přenesená",J1493,0)</f>
        <v>0</v>
      </c>
      <c r="BI1493" s="150">
        <f>IF(N1493="nulová",J1493,0)</f>
        <v>0</v>
      </c>
      <c r="BJ1493" s="17" t="s">
        <v>83</v>
      </c>
      <c r="BK1493" s="150">
        <f>ROUND(I1493*H1493,2)</f>
        <v>0</v>
      </c>
      <c r="BL1493" s="17" t="s">
        <v>491</v>
      </c>
      <c r="BM1493" s="149" t="s">
        <v>1907</v>
      </c>
    </row>
    <row r="1494" spans="2:65" s="1" customFormat="1" ht="24.2" customHeight="1" x14ac:dyDescent="0.2">
      <c r="B1494" s="32"/>
      <c r="C1494" s="179" t="s">
        <v>5696</v>
      </c>
      <c r="D1494" s="179" t="s">
        <v>657</v>
      </c>
      <c r="E1494" s="180" t="s">
        <v>1909</v>
      </c>
      <c r="F1494" s="181" t="s">
        <v>1910</v>
      </c>
      <c r="G1494" s="182" t="s">
        <v>380</v>
      </c>
      <c r="H1494" s="183">
        <v>80.453999999999994</v>
      </c>
      <c r="I1494" s="184"/>
      <c r="J1494" s="185">
        <f>ROUND(I1494*H1494,2)</f>
        <v>0</v>
      </c>
      <c r="K1494" s="181" t="s">
        <v>381</v>
      </c>
      <c r="L1494" s="186"/>
      <c r="M1494" s="187" t="s">
        <v>1</v>
      </c>
      <c r="N1494" s="188" t="s">
        <v>41</v>
      </c>
      <c r="P1494" s="147">
        <f>O1494*H1494</f>
        <v>0</v>
      </c>
      <c r="Q1494" s="147">
        <v>1.7999999999999999E-2</v>
      </c>
      <c r="R1494" s="147">
        <f>Q1494*H1494</f>
        <v>1.4481719999999998</v>
      </c>
      <c r="S1494" s="147">
        <v>0</v>
      </c>
      <c r="T1494" s="148">
        <f>S1494*H1494</f>
        <v>0</v>
      </c>
      <c r="AR1494" s="149" t="s">
        <v>585</v>
      </c>
      <c r="AT1494" s="149" t="s">
        <v>657</v>
      </c>
      <c r="AU1494" s="149" t="s">
        <v>85</v>
      </c>
      <c r="AY1494" s="17" t="s">
        <v>375</v>
      </c>
      <c r="BE1494" s="150">
        <f>IF(N1494="základní",J1494,0)</f>
        <v>0</v>
      </c>
      <c r="BF1494" s="150">
        <f>IF(N1494="snížená",J1494,0)</f>
        <v>0</v>
      </c>
      <c r="BG1494" s="150">
        <f>IF(N1494="zákl. přenesená",J1494,0)</f>
        <v>0</v>
      </c>
      <c r="BH1494" s="150">
        <f>IF(N1494="sníž. přenesená",J1494,0)</f>
        <v>0</v>
      </c>
      <c r="BI1494" s="150">
        <f>IF(N1494="nulová",J1494,0)</f>
        <v>0</v>
      </c>
      <c r="BJ1494" s="17" t="s">
        <v>83</v>
      </c>
      <c r="BK1494" s="150">
        <f>ROUND(I1494*H1494,2)</f>
        <v>0</v>
      </c>
      <c r="BL1494" s="17" t="s">
        <v>491</v>
      </c>
      <c r="BM1494" s="149" t="s">
        <v>1911</v>
      </c>
    </row>
    <row r="1495" spans="2:65" s="12" customFormat="1" ht="11.25" x14ac:dyDescent="0.2">
      <c r="B1495" s="151"/>
      <c r="D1495" s="152" t="s">
        <v>384</v>
      </c>
      <c r="F1495" s="154" t="s">
        <v>5697</v>
      </c>
      <c r="H1495" s="155">
        <v>80.453999999999994</v>
      </c>
      <c r="I1495" s="156"/>
      <c r="L1495" s="151"/>
      <c r="M1495" s="157"/>
      <c r="T1495" s="158"/>
      <c r="AT1495" s="153" t="s">
        <v>384</v>
      </c>
      <c r="AU1495" s="153" t="s">
        <v>85</v>
      </c>
      <c r="AV1495" s="12" t="s">
        <v>85</v>
      </c>
      <c r="AW1495" s="12" t="s">
        <v>4</v>
      </c>
      <c r="AX1495" s="12" t="s">
        <v>83</v>
      </c>
      <c r="AY1495" s="153" t="s">
        <v>375</v>
      </c>
    </row>
    <row r="1496" spans="2:65" s="1" customFormat="1" ht="24.2" customHeight="1" x14ac:dyDescent="0.2">
      <c r="B1496" s="32"/>
      <c r="C1496" s="138" t="s">
        <v>5698</v>
      </c>
      <c r="D1496" s="138" t="s">
        <v>377</v>
      </c>
      <c r="E1496" s="139" t="s">
        <v>1914</v>
      </c>
      <c r="F1496" s="140" t="s">
        <v>1915</v>
      </c>
      <c r="G1496" s="141" t="s">
        <v>380</v>
      </c>
      <c r="H1496" s="142">
        <v>73.14</v>
      </c>
      <c r="I1496" s="143"/>
      <c r="J1496" s="144">
        <f>ROUND(I1496*H1496,2)</f>
        <v>0</v>
      </c>
      <c r="K1496" s="140" t="s">
        <v>381</v>
      </c>
      <c r="L1496" s="32"/>
      <c r="M1496" s="145" t="s">
        <v>1</v>
      </c>
      <c r="N1496" s="146" t="s">
        <v>41</v>
      </c>
      <c r="P1496" s="147">
        <f>O1496*H1496</f>
        <v>0</v>
      </c>
      <c r="Q1496" s="147">
        <v>1.5E-3</v>
      </c>
      <c r="R1496" s="147">
        <f>Q1496*H1496</f>
        <v>0.10971</v>
      </c>
      <c r="S1496" s="147">
        <v>0</v>
      </c>
      <c r="T1496" s="148">
        <f>S1496*H1496</f>
        <v>0</v>
      </c>
      <c r="AR1496" s="149" t="s">
        <v>491</v>
      </c>
      <c r="AT1496" s="149" t="s">
        <v>377</v>
      </c>
      <c r="AU1496" s="149" t="s">
        <v>85</v>
      </c>
      <c r="AY1496" s="17" t="s">
        <v>375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83</v>
      </c>
      <c r="BK1496" s="150">
        <f>ROUND(I1496*H1496,2)</f>
        <v>0</v>
      </c>
      <c r="BL1496" s="17" t="s">
        <v>491</v>
      </c>
      <c r="BM1496" s="149" t="s">
        <v>1916</v>
      </c>
    </row>
    <row r="1497" spans="2:65" s="1" customFormat="1" ht="16.5" customHeight="1" x14ac:dyDescent="0.2">
      <c r="B1497" s="32"/>
      <c r="C1497" s="138" t="s">
        <v>5699</v>
      </c>
      <c r="D1497" s="138" t="s">
        <v>377</v>
      </c>
      <c r="E1497" s="139" t="s">
        <v>1918</v>
      </c>
      <c r="F1497" s="140" t="s">
        <v>1919</v>
      </c>
      <c r="G1497" s="141" t="s">
        <v>641</v>
      </c>
      <c r="H1497" s="142">
        <v>73.14</v>
      </c>
      <c r="I1497" s="143"/>
      <c r="J1497" s="144">
        <f>ROUND(I1497*H1497,2)</f>
        <v>0</v>
      </c>
      <c r="K1497" s="140" t="s">
        <v>381</v>
      </c>
      <c r="L1497" s="32"/>
      <c r="M1497" s="145" t="s">
        <v>1</v>
      </c>
      <c r="N1497" s="146" t="s">
        <v>41</v>
      </c>
      <c r="P1497" s="147">
        <f>O1497*H1497</f>
        <v>0</v>
      </c>
      <c r="Q1497" s="147">
        <v>3.0000000000000001E-5</v>
      </c>
      <c r="R1497" s="147">
        <f>Q1497*H1497</f>
        <v>2.1941999999999999E-3</v>
      </c>
      <c r="S1497" s="147">
        <v>0</v>
      </c>
      <c r="T1497" s="148">
        <f>S1497*H1497</f>
        <v>0</v>
      </c>
      <c r="AR1497" s="149" t="s">
        <v>491</v>
      </c>
      <c r="AT1497" s="149" t="s">
        <v>377</v>
      </c>
      <c r="AU1497" s="149" t="s">
        <v>85</v>
      </c>
      <c r="AY1497" s="17" t="s">
        <v>375</v>
      </c>
      <c r="BE1497" s="150">
        <f>IF(N1497="základní",J1497,0)</f>
        <v>0</v>
      </c>
      <c r="BF1497" s="150">
        <f>IF(N1497="snížená",J1497,0)</f>
        <v>0</v>
      </c>
      <c r="BG1497" s="150">
        <f>IF(N1497="zákl. přenesená",J1497,0)</f>
        <v>0</v>
      </c>
      <c r="BH1497" s="150">
        <f>IF(N1497="sníž. přenesená",J1497,0)</f>
        <v>0</v>
      </c>
      <c r="BI1497" s="150">
        <f>IF(N1497="nulová",J1497,0)</f>
        <v>0</v>
      </c>
      <c r="BJ1497" s="17" t="s">
        <v>83</v>
      </c>
      <c r="BK1497" s="150">
        <f>ROUND(I1497*H1497,2)</f>
        <v>0</v>
      </c>
      <c r="BL1497" s="17" t="s">
        <v>491</v>
      </c>
      <c r="BM1497" s="149" t="s">
        <v>1920</v>
      </c>
    </row>
    <row r="1498" spans="2:65" s="1" customFormat="1" ht="24.2" customHeight="1" x14ac:dyDescent="0.2">
      <c r="B1498" s="32"/>
      <c r="C1498" s="138" t="s">
        <v>5700</v>
      </c>
      <c r="D1498" s="138" t="s">
        <v>377</v>
      </c>
      <c r="E1498" s="139" t="s">
        <v>1922</v>
      </c>
      <c r="F1498" s="140" t="s">
        <v>1923</v>
      </c>
      <c r="G1498" s="141" t="s">
        <v>1308</v>
      </c>
      <c r="H1498" s="192"/>
      <c r="I1498" s="143"/>
      <c r="J1498" s="144">
        <f>ROUND(I1498*H1498,2)</f>
        <v>0</v>
      </c>
      <c r="K1498" s="140" t="s">
        <v>381</v>
      </c>
      <c r="L1498" s="32"/>
      <c r="M1498" s="145" t="s">
        <v>1</v>
      </c>
      <c r="N1498" s="146" t="s">
        <v>41</v>
      </c>
      <c r="P1498" s="147">
        <f>O1498*H1498</f>
        <v>0</v>
      </c>
      <c r="Q1498" s="147">
        <v>0</v>
      </c>
      <c r="R1498" s="147">
        <f>Q1498*H1498</f>
        <v>0</v>
      </c>
      <c r="S1498" s="147">
        <v>0</v>
      </c>
      <c r="T1498" s="148">
        <f>S1498*H1498</f>
        <v>0</v>
      </c>
      <c r="AR1498" s="149" t="s">
        <v>491</v>
      </c>
      <c r="AT1498" s="149" t="s">
        <v>377</v>
      </c>
      <c r="AU1498" s="149" t="s">
        <v>85</v>
      </c>
      <c r="AY1498" s="17" t="s">
        <v>375</v>
      </c>
      <c r="BE1498" s="150">
        <f>IF(N1498="základní",J1498,0)</f>
        <v>0</v>
      </c>
      <c r="BF1498" s="150">
        <f>IF(N1498="snížená",J1498,0)</f>
        <v>0</v>
      </c>
      <c r="BG1498" s="150">
        <f>IF(N1498="zákl. přenesená",J1498,0)</f>
        <v>0</v>
      </c>
      <c r="BH1498" s="150">
        <f>IF(N1498="sníž. přenesená",J1498,0)</f>
        <v>0</v>
      </c>
      <c r="BI1498" s="150">
        <f>IF(N1498="nulová",J1498,0)</f>
        <v>0</v>
      </c>
      <c r="BJ1498" s="17" t="s">
        <v>83</v>
      </c>
      <c r="BK1498" s="150">
        <f>ROUND(I1498*H1498,2)</f>
        <v>0</v>
      </c>
      <c r="BL1498" s="17" t="s">
        <v>491</v>
      </c>
      <c r="BM1498" s="149" t="s">
        <v>5701</v>
      </c>
    </row>
    <row r="1499" spans="2:65" s="11" customFormat="1" ht="22.9" customHeight="1" x14ac:dyDescent="0.2">
      <c r="B1499" s="126"/>
      <c r="D1499" s="127" t="s">
        <v>75</v>
      </c>
      <c r="E1499" s="136" t="s">
        <v>5702</v>
      </c>
      <c r="F1499" s="136" t="s">
        <v>5703</v>
      </c>
      <c r="I1499" s="129"/>
      <c r="J1499" s="137">
        <f>BK1499</f>
        <v>0</v>
      </c>
      <c r="L1499" s="126"/>
      <c r="M1499" s="131"/>
      <c r="P1499" s="132">
        <f>SUM(P1500:P1507)</f>
        <v>0</v>
      </c>
      <c r="R1499" s="132">
        <f>SUM(R1500:R1507)</f>
        <v>0.85934100000000002</v>
      </c>
      <c r="T1499" s="133">
        <f>SUM(T1500:T1507)</f>
        <v>0</v>
      </c>
      <c r="AR1499" s="127" t="s">
        <v>85</v>
      </c>
      <c r="AT1499" s="134" t="s">
        <v>75</v>
      </c>
      <c r="AU1499" s="134" t="s">
        <v>83</v>
      </c>
      <c r="AY1499" s="127" t="s">
        <v>375</v>
      </c>
      <c r="BK1499" s="135">
        <f>SUM(BK1500:BK1507)</f>
        <v>0</v>
      </c>
    </row>
    <row r="1500" spans="2:65" s="1" customFormat="1" ht="24.2" customHeight="1" x14ac:dyDescent="0.2">
      <c r="B1500" s="32"/>
      <c r="C1500" s="138" t="s">
        <v>5704</v>
      </c>
      <c r="D1500" s="138" t="s">
        <v>377</v>
      </c>
      <c r="E1500" s="139" t="s">
        <v>5705</v>
      </c>
      <c r="F1500" s="140" t="s">
        <v>5706</v>
      </c>
      <c r="G1500" s="141" t="s">
        <v>1169</v>
      </c>
      <c r="H1500" s="142">
        <v>1</v>
      </c>
      <c r="I1500" s="143"/>
      <c r="J1500" s="144">
        <f>ROUND(I1500*H1500,2)</f>
        <v>0</v>
      </c>
      <c r="K1500" s="140" t="s">
        <v>1170</v>
      </c>
      <c r="L1500" s="32"/>
      <c r="M1500" s="145" t="s">
        <v>1</v>
      </c>
      <c r="N1500" s="146" t="s">
        <v>41</v>
      </c>
      <c r="P1500" s="147">
        <f>O1500*H1500</f>
        <v>0</v>
      </c>
      <c r="Q1500" s="147">
        <v>0</v>
      </c>
      <c r="R1500" s="147">
        <f>Q1500*H1500</f>
        <v>0</v>
      </c>
      <c r="S1500" s="147">
        <v>0</v>
      </c>
      <c r="T1500" s="148">
        <f>S1500*H1500</f>
        <v>0</v>
      </c>
      <c r="AR1500" s="149" t="s">
        <v>491</v>
      </c>
      <c r="AT1500" s="149" t="s">
        <v>377</v>
      </c>
      <c r="AU1500" s="149" t="s">
        <v>85</v>
      </c>
      <c r="AY1500" s="17" t="s">
        <v>375</v>
      </c>
      <c r="BE1500" s="150">
        <f>IF(N1500="základní",J1500,0)</f>
        <v>0</v>
      </c>
      <c r="BF1500" s="150">
        <f>IF(N1500="snížená",J1500,0)</f>
        <v>0</v>
      </c>
      <c r="BG1500" s="150">
        <f>IF(N1500="zákl. přenesená",J1500,0)</f>
        <v>0</v>
      </c>
      <c r="BH1500" s="150">
        <f>IF(N1500="sníž. přenesená",J1500,0)</f>
        <v>0</v>
      </c>
      <c r="BI1500" s="150">
        <f>IF(N1500="nulová",J1500,0)</f>
        <v>0</v>
      </c>
      <c r="BJ1500" s="17" t="s">
        <v>83</v>
      </c>
      <c r="BK1500" s="150">
        <f>ROUND(I1500*H1500,2)</f>
        <v>0</v>
      </c>
      <c r="BL1500" s="17" t="s">
        <v>491</v>
      </c>
      <c r="BM1500" s="149" t="s">
        <v>5707</v>
      </c>
    </row>
    <row r="1501" spans="2:65" s="1" customFormat="1" ht="24.2" customHeight="1" x14ac:dyDescent="0.2">
      <c r="B1501" s="32"/>
      <c r="C1501" s="138" t="s">
        <v>5708</v>
      </c>
      <c r="D1501" s="138" t="s">
        <v>377</v>
      </c>
      <c r="E1501" s="139" t="s">
        <v>5709</v>
      </c>
      <c r="F1501" s="140" t="s">
        <v>5710</v>
      </c>
      <c r="G1501" s="141" t="s">
        <v>1169</v>
      </c>
      <c r="H1501" s="142">
        <v>1</v>
      </c>
      <c r="I1501" s="143"/>
      <c r="J1501" s="144">
        <f>ROUND(I1501*H1501,2)</f>
        <v>0</v>
      </c>
      <c r="K1501" s="140" t="s">
        <v>1170</v>
      </c>
      <c r="L1501" s="32"/>
      <c r="M1501" s="145" t="s">
        <v>1</v>
      </c>
      <c r="N1501" s="146" t="s">
        <v>41</v>
      </c>
      <c r="P1501" s="147">
        <f>O1501*H1501</f>
        <v>0</v>
      </c>
      <c r="Q1501" s="147">
        <v>0</v>
      </c>
      <c r="R1501" s="147">
        <f>Q1501*H1501</f>
        <v>0</v>
      </c>
      <c r="S1501" s="147">
        <v>0</v>
      </c>
      <c r="T1501" s="148">
        <f>S1501*H1501</f>
        <v>0</v>
      </c>
      <c r="AR1501" s="149" t="s">
        <v>491</v>
      </c>
      <c r="AT1501" s="149" t="s">
        <v>377</v>
      </c>
      <c r="AU1501" s="149" t="s">
        <v>85</v>
      </c>
      <c r="AY1501" s="17" t="s">
        <v>375</v>
      </c>
      <c r="BE1501" s="150">
        <f>IF(N1501="základní",J1501,0)</f>
        <v>0</v>
      </c>
      <c r="BF1501" s="150">
        <f>IF(N1501="snížená",J1501,0)</f>
        <v>0</v>
      </c>
      <c r="BG1501" s="150">
        <f>IF(N1501="zákl. přenesená",J1501,0)</f>
        <v>0</v>
      </c>
      <c r="BH1501" s="150">
        <f>IF(N1501="sníž. přenesená",J1501,0)</f>
        <v>0</v>
      </c>
      <c r="BI1501" s="150">
        <f>IF(N1501="nulová",J1501,0)</f>
        <v>0</v>
      </c>
      <c r="BJ1501" s="17" t="s">
        <v>83</v>
      </c>
      <c r="BK1501" s="150">
        <f>ROUND(I1501*H1501,2)</f>
        <v>0</v>
      </c>
      <c r="BL1501" s="17" t="s">
        <v>491</v>
      </c>
      <c r="BM1501" s="149" t="s">
        <v>5711</v>
      </c>
    </row>
    <row r="1502" spans="2:65" s="1" customFormat="1" ht="19.5" x14ac:dyDescent="0.2">
      <c r="B1502" s="32"/>
      <c r="D1502" s="152" t="s">
        <v>1139</v>
      </c>
      <c r="F1502" s="189" t="s">
        <v>5712</v>
      </c>
      <c r="I1502" s="190"/>
      <c r="L1502" s="32"/>
      <c r="M1502" s="191"/>
      <c r="T1502" s="56"/>
      <c r="AT1502" s="17" t="s">
        <v>1139</v>
      </c>
      <c r="AU1502" s="17" t="s">
        <v>85</v>
      </c>
    </row>
    <row r="1503" spans="2:65" s="1" customFormat="1" ht="24.2" customHeight="1" x14ac:dyDescent="0.2">
      <c r="B1503" s="32"/>
      <c r="C1503" s="138" t="s">
        <v>5713</v>
      </c>
      <c r="D1503" s="138" t="s">
        <v>377</v>
      </c>
      <c r="E1503" s="139" t="s">
        <v>5714</v>
      </c>
      <c r="F1503" s="140" t="s">
        <v>5715</v>
      </c>
      <c r="G1503" s="141" t="s">
        <v>380</v>
      </c>
      <c r="H1503" s="142">
        <v>4.53</v>
      </c>
      <c r="I1503" s="143"/>
      <c r="J1503" s="144">
        <f>ROUND(I1503*H1503,2)</f>
        <v>0</v>
      </c>
      <c r="K1503" s="140" t="s">
        <v>381</v>
      </c>
      <c r="L1503" s="32"/>
      <c r="M1503" s="145" t="s">
        <v>1</v>
      </c>
      <c r="N1503" s="146" t="s">
        <v>41</v>
      </c>
      <c r="P1503" s="147">
        <f>O1503*H1503</f>
        <v>0</v>
      </c>
      <c r="Q1503" s="147">
        <v>4.1200000000000001E-2</v>
      </c>
      <c r="R1503" s="147">
        <f>Q1503*H1503</f>
        <v>0.18663600000000002</v>
      </c>
      <c r="S1503" s="147">
        <v>0</v>
      </c>
      <c r="T1503" s="148">
        <f>S1503*H1503</f>
        <v>0</v>
      </c>
      <c r="AR1503" s="149" t="s">
        <v>491</v>
      </c>
      <c r="AT1503" s="149" t="s">
        <v>377</v>
      </c>
      <c r="AU1503" s="149" t="s">
        <v>85</v>
      </c>
      <c r="AY1503" s="17" t="s">
        <v>375</v>
      </c>
      <c r="BE1503" s="150">
        <f>IF(N1503="základní",J1503,0)</f>
        <v>0</v>
      </c>
      <c r="BF1503" s="150">
        <f>IF(N1503="snížená",J1503,0)</f>
        <v>0</v>
      </c>
      <c r="BG1503" s="150">
        <f>IF(N1503="zákl. přenesená",J1503,0)</f>
        <v>0</v>
      </c>
      <c r="BH1503" s="150">
        <f>IF(N1503="sníž. přenesená",J1503,0)</f>
        <v>0</v>
      </c>
      <c r="BI1503" s="150">
        <f>IF(N1503="nulová",J1503,0)</f>
        <v>0</v>
      </c>
      <c r="BJ1503" s="17" t="s">
        <v>83</v>
      </c>
      <c r="BK1503" s="150">
        <f>ROUND(I1503*H1503,2)</f>
        <v>0</v>
      </c>
      <c r="BL1503" s="17" t="s">
        <v>491</v>
      </c>
      <c r="BM1503" s="149" t="s">
        <v>5716</v>
      </c>
    </row>
    <row r="1504" spans="2:65" s="12" customFormat="1" ht="11.25" x14ac:dyDescent="0.2">
      <c r="B1504" s="151"/>
      <c r="D1504" s="152" t="s">
        <v>384</v>
      </c>
      <c r="E1504" s="153" t="s">
        <v>1</v>
      </c>
      <c r="F1504" s="154" t="s">
        <v>4396</v>
      </c>
      <c r="H1504" s="155">
        <v>4.53</v>
      </c>
      <c r="I1504" s="156"/>
      <c r="L1504" s="151"/>
      <c r="M1504" s="157"/>
      <c r="T1504" s="158"/>
      <c r="AT1504" s="153" t="s">
        <v>384</v>
      </c>
      <c r="AU1504" s="153" t="s">
        <v>85</v>
      </c>
      <c r="AV1504" s="12" t="s">
        <v>85</v>
      </c>
      <c r="AW1504" s="12" t="s">
        <v>32</v>
      </c>
      <c r="AX1504" s="12" t="s">
        <v>83</v>
      </c>
      <c r="AY1504" s="153" t="s">
        <v>375</v>
      </c>
    </row>
    <row r="1505" spans="2:65" s="1" customFormat="1" ht="21.75" customHeight="1" x14ac:dyDescent="0.2">
      <c r="B1505" s="32"/>
      <c r="C1505" s="179" t="s">
        <v>5717</v>
      </c>
      <c r="D1505" s="179" t="s">
        <v>657</v>
      </c>
      <c r="E1505" s="180" t="s">
        <v>5718</v>
      </c>
      <c r="F1505" s="181" t="s">
        <v>5719</v>
      </c>
      <c r="G1505" s="182" t="s">
        <v>380</v>
      </c>
      <c r="H1505" s="183">
        <v>4.9829999999999997</v>
      </c>
      <c r="I1505" s="184"/>
      <c r="J1505" s="185">
        <f>ROUND(I1505*H1505,2)</f>
        <v>0</v>
      </c>
      <c r="K1505" s="181" t="s">
        <v>381</v>
      </c>
      <c r="L1505" s="186"/>
      <c r="M1505" s="187" t="s">
        <v>1</v>
      </c>
      <c r="N1505" s="188" t="s">
        <v>41</v>
      </c>
      <c r="P1505" s="147">
        <f>O1505*H1505</f>
        <v>0</v>
      </c>
      <c r="Q1505" s="147">
        <v>0.13500000000000001</v>
      </c>
      <c r="R1505" s="147">
        <f>Q1505*H1505</f>
        <v>0.672705</v>
      </c>
      <c r="S1505" s="147">
        <v>0</v>
      </c>
      <c r="T1505" s="148">
        <f>S1505*H1505</f>
        <v>0</v>
      </c>
      <c r="AR1505" s="149" t="s">
        <v>585</v>
      </c>
      <c r="AT1505" s="149" t="s">
        <v>657</v>
      </c>
      <c r="AU1505" s="149" t="s">
        <v>85</v>
      </c>
      <c r="AY1505" s="17" t="s">
        <v>375</v>
      </c>
      <c r="BE1505" s="150">
        <f>IF(N1505="základní",J1505,0)</f>
        <v>0</v>
      </c>
      <c r="BF1505" s="150">
        <f>IF(N1505="snížená",J1505,0)</f>
        <v>0</v>
      </c>
      <c r="BG1505" s="150">
        <f>IF(N1505="zákl. přenesená",J1505,0)</f>
        <v>0</v>
      </c>
      <c r="BH1505" s="150">
        <f>IF(N1505="sníž. přenesená",J1505,0)</f>
        <v>0</v>
      </c>
      <c r="BI1505" s="150">
        <f>IF(N1505="nulová",J1505,0)</f>
        <v>0</v>
      </c>
      <c r="BJ1505" s="17" t="s">
        <v>83</v>
      </c>
      <c r="BK1505" s="150">
        <f>ROUND(I1505*H1505,2)</f>
        <v>0</v>
      </c>
      <c r="BL1505" s="17" t="s">
        <v>491</v>
      </c>
      <c r="BM1505" s="149" t="s">
        <v>5720</v>
      </c>
    </row>
    <row r="1506" spans="2:65" s="12" customFormat="1" ht="11.25" x14ac:dyDescent="0.2">
      <c r="B1506" s="151"/>
      <c r="D1506" s="152" t="s">
        <v>384</v>
      </c>
      <c r="F1506" s="154" t="s">
        <v>5721</v>
      </c>
      <c r="H1506" s="155">
        <v>4.9829999999999997</v>
      </c>
      <c r="I1506" s="156"/>
      <c r="L1506" s="151"/>
      <c r="M1506" s="157"/>
      <c r="T1506" s="158"/>
      <c r="AT1506" s="153" t="s">
        <v>384</v>
      </c>
      <c r="AU1506" s="153" t="s">
        <v>85</v>
      </c>
      <c r="AV1506" s="12" t="s">
        <v>85</v>
      </c>
      <c r="AW1506" s="12" t="s">
        <v>4</v>
      </c>
      <c r="AX1506" s="12" t="s">
        <v>83</v>
      </c>
      <c r="AY1506" s="153" t="s">
        <v>375</v>
      </c>
    </row>
    <row r="1507" spans="2:65" s="1" customFormat="1" ht="24.2" customHeight="1" x14ac:dyDescent="0.2">
      <c r="B1507" s="32"/>
      <c r="C1507" s="138" t="s">
        <v>5722</v>
      </c>
      <c r="D1507" s="138" t="s">
        <v>377</v>
      </c>
      <c r="E1507" s="139" t="s">
        <v>5723</v>
      </c>
      <c r="F1507" s="140" t="s">
        <v>5724</v>
      </c>
      <c r="G1507" s="141" t="s">
        <v>1308</v>
      </c>
      <c r="H1507" s="192"/>
      <c r="I1507" s="143"/>
      <c r="J1507" s="144">
        <f>ROUND(I1507*H1507,2)</f>
        <v>0</v>
      </c>
      <c r="K1507" s="140" t="s">
        <v>381</v>
      </c>
      <c r="L1507" s="32"/>
      <c r="M1507" s="145" t="s">
        <v>1</v>
      </c>
      <c r="N1507" s="146" t="s">
        <v>41</v>
      </c>
      <c r="P1507" s="147">
        <f>O1507*H1507</f>
        <v>0</v>
      </c>
      <c r="Q1507" s="147">
        <v>0</v>
      </c>
      <c r="R1507" s="147">
        <f>Q1507*H1507</f>
        <v>0</v>
      </c>
      <c r="S1507" s="147">
        <v>0</v>
      </c>
      <c r="T1507" s="148">
        <f>S1507*H1507</f>
        <v>0</v>
      </c>
      <c r="AR1507" s="149" t="s">
        <v>491</v>
      </c>
      <c r="AT1507" s="149" t="s">
        <v>377</v>
      </c>
      <c r="AU1507" s="149" t="s">
        <v>85</v>
      </c>
      <c r="AY1507" s="17" t="s">
        <v>375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83</v>
      </c>
      <c r="BK1507" s="150">
        <f>ROUND(I1507*H1507,2)</f>
        <v>0</v>
      </c>
      <c r="BL1507" s="17" t="s">
        <v>491</v>
      </c>
      <c r="BM1507" s="149" t="s">
        <v>5725</v>
      </c>
    </row>
    <row r="1508" spans="2:65" s="11" customFormat="1" ht="22.9" customHeight="1" x14ac:dyDescent="0.2">
      <c r="B1508" s="126"/>
      <c r="D1508" s="127" t="s">
        <v>75</v>
      </c>
      <c r="E1508" s="136" t="s">
        <v>1925</v>
      </c>
      <c r="F1508" s="136" t="s">
        <v>1926</v>
      </c>
      <c r="I1508" s="129"/>
      <c r="J1508" s="137">
        <f>BK1508</f>
        <v>0</v>
      </c>
      <c r="L1508" s="126"/>
      <c r="M1508" s="131"/>
      <c r="P1508" s="132">
        <f>SUM(P1509:P1524)</f>
        <v>0</v>
      </c>
      <c r="R1508" s="132">
        <f>SUM(R1509:R1524)</f>
        <v>1.8053972999999996</v>
      </c>
      <c r="T1508" s="133">
        <f>SUM(T1509:T1524)</f>
        <v>0.36442500000000005</v>
      </c>
      <c r="AR1508" s="127" t="s">
        <v>85</v>
      </c>
      <c r="AT1508" s="134" t="s">
        <v>75</v>
      </c>
      <c r="AU1508" s="134" t="s">
        <v>83</v>
      </c>
      <c r="AY1508" s="127" t="s">
        <v>375</v>
      </c>
      <c r="BK1508" s="135">
        <f>SUM(BK1509:BK1524)</f>
        <v>0</v>
      </c>
    </row>
    <row r="1509" spans="2:65" s="1" customFormat="1" ht="24.2" customHeight="1" x14ac:dyDescent="0.2">
      <c r="B1509" s="32"/>
      <c r="C1509" s="138" t="s">
        <v>5726</v>
      </c>
      <c r="D1509" s="138" t="s">
        <v>377</v>
      </c>
      <c r="E1509" s="139" t="s">
        <v>1928</v>
      </c>
      <c r="F1509" s="140" t="s">
        <v>4104</v>
      </c>
      <c r="G1509" s="141" t="s">
        <v>380</v>
      </c>
      <c r="H1509" s="142">
        <v>166.95</v>
      </c>
      <c r="I1509" s="143"/>
      <c r="J1509" s="144">
        <f>ROUND(I1509*H1509,2)</f>
        <v>0</v>
      </c>
      <c r="K1509" s="140" t="s">
        <v>381</v>
      </c>
      <c r="L1509" s="32"/>
      <c r="M1509" s="145" t="s">
        <v>1</v>
      </c>
      <c r="N1509" s="146" t="s">
        <v>41</v>
      </c>
      <c r="P1509" s="147">
        <f>O1509*H1509</f>
        <v>0</v>
      </c>
      <c r="Q1509" s="147">
        <v>3.0000000000000001E-5</v>
      </c>
      <c r="R1509" s="147">
        <f>Q1509*H1509</f>
        <v>5.0084999999999999E-3</v>
      </c>
      <c r="S1509" s="147">
        <v>0</v>
      </c>
      <c r="T1509" s="148">
        <f>S1509*H1509</f>
        <v>0</v>
      </c>
      <c r="AR1509" s="149" t="s">
        <v>491</v>
      </c>
      <c r="AT1509" s="149" t="s">
        <v>377</v>
      </c>
      <c r="AU1509" s="149" t="s">
        <v>85</v>
      </c>
      <c r="AY1509" s="17" t="s">
        <v>375</v>
      </c>
      <c r="BE1509" s="150">
        <f>IF(N1509="základní",J1509,0)</f>
        <v>0</v>
      </c>
      <c r="BF1509" s="150">
        <f>IF(N1509="snížená",J1509,0)</f>
        <v>0</v>
      </c>
      <c r="BG1509" s="150">
        <f>IF(N1509="zákl. přenesená",J1509,0)</f>
        <v>0</v>
      </c>
      <c r="BH1509" s="150">
        <f>IF(N1509="sníž. přenesená",J1509,0)</f>
        <v>0</v>
      </c>
      <c r="BI1509" s="150">
        <f>IF(N1509="nulová",J1509,0)</f>
        <v>0</v>
      </c>
      <c r="BJ1509" s="17" t="s">
        <v>83</v>
      </c>
      <c r="BK1509" s="150">
        <f>ROUND(I1509*H1509,2)</f>
        <v>0</v>
      </c>
      <c r="BL1509" s="17" t="s">
        <v>491</v>
      </c>
      <c r="BM1509" s="149" t="s">
        <v>1930</v>
      </c>
    </row>
    <row r="1510" spans="2:65" s="12" customFormat="1" ht="11.25" x14ac:dyDescent="0.2">
      <c r="B1510" s="151"/>
      <c r="D1510" s="152" t="s">
        <v>384</v>
      </c>
      <c r="E1510" s="153" t="s">
        <v>1</v>
      </c>
      <c r="F1510" s="154" t="s">
        <v>5727</v>
      </c>
      <c r="H1510" s="155">
        <v>230.46</v>
      </c>
      <c r="I1510" s="156"/>
      <c r="L1510" s="151"/>
      <c r="M1510" s="157"/>
      <c r="T1510" s="158"/>
      <c r="AT1510" s="153" t="s">
        <v>384</v>
      </c>
      <c r="AU1510" s="153" t="s">
        <v>85</v>
      </c>
      <c r="AV1510" s="12" t="s">
        <v>85</v>
      </c>
      <c r="AW1510" s="12" t="s">
        <v>32</v>
      </c>
      <c r="AX1510" s="12" t="s">
        <v>76</v>
      </c>
      <c r="AY1510" s="153" t="s">
        <v>375</v>
      </c>
    </row>
    <row r="1511" spans="2:65" s="12" customFormat="1" ht="11.25" x14ac:dyDescent="0.2">
      <c r="B1511" s="151"/>
      <c r="D1511" s="152" t="s">
        <v>384</v>
      </c>
      <c r="E1511" s="153" t="s">
        <v>1</v>
      </c>
      <c r="F1511" s="154" t="s">
        <v>5728</v>
      </c>
      <c r="H1511" s="155">
        <v>-7.66</v>
      </c>
      <c r="I1511" s="156"/>
      <c r="L1511" s="151"/>
      <c r="M1511" s="157"/>
      <c r="T1511" s="158"/>
      <c r="AT1511" s="153" t="s">
        <v>384</v>
      </c>
      <c r="AU1511" s="153" t="s">
        <v>85</v>
      </c>
      <c r="AV1511" s="12" t="s">
        <v>85</v>
      </c>
      <c r="AW1511" s="12" t="s">
        <v>32</v>
      </c>
      <c r="AX1511" s="12" t="s">
        <v>76</v>
      </c>
      <c r="AY1511" s="153" t="s">
        <v>375</v>
      </c>
    </row>
    <row r="1512" spans="2:65" s="12" customFormat="1" ht="11.25" x14ac:dyDescent="0.2">
      <c r="B1512" s="151"/>
      <c r="D1512" s="152" t="s">
        <v>384</v>
      </c>
      <c r="E1512" s="153" t="s">
        <v>1</v>
      </c>
      <c r="F1512" s="154" t="s">
        <v>5729</v>
      </c>
      <c r="H1512" s="155">
        <v>-55.85</v>
      </c>
      <c r="I1512" s="156"/>
      <c r="L1512" s="151"/>
      <c r="M1512" s="157"/>
      <c r="T1512" s="158"/>
      <c r="AT1512" s="153" t="s">
        <v>384</v>
      </c>
      <c r="AU1512" s="153" t="s">
        <v>85</v>
      </c>
      <c r="AV1512" s="12" t="s">
        <v>85</v>
      </c>
      <c r="AW1512" s="12" t="s">
        <v>32</v>
      </c>
      <c r="AX1512" s="12" t="s">
        <v>76</v>
      </c>
      <c r="AY1512" s="153" t="s">
        <v>375</v>
      </c>
    </row>
    <row r="1513" spans="2:65" s="13" customFormat="1" ht="11.25" x14ac:dyDescent="0.2">
      <c r="B1513" s="159"/>
      <c r="D1513" s="152" t="s">
        <v>384</v>
      </c>
      <c r="E1513" s="160" t="s">
        <v>1</v>
      </c>
      <c r="F1513" s="161" t="s">
        <v>387</v>
      </c>
      <c r="H1513" s="162">
        <v>166.95</v>
      </c>
      <c r="I1513" s="163"/>
      <c r="L1513" s="159"/>
      <c r="M1513" s="164"/>
      <c r="T1513" s="165"/>
      <c r="AT1513" s="160" t="s">
        <v>384</v>
      </c>
      <c r="AU1513" s="160" t="s">
        <v>85</v>
      </c>
      <c r="AV1513" s="13" t="s">
        <v>382</v>
      </c>
      <c r="AW1513" s="13" t="s">
        <v>32</v>
      </c>
      <c r="AX1513" s="13" t="s">
        <v>83</v>
      </c>
      <c r="AY1513" s="160" t="s">
        <v>375</v>
      </c>
    </row>
    <row r="1514" spans="2:65" s="1" customFormat="1" ht="24.2" customHeight="1" x14ac:dyDescent="0.2">
      <c r="B1514" s="32"/>
      <c r="C1514" s="138" t="s">
        <v>5730</v>
      </c>
      <c r="D1514" s="138" t="s">
        <v>377</v>
      </c>
      <c r="E1514" s="139" t="s">
        <v>1933</v>
      </c>
      <c r="F1514" s="140" t="s">
        <v>4107</v>
      </c>
      <c r="G1514" s="141" t="s">
        <v>380</v>
      </c>
      <c r="H1514" s="142">
        <v>166.95</v>
      </c>
      <c r="I1514" s="143"/>
      <c r="J1514" s="144">
        <f>ROUND(I1514*H1514,2)</f>
        <v>0</v>
      </c>
      <c r="K1514" s="140" t="s">
        <v>381</v>
      </c>
      <c r="L1514" s="32"/>
      <c r="M1514" s="145" t="s">
        <v>1</v>
      </c>
      <c r="N1514" s="146" t="s">
        <v>41</v>
      </c>
      <c r="P1514" s="147">
        <f>O1514*H1514</f>
        <v>0</v>
      </c>
      <c r="Q1514" s="147">
        <v>7.5799999999999999E-3</v>
      </c>
      <c r="R1514" s="147">
        <f>Q1514*H1514</f>
        <v>1.2654809999999999</v>
      </c>
      <c r="S1514" s="147">
        <v>0</v>
      </c>
      <c r="T1514" s="148">
        <f>S1514*H1514</f>
        <v>0</v>
      </c>
      <c r="AR1514" s="149" t="s">
        <v>491</v>
      </c>
      <c r="AT1514" s="149" t="s">
        <v>377</v>
      </c>
      <c r="AU1514" s="149" t="s">
        <v>85</v>
      </c>
      <c r="AY1514" s="17" t="s">
        <v>375</v>
      </c>
      <c r="BE1514" s="150">
        <f>IF(N1514="základní",J1514,0)</f>
        <v>0</v>
      </c>
      <c r="BF1514" s="150">
        <f>IF(N1514="snížená",J1514,0)</f>
        <v>0</v>
      </c>
      <c r="BG1514" s="150">
        <f>IF(N1514="zákl. přenesená",J1514,0)</f>
        <v>0</v>
      </c>
      <c r="BH1514" s="150">
        <f>IF(N1514="sníž. přenesená",J1514,0)</f>
        <v>0</v>
      </c>
      <c r="BI1514" s="150">
        <f>IF(N1514="nulová",J1514,0)</f>
        <v>0</v>
      </c>
      <c r="BJ1514" s="17" t="s">
        <v>83</v>
      </c>
      <c r="BK1514" s="150">
        <f>ROUND(I1514*H1514,2)</f>
        <v>0</v>
      </c>
      <c r="BL1514" s="17" t="s">
        <v>491</v>
      </c>
      <c r="BM1514" s="149" t="s">
        <v>1935</v>
      </c>
    </row>
    <row r="1515" spans="2:65" s="1" customFormat="1" ht="24.2" customHeight="1" x14ac:dyDescent="0.2">
      <c r="B1515" s="32"/>
      <c r="C1515" s="138" t="s">
        <v>5731</v>
      </c>
      <c r="D1515" s="138" t="s">
        <v>377</v>
      </c>
      <c r="E1515" s="139" t="s">
        <v>5732</v>
      </c>
      <c r="F1515" s="140" t="s">
        <v>5733</v>
      </c>
      <c r="G1515" s="141" t="s">
        <v>380</v>
      </c>
      <c r="H1515" s="142">
        <v>145.77000000000001</v>
      </c>
      <c r="I1515" s="143"/>
      <c r="J1515" s="144">
        <f>ROUND(I1515*H1515,2)</f>
        <v>0</v>
      </c>
      <c r="K1515" s="140" t="s">
        <v>381</v>
      </c>
      <c r="L1515" s="32"/>
      <c r="M1515" s="145" t="s">
        <v>1</v>
      </c>
      <c r="N1515" s="146" t="s">
        <v>41</v>
      </c>
      <c r="P1515" s="147">
        <f>O1515*H1515</f>
        <v>0</v>
      </c>
      <c r="Q1515" s="147">
        <v>0</v>
      </c>
      <c r="R1515" s="147">
        <f>Q1515*H1515</f>
        <v>0</v>
      </c>
      <c r="S1515" s="147">
        <v>2.5000000000000001E-3</v>
      </c>
      <c r="T1515" s="148">
        <f>S1515*H1515</f>
        <v>0.36442500000000005</v>
      </c>
      <c r="AR1515" s="149" t="s">
        <v>491</v>
      </c>
      <c r="AT1515" s="149" t="s">
        <v>377</v>
      </c>
      <c r="AU1515" s="149" t="s">
        <v>85</v>
      </c>
      <c r="AY1515" s="17" t="s">
        <v>375</v>
      </c>
      <c r="BE1515" s="150">
        <f>IF(N1515="základní",J1515,0)</f>
        <v>0</v>
      </c>
      <c r="BF1515" s="150">
        <f>IF(N1515="snížená",J1515,0)</f>
        <v>0</v>
      </c>
      <c r="BG1515" s="150">
        <f>IF(N1515="zákl. přenesená",J1515,0)</f>
        <v>0</v>
      </c>
      <c r="BH1515" s="150">
        <f>IF(N1515="sníž. přenesená",J1515,0)</f>
        <v>0</v>
      </c>
      <c r="BI1515" s="150">
        <f>IF(N1515="nulová",J1515,0)</f>
        <v>0</v>
      </c>
      <c r="BJ1515" s="17" t="s">
        <v>83</v>
      </c>
      <c r="BK1515" s="150">
        <f>ROUND(I1515*H1515,2)</f>
        <v>0</v>
      </c>
      <c r="BL1515" s="17" t="s">
        <v>491</v>
      </c>
      <c r="BM1515" s="149" t="s">
        <v>5734</v>
      </c>
    </row>
    <row r="1516" spans="2:65" s="14" customFormat="1" ht="11.25" x14ac:dyDescent="0.2">
      <c r="B1516" s="166"/>
      <c r="D1516" s="152" t="s">
        <v>384</v>
      </c>
      <c r="E1516" s="167" t="s">
        <v>1</v>
      </c>
      <c r="F1516" s="168" t="s">
        <v>522</v>
      </c>
      <c r="H1516" s="167" t="s">
        <v>1</v>
      </c>
      <c r="I1516" s="169"/>
      <c r="L1516" s="166"/>
      <c r="M1516" s="170"/>
      <c r="T1516" s="171"/>
      <c r="AT1516" s="167" t="s">
        <v>384</v>
      </c>
      <c r="AU1516" s="167" t="s">
        <v>85</v>
      </c>
      <c r="AV1516" s="14" t="s">
        <v>83</v>
      </c>
      <c r="AW1516" s="14" t="s">
        <v>32</v>
      </c>
      <c r="AX1516" s="14" t="s">
        <v>76</v>
      </c>
      <c r="AY1516" s="167" t="s">
        <v>375</v>
      </c>
    </row>
    <row r="1517" spans="2:65" s="12" customFormat="1" ht="11.25" x14ac:dyDescent="0.2">
      <c r="B1517" s="151"/>
      <c r="D1517" s="152" t="s">
        <v>384</v>
      </c>
      <c r="E1517" s="153" t="s">
        <v>1</v>
      </c>
      <c r="F1517" s="154" t="s">
        <v>5735</v>
      </c>
      <c r="H1517" s="155">
        <v>28.55</v>
      </c>
      <c r="I1517" s="156"/>
      <c r="L1517" s="151"/>
      <c r="M1517" s="157"/>
      <c r="T1517" s="158"/>
      <c r="AT1517" s="153" t="s">
        <v>384</v>
      </c>
      <c r="AU1517" s="153" t="s">
        <v>85</v>
      </c>
      <c r="AV1517" s="12" t="s">
        <v>85</v>
      </c>
      <c r="AW1517" s="12" t="s">
        <v>32</v>
      </c>
      <c r="AX1517" s="12" t="s">
        <v>76</v>
      </c>
      <c r="AY1517" s="153" t="s">
        <v>375</v>
      </c>
    </row>
    <row r="1518" spans="2:65" s="14" customFormat="1" ht="11.25" x14ac:dyDescent="0.2">
      <c r="B1518" s="166"/>
      <c r="D1518" s="152" t="s">
        <v>384</v>
      </c>
      <c r="E1518" s="167" t="s">
        <v>1</v>
      </c>
      <c r="F1518" s="168" t="s">
        <v>4741</v>
      </c>
      <c r="H1518" s="167" t="s">
        <v>1</v>
      </c>
      <c r="I1518" s="169"/>
      <c r="L1518" s="166"/>
      <c r="M1518" s="170"/>
      <c r="T1518" s="171"/>
      <c r="AT1518" s="167" t="s">
        <v>384</v>
      </c>
      <c r="AU1518" s="167" t="s">
        <v>85</v>
      </c>
      <c r="AV1518" s="14" t="s">
        <v>83</v>
      </c>
      <c r="AW1518" s="14" t="s">
        <v>32</v>
      </c>
      <c r="AX1518" s="14" t="s">
        <v>76</v>
      </c>
      <c r="AY1518" s="167" t="s">
        <v>375</v>
      </c>
    </row>
    <row r="1519" spans="2:65" s="12" customFormat="1" ht="11.25" x14ac:dyDescent="0.2">
      <c r="B1519" s="151"/>
      <c r="D1519" s="152" t="s">
        <v>384</v>
      </c>
      <c r="E1519" s="153" t="s">
        <v>1</v>
      </c>
      <c r="F1519" s="154" t="s">
        <v>5736</v>
      </c>
      <c r="H1519" s="155">
        <v>117.22</v>
      </c>
      <c r="I1519" s="156"/>
      <c r="L1519" s="151"/>
      <c r="M1519" s="157"/>
      <c r="T1519" s="158"/>
      <c r="AT1519" s="153" t="s">
        <v>384</v>
      </c>
      <c r="AU1519" s="153" t="s">
        <v>85</v>
      </c>
      <c r="AV1519" s="12" t="s">
        <v>85</v>
      </c>
      <c r="AW1519" s="12" t="s">
        <v>32</v>
      </c>
      <c r="AX1519" s="12" t="s">
        <v>76</v>
      </c>
      <c r="AY1519" s="153" t="s">
        <v>375</v>
      </c>
    </row>
    <row r="1520" spans="2:65" s="13" customFormat="1" ht="11.25" x14ac:dyDescent="0.2">
      <c r="B1520" s="159"/>
      <c r="D1520" s="152" t="s">
        <v>384</v>
      </c>
      <c r="E1520" s="160" t="s">
        <v>1</v>
      </c>
      <c r="F1520" s="161" t="s">
        <v>387</v>
      </c>
      <c r="H1520" s="162">
        <v>145.77000000000001</v>
      </c>
      <c r="I1520" s="163"/>
      <c r="L1520" s="159"/>
      <c r="M1520" s="164"/>
      <c r="T1520" s="165"/>
      <c r="AT1520" s="160" t="s">
        <v>384</v>
      </c>
      <c r="AU1520" s="160" t="s">
        <v>85</v>
      </c>
      <c r="AV1520" s="13" t="s">
        <v>382</v>
      </c>
      <c r="AW1520" s="13" t="s">
        <v>32</v>
      </c>
      <c r="AX1520" s="13" t="s">
        <v>83</v>
      </c>
      <c r="AY1520" s="160" t="s">
        <v>375</v>
      </c>
    </row>
    <row r="1521" spans="2:65" s="1" customFormat="1" ht="16.5" customHeight="1" x14ac:dyDescent="0.2">
      <c r="B1521" s="32"/>
      <c r="C1521" s="138" t="s">
        <v>5737</v>
      </c>
      <c r="D1521" s="138" t="s">
        <v>377</v>
      </c>
      <c r="E1521" s="139" t="s">
        <v>1937</v>
      </c>
      <c r="F1521" s="140" t="s">
        <v>1938</v>
      </c>
      <c r="G1521" s="141" t="s">
        <v>380</v>
      </c>
      <c r="H1521" s="142">
        <v>166.95</v>
      </c>
      <c r="I1521" s="143"/>
      <c r="J1521" s="144">
        <f>ROUND(I1521*H1521,2)</f>
        <v>0</v>
      </c>
      <c r="K1521" s="140" t="s">
        <v>381</v>
      </c>
      <c r="L1521" s="32"/>
      <c r="M1521" s="145" t="s">
        <v>1</v>
      </c>
      <c r="N1521" s="146" t="s">
        <v>41</v>
      </c>
      <c r="P1521" s="147">
        <f>O1521*H1521</f>
        <v>0</v>
      </c>
      <c r="Q1521" s="147">
        <v>2.9999999999999997E-4</v>
      </c>
      <c r="R1521" s="147">
        <f>Q1521*H1521</f>
        <v>5.0084999999999991E-2</v>
      </c>
      <c r="S1521" s="147">
        <v>0</v>
      </c>
      <c r="T1521" s="148">
        <f>S1521*H1521</f>
        <v>0</v>
      </c>
      <c r="AR1521" s="149" t="s">
        <v>491</v>
      </c>
      <c r="AT1521" s="149" t="s">
        <v>377</v>
      </c>
      <c r="AU1521" s="149" t="s">
        <v>85</v>
      </c>
      <c r="AY1521" s="17" t="s">
        <v>375</v>
      </c>
      <c r="BE1521" s="150">
        <f>IF(N1521="základní",J1521,0)</f>
        <v>0</v>
      </c>
      <c r="BF1521" s="150">
        <f>IF(N1521="snížená",J1521,0)</f>
        <v>0</v>
      </c>
      <c r="BG1521" s="150">
        <f>IF(N1521="zákl. přenesená",J1521,0)</f>
        <v>0</v>
      </c>
      <c r="BH1521" s="150">
        <f>IF(N1521="sníž. přenesená",J1521,0)</f>
        <v>0</v>
      </c>
      <c r="BI1521" s="150">
        <f>IF(N1521="nulová",J1521,0)</f>
        <v>0</v>
      </c>
      <c r="BJ1521" s="17" t="s">
        <v>83</v>
      </c>
      <c r="BK1521" s="150">
        <f>ROUND(I1521*H1521,2)</f>
        <v>0</v>
      </c>
      <c r="BL1521" s="17" t="s">
        <v>491</v>
      </c>
      <c r="BM1521" s="149" t="s">
        <v>1939</v>
      </c>
    </row>
    <row r="1522" spans="2:65" s="1" customFormat="1" ht="16.5" customHeight="1" x14ac:dyDescent="0.2">
      <c r="B1522" s="32"/>
      <c r="C1522" s="179" t="s">
        <v>5738</v>
      </c>
      <c r="D1522" s="179" t="s">
        <v>657</v>
      </c>
      <c r="E1522" s="180" t="s">
        <v>1941</v>
      </c>
      <c r="F1522" s="181" t="s">
        <v>1942</v>
      </c>
      <c r="G1522" s="182" t="s">
        <v>380</v>
      </c>
      <c r="H1522" s="183">
        <v>183.64500000000001</v>
      </c>
      <c r="I1522" s="184"/>
      <c r="J1522" s="185">
        <f>ROUND(I1522*H1522,2)</f>
        <v>0</v>
      </c>
      <c r="K1522" s="181" t="s">
        <v>381</v>
      </c>
      <c r="L1522" s="186"/>
      <c r="M1522" s="187" t="s">
        <v>1</v>
      </c>
      <c r="N1522" s="188" t="s">
        <v>41</v>
      </c>
      <c r="P1522" s="147">
        <f>O1522*H1522</f>
        <v>0</v>
      </c>
      <c r="Q1522" s="147">
        <v>2.64E-3</v>
      </c>
      <c r="R1522" s="147">
        <f>Q1522*H1522</f>
        <v>0.4848228</v>
      </c>
      <c r="S1522" s="147">
        <v>0</v>
      </c>
      <c r="T1522" s="148">
        <f>S1522*H1522</f>
        <v>0</v>
      </c>
      <c r="AR1522" s="149" t="s">
        <v>585</v>
      </c>
      <c r="AT1522" s="149" t="s">
        <v>657</v>
      </c>
      <c r="AU1522" s="149" t="s">
        <v>85</v>
      </c>
      <c r="AY1522" s="17" t="s">
        <v>375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83</v>
      </c>
      <c r="BK1522" s="150">
        <f>ROUND(I1522*H1522,2)</f>
        <v>0</v>
      </c>
      <c r="BL1522" s="17" t="s">
        <v>491</v>
      </c>
      <c r="BM1522" s="149" t="s">
        <v>1943</v>
      </c>
    </row>
    <row r="1523" spans="2:65" s="12" customFormat="1" ht="11.25" x14ac:dyDescent="0.2">
      <c r="B1523" s="151"/>
      <c r="D1523" s="152" t="s">
        <v>384</v>
      </c>
      <c r="F1523" s="154" t="s">
        <v>5739</v>
      </c>
      <c r="H1523" s="155">
        <v>183.64500000000001</v>
      </c>
      <c r="I1523" s="156"/>
      <c r="L1523" s="151"/>
      <c r="M1523" s="157"/>
      <c r="T1523" s="158"/>
      <c r="AT1523" s="153" t="s">
        <v>384</v>
      </c>
      <c r="AU1523" s="153" t="s">
        <v>85</v>
      </c>
      <c r="AV1523" s="12" t="s">
        <v>85</v>
      </c>
      <c r="AW1523" s="12" t="s">
        <v>4</v>
      </c>
      <c r="AX1523" s="12" t="s">
        <v>83</v>
      </c>
      <c r="AY1523" s="153" t="s">
        <v>375</v>
      </c>
    </row>
    <row r="1524" spans="2:65" s="1" customFormat="1" ht="24.2" customHeight="1" x14ac:dyDescent="0.2">
      <c r="B1524" s="32"/>
      <c r="C1524" s="138" t="s">
        <v>5740</v>
      </c>
      <c r="D1524" s="138" t="s">
        <v>377</v>
      </c>
      <c r="E1524" s="139" t="s">
        <v>1946</v>
      </c>
      <c r="F1524" s="140" t="s">
        <v>1947</v>
      </c>
      <c r="G1524" s="141" t="s">
        <v>1308</v>
      </c>
      <c r="H1524" s="192"/>
      <c r="I1524" s="143"/>
      <c r="J1524" s="144">
        <f>ROUND(I1524*H1524,2)</f>
        <v>0</v>
      </c>
      <c r="K1524" s="140" t="s">
        <v>381</v>
      </c>
      <c r="L1524" s="32"/>
      <c r="M1524" s="145" t="s">
        <v>1</v>
      </c>
      <c r="N1524" s="146" t="s">
        <v>41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491</v>
      </c>
      <c r="AT1524" s="149" t="s">
        <v>377</v>
      </c>
      <c r="AU1524" s="149" t="s">
        <v>85</v>
      </c>
      <c r="AY1524" s="17" t="s">
        <v>375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491</v>
      </c>
      <c r="BM1524" s="149" t="s">
        <v>5741</v>
      </c>
    </row>
    <row r="1525" spans="2:65" s="11" customFormat="1" ht="22.9" customHeight="1" x14ac:dyDescent="0.2">
      <c r="B1525" s="126"/>
      <c r="D1525" s="127" t="s">
        <v>75</v>
      </c>
      <c r="E1525" s="136" t="s">
        <v>1949</v>
      </c>
      <c r="F1525" s="136" t="s">
        <v>1950</v>
      </c>
      <c r="I1525" s="129"/>
      <c r="J1525" s="137">
        <f>BK1525</f>
        <v>0</v>
      </c>
      <c r="L1525" s="126"/>
      <c r="M1525" s="131"/>
      <c r="P1525" s="132">
        <f>SUM(P1526:P1533)</f>
        <v>0</v>
      </c>
      <c r="R1525" s="132">
        <f>SUM(R1526:R1533)</f>
        <v>1.2160980000000001</v>
      </c>
      <c r="T1525" s="133">
        <f>SUM(T1526:T1533)</f>
        <v>0</v>
      </c>
      <c r="AR1525" s="127" t="s">
        <v>85</v>
      </c>
      <c r="AT1525" s="134" t="s">
        <v>75</v>
      </c>
      <c r="AU1525" s="134" t="s">
        <v>83</v>
      </c>
      <c r="AY1525" s="127" t="s">
        <v>375</v>
      </c>
      <c r="BK1525" s="135">
        <f>SUM(BK1526:BK1533)</f>
        <v>0</v>
      </c>
    </row>
    <row r="1526" spans="2:65" s="1" customFormat="1" ht="24.2" customHeight="1" x14ac:dyDescent="0.2">
      <c r="B1526" s="32"/>
      <c r="C1526" s="138" t="s">
        <v>5742</v>
      </c>
      <c r="D1526" s="138" t="s">
        <v>377</v>
      </c>
      <c r="E1526" s="139" t="s">
        <v>1952</v>
      </c>
      <c r="F1526" s="140" t="s">
        <v>1953</v>
      </c>
      <c r="G1526" s="141" t="s">
        <v>380</v>
      </c>
      <c r="H1526" s="142">
        <v>467.73</v>
      </c>
      <c r="I1526" s="143"/>
      <c r="J1526" s="144">
        <f>ROUND(I1526*H1526,2)</f>
        <v>0</v>
      </c>
      <c r="K1526" s="140" t="s">
        <v>381</v>
      </c>
      <c r="L1526" s="32"/>
      <c r="M1526" s="145" t="s">
        <v>1</v>
      </c>
      <c r="N1526" s="146" t="s">
        <v>41</v>
      </c>
      <c r="P1526" s="147">
        <f>O1526*H1526</f>
        <v>0</v>
      </c>
      <c r="Q1526" s="147">
        <v>2.9999999999999997E-4</v>
      </c>
      <c r="R1526" s="147">
        <f>Q1526*H1526</f>
        <v>0.140319</v>
      </c>
      <c r="S1526" s="147">
        <v>0</v>
      </c>
      <c r="T1526" s="148">
        <f>S1526*H1526</f>
        <v>0</v>
      </c>
      <c r="AR1526" s="149" t="s">
        <v>491</v>
      </c>
      <c r="AT1526" s="149" t="s">
        <v>377</v>
      </c>
      <c r="AU1526" s="149" t="s">
        <v>85</v>
      </c>
      <c r="AY1526" s="17" t="s">
        <v>375</v>
      </c>
      <c r="BE1526" s="150">
        <f>IF(N1526="základní",J1526,0)</f>
        <v>0</v>
      </c>
      <c r="BF1526" s="150">
        <f>IF(N1526="snížená",J1526,0)</f>
        <v>0</v>
      </c>
      <c r="BG1526" s="150">
        <f>IF(N1526="zákl. přenesená",J1526,0)</f>
        <v>0</v>
      </c>
      <c r="BH1526" s="150">
        <f>IF(N1526="sníž. přenesená",J1526,0)</f>
        <v>0</v>
      </c>
      <c r="BI1526" s="150">
        <f>IF(N1526="nulová",J1526,0)</f>
        <v>0</v>
      </c>
      <c r="BJ1526" s="17" t="s">
        <v>83</v>
      </c>
      <c r="BK1526" s="150">
        <f>ROUND(I1526*H1526,2)</f>
        <v>0</v>
      </c>
      <c r="BL1526" s="17" t="s">
        <v>491</v>
      </c>
      <c r="BM1526" s="149" t="s">
        <v>1954</v>
      </c>
    </row>
    <row r="1527" spans="2:65" s="14" customFormat="1" ht="11.25" x14ac:dyDescent="0.2">
      <c r="B1527" s="166"/>
      <c r="D1527" s="152" t="s">
        <v>384</v>
      </c>
      <c r="E1527" s="167" t="s">
        <v>1</v>
      </c>
      <c r="F1527" s="168" t="s">
        <v>1009</v>
      </c>
      <c r="H1527" s="167" t="s">
        <v>1</v>
      </c>
      <c r="I1527" s="169"/>
      <c r="L1527" s="166"/>
      <c r="M1527" s="170"/>
      <c r="T1527" s="171"/>
      <c r="AT1527" s="167" t="s">
        <v>384</v>
      </c>
      <c r="AU1527" s="167" t="s">
        <v>85</v>
      </c>
      <c r="AV1527" s="14" t="s">
        <v>83</v>
      </c>
      <c r="AW1527" s="14" t="s">
        <v>32</v>
      </c>
      <c r="AX1527" s="14" t="s">
        <v>76</v>
      </c>
      <c r="AY1527" s="167" t="s">
        <v>375</v>
      </c>
    </row>
    <row r="1528" spans="2:65" s="12" customFormat="1" ht="11.25" x14ac:dyDescent="0.2">
      <c r="B1528" s="151"/>
      <c r="D1528" s="152" t="s">
        <v>384</v>
      </c>
      <c r="E1528" s="153" t="s">
        <v>1</v>
      </c>
      <c r="F1528" s="154" t="s">
        <v>5743</v>
      </c>
      <c r="H1528" s="155">
        <v>464.67</v>
      </c>
      <c r="I1528" s="156"/>
      <c r="L1528" s="151"/>
      <c r="M1528" s="157"/>
      <c r="T1528" s="158"/>
      <c r="AT1528" s="153" t="s">
        <v>384</v>
      </c>
      <c r="AU1528" s="153" t="s">
        <v>85</v>
      </c>
      <c r="AV1528" s="12" t="s">
        <v>85</v>
      </c>
      <c r="AW1528" s="12" t="s">
        <v>32</v>
      </c>
      <c r="AX1528" s="12" t="s">
        <v>76</v>
      </c>
      <c r="AY1528" s="153" t="s">
        <v>375</v>
      </c>
    </row>
    <row r="1529" spans="2:65" s="12" customFormat="1" ht="11.25" x14ac:dyDescent="0.2">
      <c r="B1529" s="151"/>
      <c r="D1529" s="152" t="s">
        <v>384</v>
      </c>
      <c r="E1529" s="153" t="s">
        <v>1</v>
      </c>
      <c r="F1529" s="154" t="s">
        <v>4411</v>
      </c>
      <c r="H1529" s="155">
        <v>3.06</v>
      </c>
      <c r="I1529" s="156"/>
      <c r="L1529" s="151"/>
      <c r="M1529" s="157"/>
      <c r="T1529" s="158"/>
      <c r="AT1529" s="153" t="s">
        <v>384</v>
      </c>
      <c r="AU1529" s="153" t="s">
        <v>85</v>
      </c>
      <c r="AV1529" s="12" t="s">
        <v>85</v>
      </c>
      <c r="AW1529" s="12" t="s">
        <v>32</v>
      </c>
      <c r="AX1529" s="12" t="s">
        <v>76</v>
      </c>
      <c r="AY1529" s="153" t="s">
        <v>375</v>
      </c>
    </row>
    <row r="1530" spans="2:65" s="13" customFormat="1" ht="11.25" x14ac:dyDescent="0.2">
      <c r="B1530" s="159"/>
      <c r="D1530" s="152" t="s">
        <v>384</v>
      </c>
      <c r="E1530" s="160" t="s">
        <v>1</v>
      </c>
      <c r="F1530" s="161" t="s">
        <v>387</v>
      </c>
      <c r="H1530" s="162">
        <v>467.73</v>
      </c>
      <c r="I1530" s="163"/>
      <c r="L1530" s="159"/>
      <c r="M1530" s="164"/>
      <c r="T1530" s="165"/>
      <c r="AT1530" s="160" t="s">
        <v>384</v>
      </c>
      <c r="AU1530" s="160" t="s">
        <v>85</v>
      </c>
      <c r="AV1530" s="13" t="s">
        <v>382</v>
      </c>
      <c r="AW1530" s="13" t="s">
        <v>32</v>
      </c>
      <c r="AX1530" s="13" t="s">
        <v>83</v>
      </c>
      <c r="AY1530" s="160" t="s">
        <v>375</v>
      </c>
    </row>
    <row r="1531" spans="2:65" s="1" customFormat="1" ht="16.5" customHeight="1" x14ac:dyDescent="0.2">
      <c r="B1531" s="32"/>
      <c r="C1531" s="138" t="s">
        <v>5744</v>
      </c>
      <c r="D1531" s="138" t="s">
        <v>377</v>
      </c>
      <c r="E1531" s="139" t="s">
        <v>1957</v>
      </c>
      <c r="F1531" s="140" t="s">
        <v>1958</v>
      </c>
      <c r="G1531" s="141" t="s">
        <v>380</v>
      </c>
      <c r="H1531" s="142">
        <v>467.73</v>
      </c>
      <c r="I1531" s="143"/>
      <c r="J1531" s="144">
        <f>ROUND(I1531*H1531,2)</f>
        <v>0</v>
      </c>
      <c r="K1531" s="140" t="s">
        <v>1170</v>
      </c>
      <c r="L1531" s="32"/>
      <c r="M1531" s="145" t="s">
        <v>1</v>
      </c>
      <c r="N1531" s="146" t="s">
        <v>41</v>
      </c>
      <c r="P1531" s="147">
        <f>O1531*H1531</f>
        <v>0</v>
      </c>
      <c r="Q1531" s="147">
        <v>2.3E-3</v>
      </c>
      <c r="R1531" s="147">
        <f>Q1531*H1531</f>
        <v>1.075779</v>
      </c>
      <c r="S1531" s="147">
        <v>0</v>
      </c>
      <c r="T1531" s="148">
        <f>S1531*H1531</f>
        <v>0</v>
      </c>
      <c r="AR1531" s="149" t="s">
        <v>491</v>
      </c>
      <c r="AT1531" s="149" t="s">
        <v>377</v>
      </c>
      <c r="AU1531" s="149" t="s">
        <v>85</v>
      </c>
      <c r="AY1531" s="17" t="s">
        <v>375</v>
      </c>
      <c r="BE1531" s="150">
        <f>IF(N1531="základní",J1531,0)</f>
        <v>0</v>
      </c>
      <c r="BF1531" s="150">
        <f>IF(N1531="snížená",J1531,0)</f>
        <v>0</v>
      </c>
      <c r="BG1531" s="150">
        <f>IF(N1531="zákl. přenesená",J1531,0)</f>
        <v>0</v>
      </c>
      <c r="BH1531" s="150">
        <f>IF(N1531="sníž. přenesená",J1531,0)</f>
        <v>0</v>
      </c>
      <c r="BI1531" s="150">
        <f>IF(N1531="nulová",J1531,0)</f>
        <v>0</v>
      </c>
      <c r="BJ1531" s="17" t="s">
        <v>83</v>
      </c>
      <c r="BK1531" s="150">
        <f>ROUND(I1531*H1531,2)</f>
        <v>0</v>
      </c>
      <c r="BL1531" s="17" t="s">
        <v>491</v>
      </c>
      <c r="BM1531" s="149" t="s">
        <v>1959</v>
      </c>
    </row>
    <row r="1532" spans="2:65" s="1" customFormat="1" ht="19.5" x14ac:dyDescent="0.2">
      <c r="B1532" s="32"/>
      <c r="D1532" s="152" t="s">
        <v>1139</v>
      </c>
      <c r="F1532" s="189" t="s">
        <v>1960</v>
      </c>
      <c r="I1532" s="190"/>
      <c r="L1532" s="32"/>
      <c r="M1532" s="191"/>
      <c r="T1532" s="56"/>
      <c r="AT1532" s="17" t="s">
        <v>1139</v>
      </c>
      <c r="AU1532" s="17" t="s">
        <v>85</v>
      </c>
    </row>
    <row r="1533" spans="2:65" s="1" customFormat="1" ht="24.2" customHeight="1" x14ac:dyDescent="0.2">
      <c r="B1533" s="32"/>
      <c r="C1533" s="138" t="s">
        <v>5745</v>
      </c>
      <c r="D1533" s="138" t="s">
        <v>377</v>
      </c>
      <c r="E1533" s="139" t="s">
        <v>1962</v>
      </c>
      <c r="F1533" s="140" t="s">
        <v>1963</v>
      </c>
      <c r="G1533" s="141" t="s">
        <v>1308</v>
      </c>
      <c r="H1533" s="192"/>
      <c r="I1533" s="143"/>
      <c r="J1533" s="144">
        <f>ROUND(I1533*H1533,2)</f>
        <v>0</v>
      </c>
      <c r="K1533" s="140" t="s">
        <v>381</v>
      </c>
      <c r="L1533" s="32"/>
      <c r="M1533" s="145" t="s">
        <v>1</v>
      </c>
      <c r="N1533" s="146" t="s">
        <v>41</v>
      </c>
      <c r="P1533" s="147">
        <f>O1533*H1533</f>
        <v>0</v>
      </c>
      <c r="Q1533" s="147">
        <v>0</v>
      </c>
      <c r="R1533" s="147">
        <f>Q1533*H1533</f>
        <v>0</v>
      </c>
      <c r="S1533" s="147">
        <v>0</v>
      </c>
      <c r="T1533" s="148">
        <f>S1533*H1533</f>
        <v>0</v>
      </c>
      <c r="AR1533" s="149" t="s">
        <v>491</v>
      </c>
      <c r="AT1533" s="149" t="s">
        <v>377</v>
      </c>
      <c r="AU1533" s="149" t="s">
        <v>85</v>
      </c>
      <c r="AY1533" s="17" t="s">
        <v>375</v>
      </c>
      <c r="BE1533" s="150">
        <f>IF(N1533="základní",J1533,0)</f>
        <v>0</v>
      </c>
      <c r="BF1533" s="150">
        <f>IF(N1533="snížená",J1533,0)</f>
        <v>0</v>
      </c>
      <c r="BG1533" s="150">
        <f>IF(N1533="zákl. přenesená",J1533,0)</f>
        <v>0</v>
      </c>
      <c r="BH1533" s="150">
        <f>IF(N1533="sníž. přenesená",J1533,0)</f>
        <v>0</v>
      </c>
      <c r="BI1533" s="150">
        <f>IF(N1533="nulová",J1533,0)</f>
        <v>0</v>
      </c>
      <c r="BJ1533" s="17" t="s">
        <v>83</v>
      </c>
      <c r="BK1533" s="150">
        <f>ROUND(I1533*H1533,2)</f>
        <v>0</v>
      </c>
      <c r="BL1533" s="17" t="s">
        <v>491</v>
      </c>
      <c r="BM1533" s="149" t="s">
        <v>5746</v>
      </c>
    </row>
    <row r="1534" spans="2:65" s="11" customFormat="1" ht="22.9" customHeight="1" x14ac:dyDescent="0.2">
      <c r="B1534" s="126"/>
      <c r="D1534" s="127" t="s">
        <v>75</v>
      </c>
      <c r="E1534" s="136" t="s">
        <v>1965</v>
      </c>
      <c r="F1534" s="136" t="s">
        <v>1966</v>
      </c>
      <c r="I1534" s="129"/>
      <c r="J1534" s="137">
        <f>BK1534</f>
        <v>0</v>
      </c>
      <c r="L1534" s="126"/>
      <c r="M1534" s="131"/>
      <c r="P1534" s="132">
        <f>SUM(P1535:P1584)</f>
        <v>0</v>
      </c>
      <c r="R1534" s="132">
        <f>SUM(R1535:R1584)</f>
        <v>2.9564800999999994</v>
      </c>
      <c r="T1534" s="133">
        <f>SUM(T1535:T1584)</f>
        <v>0</v>
      </c>
      <c r="AR1534" s="127" t="s">
        <v>85</v>
      </c>
      <c r="AT1534" s="134" t="s">
        <v>75</v>
      </c>
      <c r="AU1534" s="134" t="s">
        <v>83</v>
      </c>
      <c r="AY1534" s="127" t="s">
        <v>375</v>
      </c>
      <c r="BK1534" s="135">
        <f>SUM(BK1535:BK1584)</f>
        <v>0</v>
      </c>
    </row>
    <row r="1535" spans="2:65" s="1" customFormat="1" ht="16.5" customHeight="1" x14ac:dyDescent="0.2">
      <c r="B1535" s="32"/>
      <c r="C1535" s="138" t="s">
        <v>5747</v>
      </c>
      <c r="D1535" s="138" t="s">
        <v>377</v>
      </c>
      <c r="E1535" s="139" t="s">
        <v>1968</v>
      </c>
      <c r="F1535" s="140" t="s">
        <v>1969</v>
      </c>
      <c r="G1535" s="141" t="s">
        <v>380</v>
      </c>
      <c r="H1535" s="142">
        <v>139.739</v>
      </c>
      <c r="I1535" s="143"/>
      <c r="J1535" s="144">
        <f>ROUND(I1535*H1535,2)</f>
        <v>0</v>
      </c>
      <c r="K1535" s="140" t="s">
        <v>381</v>
      </c>
      <c r="L1535" s="32"/>
      <c r="M1535" s="145" t="s">
        <v>1</v>
      </c>
      <c r="N1535" s="146" t="s">
        <v>41</v>
      </c>
      <c r="P1535" s="147">
        <f>O1535*H1535</f>
        <v>0</v>
      </c>
      <c r="Q1535" s="147">
        <v>2.9999999999999997E-4</v>
      </c>
      <c r="R1535" s="147">
        <f>Q1535*H1535</f>
        <v>4.1921699999999999E-2</v>
      </c>
      <c r="S1535" s="147">
        <v>0</v>
      </c>
      <c r="T1535" s="148">
        <f>S1535*H1535</f>
        <v>0</v>
      </c>
      <c r="AR1535" s="149" t="s">
        <v>491</v>
      </c>
      <c r="AT1535" s="149" t="s">
        <v>377</v>
      </c>
      <c r="AU1535" s="149" t="s">
        <v>85</v>
      </c>
      <c r="AY1535" s="17" t="s">
        <v>375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83</v>
      </c>
      <c r="BK1535" s="150">
        <f>ROUND(I1535*H1535,2)</f>
        <v>0</v>
      </c>
      <c r="BL1535" s="17" t="s">
        <v>491</v>
      </c>
      <c r="BM1535" s="149" t="s">
        <v>1970</v>
      </c>
    </row>
    <row r="1536" spans="2:65" s="14" customFormat="1" ht="11.25" x14ac:dyDescent="0.2">
      <c r="B1536" s="166"/>
      <c r="D1536" s="152" t="s">
        <v>384</v>
      </c>
      <c r="E1536" s="167" t="s">
        <v>1</v>
      </c>
      <c r="F1536" s="168" t="s">
        <v>1971</v>
      </c>
      <c r="H1536" s="167" t="s">
        <v>1</v>
      </c>
      <c r="I1536" s="169"/>
      <c r="L1536" s="166"/>
      <c r="M1536" s="170"/>
      <c r="T1536" s="171"/>
      <c r="AT1536" s="167" t="s">
        <v>384</v>
      </c>
      <c r="AU1536" s="167" t="s">
        <v>85</v>
      </c>
      <c r="AV1536" s="14" t="s">
        <v>83</v>
      </c>
      <c r="AW1536" s="14" t="s">
        <v>32</v>
      </c>
      <c r="AX1536" s="14" t="s">
        <v>76</v>
      </c>
      <c r="AY1536" s="167" t="s">
        <v>375</v>
      </c>
    </row>
    <row r="1537" spans="2:51" s="14" customFormat="1" ht="11.25" x14ac:dyDescent="0.2">
      <c r="B1537" s="166"/>
      <c r="D1537" s="152" t="s">
        <v>384</v>
      </c>
      <c r="E1537" s="167" t="s">
        <v>1</v>
      </c>
      <c r="F1537" s="168" t="s">
        <v>4614</v>
      </c>
      <c r="H1537" s="167" t="s">
        <v>1</v>
      </c>
      <c r="I1537" s="169"/>
      <c r="L1537" s="166"/>
      <c r="M1537" s="170"/>
      <c r="T1537" s="171"/>
      <c r="AT1537" s="167" t="s">
        <v>384</v>
      </c>
      <c r="AU1537" s="167" t="s">
        <v>85</v>
      </c>
      <c r="AV1537" s="14" t="s">
        <v>83</v>
      </c>
      <c r="AW1537" s="14" t="s">
        <v>32</v>
      </c>
      <c r="AX1537" s="14" t="s">
        <v>76</v>
      </c>
      <c r="AY1537" s="167" t="s">
        <v>375</v>
      </c>
    </row>
    <row r="1538" spans="2:51" s="12" customFormat="1" ht="11.25" x14ac:dyDescent="0.2">
      <c r="B1538" s="151"/>
      <c r="D1538" s="152" t="s">
        <v>384</v>
      </c>
      <c r="E1538" s="153" t="s">
        <v>1</v>
      </c>
      <c r="F1538" s="154" t="s">
        <v>5748</v>
      </c>
      <c r="H1538" s="155">
        <v>13.756</v>
      </c>
      <c r="I1538" s="156"/>
      <c r="L1538" s="151"/>
      <c r="M1538" s="157"/>
      <c r="T1538" s="158"/>
      <c r="AT1538" s="153" t="s">
        <v>384</v>
      </c>
      <c r="AU1538" s="153" t="s">
        <v>85</v>
      </c>
      <c r="AV1538" s="12" t="s">
        <v>85</v>
      </c>
      <c r="AW1538" s="12" t="s">
        <v>32</v>
      </c>
      <c r="AX1538" s="12" t="s">
        <v>76</v>
      </c>
      <c r="AY1538" s="153" t="s">
        <v>375</v>
      </c>
    </row>
    <row r="1539" spans="2:51" s="12" customFormat="1" ht="11.25" x14ac:dyDescent="0.2">
      <c r="B1539" s="151"/>
      <c r="D1539" s="152" t="s">
        <v>384</v>
      </c>
      <c r="E1539" s="153" t="s">
        <v>1</v>
      </c>
      <c r="F1539" s="154" t="s">
        <v>5749</v>
      </c>
      <c r="H1539" s="155">
        <v>6.1950000000000003</v>
      </c>
      <c r="I1539" s="156"/>
      <c r="L1539" s="151"/>
      <c r="M1539" s="157"/>
      <c r="T1539" s="158"/>
      <c r="AT1539" s="153" t="s">
        <v>384</v>
      </c>
      <c r="AU1539" s="153" t="s">
        <v>85</v>
      </c>
      <c r="AV1539" s="12" t="s">
        <v>85</v>
      </c>
      <c r="AW1539" s="12" t="s">
        <v>32</v>
      </c>
      <c r="AX1539" s="12" t="s">
        <v>76</v>
      </c>
      <c r="AY1539" s="153" t="s">
        <v>375</v>
      </c>
    </row>
    <row r="1540" spans="2:51" s="12" customFormat="1" ht="11.25" x14ac:dyDescent="0.2">
      <c r="B1540" s="151"/>
      <c r="D1540" s="152" t="s">
        <v>384</v>
      </c>
      <c r="E1540" s="153" t="s">
        <v>1</v>
      </c>
      <c r="F1540" s="154" t="s">
        <v>5750</v>
      </c>
      <c r="H1540" s="155">
        <v>5.5949999999999998</v>
      </c>
      <c r="I1540" s="156"/>
      <c r="L1540" s="151"/>
      <c r="M1540" s="157"/>
      <c r="T1540" s="158"/>
      <c r="AT1540" s="153" t="s">
        <v>384</v>
      </c>
      <c r="AU1540" s="153" t="s">
        <v>85</v>
      </c>
      <c r="AV1540" s="12" t="s">
        <v>85</v>
      </c>
      <c r="AW1540" s="12" t="s">
        <v>32</v>
      </c>
      <c r="AX1540" s="12" t="s">
        <v>76</v>
      </c>
      <c r="AY1540" s="153" t="s">
        <v>375</v>
      </c>
    </row>
    <row r="1541" spans="2:51" s="12" customFormat="1" ht="22.5" x14ac:dyDescent="0.2">
      <c r="B1541" s="151"/>
      <c r="D1541" s="152" t="s">
        <v>384</v>
      </c>
      <c r="E1541" s="153" t="s">
        <v>1</v>
      </c>
      <c r="F1541" s="154" t="s">
        <v>5751</v>
      </c>
      <c r="H1541" s="155">
        <v>34.520000000000003</v>
      </c>
      <c r="I1541" s="156"/>
      <c r="L1541" s="151"/>
      <c r="M1541" s="157"/>
      <c r="T1541" s="158"/>
      <c r="AT1541" s="153" t="s">
        <v>384</v>
      </c>
      <c r="AU1541" s="153" t="s">
        <v>85</v>
      </c>
      <c r="AV1541" s="12" t="s">
        <v>85</v>
      </c>
      <c r="AW1541" s="12" t="s">
        <v>32</v>
      </c>
      <c r="AX1541" s="12" t="s">
        <v>76</v>
      </c>
      <c r="AY1541" s="153" t="s">
        <v>375</v>
      </c>
    </row>
    <row r="1542" spans="2:51" s="12" customFormat="1" ht="11.25" x14ac:dyDescent="0.2">
      <c r="B1542" s="151"/>
      <c r="D1542" s="152" t="s">
        <v>384</v>
      </c>
      <c r="E1542" s="153" t="s">
        <v>1</v>
      </c>
      <c r="F1542" s="154" t="s">
        <v>5752</v>
      </c>
      <c r="H1542" s="155">
        <v>1.32</v>
      </c>
      <c r="I1542" s="156"/>
      <c r="L1542" s="151"/>
      <c r="M1542" s="157"/>
      <c r="T1542" s="158"/>
      <c r="AT1542" s="153" t="s">
        <v>384</v>
      </c>
      <c r="AU1542" s="153" t="s">
        <v>85</v>
      </c>
      <c r="AV1542" s="12" t="s">
        <v>85</v>
      </c>
      <c r="AW1542" s="12" t="s">
        <v>32</v>
      </c>
      <c r="AX1542" s="12" t="s">
        <v>76</v>
      </c>
      <c r="AY1542" s="153" t="s">
        <v>375</v>
      </c>
    </row>
    <row r="1543" spans="2:51" s="15" customFormat="1" ht="11.25" x14ac:dyDescent="0.2">
      <c r="B1543" s="172"/>
      <c r="D1543" s="152" t="s">
        <v>384</v>
      </c>
      <c r="E1543" s="173" t="s">
        <v>242</v>
      </c>
      <c r="F1543" s="174" t="s">
        <v>526</v>
      </c>
      <c r="H1543" s="175">
        <v>61.386000000000003</v>
      </c>
      <c r="I1543" s="176"/>
      <c r="L1543" s="172"/>
      <c r="M1543" s="177"/>
      <c r="T1543" s="178"/>
      <c r="AT1543" s="173" t="s">
        <v>384</v>
      </c>
      <c r="AU1543" s="173" t="s">
        <v>85</v>
      </c>
      <c r="AV1543" s="15" t="s">
        <v>93</v>
      </c>
      <c r="AW1543" s="15" t="s">
        <v>32</v>
      </c>
      <c r="AX1543" s="15" t="s">
        <v>76</v>
      </c>
      <c r="AY1543" s="173" t="s">
        <v>375</v>
      </c>
    </row>
    <row r="1544" spans="2:51" s="14" customFormat="1" ht="11.25" x14ac:dyDescent="0.2">
      <c r="B1544" s="166"/>
      <c r="D1544" s="152" t="s">
        <v>384</v>
      </c>
      <c r="E1544" s="167" t="s">
        <v>1</v>
      </c>
      <c r="F1544" s="168" t="s">
        <v>1985</v>
      </c>
      <c r="H1544" s="167" t="s">
        <v>1</v>
      </c>
      <c r="I1544" s="169"/>
      <c r="L1544" s="166"/>
      <c r="M1544" s="170"/>
      <c r="T1544" s="171"/>
      <c r="AT1544" s="167" t="s">
        <v>384</v>
      </c>
      <c r="AU1544" s="167" t="s">
        <v>85</v>
      </c>
      <c r="AV1544" s="14" t="s">
        <v>83</v>
      </c>
      <c r="AW1544" s="14" t="s">
        <v>32</v>
      </c>
      <c r="AX1544" s="14" t="s">
        <v>76</v>
      </c>
      <c r="AY1544" s="167" t="s">
        <v>375</v>
      </c>
    </row>
    <row r="1545" spans="2:51" s="14" customFormat="1" ht="11.25" x14ac:dyDescent="0.2">
      <c r="B1545" s="166"/>
      <c r="D1545" s="152" t="s">
        <v>384</v>
      </c>
      <c r="E1545" s="167" t="s">
        <v>1</v>
      </c>
      <c r="F1545" s="168" t="s">
        <v>4614</v>
      </c>
      <c r="H1545" s="167" t="s">
        <v>1</v>
      </c>
      <c r="I1545" s="169"/>
      <c r="L1545" s="166"/>
      <c r="M1545" s="170"/>
      <c r="T1545" s="171"/>
      <c r="AT1545" s="167" t="s">
        <v>384</v>
      </c>
      <c r="AU1545" s="167" t="s">
        <v>85</v>
      </c>
      <c r="AV1545" s="14" t="s">
        <v>83</v>
      </c>
      <c r="AW1545" s="14" t="s">
        <v>32</v>
      </c>
      <c r="AX1545" s="14" t="s">
        <v>76</v>
      </c>
      <c r="AY1545" s="167" t="s">
        <v>375</v>
      </c>
    </row>
    <row r="1546" spans="2:51" s="12" customFormat="1" ht="11.25" x14ac:dyDescent="0.2">
      <c r="B1546" s="151"/>
      <c r="D1546" s="152" t="s">
        <v>384</v>
      </c>
      <c r="E1546" s="153" t="s">
        <v>1</v>
      </c>
      <c r="F1546" s="154" t="s">
        <v>5753</v>
      </c>
      <c r="H1546" s="155">
        <v>7.0439999999999996</v>
      </c>
      <c r="I1546" s="156"/>
      <c r="L1546" s="151"/>
      <c r="M1546" s="157"/>
      <c r="T1546" s="158"/>
      <c r="AT1546" s="153" t="s">
        <v>384</v>
      </c>
      <c r="AU1546" s="153" t="s">
        <v>85</v>
      </c>
      <c r="AV1546" s="12" t="s">
        <v>85</v>
      </c>
      <c r="AW1546" s="12" t="s">
        <v>32</v>
      </c>
      <c r="AX1546" s="12" t="s">
        <v>76</v>
      </c>
      <c r="AY1546" s="153" t="s">
        <v>375</v>
      </c>
    </row>
    <row r="1547" spans="2:51" s="12" customFormat="1" ht="11.25" x14ac:dyDescent="0.2">
      <c r="B1547" s="151"/>
      <c r="D1547" s="152" t="s">
        <v>384</v>
      </c>
      <c r="E1547" s="153" t="s">
        <v>1</v>
      </c>
      <c r="F1547" s="154" t="s">
        <v>5754</v>
      </c>
      <c r="H1547" s="155">
        <v>16.225000000000001</v>
      </c>
      <c r="I1547" s="156"/>
      <c r="L1547" s="151"/>
      <c r="M1547" s="157"/>
      <c r="T1547" s="158"/>
      <c r="AT1547" s="153" t="s">
        <v>384</v>
      </c>
      <c r="AU1547" s="153" t="s">
        <v>85</v>
      </c>
      <c r="AV1547" s="12" t="s">
        <v>85</v>
      </c>
      <c r="AW1547" s="12" t="s">
        <v>32</v>
      </c>
      <c r="AX1547" s="12" t="s">
        <v>76</v>
      </c>
      <c r="AY1547" s="153" t="s">
        <v>375</v>
      </c>
    </row>
    <row r="1548" spans="2:51" s="12" customFormat="1" ht="11.25" x14ac:dyDescent="0.2">
      <c r="B1548" s="151"/>
      <c r="D1548" s="152" t="s">
        <v>384</v>
      </c>
      <c r="E1548" s="153" t="s">
        <v>1</v>
      </c>
      <c r="F1548" s="154" t="s">
        <v>5755</v>
      </c>
      <c r="H1548" s="155">
        <v>2.25</v>
      </c>
      <c r="I1548" s="156"/>
      <c r="L1548" s="151"/>
      <c r="M1548" s="157"/>
      <c r="T1548" s="158"/>
      <c r="AT1548" s="153" t="s">
        <v>384</v>
      </c>
      <c r="AU1548" s="153" t="s">
        <v>85</v>
      </c>
      <c r="AV1548" s="12" t="s">
        <v>85</v>
      </c>
      <c r="AW1548" s="12" t="s">
        <v>32</v>
      </c>
      <c r="AX1548" s="12" t="s">
        <v>76</v>
      </c>
      <c r="AY1548" s="153" t="s">
        <v>375</v>
      </c>
    </row>
    <row r="1549" spans="2:51" s="12" customFormat="1" ht="11.25" x14ac:dyDescent="0.2">
      <c r="B1549" s="151"/>
      <c r="D1549" s="152" t="s">
        <v>384</v>
      </c>
      <c r="E1549" s="153" t="s">
        <v>1</v>
      </c>
      <c r="F1549" s="154" t="s">
        <v>5756</v>
      </c>
      <c r="H1549" s="155">
        <v>1.8720000000000001</v>
      </c>
      <c r="I1549" s="156"/>
      <c r="L1549" s="151"/>
      <c r="M1549" s="157"/>
      <c r="T1549" s="158"/>
      <c r="AT1549" s="153" t="s">
        <v>384</v>
      </c>
      <c r="AU1549" s="153" t="s">
        <v>85</v>
      </c>
      <c r="AV1549" s="12" t="s">
        <v>85</v>
      </c>
      <c r="AW1549" s="12" t="s">
        <v>32</v>
      </c>
      <c r="AX1549" s="12" t="s">
        <v>76</v>
      </c>
      <c r="AY1549" s="153" t="s">
        <v>375</v>
      </c>
    </row>
    <row r="1550" spans="2:51" s="12" customFormat="1" ht="22.5" x14ac:dyDescent="0.2">
      <c r="B1550" s="151"/>
      <c r="D1550" s="152" t="s">
        <v>384</v>
      </c>
      <c r="E1550" s="153" t="s">
        <v>1</v>
      </c>
      <c r="F1550" s="154" t="s">
        <v>5757</v>
      </c>
      <c r="H1550" s="155">
        <v>39.771999999999998</v>
      </c>
      <c r="I1550" s="156"/>
      <c r="L1550" s="151"/>
      <c r="M1550" s="157"/>
      <c r="T1550" s="158"/>
      <c r="AT1550" s="153" t="s">
        <v>384</v>
      </c>
      <c r="AU1550" s="153" t="s">
        <v>85</v>
      </c>
      <c r="AV1550" s="12" t="s">
        <v>85</v>
      </c>
      <c r="AW1550" s="12" t="s">
        <v>32</v>
      </c>
      <c r="AX1550" s="12" t="s">
        <v>76</v>
      </c>
      <c r="AY1550" s="153" t="s">
        <v>375</v>
      </c>
    </row>
    <row r="1551" spans="2:51" s="12" customFormat="1" ht="11.25" x14ac:dyDescent="0.2">
      <c r="B1551" s="151"/>
      <c r="D1551" s="152" t="s">
        <v>384</v>
      </c>
      <c r="E1551" s="153" t="s">
        <v>1</v>
      </c>
      <c r="F1551" s="154" t="s">
        <v>5758</v>
      </c>
      <c r="H1551" s="155">
        <v>4.4249999999999998</v>
      </c>
      <c r="I1551" s="156"/>
      <c r="L1551" s="151"/>
      <c r="M1551" s="157"/>
      <c r="T1551" s="158"/>
      <c r="AT1551" s="153" t="s">
        <v>384</v>
      </c>
      <c r="AU1551" s="153" t="s">
        <v>85</v>
      </c>
      <c r="AV1551" s="12" t="s">
        <v>85</v>
      </c>
      <c r="AW1551" s="12" t="s">
        <v>32</v>
      </c>
      <c r="AX1551" s="12" t="s">
        <v>76</v>
      </c>
      <c r="AY1551" s="153" t="s">
        <v>375</v>
      </c>
    </row>
    <row r="1552" spans="2:51" s="12" customFormat="1" ht="11.25" x14ac:dyDescent="0.2">
      <c r="B1552" s="151"/>
      <c r="D1552" s="152" t="s">
        <v>384</v>
      </c>
      <c r="E1552" s="153" t="s">
        <v>1</v>
      </c>
      <c r="F1552" s="154" t="s">
        <v>5759</v>
      </c>
      <c r="H1552" s="155">
        <v>2.64</v>
      </c>
      <c r="I1552" s="156"/>
      <c r="L1552" s="151"/>
      <c r="M1552" s="157"/>
      <c r="T1552" s="158"/>
      <c r="AT1552" s="153" t="s">
        <v>384</v>
      </c>
      <c r="AU1552" s="153" t="s">
        <v>85</v>
      </c>
      <c r="AV1552" s="12" t="s">
        <v>85</v>
      </c>
      <c r="AW1552" s="12" t="s">
        <v>32</v>
      </c>
      <c r="AX1552" s="12" t="s">
        <v>76</v>
      </c>
      <c r="AY1552" s="153" t="s">
        <v>375</v>
      </c>
    </row>
    <row r="1553" spans="2:65" s="12" customFormat="1" ht="11.25" x14ac:dyDescent="0.2">
      <c r="B1553" s="151"/>
      <c r="D1553" s="152" t="s">
        <v>384</v>
      </c>
      <c r="E1553" s="153" t="s">
        <v>1</v>
      </c>
      <c r="F1553" s="154" t="s">
        <v>5760</v>
      </c>
      <c r="H1553" s="155">
        <v>1.875</v>
      </c>
      <c r="I1553" s="156"/>
      <c r="L1553" s="151"/>
      <c r="M1553" s="157"/>
      <c r="T1553" s="158"/>
      <c r="AT1553" s="153" t="s">
        <v>384</v>
      </c>
      <c r="AU1553" s="153" t="s">
        <v>85</v>
      </c>
      <c r="AV1553" s="12" t="s">
        <v>85</v>
      </c>
      <c r="AW1553" s="12" t="s">
        <v>32</v>
      </c>
      <c r="AX1553" s="12" t="s">
        <v>76</v>
      </c>
      <c r="AY1553" s="153" t="s">
        <v>375</v>
      </c>
    </row>
    <row r="1554" spans="2:65" s="12" customFormat="1" ht="11.25" x14ac:dyDescent="0.2">
      <c r="B1554" s="151"/>
      <c r="D1554" s="152" t="s">
        <v>384</v>
      </c>
      <c r="E1554" s="153" t="s">
        <v>1</v>
      </c>
      <c r="F1554" s="154" t="s">
        <v>5761</v>
      </c>
      <c r="H1554" s="155">
        <v>2.25</v>
      </c>
      <c r="I1554" s="156"/>
      <c r="L1554" s="151"/>
      <c r="M1554" s="157"/>
      <c r="T1554" s="158"/>
      <c r="AT1554" s="153" t="s">
        <v>384</v>
      </c>
      <c r="AU1554" s="153" t="s">
        <v>85</v>
      </c>
      <c r="AV1554" s="12" t="s">
        <v>85</v>
      </c>
      <c r="AW1554" s="12" t="s">
        <v>32</v>
      </c>
      <c r="AX1554" s="12" t="s">
        <v>76</v>
      </c>
      <c r="AY1554" s="153" t="s">
        <v>375</v>
      </c>
    </row>
    <row r="1555" spans="2:65" s="15" customFormat="1" ht="11.25" x14ac:dyDescent="0.2">
      <c r="B1555" s="172"/>
      <c r="D1555" s="152" t="s">
        <v>384</v>
      </c>
      <c r="E1555" s="173" t="s">
        <v>245</v>
      </c>
      <c r="F1555" s="174" t="s">
        <v>526</v>
      </c>
      <c r="H1555" s="175">
        <v>78.352999999999994</v>
      </c>
      <c r="I1555" s="176"/>
      <c r="L1555" s="172"/>
      <c r="M1555" s="177"/>
      <c r="T1555" s="178"/>
      <c r="AT1555" s="173" t="s">
        <v>384</v>
      </c>
      <c r="AU1555" s="173" t="s">
        <v>85</v>
      </c>
      <c r="AV1555" s="15" t="s">
        <v>93</v>
      </c>
      <c r="AW1555" s="15" t="s">
        <v>32</v>
      </c>
      <c r="AX1555" s="15" t="s">
        <v>76</v>
      </c>
      <c r="AY1555" s="173" t="s">
        <v>375</v>
      </c>
    </row>
    <row r="1556" spans="2:65" s="13" customFormat="1" ht="11.25" x14ac:dyDescent="0.2">
      <c r="B1556" s="159"/>
      <c r="D1556" s="152" t="s">
        <v>384</v>
      </c>
      <c r="E1556" s="160" t="s">
        <v>239</v>
      </c>
      <c r="F1556" s="161" t="s">
        <v>387</v>
      </c>
      <c r="H1556" s="162">
        <v>139.739</v>
      </c>
      <c r="I1556" s="163"/>
      <c r="L1556" s="159"/>
      <c r="M1556" s="164"/>
      <c r="T1556" s="165"/>
      <c r="AT1556" s="160" t="s">
        <v>384</v>
      </c>
      <c r="AU1556" s="160" t="s">
        <v>85</v>
      </c>
      <c r="AV1556" s="13" t="s">
        <v>382</v>
      </c>
      <c r="AW1556" s="13" t="s">
        <v>32</v>
      </c>
      <c r="AX1556" s="13" t="s">
        <v>83</v>
      </c>
      <c r="AY1556" s="160" t="s">
        <v>375</v>
      </c>
    </row>
    <row r="1557" spans="2:65" s="1" customFormat="1" ht="24.2" customHeight="1" x14ac:dyDescent="0.2">
      <c r="B1557" s="32"/>
      <c r="C1557" s="138" t="s">
        <v>5762</v>
      </c>
      <c r="D1557" s="138" t="s">
        <v>377</v>
      </c>
      <c r="E1557" s="139" t="s">
        <v>1999</v>
      </c>
      <c r="F1557" s="140" t="s">
        <v>2000</v>
      </c>
      <c r="G1557" s="141" t="s">
        <v>380</v>
      </c>
      <c r="H1557" s="142">
        <v>139.739</v>
      </c>
      <c r="I1557" s="143"/>
      <c r="J1557" s="144">
        <f>ROUND(I1557*H1557,2)</f>
        <v>0</v>
      </c>
      <c r="K1557" s="140" t="s">
        <v>381</v>
      </c>
      <c r="L1557" s="32"/>
      <c r="M1557" s="145" t="s">
        <v>1</v>
      </c>
      <c r="N1557" s="146" t="s">
        <v>41</v>
      </c>
      <c r="P1557" s="147">
        <f>O1557*H1557</f>
        <v>0</v>
      </c>
      <c r="Q1557" s="147">
        <v>1.5E-3</v>
      </c>
      <c r="R1557" s="147">
        <f>Q1557*H1557</f>
        <v>0.2096085</v>
      </c>
      <c r="S1557" s="147">
        <v>0</v>
      </c>
      <c r="T1557" s="148">
        <f>S1557*H1557</f>
        <v>0</v>
      </c>
      <c r="AR1557" s="149" t="s">
        <v>491</v>
      </c>
      <c r="AT1557" s="149" t="s">
        <v>377</v>
      </c>
      <c r="AU1557" s="149" t="s">
        <v>85</v>
      </c>
      <c r="AY1557" s="17" t="s">
        <v>375</v>
      </c>
      <c r="BE1557" s="150">
        <f>IF(N1557="základní",J1557,0)</f>
        <v>0</v>
      </c>
      <c r="BF1557" s="150">
        <f>IF(N1557="snížená",J1557,0)</f>
        <v>0</v>
      </c>
      <c r="BG1557" s="150">
        <f>IF(N1557="zákl. přenesená",J1557,0)</f>
        <v>0</v>
      </c>
      <c r="BH1557" s="150">
        <f>IF(N1557="sníž. přenesená",J1557,0)</f>
        <v>0</v>
      </c>
      <c r="BI1557" s="150">
        <f>IF(N1557="nulová",J1557,0)</f>
        <v>0</v>
      </c>
      <c r="BJ1557" s="17" t="s">
        <v>83</v>
      </c>
      <c r="BK1557" s="150">
        <f>ROUND(I1557*H1557,2)</f>
        <v>0</v>
      </c>
      <c r="BL1557" s="17" t="s">
        <v>491</v>
      </c>
      <c r="BM1557" s="149" t="s">
        <v>2001</v>
      </c>
    </row>
    <row r="1558" spans="2:65" s="12" customFormat="1" ht="11.25" x14ac:dyDescent="0.2">
      <c r="B1558" s="151"/>
      <c r="D1558" s="152" t="s">
        <v>384</v>
      </c>
      <c r="E1558" s="153" t="s">
        <v>1</v>
      </c>
      <c r="F1558" s="154" t="s">
        <v>239</v>
      </c>
      <c r="H1558" s="155">
        <v>139.739</v>
      </c>
      <c r="I1558" s="156"/>
      <c r="L1558" s="151"/>
      <c r="M1558" s="157"/>
      <c r="T1558" s="158"/>
      <c r="AT1558" s="153" t="s">
        <v>384</v>
      </c>
      <c r="AU1558" s="153" t="s">
        <v>85</v>
      </c>
      <c r="AV1558" s="12" t="s">
        <v>85</v>
      </c>
      <c r="AW1558" s="12" t="s">
        <v>32</v>
      </c>
      <c r="AX1558" s="12" t="s">
        <v>76</v>
      </c>
      <c r="AY1558" s="153" t="s">
        <v>375</v>
      </c>
    </row>
    <row r="1559" spans="2:65" s="13" customFormat="1" ht="11.25" x14ac:dyDescent="0.2">
      <c r="B1559" s="159"/>
      <c r="D1559" s="152" t="s">
        <v>384</v>
      </c>
      <c r="E1559" s="160" t="s">
        <v>1</v>
      </c>
      <c r="F1559" s="161" t="s">
        <v>387</v>
      </c>
      <c r="H1559" s="162">
        <v>139.739</v>
      </c>
      <c r="I1559" s="163"/>
      <c r="L1559" s="159"/>
      <c r="M1559" s="164"/>
      <c r="T1559" s="165"/>
      <c r="AT1559" s="160" t="s">
        <v>384</v>
      </c>
      <c r="AU1559" s="160" t="s">
        <v>85</v>
      </c>
      <c r="AV1559" s="13" t="s">
        <v>382</v>
      </c>
      <c r="AW1559" s="13" t="s">
        <v>32</v>
      </c>
      <c r="AX1559" s="13" t="s">
        <v>83</v>
      </c>
      <c r="AY1559" s="160" t="s">
        <v>375</v>
      </c>
    </row>
    <row r="1560" spans="2:65" s="1" customFormat="1" ht="24.2" customHeight="1" x14ac:dyDescent="0.2">
      <c r="B1560" s="32"/>
      <c r="C1560" s="138" t="s">
        <v>5763</v>
      </c>
      <c r="D1560" s="138" t="s">
        <v>377</v>
      </c>
      <c r="E1560" s="139" t="s">
        <v>2003</v>
      </c>
      <c r="F1560" s="140" t="s">
        <v>5764</v>
      </c>
      <c r="G1560" s="141" t="s">
        <v>380</v>
      </c>
      <c r="H1560" s="142">
        <v>139.739</v>
      </c>
      <c r="I1560" s="143"/>
      <c r="J1560" s="144">
        <f>ROUND(I1560*H1560,2)</f>
        <v>0</v>
      </c>
      <c r="K1560" s="140" t="s">
        <v>381</v>
      </c>
      <c r="L1560" s="32"/>
      <c r="M1560" s="145" t="s">
        <v>1</v>
      </c>
      <c r="N1560" s="146" t="s">
        <v>41</v>
      </c>
      <c r="P1560" s="147">
        <f>O1560*H1560</f>
        <v>0</v>
      </c>
      <c r="Q1560" s="147">
        <v>6.0000000000000001E-3</v>
      </c>
      <c r="R1560" s="147">
        <f>Q1560*H1560</f>
        <v>0.83843400000000001</v>
      </c>
      <c r="S1560" s="147">
        <v>0</v>
      </c>
      <c r="T1560" s="148">
        <f>S1560*H1560</f>
        <v>0</v>
      </c>
      <c r="AR1560" s="149" t="s">
        <v>491</v>
      </c>
      <c r="AT1560" s="149" t="s">
        <v>377</v>
      </c>
      <c r="AU1560" s="149" t="s">
        <v>85</v>
      </c>
      <c r="AY1560" s="17" t="s">
        <v>375</v>
      </c>
      <c r="BE1560" s="150">
        <f>IF(N1560="základní",J1560,0)</f>
        <v>0</v>
      </c>
      <c r="BF1560" s="150">
        <f>IF(N1560="snížená",J1560,0)</f>
        <v>0</v>
      </c>
      <c r="BG1560" s="150">
        <f>IF(N1560="zákl. přenesená",J1560,0)</f>
        <v>0</v>
      </c>
      <c r="BH1560" s="150">
        <f>IF(N1560="sníž. přenesená",J1560,0)</f>
        <v>0</v>
      </c>
      <c r="BI1560" s="150">
        <f>IF(N1560="nulová",J1560,0)</f>
        <v>0</v>
      </c>
      <c r="BJ1560" s="17" t="s">
        <v>83</v>
      </c>
      <c r="BK1560" s="150">
        <f>ROUND(I1560*H1560,2)</f>
        <v>0</v>
      </c>
      <c r="BL1560" s="17" t="s">
        <v>491</v>
      </c>
      <c r="BM1560" s="149" t="s">
        <v>2005</v>
      </c>
    </row>
    <row r="1561" spans="2:65" s="12" customFormat="1" ht="11.25" x14ac:dyDescent="0.2">
      <c r="B1561" s="151"/>
      <c r="D1561" s="152" t="s">
        <v>384</v>
      </c>
      <c r="E1561" s="153" t="s">
        <v>1</v>
      </c>
      <c r="F1561" s="154" t="s">
        <v>239</v>
      </c>
      <c r="H1561" s="155">
        <v>139.739</v>
      </c>
      <c r="I1561" s="156"/>
      <c r="L1561" s="151"/>
      <c r="M1561" s="157"/>
      <c r="T1561" s="158"/>
      <c r="AT1561" s="153" t="s">
        <v>384</v>
      </c>
      <c r="AU1561" s="153" t="s">
        <v>85</v>
      </c>
      <c r="AV1561" s="12" t="s">
        <v>85</v>
      </c>
      <c r="AW1561" s="12" t="s">
        <v>32</v>
      </c>
      <c r="AX1561" s="12" t="s">
        <v>76</v>
      </c>
      <c r="AY1561" s="153" t="s">
        <v>375</v>
      </c>
    </row>
    <row r="1562" spans="2:65" s="13" customFormat="1" ht="11.25" x14ac:dyDescent="0.2">
      <c r="B1562" s="159"/>
      <c r="D1562" s="152" t="s">
        <v>384</v>
      </c>
      <c r="E1562" s="160" t="s">
        <v>1</v>
      </c>
      <c r="F1562" s="161" t="s">
        <v>387</v>
      </c>
      <c r="H1562" s="162">
        <v>139.739</v>
      </c>
      <c r="I1562" s="163"/>
      <c r="L1562" s="159"/>
      <c r="M1562" s="164"/>
      <c r="T1562" s="165"/>
      <c r="AT1562" s="160" t="s">
        <v>384</v>
      </c>
      <c r="AU1562" s="160" t="s">
        <v>85</v>
      </c>
      <c r="AV1562" s="13" t="s">
        <v>382</v>
      </c>
      <c r="AW1562" s="13" t="s">
        <v>32</v>
      </c>
      <c r="AX1562" s="13" t="s">
        <v>83</v>
      </c>
      <c r="AY1562" s="160" t="s">
        <v>375</v>
      </c>
    </row>
    <row r="1563" spans="2:65" s="1" customFormat="1" ht="16.5" customHeight="1" x14ac:dyDescent="0.2">
      <c r="B1563" s="32"/>
      <c r="C1563" s="179" t="s">
        <v>5765</v>
      </c>
      <c r="D1563" s="179" t="s">
        <v>657</v>
      </c>
      <c r="E1563" s="180" t="s">
        <v>2007</v>
      </c>
      <c r="F1563" s="181" t="s">
        <v>2008</v>
      </c>
      <c r="G1563" s="182" t="s">
        <v>380</v>
      </c>
      <c r="H1563" s="183">
        <v>153.71299999999999</v>
      </c>
      <c r="I1563" s="184"/>
      <c r="J1563" s="185">
        <f>ROUND(I1563*H1563,2)</f>
        <v>0</v>
      </c>
      <c r="K1563" s="181" t="s">
        <v>381</v>
      </c>
      <c r="L1563" s="186"/>
      <c r="M1563" s="187" t="s">
        <v>1</v>
      </c>
      <c r="N1563" s="188" t="s">
        <v>41</v>
      </c>
      <c r="P1563" s="147">
        <f>O1563*H1563</f>
        <v>0</v>
      </c>
      <c r="Q1563" s="147">
        <v>1.18E-2</v>
      </c>
      <c r="R1563" s="147">
        <f>Q1563*H1563</f>
        <v>1.8138133999999999</v>
      </c>
      <c r="S1563" s="147">
        <v>0</v>
      </c>
      <c r="T1563" s="148">
        <f>S1563*H1563</f>
        <v>0</v>
      </c>
      <c r="AR1563" s="149" t="s">
        <v>585</v>
      </c>
      <c r="AT1563" s="149" t="s">
        <v>657</v>
      </c>
      <c r="AU1563" s="149" t="s">
        <v>85</v>
      </c>
      <c r="AY1563" s="17" t="s">
        <v>375</v>
      </c>
      <c r="BE1563" s="150">
        <f>IF(N1563="základní",J1563,0)</f>
        <v>0</v>
      </c>
      <c r="BF1563" s="150">
        <f>IF(N1563="snížená",J1563,0)</f>
        <v>0</v>
      </c>
      <c r="BG1563" s="150">
        <f>IF(N1563="zákl. přenesená",J1563,0)</f>
        <v>0</v>
      </c>
      <c r="BH1563" s="150">
        <f>IF(N1563="sníž. přenesená",J1563,0)</f>
        <v>0</v>
      </c>
      <c r="BI1563" s="150">
        <f>IF(N1563="nulová",J1563,0)</f>
        <v>0</v>
      </c>
      <c r="BJ1563" s="17" t="s">
        <v>83</v>
      </c>
      <c r="BK1563" s="150">
        <f>ROUND(I1563*H1563,2)</f>
        <v>0</v>
      </c>
      <c r="BL1563" s="17" t="s">
        <v>491</v>
      </c>
      <c r="BM1563" s="149" t="s">
        <v>2009</v>
      </c>
    </row>
    <row r="1564" spans="2:65" s="12" customFormat="1" ht="11.25" x14ac:dyDescent="0.2">
      <c r="B1564" s="151"/>
      <c r="D1564" s="152" t="s">
        <v>384</v>
      </c>
      <c r="F1564" s="154" t="s">
        <v>5766</v>
      </c>
      <c r="H1564" s="155">
        <v>153.71299999999999</v>
      </c>
      <c r="I1564" s="156"/>
      <c r="L1564" s="151"/>
      <c r="M1564" s="157"/>
      <c r="T1564" s="158"/>
      <c r="AT1564" s="153" t="s">
        <v>384</v>
      </c>
      <c r="AU1564" s="153" t="s">
        <v>85</v>
      </c>
      <c r="AV1564" s="12" t="s">
        <v>85</v>
      </c>
      <c r="AW1564" s="12" t="s">
        <v>4</v>
      </c>
      <c r="AX1564" s="12" t="s">
        <v>83</v>
      </c>
      <c r="AY1564" s="153" t="s">
        <v>375</v>
      </c>
    </row>
    <row r="1565" spans="2:65" s="1" customFormat="1" ht="21.75" customHeight="1" x14ac:dyDescent="0.2">
      <c r="B1565" s="32"/>
      <c r="C1565" s="138" t="s">
        <v>5767</v>
      </c>
      <c r="D1565" s="138" t="s">
        <v>377</v>
      </c>
      <c r="E1565" s="139" t="s">
        <v>2012</v>
      </c>
      <c r="F1565" s="140" t="s">
        <v>2013</v>
      </c>
      <c r="G1565" s="141" t="s">
        <v>641</v>
      </c>
      <c r="H1565" s="142">
        <v>23</v>
      </c>
      <c r="I1565" s="143"/>
      <c r="J1565" s="144">
        <f>ROUND(I1565*H1565,2)</f>
        <v>0</v>
      </c>
      <c r="K1565" s="140" t="s">
        <v>381</v>
      </c>
      <c r="L1565" s="32"/>
      <c r="M1565" s="145" t="s">
        <v>1</v>
      </c>
      <c r="N1565" s="146" t="s">
        <v>41</v>
      </c>
      <c r="P1565" s="147">
        <f>O1565*H1565</f>
        <v>0</v>
      </c>
      <c r="Q1565" s="147">
        <v>5.5000000000000003E-4</v>
      </c>
      <c r="R1565" s="147">
        <f>Q1565*H1565</f>
        <v>1.2650000000000002E-2</v>
      </c>
      <c r="S1565" s="147">
        <v>0</v>
      </c>
      <c r="T1565" s="148">
        <f>S1565*H1565</f>
        <v>0</v>
      </c>
      <c r="AR1565" s="149" t="s">
        <v>491</v>
      </c>
      <c r="AT1565" s="149" t="s">
        <v>377</v>
      </c>
      <c r="AU1565" s="149" t="s">
        <v>85</v>
      </c>
      <c r="AY1565" s="17" t="s">
        <v>375</v>
      </c>
      <c r="BE1565" s="150">
        <f>IF(N1565="základní",J1565,0)</f>
        <v>0</v>
      </c>
      <c r="BF1565" s="150">
        <f>IF(N1565="snížená",J1565,0)</f>
        <v>0</v>
      </c>
      <c r="BG1565" s="150">
        <f>IF(N1565="zákl. přenesená",J1565,0)</f>
        <v>0</v>
      </c>
      <c r="BH1565" s="150">
        <f>IF(N1565="sníž. přenesená",J1565,0)</f>
        <v>0</v>
      </c>
      <c r="BI1565" s="150">
        <f>IF(N1565="nulová",J1565,0)</f>
        <v>0</v>
      </c>
      <c r="BJ1565" s="17" t="s">
        <v>83</v>
      </c>
      <c r="BK1565" s="150">
        <f>ROUND(I1565*H1565,2)</f>
        <v>0</v>
      </c>
      <c r="BL1565" s="17" t="s">
        <v>491</v>
      </c>
      <c r="BM1565" s="149" t="s">
        <v>2014</v>
      </c>
    </row>
    <row r="1566" spans="2:65" s="14" customFormat="1" ht="11.25" x14ac:dyDescent="0.2">
      <c r="B1566" s="166"/>
      <c r="D1566" s="152" t="s">
        <v>384</v>
      </c>
      <c r="E1566" s="167" t="s">
        <v>1</v>
      </c>
      <c r="F1566" s="168" t="s">
        <v>4614</v>
      </c>
      <c r="H1566" s="167" t="s">
        <v>1</v>
      </c>
      <c r="I1566" s="169"/>
      <c r="L1566" s="166"/>
      <c r="M1566" s="170"/>
      <c r="T1566" s="171"/>
      <c r="AT1566" s="167" t="s">
        <v>384</v>
      </c>
      <c r="AU1566" s="167" t="s">
        <v>85</v>
      </c>
      <c r="AV1566" s="14" t="s">
        <v>83</v>
      </c>
      <c r="AW1566" s="14" t="s">
        <v>32</v>
      </c>
      <c r="AX1566" s="14" t="s">
        <v>76</v>
      </c>
      <c r="AY1566" s="167" t="s">
        <v>375</v>
      </c>
    </row>
    <row r="1567" spans="2:65" s="12" customFormat="1" ht="11.25" x14ac:dyDescent="0.2">
      <c r="B1567" s="151"/>
      <c r="D1567" s="152" t="s">
        <v>384</v>
      </c>
      <c r="E1567" s="153" t="s">
        <v>1</v>
      </c>
      <c r="F1567" s="154" t="s">
        <v>5768</v>
      </c>
      <c r="H1567" s="155">
        <v>6.4</v>
      </c>
      <c r="I1567" s="156"/>
      <c r="L1567" s="151"/>
      <c r="M1567" s="157"/>
      <c r="T1567" s="158"/>
      <c r="AT1567" s="153" t="s">
        <v>384</v>
      </c>
      <c r="AU1567" s="153" t="s">
        <v>85</v>
      </c>
      <c r="AV1567" s="12" t="s">
        <v>85</v>
      </c>
      <c r="AW1567" s="12" t="s">
        <v>32</v>
      </c>
      <c r="AX1567" s="12" t="s">
        <v>76</v>
      </c>
      <c r="AY1567" s="153" t="s">
        <v>375</v>
      </c>
    </row>
    <row r="1568" spans="2:65" s="12" customFormat="1" ht="11.25" x14ac:dyDescent="0.2">
      <c r="B1568" s="151"/>
      <c r="D1568" s="152" t="s">
        <v>384</v>
      </c>
      <c r="E1568" s="153" t="s">
        <v>1</v>
      </c>
      <c r="F1568" s="154" t="s">
        <v>5769</v>
      </c>
      <c r="H1568" s="155">
        <v>16.600000000000001</v>
      </c>
      <c r="I1568" s="156"/>
      <c r="L1568" s="151"/>
      <c r="M1568" s="157"/>
      <c r="T1568" s="158"/>
      <c r="AT1568" s="153" t="s">
        <v>384</v>
      </c>
      <c r="AU1568" s="153" t="s">
        <v>85</v>
      </c>
      <c r="AV1568" s="12" t="s">
        <v>85</v>
      </c>
      <c r="AW1568" s="12" t="s">
        <v>32</v>
      </c>
      <c r="AX1568" s="12" t="s">
        <v>76</v>
      </c>
      <c r="AY1568" s="153" t="s">
        <v>375</v>
      </c>
    </row>
    <row r="1569" spans="2:65" s="13" customFormat="1" ht="11.25" x14ac:dyDescent="0.2">
      <c r="B1569" s="159"/>
      <c r="D1569" s="152" t="s">
        <v>384</v>
      </c>
      <c r="E1569" s="160" t="s">
        <v>1</v>
      </c>
      <c r="F1569" s="161" t="s">
        <v>387</v>
      </c>
      <c r="H1569" s="162">
        <v>23</v>
      </c>
      <c r="I1569" s="163"/>
      <c r="L1569" s="159"/>
      <c r="M1569" s="164"/>
      <c r="T1569" s="165"/>
      <c r="AT1569" s="160" t="s">
        <v>384</v>
      </c>
      <c r="AU1569" s="160" t="s">
        <v>85</v>
      </c>
      <c r="AV1569" s="13" t="s">
        <v>382</v>
      </c>
      <c r="AW1569" s="13" t="s">
        <v>32</v>
      </c>
      <c r="AX1569" s="13" t="s">
        <v>83</v>
      </c>
      <c r="AY1569" s="160" t="s">
        <v>375</v>
      </c>
    </row>
    <row r="1570" spans="2:65" s="1" customFormat="1" ht="21.75" customHeight="1" x14ac:dyDescent="0.2">
      <c r="B1570" s="32"/>
      <c r="C1570" s="138" t="s">
        <v>5770</v>
      </c>
      <c r="D1570" s="138" t="s">
        <v>377</v>
      </c>
      <c r="E1570" s="139" t="s">
        <v>2018</v>
      </c>
      <c r="F1570" s="140" t="s">
        <v>2019</v>
      </c>
      <c r="G1570" s="141" t="s">
        <v>641</v>
      </c>
      <c r="H1570" s="142">
        <v>80.105000000000004</v>
      </c>
      <c r="I1570" s="143"/>
      <c r="J1570" s="144">
        <f>ROUND(I1570*H1570,2)</f>
        <v>0</v>
      </c>
      <c r="K1570" s="140" t="s">
        <v>381</v>
      </c>
      <c r="L1570" s="32"/>
      <c r="M1570" s="145" t="s">
        <v>1</v>
      </c>
      <c r="N1570" s="146" t="s">
        <v>41</v>
      </c>
      <c r="P1570" s="147">
        <f>O1570*H1570</f>
        <v>0</v>
      </c>
      <c r="Q1570" s="147">
        <v>5.0000000000000001E-4</v>
      </c>
      <c r="R1570" s="147">
        <f>Q1570*H1570</f>
        <v>4.0052500000000005E-2</v>
      </c>
      <c r="S1570" s="147">
        <v>0</v>
      </c>
      <c r="T1570" s="148">
        <f>S1570*H1570</f>
        <v>0</v>
      </c>
      <c r="AR1570" s="149" t="s">
        <v>491</v>
      </c>
      <c r="AT1570" s="149" t="s">
        <v>377</v>
      </c>
      <c r="AU1570" s="149" t="s">
        <v>85</v>
      </c>
      <c r="AY1570" s="17" t="s">
        <v>375</v>
      </c>
      <c r="BE1570" s="150">
        <f>IF(N1570="základní",J1570,0)</f>
        <v>0</v>
      </c>
      <c r="BF1570" s="150">
        <f>IF(N1570="snížená",J1570,0)</f>
        <v>0</v>
      </c>
      <c r="BG1570" s="150">
        <f>IF(N1570="zákl. přenesená",J1570,0)</f>
        <v>0</v>
      </c>
      <c r="BH1570" s="150">
        <f>IF(N1570="sníž. přenesená",J1570,0)</f>
        <v>0</v>
      </c>
      <c r="BI1570" s="150">
        <f>IF(N1570="nulová",J1570,0)</f>
        <v>0</v>
      </c>
      <c r="BJ1570" s="17" t="s">
        <v>83</v>
      </c>
      <c r="BK1570" s="150">
        <f>ROUND(I1570*H1570,2)</f>
        <v>0</v>
      </c>
      <c r="BL1570" s="17" t="s">
        <v>491</v>
      </c>
      <c r="BM1570" s="149" t="s">
        <v>2020</v>
      </c>
    </row>
    <row r="1571" spans="2:65" s="14" customFormat="1" ht="11.25" x14ac:dyDescent="0.2">
      <c r="B1571" s="166"/>
      <c r="D1571" s="152" t="s">
        <v>384</v>
      </c>
      <c r="E1571" s="167" t="s">
        <v>1</v>
      </c>
      <c r="F1571" s="168" t="s">
        <v>4614</v>
      </c>
      <c r="H1571" s="167" t="s">
        <v>1</v>
      </c>
      <c r="I1571" s="169"/>
      <c r="L1571" s="166"/>
      <c r="M1571" s="170"/>
      <c r="T1571" s="171"/>
      <c r="AT1571" s="167" t="s">
        <v>384</v>
      </c>
      <c r="AU1571" s="167" t="s">
        <v>85</v>
      </c>
      <c r="AV1571" s="14" t="s">
        <v>83</v>
      </c>
      <c r="AW1571" s="14" t="s">
        <v>32</v>
      </c>
      <c r="AX1571" s="14" t="s">
        <v>76</v>
      </c>
      <c r="AY1571" s="167" t="s">
        <v>375</v>
      </c>
    </row>
    <row r="1572" spans="2:65" s="12" customFormat="1" ht="11.25" x14ac:dyDescent="0.2">
      <c r="B1572" s="151"/>
      <c r="D1572" s="152" t="s">
        <v>384</v>
      </c>
      <c r="E1572" s="153" t="s">
        <v>1</v>
      </c>
      <c r="F1572" s="154" t="s">
        <v>5771</v>
      </c>
      <c r="H1572" s="155">
        <v>9.52</v>
      </c>
      <c r="I1572" s="156"/>
      <c r="L1572" s="151"/>
      <c r="M1572" s="157"/>
      <c r="T1572" s="158"/>
      <c r="AT1572" s="153" t="s">
        <v>384</v>
      </c>
      <c r="AU1572" s="153" t="s">
        <v>85</v>
      </c>
      <c r="AV1572" s="12" t="s">
        <v>85</v>
      </c>
      <c r="AW1572" s="12" t="s">
        <v>32</v>
      </c>
      <c r="AX1572" s="12" t="s">
        <v>76</v>
      </c>
      <c r="AY1572" s="153" t="s">
        <v>375</v>
      </c>
    </row>
    <row r="1573" spans="2:65" s="12" customFormat="1" ht="11.25" x14ac:dyDescent="0.2">
      <c r="B1573" s="151"/>
      <c r="D1573" s="152" t="s">
        <v>384</v>
      </c>
      <c r="E1573" s="153" t="s">
        <v>1</v>
      </c>
      <c r="F1573" s="154" t="s">
        <v>5772</v>
      </c>
      <c r="H1573" s="155">
        <v>13.045</v>
      </c>
      <c r="I1573" s="156"/>
      <c r="L1573" s="151"/>
      <c r="M1573" s="157"/>
      <c r="T1573" s="158"/>
      <c r="AT1573" s="153" t="s">
        <v>384</v>
      </c>
      <c r="AU1573" s="153" t="s">
        <v>85</v>
      </c>
      <c r="AV1573" s="12" t="s">
        <v>85</v>
      </c>
      <c r="AW1573" s="12" t="s">
        <v>32</v>
      </c>
      <c r="AX1573" s="12" t="s">
        <v>76</v>
      </c>
      <c r="AY1573" s="153" t="s">
        <v>375</v>
      </c>
    </row>
    <row r="1574" spans="2:65" s="12" customFormat="1" ht="11.25" x14ac:dyDescent="0.2">
      <c r="B1574" s="151"/>
      <c r="D1574" s="152" t="s">
        <v>384</v>
      </c>
      <c r="E1574" s="153" t="s">
        <v>1</v>
      </c>
      <c r="F1574" s="154" t="s">
        <v>5773</v>
      </c>
      <c r="H1574" s="155">
        <v>4.5</v>
      </c>
      <c r="I1574" s="156"/>
      <c r="L1574" s="151"/>
      <c r="M1574" s="157"/>
      <c r="T1574" s="158"/>
      <c r="AT1574" s="153" t="s">
        <v>384</v>
      </c>
      <c r="AU1574" s="153" t="s">
        <v>85</v>
      </c>
      <c r="AV1574" s="12" t="s">
        <v>85</v>
      </c>
      <c r="AW1574" s="12" t="s">
        <v>32</v>
      </c>
      <c r="AX1574" s="12" t="s">
        <v>76</v>
      </c>
      <c r="AY1574" s="153" t="s">
        <v>375</v>
      </c>
    </row>
    <row r="1575" spans="2:65" s="12" customFormat="1" ht="11.25" x14ac:dyDescent="0.2">
      <c r="B1575" s="151"/>
      <c r="D1575" s="152" t="s">
        <v>384</v>
      </c>
      <c r="E1575" s="153" t="s">
        <v>1</v>
      </c>
      <c r="F1575" s="154" t="s">
        <v>5774</v>
      </c>
      <c r="H1575" s="155">
        <v>4.6399999999999997</v>
      </c>
      <c r="I1575" s="156"/>
      <c r="L1575" s="151"/>
      <c r="M1575" s="157"/>
      <c r="T1575" s="158"/>
      <c r="AT1575" s="153" t="s">
        <v>384</v>
      </c>
      <c r="AU1575" s="153" t="s">
        <v>85</v>
      </c>
      <c r="AV1575" s="12" t="s">
        <v>85</v>
      </c>
      <c r="AW1575" s="12" t="s">
        <v>32</v>
      </c>
      <c r="AX1575" s="12" t="s">
        <v>76</v>
      </c>
      <c r="AY1575" s="153" t="s">
        <v>375</v>
      </c>
    </row>
    <row r="1576" spans="2:65" s="12" customFormat="1" ht="11.25" x14ac:dyDescent="0.2">
      <c r="B1576" s="151"/>
      <c r="D1576" s="152" t="s">
        <v>384</v>
      </c>
      <c r="E1576" s="153" t="s">
        <v>1</v>
      </c>
      <c r="F1576" s="154" t="s">
        <v>5775</v>
      </c>
      <c r="H1576" s="155">
        <v>12.47</v>
      </c>
      <c r="I1576" s="156"/>
      <c r="L1576" s="151"/>
      <c r="M1576" s="157"/>
      <c r="T1576" s="158"/>
      <c r="AT1576" s="153" t="s">
        <v>384</v>
      </c>
      <c r="AU1576" s="153" t="s">
        <v>85</v>
      </c>
      <c r="AV1576" s="12" t="s">
        <v>85</v>
      </c>
      <c r="AW1576" s="12" t="s">
        <v>32</v>
      </c>
      <c r="AX1576" s="12" t="s">
        <v>76</v>
      </c>
      <c r="AY1576" s="153" t="s">
        <v>375</v>
      </c>
    </row>
    <row r="1577" spans="2:65" s="12" customFormat="1" ht="11.25" x14ac:dyDescent="0.2">
      <c r="B1577" s="151"/>
      <c r="D1577" s="152" t="s">
        <v>384</v>
      </c>
      <c r="E1577" s="153" t="s">
        <v>1</v>
      </c>
      <c r="F1577" s="154" t="s">
        <v>5776</v>
      </c>
      <c r="H1577" s="155">
        <v>4.45</v>
      </c>
      <c r="I1577" s="156"/>
      <c r="L1577" s="151"/>
      <c r="M1577" s="157"/>
      <c r="T1577" s="158"/>
      <c r="AT1577" s="153" t="s">
        <v>384</v>
      </c>
      <c r="AU1577" s="153" t="s">
        <v>85</v>
      </c>
      <c r="AV1577" s="12" t="s">
        <v>85</v>
      </c>
      <c r="AW1577" s="12" t="s">
        <v>32</v>
      </c>
      <c r="AX1577" s="12" t="s">
        <v>76</v>
      </c>
      <c r="AY1577" s="153" t="s">
        <v>375</v>
      </c>
    </row>
    <row r="1578" spans="2:65" s="12" customFormat="1" ht="22.5" x14ac:dyDescent="0.2">
      <c r="B1578" s="151"/>
      <c r="D1578" s="152" t="s">
        <v>384</v>
      </c>
      <c r="E1578" s="153" t="s">
        <v>1</v>
      </c>
      <c r="F1578" s="154" t="s">
        <v>5777</v>
      </c>
      <c r="H1578" s="155">
        <v>19.3</v>
      </c>
      <c r="I1578" s="156"/>
      <c r="L1578" s="151"/>
      <c r="M1578" s="157"/>
      <c r="T1578" s="158"/>
      <c r="AT1578" s="153" t="s">
        <v>384</v>
      </c>
      <c r="AU1578" s="153" t="s">
        <v>85</v>
      </c>
      <c r="AV1578" s="12" t="s">
        <v>85</v>
      </c>
      <c r="AW1578" s="12" t="s">
        <v>32</v>
      </c>
      <c r="AX1578" s="12" t="s">
        <v>76</v>
      </c>
      <c r="AY1578" s="153" t="s">
        <v>375</v>
      </c>
    </row>
    <row r="1579" spans="2:65" s="12" customFormat="1" ht="11.25" x14ac:dyDescent="0.2">
      <c r="B1579" s="151"/>
      <c r="D1579" s="152" t="s">
        <v>384</v>
      </c>
      <c r="E1579" s="153" t="s">
        <v>1</v>
      </c>
      <c r="F1579" s="154" t="s">
        <v>5778</v>
      </c>
      <c r="H1579" s="155">
        <v>3.26</v>
      </c>
      <c r="I1579" s="156"/>
      <c r="L1579" s="151"/>
      <c r="M1579" s="157"/>
      <c r="T1579" s="158"/>
      <c r="AT1579" s="153" t="s">
        <v>384</v>
      </c>
      <c r="AU1579" s="153" t="s">
        <v>85</v>
      </c>
      <c r="AV1579" s="12" t="s">
        <v>85</v>
      </c>
      <c r="AW1579" s="12" t="s">
        <v>32</v>
      </c>
      <c r="AX1579" s="12" t="s">
        <v>76</v>
      </c>
      <c r="AY1579" s="153" t="s">
        <v>375</v>
      </c>
    </row>
    <row r="1580" spans="2:65" s="12" customFormat="1" ht="11.25" x14ac:dyDescent="0.2">
      <c r="B1580" s="151"/>
      <c r="D1580" s="152" t="s">
        <v>384</v>
      </c>
      <c r="E1580" s="153" t="s">
        <v>1</v>
      </c>
      <c r="F1580" s="154" t="s">
        <v>5779</v>
      </c>
      <c r="H1580" s="155">
        <v>2.75</v>
      </c>
      <c r="I1580" s="156"/>
      <c r="L1580" s="151"/>
      <c r="M1580" s="157"/>
      <c r="T1580" s="158"/>
      <c r="AT1580" s="153" t="s">
        <v>384</v>
      </c>
      <c r="AU1580" s="153" t="s">
        <v>85</v>
      </c>
      <c r="AV1580" s="12" t="s">
        <v>85</v>
      </c>
      <c r="AW1580" s="12" t="s">
        <v>32</v>
      </c>
      <c r="AX1580" s="12" t="s">
        <v>76</v>
      </c>
      <c r="AY1580" s="153" t="s">
        <v>375</v>
      </c>
    </row>
    <row r="1581" spans="2:65" s="12" customFormat="1" ht="11.25" x14ac:dyDescent="0.2">
      <c r="B1581" s="151"/>
      <c r="D1581" s="152" t="s">
        <v>384</v>
      </c>
      <c r="E1581" s="153" t="s">
        <v>1</v>
      </c>
      <c r="F1581" s="154" t="s">
        <v>5780</v>
      </c>
      <c r="H1581" s="155">
        <v>4.8499999999999996</v>
      </c>
      <c r="I1581" s="156"/>
      <c r="L1581" s="151"/>
      <c r="M1581" s="157"/>
      <c r="T1581" s="158"/>
      <c r="AT1581" s="153" t="s">
        <v>384</v>
      </c>
      <c r="AU1581" s="153" t="s">
        <v>85</v>
      </c>
      <c r="AV1581" s="12" t="s">
        <v>85</v>
      </c>
      <c r="AW1581" s="12" t="s">
        <v>32</v>
      </c>
      <c r="AX1581" s="12" t="s">
        <v>76</v>
      </c>
      <c r="AY1581" s="153" t="s">
        <v>375</v>
      </c>
    </row>
    <row r="1582" spans="2:65" s="12" customFormat="1" ht="11.25" x14ac:dyDescent="0.2">
      <c r="B1582" s="151"/>
      <c r="D1582" s="152" t="s">
        <v>384</v>
      </c>
      <c r="E1582" s="153" t="s">
        <v>1</v>
      </c>
      <c r="F1582" s="154" t="s">
        <v>5752</v>
      </c>
      <c r="H1582" s="155">
        <v>1.32</v>
      </c>
      <c r="I1582" s="156"/>
      <c r="L1582" s="151"/>
      <c r="M1582" s="157"/>
      <c r="T1582" s="158"/>
      <c r="AT1582" s="153" t="s">
        <v>384</v>
      </c>
      <c r="AU1582" s="153" t="s">
        <v>85</v>
      </c>
      <c r="AV1582" s="12" t="s">
        <v>85</v>
      </c>
      <c r="AW1582" s="12" t="s">
        <v>32</v>
      </c>
      <c r="AX1582" s="12" t="s">
        <v>76</v>
      </c>
      <c r="AY1582" s="153" t="s">
        <v>375</v>
      </c>
    </row>
    <row r="1583" spans="2:65" s="13" customFormat="1" ht="11.25" x14ac:dyDescent="0.2">
      <c r="B1583" s="159"/>
      <c r="D1583" s="152" t="s">
        <v>384</v>
      </c>
      <c r="E1583" s="160" t="s">
        <v>1</v>
      </c>
      <c r="F1583" s="161" t="s">
        <v>387</v>
      </c>
      <c r="H1583" s="162">
        <v>80.105000000000004</v>
      </c>
      <c r="I1583" s="163"/>
      <c r="L1583" s="159"/>
      <c r="M1583" s="164"/>
      <c r="T1583" s="165"/>
      <c r="AT1583" s="160" t="s">
        <v>384</v>
      </c>
      <c r="AU1583" s="160" t="s">
        <v>85</v>
      </c>
      <c r="AV1583" s="13" t="s">
        <v>382</v>
      </c>
      <c r="AW1583" s="13" t="s">
        <v>32</v>
      </c>
      <c r="AX1583" s="13" t="s">
        <v>83</v>
      </c>
      <c r="AY1583" s="160" t="s">
        <v>375</v>
      </c>
    </row>
    <row r="1584" spans="2:65" s="1" customFormat="1" ht="24.2" customHeight="1" x14ac:dyDescent="0.2">
      <c r="B1584" s="32"/>
      <c r="C1584" s="138" t="s">
        <v>5781</v>
      </c>
      <c r="D1584" s="138" t="s">
        <v>377</v>
      </c>
      <c r="E1584" s="139" t="s">
        <v>2039</v>
      </c>
      <c r="F1584" s="140" t="s">
        <v>2040</v>
      </c>
      <c r="G1584" s="141" t="s">
        <v>1308</v>
      </c>
      <c r="H1584" s="192"/>
      <c r="I1584" s="143"/>
      <c r="J1584" s="144">
        <f>ROUND(I1584*H1584,2)</f>
        <v>0</v>
      </c>
      <c r="K1584" s="140" t="s">
        <v>381</v>
      </c>
      <c r="L1584" s="32"/>
      <c r="M1584" s="145" t="s">
        <v>1</v>
      </c>
      <c r="N1584" s="146" t="s">
        <v>41</v>
      </c>
      <c r="P1584" s="147">
        <f>O1584*H1584</f>
        <v>0</v>
      </c>
      <c r="Q1584" s="147">
        <v>0</v>
      </c>
      <c r="R1584" s="147">
        <f>Q1584*H1584</f>
        <v>0</v>
      </c>
      <c r="S1584" s="147">
        <v>0</v>
      </c>
      <c r="T1584" s="148">
        <f>S1584*H1584</f>
        <v>0</v>
      </c>
      <c r="AR1584" s="149" t="s">
        <v>491</v>
      </c>
      <c r="AT1584" s="149" t="s">
        <v>377</v>
      </c>
      <c r="AU1584" s="149" t="s">
        <v>85</v>
      </c>
      <c r="AY1584" s="17" t="s">
        <v>375</v>
      </c>
      <c r="BE1584" s="150">
        <f>IF(N1584="základní",J1584,0)</f>
        <v>0</v>
      </c>
      <c r="BF1584" s="150">
        <f>IF(N1584="snížená",J1584,0)</f>
        <v>0</v>
      </c>
      <c r="BG1584" s="150">
        <f>IF(N1584="zákl. přenesená",J1584,0)</f>
        <v>0</v>
      </c>
      <c r="BH1584" s="150">
        <f>IF(N1584="sníž. přenesená",J1584,0)</f>
        <v>0</v>
      </c>
      <c r="BI1584" s="150">
        <f>IF(N1584="nulová",J1584,0)</f>
        <v>0</v>
      </c>
      <c r="BJ1584" s="17" t="s">
        <v>83</v>
      </c>
      <c r="BK1584" s="150">
        <f>ROUND(I1584*H1584,2)</f>
        <v>0</v>
      </c>
      <c r="BL1584" s="17" t="s">
        <v>491</v>
      </c>
      <c r="BM1584" s="149" t="s">
        <v>5782</v>
      </c>
    </row>
    <row r="1585" spans="2:65" s="11" customFormat="1" ht="22.9" customHeight="1" x14ac:dyDescent="0.2">
      <c r="B1585" s="126"/>
      <c r="D1585" s="127" t="s">
        <v>75</v>
      </c>
      <c r="E1585" s="136" t="s">
        <v>2042</v>
      </c>
      <c r="F1585" s="136" t="s">
        <v>2043</v>
      </c>
      <c r="I1585" s="129"/>
      <c r="J1585" s="137">
        <f>BK1585</f>
        <v>0</v>
      </c>
      <c r="L1585" s="126"/>
      <c r="M1585" s="131"/>
      <c r="P1585" s="132">
        <f>SUM(P1586:P1605)</f>
        <v>0</v>
      </c>
      <c r="R1585" s="132">
        <f>SUM(R1586:R1605)</f>
        <v>3.3680920000000003E-2</v>
      </c>
      <c r="T1585" s="133">
        <f>SUM(T1586:T1605)</f>
        <v>0</v>
      </c>
      <c r="AR1585" s="127" t="s">
        <v>85</v>
      </c>
      <c r="AT1585" s="134" t="s">
        <v>75</v>
      </c>
      <c r="AU1585" s="134" t="s">
        <v>83</v>
      </c>
      <c r="AY1585" s="127" t="s">
        <v>375</v>
      </c>
      <c r="BK1585" s="135">
        <f>SUM(BK1586:BK1605)</f>
        <v>0</v>
      </c>
    </row>
    <row r="1586" spans="2:65" s="1" customFormat="1" ht="16.5" customHeight="1" x14ac:dyDescent="0.2">
      <c r="B1586" s="32"/>
      <c r="C1586" s="138" t="s">
        <v>5783</v>
      </c>
      <c r="D1586" s="138" t="s">
        <v>377</v>
      </c>
      <c r="E1586" s="139" t="s">
        <v>5784</v>
      </c>
      <c r="F1586" s="140" t="s">
        <v>5785</v>
      </c>
      <c r="G1586" s="141" t="s">
        <v>380</v>
      </c>
      <c r="H1586" s="142">
        <v>16.02</v>
      </c>
      <c r="I1586" s="143"/>
      <c r="J1586" s="144">
        <f>ROUND(I1586*H1586,2)</f>
        <v>0</v>
      </c>
      <c r="K1586" s="140" t="s">
        <v>1170</v>
      </c>
      <c r="L1586" s="32"/>
      <c r="M1586" s="145" t="s">
        <v>1</v>
      </c>
      <c r="N1586" s="146" t="s">
        <v>41</v>
      </c>
      <c r="P1586" s="147">
        <f>O1586*H1586</f>
        <v>0</v>
      </c>
      <c r="Q1586" s="147">
        <v>0</v>
      </c>
      <c r="R1586" s="147">
        <f>Q1586*H1586</f>
        <v>0</v>
      </c>
      <c r="S1586" s="147">
        <v>0</v>
      </c>
      <c r="T1586" s="148">
        <f>S1586*H1586</f>
        <v>0</v>
      </c>
      <c r="AR1586" s="149" t="s">
        <v>491</v>
      </c>
      <c r="AT1586" s="149" t="s">
        <v>377</v>
      </c>
      <c r="AU1586" s="149" t="s">
        <v>85</v>
      </c>
      <c r="AY1586" s="17" t="s">
        <v>375</v>
      </c>
      <c r="BE1586" s="150">
        <f>IF(N1586="základní",J1586,0)</f>
        <v>0</v>
      </c>
      <c r="BF1586" s="150">
        <f>IF(N1586="snížená",J1586,0)</f>
        <v>0</v>
      </c>
      <c r="BG1586" s="150">
        <f>IF(N1586="zákl. přenesená",J1586,0)</f>
        <v>0</v>
      </c>
      <c r="BH1586" s="150">
        <f>IF(N1586="sníž. přenesená",J1586,0)</f>
        <v>0</v>
      </c>
      <c r="BI1586" s="150">
        <f>IF(N1586="nulová",J1586,0)</f>
        <v>0</v>
      </c>
      <c r="BJ1586" s="17" t="s">
        <v>83</v>
      </c>
      <c r="BK1586" s="150">
        <f>ROUND(I1586*H1586,2)</f>
        <v>0</v>
      </c>
      <c r="BL1586" s="17" t="s">
        <v>491</v>
      </c>
      <c r="BM1586" s="149" t="s">
        <v>5786</v>
      </c>
    </row>
    <row r="1587" spans="2:65" s="1" customFormat="1" ht="29.25" x14ac:dyDescent="0.2">
      <c r="B1587" s="32"/>
      <c r="D1587" s="152" t="s">
        <v>1139</v>
      </c>
      <c r="F1587" s="189" t="s">
        <v>5787</v>
      </c>
      <c r="I1587" s="190"/>
      <c r="L1587" s="32"/>
      <c r="M1587" s="191"/>
      <c r="T1587" s="56"/>
      <c r="AT1587" s="17" t="s">
        <v>1139</v>
      </c>
      <c r="AU1587" s="17" t="s">
        <v>85</v>
      </c>
    </row>
    <row r="1588" spans="2:65" s="12" customFormat="1" ht="11.25" x14ac:dyDescent="0.2">
      <c r="B1588" s="151"/>
      <c r="D1588" s="152" t="s">
        <v>384</v>
      </c>
      <c r="E1588" s="153" t="s">
        <v>1</v>
      </c>
      <c r="F1588" s="154" t="s">
        <v>5788</v>
      </c>
      <c r="H1588" s="155">
        <v>9.84</v>
      </c>
      <c r="I1588" s="156"/>
      <c r="L1588" s="151"/>
      <c r="M1588" s="157"/>
      <c r="T1588" s="158"/>
      <c r="AT1588" s="153" t="s">
        <v>384</v>
      </c>
      <c r="AU1588" s="153" t="s">
        <v>85</v>
      </c>
      <c r="AV1588" s="12" t="s">
        <v>85</v>
      </c>
      <c r="AW1588" s="12" t="s">
        <v>32</v>
      </c>
      <c r="AX1588" s="12" t="s">
        <v>76</v>
      </c>
      <c r="AY1588" s="153" t="s">
        <v>375</v>
      </c>
    </row>
    <row r="1589" spans="2:65" s="12" customFormat="1" ht="11.25" x14ac:dyDescent="0.2">
      <c r="B1589" s="151"/>
      <c r="D1589" s="152" t="s">
        <v>384</v>
      </c>
      <c r="E1589" s="153" t="s">
        <v>1</v>
      </c>
      <c r="F1589" s="154" t="s">
        <v>5789</v>
      </c>
      <c r="H1589" s="155">
        <v>6.18</v>
      </c>
      <c r="I1589" s="156"/>
      <c r="L1589" s="151"/>
      <c r="M1589" s="157"/>
      <c r="T1589" s="158"/>
      <c r="AT1589" s="153" t="s">
        <v>384</v>
      </c>
      <c r="AU1589" s="153" t="s">
        <v>85</v>
      </c>
      <c r="AV1589" s="12" t="s">
        <v>85</v>
      </c>
      <c r="AW1589" s="12" t="s">
        <v>32</v>
      </c>
      <c r="AX1589" s="12" t="s">
        <v>76</v>
      </c>
      <c r="AY1589" s="153" t="s">
        <v>375</v>
      </c>
    </row>
    <row r="1590" spans="2:65" s="13" customFormat="1" ht="11.25" x14ac:dyDescent="0.2">
      <c r="B1590" s="159"/>
      <c r="D1590" s="152" t="s">
        <v>384</v>
      </c>
      <c r="E1590" s="160" t="s">
        <v>1</v>
      </c>
      <c r="F1590" s="161" t="s">
        <v>387</v>
      </c>
      <c r="H1590" s="162">
        <v>16.02</v>
      </c>
      <c r="I1590" s="163"/>
      <c r="L1590" s="159"/>
      <c r="M1590" s="164"/>
      <c r="T1590" s="165"/>
      <c r="AT1590" s="160" t="s">
        <v>384</v>
      </c>
      <c r="AU1590" s="160" t="s">
        <v>85</v>
      </c>
      <c r="AV1590" s="13" t="s">
        <v>382</v>
      </c>
      <c r="AW1590" s="13" t="s">
        <v>32</v>
      </c>
      <c r="AX1590" s="13" t="s">
        <v>83</v>
      </c>
      <c r="AY1590" s="160" t="s">
        <v>375</v>
      </c>
    </row>
    <row r="1591" spans="2:65" s="1" customFormat="1" ht="24.2" customHeight="1" x14ac:dyDescent="0.2">
      <c r="B1591" s="32"/>
      <c r="C1591" s="138" t="s">
        <v>5790</v>
      </c>
      <c r="D1591" s="138" t="s">
        <v>377</v>
      </c>
      <c r="E1591" s="139" t="s">
        <v>2045</v>
      </c>
      <c r="F1591" s="140" t="s">
        <v>2046</v>
      </c>
      <c r="G1591" s="141" t="s">
        <v>380</v>
      </c>
      <c r="H1591" s="142">
        <v>88.634</v>
      </c>
      <c r="I1591" s="143"/>
      <c r="J1591" s="144">
        <f>ROUND(I1591*H1591,2)</f>
        <v>0</v>
      </c>
      <c r="K1591" s="140" t="s">
        <v>381</v>
      </c>
      <c r="L1591" s="32"/>
      <c r="M1591" s="145" t="s">
        <v>1</v>
      </c>
      <c r="N1591" s="146" t="s">
        <v>41</v>
      </c>
      <c r="P1591" s="147">
        <f>O1591*H1591</f>
        <v>0</v>
      </c>
      <c r="Q1591" s="147">
        <v>1.3999999999999999E-4</v>
      </c>
      <c r="R1591" s="147">
        <f>Q1591*H1591</f>
        <v>1.240876E-2</v>
      </c>
      <c r="S1591" s="147">
        <v>0</v>
      </c>
      <c r="T1591" s="148">
        <f>S1591*H1591</f>
        <v>0</v>
      </c>
      <c r="AR1591" s="149" t="s">
        <v>491</v>
      </c>
      <c r="AT1591" s="149" t="s">
        <v>377</v>
      </c>
      <c r="AU1591" s="149" t="s">
        <v>85</v>
      </c>
      <c r="AY1591" s="17" t="s">
        <v>375</v>
      </c>
      <c r="BE1591" s="150">
        <f>IF(N1591="základní",J1591,0)</f>
        <v>0</v>
      </c>
      <c r="BF1591" s="150">
        <f>IF(N1591="snížená",J1591,0)</f>
        <v>0</v>
      </c>
      <c r="BG1591" s="150">
        <f>IF(N1591="zákl. přenesená",J1591,0)</f>
        <v>0</v>
      </c>
      <c r="BH1591" s="150">
        <f>IF(N1591="sníž. přenesená",J1591,0)</f>
        <v>0</v>
      </c>
      <c r="BI1591" s="150">
        <f>IF(N1591="nulová",J1591,0)</f>
        <v>0</v>
      </c>
      <c r="BJ1591" s="17" t="s">
        <v>83</v>
      </c>
      <c r="BK1591" s="150">
        <f>ROUND(I1591*H1591,2)</f>
        <v>0</v>
      </c>
      <c r="BL1591" s="17" t="s">
        <v>491</v>
      </c>
      <c r="BM1591" s="149" t="s">
        <v>5791</v>
      </c>
    </row>
    <row r="1592" spans="2:65" s="14" customFormat="1" ht="11.25" x14ac:dyDescent="0.2">
      <c r="B1592" s="166"/>
      <c r="D1592" s="152" t="s">
        <v>384</v>
      </c>
      <c r="E1592" s="167" t="s">
        <v>1</v>
      </c>
      <c r="F1592" s="168" t="s">
        <v>5792</v>
      </c>
      <c r="H1592" s="167" t="s">
        <v>1</v>
      </c>
      <c r="I1592" s="169"/>
      <c r="L1592" s="166"/>
      <c r="M1592" s="170"/>
      <c r="T1592" s="171"/>
      <c r="AT1592" s="167" t="s">
        <v>384</v>
      </c>
      <c r="AU1592" s="167" t="s">
        <v>85</v>
      </c>
      <c r="AV1592" s="14" t="s">
        <v>83</v>
      </c>
      <c r="AW1592" s="14" t="s">
        <v>32</v>
      </c>
      <c r="AX1592" s="14" t="s">
        <v>76</v>
      </c>
      <c r="AY1592" s="167" t="s">
        <v>375</v>
      </c>
    </row>
    <row r="1593" spans="2:65" s="12" customFormat="1" ht="11.25" x14ac:dyDescent="0.2">
      <c r="B1593" s="151"/>
      <c r="D1593" s="152" t="s">
        <v>384</v>
      </c>
      <c r="E1593" s="153" t="s">
        <v>1</v>
      </c>
      <c r="F1593" s="154" t="s">
        <v>5793</v>
      </c>
      <c r="H1593" s="155">
        <v>7.4870000000000001</v>
      </c>
      <c r="I1593" s="156"/>
      <c r="L1593" s="151"/>
      <c r="M1593" s="157"/>
      <c r="T1593" s="158"/>
      <c r="AT1593" s="153" t="s">
        <v>384</v>
      </c>
      <c r="AU1593" s="153" t="s">
        <v>85</v>
      </c>
      <c r="AV1593" s="12" t="s">
        <v>85</v>
      </c>
      <c r="AW1593" s="12" t="s">
        <v>32</v>
      </c>
      <c r="AX1593" s="12" t="s">
        <v>76</v>
      </c>
      <c r="AY1593" s="153" t="s">
        <v>375</v>
      </c>
    </row>
    <row r="1594" spans="2:65" s="12" customFormat="1" ht="33.75" x14ac:dyDescent="0.2">
      <c r="B1594" s="151"/>
      <c r="D1594" s="152" t="s">
        <v>384</v>
      </c>
      <c r="E1594" s="153" t="s">
        <v>1</v>
      </c>
      <c r="F1594" s="154" t="s">
        <v>5794</v>
      </c>
      <c r="H1594" s="155">
        <v>45.472000000000001</v>
      </c>
      <c r="I1594" s="156"/>
      <c r="L1594" s="151"/>
      <c r="M1594" s="157"/>
      <c r="T1594" s="158"/>
      <c r="AT1594" s="153" t="s">
        <v>384</v>
      </c>
      <c r="AU1594" s="153" t="s">
        <v>85</v>
      </c>
      <c r="AV1594" s="12" t="s">
        <v>85</v>
      </c>
      <c r="AW1594" s="12" t="s">
        <v>32</v>
      </c>
      <c r="AX1594" s="12" t="s">
        <v>76</v>
      </c>
      <c r="AY1594" s="153" t="s">
        <v>375</v>
      </c>
    </row>
    <row r="1595" spans="2:65" s="12" customFormat="1" ht="11.25" x14ac:dyDescent="0.2">
      <c r="B1595" s="151"/>
      <c r="D1595" s="152" t="s">
        <v>384</v>
      </c>
      <c r="E1595" s="153" t="s">
        <v>1</v>
      </c>
      <c r="F1595" s="154" t="s">
        <v>5795</v>
      </c>
      <c r="H1595" s="155">
        <v>1.45</v>
      </c>
      <c r="I1595" s="156"/>
      <c r="L1595" s="151"/>
      <c r="M1595" s="157"/>
      <c r="T1595" s="158"/>
      <c r="AT1595" s="153" t="s">
        <v>384</v>
      </c>
      <c r="AU1595" s="153" t="s">
        <v>85</v>
      </c>
      <c r="AV1595" s="12" t="s">
        <v>85</v>
      </c>
      <c r="AW1595" s="12" t="s">
        <v>32</v>
      </c>
      <c r="AX1595" s="12" t="s">
        <v>76</v>
      </c>
      <c r="AY1595" s="153" t="s">
        <v>375</v>
      </c>
    </row>
    <row r="1596" spans="2:65" s="14" customFormat="1" ht="11.25" x14ac:dyDescent="0.2">
      <c r="B1596" s="166"/>
      <c r="D1596" s="152" t="s">
        <v>384</v>
      </c>
      <c r="E1596" s="167" t="s">
        <v>1</v>
      </c>
      <c r="F1596" s="168" t="s">
        <v>5796</v>
      </c>
      <c r="H1596" s="167" t="s">
        <v>1</v>
      </c>
      <c r="I1596" s="169"/>
      <c r="L1596" s="166"/>
      <c r="M1596" s="170"/>
      <c r="T1596" s="171"/>
      <c r="AT1596" s="167" t="s">
        <v>384</v>
      </c>
      <c r="AU1596" s="167" t="s">
        <v>85</v>
      </c>
      <c r="AV1596" s="14" t="s">
        <v>83</v>
      </c>
      <c r="AW1596" s="14" t="s">
        <v>32</v>
      </c>
      <c r="AX1596" s="14" t="s">
        <v>76</v>
      </c>
      <c r="AY1596" s="167" t="s">
        <v>375</v>
      </c>
    </row>
    <row r="1597" spans="2:65" s="12" customFormat="1" ht="11.25" x14ac:dyDescent="0.2">
      <c r="B1597" s="151"/>
      <c r="D1597" s="152" t="s">
        <v>384</v>
      </c>
      <c r="E1597" s="153" t="s">
        <v>1</v>
      </c>
      <c r="F1597" s="154" t="s">
        <v>5797</v>
      </c>
      <c r="H1597" s="155">
        <v>7.875</v>
      </c>
      <c r="I1597" s="156"/>
      <c r="L1597" s="151"/>
      <c r="M1597" s="157"/>
      <c r="T1597" s="158"/>
      <c r="AT1597" s="153" t="s">
        <v>384</v>
      </c>
      <c r="AU1597" s="153" t="s">
        <v>85</v>
      </c>
      <c r="AV1597" s="12" t="s">
        <v>85</v>
      </c>
      <c r="AW1597" s="12" t="s">
        <v>32</v>
      </c>
      <c r="AX1597" s="12" t="s">
        <v>76</v>
      </c>
      <c r="AY1597" s="153" t="s">
        <v>375</v>
      </c>
    </row>
    <row r="1598" spans="2:65" s="12" customFormat="1" ht="11.25" x14ac:dyDescent="0.2">
      <c r="B1598" s="151"/>
      <c r="D1598" s="152" t="s">
        <v>384</v>
      </c>
      <c r="E1598" s="153" t="s">
        <v>1</v>
      </c>
      <c r="F1598" s="154" t="s">
        <v>5798</v>
      </c>
      <c r="H1598" s="155">
        <v>1.4</v>
      </c>
      <c r="I1598" s="156"/>
      <c r="L1598" s="151"/>
      <c r="M1598" s="157"/>
      <c r="T1598" s="158"/>
      <c r="AT1598" s="153" t="s">
        <v>384</v>
      </c>
      <c r="AU1598" s="153" t="s">
        <v>85</v>
      </c>
      <c r="AV1598" s="12" t="s">
        <v>85</v>
      </c>
      <c r="AW1598" s="12" t="s">
        <v>32</v>
      </c>
      <c r="AX1598" s="12" t="s">
        <v>76</v>
      </c>
      <c r="AY1598" s="153" t="s">
        <v>375</v>
      </c>
    </row>
    <row r="1599" spans="2:65" s="12" customFormat="1" ht="11.25" x14ac:dyDescent="0.2">
      <c r="B1599" s="151"/>
      <c r="D1599" s="152" t="s">
        <v>384</v>
      </c>
      <c r="E1599" s="153" t="s">
        <v>1</v>
      </c>
      <c r="F1599" s="154" t="s">
        <v>5799</v>
      </c>
      <c r="H1599" s="155">
        <v>2.4500000000000002</v>
      </c>
      <c r="I1599" s="156"/>
      <c r="L1599" s="151"/>
      <c r="M1599" s="157"/>
      <c r="T1599" s="158"/>
      <c r="AT1599" s="153" t="s">
        <v>384</v>
      </c>
      <c r="AU1599" s="153" t="s">
        <v>85</v>
      </c>
      <c r="AV1599" s="12" t="s">
        <v>85</v>
      </c>
      <c r="AW1599" s="12" t="s">
        <v>32</v>
      </c>
      <c r="AX1599" s="12" t="s">
        <v>76</v>
      </c>
      <c r="AY1599" s="153" t="s">
        <v>375</v>
      </c>
    </row>
    <row r="1600" spans="2:65" s="12" customFormat="1" ht="11.25" x14ac:dyDescent="0.2">
      <c r="B1600" s="151"/>
      <c r="D1600" s="152" t="s">
        <v>384</v>
      </c>
      <c r="E1600" s="153" t="s">
        <v>1</v>
      </c>
      <c r="F1600" s="154" t="s">
        <v>5800</v>
      </c>
      <c r="H1600" s="155">
        <v>12</v>
      </c>
      <c r="I1600" s="156"/>
      <c r="L1600" s="151"/>
      <c r="M1600" s="157"/>
      <c r="T1600" s="158"/>
      <c r="AT1600" s="153" t="s">
        <v>384</v>
      </c>
      <c r="AU1600" s="153" t="s">
        <v>85</v>
      </c>
      <c r="AV1600" s="12" t="s">
        <v>85</v>
      </c>
      <c r="AW1600" s="12" t="s">
        <v>32</v>
      </c>
      <c r="AX1600" s="12" t="s">
        <v>76</v>
      </c>
      <c r="AY1600" s="153" t="s">
        <v>375</v>
      </c>
    </row>
    <row r="1601" spans="2:65" s="12" customFormat="1" ht="11.25" x14ac:dyDescent="0.2">
      <c r="B1601" s="151"/>
      <c r="D1601" s="152" t="s">
        <v>384</v>
      </c>
      <c r="E1601" s="153" t="s">
        <v>1</v>
      </c>
      <c r="F1601" s="154" t="s">
        <v>5801</v>
      </c>
      <c r="H1601" s="155">
        <v>7.05</v>
      </c>
      <c r="I1601" s="156"/>
      <c r="L1601" s="151"/>
      <c r="M1601" s="157"/>
      <c r="T1601" s="158"/>
      <c r="AT1601" s="153" t="s">
        <v>384</v>
      </c>
      <c r="AU1601" s="153" t="s">
        <v>85</v>
      </c>
      <c r="AV1601" s="12" t="s">
        <v>85</v>
      </c>
      <c r="AW1601" s="12" t="s">
        <v>32</v>
      </c>
      <c r="AX1601" s="12" t="s">
        <v>76</v>
      </c>
      <c r="AY1601" s="153" t="s">
        <v>375</v>
      </c>
    </row>
    <row r="1602" spans="2:65" s="12" customFormat="1" ht="11.25" x14ac:dyDescent="0.2">
      <c r="B1602" s="151"/>
      <c r="D1602" s="152" t="s">
        <v>384</v>
      </c>
      <c r="E1602" s="153" t="s">
        <v>1</v>
      </c>
      <c r="F1602" s="154" t="s">
        <v>5802</v>
      </c>
      <c r="H1602" s="155">
        <v>3.45</v>
      </c>
      <c r="I1602" s="156"/>
      <c r="L1602" s="151"/>
      <c r="M1602" s="157"/>
      <c r="T1602" s="158"/>
      <c r="AT1602" s="153" t="s">
        <v>384</v>
      </c>
      <c r="AU1602" s="153" t="s">
        <v>85</v>
      </c>
      <c r="AV1602" s="12" t="s">
        <v>85</v>
      </c>
      <c r="AW1602" s="12" t="s">
        <v>32</v>
      </c>
      <c r="AX1602" s="12" t="s">
        <v>76</v>
      </c>
      <c r="AY1602" s="153" t="s">
        <v>375</v>
      </c>
    </row>
    <row r="1603" spans="2:65" s="13" customFormat="1" ht="11.25" x14ac:dyDescent="0.2">
      <c r="B1603" s="159"/>
      <c r="D1603" s="152" t="s">
        <v>384</v>
      </c>
      <c r="E1603" s="160" t="s">
        <v>1</v>
      </c>
      <c r="F1603" s="161" t="s">
        <v>387</v>
      </c>
      <c r="H1603" s="162">
        <v>88.634</v>
      </c>
      <c r="I1603" s="163"/>
      <c r="L1603" s="159"/>
      <c r="M1603" s="164"/>
      <c r="T1603" s="165"/>
      <c r="AT1603" s="160" t="s">
        <v>384</v>
      </c>
      <c r="AU1603" s="160" t="s">
        <v>85</v>
      </c>
      <c r="AV1603" s="13" t="s">
        <v>382</v>
      </c>
      <c r="AW1603" s="13" t="s">
        <v>32</v>
      </c>
      <c r="AX1603" s="13" t="s">
        <v>83</v>
      </c>
      <c r="AY1603" s="160" t="s">
        <v>375</v>
      </c>
    </row>
    <row r="1604" spans="2:65" s="1" customFormat="1" ht="24.2" customHeight="1" x14ac:dyDescent="0.2">
      <c r="B1604" s="32"/>
      <c r="C1604" s="138" t="s">
        <v>5803</v>
      </c>
      <c r="D1604" s="138" t="s">
        <v>377</v>
      </c>
      <c r="E1604" s="139" t="s">
        <v>2056</v>
      </c>
      <c r="F1604" s="140" t="s">
        <v>2057</v>
      </c>
      <c r="G1604" s="141" t="s">
        <v>380</v>
      </c>
      <c r="H1604" s="142">
        <v>88.634</v>
      </c>
      <c r="I1604" s="143"/>
      <c r="J1604" s="144">
        <f>ROUND(I1604*H1604,2)</f>
        <v>0</v>
      </c>
      <c r="K1604" s="140" t="s">
        <v>381</v>
      </c>
      <c r="L1604" s="32"/>
      <c r="M1604" s="145" t="s">
        <v>1</v>
      </c>
      <c r="N1604" s="146" t="s">
        <v>41</v>
      </c>
      <c r="P1604" s="147">
        <f>O1604*H1604</f>
        <v>0</v>
      </c>
      <c r="Q1604" s="147">
        <v>1.2E-4</v>
      </c>
      <c r="R1604" s="147">
        <f>Q1604*H1604</f>
        <v>1.0636080000000001E-2</v>
      </c>
      <c r="S1604" s="147">
        <v>0</v>
      </c>
      <c r="T1604" s="148">
        <f>S1604*H1604</f>
        <v>0</v>
      </c>
      <c r="AR1604" s="149" t="s">
        <v>491</v>
      </c>
      <c r="AT1604" s="149" t="s">
        <v>377</v>
      </c>
      <c r="AU1604" s="149" t="s">
        <v>85</v>
      </c>
      <c r="AY1604" s="17" t="s">
        <v>375</v>
      </c>
      <c r="BE1604" s="150">
        <f>IF(N1604="základní",J1604,0)</f>
        <v>0</v>
      </c>
      <c r="BF1604" s="150">
        <f>IF(N1604="snížená",J1604,0)</f>
        <v>0</v>
      </c>
      <c r="BG1604" s="150">
        <f>IF(N1604="zákl. přenesená",J1604,0)</f>
        <v>0</v>
      </c>
      <c r="BH1604" s="150">
        <f>IF(N1604="sníž. přenesená",J1604,0)</f>
        <v>0</v>
      </c>
      <c r="BI1604" s="150">
        <f>IF(N1604="nulová",J1604,0)</f>
        <v>0</v>
      </c>
      <c r="BJ1604" s="17" t="s">
        <v>83</v>
      </c>
      <c r="BK1604" s="150">
        <f>ROUND(I1604*H1604,2)</f>
        <v>0</v>
      </c>
      <c r="BL1604" s="17" t="s">
        <v>491</v>
      </c>
      <c r="BM1604" s="149" t="s">
        <v>5804</v>
      </c>
    </row>
    <row r="1605" spans="2:65" s="1" customFormat="1" ht="24.2" customHeight="1" x14ac:dyDescent="0.2">
      <c r="B1605" s="32"/>
      <c r="C1605" s="138" t="s">
        <v>5805</v>
      </c>
      <c r="D1605" s="138" t="s">
        <v>377</v>
      </c>
      <c r="E1605" s="139" t="s">
        <v>2060</v>
      </c>
      <c r="F1605" s="140" t="s">
        <v>2061</v>
      </c>
      <c r="G1605" s="141" t="s">
        <v>380</v>
      </c>
      <c r="H1605" s="142">
        <v>88.634</v>
      </c>
      <c r="I1605" s="143"/>
      <c r="J1605" s="144">
        <f>ROUND(I1605*H1605,2)</f>
        <v>0</v>
      </c>
      <c r="K1605" s="140" t="s">
        <v>381</v>
      </c>
      <c r="L1605" s="32"/>
      <c r="M1605" s="145" t="s">
        <v>1</v>
      </c>
      <c r="N1605" s="146" t="s">
        <v>41</v>
      </c>
      <c r="P1605" s="147">
        <f>O1605*H1605</f>
        <v>0</v>
      </c>
      <c r="Q1605" s="147">
        <v>1.2E-4</v>
      </c>
      <c r="R1605" s="147">
        <f>Q1605*H1605</f>
        <v>1.0636080000000001E-2</v>
      </c>
      <c r="S1605" s="147">
        <v>0</v>
      </c>
      <c r="T1605" s="148">
        <f>S1605*H1605</f>
        <v>0</v>
      </c>
      <c r="AR1605" s="149" t="s">
        <v>491</v>
      </c>
      <c r="AT1605" s="149" t="s">
        <v>377</v>
      </c>
      <c r="AU1605" s="149" t="s">
        <v>85</v>
      </c>
      <c r="AY1605" s="17" t="s">
        <v>375</v>
      </c>
      <c r="BE1605" s="150">
        <f>IF(N1605="základní",J1605,0)</f>
        <v>0</v>
      </c>
      <c r="BF1605" s="150">
        <f>IF(N1605="snížená",J1605,0)</f>
        <v>0</v>
      </c>
      <c r="BG1605" s="150">
        <f>IF(N1605="zákl. přenesená",J1605,0)</f>
        <v>0</v>
      </c>
      <c r="BH1605" s="150">
        <f>IF(N1605="sníž. přenesená",J1605,0)</f>
        <v>0</v>
      </c>
      <c r="BI1605" s="150">
        <f>IF(N1605="nulová",J1605,0)</f>
        <v>0</v>
      </c>
      <c r="BJ1605" s="17" t="s">
        <v>83</v>
      </c>
      <c r="BK1605" s="150">
        <f>ROUND(I1605*H1605,2)</f>
        <v>0</v>
      </c>
      <c r="BL1605" s="17" t="s">
        <v>491</v>
      </c>
      <c r="BM1605" s="149" t="s">
        <v>5806</v>
      </c>
    </row>
    <row r="1606" spans="2:65" s="11" customFormat="1" ht="22.9" customHeight="1" x14ac:dyDescent="0.2">
      <c r="B1606" s="126"/>
      <c r="D1606" s="127" t="s">
        <v>75</v>
      </c>
      <c r="E1606" s="136" t="s">
        <v>2063</v>
      </c>
      <c r="F1606" s="136" t="s">
        <v>2064</v>
      </c>
      <c r="I1606" s="129"/>
      <c r="J1606" s="137">
        <f>BK1606</f>
        <v>0</v>
      </c>
      <c r="L1606" s="126"/>
      <c r="M1606" s="131"/>
      <c r="P1606" s="132">
        <f>SUM(P1607:P1631)</f>
        <v>0</v>
      </c>
      <c r="R1606" s="132">
        <f>SUM(R1607:R1631)</f>
        <v>1.3137037199999999</v>
      </c>
      <c r="T1606" s="133">
        <f>SUM(T1607:T1631)</f>
        <v>0</v>
      </c>
      <c r="AR1606" s="127" t="s">
        <v>85</v>
      </c>
      <c r="AT1606" s="134" t="s">
        <v>75</v>
      </c>
      <c r="AU1606" s="134" t="s">
        <v>83</v>
      </c>
      <c r="AY1606" s="127" t="s">
        <v>375</v>
      </c>
      <c r="BK1606" s="135">
        <f>SUM(BK1607:BK1631)</f>
        <v>0</v>
      </c>
    </row>
    <row r="1607" spans="2:65" s="1" customFormat="1" ht="33" customHeight="1" x14ac:dyDescent="0.2">
      <c r="B1607" s="32"/>
      <c r="C1607" s="138" t="s">
        <v>5807</v>
      </c>
      <c r="D1607" s="138" t="s">
        <v>377</v>
      </c>
      <c r="E1607" s="139" t="s">
        <v>2066</v>
      </c>
      <c r="F1607" s="140" t="s">
        <v>4113</v>
      </c>
      <c r="G1607" s="141" t="s">
        <v>380</v>
      </c>
      <c r="H1607" s="142">
        <v>2681.0279999999998</v>
      </c>
      <c r="I1607" s="143"/>
      <c r="J1607" s="144">
        <f>ROUND(I1607*H1607,2)</f>
        <v>0</v>
      </c>
      <c r="K1607" s="140" t="s">
        <v>381</v>
      </c>
      <c r="L1607" s="32"/>
      <c r="M1607" s="145" t="s">
        <v>1</v>
      </c>
      <c r="N1607" s="146" t="s">
        <v>41</v>
      </c>
      <c r="P1607" s="147">
        <f>O1607*H1607</f>
        <v>0</v>
      </c>
      <c r="Q1607" s="147">
        <v>2.0000000000000001E-4</v>
      </c>
      <c r="R1607" s="147">
        <f>Q1607*H1607</f>
        <v>0.53620559999999995</v>
      </c>
      <c r="S1607" s="147">
        <v>0</v>
      </c>
      <c r="T1607" s="148">
        <f>S1607*H1607</f>
        <v>0</v>
      </c>
      <c r="AR1607" s="149" t="s">
        <v>491</v>
      </c>
      <c r="AT1607" s="149" t="s">
        <v>377</v>
      </c>
      <c r="AU1607" s="149" t="s">
        <v>85</v>
      </c>
      <c r="AY1607" s="17" t="s">
        <v>375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83</v>
      </c>
      <c r="BK1607" s="150">
        <f>ROUND(I1607*H1607,2)</f>
        <v>0</v>
      </c>
      <c r="BL1607" s="17" t="s">
        <v>491</v>
      </c>
      <c r="BM1607" s="149" t="s">
        <v>2068</v>
      </c>
    </row>
    <row r="1608" spans="2:65" s="14" customFormat="1" ht="11.25" x14ac:dyDescent="0.2">
      <c r="B1608" s="166"/>
      <c r="D1608" s="152" t="s">
        <v>384</v>
      </c>
      <c r="E1608" s="167" t="s">
        <v>1</v>
      </c>
      <c r="F1608" s="168" t="s">
        <v>4614</v>
      </c>
      <c r="H1608" s="167" t="s">
        <v>1</v>
      </c>
      <c r="I1608" s="169"/>
      <c r="L1608" s="166"/>
      <c r="M1608" s="170"/>
      <c r="T1608" s="171"/>
      <c r="AT1608" s="167" t="s">
        <v>384</v>
      </c>
      <c r="AU1608" s="167" t="s">
        <v>85</v>
      </c>
      <c r="AV1608" s="14" t="s">
        <v>83</v>
      </c>
      <c r="AW1608" s="14" t="s">
        <v>32</v>
      </c>
      <c r="AX1608" s="14" t="s">
        <v>76</v>
      </c>
      <c r="AY1608" s="167" t="s">
        <v>375</v>
      </c>
    </row>
    <row r="1609" spans="2:65" s="14" customFormat="1" ht="11.25" x14ac:dyDescent="0.2">
      <c r="B1609" s="166"/>
      <c r="D1609" s="152" t="s">
        <v>384</v>
      </c>
      <c r="E1609" s="167" t="s">
        <v>1</v>
      </c>
      <c r="F1609" s="168" t="s">
        <v>514</v>
      </c>
      <c r="H1609" s="167" t="s">
        <v>1</v>
      </c>
      <c r="I1609" s="169"/>
      <c r="L1609" s="166"/>
      <c r="M1609" s="170"/>
      <c r="T1609" s="171"/>
      <c r="AT1609" s="167" t="s">
        <v>384</v>
      </c>
      <c r="AU1609" s="167" t="s">
        <v>85</v>
      </c>
      <c r="AV1609" s="14" t="s">
        <v>83</v>
      </c>
      <c r="AW1609" s="14" t="s">
        <v>32</v>
      </c>
      <c r="AX1609" s="14" t="s">
        <v>76</v>
      </c>
      <c r="AY1609" s="167" t="s">
        <v>375</v>
      </c>
    </row>
    <row r="1610" spans="2:65" s="12" customFormat="1" ht="22.5" x14ac:dyDescent="0.2">
      <c r="B1610" s="151"/>
      <c r="D1610" s="152" t="s">
        <v>384</v>
      </c>
      <c r="E1610" s="153" t="s">
        <v>1</v>
      </c>
      <c r="F1610" s="154" t="s">
        <v>5808</v>
      </c>
      <c r="H1610" s="155">
        <v>420.7</v>
      </c>
      <c r="I1610" s="156"/>
      <c r="L1610" s="151"/>
      <c r="M1610" s="157"/>
      <c r="T1610" s="158"/>
      <c r="AT1610" s="153" t="s">
        <v>384</v>
      </c>
      <c r="AU1610" s="153" t="s">
        <v>85</v>
      </c>
      <c r="AV1610" s="12" t="s">
        <v>85</v>
      </c>
      <c r="AW1610" s="12" t="s">
        <v>32</v>
      </c>
      <c r="AX1610" s="12" t="s">
        <v>76</v>
      </c>
      <c r="AY1610" s="153" t="s">
        <v>375</v>
      </c>
    </row>
    <row r="1611" spans="2:65" s="12" customFormat="1" ht="22.5" x14ac:dyDescent="0.2">
      <c r="B1611" s="151"/>
      <c r="D1611" s="152" t="s">
        <v>384</v>
      </c>
      <c r="E1611" s="153" t="s">
        <v>1</v>
      </c>
      <c r="F1611" s="154" t="s">
        <v>5809</v>
      </c>
      <c r="H1611" s="155">
        <v>324.24</v>
      </c>
      <c r="I1611" s="156"/>
      <c r="L1611" s="151"/>
      <c r="M1611" s="157"/>
      <c r="T1611" s="158"/>
      <c r="AT1611" s="153" t="s">
        <v>384</v>
      </c>
      <c r="AU1611" s="153" t="s">
        <v>85</v>
      </c>
      <c r="AV1611" s="12" t="s">
        <v>85</v>
      </c>
      <c r="AW1611" s="12" t="s">
        <v>32</v>
      </c>
      <c r="AX1611" s="12" t="s">
        <v>76</v>
      </c>
      <c r="AY1611" s="153" t="s">
        <v>375</v>
      </c>
    </row>
    <row r="1612" spans="2:65" s="12" customFormat="1" ht="11.25" x14ac:dyDescent="0.2">
      <c r="B1612" s="151"/>
      <c r="D1612" s="152" t="s">
        <v>384</v>
      </c>
      <c r="E1612" s="153" t="s">
        <v>1</v>
      </c>
      <c r="F1612" s="154" t="s">
        <v>5810</v>
      </c>
      <c r="H1612" s="155">
        <v>-22.36</v>
      </c>
      <c r="I1612" s="156"/>
      <c r="L1612" s="151"/>
      <c r="M1612" s="157"/>
      <c r="T1612" s="158"/>
      <c r="AT1612" s="153" t="s">
        <v>384</v>
      </c>
      <c r="AU1612" s="153" t="s">
        <v>85</v>
      </c>
      <c r="AV1612" s="12" t="s">
        <v>85</v>
      </c>
      <c r="AW1612" s="12" t="s">
        <v>32</v>
      </c>
      <c r="AX1612" s="12" t="s">
        <v>76</v>
      </c>
      <c r="AY1612" s="153" t="s">
        <v>375</v>
      </c>
    </row>
    <row r="1613" spans="2:65" s="12" customFormat="1" ht="22.5" x14ac:dyDescent="0.2">
      <c r="B1613" s="151"/>
      <c r="D1613" s="152" t="s">
        <v>384</v>
      </c>
      <c r="E1613" s="153" t="s">
        <v>1</v>
      </c>
      <c r="F1613" s="154" t="s">
        <v>5811</v>
      </c>
      <c r="H1613" s="155">
        <v>35.51</v>
      </c>
      <c r="I1613" s="156"/>
      <c r="L1613" s="151"/>
      <c r="M1613" s="157"/>
      <c r="T1613" s="158"/>
      <c r="AT1613" s="153" t="s">
        <v>384</v>
      </c>
      <c r="AU1613" s="153" t="s">
        <v>85</v>
      </c>
      <c r="AV1613" s="12" t="s">
        <v>85</v>
      </c>
      <c r="AW1613" s="12" t="s">
        <v>32</v>
      </c>
      <c r="AX1613" s="12" t="s">
        <v>76</v>
      </c>
      <c r="AY1613" s="153" t="s">
        <v>375</v>
      </c>
    </row>
    <row r="1614" spans="2:65" s="14" customFormat="1" ht="11.25" x14ac:dyDescent="0.2">
      <c r="B1614" s="166"/>
      <c r="D1614" s="152" t="s">
        <v>384</v>
      </c>
      <c r="E1614" s="167" t="s">
        <v>1</v>
      </c>
      <c r="F1614" s="168" t="s">
        <v>522</v>
      </c>
      <c r="H1614" s="167" t="s">
        <v>1</v>
      </c>
      <c r="I1614" s="169"/>
      <c r="L1614" s="166"/>
      <c r="M1614" s="170"/>
      <c r="T1614" s="171"/>
      <c r="AT1614" s="167" t="s">
        <v>384</v>
      </c>
      <c r="AU1614" s="167" t="s">
        <v>85</v>
      </c>
      <c r="AV1614" s="14" t="s">
        <v>83</v>
      </c>
      <c r="AW1614" s="14" t="s">
        <v>32</v>
      </c>
      <c r="AX1614" s="14" t="s">
        <v>76</v>
      </c>
      <c r="AY1614" s="167" t="s">
        <v>375</v>
      </c>
    </row>
    <row r="1615" spans="2:65" s="12" customFormat="1" ht="22.5" x14ac:dyDescent="0.2">
      <c r="B1615" s="151"/>
      <c r="D1615" s="152" t="s">
        <v>384</v>
      </c>
      <c r="E1615" s="153" t="s">
        <v>1</v>
      </c>
      <c r="F1615" s="154" t="s">
        <v>5812</v>
      </c>
      <c r="H1615" s="155">
        <v>508.34100000000001</v>
      </c>
      <c r="I1615" s="156"/>
      <c r="L1615" s="151"/>
      <c r="M1615" s="157"/>
      <c r="T1615" s="158"/>
      <c r="AT1615" s="153" t="s">
        <v>384</v>
      </c>
      <c r="AU1615" s="153" t="s">
        <v>85</v>
      </c>
      <c r="AV1615" s="12" t="s">
        <v>85</v>
      </c>
      <c r="AW1615" s="12" t="s">
        <v>32</v>
      </c>
      <c r="AX1615" s="12" t="s">
        <v>76</v>
      </c>
      <c r="AY1615" s="153" t="s">
        <v>375</v>
      </c>
    </row>
    <row r="1616" spans="2:65" s="12" customFormat="1" ht="11.25" x14ac:dyDescent="0.2">
      <c r="B1616" s="151"/>
      <c r="D1616" s="152" t="s">
        <v>384</v>
      </c>
      <c r="E1616" s="153" t="s">
        <v>1</v>
      </c>
      <c r="F1616" s="154" t="s">
        <v>5813</v>
      </c>
      <c r="H1616" s="155">
        <v>83.07</v>
      </c>
      <c r="I1616" s="156"/>
      <c r="L1616" s="151"/>
      <c r="M1616" s="157"/>
      <c r="T1616" s="158"/>
      <c r="AT1616" s="153" t="s">
        <v>384</v>
      </c>
      <c r="AU1616" s="153" t="s">
        <v>85</v>
      </c>
      <c r="AV1616" s="12" t="s">
        <v>85</v>
      </c>
      <c r="AW1616" s="12" t="s">
        <v>32</v>
      </c>
      <c r="AX1616" s="12" t="s">
        <v>76</v>
      </c>
      <c r="AY1616" s="153" t="s">
        <v>375</v>
      </c>
    </row>
    <row r="1617" spans="2:65" s="12" customFormat="1" ht="11.25" x14ac:dyDescent="0.2">
      <c r="B1617" s="151"/>
      <c r="D1617" s="152" t="s">
        <v>384</v>
      </c>
      <c r="E1617" s="153" t="s">
        <v>1</v>
      </c>
      <c r="F1617" s="154" t="s">
        <v>5814</v>
      </c>
      <c r="H1617" s="155">
        <v>19.367999999999999</v>
      </c>
      <c r="I1617" s="156"/>
      <c r="L1617" s="151"/>
      <c r="M1617" s="157"/>
      <c r="T1617" s="158"/>
      <c r="AT1617" s="153" t="s">
        <v>384</v>
      </c>
      <c r="AU1617" s="153" t="s">
        <v>85</v>
      </c>
      <c r="AV1617" s="12" t="s">
        <v>85</v>
      </c>
      <c r="AW1617" s="12" t="s">
        <v>32</v>
      </c>
      <c r="AX1617" s="12" t="s">
        <v>76</v>
      </c>
      <c r="AY1617" s="153" t="s">
        <v>375</v>
      </c>
    </row>
    <row r="1618" spans="2:65" s="12" customFormat="1" ht="11.25" x14ac:dyDescent="0.2">
      <c r="B1618" s="151"/>
      <c r="D1618" s="152" t="s">
        <v>384</v>
      </c>
      <c r="E1618" s="153" t="s">
        <v>1</v>
      </c>
      <c r="F1618" s="154" t="s">
        <v>5815</v>
      </c>
      <c r="H1618" s="155">
        <v>4.8600000000000003</v>
      </c>
      <c r="I1618" s="156"/>
      <c r="L1618" s="151"/>
      <c r="M1618" s="157"/>
      <c r="T1618" s="158"/>
      <c r="AT1618" s="153" t="s">
        <v>384</v>
      </c>
      <c r="AU1618" s="153" t="s">
        <v>85</v>
      </c>
      <c r="AV1618" s="12" t="s">
        <v>85</v>
      </c>
      <c r="AW1618" s="12" t="s">
        <v>32</v>
      </c>
      <c r="AX1618" s="12" t="s">
        <v>76</v>
      </c>
      <c r="AY1618" s="153" t="s">
        <v>375</v>
      </c>
    </row>
    <row r="1619" spans="2:65" s="12" customFormat="1" ht="11.25" x14ac:dyDescent="0.2">
      <c r="B1619" s="151"/>
      <c r="D1619" s="152" t="s">
        <v>384</v>
      </c>
      <c r="E1619" s="153" t="s">
        <v>1</v>
      </c>
      <c r="F1619" s="154" t="s">
        <v>5816</v>
      </c>
      <c r="H1619" s="155">
        <v>189.85400000000001</v>
      </c>
      <c r="I1619" s="156"/>
      <c r="L1619" s="151"/>
      <c r="M1619" s="157"/>
      <c r="T1619" s="158"/>
      <c r="AT1619" s="153" t="s">
        <v>384</v>
      </c>
      <c r="AU1619" s="153" t="s">
        <v>85</v>
      </c>
      <c r="AV1619" s="12" t="s">
        <v>85</v>
      </c>
      <c r="AW1619" s="12" t="s">
        <v>32</v>
      </c>
      <c r="AX1619" s="12" t="s">
        <v>76</v>
      </c>
      <c r="AY1619" s="153" t="s">
        <v>375</v>
      </c>
    </row>
    <row r="1620" spans="2:65" s="12" customFormat="1" ht="11.25" x14ac:dyDescent="0.2">
      <c r="B1620" s="151"/>
      <c r="D1620" s="152" t="s">
        <v>384</v>
      </c>
      <c r="E1620" s="153" t="s">
        <v>1</v>
      </c>
      <c r="F1620" s="154" t="s">
        <v>5817</v>
      </c>
      <c r="H1620" s="155">
        <v>-35.581000000000003</v>
      </c>
      <c r="I1620" s="156"/>
      <c r="L1620" s="151"/>
      <c r="M1620" s="157"/>
      <c r="T1620" s="158"/>
      <c r="AT1620" s="153" t="s">
        <v>384</v>
      </c>
      <c r="AU1620" s="153" t="s">
        <v>85</v>
      </c>
      <c r="AV1620" s="12" t="s">
        <v>85</v>
      </c>
      <c r="AW1620" s="12" t="s">
        <v>32</v>
      </c>
      <c r="AX1620" s="12" t="s">
        <v>76</v>
      </c>
      <c r="AY1620" s="153" t="s">
        <v>375</v>
      </c>
    </row>
    <row r="1621" spans="2:65" s="14" customFormat="1" ht="11.25" x14ac:dyDescent="0.2">
      <c r="B1621" s="166"/>
      <c r="D1621" s="152" t="s">
        <v>384</v>
      </c>
      <c r="E1621" s="167" t="s">
        <v>1</v>
      </c>
      <c r="F1621" s="168" t="s">
        <v>4741</v>
      </c>
      <c r="H1621" s="167" t="s">
        <v>1</v>
      </c>
      <c r="I1621" s="169"/>
      <c r="L1621" s="166"/>
      <c r="M1621" s="170"/>
      <c r="T1621" s="171"/>
      <c r="AT1621" s="167" t="s">
        <v>384</v>
      </c>
      <c r="AU1621" s="167" t="s">
        <v>85</v>
      </c>
      <c r="AV1621" s="14" t="s">
        <v>83</v>
      </c>
      <c r="AW1621" s="14" t="s">
        <v>32</v>
      </c>
      <c r="AX1621" s="14" t="s">
        <v>76</v>
      </c>
      <c r="AY1621" s="167" t="s">
        <v>375</v>
      </c>
    </row>
    <row r="1622" spans="2:65" s="12" customFormat="1" ht="33.75" x14ac:dyDescent="0.2">
      <c r="B1622" s="151"/>
      <c r="D1622" s="152" t="s">
        <v>384</v>
      </c>
      <c r="E1622" s="153" t="s">
        <v>1</v>
      </c>
      <c r="F1622" s="154" t="s">
        <v>5818</v>
      </c>
      <c r="H1622" s="155">
        <v>605.56799999999998</v>
      </c>
      <c r="I1622" s="156"/>
      <c r="L1622" s="151"/>
      <c r="M1622" s="157"/>
      <c r="T1622" s="158"/>
      <c r="AT1622" s="153" t="s">
        <v>384</v>
      </c>
      <c r="AU1622" s="153" t="s">
        <v>85</v>
      </c>
      <c r="AV1622" s="12" t="s">
        <v>85</v>
      </c>
      <c r="AW1622" s="12" t="s">
        <v>32</v>
      </c>
      <c r="AX1622" s="12" t="s">
        <v>76</v>
      </c>
      <c r="AY1622" s="153" t="s">
        <v>375</v>
      </c>
    </row>
    <row r="1623" spans="2:65" s="12" customFormat="1" ht="33.75" x14ac:dyDescent="0.2">
      <c r="B1623" s="151"/>
      <c r="D1623" s="152" t="s">
        <v>384</v>
      </c>
      <c r="E1623" s="153" t="s">
        <v>1</v>
      </c>
      <c r="F1623" s="154" t="s">
        <v>5819</v>
      </c>
      <c r="H1623" s="155">
        <v>-193.202</v>
      </c>
      <c r="I1623" s="156"/>
      <c r="L1623" s="151"/>
      <c r="M1623" s="157"/>
      <c r="T1623" s="158"/>
      <c r="AT1623" s="153" t="s">
        <v>384</v>
      </c>
      <c r="AU1623" s="153" t="s">
        <v>85</v>
      </c>
      <c r="AV1623" s="12" t="s">
        <v>85</v>
      </c>
      <c r="AW1623" s="12" t="s">
        <v>32</v>
      </c>
      <c r="AX1623" s="12" t="s">
        <v>76</v>
      </c>
      <c r="AY1623" s="153" t="s">
        <v>375</v>
      </c>
    </row>
    <row r="1624" spans="2:65" s="14" customFormat="1" ht="11.25" x14ac:dyDescent="0.2">
      <c r="B1624" s="166"/>
      <c r="D1624" s="152" t="s">
        <v>384</v>
      </c>
      <c r="E1624" s="167" t="s">
        <v>1</v>
      </c>
      <c r="F1624" s="168" t="s">
        <v>2069</v>
      </c>
      <c r="H1624" s="167" t="s">
        <v>1</v>
      </c>
      <c r="I1624" s="169"/>
      <c r="L1624" s="166"/>
      <c r="M1624" s="170"/>
      <c r="T1624" s="171"/>
      <c r="AT1624" s="167" t="s">
        <v>384</v>
      </c>
      <c r="AU1624" s="167" t="s">
        <v>85</v>
      </c>
      <c r="AV1624" s="14" t="s">
        <v>83</v>
      </c>
      <c r="AW1624" s="14" t="s">
        <v>32</v>
      </c>
      <c r="AX1624" s="14" t="s">
        <v>76</v>
      </c>
      <c r="AY1624" s="167" t="s">
        <v>375</v>
      </c>
    </row>
    <row r="1625" spans="2:65" s="12" customFormat="1" ht="33.75" x14ac:dyDescent="0.2">
      <c r="B1625" s="151"/>
      <c r="D1625" s="152" t="s">
        <v>384</v>
      </c>
      <c r="E1625" s="153" t="s">
        <v>1</v>
      </c>
      <c r="F1625" s="154" t="s">
        <v>5820</v>
      </c>
      <c r="H1625" s="155">
        <v>314.44</v>
      </c>
      <c r="I1625" s="156"/>
      <c r="L1625" s="151"/>
      <c r="M1625" s="157"/>
      <c r="T1625" s="158"/>
      <c r="AT1625" s="153" t="s">
        <v>384</v>
      </c>
      <c r="AU1625" s="153" t="s">
        <v>85</v>
      </c>
      <c r="AV1625" s="12" t="s">
        <v>85</v>
      </c>
      <c r="AW1625" s="12" t="s">
        <v>32</v>
      </c>
      <c r="AX1625" s="12" t="s">
        <v>76</v>
      </c>
      <c r="AY1625" s="153" t="s">
        <v>375</v>
      </c>
    </row>
    <row r="1626" spans="2:65" s="12" customFormat="1" ht="33.75" x14ac:dyDescent="0.2">
      <c r="B1626" s="151"/>
      <c r="D1626" s="152" t="s">
        <v>384</v>
      </c>
      <c r="E1626" s="153" t="s">
        <v>1</v>
      </c>
      <c r="F1626" s="154" t="s">
        <v>5821</v>
      </c>
      <c r="H1626" s="155">
        <v>291.01</v>
      </c>
      <c r="I1626" s="156"/>
      <c r="L1626" s="151"/>
      <c r="M1626" s="157"/>
      <c r="T1626" s="158"/>
      <c r="AT1626" s="153" t="s">
        <v>384</v>
      </c>
      <c r="AU1626" s="153" t="s">
        <v>85</v>
      </c>
      <c r="AV1626" s="12" t="s">
        <v>85</v>
      </c>
      <c r="AW1626" s="12" t="s">
        <v>32</v>
      </c>
      <c r="AX1626" s="12" t="s">
        <v>76</v>
      </c>
      <c r="AY1626" s="153" t="s">
        <v>375</v>
      </c>
    </row>
    <row r="1627" spans="2:65" s="12" customFormat="1" ht="11.25" x14ac:dyDescent="0.2">
      <c r="B1627" s="151"/>
      <c r="D1627" s="152" t="s">
        <v>384</v>
      </c>
      <c r="E1627" s="153" t="s">
        <v>1</v>
      </c>
      <c r="F1627" s="154" t="s">
        <v>4930</v>
      </c>
      <c r="H1627" s="155">
        <v>196.89</v>
      </c>
      <c r="I1627" s="156"/>
      <c r="L1627" s="151"/>
      <c r="M1627" s="157"/>
      <c r="T1627" s="158"/>
      <c r="AT1627" s="153" t="s">
        <v>384</v>
      </c>
      <c r="AU1627" s="153" t="s">
        <v>85</v>
      </c>
      <c r="AV1627" s="12" t="s">
        <v>85</v>
      </c>
      <c r="AW1627" s="12" t="s">
        <v>32</v>
      </c>
      <c r="AX1627" s="12" t="s">
        <v>76</v>
      </c>
      <c r="AY1627" s="153" t="s">
        <v>375</v>
      </c>
    </row>
    <row r="1628" spans="2:65" s="12" customFormat="1" ht="22.5" x14ac:dyDescent="0.2">
      <c r="B1628" s="151"/>
      <c r="D1628" s="152" t="s">
        <v>384</v>
      </c>
      <c r="E1628" s="153" t="s">
        <v>1</v>
      </c>
      <c r="F1628" s="154" t="s">
        <v>5822</v>
      </c>
      <c r="H1628" s="155">
        <v>-61.68</v>
      </c>
      <c r="I1628" s="156"/>
      <c r="L1628" s="151"/>
      <c r="M1628" s="157"/>
      <c r="T1628" s="158"/>
      <c r="AT1628" s="153" t="s">
        <v>384</v>
      </c>
      <c r="AU1628" s="153" t="s">
        <v>85</v>
      </c>
      <c r="AV1628" s="12" t="s">
        <v>85</v>
      </c>
      <c r="AW1628" s="12" t="s">
        <v>32</v>
      </c>
      <c r="AX1628" s="12" t="s">
        <v>76</v>
      </c>
      <c r="AY1628" s="153" t="s">
        <v>375</v>
      </c>
    </row>
    <row r="1629" spans="2:65" s="13" customFormat="1" ht="11.25" x14ac:dyDescent="0.2">
      <c r="B1629" s="159"/>
      <c r="D1629" s="152" t="s">
        <v>384</v>
      </c>
      <c r="E1629" s="160" t="s">
        <v>228</v>
      </c>
      <c r="F1629" s="161" t="s">
        <v>387</v>
      </c>
      <c r="H1629" s="162">
        <v>2681.0279999999998</v>
      </c>
      <c r="I1629" s="163"/>
      <c r="L1629" s="159"/>
      <c r="M1629" s="164"/>
      <c r="T1629" s="165"/>
      <c r="AT1629" s="160" t="s">
        <v>384</v>
      </c>
      <c r="AU1629" s="160" t="s">
        <v>85</v>
      </c>
      <c r="AV1629" s="13" t="s">
        <v>382</v>
      </c>
      <c r="AW1629" s="13" t="s">
        <v>32</v>
      </c>
      <c r="AX1629" s="13" t="s">
        <v>83</v>
      </c>
      <c r="AY1629" s="160" t="s">
        <v>375</v>
      </c>
    </row>
    <row r="1630" spans="2:65" s="1" customFormat="1" ht="24.2" customHeight="1" x14ac:dyDescent="0.2">
      <c r="B1630" s="32"/>
      <c r="C1630" s="138" t="s">
        <v>5823</v>
      </c>
      <c r="D1630" s="138" t="s">
        <v>377</v>
      </c>
      <c r="E1630" s="139" t="s">
        <v>2084</v>
      </c>
      <c r="F1630" s="140" t="s">
        <v>2085</v>
      </c>
      <c r="G1630" s="141" t="s">
        <v>380</v>
      </c>
      <c r="H1630" s="142">
        <v>2681.0279999999998</v>
      </c>
      <c r="I1630" s="143"/>
      <c r="J1630" s="144">
        <f>ROUND(I1630*H1630,2)</f>
        <v>0</v>
      </c>
      <c r="K1630" s="140" t="s">
        <v>381</v>
      </c>
      <c r="L1630" s="32"/>
      <c r="M1630" s="145" t="s">
        <v>1</v>
      </c>
      <c r="N1630" s="146" t="s">
        <v>41</v>
      </c>
      <c r="P1630" s="147">
        <f>O1630*H1630</f>
        <v>0</v>
      </c>
      <c r="Q1630" s="147">
        <v>2.9E-4</v>
      </c>
      <c r="R1630" s="147">
        <f>Q1630*H1630</f>
        <v>0.77749811999999996</v>
      </c>
      <c r="S1630" s="147">
        <v>0</v>
      </c>
      <c r="T1630" s="148">
        <f>S1630*H1630</f>
        <v>0</v>
      </c>
      <c r="AR1630" s="149" t="s">
        <v>491</v>
      </c>
      <c r="AT1630" s="149" t="s">
        <v>377</v>
      </c>
      <c r="AU1630" s="149" t="s">
        <v>85</v>
      </c>
      <c r="AY1630" s="17" t="s">
        <v>375</v>
      </c>
      <c r="BE1630" s="150">
        <f>IF(N1630="základní",J1630,0)</f>
        <v>0</v>
      </c>
      <c r="BF1630" s="150">
        <f>IF(N1630="snížená",J1630,0)</f>
        <v>0</v>
      </c>
      <c r="BG1630" s="150">
        <f>IF(N1630="zákl. přenesená",J1630,0)</f>
        <v>0</v>
      </c>
      <c r="BH1630" s="150">
        <f>IF(N1630="sníž. přenesená",J1630,0)</f>
        <v>0</v>
      </c>
      <c r="BI1630" s="150">
        <f>IF(N1630="nulová",J1630,0)</f>
        <v>0</v>
      </c>
      <c r="BJ1630" s="17" t="s">
        <v>83</v>
      </c>
      <c r="BK1630" s="150">
        <f>ROUND(I1630*H1630,2)</f>
        <v>0</v>
      </c>
      <c r="BL1630" s="17" t="s">
        <v>491</v>
      </c>
      <c r="BM1630" s="149" t="s">
        <v>2086</v>
      </c>
    </row>
    <row r="1631" spans="2:65" s="12" customFormat="1" ht="11.25" x14ac:dyDescent="0.2">
      <c r="B1631" s="151"/>
      <c r="D1631" s="152" t="s">
        <v>384</v>
      </c>
      <c r="E1631" s="153" t="s">
        <v>1</v>
      </c>
      <c r="F1631" s="154" t="s">
        <v>228</v>
      </c>
      <c r="H1631" s="155">
        <v>2681.0279999999998</v>
      </c>
      <c r="I1631" s="156"/>
      <c r="L1631" s="151"/>
      <c r="M1631" s="157"/>
      <c r="T1631" s="158"/>
      <c r="AT1631" s="153" t="s">
        <v>384</v>
      </c>
      <c r="AU1631" s="153" t="s">
        <v>85</v>
      </c>
      <c r="AV1631" s="12" t="s">
        <v>85</v>
      </c>
      <c r="AW1631" s="12" t="s">
        <v>32</v>
      </c>
      <c r="AX1631" s="12" t="s">
        <v>83</v>
      </c>
      <c r="AY1631" s="153" t="s">
        <v>375</v>
      </c>
    </row>
    <row r="1632" spans="2:65" s="11" customFormat="1" ht="25.9" customHeight="1" x14ac:dyDescent="0.2">
      <c r="B1632" s="126"/>
      <c r="D1632" s="127" t="s">
        <v>75</v>
      </c>
      <c r="E1632" s="128" t="s">
        <v>657</v>
      </c>
      <c r="F1632" s="128" t="s">
        <v>2095</v>
      </c>
      <c r="I1632" s="129"/>
      <c r="J1632" s="130">
        <f>BK1632</f>
        <v>0</v>
      </c>
      <c r="L1632" s="126"/>
      <c r="M1632" s="131"/>
      <c r="P1632" s="132">
        <f>P1633</f>
        <v>0</v>
      </c>
      <c r="R1632" s="132">
        <f>R1633</f>
        <v>0</v>
      </c>
      <c r="T1632" s="133">
        <f>T1633</f>
        <v>0</v>
      </c>
      <c r="AR1632" s="127" t="s">
        <v>93</v>
      </c>
      <c r="AT1632" s="134" t="s">
        <v>75</v>
      </c>
      <c r="AU1632" s="134" t="s">
        <v>76</v>
      </c>
      <c r="AY1632" s="127" t="s">
        <v>375</v>
      </c>
      <c r="BK1632" s="135">
        <f>BK1633</f>
        <v>0</v>
      </c>
    </row>
    <row r="1633" spans="2:65" s="11" customFormat="1" ht="22.9" customHeight="1" x14ac:dyDescent="0.2">
      <c r="B1633" s="126"/>
      <c r="D1633" s="127" t="s">
        <v>75</v>
      </c>
      <c r="E1633" s="136" t="s">
        <v>2096</v>
      </c>
      <c r="F1633" s="136" t="s">
        <v>2097</v>
      </c>
      <c r="I1633" s="129"/>
      <c r="J1633" s="137">
        <f>BK1633</f>
        <v>0</v>
      </c>
      <c r="L1633" s="126"/>
      <c r="M1633" s="131"/>
      <c r="P1633" s="132">
        <f>SUM(P1634:P1637)</f>
        <v>0</v>
      </c>
      <c r="R1633" s="132">
        <f>SUM(R1634:R1637)</f>
        <v>0</v>
      </c>
      <c r="T1633" s="133">
        <f>SUM(T1634:T1637)</f>
        <v>0</v>
      </c>
      <c r="AR1633" s="127" t="s">
        <v>93</v>
      </c>
      <c r="AT1633" s="134" t="s">
        <v>75</v>
      </c>
      <c r="AU1633" s="134" t="s">
        <v>83</v>
      </c>
      <c r="AY1633" s="127" t="s">
        <v>375</v>
      </c>
      <c r="BK1633" s="135">
        <f>SUM(BK1634:BK1637)</f>
        <v>0</v>
      </c>
    </row>
    <row r="1634" spans="2:65" s="1" customFormat="1" ht="16.5" customHeight="1" x14ac:dyDescent="0.2">
      <c r="B1634" s="32"/>
      <c r="C1634" s="138" t="s">
        <v>5824</v>
      </c>
      <c r="D1634" s="138" t="s">
        <v>377</v>
      </c>
      <c r="E1634" s="139" t="s">
        <v>5825</v>
      </c>
      <c r="F1634" s="140" t="s">
        <v>5826</v>
      </c>
      <c r="G1634" s="141" t="s">
        <v>631</v>
      </c>
      <c r="H1634" s="142">
        <v>1</v>
      </c>
      <c r="I1634" s="143"/>
      <c r="J1634" s="144">
        <f>ROUND(I1634*H1634,2)</f>
        <v>0</v>
      </c>
      <c r="K1634" s="140" t="s">
        <v>1170</v>
      </c>
      <c r="L1634" s="32"/>
      <c r="M1634" s="145" t="s">
        <v>1</v>
      </c>
      <c r="N1634" s="146" t="s">
        <v>41</v>
      </c>
      <c r="P1634" s="147">
        <f>O1634*H1634</f>
        <v>0</v>
      </c>
      <c r="Q1634" s="147">
        <v>0</v>
      </c>
      <c r="R1634" s="147">
        <f>Q1634*H1634</f>
        <v>0</v>
      </c>
      <c r="S1634" s="147">
        <v>0</v>
      </c>
      <c r="T1634" s="148">
        <f>S1634*H1634</f>
        <v>0</v>
      </c>
      <c r="AR1634" s="149" t="s">
        <v>822</v>
      </c>
      <c r="AT1634" s="149" t="s">
        <v>377</v>
      </c>
      <c r="AU1634" s="149" t="s">
        <v>85</v>
      </c>
      <c r="AY1634" s="17" t="s">
        <v>375</v>
      </c>
      <c r="BE1634" s="150">
        <f>IF(N1634="základní",J1634,0)</f>
        <v>0</v>
      </c>
      <c r="BF1634" s="150">
        <f>IF(N1634="snížená",J1634,0)</f>
        <v>0</v>
      </c>
      <c r="BG1634" s="150">
        <f>IF(N1634="zákl. přenesená",J1634,0)</f>
        <v>0</v>
      </c>
      <c r="BH1634" s="150">
        <f>IF(N1634="sníž. přenesená",J1634,0)</f>
        <v>0</v>
      </c>
      <c r="BI1634" s="150">
        <f>IF(N1634="nulová",J1634,0)</f>
        <v>0</v>
      </c>
      <c r="BJ1634" s="17" t="s">
        <v>83</v>
      </c>
      <c r="BK1634" s="150">
        <f>ROUND(I1634*H1634,2)</f>
        <v>0</v>
      </c>
      <c r="BL1634" s="17" t="s">
        <v>822</v>
      </c>
      <c r="BM1634" s="149" t="s">
        <v>5827</v>
      </c>
    </row>
    <row r="1635" spans="2:65" s="1" customFormat="1" ht="78" x14ac:dyDescent="0.2">
      <c r="B1635" s="32"/>
      <c r="D1635" s="152" t="s">
        <v>1139</v>
      </c>
      <c r="F1635" s="189" t="s">
        <v>5828</v>
      </c>
      <c r="I1635" s="190"/>
      <c r="L1635" s="32"/>
      <c r="M1635" s="191"/>
      <c r="T1635" s="56"/>
      <c r="AT1635" s="17" t="s">
        <v>1139</v>
      </c>
      <c r="AU1635" s="17" t="s">
        <v>85</v>
      </c>
    </row>
    <row r="1636" spans="2:65" s="12" customFormat="1" ht="11.25" x14ac:dyDescent="0.2">
      <c r="B1636" s="151"/>
      <c r="D1636" s="152" t="s">
        <v>384</v>
      </c>
      <c r="E1636" s="153" t="s">
        <v>1</v>
      </c>
      <c r="F1636" s="154" t="s">
        <v>5829</v>
      </c>
      <c r="H1636" s="155">
        <v>1</v>
      </c>
      <c r="I1636" s="156"/>
      <c r="L1636" s="151"/>
      <c r="M1636" s="157"/>
      <c r="T1636" s="158"/>
      <c r="AT1636" s="153" t="s">
        <v>384</v>
      </c>
      <c r="AU1636" s="153" t="s">
        <v>85</v>
      </c>
      <c r="AV1636" s="12" t="s">
        <v>85</v>
      </c>
      <c r="AW1636" s="12" t="s">
        <v>32</v>
      </c>
      <c r="AX1636" s="12" t="s">
        <v>83</v>
      </c>
      <c r="AY1636" s="153" t="s">
        <v>375</v>
      </c>
    </row>
    <row r="1637" spans="2:65" s="1" customFormat="1" ht="16.5" customHeight="1" x14ac:dyDescent="0.2">
      <c r="B1637" s="32"/>
      <c r="C1637" s="138" t="s">
        <v>5830</v>
      </c>
      <c r="D1637" s="138" t="s">
        <v>377</v>
      </c>
      <c r="E1637" s="139" t="s">
        <v>5831</v>
      </c>
      <c r="F1637" s="140" t="s">
        <v>5832</v>
      </c>
      <c r="G1637" s="141" t="s">
        <v>631</v>
      </c>
      <c r="H1637" s="142">
        <v>1</v>
      </c>
      <c r="I1637" s="143"/>
      <c r="J1637" s="144">
        <f>ROUND(I1637*H1637,2)</f>
        <v>0</v>
      </c>
      <c r="K1637" s="140" t="s">
        <v>1170</v>
      </c>
      <c r="L1637" s="32"/>
      <c r="M1637" s="196" t="s">
        <v>1</v>
      </c>
      <c r="N1637" s="197" t="s">
        <v>41</v>
      </c>
      <c r="O1637" s="198"/>
      <c r="P1637" s="199">
        <f>O1637*H1637</f>
        <v>0</v>
      </c>
      <c r="Q1637" s="199">
        <v>0</v>
      </c>
      <c r="R1637" s="199">
        <f>Q1637*H1637</f>
        <v>0</v>
      </c>
      <c r="S1637" s="199">
        <v>0</v>
      </c>
      <c r="T1637" s="200">
        <f>S1637*H1637</f>
        <v>0</v>
      </c>
      <c r="AR1637" s="149" t="s">
        <v>822</v>
      </c>
      <c r="AT1637" s="149" t="s">
        <v>377</v>
      </c>
      <c r="AU1637" s="149" t="s">
        <v>85</v>
      </c>
      <c r="AY1637" s="17" t="s">
        <v>375</v>
      </c>
      <c r="BE1637" s="150">
        <f>IF(N1637="základní",J1637,0)</f>
        <v>0</v>
      </c>
      <c r="BF1637" s="150">
        <f>IF(N1637="snížená",J1637,0)</f>
        <v>0</v>
      </c>
      <c r="BG1637" s="150">
        <f>IF(N1637="zákl. přenesená",J1637,0)</f>
        <v>0</v>
      </c>
      <c r="BH1637" s="150">
        <f>IF(N1637="sníž. přenesená",J1637,0)</f>
        <v>0</v>
      </c>
      <c r="BI1637" s="150">
        <f>IF(N1637="nulová",J1637,0)</f>
        <v>0</v>
      </c>
      <c r="BJ1637" s="17" t="s">
        <v>83</v>
      </c>
      <c r="BK1637" s="150">
        <f>ROUND(I1637*H1637,2)</f>
        <v>0</v>
      </c>
      <c r="BL1637" s="17" t="s">
        <v>822</v>
      </c>
      <c r="BM1637" s="149" t="s">
        <v>5833</v>
      </c>
    </row>
    <row r="1638" spans="2:65" s="1" customFormat="1" ht="6.95" customHeight="1" x14ac:dyDescent="0.2">
      <c r="B1638" s="44"/>
      <c r="C1638" s="45"/>
      <c r="D1638" s="45"/>
      <c r="E1638" s="45"/>
      <c r="F1638" s="45"/>
      <c r="G1638" s="45"/>
      <c r="H1638" s="45"/>
      <c r="I1638" s="45"/>
      <c r="J1638" s="45"/>
      <c r="K1638" s="45"/>
      <c r="L1638" s="32"/>
    </row>
  </sheetData>
  <sheetProtection algorithmName="SHA-512" hashValue="kQygL/gUF2u3qM5UpVDpZQJ0CEx0tazVkC2QBBBxu+C2TPQDA9FgoufSrbsMHKlWFOeSE0t5iwGqsnnchNnENg==" saltValue="DjBURrgFqZecKQb19Ov1jwmpxG3IWUjE7cta6qLRLQ1fawlc5jnfUt8RFAbS/n3FJRyoLt8xuO8qNKQkS9QrTg==" spinCount="100000" sheet="1" objects="1" scenarios="1" formatColumns="0" formatRows="0" autoFilter="0"/>
  <autoFilter ref="C153:K1637" xr:uid="{00000000-0009-0000-0000-00000F000000}"/>
  <mergeCells count="15">
    <mergeCell ref="E140:H140"/>
    <mergeCell ref="E144:H144"/>
    <mergeCell ref="E142:H142"/>
    <mergeCell ref="E146:H14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1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151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4382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5834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ROUND((SUM(BE130:BE313)),  2)</f>
        <v>0</v>
      </c>
      <c r="I37" s="98">
        <v>0.21</v>
      </c>
      <c r="J37" s="85">
        <f>ROUND(((SUM(BE130:BE313))*I37),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ROUND((SUM(BF130:BF313)),  2)</f>
        <v>0</v>
      </c>
      <c r="I38" s="98">
        <v>0.15</v>
      </c>
      <c r="J38" s="85">
        <f>ROUND(((SUM(BF130:BF313))*I38),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ROUND((SUM(BG130:BG313)),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ROUND((SUM(BH130:BH313)),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ROUND((SUM(BI130:BI313)),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4382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02.02 - ZTI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J130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 x14ac:dyDescent="0.2">
      <c r="B102" s="114"/>
      <c r="D102" s="115" t="s">
        <v>346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 x14ac:dyDescent="0.2">
      <c r="B103" s="114"/>
      <c r="D103" s="115" t="s">
        <v>2104</v>
      </c>
      <c r="E103" s="116"/>
      <c r="F103" s="116"/>
      <c r="G103" s="116"/>
      <c r="H103" s="116"/>
      <c r="I103" s="116"/>
      <c r="J103" s="117">
        <f>J188</f>
        <v>0</v>
      </c>
      <c r="L103" s="114"/>
    </row>
    <row r="104" spans="2:47" s="9" customFormat="1" ht="19.899999999999999" customHeight="1" x14ac:dyDescent="0.2">
      <c r="B104" s="114"/>
      <c r="D104" s="115" t="s">
        <v>2106</v>
      </c>
      <c r="E104" s="116"/>
      <c r="F104" s="116"/>
      <c r="G104" s="116"/>
      <c r="H104" s="116"/>
      <c r="I104" s="116"/>
      <c r="J104" s="117">
        <f>J259</f>
        <v>0</v>
      </c>
      <c r="L104" s="114"/>
    </row>
    <row r="105" spans="2:47" s="9" customFormat="1" ht="19.899999999999999" customHeight="1" x14ac:dyDescent="0.2">
      <c r="B105" s="114"/>
      <c r="D105" s="115" t="s">
        <v>2107</v>
      </c>
      <c r="E105" s="116"/>
      <c r="F105" s="116"/>
      <c r="G105" s="116"/>
      <c r="H105" s="116"/>
      <c r="I105" s="116"/>
      <c r="J105" s="117">
        <f>J303</f>
        <v>0</v>
      </c>
      <c r="L105" s="114"/>
    </row>
    <row r="106" spans="2:47" s="8" customFormat="1" ht="24.95" customHeight="1" x14ac:dyDescent="0.2">
      <c r="B106" s="110"/>
      <c r="D106" s="111" t="s">
        <v>2108</v>
      </c>
      <c r="E106" s="112"/>
      <c r="F106" s="112"/>
      <c r="G106" s="112"/>
      <c r="H106" s="112"/>
      <c r="I106" s="112"/>
      <c r="J106" s="113">
        <f>J311</f>
        <v>0</v>
      </c>
      <c r="L106" s="110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360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26.25" customHeight="1" x14ac:dyDescent="0.2">
      <c r="B116" s="32"/>
      <c r="E116" s="258" t="str">
        <f>E7</f>
        <v>PŘÍSTAVBA A STAVEBNÍ ÚPRAVY  DÍLEN HORSKÁ 258, VRCHLABÍ</v>
      </c>
      <c r="F116" s="259"/>
      <c r="G116" s="259"/>
      <c r="H116" s="259"/>
      <c r="L116" s="32"/>
    </row>
    <row r="117" spans="2:12" ht="12" customHeight="1" x14ac:dyDescent="0.2">
      <c r="B117" s="20"/>
      <c r="C117" s="27" t="s">
        <v>216</v>
      </c>
      <c r="L117" s="20"/>
    </row>
    <row r="118" spans="2:12" ht="16.5" customHeight="1" x14ac:dyDescent="0.2">
      <c r="B118" s="20"/>
      <c r="E118" s="258" t="s">
        <v>4379</v>
      </c>
      <c r="F118" s="219"/>
      <c r="G118" s="219"/>
      <c r="H118" s="219"/>
      <c r="L118" s="20"/>
    </row>
    <row r="119" spans="2:12" ht="12" customHeight="1" x14ac:dyDescent="0.2">
      <c r="B119" s="20"/>
      <c r="C119" s="27" t="s">
        <v>224</v>
      </c>
      <c r="L119" s="20"/>
    </row>
    <row r="120" spans="2:12" s="1" customFormat="1" ht="16.5" customHeight="1" x14ac:dyDescent="0.2">
      <c r="B120" s="32"/>
      <c r="E120" s="251" t="s">
        <v>4382</v>
      </c>
      <c r="F120" s="260"/>
      <c r="G120" s="260"/>
      <c r="H120" s="260"/>
      <c r="L120" s="32"/>
    </row>
    <row r="121" spans="2:12" s="1" customFormat="1" ht="12" customHeight="1" x14ac:dyDescent="0.2">
      <c r="B121" s="32"/>
      <c r="C121" s="27" t="s">
        <v>231</v>
      </c>
      <c r="L121" s="32"/>
    </row>
    <row r="122" spans="2:12" s="1" customFormat="1" ht="16.5" customHeight="1" x14ac:dyDescent="0.2">
      <c r="B122" s="32"/>
      <c r="E122" s="240" t="str">
        <f>E13</f>
        <v>SO 02.02 - ZTI II.etapa STAVEBNÍ ÚPRAVY</v>
      </c>
      <c r="F122" s="260"/>
      <c r="G122" s="260"/>
      <c r="H122" s="260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Vrchlabí</v>
      </c>
      <c r="I124" s="27" t="s">
        <v>22</v>
      </c>
      <c r="J124" s="52" t="str">
        <f>IF(J16="","",J16)</f>
        <v>25. 10. 2023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24</v>
      </c>
      <c r="F126" s="25" t="str">
        <f>E19</f>
        <v>Královéhradecký kraj</v>
      </c>
      <c r="I126" s="27" t="s">
        <v>30</v>
      </c>
      <c r="J126" s="30" t="str">
        <f>E25</f>
        <v xml:space="preserve"> </v>
      </c>
      <c r="L126" s="32"/>
    </row>
    <row r="127" spans="2:12" s="1" customFormat="1" ht="15.2" customHeight="1" x14ac:dyDescent="0.2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IRBOS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361</v>
      </c>
      <c r="D129" s="120" t="s">
        <v>61</v>
      </c>
      <c r="E129" s="120" t="s">
        <v>57</v>
      </c>
      <c r="F129" s="120" t="s">
        <v>58</v>
      </c>
      <c r="G129" s="120" t="s">
        <v>362</v>
      </c>
      <c r="H129" s="120" t="s">
        <v>363</v>
      </c>
      <c r="I129" s="120" t="s">
        <v>364</v>
      </c>
      <c r="J129" s="120" t="s">
        <v>329</v>
      </c>
      <c r="K129" s="121" t="s">
        <v>365</v>
      </c>
      <c r="L129" s="118"/>
      <c r="M129" s="59" t="s">
        <v>1</v>
      </c>
      <c r="N129" s="60" t="s">
        <v>40</v>
      </c>
      <c r="O129" s="60" t="s">
        <v>366</v>
      </c>
      <c r="P129" s="60" t="s">
        <v>367</v>
      </c>
      <c r="Q129" s="60" t="s">
        <v>368</v>
      </c>
      <c r="R129" s="60" t="s">
        <v>369</v>
      </c>
      <c r="S129" s="60" t="s">
        <v>370</v>
      </c>
      <c r="T129" s="61" t="s">
        <v>371</v>
      </c>
    </row>
    <row r="130" spans="2:65" s="1" customFormat="1" ht="22.9" customHeight="1" x14ac:dyDescent="0.25">
      <c r="B130" s="32"/>
      <c r="C130" s="64" t="s">
        <v>372</v>
      </c>
      <c r="J130" s="122">
        <f>BK130</f>
        <v>0</v>
      </c>
      <c r="L130" s="32"/>
      <c r="M130" s="62"/>
      <c r="N130" s="53"/>
      <c r="O130" s="53"/>
      <c r="P130" s="123">
        <f>P131+P311</f>
        <v>0</v>
      </c>
      <c r="Q130" s="53"/>
      <c r="R130" s="123">
        <f>R131+R311</f>
        <v>1.0798300000000001</v>
      </c>
      <c r="S130" s="53"/>
      <c r="T130" s="124">
        <f>T131+T311</f>
        <v>0</v>
      </c>
      <c r="AT130" s="17" t="s">
        <v>75</v>
      </c>
      <c r="AU130" s="17" t="s">
        <v>331</v>
      </c>
      <c r="BK130" s="125">
        <f>BK131+BK311</f>
        <v>0</v>
      </c>
    </row>
    <row r="131" spans="2:65" s="11" customFormat="1" ht="25.9" customHeight="1" x14ac:dyDescent="0.2">
      <c r="B131" s="126"/>
      <c r="D131" s="127" t="s">
        <v>75</v>
      </c>
      <c r="E131" s="128" t="s">
        <v>1253</v>
      </c>
      <c r="F131" s="128" t="s">
        <v>1254</v>
      </c>
      <c r="I131" s="129"/>
      <c r="J131" s="130">
        <f>BK131</f>
        <v>0</v>
      </c>
      <c r="L131" s="126"/>
      <c r="M131" s="131"/>
      <c r="P131" s="132">
        <f>P132+P188+P259+P303</f>
        <v>0</v>
      </c>
      <c r="R131" s="132">
        <f>R132+R188+R259+R303</f>
        <v>1.0798300000000001</v>
      </c>
      <c r="T131" s="133">
        <f>T132+T188+T259+T303</f>
        <v>0</v>
      </c>
      <c r="AR131" s="127" t="s">
        <v>85</v>
      </c>
      <c r="AT131" s="134" t="s">
        <v>75</v>
      </c>
      <c r="AU131" s="134" t="s">
        <v>76</v>
      </c>
      <c r="AY131" s="127" t="s">
        <v>375</v>
      </c>
      <c r="BK131" s="135">
        <f>BK132+BK188+BK259+BK303</f>
        <v>0</v>
      </c>
    </row>
    <row r="132" spans="2:65" s="11" customFormat="1" ht="22.9" customHeight="1" x14ac:dyDescent="0.2">
      <c r="B132" s="126"/>
      <c r="D132" s="127" t="s">
        <v>75</v>
      </c>
      <c r="E132" s="136" t="s">
        <v>1459</v>
      </c>
      <c r="F132" s="136" t="s">
        <v>1460</v>
      </c>
      <c r="I132" s="129"/>
      <c r="J132" s="137">
        <f>BK132</f>
        <v>0</v>
      </c>
      <c r="L132" s="126"/>
      <c r="M132" s="131"/>
      <c r="P132" s="132">
        <f>SUM(P133:P187)</f>
        <v>0</v>
      </c>
      <c r="R132" s="132">
        <f>SUM(R133:R187)</f>
        <v>0.16738999999999998</v>
      </c>
      <c r="T132" s="133">
        <f>SUM(T133:T187)</f>
        <v>0</v>
      </c>
      <c r="AR132" s="127" t="s">
        <v>85</v>
      </c>
      <c r="AT132" s="134" t="s">
        <v>75</v>
      </c>
      <c r="AU132" s="134" t="s">
        <v>83</v>
      </c>
      <c r="AY132" s="127" t="s">
        <v>375</v>
      </c>
      <c r="BK132" s="135">
        <f>SUM(BK133:BK187)</f>
        <v>0</v>
      </c>
    </row>
    <row r="133" spans="2:65" s="1" customFormat="1" ht="24.2" customHeight="1" x14ac:dyDescent="0.2">
      <c r="B133" s="32"/>
      <c r="C133" s="138" t="s">
        <v>83</v>
      </c>
      <c r="D133" s="138" t="s">
        <v>377</v>
      </c>
      <c r="E133" s="139" t="s">
        <v>2112</v>
      </c>
      <c r="F133" s="140" t="s">
        <v>2113</v>
      </c>
      <c r="G133" s="141" t="s">
        <v>641</v>
      </c>
      <c r="H133" s="142">
        <v>3.5</v>
      </c>
      <c r="I133" s="143"/>
      <c r="J133" s="144">
        <f>ROUND(I133*H133,2)</f>
        <v>0</v>
      </c>
      <c r="K133" s="140" t="s">
        <v>381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491</v>
      </c>
      <c r="AT133" s="149" t="s">
        <v>377</v>
      </c>
      <c r="AU133" s="149" t="s">
        <v>85</v>
      </c>
      <c r="AY133" s="17" t="s">
        <v>375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491</v>
      </c>
      <c r="BM133" s="149" t="s">
        <v>85</v>
      </c>
    </row>
    <row r="134" spans="2:65" s="12" customFormat="1" ht="11.25" x14ac:dyDescent="0.2">
      <c r="B134" s="151"/>
      <c r="D134" s="152" t="s">
        <v>384</v>
      </c>
      <c r="E134" s="153" t="s">
        <v>1</v>
      </c>
      <c r="F134" s="154" t="s">
        <v>5835</v>
      </c>
      <c r="H134" s="155">
        <v>3.5</v>
      </c>
      <c r="I134" s="156"/>
      <c r="L134" s="151"/>
      <c r="M134" s="157"/>
      <c r="T134" s="158"/>
      <c r="AT134" s="153" t="s">
        <v>384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375</v>
      </c>
    </row>
    <row r="135" spans="2:65" s="13" customFormat="1" ht="11.25" x14ac:dyDescent="0.2">
      <c r="B135" s="159"/>
      <c r="D135" s="152" t="s">
        <v>384</v>
      </c>
      <c r="E135" s="160" t="s">
        <v>1</v>
      </c>
      <c r="F135" s="161" t="s">
        <v>387</v>
      </c>
      <c r="H135" s="162">
        <v>3.5</v>
      </c>
      <c r="I135" s="163"/>
      <c r="L135" s="159"/>
      <c r="M135" s="164"/>
      <c r="T135" s="165"/>
      <c r="AT135" s="160" t="s">
        <v>384</v>
      </c>
      <c r="AU135" s="160" t="s">
        <v>85</v>
      </c>
      <c r="AV135" s="13" t="s">
        <v>382</v>
      </c>
      <c r="AW135" s="13" t="s">
        <v>32</v>
      </c>
      <c r="AX135" s="13" t="s">
        <v>83</v>
      </c>
      <c r="AY135" s="160" t="s">
        <v>375</v>
      </c>
    </row>
    <row r="136" spans="2:65" s="1" customFormat="1" ht="21.75" customHeight="1" x14ac:dyDescent="0.2">
      <c r="B136" s="32"/>
      <c r="C136" s="138" t="s">
        <v>85</v>
      </c>
      <c r="D136" s="138" t="s">
        <v>377</v>
      </c>
      <c r="E136" s="139" t="s">
        <v>2121</v>
      </c>
      <c r="F136" s="140" t="s">
        <v>2122</v>
      </c>
      <c r="G136" s="141" t="s">
        <v>641</v>
      </c>
      <c r="H136" s="142">
        <v>3</v>
      </c>
      <c r="I136" s="143"/>
      <c r="J136" s="144">
        <f>ROUND(I136*H136,2)</f>
        <v>0</v>
      </c>
      <c r="K136" s="140" t="s">
        <v>381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1.2319999999999999E-2</v>
      </c>
      <c r="R136" s="147">
        <f>Q136*H136</f>
        <v>3.696E-2</v>
      </c>
      <c r="S136" s="147">
        <v>0</v>
      </c>
      <c r="T136" s="148">
        <f>S136*H136</f>
        <v>0</v>
      </c>
      <c r="AR136" s="149" t="s">
        <v>491</v>
      </c>
      <c r="AT136" s="149" t="s">
        <v>377</v>
      </c>
      <c r="AU136" s="149" t="s">
        <v>85</v>
      </c>
      <c r="AY136" s="17" t="s">
        <v>375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491</v>
      </c>
      <c r="BM136" s="149" t="s">
        <v>382</v>
      </c>
    </row>
    <row r="137" spans="2:65" s="12" customFormat="1" ht="11.25" x14ac:dyDescent="0.2">
      <c r="B137" s="151"/>
      <c r="D137" s="152" t="s">
        <v>384</v>
      </c>
      <c r="E137" s="153" t="s">
        <v>1</v>
      </c>
      <c r="F137" s="154" t="s">
        <v>5836</v>
      </c>
      <c r="H137" s="155">
        <v>3</v>
      </c>
      <c r="I137" s="156"/>
      <c r="L137" s="151"/>
      <c r="M137" s="157"/>
      <c r="T137" s="158"/>
      <c r="AT137" s="153" t="s">
        <v>384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375</v>
      </c>
    </row>
    <row r="138" spans="2:65" s="13" customFormat="1" ht="11.25" x14ac:dyDescent="0.2">
      <c r="B138" s="159"/>
      <c r="D138" s="152" t="s">
        <v>384</v>
      </c>
      <c r="E138" s="160" t="s">
        <v>1</v>
      </c>
      <c r="F138" s="161" t="s">
        <v>387</v>
      </c>
      <c r="H138" s="162">
        <v>3</v>
      </c>
      <c r="I138" s="163"/>
      <c r="L138" s="159"/>
      <c r="M138" s="164"/>
      <c r="T138" s="165"/>
      <c r="AT138" s="160" t="s">
        <v>384</v>
      </c>
      <c r="AU138" s="160" t="s">
        <v>85</v>
      </c>
      <c r="AV138" s="13" t="s">
        <v>382</v>
      </c>
      <c r="AW138" s="13" t="s">
        <v>32</v>
      </c>
      <c r="AX138" s="13" t="s">
        <v>83</v>
      </c>
      <c r="AY138" s="160" t="s">
        <v>375</v>
      </c>
    </row>
    <row r="139" spans="2:65" s="1" customFormat="1" ht="16.5" customHeight="1" x14ac:dyDescent="0.2">
      <c r="B139" s="32"/>
      <c r="C139" s="138" t="s">
        <v>93</v>
      </c>
      <c r="D139" s="138" t="s">
        <v>377</v>
      </c>
      <c r="E139" s="139" t="s">
        <v>5837</v>
      </c>
      <c r="F139" s="140" t="s">
        <v>5838</v>
      </c>
      <c r="G139" s="141" t="s">
        <v>641</v>
      </c>
      <c r="H139" s="142">
        <v>14</v>
      </c>
      <c r="I139" s="143"/>
      <c r="J139" s="144">
        <f>ROUND(I139*H139,2)</f>
        <v>0</v>
      </c>
      <c r="K139" s="140" t="s">
        <v>381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5.9000000000000003E-4</v>
      </c>
      <c r="R139" s="147">
        <f>Q139*H139</f>
        <v>8.26E-3</v>
      </c>
      <c r="S139" s="147">
        <v>0</v>
      </c>
      <c r="T139" s="148">
        <f>S139*H139</f>
        <v>0</v>
      </c>
      <c r="AR139" s="149" t="s">
        <v>491</v>
      </c>
      <c r="AT139" s="149" t="s">
        <v>377</v>
      </c>
      <c r="AU139" s="149" t="s">
        <v>85</v>
      </c>
      <c r="AY139" s="17" t="s">
        <v>375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491</v>
      </c>
      <c r="BM139" s="149" t="s">
        <v>413</v>
      </c>
    </row>
    <row r="140" spans="2:65" s="12" customFormat="1" ht="11.25" x14ac:dyDescent="0.2">
      <c r="B140" s="151"/>
      <c r="D140" s="152" t="s">
        <v>384</v>
      </c>
      <c r="E140" s="153" t="s">
        <v>1</v>
      </c>
      <c r="F140" s="154" t="s">
        <v>5839</v>
      </c>
      <c r="H140" s="155">
        <v>14</v>
      </c>
      <c r="I140" s="156"/>
      <c r="L140" s="151"/>
      <c r="M140" s="157"/>
      <c r="T140" s="158"/>
      <c r="AT140" s="153" t="s">
        <v>384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375</v>
      </c>
    </row>
    <row r="141" spans="2:65" s="13" customFormat="1" ht="11.25" x14ac:dyDescent="0.2">
      <c r="B141" s="159"/>
      <c r="D141" s="152" t="s">
        <v>384</v>
      </c>
      <c r="E141" s="160" t="s">
        <v>1</v>
      </c>
      <c r="F141" s="161" t="s">
        <v>387</v>
      </c>
      <c r="H141" s="162">
        <v>14</v>
      </c>
      <c r="I141" s="163"/>
      <c r="L141" s="159"/>
      <c r="M141" s="164"/>
      <c r="T141" s="165"/>
      <c r="AT141" s="160" t="s">
        <v>384</v>
      </c>
      <c r="AU141" s="160" t="s">
        <v>85</v>
      </c>
      <c r="AV141" s="13" t="s">
        <v>382</v>
      </c>
      <c r="AW141" s="13" t="s">
        <v>32</v>
      </c>
      <c r="AX141" s="13" t="s">
        <v>83</v>
      </c>
      <c r="AY141" s="160" t="s">
        <v>375</v>
      </c>
    </row>
    <row r="142" spans="2:65" s="1" customFormat="1" ht="16.5" customHeight="1" x14ac:dyDescent="0.2">
      <c r="B142" s="32"/>
      <c r="C142" s="138" t="s">
        <v>382</v>
      </c>
      <c r="D142" s="138" t="s">
        <v>377</v>
      </c>
      <c r="E142" s="139" t="s">
        <v>2124</v>
      </c>
      <c r="F142" s="140" t="s">
        <v>2125</v>
      </c>
      <c r="G142" s="141" t="s">
        <v>641</v>
      </c>
      <c r="H142" s="142">
        <v>17</v>
      </c>
      <c r="I142" s="143"/>
      <c r="J142" s="144">
        <f>ROUND(I142*H142,2)</f>
        <v>0</v>
      </c>
      <c r="K142" s="140" t="s">
        <v>381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2.0100000000000001E-3</v>
      </c>
      <c r="R142" s="147">
        <f>Q142*H142</f>
        <v>3.4169999999999999E-2</v>
      </c>
      <c r="S142" s="147">
        <v>0</v>
      </c>
      <c r="T142" s="148">
        <f>S142*H142</f>
        <v>0</v>
      </c>
      <c r="AR142" s="149" t="s">
        <v>491</v>
      </c>
      <c r="AT142" s="149" t="s">
        <v>377</v>
      </c>
      <c r="AU142" s="149" t="s">
        <v>85</v>
      </c>
      <c r="AY142" s="17" t="s">
        <v>375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491</v>
      </c>
      <c r="BM142" s="149" t="s">
        <v>424</v>
      </c>
    </row>
    <row r="143" spans="2:65" s="12" customFormat="1" ht="11.25" x14ac:dyDescent="0.2">
      <c r="B143" s="151"/>
      <c r="D143" s="152" t="s">
        <v>384</v>
      </c>
      <c r="E143" s="153" t="s">
        <v>1</v>
      </c>
      <c r="F143" s="154" t="s">
        <v>5840</v>
      </c>
      <c r="H143" s="155">
        <v>17</v>
      </c>
      <c r="I143" s="156"/>
      <c r="L143" s="151"/>
      <c r="M143" s="157"/>
      <c r="T143" s="158"/>
      <c r="AT143" s="153" t="s">
        <v>384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375</v>
      </c>
    </row>
    <row r="144" spans="2:65" s="13" customFormat="1" ht="11.25" x14ac:dyDescent="0.2">
      <c r="B144" s="159"/>
      <c r="D144" s="152" t="s">
        <v>384</v>
      </c>
      <c r="E144" s="160" t="s">
        <v>1</v>
      </c>
      <c r="F144" s="161" t="s">
        <v>387</v>
      </c>
      <c r="H144" s="162">
        <v>17</v>
      </c>
      <c r="I144" s="163"/>
      <c r="L144" s="159"/>
      <c r="M144" s="164"/>
      <c r="T144" s="165"/>
      <c r="AT144" s="160" t="s">
        <v>384</v>
      </c>
      <c r="AU144" s="160" t="s">
        <v>85</v>
      </c>
      <c r="AV144" s="13" t="s">
        <v>382</v>
      </c>
      <c r="AW144" s="13" t="s">
        <v>32</v>
      </c>
      <c r="AX144" s="13" t="s">
        <v>83</v>
      </c>
      <c r="AY144" s="160" t="s">
        <v>375</v>
      </c>
    </row>
    <row r="145" spans="2:65" s="1" customFormat="1" ht="16.5" customHeight="1" x14ac:dyDescent="0.2">
      <c r="B145" s="32"/>
      <c r="C145" s="138" t="s">
        <v>404</v>
      </c>
      <c r="D145" s="138" t="s">
        <v>377</v>
      </c>
      <c r="E145" s="139" t="s">
        <v>2127</v>
      </c>
      <c r="F145" s="140" t="s">
        <v>2128</v>
      </c>
      <c r="G145" s="141" t="s">
        <v>641</v>
      </c>
      <c r="H145" s="142">
        <v>21</v>
      </c>
      <c r="I145" s="143"/>
      <c r="J145" s="144">
        <f>ROUND(I145*H145,2)</f>
        <v>0</v>
      </c>
      <c r="K145" s="140" t="s">
        <v>381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4.0999999999999999E-4</v>
      </c>
      <c r="R145" s="147">
        <f>Q145*H145</f>
        <v>8.6099999999999996E-3</v>
      </c>
      <c r="S145" s="147">
        <v>0</v>
      </c>
      <c r="T145" s="148">
        <f>S145*H145</f>
        <v>0</v>
      </c>
      <c r="AR145" s="149" t="s">
        <v>491</v>
      </c>
      <c r="AT145" s="149" t="s">
        <v>377</v>
      </c>
      <c r="AU145" s="149" t="s">
        <v>85</v>
      </c>
      <c r="AY145" s="17" t="s">
        <v>375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491</v>
      </c>
      <c r="BM145" s="149" t="s">
        <v>435</v>
      </c>
    </row>
    <row r="146" spans="2:65" s="12" customFormat="1" ht="11.25" x14ac:dyDescent="0.2">
      <c r="B146" s="151"/>
      <c r="D146" s="152" t="s">
        <v>384</v>
      </c>
      <c r="E146" s="153" t="s">
        <v>1</v>
      </c>
      <c r="F146" s="154" t="s">
        <v>5841</v>
      </c>
      <c r="H146" s="155">
        <v>21</v>
      </c>
      <c r="I146" s="156"/>
      <c r="L146" s="151"/>
      <c r="M146" s="157"/>
      <c r="T146" s="158"/>
      <c r="AT146" s="153" t="s">
        <v>384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375</v>
      </c>
    </row>
    <row r="147" spans="2:65" s="13" customFormat="1" ht="11.25" x14ac:dyDescent="0.2">
      <c r="B147" s="159"/>
      <c r="D147" s="152" t="s">
        <v>384</v>
      </c>
      <c r="E147" s="160" t="s">
        <v>1</v>
      </c>
      <c r="F147" s="161" t="s">
        <v>387</v>
      </c>
      <c r="H147" s="162">
        <v>21</v>
      </c>
      <c r="I147" s="163"/>
      <c r="L147" s="159"/>
      <c r="M147" s="164"/>
      <c r="T147" s="165"/>
      <c r="AT147" s="160" t="s">
        <v>384</v>
      </c>
      <c r="AU147" s="160" t="s">
        <v>85</v>
      </c>
      <c r="AV147" s="13" t="s">
        <v>382</v>
      </c>
      <c r="AW147" s="13" t="s">
        <v>32</v>
      </c>
      <c r="AX147" s="13" t="s">
        <v>83</v>
      </c>
      <c r="AY147" s="160" t="s">
        <v>375</v>
      </c>
    </row>
    <row r="148" spans="2:65" s="1" customFormat="1" ht="16.5" customHeight="1" x14ac:dyDescent="0.2">
      <c r="B148" s="32"/>
      <c r="C148" s="138" t="s">
        <v>413</v>
      </c>
      <c r="D148" s="138" t="s">
        <v>377</v>
      </c>
      <c r="E148" s="139" t="s">
        <v>2130</v>
      </c>
      <c r="F148" s="140" t="s">
        <v>2131</v>
      </c>
      <c r="G148" s="141" t="s">
        <v>641</v>
      </c>
      <c r="H148" s="142">
        <v>34</v>
      </c>
      <c r="I148" s="143"/>
      <c r="J148" s="144">
        <f>ROUND(I148*H148,2)</f>
        <v>0</v>
      </c>
      <c r="K148" s="140" t="s">
        <v>381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4.8000000000000001E-4</v>
      </c>
      <c r="R148" s="147">
        <f>Q148*H148</f>
        <v>1.6320000000000001E-2</v>
      </c>
      <c r="S148" s="147">
        <v>0</v>
      </c>
      <c r="T148" s="148">
        <f>S148*H148</f>
        <v>0</v>
      </c>
      <c r="AR148" s="149" t="s">
        <v>491</v>
      </c>
      <c r="AT148" s="149" t="s">
        <v>377</v>
      </c>
      <c r="AU148" s="149" t="s">
        <v>85</v>
      </c>
      <c r="AY148" s="17" t="s">
        <v>375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491</v>
      </c>
      <c r="BM148" s="149" t="s">
        <v>463</v>
      </c>
    </row>
    <row r="149" spans="2:65" s="12" customFormat="1" ht="11.25" x14ac:dyDescent="0.2">
      <c r="B149" s="151"/>
      <c r="D149" s="152" t="s">
        <v>384</v>
      </c>
      <c r="E149" s="153" t="s">
        <v>1</v>
      </c>
      <c r="F149" s="154" t="s">
        <v>5842</v>
      </c>
      <c r="H149" s="155">
        <v>34</v>
      </c>
      <c r="I149" s="156"/>
      <c r="L149" s="151"/>
      <c r="M149" s="157"/>
      <c r="T149" s="158"/>
      <c r="AT149" s="153" t="s">
        <v>384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375</v>
      </c>
    </row>
    <row r="150" spans="2:65" s="13" customFormat="1" ht="11.25" x14ac:dyDescent="0.2">
      <c r="B150" s="159"/>
      <c r="D150" s="152" t="s">
        <v>384</v>
      </c>
      <c r="E150" s="160" t="s">
        <v>1</v>
      </c>
      <c r="F150" s="161" t="s">
        <v>387</v>
      </c>
      <c r="H150" s="162">
        <v>34</v>
      </c>
      <c r="I150" s="163"/>
      <c r="L150" s="159"/>
      <c r="M150" s="164"/>
      <c r="T150" s="165"/>
      <c r="AT150" s="160" t="s">
        <v>384</v>
      </c>
      <c r="AU150" s="160" t="s">
        <v>85</v>
      </c>
      <c r="AV150" s="13" t="s">
        <v>382</v>
      </c>
      <c r="AW150" s="13" t="s">
        <v>32</v>
      </c>
      <c r="AX150" s="13" t="s">
        <v>83</v>
      </c>
      <c r="AY150" s="160" t="s">
        <v>375</v>
      </c>
    </row>
    <row r="151" spans="2:65" s="1" customFormat="1" ht="16.5" customHeight="1" x14ac:dyDescent="0.2">
      <c r="B151" s="32"/>
      <c r="C151" s="138" t="s">
        <v>418</v>
      </c>
      <c r="D151" s="138" t="s">
        <v>377</v>
      </c>
      <c r="E151" s="139" t="s">
        <v>2133</v>
      </c>
      <c r="F151" s="140" t="s">
        <v>2134</v>
      </c>
      <c r="G151" s="141" t="s">
        <v>641</v>
      </c>
      <c r="H151" s="142">
        <v>2</v>
      </c>
      <c r="I151" s="143"/>
      <c r="J151" s="144">
        <f>ROUND(I151*H151,2)</f>
        <v>0</v>
      </c>
      <c r="K151" s="140" t="s">
        <v>381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7.1000000000000002E-4</v>
      </c>
      <c r="R151" s="147">
        <f>Q151*H151</f>
        <v>1.42E-3</v>
      </c>
      <c r="S151" s="147">
        <v>0</v>
      </c>
      <c r="T151" s="148">
        <f>S151*H151</f>
        <v>0</v>
      </c>
      <c r="AR151" s="149" t="s">
        <v>491</v>
      </c>
      <c r="AT151" s="149" t="s">
        <v>377</v>
      </c>
      <c r="AU151" s="149" t="s">
        <v>85</v>
      </c>
      <c r="AY151" s="17" t="s">
        <v>375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491</v>
      </c>
      <c r="BM151" s="149" t="s">
        <v>473</v>
      </c>
    </row>
    <row r="152" spans="2:65" s="12" customFormat="1" ht="11.25" x14ac:dyDescent="0.2">
      <c r="B152" s="151"/>
      <c r="D152" s="152" t="s">
        <v>384</v>
      </c>
      <c r="E152" s="153" t="s">
        <v>1</v>
      </c>
      <c r="F152" s="154" t="s">
        <v>5843</v>
      </c>
      <c r="H152" s="155">
        <v>2</v>
      </c>
      <c r="I152" s="156"/>
      <c r="L152" s="151"/>
      <c r="M152" s="157"/>
      <c r="T152" s="158"/>
      <c r="AT152" s="153" t="s">
        <v>384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375</v>
      </c>
    </row>
    <row r="153" spans="2:65" s="13" customFormat="1" ht="11.25" x14ac:dyDescent="0.2">
      <c r="B153" s="159"/>
      <c r="D153" s="152" t="s">
        <v>384</v>
      </c>
      <c r="E153" s="160" t="s">
        <v>1</v>
      </c>
      <c r="F153" s="161" t="s">
        <v>387</v>
      </c>
      <c r="H153" s="162">
        <v>2</v>
      </c>
      <c r="I153" s="163"/>
      <c r="L153" s="159"/>
      <c r="M153" s="164"/>
      <c r="T153" s="165"/>
      <c r="AT153" s="160" t="s">
        <v>384</v>
      </c>
      <c r="AU153" s="160" t="s">
        <v>85</v>
      </c>
      <c r="AV153" s="13" t="s">
        <v>382</v>
      </c>
      <c r="AW153" s="13" t="s">
        <v>32</v>
      </c>
      <c r="AX153" s="13" t="s">
        <v>83</v>
      </c>
      <c r="AY153" s="160" t="s">
        <v>375</v>
      </c>
    </row>
    <row r="154" spans="2:65" s="1" customFormat="1" ht="16.5" customHeight="1" x14ac:dyDescent="0.2">
      <c r="B154" s="32"/>
      <c r="C154" s="138" t="s">
        <v>424</v>
      </c>
      <c r="D154" s="138" t="s">
        <v>377</v>
      </c>
      <c r="E154" s="139" t="s">
        <v>2136</v>
      </c>
      <c r="F154" s="140" t="s">
        <v>2137</v>
      </c>
      <c r="G154" s="141" t="s">
        <v>641</v>
      </c>
      <c r="H154" s="142">
        <v>26</v>
      </c>
      <c r="I154" s="143"/>
      <c r="J154" s="144">
        <f>ROUND(I154*H154,2)</f>
        <v>0</v>
      </c>
      <c r="K154" s="140" t="s">
        <v>381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2.2399999999999998E-3</v>
      </c>
      <c r="R154" s="147">
        <f>Q154*H154</f>
        <v>5.8239999999999993E-2</v>
      </c>
      <c r="S154" s="147">
        <v>0</v>
      </c>
      <c r="T154" s="148">
        <f>S154*H154</f>
        <v>0</v>
      </c>
      <c r="AR154" s="149" t="s">
        <v>491</v>
      </c>
      <c r="AT154" s="149" t="s">
        <v>377</v>
      </c>
      <c r="AU154" s="149" t="s">
        <v>85</v>
      </c>
      <c r="AY154" s="17" t="s">
        <v>375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491</v>
      </c>
      <c r="BM154" s="149" t="s">
        <v>491</v>
      </c>
    </row>
    <row r="155" spans="2:65" s="12" customFormat="1" ht="11.25" x14ac:dyDescent="0.2">
      <c r="B155" s="151"/>
      <c r="D155" s="152" t="s">
        <v>384</v>
      </c>
      <c r="E155" s="153" t="s">
        <v>1</v>
      </c>
      <c r="F155" s="154" t="s">
        <v>5844</v>
      </c>
      <c r="H155" s="155">
        <v>26</v>
      </c>
      <c r="I155" s="156"/>
      <c r="L155" s="151"/>
      <c r="M155" s="157"/>
      <c r="T155" s="158"/>
      <c r="AT155" s="153" t="s">
        <v>384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375</v>
      </c>
    </row>
    <row r="156" spans="2:65" s="13" customFormat="1" ht="11.25" x14ac:dyDescent="0.2">
      <c r="B156" s="159"/>
      <c r="D156" s="152" t="s">
        <v>384</v>
      </c>
      <c r="E156" s="160" t="s">
        <v>1</v>
      </c>
      <c r="F156" s="161" t="s">
        <v>387</v>
      </c>
      <c r="H156" s="162">
        <v>26</v>
      </c>
      <c r="I156" s="163"/>
      <c r="L156" s="159"/>
      <c r="M156" s="164"/>
      <c r="T156" s="165"/>
      <c r="AT156" s="160" t="s">
        <v>384</v>
      </c>
      <c r="AU156" s="160" t="s">
        <v>85</v>
      </c>
      <c r="AV156" s="13" t="s">
        <v>382</v>
      </c>
      <c r="AW156" s="13" t="s">
        <v>32</v>
      </c>
      <c r="AX156" s="13" t="s">
        <v>83</v>
      </c>
      <c r="AY156" s="160" t="s">
        <v>375</v>
      </c>
    </row>
    <row r="157" spans="2:65" s="1" customFormat="1" ht="16.5" customHeight="1" x14ac:dyDescent="0.2">
      <c r="B157" s="32"/>
      <c r="C157" s="138" t="s">
        <v>428</v>
      </c>
      <c r="D157" s="138" t="s">
        <v>377</v>
      </c>
      <c r="E157" s="139" t="s">
        <v>2141</v>
      </c>
      <c r="F157" s="140" t="s">
        <v>2142</v>
      </c>
      <c r="G157" s="141" t="s">
        <v>532</v>
      </c>
      <c r="H157" s="142">
        <v>15</v>
      </c>
      <c r="I157" s="143"/>
      <c r="J157" s="144">
        <f>ROUND(I157*H157,2)</f>
        <v>0</v>
      </c>
      <c r="K157" s="140" t="s">
        <v>381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491</v>
      </c>
      <c r="AT157" s="149" t="s">
        <v>377</v>
      </c>
      <c r="AU157" s="149" t="s">
        <v>85</v>
      </c>
      <c r="AY157" s="17" t="s">
        <v>375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491</v>
      </c>
      <c r="BM157" s="149" t="s">
        <v>503</v>
      </c>
    </row>
    <row r="158" spans="2:65" s="12" customFormat="1" ht="11.25" x14ac:dyDescent="0.2">
      <c r="B158" s="151"/>
      <c r="D158" s="152" t="s">
        <v>384</v>
      </c>
      <c r="E158" s="153" t="s">
        <v>1</v>
      </c>
      <c r="F158" s="154" t="s">
        <v>5845</v>
      </c>
      <c r="H158" s="155">
        <v>15</v>
      </c>
      <c r="I158" s="156"/>
      <c r="L158" s="151"/>
      <c r="M158" s="157"/>
      <c r="T158" s="158"/>
      <c r="AT158" s="153" t="s">
        <v>384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375</v>
      </c>
    </row>
    <row r="159" spans="2:65" s="13" customFormat="1" ht="11.25" x14ac:dyDescent="0.2">
      <c r="B159" s="159"/>
      <c r="D159" s="152" t="s">
        <v>384</v>
      </c>
      <c r="E159" s="160" t="s">
        <v>1</v>
      </c>
      <c r="F159" s="161" t="s">
        <v>387</v>
      </c>
      <c r="H159" s="162">
        <v>15</v>
      </c>
      <c r="I159" s="163"/>
      <c r="L159" s="159"/>
      <c r="M159" s="164"/>
      <c r="T159" s="165"/>
      <c r="AT159" s="160" t="s">
        <v>384</v>
      </c>
      <c r="AU159" s="160" t="s">
        <v>85</v>
      </c>
      <c r="AV159" s="13" t="s">
        <v>382</v>
      </c>
      <c r="AW159" s="13" t="s">
        <v>32</v>
      </c>
      <c r="AX159" s="13" t="s">
        <v>83</v>
      </c>
      <c r="AY159" s="160" t="s">
        <v>375</v>
      </c>
    </row>
    <row r="160" spans="2:65" s="1" customFormat="1" ht="16.5" customHeight="1" x14ac:dyDescent="0.2">
      <c r="B160" s="32"/>
      <c r="C160" s="138" t="s">
        <v>435</v>
      </c>
      <c r="D160" s="138" t="s">
        <v>377</v>
      </c>
      <c r="E160" s="139" t="s">
        <v>2144</v>
      </c>
      <c r="F160" s="140" t="s">
        <v>2145</v>
      </c>
      <c r="G160" s="141" t="s">
        <v>532</v>
      </c>
      <c r="H160" s="142">
        <v>13</v>
      </c>
      <c r="I160" s="143"/>
      <c r="J160" s="144">
        <f>ROUND(I160*H160,2)</f>
        <v>0</v>
      </c>
      <c r="K160" s="140" t="s">
        <v>381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491</v>
      </c>
      <c r="AT160" s="149" t="s">
        <v>377</v>
      </c>
      <c r="AU160" s="149" t="s">
        <v>85</v>
      </c>
      <c r="AY160" s="17" t="s">
        <v>375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491</v>
      </c>
      <c r="BM160" s="149" t="s">
        <v>529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467</v>
      </c>
      <c r="H161" s="155">
        <v>13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3" customFormat="1" ht="11.25" x14ac:dyDescent="0.2">
      <c r="B162" s="159"/>
      <c r="D162" s="152" t="s">
        <v>384</v>
      </c>
      <c r="E162" s="160" t="s">
        <v>1</v>
      </c>
      <c r="F162" s="161" t="s">
        <v>387</v>
      </c>
      <c r="H162" s="162">
        <v>13</v>
      </c>
      <c r="I162" s="163"/>
      <c r="L162" s="159"/>
      <c r="M162" s="164"/>
      <c r="T162" s="165"/>
      <c r="AT162" s="160" t="s">
        <v>384</v>
      </c>
      <c r="AU162" s="160" t="s">
        <v>85</v>
      </c>
      <c r="AV162" s="13" t="s">
        <v>382</v>
      </c>
      <c r="AW162" s="13" t="s">
        <v>32</v>
      </c>
      <c r="AX162" s="13" t="s">
        <v>83</v>
      </c>
      <c r="AY162" s="160" t="s">
        <v>375</v>
      </c>
    </row>
    <row r="163" spans="2:65" s="1" customFormat="1" ht="21.75" customHeight="1" x14ac:dyDescent="0.2">
      <c r="B163" s="32"/>
      <c r="C163" s="138" t="s">
        <v>451</v>
      </c>
      <c r="D163" s="138" t="s">
        <v>377</v>
      </c>
      <c r="E163" s="139" t="s">
        <v>2147</v>
      </c>
      <c r="F163" s="140" t="s">
        <v>2148</v>
      </c>
      <c r="G163" s="141" t="s">
        <v>532</v>
      </c>
      <c r="H163" s="142">
        <v>6</v>
      </c>
      <c r="I163" s="143"/>
      <c r="J163" s="144">
        <f>ROUND(I163*H163,2)</f>
        <v>0</v>
      </c>
      <c r="K163" s="140" t="s">
        <v>381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491</v>
      </c>
      <c r="AT163" s="149" t="s">
        <v>377</v>
      </c>
      <c r="AU163" s="149" t="s">
        <v>85</v>
      </c>
      <c r="AY163" s="17" t="s">
        <v>375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491</v>
      </c>
      <c r="BM163" s="149" t="s">
        <v>540</v>
      </c>
    </row>
    <row r="164" spans="2:65" s="12" customFormat="1" ht="11.25" x14ac:dyDescent="0.2">
      <c r="B164" s="151"/>
      <c r="D164" s="152" t="s">
        <v>384</v>
      </c>
      <c r="E164" s="153" t="s">
        <v>1</v>
      </c>
      <c r="F164" s="154" t="s">
        <v>5846</v>
      </c>
      <c r="H164" s="155">
        <v>6</v>
      </c>
      <c r="I164" s="156"/>
      <c r="L164" s="151"/>
      <c r="M164" s="157"/>
      <c r="T164" s="158"/>
      <c r="AT164" s="153" t="s">
        <v>384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375</v>
      </c>
    </row>
    <row r="165" spans="2:65" s="13" customFormat="1" ht="11.25" x14ac:dyDescent="0.2">
      <c r="B165" s="159"/>
      <c r="D165" s="152" t="s">
        <v>384</v>
      </c>
      <c r="E165" s="160" t="s">
        <v>1</v>
      </c>
      <c r="F165" s="161" t="s">
        <v>387</v>
      </c>
      <c r="H165" s="162">
        <v>6</v>
      </c>
      <c r="I165" s="163"/>
      <c r="L165" s="159"/>
      <c r="M165" s="164"/>
      <c r="T165" s="165"/>
      <c r="AT165" s="160" t="s">
        <v>384</v>
      </c>
      <c r="AU165" s="160" t="s">
        <v>85</v>
      </c>
      <c r="AV165" s="13" t="s">
        <v>382</v>
      </c>
      <c r="AW165" s="13" t="s">
        <v>32</v>
      </c>
      <c r="AX165" s="13" t="s">
        <v>83</v>
      </c>
      <c r="AY165" s="160" t="s">
        <v>375</v>
      </c>
    </row>
    <row r="166" spans="2:65" s="1" customFormat="1" ht="24.2" customHeight="1" x14ac:dyDescent="0.2">
      <c r="B166" s="32"/>
      <c r="C166" s="138" t="s">
        <v>463</v>
      </c>
      <c r="D166" s="138" t="s">
        <v>377</v>
      </c>
      <c r="E166" s="139" t="s">
        <v>2150</v>
      </c>
      <c r="F166" s="140" t="s">
        <v>2151</v>
      </c>
      <c r="G166" s="141" t="s">
        <v>532</v>
      </c>
      <c r="H166" s="142">
        <v>2</v>
      </c>
      <c r="I166" s="143"/>
      <c r="J166" s="144">
        <f>ROUND(I166*H166,2)</f>
        <v>0</v>
      </c>
      <c r="K166" s="140" t="s">
        <v>381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1.1199999999999999E-3</v>
      </c>
      <c r="R166" s="147">
        <f>Q166*H166</f>
        <v>2.2399999999999998E-3</v>
      </c>
      <c r="S166" s="147">
        <v>0</v>
      </c>
      <c r="T166" s="148">
        <f>S166*H166</f>
        <v>0</v>
      </c>
      <c r="AR166" s="149" t="s">
        <v>491</v>
      </c>
      <c r="AT166" s="149" t="s">
        <v>377</v>
      </c>
      <c r="AU166" s="149" t="s">
        <v>85</v>
      </c>
      <c r="AY166" s="17" t="s">
        <v>375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491</v>
      </c>
      <c r="BM166" s="149" t="s">
        <v>549</v>
      </c>
    </row>
    <row r="167" spans="2:65" s="12" customFormat="1" ht="11.25" x14ac:dyDescent="0.2">
      <c r="B167" s="151"/>
      <c r="D167" s="152" t="s">
        <v>384</v>
      </c>
      <c r="E167" s="153" t="s">
        <v>1</v>
      </c>
      <c r="F167" s="154" t="s">
        <v>5847</v>
      </c>
      <c r="H167" s="155">
        <v>2</v>
      </c>
      <c r="I167" s="156"/>
      <c r="L167" s="151"/>
      <c r="M167" s="157"/>
      <c r="T167" s="158"/>
      <c r="AT167" s="153" t="s">
        <v>384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375</v>
      </c>
    </row>
    <row r="168" spans="2:65" s="13" customFormat="1" ht="11.25" x14ac:dyDescent="0.2">
      <c r="B168" s="159"/>
      <c r="D168" s="152" t="s">
        <v>384</v>
      </c>
      <c r="E168" s="160" t="s">
        <v>1</v>
      </c>
      <c r="F168" s="161" t="s">
        <v>387</v>
      </c>
      <c r="H168" s="162">
        <v>2</v>
      </c>
      <c r="I168" s="163"/>
      <c r="L168" s="159"/>
      <c r="M168" s="164"/>
      <c r="T168" s="165"/>
      <c r="AT168" s="160" t="s">
        <v>384</v>
      </c>
      <c r="AU168" s="160" t="s">
        <v>85</v>
      </c>
      <c r="AV168" s="13" t="s">
        <v>382</v>
      </c>
      <c r="AW168" s="13" t="s">
        <v>32</v>
      </c>
      <c r="AX168" s="13" t="s">
        <v>83</v>
      </c>
      <c r="AY168" s="160" t="s">
        <v>375</v>
      </c>
    </row>
    <row r="169" spans="2:65" s="1" customFormat="1" ht="24.2" customHeight="1" x14ac:dyDescent="0.2">
      <c r="B169" s="32"/>
      <c r="C169" s="138" t="s">
        <v>467</v>
      </c>
      <c r="D169" s="138" t="s">
        <v>377</v>
      </c>
      <c r="E169" s="139" t="s">
        <v>5848</v>
      </c>
      <c r="F169" s="140" t="s">
        <v>5849</v>
      </c>
      <c r="G169" s="141" t="s">
        <v>532</v>
      </c>
      <c r="H169" s="142">
        <v>1</v>
      </c>
      <c r="I169" s="143"/>
      <c r="J169" s="144">
        <f>ROUND(I169*H169,2)</f>
        <v>0</v>
      </c>
      <c r="K169" s="140" t="s">
        <v>381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3.4000000000000002E-4</v>
      </c>
      <c r="R169" s="147">
        <f>Q169*H169</f>
        <v>3.4000000000000002E-4</v>
      </c>
      <c r="S169" s="147">
        <v>0</v>
      </c>
      <c r="T169" s="148">
        <f>S169*H169</f>
        <v>0</v>
      </c>
      <c r="AR169" s="149" t="s">
        <v>491</v>
      </c>
      <c r="AT169" s="149" t="s">
        <v>377</v>
      </c>
      <c r="AU169" s="149" t="s">
        <v>85</v>
      </c>
      <c r="AY169" s="17" t="s">
        <v>375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491</v>
      </c>
      <c r="BM169" s="149" t="s">
        <v>559</v>
      </c>
    </row>
    <row r="170" spans="2:65" s="12" customFormat="1" ht="11.25" x14ac:dyDescent="0.2">
      <c r="B170" s="151"/>
      <c r="D170" s="152" t="s">
        <v>384</v>
      </c>
      <c r="E170" s="153" t="s">
        <v>1</v>
      </c>
      <c r="F170" s="154" t="s">
        <v>5850</v>
      </c>
      <c r="H170" s="155">
        <v>1</v>
      </c>
      <c r="I170" s="156"/>
      <c r="L170" s="151"/>
      <c r="M170" s="157"/>
      <c r="T170" s="158"/>
      <c r="AT170" s="153" t="s">
        <v>384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375</v>
      </c>
    </row>
    <row r="171" spans="2:65" s="13" customFormat="1" ht="11.25" x14ac:dyDescent="0.2">
      <c r="B171" s="159"/>
      <c r="D171" s="152" t="s">
        <v>384</v>
      </c>
      <c r="E171" s="160" t="s">
        <v>1</v>
      </c>
      <c r="F171" s="161" t="s">
        <v>387</v>
      </c>
      <c r="H171" s="162">
        <v>1</v>
      </c>
      <c r="I171" s="163"/>
      <c r="L171" s="159"/>
      <c r="M171" s="164"/>
      <c r="T171" s="165"/>
      <c r="AT171" s="160" t="s">
        <v>384</v>
      </c>
      <c r="AU171" s="160" t="s">
        <v>85</v>
      </c>
      <c r="AV171" s="13" t="s">
        <v>382</v>
      </c>
      <c r="AW171" s="13" t="s">
        <v>32</v>
      </c>
      <c r="AX171" s="13" t="s">
        <v>83</v>
      </c>
      <c r="AY171" s="160" t="s">
        <v>375</v>
      </c>
    </row>
    <row r="172" spans="2:65" s="1" customFormat="1" ht="16.5" customHeight="1" x14ac:dyDescent="0.2">
      <c r="B172" s="32"/>
      <c r="C172" s="138" t="s">
        <v>473</v>
      </c>
      <c r="D172" s="138" t="s">
        <v>377</v>
      </c>
      <c r="E172" s="139" t="s">
        <v>2156</v>
      </c>
      <c r="F172" s="140" t="s">
        <v>2157</v>
      </c>
      <c r="G172" s="141" t="s">
        <v>532</v>
      </c>
      <c r="H172" s="142">
        <v>2</v>
      </c>
      <c r="I172" s="143"/>
      <c r="J172" s="144">
        <f>ROUND(I172*H172,2)</f>
        <v>0</v>
      </c>
      <c r="K172" s="140" t="s">
        <v>381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2.9E-4</v>
      </c>
      <c r="R172" s="147">
        <f>Q172*H172</f>
        <v>5.8E-4</v>
      </c>
      <c r="S172" s="147">
        <v>0</v>
      </c>
      <c r="T172" s="148">
        <f>S172*H172</f>
        <v>0</v>
      </c>
      <c r="AR172" s="149" t="s">
        <v>491</v>
      </c>
      <c r="AT172" s="149" t="s">
        <v>377</v>
      </c>
      <c r="AU172" s="149" t="s">
        <v>85</v>
      </c>
      <c r="AY172" s="17" t="s">
        <v>375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491</v>
      </c>
      <c r="BM172" s="149" t="s">
        <v>568</v>
      </c>
    </row>
    <row r="173" spans="2:65" s="12" customFormat="1" ht="11.25" x14ac:dyDescent="0.2">
      <c r="B173" s="151"/>
      <c r="D173" s="152" t="s">
        <v>384</v>
      </c>
      <c r="E173" s="153" t="s">
        <v>1</v>
      </c>
      <c r="F173" s="154" t="s">
        <v>5851</v>
      </c>
      <c r="H173" s="155">
        <v>2</v>
      </c>
      <c r="I173" s="156"/>
      <c r="L173" s="151"/>
      <c r="M173" s="157"/>
      <c r="T173" s="158"/>
      <c r="AT173" s="153" t="s">
        <v>384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375</v>
      </c>
    </row>
    <row r="174" spans="2:65" s="13" customFormat="1" ht="11.25" x14ac:dyDescent="0.2">
      <c r="B174" s="159"/>
      <c r="D174" s="152" t="s">
        <v>384</v>
      </c>
      <c r="E174" s="160" t="s">
        <v>1</v>
      </c>
      <c r="F174" s="161" t="s">
        <v>387</v>
      </c>
      <c r="H174" s="162">
        <v>2</v>
      </c>
      <c r="I174" s="163"/>
      <c r="L174" s="159"/>
      <c r="M174" s="164"/>
      <c r="T174" s="165"/>
      <c r="AT174" s="160" t="s">
        <v>384</v>
      </c>
      <c r="AU174" s="160" t="s">
        <v>85</v>
      </c>
      <c r="AV174" s="13" t="s">
        <v>382</v>
      </c>
      <c r="AW174" s="13" t="s">
        <v>32</v>
      </c>
      <c r="AX174" s="13" t="s">
        <v>83</v>
      </c>
      <c r="AY174" s="160" t="s">
        <v>375</v>
      </c>
    </row>
    <row r="175" spans="2:65" s="1" customFormat="1" ht="24.2" customHeight="1" x14ac:dyDescent="0.2">
      <c r="B175" s="32"/>
      <c r="C175" s="138" t="s">
        <v>8</v>
      </c>
      <c r="D175" s="138" t="s">
        <v>377</v>
      </c>
      <c r="E175" s="139" t="s">
        <v>5852</v>
      </c>
      <c r="F175" s="140" t="s">
        <v>5853</v>
      </c>
      <c r="G175" s="141" t="s">
        <v>532</v>
      </c>
      <c r="H175" s="142">
        <v>1</v>
      </c>
      <c r="I175" s="143"/>
      <c r="J175" s="144">
        <f>ROUND(I175*H175,2)</f>
        <v>0</v>
      </c>
      <c r="K175" s="140" t="s">
        <v>381</v>
      </c>
      <c r="L175" s="32"/>
      <c r="M175" s="145" t="s">
        <v>1</v>
      </c>
      <c r="N175" s="146" t="s">
        <v>41</v>
      </c>
      <c r="P175" s="147">
        <f>O175*H175</f>
        <v>0</v>
      </c>
      <c r="Q175" s="147">
        <v>1.7000000000000001E-4</v>
      </c>
      <c r="R175" s="147">
        <f>Q175*H175</f>
        <v>1.7000000000000001E-4</v>
      </c>
      <c r="S175" s="147">
        <v>0</v>
      </c>
      <c r="T175" s="148">
        <f>S175*H175</f>
        <v>0</v>
      </c>
      <c r="AR175" s="149" t="s">
        <v>491</v>
      </c>
      <c r="AT175" s="149" t="s">
        <v>377</v>
      </c>
      <c r="AU175" s="149" t="s">
        <v>85</v>
      </c>
      <c r="AY175" s="17" t="s">
        <v>375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491</v>
      </c>
      <c r="BM175" s="149" t="s">
        <v>577</v>
      </c>
    </row>
    <row r="176" spans="2:65" s="12" customFormat="1" ht="11.25" x14ac:dyDescent="0.2">
      <c r="B176" s="151"/>
      <c r="D176" s="152" t="s">
        <v>384</v>
      </c>
      <c r="E176" s="153" t="s">
        <v>1</v>
      </c>
      <c r="F176" s="154" t="s">
        <v>5850</v>
      </c>
      <c r="H176" s="155">
        <v>1</v>
      </c>
      <c r="I176" s="156"/>
      <c r="L176" s="151"/>
      <c r="M176" s="157"/>
      <c r="T176" s="158"/>
      <c r="AT176" s="153" t="s">
        <v>384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375</v>
      </c>
    </row>
    <row r="177" spans="2:65" s="13" customFormat="1" ht="11.25" x14ac:dyDescent="0.2">
      <c r="B177" s="159"/>
      <c r="D177" s="152" t="s">
        <v>384</v>
      </c>
      <c r="E177" s="160" t="s">
        <v>1</v>
      </c>
      <c r="F177" s="161" t="s">
        <v>387</v>
      </c>
      <c r="H177" s="162">
        <v>1</v>
      </c>
      <c r="I177" s="163"/>
      <c r="L177" s="159"/>
      <c r="M177" s="164"/>
      <c r="T177" s="165"/>
      <c r="AT177" s="160" t="s">
        <v>384</v>
      </c>
      <c r="AU177" s="160" t="s">
        <v>85</v>
      </c>
      <c r="AV177" s="13" t="s">
        <v>382</v>
      </c>
      <c r="AW177" s="13" t="s">
        <v>32</v>
      </c>
      <c r="AX177" s="13" t="s">
        <v>83</v>
      </c>
      <c r="AY177" s="160" t="s">
        <v>375</v>
      </c>
    </row>
    <row r="178" spans="2:65" s="1" customFormat="1" ht="21.75" customHeight="1" x14ac:dyDescent="0.2">
      <c r="B178" s="32"/>
      <c r="C178" s="138" t="s">
        <v>491</v>
      </c>
      <c r="D178" s="138" t="s">
        <v>377</v>
      </c>
      <c r="E178" s="139" t="s">
        <v>5854</v>
      </c>
      <c r="F178" s="140" t="s">
        <v>5855</v>
      </c>
      <c r="G178" s="141" t="s">
        <v>532</v>
      </c>
      <c r="H178" s="142">
        <v>1</v>
      </c>
      <c r="I178" s="143"/>
      <c r="J178" s="144">
        <f>ROUND(I178*H178,2)</f>
        <v>0</v>
      </c>
      <c r="K178" s="140" t="s">
        <v>381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8.0000000000000007E-5</v>
      </c>
      <c r="R178" s="147">
        <f>Q178*H178</f>
        <v>8.0000000000000007E-5</v>
      </c>
      <c r="S178" s="147">
        <v>0</v>
      </c>
      <c r="T178" s="148">
        <f>S178*H178</f>
        <v>0</v>
      </c>
      <c r="AR178" s="149" t="s">
        <v>491</v>
      </c>
      <c r="AT178" s="149" t="s">
        <v>377</v>
      </c>
      <c r="AU178" s="149" t="s">
        <v>85</v>
      </c>
      <c r="AY178" s="17" t="s">
        <v>375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491</v>
      </c>
      <c r="BM178" s="149" t="s">
        <v>585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5856</v>
      </c>
      <c r="H179" s="155">
        <v>1</v>
      </c>
      <c r="I179" s="156"/>
      <c r="L179" s="151"/>
      <c r="M179" s="157"/>
      <c r="T179" s="158"/>
      <c r="AT179" s="153" t="s">
        <v>384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3" customFormat="1" ht="11.25" x14ac:dyDescent="0.2">
      <c r="B180" s="159"/>
      <c r="D180" s="152" t="s">
        <v>384</v>
      </c>
      <c r="E180" s="160" t="s">
        <v>1</v>
      </c>
      <c r="F180" s="161" t="s">
        <v>387</v>
      </c>
      <c r="H180" s="162">
        <v>1</v>
      </c>
      <c r="I180" s="163"/>
      <c r="L180" s="159"/>
      <c r="M180" s="164"/>
      <c r="T180" s="165"/>
      <c r="AT180" s="160" t="s">
        <v>384</v>
      </c>
      <c r="AU180" s="160" t="s">
        <v>85</v>
      </c>
      <c r="AV180" s="13" t="s">
        <v>382</v>
      </c>
      <c r="AW180" s="13" t="s">
        <v>32</v>
      </c>
      <c r="AX180" s="13" t="s">
        <v>83</v>
      </c>
      <c r="AY180" s="160" t="s">
        <v>375</v>
      </c>
    </row>
    <row r="181" spans="2:65" s="1" customFormat="1" ht="21.75" customHeight="1" x14ac:dyDescent="0.2">
      <c r="B181" s="32"/>
      <c r="C181" s="138" t="s">
        <v>497</v>
      </c>
      <c r="D181" s="138" t="s">
        <v>377</v>
      </c>
      <c r="E181" s="139" t="s">
        <v>2159</v>
      </c>
      <c r="F181" s="140" t="s">
        <v>2160</v>
      </c>
      <c r="G181" s="141" t="s">
        <v>641</v>
      </c>
      <c r="H181" s="142">
        <v>117</v>
      </c>
      <c r="I181" s="143"/>
      <c r="J181" s="144">
        <f>ROUND(I181*H181,2)</f>
        <v>0</v>
      </c>
      <c r="K181" s="140" t="s">
        <v>381</v>
      </c>
      <c r="L181" s="32"/>
      <c r="M181" s="145" t="s">
        <v>1</v>
      </c>
      <c r="N181" s="146" t="s">
        <v>41</v>
      </c>
      <c r="P181" s="147">
        <f>O181*H181</f>
        <v>0</v>
      </c>
      <c r="Q181" s="147">
        <v>0</v>
      </c>
      <c r="R181" s="147">
        <f>Q181*H181</f>
        <v>0</v>
      </c>
      <c r="S181" s="147">
        <v>0</v>
      </c>
      <c r="T181" s="148">
        <f>S181*H181</f>
        <v>0</v>
      </c>
      <c r="AR181" s="149" t="s">
        <v>491</v>
      </c>
      <c r="AT181" s="149" t="s">
        <v>377</v>
      </c>
      <c r="AU181" s="149" t="s">
        <v>85</v>
      </c>
      <c r="AY181" s="17" t="s">
        <v>375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491</v>
      </c>
      <c r="BM181" s="149" t="s">
        <v>604</v>
      </c>
    </row>
    <row r="182" spans="2:65" s="12" customFormat="1" ht="11.25" x14ac:dyDescent="0.2">
      <c r="B182" s="151"/>
      <c r="D182" s="152" t="s">
        <v>384</v>
      </c>
      <c r="E182" s="153" t="s">
        <v>1</v>
      </c>
      <c r="F182" s="154" t="s">
        <v>5857</v>
      </c>
      <c r="H182" s="155">
        <v>117</v>
      </c>
      <c r="I182" s="156"/>
      <c r="L182" s="151"/>
      <c r="M182" s="157"/>
      <c r="T182" s="158"/>
      <c r="AT182" s="153" t="s">
        <v>384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375</v>
      </c>
    </row>
    <row r="183" spans="2:65" s="13" customFormat="1" ht="11.25" x14ac:dyDescent="0.2">
      <c r="B183" s="159"/>
      <c r="D183" s="152" t="s">
        <v>384</v>
      </c>
      <c r="E183" s="160" t="s">
        <v>1</v>
      </c>
      <c r="F183" s="161" t="s">
        <v>387</v>
      </c>
      <c r="H183" s="162">
        <v>117</v>
      </c>
      <c r="I183" s="163"/>
      <c r="L183" s="159"/>
      <c r="M183" s="164"/>
      <c r="T183" s="165"/>
      <c r="AT183" s="160" t="s">
        <v>384</v>
      </c>
      <c r="AU183" s="160" t="s">
        <v>85</v>
      </c>
      <c r="AV183" s="13" t="s">
        <v>382</v>
      </c>
      <c r="AW183" s="13" t="s">
        <v>32</v>
      </c>
      <c r="AX183" s="13" t="s">
        <v>83</v>
      </c>
      <c r="AY183" s="160" t="s">
        <v>375</v>
      </c>
    </row>
    <row r="184" spans="2:65" s="1" customFormat="1" ht="24.2" customHeight="1" x14ac:dyDescent="0.2">
      <c r="B184" s="32"/>
      <c r="C184" s="138" t="s">
        <v>503</v>
      </c>
      <c r="D184" s="138" t="s">
        <v>377</v>
      </c>
      <c r="E184" s="139" t="s">
        <v>1485</v>
      </c>
      <c r="F184" s="140" t="s">
        <v>2162</v>
      </c>
      <c r="G184" s="141" t="s">
        <v>1308</v>
      </c>
      <c r="H184" s="192"/>
      <c r="I184" s="143"/>
      <c r="J184" s="144">
        <f>ROUND(I184*H184,2)</f>
        <v>0</v>
      </c>
      <c r="K184" s="140" t="s">
        <v>381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491</v>
      </c>
      <c r="AT184" s="149" t="s">
        <v>377</v>
      </c>
      <c r="AU184" s="149" t="s">
        <v>85</v>
      </c>
      <c r="AY184" s="17" t="s">
        <v>375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491</v>
      </c>
      <c r="BM184" s="149" t="s">
        <v>628</v>
      </c>
    </row>
    <row r="185" spans="2:65" s="1" customFormat="1" ht="16.5" customHeight="1" x14ac:dyDescent="0.2">
      <c r="B185" s="32"/>
      <c r="C185" s="179" t="s">
        <v>510</v>
      </c>
      <c r="D185" s="179" t="s">
        <v>657</v>
      </c>
      <c r="E185" s="180" t="s">
        <v>2163</v>
      </c>
      <c r="F185" s="181" t="s">
        <v>2164</v>
      </c>
      <c r="G185" s="182" t="s">
        <v>532</v>
      </c>
      <c r="H185" s="183">
        <v>1</v>
      </c>
      <c r="I185" s="184"/>
      <c r="J185" s="185">
        <f>ROUND(I185*H185,2)</f>
        <v>0</v>
      </c>
      <c r="K185" s="181" t="s">
        <v>381</v>
      </c>
      <c r="L185" s="186"/>
      <c r="M185" s="187" t="s">
        <v>1</v>
      </c>
      <c r="N185" s="188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585</v>
      </c>
      <c r="AT185" s="149" t="s">
        <v>657</v>
      </c>
      <c r="AU185" s="149" t="s">
        <v>85</v>
      </c>
      <c r="AY185" s="17" t="s">
        <v>375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491</v>
      </c>
      <c r="BM185" s="149" t="s">
        <v>638</v>
      </c>
    </row>
    <row r="186" spans="2:65" s="12" customFormat="1" ht="11.25" x14ac:dyDescent="0.2">
      <c r="B186" s="151"/>
      <c r="D186" s="152" t="s">
        <v>384</v>
      </c>
      <c r="E186" s="153" t="s">
        <v>1</v>
      </c>
      <c r="F186" s="154" t="s">
        <v>2152</v>
      </c>
      <c r="H186" s="155">
        <v>1</v>
      </c>
      <c r="I186" s="156"/>
      <c r="L186" s="151"/>
      <c r="M186" s="157"/>
      <c r="T186" s="158"/>
      <c r="AT186" s="153" t="s">
        <v>384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375</v>
      </c>
    </row>
    <row r="187" spans="2:65" s="13" customFormat="1" ht="11.25" x14ac:dyDescent="0.2">
      <c r="B187" s="159"/>
      <c r="D187" s="152" t="s">
        <v>384</v>
      </c>
      <c r="E187" s="160" t="s">
        <v>1</v>
      </c>
      <c r="F187" s="161" t="s">
        <v>387</v>
      </c>
      <c r="H187" s="162">
        <v>1</v>
      </c>
      <c r="I187" s="163"/>
      <c r="L187" s="159"/>
      <c r="M187" s="164"/>
      <c r="T187" s="165"/>
      <c r="AT187" s="160" t="s">
        <v>384</v>
      </c>
      <c r="AU187" s="160" t="s">
        <v>85</v>
      </c>
      <c r="AV187" s="13" t="s">
        <v>382</v>
      </c>
      <c r="AW187" s="13" t="s">
        <v>32</v>
      </c>
      <c r="AX187" s="13" t="s">
        <v>83</v>
      </c>
      <c r="AY187" s="160" t="s">
        <v>375</v>
      </c>
    </row>
    <row r="188" spans="2:65" s="11" customFormat="1" ht="22.9" customHeight="1" x14ac:dyDescent="0.2">
      <c r="B188" s="126"/>
      <c r="D188" s="127" t="s">
        <v>75</v>
      </c>
      <c r="E188" s="136" t="s">
        <v>2169</v>
      </c>
      <c r="F188" s="136" t="s">
        <v>2170</v>
      </c>
      <c r="I188" s="129"/>
      <c r="J188" s="137">
        <f>BK188</f>
        <v>0</v>
      </c>
      <c r="L188" s="126"/>
      <c r="M188" s="131"/>
      <c r="P188" s="132">
        <f>SUM(P189:P258)</f>
        <v>0</v>
      </c>
      <c r="R188" s="132">
        <f>SUM(R189:R258)</f>
        <v>0.34011000000000002</v>
      </c>
      <c r="T188" s="133">
        <f>SUM(T189:T258)</f>
        <v>0</v>
      </c>
      <c r="AR188" s="127" t="s">
        <v>85</v>
      </c>
      <c r="AT188" s="134" t="s">
        <v>75</v>
      </c>
      <c r="AU188" s="134" t="s">
        <v>83</v>
      </c>
      <c r="AY188" s="127" t="s">
        <v>375</v>
      </c>
      <c r="BK188" s="135">
        <f>SUM(BK189:BK258)</f>
        <v>0</v>
      </c>
    </row>
    <row r="189" spans="2:65" s="1" customFormat="1" ht="24.2" customHeight="1" x14ac:dyDescent="0.2">
      <c r="B189" s="32"/>
      <c r="C189" s="138" t="s">
        <v>529</v>
      </c>
      <c r="D189" s="138" t="s">
        <v>377</v>
      </c>
      <c r="E189" s="139" t="s">
        <v>2180</v>
      </c>
      <c r="F189" s="140" t="s">
        <v>2181</v>
      </c>
      <c r="G189" s="141" t="s">
        <v>641</v>
      </c>
      <c r="H189" s="142">
        <v>104</v>
      </c>
      <c r="I189" s="143"/>
      <c r="J189" s="144">
        <f>ROUND(I189*H189,2)</f>
        <v>0</v>
      </c>
      <c r="K189" s="140" t="s">
        <v>381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8.4000000000000003E-4</v>
      </c>
      <c r="R189" s="147">
        <f>Q189*H189</f>
        <v>8.7360000000000007E-2</v>
      </c>
      <c r="S189" s="147">
        <v>0</v>
      </c>
      <c r="T189" s="148">
        <f>S189*H189</f>
        <v>0</v>
      </c>
      <c r="AR189" s="149" t="s">
        <v>491</v>
      </c>
      <c r="AT189" s="149" t="s">
        <v>377</v>
      </c>
      <c r="AU189" s="149" t="s">
        <v>85</v>
      </c>
      <c r="AY189" s="17" t="s">
        <v>375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491</v>
      </c>
      <c r="BM189" s="149" t="s">
        <v>650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5858</v>
      </c>
      <c r="H190" s="155">
        <v>104</v>
      </c>
      <c r="I190" s="156"/>
      <c r="L190" s="151"/>
      <c r="M190" s="157"/>
      <c r="T190" s="158"/>
      <c r="AT190" s="153" t="s">
        <v>384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3" customFormat="1" ht="11.25" x14ac:dyDescent="0.2">
      <c r="B191" s="159"/>
      <c r="D191" s="152" t="s">
        <v>384</v>
      </c>
      <c r="E191" s="160" t="s">
        <v>1</v>
      </c>
      <c r="F191" s="161" t="s">
        <v>387</v>
      </c>
      <c r="H191" s="162">
        <v>104</v>
      </c>
      <c r="I191" s="163"/>
      <c r="L191" s="159"/>
      <c r="M191" s="164"/>
      <c r="T191" s="165"/>
      <c r="AT191" s="160" t="s">
        <v>384</v>
      </c>
      <c r="AU191" s="160" t="s">
        <v>85</v>
      </c>
      <c r="AV191" s="13" t="s">
        <v>382</v>
      </c>
      <c r="AW191" s="13" t="s">
        <v>32</v>
      </c>
      <c r="AX191" s="13" t="s">
        <v>83</v>
      </c>
      <c r="AY191" s="160" t="s">
        <v>375</v>
      </c>
    </row>
    <row r="192" spans="2:65" s="1" customFormat="1" ht="24.2" customHeight="1" x14ac:dyDescent="0.2">
      <c r="B192" s="32"/>
      <c r="C192" s="138" t="s">
        <v>7</v>
      </c>
      <c r="D192" s="138" t="s">
        <v>377</v>
      </c>
      <c r="E192" s="139" t="s">
        <v>2183</v>
      </c>
      <c r="F192" s="140" t="s">
        <v>2184</v>
      </c>
      <c r="G192" s="141" t="s">
        <v>641</v>
      </c>
      <c r="H192" s="142">
        <v>71</v>
      </c>
      <c r="I192" s="143"/>
      <c r="J192" s="144">
        <f>ROUND(I192*H192,2)</f>
        <v>0</v>
      </c>
      <c r="K192" s="140" t="s">
        <v>381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1.16E-3</v>
      </c>
      <c r="R192" s="147">
        <f>Q192*H192</f>
        <v>8.2360000000000003E-2</v>
      </c>
      <c r="S192" s="147">
        <v>0</v>
      </c>
      <c r="T192" s="148">
        <f>S192*H192</f>
        <v>0</v>
      </c>
      <c r="AR192" s="149" t="s">
        <v>491</v>
      </c>
      <c r="AT192" s="149" t="s">
        <v>377</v>
      </c>
      <c r="AU192" s="149" t="s">
        <v>85</v>
      </c>
      <c r="AY192" s="17" t="s">
        <v>375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491</v>
      </c>
      <c r="BM192" s="149" t="s">
        <v>667</v>
      </c>
    </row>
    <row r="193" spans="2:65" s="12" customFormat="1" ht="11.25" x14ac:dyDescent="0.2">
      <c r="B193" s="151"/>
      <c r="D193" s="152" t="s">
        <v>384</v>
      </c>
      <c r="E193" s="153" t="s">
        <v>1</v>
      </c>
      <c r="F193" s="154" t="s">
        <v>5859</v>
      </c>
      <c r="H193" s="155">
        <v>71</v>
      </c>
      <c r="I193" s="156"/>
      <c r="L193" s="151"/>
      <c r="M193" s="157"/>
      <c r="T193" s="158"/>
      <c r="AT193" s="153" t="s">
        <v>384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375</v>
      </c>
    </row>
    <row r="194" spans="2:65" s="13" customFormat="1" ht="11.25" x14ac:dyDescent="0.2">
      <c r="B194" s="159"/>
      <c r="D194" s="152" t="s">
        <v>384</v>
      </c>
      <c r="E194" s="160" t="s">
        <v>1</v>
      </c>
      <c r="F194" s="161" t="s">
        <v>387</v>
      </c>
      <c r="H194" s="162">
        <v>71</v>
      </c>
      <c r="I194" s="163"/>
      <c r="L194" s="159"/>
      <c r="M194" s="164"/>
      <c r="T194" s="165"/>
      <c r="AT194" s="160" t="s">
        <v>384</v>
      </c>
      <c r="AU194" s="160" t="s">
        <v>85</v>
      </c>
      <c r="AV194" s="13" t="s">
        <v>382</v>
      </c>
      <c r="AW194" s="13" t="s">
        <v>32</v>
      </c>
      <c r="AX194" s="13" t="s">
        <v>83</v>
      </c>
      <c r="AY194" s="160" t="s">
        <v>375</v>
      </c>
    </row>
    <row r="195" spans="2:65" s="1" customFormat="1" ht="24.2" customHeight="1" x14ac:dyDescent="0.2">
      <c r="B195" s="32"/>
      <c r="C195" s="138" t="s">
        <v>540</v>
      </c>
      <c r="D195" s="138" t="s">
        <v>377</v>
      </c>
      <c r="E195" s="139" t="s">
        <v>2186</v>
      </c>
      <c r="F195" s="140" t="s">
        <v>2187</v>
      </c>
      <c r="G195" s="141" t="s">
        <v>641</v>
      </c>
      <c r="H195" s="142">
        <v>42</v>
      </c>
      <c r="I195" s="143"/>
      <c r="J195" s="144">
        <f>ROUND(I195*H195,2)</f>
        <v>0</v>
      </c>
      <c r="K195" s="140" t="s">
        <v>381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1.4400000000000001E-3</v>
      </c>
      <c r="R195" s="147">
        <f>Q195*H195</f>
        <v>6.0480000000000006E-2</v>
      </c>
      <c r="S195" s="147">
        <v>0</v>
      </c>
      <c r="T195" s="148">
        <f>S195*H195</f>
        <v>0</v>
      </c>
      <c r="AR195" s="149" t="s">
        <v>491</v>
      </c>
      <c r="AT195" s="149" t="s">
        <v>377</v>
      </c>
      <c r="AU195" s="149" t="s">
        <v>85</v>
      </c>
      <c r="AY195" s="17" t="s">
        <v>375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491</v>
      </c>
      <c r="BM195" s="149" t="s">
        <v>681</v>
      </c>
    </row>
    <row r="196" spans="2:65" s="12" customFormat="1" ht="11.25" x14ac:dyDescent="0.2">
      <c r="B196" s="151"/>
      <c r="D196" s="152" t="s">
        <v>384</v>
      </c>
      <c r="E196" s="153" t="s">
        <v>1</v>
      </c>
      <c r="F196" s="154" t="s">
        <v>5860</v>
      </c>
      <c r="H196" s="155">
        <v>42</v>
      </c>
      <c r="I196" s="156"/>
      <c r="L196" s="151"/>
      <c r="M196" s="157"/>
      <c r="T196" s="158"/>
      <c r="AT196" s="153" t="s">
        <v>384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375</v>
      </c>
    </row>
    <row r="197" spans="2:65" s="13" customFormat="1" ht="11.25" x14ac:dyDescent="0.2">
      <c r="B197" s="159"/>
      <c r="D197" s="152" t="s">
        <v>384</v>
      </c>
      <c r="E197" s="160" t="s">
        <v>1</v>
      </c>
      <c r="F197" s="161" t="s">
        <v>387</v>
      </c>
      <c r="H197" s="162">
        <v>42</v>
      </c>
      <c r="I197" s="163"/>
      <c r="L197" s="159"/>
      <c r="M197" s="164"/>
      <c r="T197" s="165"/>
      <c r="AT197" s="160" t="s">
        <v>384</v>
      </c>
      <c r="AU197" s="160" t="s">
        <v>85</v>
      </c>
      <c r="AV197" s="13" t="s">
        <v>382</v>
      </c>
      <c r="AW197" s="13" t="s">
        <v>32</v>
      </c>
      <c r="AX197" s="13" t="s">
        <v>83</v>
      </c>
      <c r="AY197" s="160" t="s">
        <v>375</v>
      </c>
    </row>
    <row r="198" spans="2:65" s="1" customFormat="1" ht="24.2" customHeight="1" x14ac:dyDescent="0.2">
      <c r="B198" s="32"/>
      <c r="C198" s="138" t="s">
        <v>545</v>
      </c>
      <c r="D198" s="138" t="s">
        <v>377</v>
      </c>
      <c r="E198" s="139" t="s">
        <v>2189</v>
      </c>
      <c r="F198" s="140" t="s">
        <v>2190</v>
      </c>
      <c r="G198" s="141" t="s">
        <v>641</v>
      </c>
      <c r="H198" s="142">
        <v>6</v>
      </c>
      <c r="I198" s="143"/>
      <c r="J198" s="144">
        <f>ROUND(I198*H198,2)</f>
        <v>0</v>
      </c>
      <c r="K198" s="140" t="s">
        <v>381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2.81E-3</v>
      </c>
      <c r="R198" s="147">
        <f>Q198*H198</f>
        <v>1.686E-2</v>
      </c>
      <c r="S198" s="147">
        <v>0</v>
      </c>
      <c r="T198" s="148">
        <f>S198*H198</f>
        <v>0</v>
      </c>
      <c r="AR198" s="149" t="s">
        <v>491</v>
      </c>
      <c r="AT198" s="149" t="s">
        <v>377</v>
      </c>
      <c r="AU198" s="149" t="s">
        <v>85</v>
      </c>
      <c r="AY198" s="17" t="s">
        <v>375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491</v>
      </c>
      <c r="BM198" s="149" t="s">
        <v>692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5861</v>
      </c>
      <c r="H199" s="155">
        <v>6</v>
      </c>
      <c r="I199" s="156"/>
      <c r="L199" s="151"/>
      <c r="M199" s="157"/>
      <c r="T199" s="158"/>
      <c r="AT199" s="153" t="s">
        <v>384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3" customFormat="1" ht="11.25" x14ac:dyDescent="0.2">
      <c r="B200" s="159"/>
      <c r="D200" s="152" t="s">
        <v>384</v>
      </c>
      <c r="E200" s="160" t="s">
        <v>1</v>
      </c>
      <c r="F200" s="161" t="s">
        <v>387</v>
      </c>
      <c r="H200" s="162">
        <v>6</v>
      </c>
      <c r="I200" s="163"/>
      <c r="L200" s="159"/>
      <c r="M200" s="164"/>
      <c r="T200" s="165"/>
      <c r="AT200" s="160" t="s">
        <v>384</v>
      </c>
      <c r="AU200" s="160" t="s">
        <v>85</v>
      </c>
      <c r="AV200" s="13" t="s">
        <v>382</v>
      </c>
      <c r="AW200" s="13" t="s">
        <v>32</v>
      </c>
      <c r="AX200" s="13" t="s">
        <v>83</v>
      </c>
      <c r="AY200" s="160" t="s">
        <v>375</v>
      </c>
    </row>
    <row r="201" spans="2:65" s="1" customFormat="1" ht="37.9" customHeight="1" x14ac:dyDescent="0.2">
      <c r="B201" s="32"/>
      <c r="C201" s="138" t="s">
        <v>549</v>
      </c>
      <c r="D201" s="138" t="s">
        <v>377</v>
      </c>
      <c r="E201" s="139" t="s">
        <v>2195</v>
      </c>
      <c r="F201" s="140" t="s">
        <v>2196</v>
      </c>
      <c r="G201" s="141" t="s">
        <v>641</v>
      </c>
      <c r="H201" s="142">
        <v>45</v>
      </c>
      <c r="I201" s="143"/>
      <c r="J201" s="144">
        <f>ROUND(I201*H201,2)</f>
        <v>0</v>
      </c>
      <c r="K201" s="140" t="s">
        <v>381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6.9999999999999994E-5</v>
      </c>
      <c r="R201" s="147">
        <f>Q201*H201</f>
        <v>3.1499999999999996E-3</v>
      </c>
      <c r="S201" s="147">
        <v>0</v>
      </c>
      <c r="T201" s="148">
        <f>S201*H201</f>
        <v>0</v>
      </c>
      <c r="AR201" s="149" t="s">
        <v>491</v>
      </c>
      <c r="AT201" s="149" t="s">
        <v>377</v>
      </c>
      <c r="AU201" s="149" t="s">
        <v>85</v>
      </c>
      <c r="AY201" s="17" t="s">
        <v>375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491</v>
      </c>
      <c r="BM201" s="149" t="s">
        <v>700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5862</v>
      </c>
      <c r="H202" s="155">
        <v>45</v>
      </c>
      <c r="I202" s="156"/>
      <c r="L202" s="151"/>
      <c r="M202" s="157"/>
      <c r="T202" s="158"/>
      <c r="AT202" s="153" t="s">
        <v>384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3" customFormat="1" ht="11.25" x14ac:dyDescent="0.2">
      <c r="B203" s="159"/>
      <c r="D203" s="152" t="s">
        <v>384</v>
      </c>
      <c r="E203" s="160" t="s">
        <v>1</v>
      </c>
      <c r="F203" s="161" t="s">
        <v>387</v>
      </c>
      <c r="H203" s="162">
        <v>45</v>
      </c>
      <c r="I203" s="163"/>
      <c r="L203" s="159"/>
      <c r="M203" s="164"/>
      <c r="T203" s="165"/>
      <c r="AT203" s="160" t="s">
        <v>384</v>
      </c>
      <c r="AU203" s="160" t="s">
        <v>85</v>
      </c>
      <c r="AV203" s="13" t="s">
        <v>382</v>
      </c>
      <c r="AW203" s="13" t="s">
        <v>32</v>
      </c>
      <c r="AX203" s="13" t="s">
        <v>83</v>
      </c>
      <c r="AY203" s="160" t="s">
        <v>375</v>
      </c>
    </row>
    <row r="204" spans="2:65" s="1" customFormat="1" ht="37.9" customHeight="1" x14ac:dyDescent="0.2">
      <c r="B204" s="32"/>
      <c r="C204" s="138" t="s">
        <v>554</v>
      </c>
      <c r="D204" s="138" t="s">
        <v>377</v>
      </c>
      <c r="E204" s="139" t="s">
        <v>2198</v>
      </c>
      <c r="F204" s="140" t="s">
        <v>2199</v>
      </c>
      <c r="G204" s="141" t="s">
        <v>641</v>
      </c>
      <c r="H204" s="142">
        <v>72</v>
      </c>
      <c r="I204" s="143"/>
      <c r="J204" s="144">
        <f>ROUND(I204*H204,2)</f>
        <v>0</v>
      </c>
      <c r="K204" s="140" t="s">
        <v>381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9.0000000000000006E-5</v>
      </c>
      <c r="R204" s="147">
        <f>Q204*H204</f>
        <v>6.4800000000000005E-3</v>
      </c>
      <c r="S204" s="147">
        <v>0</v>
      </c>
      <c r="T204" s="148">
        <f>S204*H204</f>
        <v>0</v>
      </c>
      <c r="AR204" s="149" t="s">
        <v>491</v>
      </c>
      <c r="AT204" s="149" t="s">
        <v>377</v>
      </c>
      <c r="AU204" s="149" t="s">
        <v>85</v>
      </c>
      <c r="AY204" s="17" t="s">
        <v>375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491</v>
      </c>
      <c r="BM204" s="149" t="s">
        <v>713</v>
      </c>
    </row>
    <row r="205" spans="2:65" s="12" customFormat="1" ht="11.25" x14ac:dyDescent="0.2">
      <c r="B205" s="151"/>
      <c r="D205" s="152" t="s">
        <v>384</v>
      </c>
      <c r="E205" s="153" t="s">
        <v>1</v>
      </c>
      <c r="F205" s="154" t="s">
        <v>5863</v>
      </c>
      <c r="H205" s="155">
        <v>72</v>
      </c>
      <c r="I205" s="156"/>
      <c r="L205" s="151"/>
      <c r="M205" s="157"/>
      <c r="T205" s="158"/>
      <c r="AT205" s="153" t="s">
        <v>384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375</v>
      </c>
    </row>
    <row r="206" spans="2:65" s="13" customFormat="1" ht="11.25" x14ac:dyDescent="0.2">
      <c r="B206" s="159"/>
      <c r="D206" s="152" t="s">
        <v>384</v>
      </c>
      <c r="E206" s="160" t="s">
        <v>1</v>
      </c>
      <c r="F206" s="161" t="s">
        <v>387</v>
      </c>
      <c r="H206" s="162">
        <v>72</v>
      </c>
      <c r="I206" s="163"/>
      <c r="L206" s="159"/>
      <c r="M206" s="164"/>
      <c r="T206" s="165"/>
      <c r="AT206" s="160" t="s">
        <v>384</v>
      </c>
      <c r="AU206" s="160" t="s">
        <v>85</v>
      </c>
      <c r="AV206" s="13" t="s">
        <v>382</v>
      </c>
      <c r="AW206" s="13" t="s">
        <v>32</v>
      </c>
      <c r="AX206" s="13" t="s">
        <v>83</v>
      </c>
      <c r="AY206" s="160" t="s">
        <v>375</v>
      </c>
    </row>
    <row r="207" spans="2:65" s="1" customFormat="1" ht="37.9" customHeight="1" x14ac:dyDescent="0.2">
      <c r="B207" s="32"/>
      <c r="C207" s="138" t="s">
        <v>559</v>
      </c>
      <c r="D207" s="138" t="s">
        <v>377</v>
      </c>
      <c r="E207" s="139" t="s">
        <v>2203</v>
      </c>
      <c r="F207" s="140" t="s">
        <v>2204</v>
      </c>
      <c r="G207" s="141" t="s">
        <v>641</v>
      </c>
      <c r="H207" s="142">
        <v>59</v>
      </c>
      <c r="I207" s="143"/>
      <c r="J207" s="144">
        <f>ROUND(I207*H207,2)</f>
        <v>0</v>
      </c>
      <c r="K207" s="140" t="s">
        <v>381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1.2E-4</v>
      </c>
      <c r="R207" s="147">
        <f>Q207*H207</f>
        <v>7.0800000000000004E-3</v>
      </c>
      <c r="S207" s="147">
        <v>0</v>
      </c>
      <c r="T207" s="148">
        <f>S207*H207</f>
        <v>0</v>
      </c>
      <c r="AR207" s="149" t="s">
        <v>491</v>
      </c>
      <c r="AT207" s="149" t="s">
        <v>377</v>
      </c>
      <c r="AU207" s="149" t="s">
        <v>85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491</v>
      </c>
      <c r="BM207" s="149" t="s">
        <v>723</v>
      </c>
    </row>
    <row r="208" spans="2:65" s="12" customFormat="1" ht="11.25" x14ac:dyDescent="0.2">
      <c r="B208" s="151"/>
      <c r="D208" s="152" t="s">
        <v>384</v>
      </c>
      <c r="E208" s="153" t="s">
        <v>1</v>
      </c>
      <c r="F208" s="154" t="s">
        <v>5864</v>
      </c>
      <c r="H208" s="155">
        <v>59</v>
      </c>
      <c r="I208" s="156"/>
      <c r="L208" s="151"/>
      <c r="M208" s="157"/>
      <c r="T208" s="158"/>
      <c r="AT208" s="153" t="s">
        <v>384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3" customFormat="1" ht="11.25" x14ac:dyDescent="0.2">
      <c r="B209" s="159"/>
      <c r="D209" s="152" t="s">
        <v>384</v>
      </c>
      <c r="E209" s="160" t="s">
        <v>1</v>
      </c>
      <c r="F209" s="161" t="s">
        <v>387</v>
      </c>
      <c r="H209" s="162">
        <v>59</v>
      </c>
      <c r="I209" s="163"/>
      <c r="L209" s="159"/>
      <c r="M209" s="164"/>
      <c r="T209" s="165"/>
      <c r="AT209" s="160" t="s">
        <v>384</v>
      </c>
      <c r="AU209" s="160" t="s">
        <v>85</v>
      </c>
      <c r="AV209" s="13" t="s">
        <v>382</v>
      </c>
      <c r="AW209" s="13" t="s">
        <v>32</v>
      </c>
      <c r="AX209" s="13" t="s">
        <v>83</v>
      </c>
      <c r="AY209" s="160" t="s">
        <v>375</v>
      </c>
    </row>
    <row r="210" spans="2:65" s="1" customFormat="1" ht="37.9" customHeight="1" x14ac:dyDescent="0.2">
      <c r="B210" s="32"/>
      <c r="C210" s="138" t="s">
        <v>563</v>
      </c>
      <c r="D210" s="138" t="s">
        <v>377</v>
      </c>
      <c r="E210" s="139" t="s">
        <v>2206</v>
      </c>
      <c r="F210" s="140" t="s">
        <v>2207</v>
      </c>
      <c r="G210" s="141" t="s">
        <v>641</v>
      </c>
      <c r="H210" s="142">
        <v>47</v>
      </c>
      <c r="I210" s="143"/>
      <c r="J210" s="144">
        <f>ROUND(I210*H210,2)</f>
        <v>0</v>
      </c>
      <c r="K210" s="140" t="s">
        <v>381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1.6000000000000001E-4</v>
      </c>
      <c r="R210" s="147">
        <f>Q210*H210</f>
        <v>7.5200000000000006E-3</v>
      </c>
      <c r="S210" s="147">
        <v>0</v>
      </c>
      <c r="T210" s="148">
        <f>S210*H210</f>
        <v>0</v>
      </c>
      <c r="AR210" s="149" t="s">
        <v>491</v>
      </c>
      <c r="AT210" s="149" t="s">
        <v>377</v>
      </c>
      <c r="AU210" s="149" t="s">
        <v>85</v>
      </c>
      <c r="AY210" s="17" t="s">
        <v>375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491</v>
      </c>
      <c r="BM210" s="149" t="s">
        <v>733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5865</v>
      </c>
      <c r="H211" s="155">
        <v>47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3" customFormat="1" ht="11.25" x14ac:dyDescent="0.2">
      <c r="B212" s="159"/>
      <c r="D212" s="152" t="s">
        <v>384</v>
      </c>
      <c r="E212" s="160" t="s">
        <v>1</v>
      </c>
      <c r="F212" s="161" t="s">
        <v>387</v>
      </c>
      <c r="H212" s="162">
        <v>47</v>
      </c>
      <c r="I212" s="163"/>
      <c r="L212" s="159"/>
      <c r="M212" s="164"/>
      <c r="T212" s="165"/>
      <c r="AT212" s="160" t="s">
        <v>384</v>
      </c>
      <c r="AU212" s="160" t="s">
        <v>85</v>
      </c>
      <c r="AV212" s="13" t="s">
        <v>382</v>
      </c>
      <c r="AW212" s="13" t="s">
        <v>32</v>
      </c>
      <c r="AX212" s="13" t="s">
        <v>83</v>
      </c>
      <c r="AY212" s="160" t="s">
        <v>375</v>
      </c>
    </row>
    <row r="213" spans="2:65" s="1" customFormat="1" ht="16.5" customHeight="1" x14ac:dyDescent="0.2">
      <c r="B213" s="32"/>
      <c r="C213" s="138" t="s">
        <v>568</v>
      </c>
      <c r="D213" s="138" t="s">
        <v>377</v>
      </c>
      <c r="E213" s="139" t="s">
        <v>2209</v>
      </c>
      <c r="F213" s="140" t="s">
        <v>2210</v>
      </c>
      <c r="G213" s="141" t="s">
        <v>641</v>
      </c>
      <c r="H213" s="142">
        <v>11</v>
      </c>
      <c r="I213" s="143"/>
      <c r="J213" s="144">
        <f>ROUND(I213*H213,2)</f>
        <v>0</v>
      </c>
      <c r="K213" s="140" t="s">
        <v>381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1.9000000000000001E-4</v>
      </c>
      <c r="R213" s="147">
        <f>Q213*H213</f>
        <v>2.0900000000000003E-3</v>
      </c>
      <c r="S213" s="147">
        <v>0</v>
      </c>
      <c r="T213" s="148">
        <f>S213*H213</f>
        <v>0</v>
      </c>
      <c r="AR213" s="149" t="s">
        <v>491</v>
      </c>
      <c r="AT213" s="149" t="s">
        <v>377</v>
      </c>
      <c r="AU213" s="149" t="s">
        <v>85</v>
      </c>
      <c r="AY213" s="17" t="s">
        <v>375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491</v>
      </c>
      <c r="BM213" s="149" t="s">
        <v>778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5866</v>
      </c>
      <c r="H214" s="155">
        <v>11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3" customFormat="1" ht="11.25" x14ac:dyDescent="0.2">
      <c r="B215" s="159"/>
      <c r="D215" s="152" t="s">
        <v>384</v>
      </c>
      <c r="E215" s="160" t="s">
        <v>1</v>
      </c>
      <c r="F215" s="161" t="s">
        <v>387</v>
      </c>
      <c r="H215" s="162">
        <v>11</v>
      </c>
      <c r="I215" s="163"/>
      <c r="L215" s="159"/>
      <c r="M215" s="164"/>
      <c r="T215" s="165"/>
      <c r="AT215" s="160" t="s">
        <v>384</v>
      </c>
      <c r="AU215" s="160" t="s">
        <v>85</v>
      </c>
      <c r="AV215" s="13" t="s">
        <v>382</v>
      </c>
      <c r="AW215" s="13" t="s">
        <v>32</v>
      </c>
      <c r="AX215" s="13" t="s">
        <v>83</v>
      </c>
      <c r="AY215" s="160" t="s">
        <v>375</v>
      </c>
    </row>
    <row r="216" spans="2:65" s="1" customFormat="1" ht="16.5" customHeight="1" x14ac:dyDescent="0.2">
      <c r="B216" s="32"/>
      <c r="C216" s="138" t="s">
        <v>573</v>
      </c>
      <c r="D216" s="138" t="s">
        <v>377</v>
      </c>
      <c r="E216" s="139" t="s">
        <v>2212</v>
      </c>
      <c r="F216" s="140" t="s">
        <v>2213</v>
      </c>
      <c r="G216" s="141" t="s">
        <v>641</v>
      </c>
      <c r="H216" s="142">
        <v>11</v>
      </c>
      <c r="I216" s="143"/>
      <c r="J216" s="144">
        <f>ROUND(I216*H216,2)</f>
        <v>0</v>
      </c>
      <c r="K216" s="140" t="s">
        <v>381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2.5000000000000001E-4</v>
      </c>
      <c r="R216" s="147">
        <f>Q216*H216</f>
        <v>2.7499999999999998E-3</v>
      </c>
      <c r="S216" s="147">
        <v>0</v>
      </c>
      <c r="T216" s="148">
        <f>S216*H216</f>
        <v>0</v>
      </c>
      <c r="AR216" s="149" t="s">
        <v>491</v>
      </c>
      <c r="AT216" s="149" t="s">
        <v>377</v>
      </c>
      <c r="AU216" s="149" t="s">
        <v>85</v>
      </c>
      <c r="AY216" s="17" t="s">
        <v>375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491</v>
      </c>
      <c r="BM216" s="149" t="s">
        <v>788</v>
      </c>
    </row>
    <row r="217" spans="2:65" s="12" customFormat="1" ht="11.25" x14ac:dyDescent="0.2">
      <c r="B217" s="151"/>
      <c r="D217" s="152" t="s">
        <v>384</v>
      </c>
      <c r="E217" s="153" t="s">
        <v>1</v>
      </c>
      <c r="F217" s="154" t="s">
        <v>5866</v>
      </c>
      <c r="H217" s="155">
        <v>11</v>
      </c>
      <c r="I217" s="156"/>
      <c r="L217" s="151"/>
      <c r="M217" s="157"/>
      <c r="T217" s="158"/>
      <c r="AT217" s="153" t="s">
        <v>384</v>
      </c>
      <c r="AU217" s="153" t="s">
        <v>85</v>
      </c>
      <c r="AV217" s="12" t="s">
        <v>85</v>
      </c>
      <c r="AW217" s="12" t="s">
        <v>32</v>
      </c>
      <c r="AX217" s="12" t="s">
        <v>76</v>
      </c>
      <c r="AY217" s="153" t="s">
        <v>375</v>
      </c>
    </row>
    <row r="218" spans="2:65" s="13" customFormat="1" ht="11.25" x14ac:dyDescent="0.2">
      <c r="B218" s="159"/>
      <c r="D218" s="152" t="s">
        <v>384</v>
      </c>
      <c r="E218" s="160" t="s">
        <v>1</v>
      </c>
      <c r="F218" s="161" t="s">
        <v>387</v>
      </c>
      <c r="H218" s="162">
        <v>11</v>
      </c>
      <c r="I218" s="163"/>
      <c r="L218" s="159"/>
      <c r="M218" s="164"/>
      <c r="T218" s="165"/>
      <c r="AT218" s="160" t="s">
        <v>384</v>
      </c>
      <c r="AU218" s="160" t="s">
        <v>85</v>
      </c>
      <c r="AV218" s="13" t="s">
        <v>382</v>
      </c>
      <c r="AW218" s="13" t="s">
        <v>32</v>
      </c>
      <c r="AX218" s="13" t="s">
        <v>83</v>
      </c>
      <c r="AY218" s="160" t="s">
        <v>375</v>
      </c>
    </row>
    <row r="219" spans="2:65" s="1" customFormat="1" ht="16.5" customHeight="1" x14ac:dyDescent="0.2">
      <c r="B219" s="32"/>
      <c r="C219" s="138" t="s">
        <v>577</v>
      </c>
      <c r="D219" s="138" t="s">
        <v>377</v>
      </c>
      <c r="E219" s="139" t="s">
        <v>2215</v>
      </c>
      <c r="F219" s="140" t="s">
        <v>2216</v>
      </c>
      <c r="G219" s="141" t="s">
        <v>641</v>
      </c>
      <c r="H219" s="142">
        <v>12</v>
      </c>
      <c r="I219" s="143"/>
      <c r="J219" s="144">
        <f>ROUND(I219*H219,2)</f>
        <v>0</v>
      </c>
      <c r="K219" s="140" t="s">
        <v>381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2.5999999999999998E-4</v>
      </c>
      <c r="R219" s="147">
        <f>Q219*H219</f>
        <v>3.1199999999999995E-3</v>
      </c>
      <c r="S219" s="147">
        <v>0</v>
      </c>
      <c r="T219" s="148">
        <f>S219*H219</f>
        <v>0</v>
      </c>
      <c r="AR219" s="149" t="s">
        <v>491</v>
      </c>
      <c r="AT219" s="149" t="s">
        <v>377</v>
      </c>
      <c r="AU219" s="149" t="s">
        <v>85</v>
      </c>
      <c r="AY219" s="17" t="s">
        <v>375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491</v>
      </c>
      <c r="BM219" s="149" t="s">
        <v>799</v>
      </c>
    </row>
    <row r="220" spans="2:65" s="12" customFormat="1" ht="11.25" x14ac:dyDescent="0.2">
      <c r="B220" s="151"/>
      <c r="D220" s="152" t="s">
        <v>384</v>
      </c>
      <c r="E220" s="153" t="s">
        <v>1</v>
      </c>
      <c r="F220" s="154" t="s">
        <v>5867</v>
      </c>
      <c r="H220" s="155">
        <v>12</v>
      </c>
      <c r="I220" s="156"/>
      <c r="L220" s="151"/>
      <c r="M220" s="157"/>
      <c r="T220" s="158"/>
      <c r="AT220" s="153" t="s">
        <v>384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375</v>
      </c>
    </row>
    <row r="221" spans="2:65" s="13" customFormat="1" ht="11.25" x14ac:dyDescent="0.2">
      <c r="B221" s="159"/>
      <c r="D221" s="152" t="s">
        <v>384</v>
      </c>
      <c r="E221" s="160" t="s">
        <v>1</v>
      </c>
      <c r="F221" s="161" t="s">
        <v>387</v>
      </c>
      <c r="H221" s="162">
        <v>12</v>
      </c>
      <c r="I221" s="163"/>
      <c r="L221" s="159"/>
      <c r="M221" s="164"/>
      <c r="T221" s="165"/>
      <c r="AT221" s="160" t="s">
        <v>384</v>
      </c>
      <c r="AU221" s="160" t="s">
        <v>85</v>
      </c>
      <c r="AV221" s="13" t="s">
        <v>382</v>
      </c>
      <c r="AW221" s="13" t="s">
        <v>32</v>
      </c>
      <c r="AX221" s="13" t="s">
        <v>83</v>
      </c>
      <c r="AY221" s="160" t="s">
        <v>375</v>
      </c>
    </row>
    <row r="222" spans="2:65" s="1" customFormat="1" ht="16.5" customHeight="1" x14ac:dyDescent="0.2">
      <c r="B222" s="32"/>
      <c r="C222" s="138" t="s">
        <v>581</v>
      </c>
      <c r="D222" s="138" t="s">
        <v>377</v>
      </c>
      <c r="E222" s="139" t="s">
        <v>2218</v>
      </c>
      <c r="F222" s="140" t="s">
        <v>2219</v>
      </c>
      <c r="G222" s="141" t="s">
        <v>641</v>
      </c>
      <c r="H222" s="142">
        <v>6</v>
      </c>
      <c r="I222" s="143"/>
      <c r="J222" s="144">
        <f>ROUND(I222*H222,2)</f>
        <v>0</v>
      </c>
      <c r="K222" s="140" t="s">
        <v>381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2.7E-4</v>
      </c>
      <c r="R222" s="147">
        <f>Q222*H222</f>
        <v>1.6199999999999999E-3</v>
      </c>
      <c r="S222" s="147">
        <v>0</v>
      </c>
      <c r="T222" s="148">
        <f>S222*H222</f>
        <v>0</v>
      </c>
      <c r="AR222" s="149" t="s">
        <v>491</v>
      </c>
      <c r="AT222" s="149" t="s">
        <v>377</v>
      </c>
      <c r="AU222" s="149" t="s">
        <v>85</v>
      </c>
      <c r="AY222" s="17" t="s">
        <v>375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491</v>
      </c>
      <c r="BM222" s="149" t="s">
        <v>809</v>
      </c>
    </row>
    <row r="223" spans="2:65" s="12" customFormat="1" ht="11.25" x14ac:dyDescent="0.2">
      <c r="B223" s="151"/>
      <c r="D223" s="152" t="s">
        <v>384</v>
      </c>
      <c r="E223" s="153" t="s">
        <v>1</v>
      </c>
      <c r="F223" s="154" t="s">
        <v>5861</v>
      </c>
      <c r="H223" s="155">
        <v>6</v>
      </c>
      <c r="I223" s="156"/>
      <c r="L223" s="151"/>
      <c r="M223" s="157"/>
      <c r="T223" s="158"/>
      <c r="AT223" s="153" t="s">
        <v>384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375</v>
      </c>
    </row>
    <row r="224" spans="2:65" s="13" customFormat="1" ht="11.25" x14ac:dyDescent="0.2">
      <c r="B224" s="159"/>
      <c r="D224" s="152" t="s">
        <v>384</v>
      </c>
      <c r="E224" s="160" t="s">
        <v>1</v>
      </c>
      <c r="F224" s="161" t="s">
        <v>387</v>
      </c>
      <c r="H224" s="162">
        <v>6</v>
      </c>
      <c r="I224" s="163"/>
      <c r="L224" s="159"/>
      <c r="M224" s="164"/>
      <c r="T224" s="165"/>
      <c r="AT224" s="160" t="s">
        <v>384</v>
      </c>
      <c r="AU224" s="160" t="s">
        <v>85</v>
      </c>
      <c r="AV224" s="13" t="s">
        <v>382</v>
      </c>
      <c r="AW224" s="13" t="s">
        <v>32</v>
      </c>
      <c r="AX224" s="13" t="s">
        <v>83</v>
      </c>
      <c r="AY224" s="160" t="s">
        <v>375</v>
      </c>
    </row>
    <row r="225" spans="2:65" s="1" customFormat="1" ht="16.5" customHeight="1" x14ac:dyDescent="0.2">
      <c r="B225" s="32"/>
      <c r="C225" s="138" t="s">
        <v>585</v>
      </c>
      <c r="D225" s="138" t="s">
        <v>377</v>
      </c>
      <c r="E225" s="139" t="s">
        <v>2221</v>
      </c>
      <c r="F225" s="140" t="s">
        <v>2222</v>
      </c>
      <c r="G225" s="141" t="s">
        <v>532</v>
      </c>
      <c r="H225" s="142">
        <v>53</v>
      </c>
      <c r="I225" s="143"/>
      <c r="J225" s="144">
        <f>ROUND(I225*H225,2)</f>
        <v>0</v>
      </c>
      <c r="K225" s="140" t="s">
        <v>381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491</v>
      </c>
      <c r="AT225" s="149" t="s">
        <v>377</v>
      </c>
      <c r="AU225" s="149" t="s">
        <v>85</v>
      </c>
      <c r="AY225" s="17" t="s">
        <v>375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491</v>
      </c>
      <c r="BM225" s="149" t="s">
        <v>822</v>
      </c>
    </row>
    <row r="226" spans="2:65" s="12" customFormat="1" ht="11.25" x14ac:dyDescent="0.2">
      <c r="B226" s="151"/>
      <c r="D226" s="152" t="s">
        <v>384</v>
      </c>
      <c r="E226" s="153" t="s">
        <v>1</v>
      </c>
      <c r="F226" s="154" t="s">
        <v>5868</v>
      </c>
      <c r="H226" s="155">
        <v>53</v>
      </c>
      <c r="I226" s="156"/>
      <c r="L226" s="151"/>
      <c r="M226" s="157"/>
      <c r="T226" s="158"/>
      <c r="AT226" s="153" t="s">
        <v>384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375</v>
      </c>
    </row>
    <row r="227" spans="2:65" s="13" customFormat="1" ht="11.25" x14ac:dyDescent="0.2">
      <c r="B227" s="159"/>
      <c r="D227" s="152" t="s">
        <v>384</v>
      </c>
      <c r="E227" s="160" t="s">
        <v>1</v>
      </c>
      <c r="F227" s="161" t="s">
        <v>387</v>
      </c>
      <c r="H227" s="162">
        <v>53</v>
      </c>
      <c r="I227" s="163"/>
      <c r="L227" s="159"/>
      <c r="M227" s="164"/>
      <c r="T227" s="165"/>
      <c r="AT227" s="160" t="s">
        <v>384</v>
      </c>
      <c r="AU227" s="160" t="s">
        <v>85</v>
      </c>
      <c r="AV227" s="13" t="s">
        <v>382</v>
      </c>
      <c r="AW227" s="13" t="s">
        <v>32</v>
      </c>
      <c r="AX227" s="13" t="s">
        <v>83</v>
      </c>
      <c r="AY227" s="160" t="s">
        <v>375</v>
      </c>
    </row>
    <row r="228" spans="2:65" s="1" customFormat="1" ht="24.2" customHeight="1" x14ac:dyDescent="0.2">
      <c r="B228" s="32"/>
      <c r="C228" s="138" t="s">
        <v>598</v>
      </c>
      <c r="D228" s="138" t="s">
        <v>377</v>
      </c>
      <c r="E228" s="139" t="s">
        <v>2224</v>
      </c>
      <c r="F228" s="140" t="s">
        <v>2225</v>
      </c>
      <c r="G228" s="141" t="s">
        <v>532</v>
      </c>
      <c r="H228" s="142">
        <v>6</v>
      </c>
      <c r="I228" s="143"/>
      <c r="J228" s="144">
        <f>ROUND(I228*H228,2)</f>
        <v>0</v>
      </c>
      <c r="K228" s="140" t="s">
        <v>381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6.0000000000000002E-5</v>
      </c>
      <c r="R228" s="147">
        <f>Q228*H228</f>
        <v>3.6000000000000002E-4</v>
      </c>
      <c r="S228" s="147">
        <v>0</v>
      </c>
      <c r="T228" s="148">
        <f>S228*H228</f>
        <v>0</v>
      </c>
      <c r="AR228" s="149" t="s">
        <v>491</v>
      </c>
      <c r="AT228" s="149" t="s">
        <v>377</v>
      </c>
      <c r="AU228" s="149" t="s">
        <v>85</v>
      </c>
      <c r="AY228" s="17" t="s">
        <v>375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491</v>
      </c>
      <c r="BM228" s="149" t="s">
        <v>837</v>
      </c>
    </row>
    <row r="229" spans="2:65" s="12" customFormat="1" ht="11.25" x14ac:dyDescent="0.2">
      <c r="B229" s="151"/>
      <c r="D229" s="152" t="s">
        <v>384</v>
      </c>
      <c r="E229" s="153" t="s">
        <v>1</v>
      </c>
      <c r="F229" s="154" t="s">
        <v>5861</v>
      </c>
      <c r="H229" s="155">
        <v>6</v>
      </c>
      <c r="I229" s="156"/>
      <c r="L229" s="151"/>
      <c r="M229" s="157"/>
      <c r="T229" s="158"/>
      <c r="AT229" s="153" t="s">
        <v>384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375</v>
      </c>
    </row>
    <row r="230" spans="2:65" s="13" customFormat="1" ht="11.25" x14ac:dyDescent="0.2">
      <c r="B230" s="159"/>
      <c r="D230" s="152" t="s">
        <v>384</v>
      </c>
      <c r="E230" s="160" t="s">
        <v>1</v>
      </c>
      <c r="F230" s="161" t="s">
        <v>387</v>
      </c>
      <c r="H230" s="162">
        <v>6</v>
      </c>
      <c r="I230" s="163"/>
      <c r="L230" s="159"/>
      <c r="M230" s="164"/>
      <c r="T230" s="165"/>
      <c r="AT230" s="160" t="s">
        <v>384</v>
      </c>
      <c r="AU230" s="160" t="s">
        <v>85</v>
      </c>
      <c r="AV230" s="13" t="s">
        <v>382</v>
      </c>
      <c r="AW230" s="13" t="s">
        <v>32</v>
      </c>
      <c r="AX230" s="13" t="s">
        <v>83</v>
      </c>
      <c r="AY230" s="160" t="s">
        <v>375</v>
      </c>
    </row>
    <row r="231" spans="2:65" s="1" customFormat="1" ht="24.2" customHeight="1" x14ac:dyDescent="0.2">
      <c r="B231" s="32"/>
      <c r="C231" s="138" t="s">
        <v>604</v>
      </c>
      <c r="D231" s="138" t="s">
        <v>377</v>
      </c>
      <c r="E231" s="139" t="s">
        <v>5869</v>
      </c>
      <c r="F231" s="140" t="s">
        <v>5870</v>
      </c>
      <c r="G231" s="141" t="s">
        <v>532</v>
      </c>
      <c r="H231" s="142">
        <v>4</v>
      </c>
      <c r="I231" s="143"/>
      <c r="J231" s="144">
        <f>ROUND(I231*H231,2)</f>
        <v>0</v>
      </c>
      <c r="K231" s="140" t="s">
        <v>381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1E-4</v>
      </c>
      <c r="R231" s="147">
        <f>Q231*H231</f>
        <v>4.0000000000000002E-4</v>
      </c>
      <c r="S231" s="147">
        <v>0</v>
      </c>
      <c r="T231" s="148">
        <f>S231*H231</f>
        <v>0</v>
      </c>
      <c r="AR231" s="149" t="s">
        <v>491</v>
      </c>
      <c r="AT231" s="149" t="s">
        <v>377</v>
      </c>
      <c r="AU231" s="149" t="s">
        <v>85</v>
      </c>
      <c r="AY231" s="17" t="s">
        <v>375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491</v>
      </c>
      <c r="BM231" s="149" t="s">
        <v>850</v>
      </c>
    </row>
    <row r="232" spans="2:65" s="12" customFormat="1" ht="11.25" x14ac:dyDescent="0.2">
      <c r="B232" s="151"/>
      <c r="D232" s="152" t="s">
        <v>384</v>
      </c>
      <c r="E232" s="153" t="s">
        <v>1</v>
      </c>
      <c r="F232" s="154" t="s">
        <v>5871</v>
      </c>
      <c r="H232" s="155">
        <v>4</v>
      </c>
      <c r="I232" s="156"/>
      <c r="L232" s="151"/>
      <c r="M232" s="157"/>
      <c r="T232" s="158"/>
      <c r="AT232" s="153" t="s">
        <v>384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375</v>
      </c>
    </row>
    <row r="233" spans="2:65" s="13" customFormat="1" ht="11.25" x14ac:dyDescent="0.2">
      <c r="B233" s="159"/>
      <c r="D233" s="152" t="s">
        <v>384</v>
      </c>
      <c r="E233" s="160" t="s">
        <v>1</v>
      </c>
      <c r="F233" s="161" t="s">
        <v>387</v>
      </c>
      <c r="H233" s="162">
        <v>4</v>
      </c>
      <c r="I233" s="163"/>
      <c r="L233" s="159"/>
      <c r="M233" s="164"/>
      <c r="T233" s="165"/>
      <c r="AT233" s="160" t="s">
        <v>384</v>
      </c>
      <c r="AU233" s="160" t="s">
        <v>85</v>
      </c>
      <c r="AV233" s="13" t="s">
        <v>382</v>
      </c>
      <c r="AW233" s="13" t="s">
        <v>32</v>
      </c>
      <c r="AX233" s="13" t="s">
        <v>83</v>
      </c>
      <c r="AY233" s="160" t="s">
        <v>375</v>
      </c>
    </row>
    <row r="234" spans="2:65" s="1" customFormat="1" ht="24.2" customHeight="1" x14ac:dyDescent="0.2">
      <c r="B234" s="32"/>
      <c r="C234" s="138" t="s">
        <v>609</v>
      </c>
      <c r="D234" s="138" t="s">
        <v>377</v>
      </c>
      <c r="E234" s="139" t="s">
        <v>2227</v>
      </c>
      <c r="F234" s="140" t="s">
        <v>2228</v>
      </c>
      <c r="G234" s="141" t="s">
        <v>532</v>
      </c>
      <c r="H234" s="142">
        <v>16</v>
      </c>
      <c r="I234" s="143"/>
      <c r="J234" s="144">
        <f>ROUND(I234*H234,2)</f>
        <v>0</v>
      </c>
      <c r="K234" s="140" t="s">
        <v>381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1.8000000000000001E-4</v>
      </c>
      <c r="R234" s="147">
        <f>Q234*H234</f>
        <v>2.8800000000000002E-3</v>
      </c>
      <c r="S234" s="147">
        <v>0</v>
      </c>
      <c r="T234" s="148">
        <f>S234*H234</f>
        <v>0</v>
      </c>
      <c r="AR234" s="149" t="s">
        <v>491</v>
      </c>
      <c r="AT234" s="149" t="s">
        <v>377</v>
      </c>
      <c r="AU234" s="149" t="s">
        <v>85</v>
      </c>
      <c r="AY234" s="17" t="s">
        <v>375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491</v>
      </c>
      <c r="BM234" s="149" t="s">
        <v>862</v>
      </c>
    </row>
    <row r="235" spans="2:65" s="12" customFormat="1" ht="11.25" x14ac:dyDescent="0.2">
      <c r="B235" s="151"/>
      <c r="D235" s="152" t="s">
        <v>384</v>
      </c>
      <c r="E235" s="153" t="s">
        <v>1</v>
      </c>
      <c r="F235" s="154" t="s">
        <v>5872</v>
      </c>
      <c r="H235" s="155">
        <v>16</v>
      </c>
      <c r="I235" s="156"/>
      <c r="L235" s="151"/>
      <c r="M235" s="157"/>
      <c r="T235" s="158"/>
      <c r="AT235" s="153" t="s">
        <v>384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375</v>
      </c>
    </row>
    <row r="236" spans="2:65" s="13" customFormat="1" ht="11.25" x14ac:dyDescent="0.2">
      <c r="B236" s="159"/>
      <c r="D236" s="152" t="s">
        <v>384</v>
      </c>
      <c r="E236" s="160" t="s">
        <v>1</v>
      </c>
      <c r="F236" s="161" t="s">
        <v>387</v>
      </c>
      <c r="H236" s="162">
        <v>16</v>
      </c>
      <c r="I236" s="163"/>
      <c r="L236" s="159"/>
      <c r="M236" s="164"/>
      <c r="T236" s="165"/>
      <c r="AT236" s="160" t="s">
        <v>384</v>
      </c>
      <c r="AU236" s="160" t="s">
        <v>85</v>
      </c>
      <c r="AV236" s="13" t="s">
        <v>382</v>
      </c>
      <c r="AW236" s="13" t="s">
        <v>32</v>
      </c>
      <c r="AX236" s="13" t="s">
        <v>83</v>
      </c>
      <c r="AY236" s="160" t="s">
        <v>375</v>
      </c>
    </row>
    <row r="237" spans="2:65" s="1" customFormat="1" ht="24.2" customHeight="1" x14ac:dyDescent="0.2">
      <c r="B237" s="32"/>
      <c r="C237" s="138" t="s">
        <v>628</v>
      </c>
      <c r="D237" s="138" t="s">
        <v>377</v>
      </c>
      <c r="E237" s="139" t="s">
        <v>5873</v>
      </c>
      <c r="F237" s="140" t="s">
        <v>5874</v>
      </c>
      <c r="G237" s="141" t="s">
        <v>532</v>
      </c>
      <c r="H237" s="142">
        <v>2</v>
      </c>
      <c r="I237" s="143"/>
      <c r="J237" s="144">
        <f>ROUND(I237*H237,2)</f>
        <v>0</v>
      </c>
      <c r="K237" s="140" t="s">
        <v>381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3.6000000000000002E-4</v>
      </c>
      <c r="R237" s="147">
        <f>Q237*H237</f>
        <v>7.2000000000000005E-4</v>
      </c>
      <c r="S237" s="147">
        <v>0</v>
      </c>
      <c r="T237" s="148">
        <f>S237*H237</f>
        <v>0</v>
      </c>
      <c r="AR237" s="149" t="s">
        <v>491</v>
      </c>
      <c r="AT237" s="149" t="s">
        <v>377</v>
      </c>
      <c r="AU237" s="149" t="s">
        <v>85</v>
      </c>
      <c r="AY237" s="17" t="s">
        <v>375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491</v>
      </c>
      <c r="BM237" s="149" t="s">
        <v>911</v>
      </c>
    </row>
    <row r="238" spans="2:65" s="12" customFormat="1" ht="11.25" x14ac:dyDescent="0.2">
      <c r="B238" s="151"/>
      <c r="D238" s="152" t="s">
        <v>384</v>
      </c>
      <c r="E238" s="153" t="s">
        <v>1</v>
      </c>
      <c r="F238" s="154" t="s">
        <v>2254</v>
      </c>
      <c r="H238" s="155">
        <v>2</v>
      </c>
      <c r="I238" s="156"/>
      <c r="L238" s="151"/>
      <c r="M238" s="157"/>
      <c r="T238" s="158"/>
      <c r="AT238" s="153" t="s">
        <v>384</v>
      </c>
      <c r="AU238" s="153" t="s">
        <v>85</v>
      </c>
      <c r="AV238" s="12" t="s">
        <v>85</v>
      </c>
      <c r="AW238" s="12" t="s">
        <v>32</v>
      </c>
      <c r="AX238" s="12" t="s">
        <v>76</v>
      </c>
      <c r="AY238" s="153" t="s">
        <v>375</v>
      </c>
    </row>
    <row r="239" spans="2:65" s="13" customFormat="1" ht="11.25" x14ac:dyDescent="0.2">
      <c r="B239" s="159"/>
      <c r="D239" s="152" t="s">
        <v>384</v>
      </c>
      <c r="E239" s="160" t="s">
        <v>1</v>
      </c>
      <c r="F239" s="161" t="s">
        <v>387</v>
      </c>
      <c r="H239" s="162">
        <v>2</v>
      </c>
      <c r="I239" s="163"/>
      <c r="L239" s="159"/>
      <c r="M239" s="164"/>
      <c r="T239" s="165"/>
      <c r="AT239" s="160" t="s">
        <v>384</v>
      </c>
      <c r="AU239" s="160" t="s">
        <v>85</v>
      </c>
      <c r="AV239" s="13" t="s">
        <v>382</v>
      </c>
      <c r="AW239" s="13" t="s">
        <v>32</v>
      </c>
      <c r="AX239" s="13" t="s">
        <v>83</v>
      </c>
      <c r="AY239" s="160" t="s">
        <v>375</v>
      </c>
    </row>
    <row r="240" spans="2:65" s="1" customFormat="1" ht="33" customHeight="1" x14ac:dyDescent="0.2">
      <c r="B240" s="32"/>
      <c r="C240" s="138" t="s">
        <v>634</v>
      </c>
      <c r="D240" s="138" t="s">
        <v>377</v>
      </c>
      <c r="E240" s="139" t="s">
        <v>2244</v>
      </c>
      <c r="F240" s="140" t="s">
        <v>2245</v>
      </c>
      <c r="G240" s="141" t="s">
        <v>532</v>
      </c>
      <c r="H240" s="142">
        <v>3</v>
      </c>
      <c r="I240" s="143"/>
      <c r="J240" s="144">
        <f>ROUND(I240*H240,2)</f>
        <v>0</v>
      </c>
      <c r="K240" s="140" t="s">
        <v>381</v>
      </c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491</v>
      </c>
      <c r="AT240" s="149" t="s">
        <v>377</v>
      </c>
      <c r="AU240" s="149" t="s">
        <v>85</v>
      </c>
      <c r="AY240" s="17" t="s">
        <v>375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491</v>
      </c>
      <c r="BM240" s="149" t="s">
        <v>920</v>
      </c>
    </row>
    <row r="241" spans="2:65" s="12" customFormat="1" ht="11.25" x14ac:dyDescent="0.2">
      <c r="B241" s="151"/>
      <c r="D241" s="152" t="s">
        <v>384</v>
      </c>
      <c r="E241" s="153" t="s">
        <v>1</v>
      </c>
      <c r="F241" s="154" t="s">
        <v>5875</v>
      </c>
      <c r="H241" s="155">
        <v>3</v>
      </c>
      <c r="I241" s="156"/>
      <c r="L241" s="151"/>
      <c r="M241" s="157"/>
      <c r="T241" s="158"/>
      <c r="AT241" s="153" t="s">
        <v>384</v>
      </c>
      <c r="AU241" s="153" t="s">
        <v>85</v>
      </c>
      <c r="AV241" s="12" t="s">
        <v>85</v>
      </c>
      <c r="AW241" s="12" t="s">
        <v>32</v>
      </c>
      <c r="AX241" s="12" t="s">
        <v>76</v>
      </c>
      <c r="AY241" s="153" t="s">
        <v>375</v>
      </c>
    </row>
    <row r="242" spans="2:65" s="13" customFormat="1" ht="11.25" x14ac:dyDescent="0.2">
      <c r="B242" s="159"/>
      <c r="D242" s="152" t="s">
        <v>384</v>
      </c>
      <c r="E242" s="160" t="s">
        <v>1</v>
      </c>
      <c r="F242" s="161" t="s">
        <v>387</v>
      </c>
      <c r="H242" s="162">
        <v>3</v>
      </c>
      <c r="I242" s="163"/>
      <c r="L242" s="159"/>
      <c r="M242" s="164"/>
      <c r="T242" s="165"/>
      <c r="AT242" s="160" t="s">
        <v>384</v>
      </c>
      <c r="AU242" s="160" t="s">
        <v>85</v>
      </c>
      <c r="AV242" s="13" t="s">
        <v>382</v>
      </c>
      <c r="AW242" s="13" t="s">
        <v>32</v>
      </c>
      <c r="AX242" s="13" t="s">
        <v>83</v>
      </c>
      <c r="AY242" s="160" t="s">
        <v>375</v>
      </c>
    </row>
    <row r="243" spans="2:65" s="1" customFormat="1" ht="21.75" customHeight="1" x14ac:dyDescent="0.2">
      <c r="B243" s="32"/>
      <c r="C243" s="138" t="s">
        <v>638</v>
      </c>
      <c r="D243" s="138" t="s">
        <v>377</v>
      </c>
      <c r="E243" s="139" t="s">
        <v>5876</v>
      </c>
      <c r="F243" s="140" t="s">
        <v>5877</v>
      </c>
      <c r="G243" s="141" t="s">
        <v>532</v>
      </c>
      <c r="H243" s="142">
        <v>4</v>
      </c>
      <c r="I243" s="143"/>
      <c r="J243" s="144">
        <f>ROUND(I243*H243,2)</f>
        <v>0</v>
      </c>
      <c r="K243" s="140" t="s">
        <v>381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3.4000000000000002E-4</v>
      </c>
      <c r="R243" s="147">
        <f>Q243*H243</f>
        <v>1.3600000000000001E-3</v>
      </c>
      <c r="S243" s="147">
        <v>0</v>
      </c>
      <c r="T243" s="148">
        <f>S243*H243</f>
        <v>0</v>
      </c>
      <c r="AR243" s="149" t="s">
        <v>491</v>
      </c>
      <c r="AT243" s="149" t="s">
        <v>377</v>
      </c>
      <c r="AU243" s="149" t="s">
        <v>85</v>
      </c>
      <c r="AY243" s="17" t="s">
        <v>375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491</v>
      </c>
      <c r="BM243" s="149" t="s">
        <v>938</v>
      </c>
    </row>
    <row r="244" spans="2:65" s="12" customFormat="1" ht="11.25" x14ac:dyDescent="0.2">
      <c r="B244" s="151"/>
      <c r="D244" s="152" t="s">
        <v>384</v>
      </c>
      <c r="E244" s="153" t="s">
        <v>1</v>
      </c>
      <c r="F244" s="154" t="s">
        <v>5871</v>
      </c>
      <c r="H244" s="155">
        <v>4</v>
      </c>
      <c r="I244" s="156"/>
      <c r="L244" s="151"/>
      <c r="M244" s="157"/>
      <c r="T244" s="158"/>
      <c r="AT244" s="153" t="s">
        <v>384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375</v>
      </c>
    </row>
    <row r="245" spans="2:65" s="13" customFormat="1" ht="11.25" x14ac:dyDescent="0.2">
      <c r="B245" s="159"/>
      <c r="D245" s="152" t="s">
        <v>384</v>
      </c>
      <c r="E245" s="160" t="s">
        <v>1</v>
      </c>
      <c r="F245" s="161" t="s">
        <v>387</v>
      </c>
      <c r="H245" s="162">
        <v>4</v>
      </c>
      <c r="I245" s="163"/>
      <c r="L245" s="159"/>
      <c r="M245" s="164"/>
      <c r="T245" s="165"/>
      <c r="AT245" s="160" t="s">
        <v>384</v>
      </c>
      <c r="AU245" s="160" t="s">
        <v>85</v>
      </c>
      <c r="AV245" s="13" t="s">
        <v>382</v>
      </c>
      <c r="AW245" s="13" t="s">
        <v>32</v>
      </c>
      <c r="AX245" s="13" t="s">
        <v>83</v>
      </c>
      <c r="AY245" s="160" t="s">
        <v>375</v>
      </c>
    </row>
    <row r="246" spans="2:65" s="1" customFormat="1" ht="21.75" customHeight="1" x14ac:dyDescent="0.2">
      <c r="B246" s="32"/>
      <c r="C246" s="138" t="s">
        <v>645</v>
      </c>
      <c r="D246" s="138" t="s">
        <v>377</v>
      </c>
      <c r="E246" s="139" t="s">
        <v>2249</v>
      </c>
      <c r="F246" s="140" t="s">
        <v>2250</v>
      </c>
      <c r="G246" s="141" t="s">
        <v>532</v>
      </c>
      <c r="H246" s="142">
        <v>6</v>
      </c>
      <c r="I246" s="143"/>
      <c r="J246" s="144">
        <f>ROUND(I246*H246,2)</f>
        <v>0</v>
      </c>
      <c r="K246" s="140" t="s">
        <v>381</v>
      </c>
      <c r="L246" s="32"/>
      <c r="M246" s="145" t="s">
        <v>1</v>
      </c>
      <c r="N246" s="146" t="s">
        <v>41</v>
      </c>
      <c r="P246" s="147">
        <f>O246*H246</f>
        <v>0</v>
      </c>
      <c r="Q246" s="147">
        <v>5.0000000000000001E-4</v>
      </c>
      <c r="R246" s="147">
        <f>Q246*H246</f>
        <v>3.0000000000000001E-3</v>
      </c>
      <c r="S246" s="147">
        <v>0</v>
      </c>
      <c r="T246" s="148">
        <f>S246*H246</f>
        <v>0</v>
      </c>
      <c r="AR246" s="149" t="s">
        <v>491</v>
      </c>
      <c r="AT246" s="149" t="s">
        <v>377</v>
      </c>
      <c r="AU246" s="149" t="s">
        <v>85</v>
      </c>
      <c r="AY246" s="17" t="s">
        <v>375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491</v>
      </c>
      <c r="BM246" s="149" t="s">
        <v>947</v>
      </c>
    </row>
    <row r="247" spans="2:65" s="12" customFormat="1" ht="11.25" x14ac:dyDescent="0.2">
      <c r="B247" s="151"/>
      <c r="D247" s="152" t="s">
        <v>384</v>
      </c>
      <c r="E247" s="153" t="s">
        <v>1</v>
      </c>
      <c r="F247" s="154" t="s">
        <v>5861</v>
      </c>
      <c r="H247" s="155">
        <v>6</v>
      </c>
      <c r="I247" s="156"/>
      <c r="L247" s="151"/>
      <c r="M247" s="157"/>
      <c r="T247" s="158"/>
      <c r="AT247" s="153" t="s">
        <v>384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375</v>
      </c>
    </row>
    <row r="248" spans="2:65" s="13" customFormat="1" ht="11.25" x14ac:dyDescent="0.2">
      <c r="B248" s="159"/>
      <c r="D248" s="152" t="s">
        <v>384</v>
      </c>
      <c r="E248" s="160" t="s">
        <v>1</v>
      </c>
      <c r="F248" s="161" t="s">
        <v>387</v>
      </c>
      <c r="H248" s="162">
        <v>6</v>
      </c>
      <c r="I248" s="163"/>
      <c r="L248" s="159"/>
      <c r="M248" s="164"/>
      <c r="T248" s="165"/>
      <c r="AT248" s="160" t="s">
        <v>384</v>
      </c>
      <c r="AU248" s="160" t="s">
        <v>85</v>
      </c>
      <c r="AV248" s="13" t="s">
        <v>382</v>
      </c>
      <c r="AW248" s="13" t="s">
        <v>32</v>
      </c>
      <c r="AX248" s="13" t="s">
        <v>83</v>
      </c>
      <c r="AY248" s="160" t="s">
        <v>375</v>
      </c>
    </row>
    <row r="249" spans="2:65" s="1" customFormat="1" ht="33" customHeight="1" x14ac:dyDescent="0.2">
      <c r="B249" s="32"/>
      <c r="C249" s="138" t="s">
        <v>650</v>
      </c>
      <c r="D249" s="138" t="s">
        <v>377</v>
      </c>
      <c r="E249" s="139" t="s">
        <v>5878</v>
      </c>
      <c r="F249" s="140" t="s">
        <v>5879</v>
      </c>
      <c r="G249" s="141" t="s">
        <v>532</v>
      </c>
      <c r="H249" s="142">
        <v>2</v>
      </c>
      <c r="I249" s="143"/>
      <c r="J249" s="144">
        <f>ROUND(I249*H249,2)</f>
        <v>0</v>
      </c>
      <c r="K249" s="140" t="s">
        <v>381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2.96E-3</v>
      </c>
      <c r="R249" s="147">
        <f>Q249*H249</f>
        <v>5.9199999999999999E-3</v>
      </c>
      <c r="S249" s="147">
        <v>0</v>
      </c>
      <c r="T249" s="148">
        <f>S249*H249</f>
        <v>0</v>
      </c>
      <c r="AR249" s="149" t="s">
        <v>491</v>
      </c>
      <c r="AT249" s="149" t="s">
        <v>377</v>
      </c>
      <c r="AU249" s="149" t="s">
        <v>85</v>
      </c>
      <c r="AY249" s="17" t="s">
        <v>375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491</v>
      </c>
      <c r="BM249" s="149" t="s">
        <v>970</v>
      </c>
    </row>
    <row r="250" spans="2:65" s="12" customFormat="1" ht="11.25" x14ac:dyDescent="0.2">
      <c r="B250" s="151"/>
      <c r="D250" s="152" t="s">
        <v>384</v>
      </c>
      <c r="E250" s="153" t="s">
        <v>1</v>
      </c>
      <c r="F250" s="154" t="s">
        <v>5880</v>
      </c>
      <c r="H250" s="155">
        <v>2</v>
      </c>
      <c r="I250" s="156"/>
      <c r="L250" s="151"/>
      <c r="M250" s="157"/>
      <c r="T250" s="158"/>
      <c r="AT250" s="153" t="s">
        <v>384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375</v>
      </c>
    </row>
    <row r="251" spans="2:65" s="13" customFormat="1" ht="11.25" x14ac:dyDescent="0.2">
      <c r="B251" s="159"/>
      <c r="D251" s="152" t="s">
        <v>384</v>
      </c>
      <c r="E251" s="160" t="s">
        <v>1</v>
      </c>
      <c r="F251" s="161" t="s">
        <v>387</v>
      </c>
      <c r="H251" s="162">
        <v>2</v>
      </c>
      <c r="I251" s="163"/>
      <c r="L251" s="159"/>
      <c r="M251" s="164"/>
      <c r="T251" s="165"/>
      <c r="AT251" s="160" t="s">
        <v>384</v>
      </c>
      <c r="AU251" s="160" t="s">
        <v>85</v>
      </c>
      <c r="AV251" s="13" t="s">
        <v>382</v>
      </c>
      <c r="AW251" s="13" t="s">
        <v>32</v>
      </c>
      <c r="AX251" s="13" t="s">
        <v>83</v>
      </c>
      <c r="AY251" s="160" t="s">
        <v>375</v>
      </c>
    </row>
    <row r="252" spans="2:65" s="1" customFormat="1" ht="16.5" customHeight="1" x14ac:dyDescent="0.2">
      <c r="B252" s="32"/>
      <c r="C252" s="138" t="s">
        <v>656</v>
      </c>
      <c r="D252" s="138" t="s">
        <v>377</v>
      </c>
      <c r="E252" s="139" t="s">
        <v>2262</v>
      </c>
      <c r="F252" s="140" t="s">
        <v>2263</v>
      </c>
      <c r="G252" s="141" t="s">
        <v>641</v>
      </c>
      <c r="H252" s="142">
        <v>223</v>
      </c>
      <c r="I252" s="143"/>
      <c r="J252" s="144">
        <f>ROUND(I252*H252,2)</f>
        <v>0</v>
      </c>
      <c r="K252" s="140" t="s">
        <v>381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1.9000000000000001E-4</v>
      </c>
      <c r="R252" s="147">
        <f>Q252*H252</f>
        <v>4.2370000000000005E-2</v>
      </c>
      <c r="S252" s="147">
        <v>0</v>
      </c>
      <c r="T252" s="148">
        <f>S252*H252</f>
        <v>0</v>
      </c>
      <c r="AR252" s="149" t="s">
        <v>491</v>
      </c>
      <c r="AT252" s="149" t="s">
        <v>377</v>
      </c>
      <c r="AU252" s="149" t="s">
        <v>85</v>
      </c>
      <c r="AY252" s="17" t="s">
        <v>375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491</v>
      </c>
      <c r="BM252" s="149" t="s">
        <v>982</v>
      </c>
    </row>
    <row r="253" spans="2:65" s="12" customFormat="1" ht="11.25" x14ac:dyDescent="0.2">
      <c r="B253" s="151"/>
      <c r="D253" s="152" t="s">
        <v>384</v>
      </c>
      <c r="E253" s="153" t="s">
        <v>1</v>
      </c>
      <c r="F253" s="154" t="s">
        <v>5881</v>
      </c>
      <c r="H253" s="155">
        <v>223</v>
      </c>
      <c r="I253" s="156"/>
      <c r="L253" s="151"/>
      <c r="M253" s="157"/>
      <c r="T253" s="158"/>
      <c r="AT253" s="153" t="s">
        <v>384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375</v>
      </c>
    </row>
    <row r="254" spans="2:65" s="13" customFormat="1" ht="11.25" x14ac:dyDescent="0.2">
      <c r="B254" s="159"/>
      <c r="D254" s="152" t="s">
        <v>384</v>
      </c>
      <c r="E254" s="160" t="s">
        <v>1</v>
      </c>
      <c r="F254" s="161" t="s">
        <v>387</v>
      </c>
      <c r="H254" s="162">
        <v>223</v>
      </c>
      <c r="I254" s="163"/>
      <c r="L254" s="159"/>
      <c r="M254" s="164"/>
      <c r="T254" s="165"/>
      <c r="AT254" s="160" t="s">
        <v>384</v>
      </c>
      <c r="AU254" s="160" t="s">
        <v>85</v>
      </c>
      <c r="AV254" s="13" t="s">
        <v>382</v>
      </c>
      <c r="AW254" s="13" t="s">
        <v>32</v>
      </c>
      <c r="AX254" s="13" t="s">
        <v>83</v>
      </c>
      <c r="AY254" s="160" t="s">
        <v>375</v>
      </c>
    </row>
    <row r="255" spans="2:65" s="1" customFormat="1" ht="21.75" customHeight="1" x14ac:dyDescent="0.2">
      <c r="B255" s="32"/>
      <c r="C255" s="138" t="s">
        <v>667</v>
      </c>
      <c r="D255" s="138" t="s">
        <v>377</v>
      </c>
      <c r="E255" s="139" t="s">
        <v>2265</v>
      </c>
      <c r="F255" s="140" t="s">
        <v>2266</v>
      </c>
      <c r="G255" s="141" t="s">
        <v>641</v>
      </c>
      <c r="H255" s="142">
        <v>223</v>
      </c>
      <c r="I255" s="143"/>
      <c r="J255" s="144">
        <f>ROUND(I255*H255,2)</f>
        <v>0</v>
      </c>
      <c r="K255" s="140" t="s">
        <v>381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1.0000000000000001E-5</v>
      </c>
      <c r="R255" s="147">
        <f>Q255*H255</f>
        <v>2.2300000000000002E-3</v>
      </c>
      <c r="S255" s="147">
        <v>0</v>
      </c>
      <c r="T255" s="148">
        <f>S255*H255</f>
        <v>0</v>
      </c>
      <c r="AR255" s="149" t="s">
        <v>491</v>
      </c>
      <c r="AT255" s="149" t="s">
        <v>377</v>
      </c>
      <c r="AU255" s="149" t="s">
        <v>85</v>
      </c>
      <c r="AY255" s="17" t="s">
        <v>375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491</v>
      </c>
      <c r="BM255" s="149" t="s">
        <v>992</v>
      </c>
    </row>
    <row r="256" spans="2:65" s="12" customFormat="1" ht="11.25" x14ac:dyDescent="0.2">
      <c r="B256" s="151"/>
      <c r="D256" s="152" t="s">
        <v>384</v>
      </c>
      <c r="E256" s="153" t="s">
        <v>1</v>
      </c>
      <c r="F256" s="154" t="s">
        <v>5881</v>
      </c>
      <c r="H256" s="155">
        <v>223</v>
      </c>
      <c r="I256" s="156"/>
      <c r="L256" s="151"/>
      <c r="M256" s="157"/>
      <c r="T256" s="158"/>
      <c r="AT256" s="153" t="s">
        <v>384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375</v>
      </c>
    </row>
    <row r="257" spans="2:65" s="13" customFormat="1" ht="11.25" x14ac:dyDescent="0.2">
      <c r="B257" s="159"/>
      <c r="D257" s="152" t="s">
        <v>384</v>
      </c>
      <c r="E257" s="160" t="s">
        <v>1</v>
      </c>
      <c r="F257" s="161" t="s">
        <v>387</v>
      </c>
      <c r="H257" s="162">
        <v>223</v>
      </c>
      <c r="I257" s="163"/>
      <c r="L257" s="159"/>
      <c r="M257" s="164"/>
      <c r="T257" s="165"/>
      <c r="AT257" s="160" t="s">
        <v>384</v>
      </c>
      <c r="AU257" s="160" t="s">
        <v>85</v>
      </c>
      <c r="AV257" s="13" t="s">
        <v>382</v>
      </c>
      <c r="AW257" s="13" t="s">
        <v>32</v>
      </c>
      <c r="AX257" s="13" t="s">
        <v>83</v>
      </c>
      <c r="AY257" s="160" t="s">
        <v>375</v>
      </c>
    </row>
    <row r="258" spans="2:65" s="1" customFormat="1" ht="24.2" customHeight="1" x14ac:dyDescent="0.2">
      <c r="B258" s="32"/>
      <c r="C258" s="138" t="s">
        <v>674</v>
      </c>
      <c r="D258" s="138" t="s">
        <v>377</v>
      </c>
      <c r="E258" s="139" t="s">
        <v>2267</v>
      </c>
      <c r="F258" s="140" t="s">
        <v>2268</v>
      </c>
      <c r="G258" s="141" t="s">
        <v>1308</v>
      </c>
      <c r="H258" s="192"/>
      <c r="I258" s="143"/>
      <c r="J258" s="144">
        <f>ROUND(I258*H258,2)</f>
        <v>0</v>
      </c>
      <c r="K258" s="140" t="s">
        <v>381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491</v>
      </c>
      <c r="AT258" s="149" t="s">
        <v>377</v>
      </c>
      <c r="AU258" s="149" t="s">
        <v>85</v>
      </c>
      <c r="AY258" s="17" t="s">
        <v>375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491</v>
      </c>
      <c r="BM258" s="149" t="s">
        <v>1005</v>
      </c>
    </row>
    <row r="259" spans="2:65" s="11" customFormat="1" ht="22.9" customHeight="1" x14ac:dyDescent="0.2">
      <c r="B259" s="126"/>
      <c r="D259" s="127" t="s">
        <v>75</v>
      </c>
      <c r="E259" s="136" t="s">
        <v>2277</v>
      </c>
      <c r="F259" s="136" t="s">
        <v>2278</v>
      </c>
      <c r="I259" s="129"/>
      <c r="J259" s="137">
        <f>BK259</f>
        <v>0</v>
      </c>
      <c r="L259" s="126"/>
      <c r="M259" s="131"/>
      <c r="P259" s="132">
        <f>SUM(P260:P302)</f>
        <v>0</v>
      </c>
      <c r="R259" s="132">
        <f>SUM(R260:R302)</f>
        <v>0.57182999999999995</v>
      </c>
      <c r="T259" s="133">
        <f>SUM(T260:T302)</f>
        <v>0</v>
      </c>
      <c r="AR259" s="127" t="s">
        <v>85</v>
      </c>
      <c r="AT259" s="134" t="s">
        <v>75</v>
      </c>
      <c r="AU259" s="134" t="s">
        <v>83</v>
      </c>
      <c r="AY259" s="127" t="s">
        <v>375</v>
      </c>
      <c r="BK259" s="135">
        <f>SUM(BK260:BK302)</f>
        <v>0</v>
      </c>
    </row>
    <row r="260" spans="2:65" s="1" customFormat="1" ht="24.2" customHeight="1" x14ac:dyDescent="0.2">
      <c r="B260" s="32"/>
      <c r="C260" s="138" t="s">
        <v>681</v>
      </c>
      <c r="D260" s="138" t="s">
        <v>377</v>
      </c>
      <c r="E260" s="139" t="s">
        <v>5882</v>
      </c>
      <c r="F260" s="140" t="s">
        <v>5883</v>
      </c>
      <c r="G260" s="141" t="s">
        <v>2259</v>
      </c>
      <c r="H260" s="142">
        <v>4</v>
      </c>
      <c r="I260" s="143"/>
      <c r="J260" s="144">
        <f>ROUND(I260*H260,2)</f>
        <v>0</v>
      </c>
      <c r="K260" s="140" t="s">
        <v>381</v>
      </c>
      <c r="L260" s="32"/>
      <c r="M260" s="145" t="s">
        <v>1</v>
      </c>
      <c r="N260" s="146" t="s">
        <v>41</v>
      </c>
      <c r="P260" s="147">
        <f>O260*H260</f>
        <v>0</v>
      </c>
      <c r="Q260" s="147">
        <v>2.894E-2</v>
      </c>
      <c r="R260" s="147">
        <f>Q260*H260</f>
        <v>0.11576</v>
      </c>
      <c r="S260" s="147">
        <v>0</v>
      </c>
      <c r="T260" s="148">
        <f>S260*H260</f>
        <v>0</v>
      </c>
      <c r="AR260" s="149" t="s">
        <v>491</v>
      </c>
      <c r="AT260" s="149" t="s">
        <v>377</v>
      </c>
      <c r="AU260" s="149" t="s">
        <v>85</v>
      </c>
      <c r="AY260" s="17" t="s">
        <v>375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83</v>
      </c>
      <c r="BK260" s="150">
        <f>ROUND(I260*H260,2)</f>
        <v>0</v>
      </c>
      <c r="BL260" s="17" t="s">
        <v>491</v>
      </c>
      <c r="BM260" s="149" t="s">
        <v>1025</v>
      </c>
    </row>
    <row r="261" spans="2:65" s="12" customFormat="1" ht="11.25" x14ac:dyDescent="0.2">
      <c r="B261" s="151"/>
      <c r="D261" s="152" t="s">
        <v>384</v>
      </c>
      <c r="E261" s="153" t="s">
        <v>1</v>
      </c>
      <c r="F261" s="154" t="s">
        <v>5884</v>
      </c>
      <c r="H261" s="155">
        <v>5</v>
      </c>
      <c r="I261" s="156"/>
      <c r="L261" s="151"/>
      <c r="M261" s="157"/>
      <c r="T261" s="158"/>
      <c r="AT261" s="153" t="s">
        <v>384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375</v>
      </c>
    </row>
    <row r="262" spans="2:65" s="12" customFormat="1" ht="11.25" x14ac:dyDescent="0.2">
      <c r="B262" s="151"/>
      <c r="D262" s="152" t="s">
        <v>384</v>
      </c>
      <c r="E262" s="153" t="s">
        <v>1</v>
      </c>
      <c r="F262" s="154" t="s">
        <v>5885</v>
      </c>
      <c r="H262" s="155">
        <v>-1</v>
      </c>
      <c r="I262" s="156"/>
      <c r="L262" s="151"/>
      <c r="M262" s="157"/>
      <c r="T262" s="158"/>
      <c r="AT262" s="153" t="s">
        <v>384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375</v>
      </c>
    </row>
    <row r="263" spans="2:65" s="13" customFormat="1" ht="11.25" x14ac:dyDescent="0.2">
      <c r="B263" s="159"/>
      <c r="D263" s="152" t="s">
        <v>384</v>
      </c>
      <c r="E263" s="160" t="s">
        <v>1</v>
      </c>
      <c r="F263" s="161" t="s">
        <v>387</v>
      </c>
      <c r="H263" s="162">
        <v>4</v>
      </c>
      <c r="I263" s="163"/>
      <c r="L263" s="159"/>
      <c r="M263" s="164"/>
      <c r="T263" s="165"/>
      <c r="AT263" s="160" t="s">
        <v>384</v>
      </c>
      <c r="AU263" s="160" t="s">
        <v>85</v>
      </c>
      <c r="AV263" s="13" t="s">
        <v>382</v>
      </c>
      <c r="AW263" s="13" t="s">
        <v>32</v>
      </c>
      <c r="AX263" s="13" t="s">
        <v>83</v>
      </c>
      <c r="AY263" s="160" t="s">
        <v>375</v>
      </c>
    </row>
    <row r="264" spans="2:65" s="1" customFormat="1" ht="24.2" customHeight="1" x14ac:dyDescent="0.2">
      <c r="B264" s="32"/>
      <c r="C264" s="138" t="s">
        <v>688</v>
      </c>
      <c r="D264" s="138" t="s">
        <v>377</v>
      </c>
      <c r="E264" s="139" t="s">
        <v>2285</v>
      </c>
      <c r="F264" s="140" t="s">
        <v>2286</v>
      </c>
      <c r="G264" s="141" t="s">
        <v>2259</v>
      </c>
      <c r="H264" s="142">
        <v>3</v>
      </c>
      <c r="I264" s="143"/>
      <c r="J264" s="144">
        <f>ROUND(I264*H264,2)</f>
        <v>0</v>
      </c>
      <c r="K264" s="140" t="s">
        <v>381</v>
      </c>
      <c r="L264" s="32"/>
      <c r="M264" s="145" t="s">
        <v>1</v>
      </c>
      <c r="N264" s="146" t="s">
        <v>41</v>
      </c>
      <c r="P264" s="147">
        <f>O264*H264</f>
        <v>0</v>
      </c>
      <c r="Q264" s="147">
        <v>1.8079999999999999E-2</v>
      </c>
      <c r="R264" s="147">
        <f>Q264*H264</f>
        <v>5.4239999999999997E-2</v>
      </c>
      <c r="S264" s="147">
        <v>0</v>
      </c>
      <c r="T264" s="148">
        <f>S264*H264</f>
        <v>0</v>
      </c>
      <c r="AR264" s="149" t="s">
        <v>491</v>
      </c>
      <c r="AT264" s="149" t="s">
        <v>377</v>
      </c>
      <c r="AU264" s="149" t="s">
        <v>85</v>
      </c>
      <c r="AY264" s="17" t="s">
        <v>375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491</v>
      </c>
      <c r="BM264" s="149" t="s">
        <v>1038</v>
      </c>
    </row>
    <row r="265" spans="2:65" s="12" customFormat="1" ht="11.25" x14ac:dyDescent="0.2">
      <c r="B265" s="151"/>
      <c r="D265" s="152" t="s">
        <v>384</v>
      </c>
      <c r="E265" s="153" t="s">
        <v>1</v>
      </c>
      <c r="F265" s="154" t="s">
        <v>5875</v>
      </c>
      <c r="H265" s="155">
        <v>3</v>
      </c>
      <c r="I265" s="156"/>
      <c r="L265" s="151"/>
      <c r="M265" s="157"/>
      <c r="T265" s="158"/>
      <c r="AT265" s="153" t="s">
        <v>384</v>
      </c>
      <c r="AU265" s="153" t="s">
        <v>85</v>
      </c>
      <c r="AV265" s="12" t="s">
        <v>85</v>
      </c>
      <c r="AW265" s="12" t="s">
        <v>32</v>
      </c>
      <c r="AX265" s="12" t="s">
        <v>76</v>
      </c>
      <c r="AY265" s="153" t="s">
        <v>375</v>
      </c>
    </row>
    <row r="266" spans="2:65" s="13" customFormat="1" ht="11.25" x14ac:dyDescent="0.2">
      <c r="B266" s="159"/>
      <c r="D266" s="152" t="s">
        <v>384</v>
      </c>
      <c r="E266" s="160" t="s">
        <v>1</v>
      </c>
      <c r="F266" s="161" t="s">
        <v>387</v>
      </c>
      <c r="H266" s="162">
        <v>3</v>
      </c>
      <c r="I266" s="163"/>
      <c r="L266" s="159"/>
      <c r="M266" s="164"/>
      <c r="T266" s="165"/>
      <c r="AT266" s="160" t="s">
        <v>384</v>
      </c>
      <c r="AU266" s="160" t="s">
        <v>85</v>
      </c>
      <c r="AV266" s="13" t="s">
        <v>382</v>
      </c>
      <c r="AW266" s="13" t="s">
        <v>32</v>
      </c>
      <c r="AX266" s="13" t="s">
        <v>83</v>
      </c>
      <c r="AY266" s="160" t="s">
        <v>375</v>
      </c>
    </row>
    <row r="267" spans="2:65" s="1" customFormat="1" ht="24.2" customHeight="1" x14ac:dyDescent="0.2">
      <c r="B267" s="32"/>
      <c r="C267" s="138" t="s">
        <v>692</v>
      </c>
      <c r="D267" s="138" t="s">
        <v>377</v>
      </c>
      <c r="E267" s="139" t="s">
        <v>2290</v>
      </c>
      <c r="F267" s="140" t="s">
        <v>2291</v>
      </c>
      <c r="G267" s="141" t="s">
        <v>2259</v>
      </c>
      <c r="H267" s="142">
        <v>12</v>
      </c>
      <c r="I267" s="143"/>
      <c r="J267" s="144">
        <f>ROUND(I267*H267,2)</f>
        <v>0</v>
      </c>
      <c r="K267" s="140" t="s">
        <v>381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1.797E-2</v>
      </c>
      <c r="R267" s="147">
        <f>Q267*H267</f>
        <v>0.21564</v>
      </c>
      <c r="S267" s="147">
        <v>0</v>
      </c>
      <c r="T267" s="148">
        <f>S267*H267</f>
        <v>0</v>
      </c>
      <c r="AR267" s="149" t="s">
        <v>491</v>
      </c>
      <c r="AT267" s="149" t="s">
        <v>377</v>
      </c>
      <c r="AU267" s="149" t="s">
        <v>85</v>
      </c>
      <c r="AY267" s="17" t="s">
        <v>375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491</v>
      </c>
      <c r="BM267" s="149" t="s">
        <v>1072</v>
      </c>
    </row>
    <row r="268" spans="2:65" s="12" customFormat="1" ht="11.25" x14ac:dyDescent="0.2">
      <c r="B268" s="151"/>
      <c r="D268" s="152" t="s">
        <v>384</v>
      </c>
      <c r="E268" s="153" t="s">
        <v>1</v>
      </c>
      <c r="F268" s="154" t="s">
        <v>5886</v>
      </c>
      <c r="H268" s="155">
        <v>13</v>
      </c>
      <c r="I268" s="156"/>
      <c r="L268" s="151"/>
      <c r="M268" s="157"/>
      <c r="T268" s="158"/>
      <c r="AT268" s="153" t="s">
        <v>384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375</v>
      </c>
    </row>
    <row r="269" spans="2:65" s="12" customFormat="1" ht="11.25" x14ac:dyDescent="0.2">
      <c r="B269" s="151"/>
      <c r="D269" s="152" t="s">
        <v>384</v>
      </c>
      <c r="E269" s="153" t="s">
        <v>1</v>
      </c>
      <c r="F269" s="154" t="s">
        <v>5885</v>
      </c>
      <c r="H269" s="155">
        <v>-1</v>
      </c>
      <c r="I269" s="156"/>
      <c r="L269" s="151"/>
      <c r="M269" s="157"/>
      <c r="T269" s="158"/>
      <c r="AT269" s="153" t="s">
        <v>384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375</v>
      </c>
    </row>
    <row r="270" spans="2:65" s="13" customFormat="1" ht="11.25" x14ac:dyDescent="0.2">
      <c r="B270" s="159"/>
      <c r="D270" s="152" t="s">
        <v>384</v>
      </c>
      <c r="E270" s="160" t="s">
        <v>1</v>
      </c>
      <c r="F270" s="161" t="s">
        <v>387</v>
      </c>
      <c r="H270" s="162">
        <v>12</v>
      </c>
      <c r="I270" s="163"/>
      <c r="L270" s="159"/>
      <c r="M270" s="164"/>
      <c r="T270" s="165"/>
      <c r="AT270" s="160" t="s">
        <v>384</v>
      </c>
      <c r="AU270" s="160" t="s">
        <v>85</v>
      </c>
      <c r="AV270" s="13" t="s">
        <v>382</v>
      </c>
      <c r="AW270" s="13" t="s">
        <v>32</v>
      </c>
      <c r="AX270" s="13" t="s">
        <v>83</v>
      </c>
      <c r="AY270" s="160" t="s">
        <v>375</v>
      </c>
    </row>
    <row r="271" spans="2:65" s="1" customFormat="1" ht="21.75" customHeight="1" x14ac:dyDescent="0.2">
      <c r="B271" s="32"/>
      <c r="C271" s="138" t="s">
        <v>700</v>
      </c>
      <c r="D271" s="138" t="s">
        <v>377</v>
      </c>
      <c r="E271" s="139" t="s">
        <v>2293</v>
      </c>
      <c r="F271" s="140" t="s">
        <v>2294</v>
      </c>
      <c r="G271" s="141" t="s">
        <v>2259</v>
      </c>
      <c r="H271" s="142">
        <v>4</v>
      </c>
      <c r="I271" s="143"/>
      <c r="J271" s="144">
        <f>ROUND(I271*H271,2)</f>
        <v>0</v>
      </c>
      <c r="K271" s="140" t="s">
        <v>381</v>
      </c>
      <c r="L271" s="32"/>
      <c r="M271" s="145" t="s">
        <v>1</v>
      </c>
      <c r="N271" s="146" t="s">
        <v>41</v>
      </c>
      <c r="P271" s="147">
        <f>O271*H271</f>
        <v>0</v>
      </c>
      <c r="Q271" s="147">
        <v>1.452E-2</v>
      </c>
      <c r="R271" s="147">
        <f>Q271*H271</f>
        <v>5.808E-2</v>
      </c>
      <c r="S271" s="147">
        <v>0</v>
      </c>
      <c r="T271" s="148">
        <f>S271*H271</f>
        <v>0</v>
      </c>
      <c r="AR271" s="149" t="s">
        <v>491</v>
      </c>
      <c r="AT271" s="149" t="s">
        <v>377</v>
      </c>
      <c r="AU271" s="149" t="s">
        <v>85</v>
      </c>
      <c r="AY271" s="17" t="s">
        <v>375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491</v>
      </c>
      <c r="BM271" s="149" t="s">
        <v>1109</v>
      </c>
    </row>
    <row r="272" spans="2:65" s="12" customFormat="1" ht="11.25" x14ac:dyDescent="0.2">
      <c r="B272" s="151"/>
      <c r="D272" s="152" t="s">
        <v>384</v>
      </c>
      <c r="E272" s="153" t="s">
        <v>1</v>
      </c>
      <c r="F272" s="154" t="s">
        <v>5871</v>
      </c>
      <c r="H272" s="155">
        <v>4</v>
      </c>
      <c r="I272" s="156"/>
      <c r="L272" s="151"/>
      <c r="M272" s="157"/>
      <c r="T272" s="158"/>
      <c r="AT272" s="153" t="s">
        <v>384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375</v>
      </c>
    </row>
    <row r="273" spans="2:65" s="13" customFormat="1" ht="11.25" x14ac:dyDescent="0.2">
      <c r="B273" s="159"/>
      <c r="D273" s="152" t="s">
        <v>384</v>
      </c>
      <c r="E273" s="160" t="s">
        <v>1</v>
      </c>
      <c r="F273" s="161" t="s">
        <v>387</v>
      </c>
      <c r="H273" s="162">
        <v>4</v>
      </c>
      <c r="I273" s="163"/>
      <c r="L273" s="159"/>
      <c r="M273" s="164"/>
      <c r="T273" s="165"/>
      <c r="AT273" s="160" t="s">
        <v>384</v>
      </c>
      <c r="AU273" s="160" t="s">
        <v>85</v>
      </c>
      <c r="AV273" s="13" t="s">
        <v>382</v>
      </c>
      <c r="AW273" s="13" t="s">
        <v>32</v>
      </c>
      <c r="AX273" s="13" t="s">
        <v>83</v>
      </c>
      <c r="AY273" s="160" t="s">
        <v>375</v>
      </c>
    </row>
    <row r="274" spans="2:65" s="1" customFormat="1" ht="33" customHeight="1" x14ac:dyDescent="0.2">
      <c r="B274" s="32"/>
      <c r="C274" s="138" t="s">
        <v>707</v>
      </c>
      <c r="D274" s="138" t="s">
        <v>377</v>
      </c>
      <c r="E274" s="139" t="s">
        <v>2296</v>
      </c>
      <c r="F274" s="140" t="s">
        <v>2297</v>
      </c>
      <c r="G274" s="141" t="s">
        <v>2259</v>
      </c>
      <c r="H274" s="142">
        <v>4</v>
      </c>
      <c r="I274" s="143"/>
      <c r="J274" s="144">
        <f>ROUND(I274*H274,2)</f>
        <v>0</v>
      </c>
      <c r="K274" s="140" t="s">
        <v>381</v>
      </c>
      <c r="L274" s="32"/>
      <c r="M274" s="145" t="s">
        <v>1</v>
      </c>
      <c r="N274" s="146" t="s">
        <v>41</v>
      </c>
      <c r="P274" s="147">
        <f>O274*H274</f>
        <v>0</v>
      </c>
      <c r="Q274" s="147">
        <v>1.9369999999999998E-2</v>
      </c>
      <c r="R274" s="147">
        <f>Q274*H274</f>
        <v>7.7479999999999993E-2</v>
      </c>
      <c r="S274" s="147">
        <v>0</v>
      </c>
      <c r="T274" s="148">
        <f>S274*H274</f>
        <v>0</v>
      </c>
      <c r="AR274" s="149" t="s">
        <v>491</v>
      </c>
      <c r="AT274" s="149" t="s">
        <v>377</v>
      </c>
      <c r="AU274" s="149" t="s">
        <v>85</v>
      </c>
      <c r="AY274" s="17" t="s">
        <v>375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491</v>
      </c>
      <c r="BM274" s="149" t="s">
        <v>1127</v>
      </c>
    </row>
    <row r="275" spans="2:65" s="12" customFormat="1" ht="11.25" x14ac:dyDescent="0.2">
      <c r="B275" s="151"/>
      <c r="D275" s="152" t="s">
        <v>384</v>
      </c>
      <c r="E275" s="153" t="s">
        <v>1</v>
      </c>
      <c r="F275" s="154" t="s">
        <v>5871</v>
      </c>
      <c r="H275" s="155">
        <v>4</v>
      </c>
      <c r="I275" s="156"/>
      <c r="L275" s="151"/>
      <c r="M275" s="157"/>
      <c r="T275" s="158"/>
      <c r="AT275" s="153" t="s">
        <v>384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375</v>
      </c>
    </row>
    <row r="276" spans="2:65" s="13" customFormat="1" ht="11.25" x14ac:dyDescent="0.2">
      <c r="B276" s="159"/>
      <c r="D276" s="152" t="s">
        <v>384</v>
      </c>
      <c r="E276" s="160" t="s">
        <v>1</v>
      </c>
      <c r="F276" s="161" t="s">
        <v>387</v>
      </c>
      <c r="H276" s="162">
        <v>4</v>
      </c>
      <c r="I276" s="163"/>
      <c r="L276" s="159"/>
      <c r="M276" s="164"/>
      <c r="T276" s="165"/>
      <c r="AT276" s="160" t="s">
        <v>384</v>
      </c>
      <c r="AU276" s="160" t="s">
        <v>85</v>
      </c>
      <c r="AV276" s="13" t="s">
        <v>382</v>
      </c>
      <c r="AW276" s="13" t="s">
        <v>32</v>
      </c>
      <c r="AX276" s="13" t="s">
        <v>83</v>
      </c>
      <c r="AY276" s="160" t="s">
        <v>375</v>
      </c>
    </row>
    <row r="277" spans="2:65" s="1" customFormat="1" ht="33" customHeight="1" x14ac:dyDescent="0.2">
      <c r="B277" s="32"/>
      <c r="C277" s="138" t="s">
        <v>713</v>
      </c>
      <c r="D277" s="138" t="s">
        <v>377</v>
      </c>
      <c r="E277" s="139" t="s">
        <v>2298</v>
      </c>
      <c r="F277" s="140" t="s">
        <v>5887</v>
      </c>
      <c r="G277" s="141" t="s">
        <v>2259</v>
      </c>
      <c r="H277" s="142">
        <v>1</v>
      </c>
      <c r="I277" s="143"/>
      <c r="J277" s="144">
        <f>ROUND(I277*H277,2)</f>
        <v>0</v>
      </c>
      <c r="K277" s="140" t="s">
        <v>381</v>
      </c>
      <c r="L277" s="32"/>
      <c r="M277" s="145" t="s">
        <v>1</v>
      </c>
      <c r="N277" s="146" t="s">
        <v>41</v>
      </c>
      <c r="P277" s="147">
        <f>O277*H277</f>
        <v>0</v>
      </c>
      <c r="Q277" s="147">
        <v>1.4749999999999999E-2</v>
      </c>
      <c r="R277" s="147">
        <f>Q277*H277</f>
        <v>1.4749999999999999E-2</v>
      </c>
      <c r="S277" s="147">
        <v>0</v>
      </c>
      <c r="T277" s="148">
        <f>S277*H277</f>
        <v>0</v>
      </c>
      <c r="AR277" s="149" t="s">
        <v>491</v>
      </c>
      <c r="AT277" s="149" t="s">
        <v>377</v>
      </c>
      <c r="AU277" s="149" t="s">
        <v>85</v>
      </c>
      <c r="AY277" s="17" t="s">
        <v>375</v>
      </c>
      <c r="BE277" s="150">
        <f>IF(N277="základní",J277,0)</f>
        <v>0</v>
      </c>
      <c r="BF277" s="150">
        <f>IF(N277="snížená",J277,0)</f>
        <v>0</v>
      </c>
      <c r="BG277" s="150">
        <f>IF(N277="zákl. přenesená",J277,0)</f>
        <v>0</v>
      </c>
      <c r="BH277" s="150">
        <f>IF(N277="sníž. přenesená",J277,0)</f>
        <v>0</v>
      </c>
      <c r="BI277" s="150">
        <f>IF(N277="nulová",J277,0)</f>
        <v>0</v>
      </c>
      <c r="BJ277" s="17" t="s">
        <v>83</v>
      </c>
      <c r="BK277" s="150">
        <f>ROUND(I277*H277,2)</f>
        <v>0</v>
      </c>
      <c r="BL277" s="17" t="s">
        <v>491</v>
      </c>
      <c r="BM277" s="149" t="s">
        <v>1135</v>
      </c>
    </row>
    <row r="278" spans="2:65" s="12" customFormat="1" ht="11.25" x14ac:dyDescent="0.2">
      <c r="B278" s="151"/>
      <c r="D278" s="152" t="s">
        <v>384</v>
      </c>
      <c r="E278" s="153" t="s">
        <v>1</v>
      </c>
      <c r="F278" s="154" t="s">
        <v>2281</v>
      </c>
      <c r="H278" s="155">
        <v>1</v>
      </c>
      <c r="I278" s="156"/>
      <c r="L278" s="151"/>
      <c r="M278" s="157"/>
      <c r="T278" s="158"/>
      <c r="AT278" s="153" t="s">
        <v>384</v>
      </c>
      <c r="AU278" s="153" t="s">
        <v>85</v>
      </c>
      <c r="AV278" s="12" t="s">
        <v>85</v>
      </c>
      <c r="AW278" s="12" t="s">
        <v>32</v>
      </c>
      <c r="AX278" s="12" t="s">
        <v>76</v>
      </c>
      <c r="AY278" s="153" t="s">
        <v>375</v>
      </c>
    </row>
    <row r="279" spans="2:65" s="13" customFormat="1" ht="11.25" x14ac:dyDescent="0.2">
      <c r="B279" s="159"/>
      <c r="D279" s="152" t="s">
        <v>384</v>
      </c>
      <c r="E279" s="160" t="s">
        <v>1</v>
      </c>
      <c r="F279" s="161" t="s">
        <v>387</v>
      </c>
      <c r="H279" s="162">
        <v>1</v>
      </c>
      <c r="I279" s="163"/>
      <c r="L279" s="159"/>
      <c r="M279" s="164"/>
      <c r="T279" s="165"/>
      <c r="AT279" s="160" t="s">
        <v>384</v>
      </c>
      <c r="AU279" s="160" t="s">
        <v>85</v>
      </c>
      <c r="AV279" s="13" t="s">
        <v>382</v>
      </c>
      <c r="AW279" s="13" t="s">
        <v>32</v>
      </c>
      <c r="AX279" s="13" t="s">
        <v>83</v>
      </c>
      <c r="AY279" s="160" t="s">
        <v>375</v>
      </c>
    </row>
    <row r="280" spans="2:65" s="1" customFormat="1" ht="24.2" customHeight="1" x14ac:dyDescent="0.2">
      <c r="B280" s="32"/>
      <c r="C280" s="138" t="s">
        <v>719</v>
      </c>
      <c r="D280" s="138" t="s">
        <v>377</v>
      </c>
      <c r="E280" s="139" t="s">
        <v>2303</v>
      </c>
      <c r="F280" s="140" t="s">
        <v>2304</v>
      </c>
      <c r="G280" s="141" t="s">
        <v>2259</v>
      </c>
      <c r="H280" s="142">
        <v>32</v>
      </c>
      <c r="I280" s="143"/>
      <c r="J280" s="144">
        <f>ROUND(I280*H280,2)</f>
        <v>0</v>
      </c>
      <c r="K280" s="140" t="s">
        <v>381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2.4000000000000001E-4</v>
      </c>
      <c r="R280" s="147">
        <f>Q280*H280</f>
        <v>7.6800000000000002E-3</v>
      </c>
      <c r="S280" s="147">
        <v>0</v>
      </c>
      <c r="T280" s="148">
        <f>S280*H280</f>
        <v>0</v>
      </c>
      <c r="AR280" s="149" t="s">
        <v>491</v>
      </c>
      <c r="AT280" s="149" t="s">
        <v>377</v>
      </c>
      <c r="AU280" s="149" t="s">
        <v>85</v>
      </c>
      <c r="AY280" s="17" t="s">
        <v>375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491</v>
      </c>
      <c r="BM280" s="149" t="s">
        <v>1145</v>
      </c>
    </row>
    <row r="281" spans="2:65" s="12" customFormat="1" ht="11.25" x14ac:dyDescent="0.2">
      <c r="B281" s="151"/>
      <c r="D281" s="152" t="s">
        <v>384</v>
      </c>
      <c r="E281" s="153" t="s">
        <v>1</v>
      </c>
      <c r="F281" s="154" t="s">
        <v>5888</v>
      </c>
      <c r="H281" s="155">
        <v>32</v>
      </c>
      <c r="I281" s="156"/>
      <c r="L281" s="151"/>
      <c r="M281" s="157"/>
      <c r="T281" s="158"/>
      <c r="AT281" s="153" t="s">
        <v>384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375</v>
      </c>
    </row>
    <row r="282" spans="2:65" s="13" customFormat="1" ht="11.25" x14ac:dyDescent="0.2">
      <c r="B282" s="159"/>
      <c r="D282" s="152" t="s">
        <v>384</v>
      </c>
      <c r="E282" s="160" t="s">
        <v>1</v>
      </c>
      <c r="F282" s="161" t="s">
        <v>387</v>
      </c>
      <c r="H282" s="162">
        <v>32</v>
      </c>
      <c r="I282" s="163"/>
      <c r="L282" s="159"/>
      <c r="M282" s="164"/>
      <c r="T282" s="165"/>
      <c r="AT282" s="160" t="s">
        <v>384</v>
      </c>
      <c r="AU282" s="160" t="s">
        <v>85</v>
      </c>
      <c r="AV282" s="13" t="s">
        <v>382</v>
      </c>
      <c r="AW282" s="13" t="s">
        <v>32</v>
      </c>
      <c r="AX282" s="13" t="s">
        <v>83</v>
      </c>
      <c r="AY282" s="160" t="s">
        <v>375</v>
      </c>
    </row>
    <row r="283" spans="2:65" s="1" customFormat="1" ht="24.2" customHeight="1" x14ac:dyDescent="0.2">
      <c r="B283" s="32"/>
      <c r="C283" s="138" t="s">
        <v>729</v>
      </c>
      <c r="D283" s="138" t="s">
        <v>377</v>
      </c>
      <c r="E283" s="139" t="s">
        <v>2306</v>
      </c>
      <c r="F283" s="140" t="s">
        <v>2307</v>
      </c>
      <c r="G283" s="141" t="s">
        <v>2259</v>
      </c>
      <c r="H283" s="142">
        <v>2</v>
      </c>
      <c r="I283" s="143"/>
      <c r="J283" s="144">
        <f>ROUND(I283*H283,2)</f>
        <v>0</v>
      </c>
      <c r="K283" s="140" t="s">
        <v>381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1.72E-3</v>
      </c>
      <c r="R283" s="147">
        <f>Q283*H283</f>
        <v>3.4399999999999999E-3</v>
      </c>
      <c r="S283" s="147">
        <v>0</v>
      </c>
      <c r="T283" s="148">
        <f>S283*H283</f>
        <v>0</v>
      </c>
      <c r="AR283" s="149" t="s">
        <v>491</v>
      </c>
      <c r="AT283" s="149" t="s">
        <v>377</v>
      </c>
      <c r="AU283" s="149" t="s">
        <v>85</v>
      </c>
      <c r="AY283" s="17" t="s">
        <v>375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491</v>
      </c>
      <c r="BM283" s="149" t="s">
        <v>1166</v>
      </c>
    </row>
    <row r="284" spans="2:65" s="12" customFormat="1" ht="11.25" x14ac:dyDescent="0.2">
      <c r="B284" s="151"/>
      <c r="D284" s="152" t="s">
        <v>384</v>
      </c>
      <c r="E284" s="153" t="s">
        <v>1</v>
      </c>
      <c r="F284" s="154" t="s">
        <v>5889</v>
      </c>
      <c r="H284" s="155">
        <v>3</v>
      </c>
      <c r="I284" s="156"/>
      <c r="L284" s="151"/>
      <c r="M284" s="157"/>
      <c r="T284" s="158"/>
      <c r="AT284" s="153" t="s">
        <v>384</v>
      </c>
      <c r="AU284" s="153" t="s">
        <v>85</v>
      </c>
      <c r="AV284" s="12" t="s">
        <v>85</v>
      </c>
      <c r="AW284" s="12" t="s">
        <v>32</v>
      </c>
      <c r="AX284" s="12" t="s">
        <v>76</v>
      </c>
      <c r="AY284" s="153" t="s">
        <v>375</v>
      </c>
    </row>
    <row r="285" spans="2:65" s="12" customFormat="1" ht="11.25" x14ac:dyDescent="0.2">
      <c r="B285" s="151"/>
      <c r="D285" s="152" t="s">
        <v>384</v>
      </c>
      <c r="E285" s="153" t="s">
        <v>1</v>
      </c>
      <c r="F285" s="154" t="s">
        <v>5885</v>
      </c>
      <c r="H285" s="155">
        <v>-1</v>
      </c>
      <c r="I285" s="156"/>
      <c r="L285" s="151"/>
      <c r="M285" s="157"/>
      <c r="T285" s="158"/>
      <c r="AT285" s="153" t="s">
        <v>384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375</v>
      </c>
    </row>
    <row r="286" spans="2:65" s="13" customFormat="1" ht="11.25" x14ac:dyDescent="0.2">
      <c r="B286" s="159"/>
      <c r="D286" s="152" t="s">
        <v>384</v>
      </c>
      <c r="E286" s="160" t="s">
        <v>1</v>
      </c>
      <c r="F286" s="161" t="s">
        <v>387</v>
      </c>
      <c r="H286" s="162">
        <v>2</v>
      </c>
      <c r="I286" s="163"/>
      <c r="L286" s="159"/>
      <c r="M286" s="164"/>
      <c r="T286" s="165"/>
      <c r="AT286" s="160" t="s">
        <v>384</v>
      </c>
      <c r="AU286" s="160" t="s">
        <v>85</v>
      </c>
      <c r="AV286" s="13" t="s">
        <v>382</v>
      </c>
      <c r="AW286" s="13" t="s">
        <v>32</v>
      </c>
      <c r="AX286" s="13" t="s">
        <v>83</v>
      </c>
      <c r="AY286" s="160" t="s">
        <v>375</v>
      </c>
    </row>
    <row r="287" spans="2:65" s="1" customFormat="1" ht="21.75" customHeight="1" x14ac:dyDescent="0.2">
      <c r="B287" s="32"/>
      <c r="C287" s="138" t="s">
        <v>733</v>
      </c>
      <c r="D287" s="138" t="s">
        <v>377</v>
      </c>
      <c r="E287" s="139" t="s">
        <v>2310</v>
      </c>
      <c r="F287" s="140" t="s">
        <v>2311</v>
      </c>
      <c r="G287" s="141" t="s">
        <v>2259</v>
      </c>
      <c r="H287" s="142">
        <v>12</v>
      </c>
      <c r="I287" s="143"/>
      <c r="J287" s="144">
        <f>ROUND(I287*H287,2)</f>
        <v>0</v>
      </c>
      <c r="K287" s="140" t="s">
        <v>381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1.8E-3</v>
      </c>
      <c r="R287" s="147">
        <f>Q287*H287</f>
        <v>2.1600000000000001E-2</v>
      </c>
      <c r="S287" s="147">
        <v>0</v>
      </c>
      <c r="T287" s="148">
        <f>S287*H287</f>
        <v>0</v>
      </c>
      <c r="AR287" s="149" t="s">
        <v>491</v>
      </c>
      <c r="AT287" s="149" t="s">
        <v>377</v>
      </c>
      <c r="AU287" s="149" t="s">
        <v>85</v>
      </c>
      <c r="AY287" s="17" t="s">
        <v>375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491</v>
      </c>
      <c r="BM287" s="149" t="s">
        <v>1180</v>
      </c>
    </row>
    <row r="288" spans="2:65" s="12" customFormat="1" ht="11.25" x14ac:dyDescent="0.2">
      <c r="B288" s="151"/>
      <c r="D288" s="152" t="s">
        <v>384</v>
      </c>
      <c r="E288" s="153" t="s">
        <v>1</v>
      </c>
      <c r="F288" s="154" t="s">
        <v>5886</v>
      </c>
      <c r="H288" s="155">
        <v>13</v>
      </c>
      <c r="I288" s="156"/>
      <c r="L288" s="151"/>
      <c r="M288" s="157"/>
      <c r="T288" s="158"/>
      <c r="AT288" s="153" t="s">
        <v>384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375</v>
      </c>
    </row>
    <row r="289" spans="2:65" s="12" customFormat="1" ht="11.25" x14ac:dyDescent="0.2">
      <c r="B289" s="151"/>
      <c r="D289" s="152" t="s">
        <v>384</v>
      </c>
      <c r="E289" s="153" t="s">
        <v>1</v>
      </c>
      <c r="F289" s="154" t="s">
        <v>5885</v>
      </c>
      <c r="H289" s="155">
        <v>-1</v>
      </c>
      <c r="I289" s="156"/>
      <c r="L289" s="151"/>
      <c r="M289" s="157"/>
      <c r="T289" s="158"/>
      <c r="AT289" s="153" t="s">
        <v>384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375</v>
      </c>
    </row>
    <row r="290" spans="2:65" s="13" customFormat="1" ht="11.25" x14ac:dyDescent="0.2">
      <c r="B290" s="159"/>
      <c r="D290" s="152" t="s">
        <v>384</v>
      </c>
      <c r="E290" s="160" t="s">
        <v>1</v>
      </c>
      <c r="F290" s="161" t="s">
        <v>387</v>
      </c>
      <c r="H290" s="162">
        <v>12</v>
      </c>
      <c r="I290" s="163"/>
      <c r="L290" s="159"/>
      <c r="M290" s="164"/>
      <c r="T290" s="165"/>
      <c r="AT290" s="160" t="s">
        <v>384</v>
      </c>
      <c r="AU290" s="160" t="s">
        <v>85</v>
      </c>
      <c r="AV290" s="13" t="s">
        <v>382</v>
      </c>
      <c r="AW290" s="13" t="s">
        <v>32</v>
      </c>
      <c r="AX290" s="13" t="s">
        <v>83</v>
      </c>
      <c r="AY290" s="160" t="s">
        <v>375</v>
      </c>
    </row>
    <row r="291" spans="2:65" s="1" customFormat="1" ht="24.2" customHeight="1" x14ac:dyDescent="0.2">
      <c r="B291" s="32"/>
      <c r="C291" s="138" t="s">
        <v>778</v>
      </c>
      <c r="D291" s="138" t="s">
        <v>377</v>
      </c>
      <c r="E291" s="139" t="s">
        <v>2312</v>
      </c>
      <c r="F291" s="140" t="s">
        <v>2313</v>
      </c>
      <c r="G291" s="141" t="s">
        <v>2259</v>
      </c>
      <c r="H291" s="142">
        <v>4</v>
      </c>
      <c r="I291" s="143"/>
      <c r="J291" s="144">
        <f>ROUND(I291*H291,2)</f>
        <v>0</v>
      </c>
      <c r="K291" s="140" t="s">
        <v>381</v>
      </c>
      <c r="L291" s="32"/>
      <c r="M291" s="145" t="s">
        <v>1</v>
      </c>
      <c r="N291" s="146" t="s">
        <v>41</v>
      </c>
      <c r="P291" s="147">
        <f>O291*H291</f>
        <v>0</v>
      </c>
      <c r="Q291" s="147">
        <v>0</v>
      </c>
      <c r="R291" s="147">
        <f>Q291*H291</f>
        <v>0</v>
      </c>
      <c r="S291" s="147">
        <v>0</v>
      </c>
      <c r="T291" s="148">
        <f>S291*H291</f>
        <v>0</v>
      </c>
      <c r="AR291" s="149" t="s">
        <v>491</v>
      </c>
      <c r="AT291" s="149" t="s">
        <v>377</v>
      </c>
      <c r="AU291" s="149" t="s">
        <v>85</v>
      </c>
      <c r="AY291" s="17" t="s">
        <v>375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491</v>
      </c>
      <c r="BM291" s="149" t="s">
        <v>1202</v>
      </c>
    </row>
    <row r="292" spans="2:65" s="12" customFormat="1" ht="11.25" x14ac:dyDescent="0.2">
      <c r="B292" s="151"/>
      <c r="D292" s="152" t="s">
        <v>384</v>
      </c>
      <c r="E292" s="153" t="s">
        <v>1</v>
      </c>
      <c r="F292" s="154" t="s">
        <v>5871</v>
      </c>
      <c r="H292" s="155">
        <v>4</v>
      </c>
      <c r="I292" s="156"/>
      <c r="L292" s="151"/>
      <c r="M292" s="157"/>
      <c r="T292" s="158"/>
      <c r="AT292" s="153" t="s">
        <v>384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375</v>
      </c>
    </row>
    <row r="293" spans="2:65" s="13" customFormat="1" ht="11.25" x14ac:dyDescent="0.2">
      <c r="B293" s="159"/>
      <c r="D293" s="152" t="s">
        <v>384</v>
      </c>
      <c r="E293" s="160" t="s">
        <v>1</v>
      </c>
      <c r="F293" s="161" t="s">
        <v>387</v>
      </c>
      <c r="H293" s="162">
        <v>4</v>
      </c>
      <c r="I293" s="163"/>
      <c r="L293" s="159"/>
      <c r="M293" s="164"/>
      <c r="T293" s="165"/>
      <c r="AT293" s="160" t="s">
        <v>384</v>
      </c>
      <c r="AU293" s="160" t="s">
        <v>85</v>
      </c>
      <c r="AV293" s="13" t="s">
        <v>382</v>
      </c>
      <c r="AW293" s="13" t="s">
        <v>32</v>
      </c>
      <c r="AX293" s="13" t="s">
        <v>83</v>
      </c>
      <c r="AY293" s="160" t="s">
        <v>375</v>
      </c>
    </row>
    <row r="294" spans="2:65" s="1" customFormat="1" ht="16.5" customHeight="1" x14ac:dyDescent="0.2">
      <c r="B294" s="32"/>
      <c r="C294" s="138" t="s">
        <v>782</v>
      </c>
      <c r="D294" s="138" t="s">
        <v>377</v>
      </c>
      <c r="E294" s="139" t="s">
        <v>2317</v>
      </c>
      <c r="F294" s="140" t="s">
        <v>2318</v>
      </c>
      <c r="G294" s="141" t="s">
        <v>532</v>
      </c>
      <c r="H294" s="142">
        <v>12</v>
      </c>
      <c r="I294" s="143"/>
      <c r="J294" s="144">
        <f>ROUND(I294*H294,2)</f>
        <v>0</v>
      </c>
      <c r="K294" s="140" t="s">
        <v>381</v>
      </c>
      <c r="L294" s="32"/>
      <c r="M294" s="145" t="s">
        <v>1</v>
      </c>
      <c r="N294" s="146" t="s">
        <v>41</v>
      </c>
      <c r="P294" s="147">
        <f>O294*H294</f>
        <v>0</v>
      </c>
      <c r="Q294" s="147">
        <v>2.4000000000000001E-4</v>
      </c>
      <c r="R294" s="147">
        <f>Q294*H294</f>
        <v>2.8800000000000002E-3</v>
      </c>
      <c r="S294" s="147">
        <v>0</v>
      </c>
      <c r="T294" s="148">
        <f>S294*H294</f>
        <v>0</v>
      </c>
      <c r="AR294" s="149" t="s">
        <v>491</v>
      </c>
      <c r="AT294" s="149" t="s">
        <v>377</v>
      </c>
      <c r="AU294" s="149" t="s">
        <v>85</v>
      </c>
      <c r="AY294" s="17" t="s">
        <v>375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83</v>
      </c>
      <c r="BK294" s="150">
        <f>ROUND(I294*H294,2)</f>
        <v>0</v>
      </c>
      <c r="BL294" s="17" t="s">
        <v>491</v>
      </c>
      <c r="BM294" s="149" t="s">
        <v>1213</v>
      </c>
    </row>
    <row r="295" spans="2:65" s="12" customFormat="1" ht="11.25" x14ac:dyDescent="0.2">
      <c r="B295" s="151"/>
      <c r="D295" s="152" t="s">
        <v>384</v>
      </c>
      <c r="E295" s="153" t="s">
        <v>1</v>
      </c>
      <c r="F295" s="154" t="s">
        <v>5886</v>
      </c>
      <c r="H295" s="155">
        <v>13</v>
      </c>
      <c r="I295" s="156"/>
      <c r="L295" s="151"/>
      <c r="M295" s="157"/>
      <c r="T295" s="158"/>
      <c r="AT295" s="153" t="s">
        <v>384</v>
      </c>
      <c r="AU295" s="153" t="s">
        <v>85</v>
      </c>
      <c r="AV295" s="12" t="s">
        <v>85</v>
      </c>
      <c r="AW295" s="12" t="s">
        <v>32</v>
      </c>
      <c r="AX295" s="12" t="s">
        <v>76</v>
      </c>
      <c r="AY295" s="153" t="s">
        <v>375</v>
      </c>
    </row>
    <row r="296" spans="2:65" s="12" customFormat="1" ht="11.25" x14ac:dyDescent="0.2">
      <c r="B296" s="151"/>
      <c r="D296" s="152" t="s">
        <v>384</v>
      </c>
      <c r="E296" s="153" t="s">
        <v>1</v>
      </c>
      <c r="F296" s="154" t="s">
        <v>5885</v>
      </c>
      <c r="H296" s="155">
        <v>-1</v>
      </c>
      <c r="I296" s="156"/>
      <c r="L296" s="151"/>
      <c r="M296" s="157"/>
      <c r="T296" s="158"/>
      <c r="AT296" s="153" t="s">
        <v>384</v>
      </c>
      <c r="AU296" s="153" t="s">
        <v>85</v>
      </c>
      <c r="AV296" s="12" t="s">
        <v>85</v>
      </c>
      <c r="AW296" s="12" t="s">
        <v>32</v>
      </c>
      <c r="AX296" s="12" t="s">
        <v>76</v>
      </c>
      <c r="AY296" s="153" t="s">
        <v>375</v>
      </c>
    </row>
    <row r="297" spans="2:65" s="13" customFormat="1" ht="11.25" x14ac:dyDescent="0.2">
      <c r="B297" s="159"/>
      <c r="D297" s="152" t="s">
        <v>384</v>
      </c>
      <c r="E297" s="160" t="s">
        <v>1</v>
      </c>
      <c r="F297" s="161" t="s">
        <v>387</v>
      </c>
      <c r="H297" s="162">
        <v>12</v>
      </c>
      <c r="I297" s="163"/>
      <c r="L297" s="159"/>
      <c r="M297" s="164"/>
      <c r="T297" s="165"/>
      <c r="AT297" s="160" t="s">
        <v>384</v>
      </c>
      <c r="AU297" s="160" t="s">
        <v>85</v>
      </c>
      <c r="AV297" s="13" t="s">
        <v>382</v>
      </c>
      <c r="AW297" s="13" t="s">
        <v>32</v>
      </c>
      <c r="AX297" s="13" t="s">
        <v>83</v>
      </c>
      <c r="AY297" s="160" t="s">
        <v>375</v>
      </c>
    </row>
    <row r="298" spans="2:65" s="1" customFormat="1" ht="16.5" customHeight="1" x14ac:dyDescent="0.2">
      <c r="B298" s="32"/>
      <c r="C298" s="138" t="s">
        <v>788</v>
      </c>
      <c r="D298" s="138" t="s">
        <v>377</v>
      </c>
      <c r="E298" s="139" t="s">
        <v>5890</v>
      </c>
      <c r="F298" s="140" t="s">
        <v>5891</v>
      </c>
      <c r="G298" s="141" t="s">
        <v>532</v>
      </c>
      <c r="H298" s="142">
        <v>1</v>
      </c>
      <c r="I298" s="143"/>
      <c r="J298" s="144">
        <f>ROUND(I298*H298,2)</f>
        <v>0</v>
      </c>
      <c r="K298" s="140" t="s">
        <v>381</v>
      </c>
      <c r="L298" s="32"/>
      <c r="M298" s="145" t="s">
        <v>1</v>
      </c>
      <c r="N298" s="146" t="s">
        <v>41</v>
      </c>
      <c r="P298" s="147">
        <f>O298*H298</f>
        <v>0</v>
      </c>
      <c r="Q298" s="147">
        <v>2.7999999999999998E-4</v>
      </c>
      <c r="R298" s="147">
        <f>Q298*H298</f>
        <v>2.7999999999999998E-4</v>
      </c>
      <c r="S298" s="147">
        <v>0</v>
      </c>
      <c r="T298" s="148">
        <f>S298*H298</f>
        <v>0</v>
      </c>
      <c r="AR298" s="149" t="s">
        <v>491</v>
      </c>
      <c r="AT298" s="149" t="s">
        <v>377</v>
      </c>
      <c r="AU298" s="149" t="s">
        <v>85</v>
      </c>
      <c r="AY298" s="17" t="s">
        <v>375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17" t="s">
        <v>83</v>
      </c>
      <c r="BK298" s="150">
        <f>ROUND(I298*H298,2)</f>
        <v>0</v>
      </c>
      <c r="BL298" s="17" t="s">
        <v>491</v>
      </c>
      <c r="BM298" s="149" t="s">
        <v>1222</v>
      </c>
    </row>
    <row r="299" spans="2:65" s="12" customFormat="1" ht="11.25" x14ac:dyDescent="0.2">
      <c r="B299" s="151"/>
      <c r="D299" s="152" t="s">
        <v>384</v>
      </c>
      <c r="E299" s="153" t="s">
        <v>1</v>
      </c>
      <c r="F299" s="154" t="s">
        <v>2254</v>
      </c>
      <c r="H299" s="155">
        <v>2</v>
      </c>
      <c r="I299" s="156"/>
      <c r="L299" s="151"/>
      <c r="M299" s="157"/>
      <c r="T299" s="158"/>
      <c r="AT299" s="153" t="s">
        <v>384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375</v>
      </c>
    </row>
    <row r="300" spans="2:65" s="12" customFormat="1" ht="11.25" x14ac:dyDescent="0.2">
      <c r="B300" s="151"/>
      <c r="D300" s="152" t="s">
        <v>384</v>
      </c>
      <c r="E300" s="153" t="s">
        <v>1</v>
      </c>
      <c r="F300" s="154" t="s">
        <v>5885</v>
      </c>
      <c r="H300" s="155">
        <v>-1</v>
      </c>
      <c r="I300" s="156"/>
      <c r="L300" s="151"/>
      <c r="M300" s="157"/>
      <c r="T300" s="158"/>
      <c r="AT300" s="153" t="s">
        <v>384</v>
      </c>
      <c r="AU300" s="153" t="s">
        <v>85</v>
      </c>
      <c r="AV300" s="12" t="s">
        <v>85</v>
      </c>
      <c r="AW300" s="12" t="s">
        <v>32</v>
      </c>
      <c r="AX300" s="12" t="s">
        <v>76</v>
      </c>
      <c r="AY300" s="153" t="s">
        <v>375</v>
      </c>
    </row>
    <row r="301" spans="2:65" s="13" customFormat="1" ht="11.25" x14ac:dyDescent="0.2">
      <c r="B301" s="159"/>
      <c r="D301" s="152" t="s">
        <v>384</v>
      </c>
      <c r="E301" s="160" t="s">
        <v>1</v>
      </c>
      <c r="F301" s="161" t="s">
        <v>387</v>
      </c>
      <c r="H301" s="162">
        <v>1</v>
      </c>
      <c r="I301" s="163"/>
      <c r="L301" s="159"/>
      <c r="M301" s="164"/>
      <c r="T301" s="165"/>
      <c r="AT301" s="160" t="s">
        <v>384</v>
      </c>
      <c r="AU301" s="160" t="s">
        <v>85</v>
      </c>
      <c r="AV301" s="13" t="s">
        <v>382</v>
      </c>
      <c r="AW301" s="13" t="s">
        <v>32</v>
      </c>
      <c r="AX301" s="13" t="s">
        <v>83</v>
      </c>
      <c r="AY301" s="160" t="s">
        <v>375</v>
      </c>
    </row>
    <row r="302" spans="2:65" s="1" customFormat="1" ht="24.2" customHeight="1" x14ac:dyDescent="0.2">
      <c r="B302" s="32"/>
      <c r="C302" s="138" t="s">
        <v>794</v>
      </c>
      <c r="D302" s="138" t="s">
        <v>377</v>
      </c>
      <c r="E302" s="139" t="s">
        <v>2319</v>
      </c>
      <c r="F302" s="140" t="s">
        <v>2320</v>
      </c>
      <c r="G302" s="141" t="s">
        <v>1308</v>
      </c>
      <c r="H302" s="192"/>
      <c r="I302" s="143"/>
      <c r="J302" s="144">
        <f>ROUND(I302*H302,2)</f>
        <v>0</v>
      </c>
      <c r="K302" s="140" t="s">
        <v>381</v>
      </c>
      <c r="L302" s="32"/>
      <c r="M302" s="145" t="s">
        <v>1</v>
      </c>
      <c r="N302" s="146" t="s">
        <v>41</v>
      </c>
      <c r="P302" s="147">
        <f>O302*H302</f>
        <v>0</v>
      </c>
      <c r="Q302" s="147">
        <v>0</v>
      </c>
      <c r="R302" s="147">
        <f>Q302*H302</f>
        <v>0</v>
      </c>
      <c r="S302" s="147">
        <v>0</v>
      </c>
      <c r="T302" s="148">
        <f>S302*H302</f>
        <v>0</v>
      </c>
      <c r="AR302" s="149" t="s">
        <v>491</v>
      </c>
      <c r="AT302" s="149" t="s">
        <v>377</v>
      </c>
      <c r="AU302" s="149" t="s">
        <v>85</v>
      </c>
      <c r="AY302" s="17" t="s">
        <v>375</v>
      </c>
      <c r="BE302" s="150">
        <f>IF(N302="základní",J302,0)</f>
        <v>0</v>
      </c>
      <c r="BF302" s="150">
        <f>IF(N302="snížená",J302,0)</f>
        <v>0</v>
      </c>
      <c r="BG302" s="150">
        <f>IF(N302="zákl. přenesená",J302,0)</f>
        <v>0</v>
      </c>
      <c r="BH302" s="150">
        <f>IF(N302="sníž. přenesená",J302,0)</f>
        <v>0</v>
      </c>
      <c r="BI302" s="150">
        <f>IF(N302="nulová",J302,0)</f>
        <v>0</v>
      </c>
      <c r="BJ302" s="17" t="s">
        <v>83</v>
      </c>
      <c r="BK302" s="150">
        <f>ROUND(I302*H302,2)</f>
        <v>0</v>
      </c>
      <c r="BL302" s="17" t="s">
        <v>491</v>
      </c>
      <c r="BM302" s="149" t="s">
        <v>1234</v>
      </c>
    </row>
    <row r="303" spans="2:65" s="11" customFormat="1" ht="22.9" customHeight="1" x14ac:dyDescent="0.2">
      <c r="B303" s="126"/>
      <c r="D303" s="127" t="s">
        <v>75</v>
      </c>
      <c r="E303" s="136" t="s">
        <v>2321</v>
      </c>
      <c r="F303" s="136" t="s">
        <v>2322</v>
      </c>
      <c r="I303" s="129"/>
      <c r="J303" s="137">
        <f>BK303</f>
        <v>0</v>
      </c>
      <c r="L303" s="126"/>
      <c r="M303" s="131"/>
      <c r="P303" s="132">
        <f>SUM(P304:P310)</f>
        <v>0</v>
      </c>
      <c r="R303" s="132">
        <f>SUM(R304:R310)</f>
        <v>5.0000000000000001E-4</v>
      </c>
      <c r="T303" s="133">
        <f>SUM(T304:T310)</f>
        <v>0</v>
      </c>
      <c r="AR303" s="127" t="s">
        <v>85</v>
      </c>
      <c r="AT303" s="134" t="s">
        <v>75</v>
      </c>
      <c r="AU303" s="134" t="s">
        <v>83</v>
      </c>
      <c r="AY303" s="127" t="s">
        <v>375</v>
      </c>
      <c r="BK303" s="135">
        <f>SUM(BK304:BK310)</f>
        <v>0</v>
      </c>
    </row>
    <row r="304" spans="2:65" s="1" customFormat="1" ht="33" customHeight="1" x14ac:dyDescent="0.2">
      <c r="B304" s="32"/>
      <c r="C304" s="138" t="s">
        <v>799</v>
      </c>
      <c r="D304" s="138" t="s">
        <v>377</v>
      </c>
      <c r="E304" s="139" t="s">
        <v>2323</v>
      </c>
      <c r="F304" s="140" t="s">
        <v>2324</v>
      </c>
      <c r="G304" s="141" t="s">
        <v>2259</v>
      </c>
      <c r="H304" s="142">
        <v>1</v>
      </c>
      <c r="I304" s="143"/>
      <c r="J304" s="144">
        <f>ROUND(I304*H304,2)</f>
        <v>0</v>
      </c>
      <c r="K304" s="140" t="s">
        <v>381</v>
      </c>
      <c r="L304" s="32"/>
      <c r="M304" s="145" t="s">
        <v>1</v>
      </c>
      <c r="N304" s="146" t="s">
        <v>41</v>
      </c>
      <c r="P304" s="147">
        <f>O304*H304</f>
        <v>0</v>
      </c>
      <c r="Q304" s="147">
        <v>0</v>
      </c>
      <c r="R304" s="147">
        <f>Q304*H304</f>
        <v>0</v>
      </c>
      <c r="S304" s="147">
        <v>0</v>
      </c>
      <c r="T304" s="148">
        <f>S304*H304</f>
        <v>0</v>
      </c>
      <c r="AR304" s="149" t="s">
        <v>491</v>
      </c>
      <c r="AT304" s="149" t="s">
        <v>377</v>
      </c>
      <c r="AU304" s="149" t="s">
        <v>85</v>
      </c>
      <c r="AY304" s="17" t="s">
        <v>375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7" t="s">
        <v>83</v>
      </c>
      <c r="BK304" s="150">
        <f>ROUND(I304*H304,2)</f>
        <v>0</v>
      </c>
      <c r="BL304" s="17" t="s">
        <v>491</v>
      </c>
      <c r="BM304" s="149" t="s">
        <v>1243</v>
      </c>
    </row>
    <row r="305" spans="2:65" s="12" customFormat="1" ht="11.25" x14ac:dyDescent="0.2">
      <c r="B305" s="151"/>
      <c r="D305" s="152" t="s">
        <v>384</v>
      </c>
      <c r="E305" s="153" t="s">
        <v>1</v>
      </c>
      <c r="F305" s="154" t="s">
        <v>2281</v>
      </c>
      <c r="H305" s="155">
        <v>1</v>
      </c>
      <c r="I305" s="156"/>
      <c r="L305" s="151"/>
      <c r="M305" s="157"/>
      <c r="T305" s="158"/>
      <c r="AT305" s="153" t="s">
        <v>384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375</v>
      </c>
    </row>
    <row r="306" spans="2:65" s="13" customFormat="1" ht="11.25" x14ac:dyDescent="0.2">
      <c r="B306" s="159"/>
      <c r="D306" s="152" t="s">
        <v>384</v>
      </c>
      <c r="E306" s="160" t="s">
        <v>1</v>
      </c>
      <c r="F306" s="161" t="s">
        <v>387</v>
      </c>
      <c r="H306" s="162">
        <v>1</v>
      </c>
      <c r="I306" s="163"/>
      <c r="L306" s="159"/>
      <c r="M306" s="164"/>
      <c r="T306" s="165"/>
      <c r="AT306" s="160" t="s">
        <v>384</v>
      </c>
      <c r="AU306" s="160" t="s">
        <v>85</v>
      </c>
      <c r="AV306" s="13" t="s">
        <v>382</v>
      </c>
      <c r="AW306" s="13" t="s">
        <v>32</v>
      </c>
      <c r="AX306" s="13" t="s">
        <v>83</v>
      </c>
      <c r="AY306" s="160" t="s">
        <v>375</v>
      </c>
    </row>
    <row r="307" spans="2:65" s="1" customFormat="1" ht="16.5" customHeight="1" x14ac:dyDescent="0.2">
      <c r="B307" s="32"/>
      <c r="C307" s="138" t="s">
        <v>805</v>
      </c>
      <c r="D307" s="138" t="s">
        <v>377</v>
      </c>
      <c r="E307" s="139" t="s">
        <v>2329</v>
      </c>
      <c r="F307" s="140" t="s">
        <v>2330</v>
      </c>
      <c r="G307" s="141" t="s">
        <v>2259</v>
      </c>
      <c r="H307" s="142">
        <v>1</v>
      </c>
      <c r="I307" s="143"/>
      <c r="J307" s="144">
        <f>ROUND(I307*H307,2)</f>
        <v>0</v>
      </c>
      <c r="K307" s="140" t="s">
        <v>381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5.0000000000000001E-4</v>
      </c>
      <c r="R307" s="147">
        <f>Q307*H307</f>
        <v>5.0000000000000001E-4</v>
      </c>
      <c r="S307" s="147">
        <v>0</v>
      </c>
      <c r="T307" s="148">
        <f>S307*H307</f>
        <v>0</v>
      </c>
      <c r="AR307" s="149" t="s">
        <v>491</v>
      </c>
      <c r="AT307" s="149" t="s">
        <v>377</v>
      </c>
      <c r="AU307" s="149" t="s">
        <v>85</v>
      </c>
      <c r="AY307" s="17" t="s">
        <v>375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491</v>
      </c>
      <c r="BM307" s="149" t="s">
        <v>1257</v>
      </c>
    </row>
    <row r="308" spans="2:65" s="12" customFormat="1" ht="11.25" x14ac:dyDescent="0.2">
      <c r="B308" s="151"/>
      <c r="D308" s="152" t="s">
        <v>384</v>
      </c>
      <c r="E308" s="153" t="s">
        <v>1</v>
      </c>
      <c r="F308" s="154" t="s">
        <v>2281</v>
      </c>
      <c r="H308" s="155">
        <v>1</v>
      </c>
      <c r="I308" s="156"/>
      <c r="L308" s="151"/>
      <c r="M308" s="157"/>
      <c r="T308" s="158"/>
      <c r="AT308" s="153" t="s">
        <v>384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375</v>
      </c>
    </row>
    <row r="309" spans="2:65" s="13" customFormat="1" ht="11.25" x14ac:dyDescent="0.2">
      <c r="B309" s="159"/>
      <c r="D309" s="152" t="s">
        <v>384</v>
      </c>
      <c r="E309" s="160" t="s">
        <v>1</v>
      </c>
      <c r="F309" s="161" t="s">
        <v>387</v>
      </c>
      <c r="H309" s="162">
        <v>1</v>
      </c>
      <c r="I309" s="163"/>
      <c r="L309" s="159"/>
      <c r="M309" s="164"/>
      <c r="T309" s="165"/>
      <c r="AT309" s="160" t="s">
        <v>384</v>
      </c>
      <c r="AU309" s="160" t="s">
        <v>85</v>
      </c>
      <c r="AV309" s="13" t="s">
        <v>382</v>
      </c>
      <c r="AW309" s="13" t="s">
        <v>32</v>
      </c>
      <c r="AX309" s="13" t="s">
        <v>83</v>
      </c>
      <c r="AY309" s="160" t="s">
        <v>375</v>
      </c>
    </row>
    <row r="310" spans="2:65" s="1" customFormat="1" ht="24.2" customHeight="1" x14ac:dyDescent="0.2">
      <c r="B310" s="32"/>
      <c r="C310" s="138" t="s">
        <v>809</v>
      </c>
      <c r="D310" s="138" t="s">
        <v>377</v>
      </c>
      <c r="E310" s="139" t="s">
        <v>2332</v>
      </c>
      <c r="F310" s="140" t="s">
        <v>2333</v>
      </c>
      <c r="G310" s="141" t="s">
        <v>1308</v>
      </c>
      <c r="H310" s="192"/>
      <c r="I310" s="143"/>
      <c r="J310" s="144">
        <f>ROUND(I310*H310,2)</f>
        <v>0</v>
      </c>
      <c r="K310" s="140" t="s">
        <v>381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491</v>
      </c>
      <c r="AT310" s="149" t="s">
        <v>377</v>
      </c>
      <c r="AU310" s="149" t="s">
        <v>85</v>
      </c>
      <c r="AY310" s="17" t="s">
        <v>375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491</v>
      </c>
      <c r="BM310" s="149" t="s">
        <v>1273</v>
      </c>
    </row>
    <row r="311" spans="2:65" s="11" customFormat="1" ht="25.9" customHeight="1" x14ac:dyDescent="0.2">
      <c r="B311" s="126"/>
      <c r="D311" s="127" t="s">
        <v>75</v>
      </c>
      <c r="E311" s="128" t="s">
        <v>2334</v>
      </c>
      <c r="F311" s="128" t="s">
        <v>2335</v>
      </c>
      <c r="I311" s="129"/>
      <c r="J311" s="130">
        <f>BK311</f>
        <v>0</v>
      </c>
      <c r="L311" s="126"/>
      <c r="M311" s="131"/>
      <c r="P311" s="132">
        <f>SUM(P312:P313)</f>
        <v>0</v>
      </c>
      <c r="R311" s="132">
        <f>SUM(R312:R313)</f>
        <v>0</v>
      </c>
      <c r="T311" s="133">
        <f>SUM(T312:T313)</f>
        <v>0</v>
      </c>
      <c r="AR311" s="127" t="s">
        <v>382</v>
      </c>
      <c r="AT311" s="134" t="s">
        <v>75</v>
      </c>
      <c r="AU311" s="134" t="s">
        <v>76</v>
      </c>
      <c r="AY311" s="127" t="s">
        <v>375</v>
      </c>
      <c r="BK311" s="135">
        <f>SUM(BK312:BK313)</f>
        <v>0</v>
      </c>
    </row>
    <row r="312" spans="2:65" s="1" customFormat="1" ht="24.2" customHeight="1" x14ac:dyDescent="0.2">
      <c r="B312" s="32"/>
      <c r="C312" s="138" t="s">
        <v>816</v>
      </c>
      <c r="D312" s="138" t="s">
        <v>377</v>
      </c>
      <c r="E312" s="139" t="s">
        <v>2336</v>
      </c>
      <c r="F312" s="140" t="s">
        <v>2337</v>
      </c>
      <c r="G312" s="141" t="s">
        <v>2338</v>
      </c>
      <c r="H312" s="142">
        <v>5</v>
      </c>
      <c r="I312" s="143"/>
      <c r="J312" s="144">
        <f>ROUND(I312*H312,2)</f>
        <v>0</v>
      </c>
      <c r="K312" s="140" t="s">
        <v>381</v>
      </c>
      <c r="L312" s="32"/>
      <c r="M312" s="145" t="s">
        <v>1</v>
      </c>
      <c r="N312" s="146" t="s">
        <v>41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2339</v>
      </c>
      <c r="AT312" s="149" t="s">
        <v>377</v>
      </c>
      <c r="AU312" s="149" t="s">
        <v>83</v>
      </c>
      <c r="AY312" s="17" t="s">
        <v>375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83</v>
      </c>
      <c r="BK312" s="150">
        <f>ROUND(I312*H312,2)</f>
        <v>0</v>
      </c>
      <c r="BL312" s="17" t="s">
        <v>2339</v>
      </c>
      <c r="BM312" s="149" t="s">
        <v>1285</v>
      </c>
    </row>
    <row r="313" spans="2:65" s="1" customFormat="1" ht="21.75" customHeight="1" x14ac:dyDescent="0.2">
      <c r="B313" s="32"/>
      <c r="C313" s="138" t="s">
        <v>822</v>
      </c>
      <c r="D313" s="138" t="s">
        <v>377</v>
      </c>
      <c r="E313" s="139" t="s">
        <v>2340</v>
      </c>
      <c r="F313" s="140" t="s">
        <v>2341</v>
      </c>
      <c r="G313" s="141" t="s">
        <v>2338</v>
      </c>
      <c r="H313" s="142">
        <v>25</v>
      </c>
      <c r="I313" s="143"/>
      <c r="J313" s="144">
        <f>ROUND(I313*H313,2)</f>
        <v>0</v>
      </c>
      <c r="K313" s="140" t="s">
        <v>381</v>
      </c>
      <c r="L313" s="32"/>
      <c r="M313" s="196" t="s">
        <v>1</v>
      </c>
      <c r="N313" s="197" t="s">
        <v>41</v>
      </c>
      <c r="O313" s="198"/>
      <c r="P313" s="199">
        <f>O313*H313</f>
        <v>0</v>
      </c>
      <c r="Q313" s="199">
        <v>0</v>
      </c>
      <c r="R313" s="199">
        <f>Q313*H313</f>
        <v>0</v>
      </c>
      <c r="S313" s="199">
        <v>0</v>
      </c>
      <c r="T313" s="200">
        <f>S313*H313</f>
        <v>0</v>
      </c>
      <c r="AR313" s="149" t="s">
        <v>2339</v>
      </c>
      <c r="AT313" s="149" t="s">
        <v>377</v>
      </c>
      <c r="AU313" s="149" t="s">
        <v>83</v>
      </c>
      <c r="AY313" s="17" t="s">
        <v>375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83</v>
      </c>
      <c r="BK313" s="150">
        <f>ROUND(I313*H313,2)</f>
        <v>0</v>
      </c>
      <c r="BL313" s="17" t="s">
        <v>2339</v>
      </c>
      <c r="BM313" s="149" t="s">
        <v>1296</v>
      </c>
    </row>
    <row r="314" spans="2:65" s="1" customFormat="1" ht="6.95" customHeight="1" x14ac:dyDescent="0.2">
      <c r="B314" s="44"/>
      <c r="C314" s="45"/>
      <c r="D314" s="45"/>
      <c r="E314" s="45"/>
      <c r="F314" s="45"/>
      <c r="G314" s="45"/>
      <c r="H314" s="45"/>
      <c r="I314" s="45"/>
      <c r="J314" s="45"/>
      <c r="K314" s="45"/>
      <c r="L314" s="32"/>
    </row>
  </sheetData>
  <sheetProtection algorithmName="SHA-512" hashValue="IYju7LcfShGtVEL6qwM05PCZsOzaYCb3Nk6/WPwVQfhzIiL5xfEFoCK9W2VIuxdO1p9dCSbG93mZBmnWNFKYlQ==" saltValue="y5qlZmO+3Yk9M0zb3SaoZexPwQMsx5lBZ0J7SArzum0Ou58sMwil6TPSiTPsKmZHYNZscpn61i4qQPZSNDyQZg==" spinCount="100000" sheet="1" objects="1" scenarios="1" formatColumns="0" formatRows="0" autoFilter="0"/>
  <autoFilter ref="C129:K313" xr:uid="{00000000-0009-0000-0000-000010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154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4382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5892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ROUND(J128,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ROUND((SUM(BE128:BE165)),  2)</f>
        <v>0</v>
      </c>
      <c r="I37" s="98">
        <v>0.21</v>
      </c>
      <c r="J37" s="85">
        <f>ROUND(((SUM(BE128:BE165))*I37),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ROUND((SUM(BF128:BF165)),  2)</f>
        <v>0</v>
      </c>
      <c r="I38" s="98">
        <v>0.15</v>
      </c>
      <c r="J38" s="85">
        <f>ROUND(((SUM(BF128:BF165))*I38),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ROUND((SUM(BG128:BG165)),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ROUND((SUM(BH128:BH165)),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ROUND((SUM(BI128:BI165)),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4382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SO 02.03 - STLAČENÝ VZDUCH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J128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 x14ac:dyDescent="0.2">
      <c r="B102" s="114"/>
      <c r="D102" s="115" t="s">
        <v>2104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 x14ac:dyDescent="0.2">
      <c r="B103" s="114"/>
      <c r="D103" s="115" t="s">
        <v>2343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8" customFormat="1" ht="24.95" customHeight="1" x14ac:dyDescent="0.2">
      <c r="B104" s="110"/>
      <c r="D104" s="111" t="s">
        <v>2108</v>
      </c>
      <c r="E104" s="112"/>
      <c r="F104" s="112"/>
      <c r="G104" s="112"/>
      <c r="H104" s="112"/>
      <c r="I104" s="112"/>
      <c r="J104" s="113">
        <f>J164</f>
        <v>0</v>
      </c>
      <c r="L104" s="110"/>
    </row>
    <row r="105" spans="2:47" s="1" customFormat="1" ht="21.75" customHeight="1" x14ac:dyDescent="0.2">
      <c r="B105" s="32"/>
      <c r="L105" s="32"/>
    </row>
    <row r="106" spans="2:47" s="1" customFormat="1" ht="6.95" customHeight="1" x14ac:dyDescent="0.2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 x14ac:dyDescent="0.2">
      <c r="B111" s="32"/>
      <c r="C111" s="21" t="s">
        <v>360</v>
      </c>
      <c r="L111" s="32"/>
    </row>
    <row r="112" spans="2:47" s="1" customFormat="1" ht="6.95" customHeight="1" x14ac:dyDescent="0.2">
      <c r="B112" s="32"/>
      <c r="L112" s="32"/>
    </row>
    <row r="113" spans="2:63" s="1" customFormat="1" ht="12" customHeight="1" x14ac:dyDescent="0.2">
      <c r="B113" s="32"/>
      <c r="C113" s="27" t="s">
        <v>16</v>
      </c>
      <c r="L113" s="32"/>
    </row>
    <row r="114" spans="2:63" s="1" customFormat="1" ht="26.25" customHeight="1" x14ac:dyDescent="0.2">
      <c r="B114" s="32"/>
      <c r="E114" s="258" t="str">
        <f>E7</f>
        <v>PŘÍSTAVBA A STAVEBNÍ ÚPRAVY  DÍLEN HORSKÁ 258, VRCHLABÍ</v>
      </c>
      <c r="F114" s="259"/>
      <c r="G114" s="259"/>
      <c r="H114" s="259"/>
      <c r="L114" s="32"/>
    </row>
    <row r="115" spans="2:63" ht="12" customHeight="1" x14ac:dyDescent="0.2">
      <c r="B115" s="20"/>
      <c r="C115" s="27" t="s">
        <v>216</v>
      </c>
      <c r="L115" s="20"/>
    </row>
    <row r="116" spans="2:63" ht="16.5" customHeight="1" x14ac:dyDescent="0.2">
      <c r="B116" s="20"/>
      <c r="E116" s="258" t="s">
        <v>4379</v>
      </c>
      <c r="F116" s="219"/>
      <c r="G116" s="219"/>
      <c r="H116" s="219"/>
      <c r="L116" s="20"/>
    </row>
    <row r="117" spans="2:63" ht="12" customHeight="1" x14ac:dyDescent="0.2">
      <c r="B117" s="20"/>
      <c r="C117" s="27" t="s">
        <v>224</v>
      </c>
      <c r="L117" s="20"/>
    </row>
    <row r="118" spans="2:63" s="1" customFormat="1" ht="16.5" customHeight="1" x14ac:dyDescent="0.2">
      <c r="B118" s="32"/>
      <c r="E118" s="251" t="s">
        <v>4382</v>
      </c>
      <c r="F118" s="260"/>
      <c r="G118" s="260"/>
      <c r="H118" s="260"/>
      <c r="L118" s="32"/>
    </row>
    <row r="119" spans="2:63" s="1" customFormat="1" ht="12" customHeight="1" x14ac:dyDescent="0.2">
      <c r="B119" s="32"/>
      <c r="C119" s="27" t="s">
        <v>231</v>
      </c>
      <c r="L119" s="32"/>
    </row>
    <row r="120" spans="2:63" s="1" customFormat="1" ht="30" customHeight="1" x14ac:dyDescent="0.2">
      <c r="B120" s="32"/>
      <c r="E120" s="240" t="str">
        <f>E13</f>
        <v>SO 02.03 - STLAČENÝ VZDUCH II.etapa STAVEBNÍ ÚPRAVY</v>
      </c>
      <c r="F120" s="260"/>
      <c r="G120" s="260"/>
      <c r="H120" s="260"/>
      <c r="L120" s="32"/>
    </row>
    <row r="121" spans="2:63" s="1" customFormat="1" ht="6.95" customHeight="1" x14ac:dyDescent="0.2">
      <c r="B121" s="32"/>
      <c r="L121" s="32"/>
    </row>
    <row r="122" spans="2:63" s="1" customFormat="1" ht="12" customHeight="1" x14ac:dyDescent="0.2">
      <c r="B122" s="32"/>
      <c r="C122" s="27" t="s">
        <v>20</v>
      </c>
      <c r="F122" s="25" t="str">
        <f>F16</f>
        <v>Vrchlabí</v>
      </c>
      <c r="I122" s="27" t="s">
        <v>22</v>
      </c>
      <c r="J122" s="52" t="str">
        <f>IF(J16="","",J16)</f>
        <v>25. 10. 2023</v>
      </c>
      <c r="L122" s="32"/>
    </row>
    <row r="123" spans="2:63" s="1" customFormat="1" ht="6.95" customHeight="1" x14ac:dyDescent="0.2">
      <c r="B123" s="32"/>
      <c r="L123" s="32"/>
    </row>
    <row r="124" spans="2:63" s="1" customFormat="1" ht="15.2" customHeight="1" x14ac:dyDescent="0.2">
      <c r="B124" s="32"/>
      <c r="C124" s="27" t="s">
        <v>24</v>
      </c>
      <c r="F124" s="25" t="str">
        <f>E19</f>
        <v>Královéhradecký kraj</v>
      </c>
      <c r="I124" s="27" t="s">
        <v>30</v>
      </c>
      <c r="J124" s="30" t="str">
        <f>E25</f>
        <v xml:space="preserve"> </v>
      </c>
      <c r="L124" s="32"/>
    </row>
    <row r="125" spans="2:63" s="1" customFormat="1" ht="15.2" customHeight="1" x14ac:dyDescent="0.2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IRBOS s.r.o.</v>
      </c>
      <c r="L125" s="32"/>
    </row>
    <row r="126" spans="2:63" s="1" customFormat="1" ht="10.35" customHeight="1" x14ac:dyDescent="0.2">
      <c r="B126" s="32"/>
      <c r="L126" s="32"/>
    </row>
    <row r="127" spans="2:63" s="10" customFormat="1" ht="29.25" customHeight="1" x14ac:dyDescent="0.2">
      <c r="B127" s="118"/>
      <c r="C127" s="119" t="s">
        <v>361</v>
      </c>
      <c r="D127" s="120" t="s">
        <v>61</v>
      </c>
      <c r="E127" s="120" t="s">
        <v>57</v>
      </c>
      <c r="F127" s="120" t="s">
        <v>58</v>
      </c>
      <c r="G127" s="120" t="s">
        <v>362</v>
      </c>
      <c r="H127" s="120" t="s">
        <v>363</v>
      </c>
      <c r="I127" s="120" t="s">
        <v>364</v>
      </c>
      <c r="J127" s="120" t="s">
        <v>329</v>
      </c>
      <c r="K127" s="121" t="s">
        <v>365</v>
      </c>
      <c r="L127" s="118"/>
      <c r="M127" s="59" t="s">
        <v>1</v>
      </c>
      <c r="N127" s="60" t="s">
        <v>40</v>
      </c>
      <c r="O127" s="60" t="s">
        <v>366</v>
      </c>
      <c r="P127" s="60" t="s">
        <v>367</v>
      </c>
      <c r="Q127" s="60" t="s">
        <v>368</v>
      </c>
      <c r="R127" s="60" t="s">
        <v>369</v>
      </c>
      <c r="S127" s="60" t="s">
        <v>370</v>
      </c>
      <c r="T127" s="61" t="s">
        <v>371</v>
      </c>
    </row>
    <row r="128" spans="2:63" s="1" customFormat="1" ht="22.9" customHeight="1" x14ac:dyDescent="0.25">
      <c r="B128" s="32"/>
      <c r="C128" s="64" t="s">
        <v>372</v>
      </c>
      <c r="J128" s="122">
        <f>BK128</f>
        <v>0</v>
      </c>
      <c r="L128" s="32"/>
      <c r="M128" s="62"/>
      <c r="N128" s="53"/>
      <c r="O128" s="53"/>
      <c r="P128" s="123">
        <f>P129+P164</f>
        <v>0</v>
      </c>
      <c r="Q128" s="53"/>
      <c r="R128" s="123">
        <f>R129+R164</f>
        <v>9.6700000000000008E-2</v>
      </c>
      <c r="S128" s="53"/>
      <c r="T128" s="124">
        <f>T129+T164</f>
        <v>0</v>
      </c>
      <c r="AT128" s="17" t="s">
        <v>75</v>
      </c>
      <c r="AU128" s="17" t="s">
        <v>331</v>
      </c>
      <c r="BK128" s="125">
        <f>BK129+BK164</f>
        <v>0</v>
      </c>
    </row>
    <row r="129" spans="2:65" s="11" customFormat="1" ht="25.9" customHeight="1" x14ac:dyDescent="0.2">
      <c r="B129" s="126"/>
      <c r="D129" s="127" t="s">
        <v>75</v>
      </c>
      <c r="E129" s="128" t="s">
        <v>1253</v>
      </c>
      <c r="F129" s="128" t="s">
        <v>1254</v>
      </c>
      <c r="I129" s="129"/>
      <c r="J129" s="130">
        <f>BK129</f>
        <v>0</v>
      </c>
      <c r="L129" s="126"/>
      <c r="M129" s="131"/>
      <c r="P129" s="132">
        <f>P130+P150</f>
        <v>0</v>
      </c>
      <c r="R129" s="132">
        <f>R130+R150</f>
        <v>9.6700000000000008E-2</v>
      </c>
      <c r="T129" s="133">
        <f>T130+T150</f>
        <v>0</v>
      </c>
      <c r="AR129" s="127" t="s">
        <v>85</v>
      </c>
      <c r="AT129" s="134" t="s">
        <v>75</v>
      </c>
      <c r="AU129" s="134" t="s">
        <v>76</v>
      </c>
      <c r="AY129" s="127" t="s">
        <v>375</v>
      </c>
      <c r="BK129" s="135">
        <f>BK130+BK150</f>
        <v>0</v>
      </c>
    </row>
    <row r="130" spans="2:65" s="11" customFormat="1" ht="22.9" customHeight="1" x14ac:dyDescent="0.2">
      <c r="B130" s="126"/>
      <c r="D130" s="127" t="s">
        <v>75</v>
      </c>
      <c r="E130" s="136" t="s">
        <v>2169</v>
      </c>
      <c r="F130" s="136" t="s">
        <v>2170</v>
      </c>
      <c r="I130" s="129"/>
      <c r="J130" s="137">
        <f>BK130</f>
        <v>0</v>
      </c>
      <c r="L130" s="126"/>
      <c r="M130" s="131"/>
      <c r="P130" s="132">
        <f>SUM(P131:P149)</f>
        <v>0</v>
      </c>
      <c r="R130" s="132">
        <f>SUM(R131:R149)</f>
        <v>9.5020000000000007E-2</v>
      </c>
      <c r="T130" s="133">
        <f>SUM(T131:T149)</f>
        <v>0</v>
      </c>
      <c r="AR130" s="127" t="s">
        <v>85</v>
      </c>
      <c r="AT130" s="134" t="s">
        <v>75</v>
      </c>
      <c r="AU130" s="134" t="s">
        <v>83</v>
      </c>
      <c r="AY130" s="127" t="s">
        <v>375</v>
      </c>
      <c r="BK130" s="135">
        <f>SUM(BK131:BK149)</f>
        <v>0</v>
      </c>
    </row>
    <row r="131" spans="2:65" s="1" customFormat="1" ht="24.2" customHeight="1" x14ac:dyDescent="0.2">
      <c r="B131" s="32"/>
      <c r="C131" s="138" t="s">
        <v>83</v>
      </c>
      <c r="D131" s="138" t="s">
        <v>377</v>
      </c>
      <c r="E131" s="139" t="s">
        <v>2344</v>
      </c>
      <c r="F131" s="140" t="s">
        <v>2345</v>
      </c>
      <c r="G131" s="141" t="s">
        <v>641</v>
      </c>
      <c r="H131" s="142">
        <v>15</v>
      </c>
      <c r="I131" s="143"/>
      <c r="J131" s="144">
        <f>ROUND(I131*H131,2)</f>
        <v>0</v>
      </c>
      <c r="K131" s="140" t="s">
        <v>381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1.2600000000000001E-3</v>
      </c>
      <c r="R131" s="147">
        <f>Q131*H131</f>
        <v>1.89E-2</v>
      </c>
      <c r="S131" s="147">
        <v>0</v>
      </c>
      <c r="T131" s="148">
        <f>S131*H131</f>
        <v>0</v>
      </c>
      <c r="AR131" s="149" t="s">
        <v>491</v>
      </c>
      <c r="AT131" s="149" t="s">
        <v>377</v>
      </c>
      <c r="AU131" s="149" t="s">
        <v>85</v>
      </c>
      <c r="AY131" s="17" t="s">
        <v>375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491</v>
      </c>
      <c r="BM131" s="149" t="s">
        <v>85</v>
      </c>
    </row>
    <row r="132" spans="2:65" s="12" customFormat="1" ht="11.25" x14ac:dyDescent="0.2">
      <c r="B132" s="151"/>
      <c r="D132" s="152" t="s">
        <v>384</v>
      </c>
      <c r="E132" s="153" t="s">
        <v>1</v>
      </c>
      <c r="F132" s="154" t="s">
        <v>5893</v>
      </c>
      <c r="H132" s="155">
        <v>15</v>
      </c>
      <c r="I132" s="156"/>
      <c r="L132" s="151"/>
      <c r="M132" s="157"/>
      <c r="T132" s="158"/>
      <c r="AT132" s="153" t="s">
        <v>384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375</v>
      </c>
    </row>
    <row r="133" spans="2:65" s="13" customFormat="1" ht="11.25" x14ac:dyDescent="0.2">
      <c r="B133" s="159"/>
      <c r="D133" s="152" t="s">
        <v>384</v>
      </c>
      <c r="E133" s="160" t="s">
        <v>1</v>
      </c>
      <c r="F133" s="161" t="s">
        <v>387</v>
      </c>
      <c r="H133" s="162">
        <v>15</v>
      </c>
      <c r="I133" s="163"/>
      <c r="L133" s="159"/>
      <c r="M133" s="164"/>
      <c r="T133" s="165"/>
      <c r="AT133" s="160" t="s">
        <v>384</v>
      </c>
      <c r="AU133" s="160" t="s">
        <v>85</v>
      </c>
      <c r="AV133" s="13" t="s">
        <v>382</v>
      </c>
      <c r="AW133" s="13" t="s">
        <v>32</v>
      </c>
      <c r="AX133" s="13" t="s">
        <v>83</v>
      </c>
      <c r="AY133" s="160" t="s">
        <v>375</v>
      </c>
    </row>
    <row r="134" spans="2:65" s="1" customFormat="1" ht="24.2" customHeight="1" x14ac:dyDescent="0.2">
      <c r="B134" s="32"/>
      <c r="C134" s="138" t="s">
        <v>85</v>
      </c>
      <c r="D134" s="138" t="s">
        <v>377</v>
      </c>
      <c r="E134" s="139" t="s">
        <v>2347</v>
      </c>
      <c r="F134" s="140" t="s">
        <v>2348</v>
      </c>
      <c r="G134" s="141" t="s">
        <v>641</v>
      </c>
      <c r="H134" s="142">
        <v>45</v>
      </c>
      <c r="I134" s="143"/>
      <c r="J134" s="144">
        <f>ROUND(I134*H134,2)</f>
        <v>0</v>
      </c>
      <c r="K134" s="140" t="s">
        <v>381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1.5299999999999999E-3</v>
      </c>
      <c r="R134" s="147">
        <f>Q134*H134</f>
        <v>6.8849999999999995E-2</v>
      </c>
      <c r="S134" s="147">
        <v>0</v>
      </c>
      <c r="T134" s="148">
        <f>S134*H134</f>
        <v>0</v>
      </c>
      <c r="AR134" s="149" t="s">
        <v>491</v>
      </c>
      <c r="AT134" s="149" t="s">
        <v>377</v>
      </c>
      <c r="AU134" s="149" t="s">
        <v>85</v>
      </c>
      <c r="AY134" s="17" t="s">
        <v>375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491</v>
      </c>
      <c r="BM134" s="149" t="s">
        <v>382</v>
      </c>
    </row>
    <row r="135" spans="2:65" s="12" customFormat="1" ht="11.25" x14ac:dyDescent="0.2">
      <c r="B135" s="151"/>
      <c r="D135" s="152" t="s">
        <v>384</v>
      </c>
      <c r="E135" s="153" t="s">
        <v>1</v>
      </c>
      <c r="F135" s="154" t="s">
        <v>5894</v>
      </c>
      <c r="H135" s="155">
        <v>45</v>
      </c>
      <c r="I135" s="156"/>
      <c r="L135" s="151"/>
      <c r="M135" s="157"/>
      <c r="T135" s="158"/>
      <c r="AT135" s="153" t="s">
        <v>384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375</v>
      </c>
    </row>
    <row r="136" spans="2:65" s="13" customFormat="1" ht="11.25" x14ac:dyDescent="0.2">
      <c r="B136" s="159"/>
      <c r="D136" s="152" t="s">
        <v>384</v>
      </c>
      <c r="E136" s="160" t="s">
        <v>1</v>
      </c>
      <c r="F136" s="161" t="s">
        <v>387</v>
      </c>
      <c r="H136" s="162">
        <v>45</v>
      </c>
      <c r="I136" s="163"/>
      <c r="L136" s="159"/>
      <c r="M136" s="164"/>
      <c r="T136" s="165"/>
      <c r="AT136" s="160" t="s">
        <v>384</v>
      </c>
      <c r="AU136" s="160" t="s">
        <v>85</v>
      </c>
      <c r="AV136" s="13" t="s">
        <v>382</v>
      </c>
      <c r="AW136" s="13" t="s">
        <v>32</v>
      </c>
      <c r="AX136" s="13" t="s">
        <v>83</v>
      </c>
      <c r="AY136" s="160" t="s">
        <v>375</v>
      </c>
    </row>
    <row r="137" spans="2:65" s="1" customFormat="1" ht="33" customHeight="1" x14ac:dyDescent="0.2">
      <c r="B137" s="32"/>
      <c r="C137" s="138" t="s">
        <v>93</v>
      </c>
      <c r="D137" s="138" t="s">
        <v>377</v>
      </c>
      <c r="E137" s="139" t="s">
        <v>2350</v>
      </c>
      <c r="F137" s="140" t="s">
        <v>2351</v>
      </c>
      <c r="G137" s="141" t="s">
        <v>2352</v>
      </c>
      <c r="H137" s="142">
        <v>42</v>
      </c>
      <c r="I137" s="143"/>
      <c r="J137" s="144">
        <f>ROUND(I137*H137,2)</f>
        <v>0</v>
      </c>
      <c r="K137" s="140" t="s">
        <v>2353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491</v>
      </c>
      <c r="AT137" s="149" t="s">
        <v>377</v>
      </c>
      <c r="AU137" s="149" t="s">
        <v>85</v>
      </c>
      <c r="AY137" s="17" t="s">
        <v>375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491</v>
      </c>
      <c r="BM137" s="149" t="s">
        <v>413</v>
      </c>
    </row>
    <row r="138" spans="2:65" s="12" customFormat="1" ht="11.25" x14ac:dyDescent="0.2">
      <c r="B138" s="151"/>
      <c r="D138" s="152" t="s">
        <v>384</v>
      </c>
      <c r="E138" s="153" t="s">
        <v>1</v>
      </c>
      <c r="F138" s="154" t="s">
        <v>5895</v>
      </c>
      <c r="H138" s="155">
        <v>42</v>
      </c>
      <c r="I138" s="156"/>
      <c r="L138" s="151"/>
      <c r="M138" s="157"/>
      <c r="T138" s="158"/>
      <c r="AT138" s="153" t="s">
        <v>384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375</v>
      </c>
    </row>
    <row r="139" spans="2:65" s="13" customFormat="1" ht="11.25" x14ac:dyDescent="0.2">
      <c r="B139" s="159"/>
      <c r="D139" s="152" t="s">
        <v>384</v>
      </c>
      <c r="E139" s="160" t="s">
        <v>1</v>
      </c>
      <c r="F139" s="161" t="s">
        <v>387</v>
      </c>
      <c r="H139" s="162">
        <v>42</v>
      </c>
      <c r="I139" s="163"/>
      <c r="L139" s="159"/>
      <c r="M139" s="164"/>
      <c r="T139" s="165"/>
      <c r="AT139" s="160" t="s">
        <v>384</v>
      </c>
      <c r="AU139" s="160" t="s">
        <v>85</v>
      </c>
      <c r="AV139" s="13" t="s">
        <v>382</v>
      </c>
      <c r="AW139" s="13" t="s">
        <v>32</v>
      </c>
      <c r="AX139" s="13" t="s">
        <v>83</v>
      </c>
      <c r="AY139" s="160" t="s">
        <v>375</v>
      </c>
    </row>
    <row r="140" spans="2:65" s="1" customFormat="1" ht="16.5" customHeight="1" x14ac:dyDescent="0.2">
      <c r="B140" s="32"/>
      <c r="C140" s="138" t="s">
        <v>382</v>
      </c>
      <c r="D140" s="138" t="s">
        <v>377</v>
      </c>
      <c r="E140" s="139" t="s">
        <v>2215</v>
      </c>
      <c r="F140" s="140" t="s">
        <v>2216</v>
      </c>
      <c r="G140" s="141" t="s">
        <v>641</v>
      </c>
      <c r="H140" s="142">
        <v>25</v>
      </c>
      <c r="I140" s="143"/>
      <c r="J140" s="144">
        <f>ROUND(I140*H140,2)</f>
        <v>0</v>
      </c>
      <c r="K140" s="140" t="s">
        <v>381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2.5999999999999998E-4</v>
      </c>
      <c r="R140" s="147">
        <f>Q140*H140</f>
        <v>6.4999999999999997E-3</v>
      </c>
      <c r="S140" s="147">
        <v>0</v>
      </c>
      <c r="T140" s="148">
        <f>S140*H140</f>
        <v>0</v>
      </c>
      <c r="AR140" s="149" t="s">
        <v>491</v>
      </c>
      <c r="AT140" s="149" t="s">
        <v>377</v>
      </c>
      <c r="AU140" s="149" t="s">
        <v>85</v>
      </c>
      <c r="AY140" s="17" t="s">
        <v>375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491</v>
      </c>
      <c r="BM140" s="149" t="s">
        <v>424</v>
      </c>
    </row>
    <row r="141" spans="2:65" s="12" customFormat="1" ht="11.25" x14ac:dyDescent="0.2">
      <c r="B141" s="151"/>
      <c r="D141" s="152" t="s">
        <v>384</v>
      </c>
      <c r="E141" s="153" t="s">
        <v>1</v>
      </c>
      <c r="F141" s="154" t="s">
        <v>5896</v>
      </c>
      <c r="H141" s="155">
        <v>25</v>
      </c>
      <c r="I141" s="156"/>
      <c r="L141" s="151"/>
      <c r="M141" s="157"/>
      <c r="T141" s="158"/>
      <c r="AT141" s="153" t="s">
        <v>384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375</v>
      </c>
    </row>
    <row r="142" spans="2:65" s="13" customFormat="1" ht="11.25" x14ac:dyDescent="0.2">
      <c r="B142" s="159"/>
      <c r="D142" s="152" t="s">
        <v>384</v>
      </c>
      <c r="E142" s="160" t="s">
        <v>1</v>
      </c>
      <c r="F142" s="161" t="s">
        <v>387</v>
      </c>
      <c r="H142" s="162">
        <v>25</v>
      </c>
      <c r="I142" s="163"/>
      <c r="L142" s="159"/>
      <c r="M142" s="164"/>
      <c r="T142" s="165"/>
      <c r="AT142" s="160" t="s">
        <v>384</v>
      </c>
      <c r="AU142" s="160" t="s">
        <v>85</v>
      </c>
      <c r="AV142" s="13" t="s">
        <v>382</v>
      </c>
      <c r="AW142" s="13" t="s">
        <v>32</v>
      </c>
      <c r="AX142" s="13" t="s">
        <v>83</v>
      </c>
      <c r="AY142" s="160" t="s">
        <v>375</v>
      </c>
    </row>
    <row r="143" spans="2:65" s="1" customFormat="1" ht="16.5" customHeight="1" x14ac:dyDescent="0.2">
      <c r="B143" s="32"/>
      <c r="C143" s="138" t="s">
        <v>404</v>
      </c>
      <c r="D143" s="138" t="s">
        <v>377</v>
      </c>
      <c r="E143" s="139" t="s">
        <v>2221</v>
      </c>
      <c r="F143" s="140" t="s">
        <v>2222</v>
      </c>
      <c r="G143" s="141" t="s">
        <v>532</v>
      </c>
      <c r="H143" s="142">
        <v>7</v>
      </c>
      <c r="I143" s="143"/>
      <c r="J143" s="144">
        <f>ROUND(I143*H143,2)</f>
        <v>0</v>
      </c>
      <c r="K143" s="140" t="s">
        <v>381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491</v>
      </c>
      <c r="AT143" s="149" t="s">
        <v>377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491</v>
      </c>
      <c r="BM143" s="149" t="s">
        <v>435</v>
      </c>
    </row>
    <row r="144" spans="2:65" s="12" customFormat="1" ht="11.25" x14ac:dyDescent="0.2">
      <c r="B144" s="151"/>
      <c r="D144" s="152" t="s">
        <v>384</v>
      </c>
      <c r="E144" s="153" t="s">
        <v>1</v>
      </c>
      <c r="F144" s="154" t="s">
        <v>5897</v>
      </c>
      <c r="H144" s="155">
        <v>7</v>
      </c>
      <c r="I144" s="156"/>
      <c r="L144" s="151"/>
      <c r="M144" s="157"/>
      <c r="T144" s="158"/>
      <c r="AT144" s="153" t="s">
        <v>384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375</v>
      </c>
    </row>
    <row r="145" spans="2:65" s="13" customFormat="1" ht="11.25" x14ac:dyDescent="0.2">
      <c r="B145" s="159"/>
      <c r="D145" s="152" t="s">
        <v>384</v>
      </c>
      <c r="E145" s="160" t="s">
        <v>1</v>
      </c>
      <c r="F145" s="161" t="s">
        <v>387</v>
      </c>
      <c r="H145" s="162">
        <v>7</v>
      </c>
      <c r="I145" s="163"/>
      <c r="L145" s="159"/>
      <c r="M145" s="164"/>
      <c r="T145" s="165"/>
      <c r="AT145" s="160" t="s">
        <v>384</v>
      </c>
      <c r="AU145" s="160" t="s">
        <v>85</v>
      </c>
      <c r="AV145" s="13" t="s">
        <v>382</v>
      </c>
      <c r="AW145" s="13" t="s">
        <v>32</v>
      </c>
      <c r="AX145" s="13" t="s">
        <v>83</v>
      </c>
      <c r="AY145" s="160" t="s">
        <v>375</v>
      </c>
    </row>
    <row r="146" spans="2:65" s="1" customFormat="1" ht="24.2" customHeight="1" x14ac:dyDescent="0.2">
      <c r="B146" s="32"/>
      <c r="C146" s="138" t="s">
        <v>413</v>
      </c>
      <c r="D146" s="138" t="s">
        <v>377</v>
      </c>
      <c r="E146" s="139" t="s">
        <v>2357</v>
      </c>
      <c r="F146" s="140" t="s">
        <v>2358</v>
      </c>
      <c r="G146" s="141" t="s">
        <v>532</v>
      </c>
      <c r="H146" s="142">
        <v>7</v>
      </c>
      <c r="I146" s="143"/>
      <c r="J146" s="144">
        <f>ROUND(I146*H146,2)</f>
        <v>0</v>
      </c>
      <c r="K146" s="140" t="s">
        <v>381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1.1E-4</v>
      </c>
      <c r="R146" s="147">
        <f>Q146*H146</f>
        <v>7.7000000000000007E-4</v>
      </c>
      <c r="S146" s="147">
        <v>0</v>
      </c>
      <c r="T146" s="148">
        <f>S146*H146</f>
        <v>0</v>
      </c>
      <c r="AR146" s="149" t="s">
        <v>491</v>
      </c>
      <c r="AT146" s="149" t="s">
        <v>377</v>
      </c>
      <c r="AU146" s="149" t="s">
        <v>85</v>
      </c>
      <c r="AY146" s="17" t="s">
        <v>375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491</v>
      </c>
      <c r="BM146" s="149" t="s">
        <v>463</v>
      </c>
    </row>
    <row r="147" spans="2:65" s="12" customFormat="1" ht="11.25" x14ac:dyDescent="0.2">
      <c r="B147" s="151"/>
      <c r="D147" s="152" t="s">
        <v>384</v>
      </c>
      <c r="E147" s="153" t="s">
        <v>1</v>
      </c>
      <c r="F147" s="154" t="s">
        <v>5897</v>
      </c>
      <c r="H147" s="155">
        <v>7</v>
      </c>
      <c r="I147" s="156"/>
      <c r="L147" s="151"/>
      <c r="M147" s="157"/>
      <c r="T147" s="158"/>
      <c r="AT147" s="153" t="s">
        <v>384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375</v>
      </c>
    </row>
    <row r="148" spans="2:65" s="13" customFormat="1" ht="11.25" x14ac:dyDescent="0.2">
      <c r="B148" s="159"/>
      <c r="D148" s="152" t="s">
        <v>384</v>
      </c>
      <c r="E148" s="160" t="s">
        <v>1</v>
      </c>
      <c r="F148" s="161" t="s">
        <v>387</v>
      </c>
      <c r="H148" s="162">
        <v>7</v>
      </c>
      <c r="I148" s="163"/>
      <c r="L148" s="159"/>
      <c r="M148" s="164"/>
      <c r="T148" s="165"/>
      <c r="AT148" s="160" t="s">
        <v>384</v>
      </c>
      <c r="AU148" s="160" t="s">
        <v>85</v>
      </c>
      <c r="AV148" s="13" t="s">
        <v>382</v>
      </c>
      <c r="AW148" s="13" t="s">
        <v>32</v>
      </c>
      <c r="AX148" s="13" t="s">
        <v>83</v>
      </c>
      <c r="AY148" s="160" t="s">
        <v>375</v>
      </c>
    </row>
    <row r="149" spans="2:65" s="1" customFormat="1" ht="24.2" customHeight="1" x14ac:dyDescent="0.2">
      <c r="B149" s="32"/>
      <c r="C149" s="138" t="s">
        <v>418</v>
      </c>
      <c r="D149" s="138" t="s">
        <v>377</v>
      </c>
      <c r="E149" s="139" t="s">
        <v>2267</v>
      </c>
      <c r="F149" s="140" t="s">
        <v>2362</v>
      </c>
      <c r="G149" s="141" t="s">
        <v>1308</v>
      </c>
      <c r="H149" s="192"/>
      <c r="I149" s="143"/>
      <c r="J149" s="144">
        <f>ROUND(I149*H149,2)</f>
        <v>0</v>
      </c>
      <c r="K149" s="140" t="s">
        <v>381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491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491</v>
      </c>
      <c r="BM149" s="149" t="s">
        <v>5898</v>
      </c>
    </row>
    <row r="150" spans="2:65" s="11" customFormat="1" ht="22.9" customHeight="1" x14ac:dyDescent="0.2">
      <c r="B150" s="126"/>
      <c r="D150" s="127" t="s">
        <v>75</v>
      </c>
      <c r="E150" s="136" t="s">
        <v>2364</v>
      </c>
      <c r="F150" s="136" t="s">
        <v>2365</v>
      </c>
      <c r="I150" s="129"/>
      <c r="J150" s="137">
        <f>BK150</f>
        <v>0</v>
      </c>
      <c r="L150" s="126"/>
      <c r="M150" s="131"/>
      <c r="P150" s="132">
        <f>SUM(P151:P163)</f>
        <v>0</v>
      </c>
      <c r="R150" s="132">
        <f>SUM(R151:R163)</f>
        <v>1.6800000000000001E-3</v>
      </c>
      <c r="T150" s="133">
        <f>SUM(T151:T163)</f>
        <v>0</v>
      </c>
      <c r="AR150" s="127" t="s">
        <v>85</v>
      </c>
      <c r="AT150" s="134" t="s">
        <v>75</v>
      </c>
      <c r="AU150" s="134" t="s">
        <v>83</v>
      </c>
      <c r="AY150" s="127" t="s">
        <v>375</v>
      </c>
      <c r="BK150" s="135">
        <f>SUM(BK151:BK163)</f>
        <v>0</v>
      </c>
    </row>
    <row r="151" spans="2:65" s="1" customFormat="1" ht="24.2" customHeight="1" x14ac:dyDescent="0.2">
      <c r="B151" s="32"/>
      <c r="C151" s="138" t="s">
        <v>424</v>
      </c>
      <c r="D151" s="138" t="s">
        <v>377</v>
      </c>
      <c r="E151" s="139" t="s">
        <v>2369</v>
      </c>
      <c r="F151" s="140" t="s">
        <v>2370</v>
      </c>
      <c r="G151" s="141" t="s">
        <v>631</v>
      </c>
      <c r="H151" s="142">
        <v>7</v>
      </c>
      <c r="I151" s="143"/>
      <c r="J151" s="144">
        <f>ROUND(I151*H151,2)</f>
        <v>0</v>
      </c>
      <c r="K151" s="140" t="s">
        <v>2353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491</v>
      </c>
      <c r="AT151" s="149" t="s">
        <v>377</v>
      </c>
      <c r="AU151" s="149" t="s">
        <v>85</v>
      </c>
      <c r="AY151" s="17" t="s">
        <v>375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491</v>
      </c>
      <c r="BM151" s="149" t="s">
        <v>473</v>
      </c>
    </row>
    <row r="152" spans="2:65" s="12" customFormat="1" ht="11.25" x14ac:dyDescent="0.2">
      <c r="B152" s="151"/>
      <c r="D152" s="152" t="s">
        <v>384</v>
      </c>
      <c r="E152" s="153" t="s">
        <v>1</v>
      </c>
      <c r="F152" s="154" t="s">
        <v>5897</v>
      </c>
      <c r="H152" s="155">
        <v>7</v>
      </c>
      <c r="I152" s="156"/>
      <c r="L152" s="151"/>
      <c r="M152" s="157"/>
      <c r="T152" s="158"/>
      <c r="AT152" s="153" t="s">
        <v>384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375</v>
      </c>
    </row>
    <row r="153" spans="2:65" s="13" customFormat="1" ht="11.25" x14ac:dyDescent="0.2">
      <c r="B153" s="159"/>
      <c r="D153" s="152" t="s">
        <v>384</v>
      </c>
      <c r="E153" s="160" t="s">
        <v>1</v>
      </c>
      <c r="F153" s="161" t="s">
        <v>387</v>
      </c>
      <c r="H153" s="162">
        <v>7</v>
      </c>
      <c r="I153" s="163"/>
      <c r="L153" s="159"/>
      <c r="M153" s="164"/>
      <c r="T153" s="165"/>
      <c r="AT153" s="160" t="s">
        <v>384</v>
      </c>
      <c r="AU153" s="160" t="s">
        <v>85</v>
      </c>
      <c r="AV153" s="13" t="s">
        <v>382</v>
      </c>
      <c r="AW153" s="13" t="s">
        <v>32</v>
      </c>
      <c r="AX153" s="13" t="s">
        <v>83</v>
      </c>
      <c r="AY153" s="160" t="s">
        <v>375</v>
      </c>
    </row>
    <row r="154" spans="2:65" s="1" customFormat="1" ht="33" customHeight="1" x14ac:dyDescent="0.2">
      <c r="B154" s="32"/>
      <c r="C154" s="138" t="s">
        <v>428</v>
      </c>
      <c r="D154" s="138" t="s">
        <v>377</v>
      </c>
      <c r="E154" s="139" t="s">
        <v>2371</v>
      </c>
      <c r="F154" s="140" t="s">
        <v>2372</v>
      </c>
      <c r="G154" s="141" t="s">
        <v>631</v>
      </c>
      <c r="H154" s="142">
        <v>7</v>
      </c>
      <c r="I154" s="143"/>
      <c r="J154" s="144">
        <f>ROUND(I154*H154,2)</f>
        <v>0</v>
      </c>
      <c r="K154" s="140" t="s">
        <v>2353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491</v>
      </c>
      <c r="AT154" s="149" t="s">
        <v>377</v>
      </c>
      <c r="AU154" s="149" t="s">
        <v>85</v>
      </c>
      <c r="AY154" s="17" t="s">
        <v>375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491</v>
      </c>
      <c r="BM154" s="149" t="s">
        <v>491</v>
      </c>
    </row>
    <row r="155" spans="2:65" s="12" customFormat="1" ht="11.25" x14ac:dyDescent="0.2">
      <c r="B155" s="151"/>
      <c r="D155" s="152" t="s">
        <v>384</v>
      </c>
      <c r="E155" s="153" t="s">
        <v>1</v>
      </c>
      <c r="F155" s="154" t="s">
        <v>5897</v>
      </c>
      <c r="H155" s="155">
        <v>7</v>
      </c>
      <c r="I155" s="156"/>
      <c r="L155" s="151"/>
      <c r="M155" s="157"/>
      <c r="T155" s="158"/>
      <c r="AT155" s="153" t="s">
        <v>384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375</v>
      </c>
    </row>
    <row r="156" spans="2:65" s="13" customFormat="1" ht="11.25" x14ac:dyDescent="0.2">
      <c r="B156" s="159"/>
      <c r="D156" s="152" t="s">
        <v>384</v>
      </c>
      <c r="E156" s="160" t="s">
        <v>1</v>
      </c>
      <c r="F156" s="161" t="s">
        <v>387</v>
      </c>
      <c r="H156" s="162">
        <v>7</v>
      </c>
      <c r="I156" s="163"/>
      <c r="L156" s="159"/>
      <c r="M156" s="164"/>
      <c r="T156" s="165"/>
      <c r="AT156" s="160" t="s">
        <v>384</v>
      </c>
      <c r="AU156" s="160" t="s">
        <v>85</v>
      </c>
      <c r="AV156" s="13" t="s">
        <v>382</v>
      </c>
      <c r="AW156" s="13" t="s">
        <v>32</v>
      </c>
      <c r="AX156" s="13" t="s">
        <v>83</v>
      </c>
      <c r="AY156" s="160" t="s">
        <v>375</v>
      </c>
    </row>
    <row r="157" spans="2:65" s="1" customFormat="1" ht="21.75" customHeight="1" x14ac:dyDescent="0.2">
      <c r="B157" s="32"/>
      <c r="C157" s="138" t="s">
        <v>435</v>
      </c>
      <c r="D157" s="138" t="s">
        <v>377</v>
      </c>
      <c r="E157" s="139" t="s">
        <v>2373</v>
      </c>
      <c r="F157" s="140" t="s">
        <v>2374</v>
      </c>
      <c r="G157" s="141" t="s">
        <v>657</v>
      </c>
      <c r="H157" s="142">
        <v>60</v>
      </c>
      <c r="I157" s="143"/>
      <c r="J157" s="144">
        <f>ROUND(I157*H157,2)</f>
        <v>0</v>
      </c>
      <c r="K157" s="140" t="s">
        <v>1659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491</v>
      </c>
      <c r="AT157" s="149" t="s">
        <v>377</v>
      </c>
      <c r="AU157" s="149" t="s">
        <v>85</v>
      </c>
      <c r="AY157" s="17" t="s">
        <v>375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491</v>
      </c>
      <c r="BM157" s="149" t="s">
        <v>503</v>
      </c>
    </row>
    <row r="158" spans="2:65" s="12" customFormat="1" ht="11.25" x14ac:dyDescent="0.2">
      <c r="B158" s="151"/>
      <c r="D158" s="152" t="s">
        <v>384</v>
      </c>
      <c r="E158" s="153" t="s">
        <v>1</v>
      </c>
      <c r="F158" s="154" t="s">
        <v>5899</v>
      </c>
      <c r="H158" s="155">
        <v>60</v>
      </c>
      <c r="I158" s="156"/>
      <c r="L158" s="151"/>
      <c r="M158" s="157"/>
      <c r="T158" s="158"/>
      <c r="AT158" s="153" t="s">
        <v>384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375</v>
      </c>
    </row>
    <row r="159" spans="2:65" s="13" customFormat="1" ht="11.25" x14ac:dyDescent="0.2">
      <c r="B159" s="159"/>
      <c r="D159" s="152" t="s">
        <v>384</v>
      </c>
      <c r="E159" s="160" t="s">
        <v>1</v>
      </c>
      <c r="F159" s="161" t="s">
        <v>387</v>
      </c>
      <c r="H159" s="162">
        <v>60</v>
      </c>
      <c r="I159" s="163"/>
      <c r="L159" s="159"/>
      <c r="M159" s="164"/>
      <c r="T159" s="165"/>
      <c r="AT159" s="160" t="s">
        <v>384</v>
      </c>
      <c r="AU159" s="160" t="s">
        <v>85</v>
      </c>
      <c r="AV159" s="13" t="s">
        <v>382</v>
      </c>
      <c r="AW159" s="13" t="s">
        <v>32</v>
      </c>
      <c r="AX159" s="13" t="s">
        <v>83</v>
      </c>
      <c r="AY159" s="160" t="s">
        <v>375</v>
      </c>
    </row>
    <row r="160" spans="2:65" s="1" customFormat="1" ht="24.2" customHeight="1" x14ac:dyDescent="0.2">
      <c r="B160" s="32"/>
      <c r="C160" s="138" t="s">
        <v>451</v>
      </c>
      <c r="D160" s="138" t="s">
        <v>377</v>
      </c>
      <c r="E160" s="139" t="s">
        <v>2376</v>
      </c>
      <c r="F160" s="140" t="s">
        <v>2377</v>
      </c>
      <c r="G160" s="141" t="s">
        <v>532</v>
      </c>
      <c r="H160" s="142">
        <v>7</v>
      </c>
      <c r="I160" s="143"/>
      <c r="J160" s="144">
        <f>ROUND(I160*H160,2)</f>
        <v>0</v>
      </c>
      <c r="K160" s="140" t="s">
        <v>381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2.4000000000000001E-4</v>
      </c>
      <c r="R160" s="147">
        <f>Q160*H160</f>
        <v>1.6800000000000001E-3</v>
      </c>
      <c r="S160" s="147">
        <v>0</v>
      </c>
      <c r="T160" s="148">
        <f>S160*H160</f>
        <v>0</v>
      </c>
      <c r="AR160" s="149" t="s">
        <v>491</v>
      </c>
      <c r="AT160" s="149" t="s">
        <v>377</v>
      </c>
      <c r="AU160" s="149" t="s">
        <v>85</v>
      </c>
      <c r="AY160" s="17" t="s">
        <v>375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491</v>
      </c>
      <c r="BM160" s="149" t="s">
        <v>529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5897</v>
      </c>
      <c r="H161" s="155">
        <v>7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3" customFormat="1" ht="11.25" x14ac:dyDescent="0.2">
      <c r="B162" s="159"/>
      <c r="D162" s="152" t="s">
        <v>384</v>
      </c>
      <c r="E162" s="160" t="s">
        <v>1</v>
      </c>
      <c r="F162" s="161" t="s">
        <v>387</v>
      </c>
      <c r="H162" s="162">
        <v>7</v>
      </c>
      <c r="I162" s="163"/>
      <c r="L162" s="159"/>
      <c r="M162" s="164"/>
      <c r="T162" s="165"/>
      <c r="AT162" s="160" t="s">
        <v>384</v>
      </c>
      <c r="AU162" s="160" t="s">
        <v>85</v>
      </c>
      <c r="AV162" s="13" t="s">
        <v>382</v>
      </c>
      <c r="AW162" s="13" t="s">
        <v>32</v>
      </c>
      <c r="AX162" s="13" t="s">
        <v>83</v>
      </c>
      <c r="AY162" s="160" t="s">
        <v>375</v>
      </c>
    </row>
    <row r="163" spans="2:65" s="1" customFormat="1" ht="24.2" customHeight="1" x14ac:dyDescent="0.2">
      <c r="B163" s="32"/>
      <c r="C163" s="138" t="s">
        <v>463</v>
      </c>
      <c r="D163" s="138" t="s">
        <v>377</v>
      </c>
      <c r="E163" s="139" t="s">
        <v>2378</v>
      </c>
      <c r="F163" s="140" t="s">
        <v>2379</v>
      </c>
      <c r="G163" s="141" t="s">
        <v>1308</v>
      </c>
      <c r="H163" s="192"/>
      <c r="I163" s="143"/>
      <c r="J163" s="144">
        <f>ROUND(I163*H163,2)</f>
        <v>0</v>
      </c>
      <c r="K163" s="140" t="s">
        <v>381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491</v>
      </c>
      <c r="AT163" s="149" t="s">
        <v>377</v>
      </c>
      <c r="AU163" s="149" t="s">
        <v>85</v>
      </c>
      <c r="AY163" s="17" t="s">
        <v>375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491</v>
      </c>
      <c r="BM163" s="149" t="s">
        <v>5900</v>
      </c>
    </row>
    <row r="164" spans="2:65" s="11" customFormat="1" ht="25.9" customHeight="1" x14ac:dyDescent="0.2">
      <c r="B164" s="126"/>
      <c r="D164" s="127" t="s">
        <v>75</v>
      </c>
      <c r="E164" s="128" t="s">
        <v>2334</v>
      </c>
      <c r="F164" s="128" t="s">
        <v>2335</v>
      </c>
      <c r="I164" s="129"/>
      <c r="J164" s="130">
        <f>BK164</f>
        <v>0</v>
      </c>
      <c r="L164" s="126"/>
      <c r="M164" s="131"/>
      <c r="P164" s="132">
        <f>P165</f>
        <v>0</v>
      </c>
      <c r="R164" s="132">
        <f>R165</f>
        <v>0</v>
      </c>
      <c r="T164" s="133">
        <f>T165</f>
        <v>0</v>
      </c>
      <c r="AR164" s="127" t="s">
        <v>382</v>
      </c>
      <c r="AT164" s="134" t="s">
        <v>75</v>
      </c>
      <c r="AU164" s="134" t="s">
        <v>76</v>
      </c>
      <c r="AY164" s="127" t="s">
        <v>375</v>
      </c>
      <c r="BK164" s="135">
        <f>BK165</f>
        <v>0</v>
      </c>
    </row>
    <row r="165" spans="2:65" s="1" customFormat="1" ht="21.75" customHeight="1" x14ac:dyDescent="0.2">
      <c r="B165" s="32"/>
      <c r="C165" s="138" t="s">
        <v>467</v>
      </c>
      <c r="D165" s="138" t="s">
        <v>377</v>
      </c>
      <c r="E165" s="139" t="s">
        <v>2340</v>
      </c>
      <c r="F165" s="140" t="s">
        <v>2341</v>
      </c>
      <c r="G165" s="141" t="s">
        <v>2338</v>
      </c>
      <c r="H165" s="142">
        <v>10</v>
      </c>
      <c r="I165" s="143"/>
      <c r="J165" s="144">
        <f>ROUND(I165*H165,2)</f>
        <v>0</v>
      </c>
      <c r="K165" s="140" t="s">
        <v>381</v>
      </c>
      <c r="L165" s="32"/>
      <c r="M165" s="196" t="s">
        <v>1</v>
      </c>
      <c r="N165" s="197" t="s">
        <v>41</v>
      </c>
      <c r="O165" s="198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149" t="s">
        <v>2339</v>
      </c>
      <c r="AT165" s="149" t="s">
        <v>377</v>
      </c>
      <c r="AU165" s="149" t="s">
        <v>83</v>
      </c>
      <c r="AY165" s="17" t="s">
        <v>375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2339</v>
      </c>
      <c r="BM165" s="149" t="s">
        <v>540</v>
      </c>
    </row>
    <row r="166" spans="2:65" s="1" customFormat="1" ht="6.95" customHeight="1" x14ac:dyDescent="0.2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izGCP9gCNs5EzvXfetRUP0HomLro/YcnlNrV2nx7lfglmm9zrIx3xk/jJmKE0MvOA/jvcwQpV8bQF358xtd5rQ==" saltValue="0+ez7WO0pcAnpYdwBp99x5TyMaZeBRUdTuAb0LkjKkD/Cad+l6nilz3A5yvKEOfuW66JJWkuiwduiigmoo/7LQ==" spinCount="100000" sheet="1" objects="1" scenarios="1" formatColumns="0" formatRows="0" autoFilter="0"/>
  <autoFilter ref="C127:K165" xr:uid="{00000000-0009-0000-0000-000011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5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157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4382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5901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ROUND(J129,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ROUND((SUM(BE129:BE258)),  2)</f>
        <v>0</v>
      </c>
      <c r="I37" s="98">
        <v>0.21</v>
      </c>
      <c r="J37" s="85">
        <f>ROUND(((SUM(BE129:BE258))*I37),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ROUND((SUM(BF129:BF258)),  2)</f>
        <v>0</v>
      </c>
      <c r="I38" s="98">
        <v>0.15</v>
      </c>
      <c r="J38" s="85">
        <f>ROUND(((SUM(BF129:BF258))*I38),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ROUND((SUM(BG129:BG258)),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ROUND((SUM(BH129:BH258)),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ROUND((SUM(BI129:BI258)),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4382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02.04 - VYTÁPĚNÍ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J129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 x14ac:dyDescent="0.2">
      <c r="B102" s="114"/>
      <c r="D102" s="115" t="s">
        <v>2384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 x14ac:dyDescent="0.2">
      <c r="B103" s="114"/>
      <c r="D103" s="115" t="s">
        <v>2385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9" customFormat="1" ht="19.899999999999999" customHeight="1" x14ac:dyDescent="0.2">
      <c r="B104" s="114"/>
      <c r="D104" s="115" t="s">
        <v>2386</v>
      </c>
      <c r="E104" s="116"/>
      <c r="F104" s="116"/>
      <c r="G104" s="116"/>
      <c r="H104" s="116"/>
      <c r="I104" s="116"/>
      <c r="J104" s="117">
        <f>J170</f>
        <v>0</v>
      </c>
      <c r="L104" s="114"/>
    </row>
    <row r="105" spans="2:47" s="8" customFormat="1" ht="24.95" customHeight="1" x14ac:dyDescent="0.2">
      <c r="B105" s="110"/>
      <c r="D105" s="111" t="s">
        <v>2108</v>
      </c>
      <c r="E105" s="112"/>
      <c r="F105" s="112"/>
      <c r="G105" s="112"/>
      <c r="H105" s="112"/>
      <c r="I105" s="112"/>
      <c r="J105" s="113">
        <f>J243</f>
        <v>0</v>
      </c>
      <c r="L105" s="110"/>
    </row>
    <row r="106" spans="2:47" s="1" customFormat="1" ht="21.75" customHeight="1" x14ac:dyDescent="0.2">
      <c r="B106" s="32"/>
      <c r="L106" s="32"/>
    </row>
    <row r="107" spans="2:47" s="1" customFormat="1" ht="6.95" customHeight="1" x14ac:dyDescent="0.2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 x14ac:dyDescent="0.2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 x14ac:dyDescent="0.2">
      <c r="B112" s="32"/>
      <c r="C112" s="21" t="s">
        <v>360</v>
      </c>
      <c r="L112" s="32"/>
    </row>
    <row r="113" spans="2:20" s="1" customFormat="1" ht="6.95" customHeight="1" x14ac:dyDescent="0.2">
      <c r="B113" s="32"/>
      <c r="L113" s="32"/>
    </row>
    <row r="114" spans="2:20" s="1" customFormat="1" ht="12" customHeight="1" x14ac:dyDescent="0.2">
      <c r="B114" s="32"/>
      <c r="C114" s="27" t="s">
        <v>16</v>
      </c>
      <c r="L114" s="32"/>
    </row>
    <row r="115" spans="2:20" s="1" customFormat="1" ht="26.25" customHeight="1" x14ac:dyDescent="0.2">
      <c r="B115" s="32"/>
      <c r="E115" s="258" t="str">
        <f>E7</f>
        <v>PŘÍSTAVBA A STAVEBNÍ ÚPRAVY  DÍLEN HORSKÁ 258, VRCHLABÍ</v>
      </c>
      <c r="F115" s="259"/>
      <c r="G115" s="259"/>
      <c r="H115" s="259"/>
      <c r="L115" s="32"/>
    </row>
    <row r="116" spans="2:20" ht="12" customHeight="1" x14ac:dyDescent="0.2">
      <c r="B116" s="20"/>
      <c r="C116" s="27" t="s">
        <v>216</v>
      </c>
      <c r="L116" s="20"/>
    </row>
    <row r="117" spans="2:20" ht="16.5" customHeight="1" x14ac:dyDescent="0.2">
      <c r="B117" s="20"/>
      <c r="E117" s="258" t="s">
        <v>4379</v>
      </c>
      <c r="F117" s="219"/>
      <c r="G117" s="219"/>
      <c r="H117" s="219"/>
      <c r="L117" s="20"/>
    </row>
    <row r="118" spans="2:20" ht="12" customHeight="1" x14ac:dyDescent="0.2">
      <c r="B118" s="20"/>
      <c r="C118" s="27" t="s">
        <v>224</v>
      </c>
      <c r="L118" s="20"/>
    </row>
    <row r="119" spans="2:20" s="1" customFormat="1" ht="16.5" customHeight="1" x14ac:dyDescent="0.2">
      <c r="B119" s="32"/>
      <c r="E119" s="251" t="s">
        <v>4382</v>
      </c>
      <c r="F119" s="260"/>
      <c r="G119" s="260"/>
      <c r="H119" s="260"/>
      <c r="L119" s="32"/>
    </row>
    <row r="120" spans="2:20" s="1" customFormat="1" ht="12" customHeight="1" x14ac:dyDescent="0.2">
      <c r="B120" s="32"/>
      <c r="C120" s="27" t="s">
        <v>231</v>
      </c>
      <c r="L120" s="32"/>
    </row>
    <row r="121" spans="2:20" s="1" customFormat="1" ht="16.5" customHeight="1" x14ac:dyDescent="0.2">
      <c r="B121" s="32"/>
      <c r="E121" s="240" t="str">
        <f>E13</f>
        <v>SO 02.04 - VYTÁPĚNÍ II.etapa STAVEBNÍ ÚPRAVY</v>
      </c>
      <c r="F121" s="260"/>
      <c r="G121" s="260"/>
      <c r="H121" s="260"/>
      <c r="L121" s="32"/>
    </row>
    <row r="122" spans="2:20" s="1" customFormat="1" ht="6.95" customHeight="1" x14ac:dyDescent="0.2">
      <c r="B122" s="32"/>
      <c r="L122" s="32"/>
    </row>
    <row r="123" spans="2:20" s="1" customFormat="1" ht="12" customHeight="1" x14ac:dyDescent="0.2">
      <c r="B123" s="32"/>
      <c r="C123" s="27" t="s">
        <v>20</v>
      </c>
      <c r="F123" s="25" t="str">
        <f>F16</f>
        <v>Vrchlabí</v>
      </c>
      <c r="I123" s="27" t="s">
        <v>22</v>
      </c>
      <c r="J123" s="52" t="str">
        <f>IF(J16="","",J16)</f>
        <v>25. 10. 2023</v>
      </c>
      <c r="L123" s="32"/>
    </row>
    <row r="124" spans="2:20" s="1" customFormat="1" ht="6.95" customHeight="1" x14ac:dyDescent="0.2">
      <c r="B124" s="32"/>
      <c r="L124" s="32"/>
    </row>
    <row r="125" spans="2:20" s="1" customFormat="1" ht="15.2" customHeight="1" x14ac:dyDescent="0.2">
      <c r="B125" s="32"/>
      <c r="C125" s="27" t="s">
        <v>24</v>
      </c>
      <c r="F125" s="25" t="str">
        <f>E19</f>
        <v>Královéhradecký kraj</v>
      </c>
      <c r="I125" s="27" t="s">
        <v>30</v>
      </c>
      <c r="J125" s="30" t="str">
        <f>E25</f>
        <v xml:space="preserve"> </v>
      </c>
      <c r="L125" s="32"/>
    </row>
    <row r="126" spans="2:20" s="1" customFormat="1" ht="15.2" customHeight="1" x14ac:dyDescent="0.2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IRBOS s.r.o.</v>
      </c>
      <c r="L126" s="32"/>
    </row>
    <row r="127" spans="2:20" s="1" customFormat="1" ht="10.35" customHeight="1" x14ac:dyDescent="0.2">
      <c r="B127" s="32"/>
      <c r="L127" s="32"/>
    </row>
    <row r="128" spans="2:20" s="10" customFormat="1" ht="29.25" customHeight="1" x14ac:dyDescent="0.2">
      <c r="B128" s="118"/>
      <c r="C128" s="119" t="s">
        <v>361</v>
      </c>
      <c r="D128" s="120" t="s">
        <v>61</v>
      </c>
      <c r="E128" s="120" t="s">
        <v>57</v>
      </c>
      <c r="F128" s="120" t="s">
        <v>58</v>
      </c>
      <c r="G128" s="120" t="s">
        <v>362</v>
      </c>
      <c r="H128" s="120" t="s">
        <v>363</v>
      </c>
      <c r="I128" s="120" t="s">
        <v>364</v>
      </c>
      <c r="J128" s="120" t="s">
        <v>329</v>
      </c>
      <c r="K128" s="121" t="s">
        <v>365</v>
      </c>
      <c r="L128" s="118"/>
      <c r="M128" s="59" t="s">
        <v>1</v>
      </c>
      <c r="N128" s="60" t="s">
        <v>40</v>
      </c>
      <c r="O128" s="60" t="s">
        <v>366</v>
      </c>
      <c r="P128" s="60" t="s">
        <v>367</v>
      </c>
      <c r="Q128" s="60" t="s">
        <v>368</v>
      </c>
      <c r="R128" s="60" t="s">
        <v>369</v>
      </c>
      <c r="S128" s="60" t="s">
        <v>370</v>
      </c>
      <c r="T128" s="61" t="s">
        <v>371</v>
      </c>
    </row>
    <row r="129" spans="2:65" s="1" customFormat="1" ht="22.9" customHeight="1" x14ac:dyDescent="0.25">
      <c r="B129" s="32"/>
      <c r="C129" s="64" t="s">
        <v>372</v>
      </c>
      <c r="J129" s="122">
        <f>BK129</f>
        <v>0</v>
      </c>
      <c r="L129" s="32"/>
      <c r="M129" s="62"/>
      <c r="N129" s="53"/>
      <c r="O129" s="53"/>
      <c r="P129" s="123">
        <f>P130+P243</f>
        <v>0</v>
      </c>
      <c r="Q129" s="53"/>
      <c r="R129" s="123">
        <f>R130+R243</f>
        <v>2.7392300000000001</v>
      </c>
      <c r="S129" s="53"/>
      <c r="T129" s="124">
        <f>T130+T243</f>
        <v>0</v>
      </c>
      <c r="AT129" s="17" t="s">
        <v>75</v>
      </c>
      <c r="AU129" s="17" t="s">
        <v>331</v>
      </c>
      <c r="BK129" s="125">
        <f>BK130+BK243</f>
        <v>0</v>
      </c>
    </row>
    <row r="130" spans="2:65" s="11" customFormat="1" ht="25.9" customHeight="1" x14ac:dyDescent="0.2">
      <c r="B130" s="126"/>
      <c r="D130" s="127" t="s">
        <v>75</v>
      </c>
      <c r="E130" s="128" t="s">
        <v>1253</v>
      </c>
      <c r="F130" s="128" t="s">
        <v>1254</v>
      </c>
      <c r="I130" s="129"/>
      <c r="J130" s="130">
        <f>BK130</f>
        <v>0</v>
      </c>
      <c r="L130" s="126"/>
      <c r="M130" s="131"/>
      <c r="P130" s="132">
        <f>P131+P150+P170</f>
        <v>0</v>
      </c>
      <c r="R130" s="132">
        <f>R131+R150+R170</f>
        <v>2.7392300000000001</v>
      </c>
      <c r="T130" s="133">
        <f>T131+T150+T170</f>
        <v>0</v>
      </c>
      <c r="AR130" s="127" t="s">
        <v>85</v>
      </c>
      <c r="AT130" s="134" t="s">
        <v>75</v>
      </c>
      <c r="AU130" s="134" t="s">
        <v>76</v>
      </c>
      <c r="AY130" s="127" t="s">
        <v>375</v>
      </c>
      <c r="BK130" s="135">
        <f>BK131+BK150+BK170</f>
        <v>0</v>
      </c>
    </row>
    <row r="131" spans="2:65" s="11" customFormat="1" ht="22.9" customHeight="1" x14ac:dyDescent="0.2">
      <c r="B131" s="126"/>
      <c r="D131" s="127" t="s">
        <v>75</v>
      </c>
      <c r="E131" s="136" t="s">
        <v>2505</v>
      </c>
      <c r="F131" s="136" t="s">
        <v>2506</v>
      </c>
      <c r="I131" s="129"/>
      <c r="J131" s="137">
        <f>BK131</f>
        <v>0</v>
      </c>
      <c r="L131" s="126"/>
      <c r="M131" s="131"/>
      <c r="P131" s="132">
        <f>SUM(P132:P149)</f>
        <v>0</v>
      </c>
      <c r="R131" s="132">
        <f>SUM(R132:R149)</f>
        <v>0.5202</v>
      </c>
      <c r="T131" s="133">
        <f>SUM(T132:T149)</f>
        <v>0</v>
      </c>
      <c r="AR131" s="127" t="s">
        <v>85</v>
      </c>
      <c r="AT131" s="134" t="s">
        <v>75</v>
      </c>
      <c r="AU131" s="134" t="s">
        <v>83</v>
      </c>
      <c r="AY131" s="127" t="s">
        <v>375</v>
      </c>
      <c r="BK131" s="135">
        <f>SUM(BK132:BK149)</f>
        <v>0</v>
      </c>
    </row>
    <row r="132" spans="2:65" s="1" customFormat="1" ht="21.75" customHeight="1" x14ac:dyDescent="0.2">
      <c r="B132" s="32"/>
      <c r="C132" s="138" t="s">
        <v>413</v>
      </c>
      <c r="D132" s="138" t="s">
        <v>377</v>
      </c>
      <c r="E132" s="139" t="s">
        <v>5902</v>
      </c>
      <c r="F132" s="140" t="s">
        <v>5903</v>
      </c>
      <c r="G132" s="141" t="s">
        <v>641</v>
      </c>
      <c r="H132" s="142">
        <v>360</v>
      </c>
      <c r="I132" s="143"/>
      <c r="J132" s="144">
        <f t="shared" ref="J132:J137" si="0">ROUND(I132*H132,2)</f>
        <v>0</v>
      </c>
      <c r="K132" s="140" t="s">
        <v>381</v>
      </c>
      <c r="L132" s="32"/>
      <c r="M132" s="145" t="s">
        <v>1</v>
      </c>
      <c r="N132" s="146" t="s">
        <v>41</v>
      </c>
      <c r="P132" s="147">
        <f t="shared" ref="P132:P137" si="1">O132*H132</f>
        <v>0</v>
      </c>
      <c r="Q132" s="147">
        <v>5.5000000000000003E-4</v>
      </c>
      <c r="R132" s="147">
        <f t="shared" ref="R132:R137" si="2">Q132*H132</f>
        <v>0.19800000000000001</v>
      </c>
      <c r="S132" s="147">
        <v>0</v>
      </c>
      <c r="T132" s="148">
        <f t="shared" ref="T132:T137" si="3">S132*H132</f>
        <v>0</v>
      </c>
      <c r="AR132" s="149" t="s">
        <v>491</v>
      </c>
      <c r="AT132" s="149" t="s">
        <v>377</v>
      </c>
      <c r="AU132" s="149" t="s">
        <v>85</v>
      </c>
      <c r="AY132" s="17" t="s">
        <v>375</v>
      </c>
      <c r="BE132" s="150">
        <f t="shared" ref="BE132:BE137" si="4">IF(N132="základní",J132,0)</f>
        <v>0</v>
      </c>
      <c r="BF132" s="150">
        <f t="shared" ref="BF132:BF137" si="5">IF(N132="snížená",J132,0)</f>
        <v>0</v>
      </c>
      <c r="BG132" s="150">
        <f t="shared" ref="BG132:BG137" si="6">IF(N132="zákl. přenesená",J132,0)</f>
        <v>0</v>
      </c>
      <c r="BH132" s="150">
        <f t="shared" ref="BH132:BH137" si="7">IF(N132="sníž. přenesená",J132,0)</f>
        <v>0</v>
      </c>
      <c r="BI132" s="150">
        <f t="shared" ref="BI132:BI137" si="8">IF(N132="nulová",J132,0)</f>
        <v>0</v>
      </c>
      <c r="BJ132" s="17" t="s">
        <v>83</v>
      </c>
      <c r="BK132" s="150">
        <f t="shared" ref="BK132:BK137" si="9">ROUND(I132*H132,2)</f>
        <v>0</v>
      </c>
      <c r="BL132" s="17" t="s">
        <v>491</v>
      </c>
      <c r="BM132" s="149" t="s">
        <v>463</v>
      </c>
    </row>
    <row r="133" spans="2:65" s="1" customFormat="1" ht="21.75" customHeight="1" x14ac:dyDescent="0.2">
      <c r="B133" s="32"/>
      <c r="C133" s="138" t="s">
        <v>418</v>
      </c>
      <c r="D133" s="138" t="s">
        <v>377</v>
      </c>
      <c r="E133" s="139" t="s">
        <v>5904</v>
      </c>
      <c r="F133" s="140" t="s">
        <v>5905</v>
      </c>
      <c r="G133" s="141" t="s">
        <v>641</v>
      </c>
      <c r="H133" s="142">
        <v>180</v>
      </c>
      <c r="I133" s="143"/>
      <c r="J133" s="144">
        <f t="shared" si="0"/>
        <v>0</v>
      </c>
      <c r="K133" s="140" t="s">
        <v>381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491</v>
      </c>
      <c r="AT133" s="149" t="s">
        <v>377</v>
      </c>
      <c r="AU133" s="149" t="s">
        <v>85</v>
      </c>
      <c r="AY133" s="17" t="s">
        <v>375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491</v>
      </c>
      <c r="BM133" s="149" t="s">
        <v>473</v>
      </c>
    </row>
    <row r="134" spans="2:65" s="1" customFormat="1" ht="21.75" customHeight="1" x14ac:dyDescent="0.2">
      <c r="B134" s="32"/>
      <c r="C134" s="138" t="s">
        <v>424</v>
      </c>
      <c r="D134" s="138" t="s">
        <v>377</v>
      </c>
      <c r="E134" s="139" t="s">
        <v>5906</v>
      </c>
      <c r="F134" s="140" t="s">
        <v>5907</v>
      </c>
      <c r="G134" s="141" t="s">
        <v>641</v>
      </c>
      <c r="H134" s="142">
        <v>288</v>
      </c>
      <c r="I134" s="143"/>
      <c r="J134" s="144">
        <f t="shared" si="0"/>
        <v>0</v>
      </c>
      <c r="K134" s="140" t="s">
        <v>381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7.1000000000000002E-4</v>
      </c>
      <c r="R134" s="147">
        <f t="shared" si="2"/>
        <v>0.20448</v>
      </c>
      <c r="S134" s="147">
        <v>0</v>
      </c>
      <c r="T134" s="148">
        <f t="shared" si="3"/>
        <v>0</v>
      </c>
      <c r="AR134" s="149" t="s">
        <v>491</v>
      </c>
      <c r="AT134" s="149" t="s">
        <v>377</v>
      </c>
      <c r="AU134" s="149" t="s">
        <v>85</v>
      </c>
      <c r="AY134" s="17" t="s">
        <v>375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491</v>
      </c>
      <c r="BM134" s="149" t="s">
        <v>491</v>
      </c>
    </row>
    <row r="135" spans="2:65" s="1" customFormat="1" ht="21.75" customHeight="1" x14ac:dyDescent="0.2">
      <c r="B135" s="32"/>
      <c r="C135" s="138" t="s">
        <v>428</v>
      </c>
      <c r="D135" s="138" t="s">
        <v>377</v>
      </c>
      <c r="E135" s="139" t="s">
        <v>2530</v>
      </c>
      <c r="F135" s="140" t="s">
        <v>2531</v>
      </c>
      <c r="G135" s="141" t="s">
        <v>641</v>
      </c>
      <c r="H135" s="142">
        <v>36</v>
      </c>
      <c r="I135" s="143"/>
      <c r="J135" s="144">
        <f t="shared" si="0"/>
        <v>0</v>
      </c>
      <c r="K135" s="140" t="s">
        <v>381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1.25E-3</v>
      </c>
      <c r="R135" s="147">
        <f t="shared" si="2"/>
        <v>4.4999999999999998E-2</v>
      </c>
      <c r="S135" s="147">
        <v>0</v>
      </c>
      <c r="T135" s="148">
        <f t="shared" si="3"/>
        <v>0</v>
      </c>
      <c r="AR135" s="149" t="s">
        <v>491</v>
      </c>
      <c r="AT135" s="149" t="s">
        <v>377</v>
      </c>
      <c r="AU135" s="149" t="s">
        <v>85</v>
      </c>
      <c r="AY135" s="17" t="s">
        <v>375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491</v>
      </c>
      <c r="BM135" s="149" t="s">
        <v>503</v>
      </c>
    </row>
    <row r="136" spans="2:65" s="1" customFormat="1" ht="21.75" customHeight="1" x14ac:dyDescent="0.2">
      <c r="B136" s="32"/>
      <c r="C136" s="138" t="s">
        <v>435</v>
      </c>
      <c r="D136" s="138" t="s">
        <v>377</v>
      </c>
      <c r="E136" s="139" t="s">
        <v>2532</v>
      </c>
      <c r="F136" s="140" t="s">
        <v>2533</v>
      </c>
      <c r="G136" s="141" t="s">
        <v>641</v>
      </c>
      <c r="H136" s="142">
        <v>36</v>
      </c>
      <c r="I136" s="143"/>
      <c r="J136" s="144">
        <f t="shared" si="0"/>
        <v>0</v>
      </c>
      <c r="K136" s="140" t="s">
        <v>381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1.97E-3</v>
      </c>
      <c r="R136" s="147">
        <f t="shared" si="2"/>
        <v>7.0919999999999997E-2</v>
      </c>
      <c r="S136" s="147">
        <v>0</v>
      </c>
      <c r="T136" s="148">
        <f t="shared" si="3"/>
        <v>0</v>
      </c>
      <c r="AR136" s="149" t="s">
        <v>491</v>
      </c>
      <c r="AT136" s="149" t="s">
        <v>377</v>
      </c>
      <c r="AU136" s="149" t="s">
        <v>85</v>
      </c>
      <c r="AY136" s="17" t="s">
        <v>375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491</v>
      </c>
      <c r="BM136" s="149" t="s">
        <v>529</v>
      </c>
    </row>
    <row r="137" spans="2:65" s="1" customFormat="1" ht="24.2" customHeight="1" x14ac:dyDescent="0.2">
      <c r="B137" s="32"/>
      <c r="C137" s="138" t="s">
        <v>451</v>
      </c>
      <c r="D137" s="138" t="s">
        <v>377</v>
      </c>
      <c r="E137" s="139" t="s">
        <v>2534</v>
      </c>
      <c r="F137" s="140" t="s">
        <v>2535</v>
      </c>
      <c r="G137" s="141" t="s">
        <v>532</v>
      </c>
      <c r="H137" s="142">
        <v>180</v>
      </c>
      <c r="I137" s="143"/>
      <c r="J137" s="144">
        <f t="shared" si="0"/>
        <v>0</v>
      </c>
      <c r="K137" s="140" t="s">
        <v>381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1.0000000000000001E-5</v>
      </c>
      <c r="R137" s="147">
        <f t="shared" si="2"/>
        <v>1.8000000000000002E-3</v>
      </c>
      <c r="S137" s="147">
        <v>0</v>
      </c>
      <c r="T137" s="148">
        <f t="shared" si="3"/>
        <v>0</v>
      </c>
      <c r="AR137" s="149" t="s">
        <v>491</v>
      </c>
      <c r="AT137" s="149" t="s">
        <v>377</v>
      </c>
      <c r="AU137" s="149" t="s">
        <v>85</v>
      </c>
      <c r="AY137" s="17" t="s">
        <v>375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491</v>
      </c>
      <c r="BM137" s="149" t="s">
        <v>540</v>
      </c>
    </row>
    <row r="138" spans="2:65" s="12" customFormat="1" ht="11.25" x14ac:dyDescent="0.2">
      <c r="B138" s="151"/>
      <c r="D138" s="152" t="s">
        <v>384</v>
      </c>
      <c r="E138" s="153" t="s">
        <v>1</v>
      </c>
      <c r="F138" s="154" t="s">
        <v>5908</v>
      </c>
      <c r="H138" s="155">
        <v>180</v>
      </c>
      <c r="I138" s="156"/>
      <c r="L138" s="151"/>
      <c r="M138" s="157"/>
      <c r="T138" s="158"/>
      <c r="AT138" s="153" t="s">
        <v>384</v>
      </c>
      <c r="AU138" s="153" t="s">
        <v>85</v>
      </c>
      <c r="AV138" s="12" t="s">
        <v>85</v>
      </c>
      <c r="AW138" s="12" t="s">
        <v>32</v>
      </c>
      <c r="AX138" s="12" t="s">
        <v>76</v>
      </c>
      <c r="AY138" s="153" t="s">
        <v>375</v>
      </c>
    </row>
    <row r="139" spans="2:65" s="13" customFormat="1" ht="11.25" x14ac:dyDescent="0.2">
      <c r="B139" s="159"/>
      <c r="D139" s="152" t="s">
        <v>384</v>
      </c>
      <c r="E139" s="160" t="s">
        <v>1</v>
      </c>
      <c r="F139" s="161" t="s">
        <v>387</v>
      </c>
      <c r="H139" s="162">
        <v>180</v>
      </c>
      <c r="I139" s="163"/>
      <c r="L139" s="159"/>
      <c r="M139" s="164"/>
      <c r="T139" s="165"/>
      <c r="AT139" s="160" t="s">
        <v>384</v>
      </c>
      <c r="AU139" s="160" t="s">
        <v>85</v>
      </c>
      <c r="AV139" s="13" t="s">
        <v>382</v>
      </c>
      <c r="AW139" s="13" t="s">
        <v>32</v>
      </c>
      <c r="AX139" s="13" t="s">
        <v>83</v>
      </c>
      <c r="AY139" s="160" t="s">
        <v>375</v>
      </c>
    </row>
    <row r="140" spans="2:65" s="1" customFormat="1" ht="16.5" customHeight="1" x14ac:dyDescent="0.2">
      <c r="B140" s="32"/>
      <c r="C140" s="138" t="s">
        <v>463</v>
      </c>
      <c r="D140" s="138" t="s">
        <v>377</v>
      </c>
      <c r="E140" s="139" t="s">
        <v>2543</v>
      </c>
      <c r="F140" s="140" t="s">
        <v>2544</v>
      </c>
      <c r="G140" s="141" t="s">
        <v>641</v>
      </c>
      <c r="H140" s="142">
        <v>864</v>
      </c>
      <c r="I140" s="143"/>
      <c r="J140" s="144">
        <f>ROUND(I140*H140,2)</f>
        <v>0</v>
      </c>
      <c r="K140" s="140" t="s">
        <v>381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491</v>
      </c>
      <c r="AT140" s="149" t="s">
        <v>377</v>
      </c>
      <c r="AU140" s="149" t="s">
        <v>85</v>
      </c>
      <c r="AY140" s="17" t="s">
        <v>375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491</v>
      </c>
      <c r="BM140" s="149" t="s">
        <v>549</v>
      </c>
    </row>
    <row r="141" spans="2:65" s="12" customFormat="1" ht="11.25" x14ac:dyDescent="0.2">
      <c r="B141" s="151"/>
      <c r="D141" s="152" t="s">
        <v>384</v>
      </c>
      <c r="E141" s="153" t="s">
        <v>1</v>
      </c>
      <c r="F141" s="154" t="s">
        <v>5909</v>
      </c>
      <c r="H141" s="155">
        <v>864</v>
      </c>
      <c r="I141" s="156"/>
      <c r="L141" s="151"/>
      <c r="M141" s="157"/>
      <c r="T141" s="158"/>
      <c r="AT141" s="153" t="s">
        <v>384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375</v>
      </c>
    </row>
    <row r="142" spans="2:65" s="13" customFormat="1" ht="11.25" x14ac:dyDescent="0.2">
      <c r="B142" s="159"/>
      <c r="D142" s="152" t="s">
        <v>384</v>
      </c>
      <c r="E142" s="160" t="s">
        <v>1</v>
      </c>
      <c r="F142" s="161" t="s">
        <v>387</v>
      </c>
      <c r="H142" s="162">
        <v>864</v>
      </c>
      <c r="I142" s="163"/>
      <c r="L142" s="159"/>
      <c r="M142" s="164"/>
      <c r="T142" s="165"/>
      <c r="AT142" s="160" t="s">
        <v>384</v>
      </c>
      <c r="AU142" s="160" t="s">
        <v>85</v>
      </c>
      <c r="AV142" s="13" t="s">
        <v>382</v>
      </c>
      <c r="AW142" s="13" t="s">
        <v>32</v>
      </c>
      <c r="AX142" s="13" t="s">
        <v>83</v>
      </c>
      <c r="AY142" s="160" t="s">
        <v>375</v>
      </c>
    </row>
    <row r="143" spans="2:65" s="1" customFormat="1" ht="16.5" customHeight="1" x14ac:dyDescent="0.2">
      <c r="B143" s="32"/>
      <c r="C143" s="138" t="s">
        <v>467</v>
      </c>
      <c r="D143" s="138" t="s">
        <v>377</v>
      </c>
      <c r="E143" s="139" t="s">
        <v>2546</v>
      </c>
      <c r="F143" s="140" t="s">
        <v>2547</v>
      </c>
      <c r="G143" s="141" t="s">
        <v>641</v>
      </c>
      <c r="H143" s="142">
        <v>36</v>
      </c>
      <c r="I143" s="143"/>
      <c r="J143" s="144">
        <f>ROUND(I143*H143,2)</f>
        <v>0</v>
      </c>
      <c r="K143" s="140" t="s">
        <v>381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491</v>
      </c>
      <c r="AT143" s="149" t="s">
        <v>377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491</v>
      </c>
      <c r="BM143" s="149" t="s">
        <v>559</v>
      </c>
    </row>
    <row r="144" spans="2:65" s="12" customFormat="1" ht="11.25" x14ac:dyDescent="0.2">
      <c r="B144" s="151"/>
      <c r="D144" s="152" t="s">
        <v>384</v>
      </c>
      <c r="E144" s="153" t="s">
        <v>1</v>
      </c>
      <c r="F144" s="154" t="s">
        <v>5910</v>
      </c>
      <c r="H144" s="155">
        <v>36</v>
      </c>
      <c r="I144" s="156"/>
      <c r="L144" s="151"/>
      <c r="M144" s="157"/>
      <c r="T144" s="158"/>
      <c r="AT144" s="153" t="s">
        <v>384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375</v>
      </c>
    </row>
    <row r="145" spans="2:65" s="13" customFormat="1" ht="11.25" x14ac:dyDescent="0.2">
      <c r="B145" s="159"/>
      <c r="D145" s="152" t="s">
        <v>384</v>
      </c>
      <c r="E145" s="160" t="s">
        <v>1</v>
      </c>
      <c r="F145" s="161" t="s">
        <v>387</v>
      </c>
      <c r="H145" s="162">
        <v>36</v>
      </c>
      <c r="I145" s="163"/>
      <c r="L145" s="159"/>
      <c r="M145" s="164"/>
      <c r="T145" s="165"/>
      <c r="AT145" s="160" t="s">
        <v>384</v>
      </c>
      <c r="AU145" s="160" t="s">
        <v>85</v>
      </c>
      <c r="AV145" s="13" t="s">
        <v>382</v>
      </c>
      <c r="AW145" s="13" t="s">
        <v>32</v>
      </c>
      <c r="AX145" s="13" t="s">
        <v>83</v>
      </c>
      <c r="AY145" s="160" t="s">
        <v>375</v>
      </c>
    </row>
    <row r="146" spans="2:65" s="1" customFormat="1" ht="24.2" customHeight="1" x14ac:dyDescent="0.2">
      <c r="B146" s="32"/>
      <c r="C146" s="138" t="s">
        <v>473</v>
      </c>
      <c r="D146" s="138" t="s">
        <v>377</v>
      </c>
      <c r="E146" s="139" t="s">
        <v>2560</v>
      </c>
      <c r="F146" s="140" t="s">
        <v>2561</v>
      </c>
      <c r="G146" s="141" t="s">
        <v>532</v>
      </c>
      <c r="H146" s="142">
        <v>60</v>
      </c>
      <c r="I146" s="143"/>
      <c r="J146" s="144">
        <f>ROUND(I146*H146,2)</f>
        <v>0</v>
      </c>
      <c r="K146" s="140" t="s">
        <v>381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491</v>
      </c>
      <c r="AT146" s="149" t="s">
        <v>377</v>
      </c>
      <c r="AU146" s="149" t="s">
        <v>85</v>
      </c>
      <c r="AY146" s="17" t="s">
        <v>375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491</v>
      </c>
      <c r="BM146" s="149" t="s">
        <v>568</v>
      </c>
    </row>
    <row r="147" spans="2:65" s="12" customFormat="1" ht="11.25" x14ac:dyDescent="0.2">
      <c r="B147" s="151"/>
      <c r="D147" s="152" t="s">
        <v>384</v>
      </c>
      <c r="E147" s="153" t="s">
        <v>1</v>
      </c>
      <c r="F147" s="154" t="s">
        <v>5911</v>
      </c>
      <c r="H147" s="155">
        <v>60</v>
      </c>
      <c r="I147" s="156"/>
      <c r="L147" s="151"/>
      <c r="M147" s="157"/>
      <c r="T147" s="158"/>
      <c r="AT147" s="153" t="s">
        <v>384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375</v>
      </c>
    </row>
    <row r="148" spans="2:65" s="13" customFormat="1" ht="11.25" x14ac:dyDescent="0.2">
      <c r="B148" s="159"/>
      <c r="D148" s="152" t="s">
        <v>384</v>
      </c>
      <c r="E148" s="160" t="s">
        <v>1</v>
      </c>
      <c r="F148" s="161" t="s">
        <v>387</v>
      </c>
      <c r="H148" s="162">
        <v>60</v>
      </c>
      <c r="I148" s="163"/>
      <c r="L148" s="159"/>
      <c r="M148" s="164"/>
      <c r="T148" s="165"/>
      <c r="AT148" s="160" t="s">
        <v>384</v>
      </c>
      <c r="AU148" s="160" t="s">
        <v>85</v>
      </c>
      <c r="AV148" s="13" t="s">
        <v>382</v>
      </c>
      <c r="AW148" s="13" t="s">
        <v>32</v>
      </c>
      <c r="AX148" s="13" t="s">
        <v>83</v>
      </c>
      <c r="AY148" s="160" t="s">
        <v>375</v>
      </c>
    </row>
    <row r="149" spans="2:65" s="1" customFormat="1" ht="24.2" customHeight="1" x14ac:dyDescent="0.2">
      <c r="B149" s="32"/>
      <c r="C149" s="138" t="s">
        <v>8</v>
      </c>
      <c r="D149" s="138" t="s">
        <v>377</v>
      </c>
      <c r="E149" s="139" t="s">
        <v>2562</v>
      </c>
      <c r="F149" s="140" t="s">
        <v>2563</v>
      </c>
      <c r="G149" s="141" t="s">
        <v>1308</v>
      </c>
      <c r="H149" s="192"/>
      <c r="I149" s="143"/>
      <c r="J149" s="144">
        <f>ROUND(I149*H149,2)</f>
        <v>0</v>
      </c>
      <c r="K149" s="140" t="s">
        <v>381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491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491</v>
      </c>
      <c r="BM149" s="149" t="s">
        <v>5912</v>
      </c>
    </row>
    <row r="150" spans="2:65" s="11" customFormat="1" ht="22.9" customHeight="1" x14ac:dyDescent="0.2">
      <c r="B150" s="126"/>
      <c r="D150" s="127" t="s">
        <v>75</v>
      </c>
      <c r="E150" s="136" t="s">
        <v>2565</v>
      </c>
      <c r="F150" s="136" t="s">
        <v>2566</v>
      </c>
      <c r="I150" s="129"/>
      <c r="J150" s="137">
        <f>BK150</f>
        <v>0</v>
      </c>
      <c r="L150" s="126"/>
      <c r="M150" s="131"/>
      <c r="P150" s="132">
        <f>SUM(P151:P169)</f>
        <v>0</v>
      </c>
      <c r="R150" s="132">
        <f>SUM(R151:R169)</f>
        <v>0</v>
      </c>
      <c r="T150" s="133">
        <f>SUM(T151:T169)</f>
        <v>0</v>
      </c>
      <c r="AR150" s="127" t="s">
        <v>85</v>
      </c>
      <c r="AT150" s="134" t="s">
        <v>75</v>
      </c>
      <c r="AU150" s="134" t="s">
        <v>83</v>
      </c>
      <c r="AY150" s="127" t="s">
        <v>375</v>
      </c>
      <c r="BK150" s="135">
        <f>SUM(BK151:BK169)</f>
        <v>0</v>
      </c>
    </row>
    <row r="151" spans="2:65" s="1" customFormat="1" ht="44.25" customHeight="1" x14ac:dyDescent="0.2">
      <c r="B151" s="32"/>
      <c r="C151" s="179" t="s">
        <v>491</v>
      </c>
      <c r="D151" s="179" t="s">
        <v>657</v>
      </c>
      <c r="E151" s="180" t="s">
        <v>2610</v>
      </c>
      <c r="F151" s="181" t="s">
        <v>2611</v>
      </c>
      <c r="G151" s="182" t="s">
        <v>532</v>
      </c>
      <c r="H151" s="183">
        <v>47</v>
      </c>
      <c r="I151" s="184"/>
      <c r="J151" s="185">
        <f>ROUND(I151*H151,2)</f>
        <v>0</v>
      </c>
      <c r="K151" s="181" t="s">
        <v>381</v>
      </c>
      <c r="L151" s="186"/>
      <c r="M151" s="187" t="s">
        <v>1</v>
      </c>
      <c r="N151" s="188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585</v>
      </c>
      <c r="AT151" s="149" t="s">
        <v>657</v>
      </c>
      <c r="AU151" s="149" t="s">
        <v>85</v>
      </c>
      <c r="AY151" s="17" t="s">
        <v>375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491</v>
      </c>
      <c r="BM151" s="149" t="s">
        <v>577</v>
      </c>
    </row>
    <row r="152" spans="2:65" s="12" customFormat="1" ht="11.25" x14ac:dyDescent="0.2">
      <c r="B152" s="151"/>
      <c r="D152" s="152" t="s">
        <v>384</v>
      </c>
      <c r="E152" s="153" t="s">
        <v>1</v>
      </c>
      <c r="F152" s="154" t="s">
        <v>5913</v>
      </c>
      <c r="H152" s="155">
        <v>51</v>
      </c>
      <c r="I152" s="156"/>
      <c r="L152" s="151"/>
      <c r="M152" s="157"/>
      <c r="T152" s="158"/>
      <c r="AT152" s="153" t="s">
        <v>384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375</v>
      </c>
    </row>
    <row r="153" spans="2:65" s="12" customFormat="1" ht="11.25" x14ac:dyDescent="0.2">
      <c r="B153" s="151"/>
      <c r="D153" s="152" t="s">
        <v>384</v>
      </c>
      <c r="E153" s="153" t="s">
        <v>1</v>
      </c>
      <c r="F153" s="154" t="s">
        <v>5914</v>
      </c>
      <c r="H153" s="155">
        <v>-4</v>
      </c>
      <c r="I153" s="156"/>
      <c r="L153" s="151"/>
      <c r="M153" s="157"/>
      <c r="T153" s="158"/>
      <c r="AT153" s="153" t="s">
        <v>384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375</v>
      </c>
    </row>
    <row r="154" spans="2:65" s="13" customFormat="1" ht="11.25" x14ac:dyDescent="0.2">
      <c r="B154" s="159"/>
      <c r="D154" s="152" t="s">
        <v>384</v>
      </c>
      <c r="E154" s="160" t="s">
        <v>1</v>
      </c>
      <c r="F154" s="161" t="s">
        <v>387</v>
      </c>
      <c r="H154" s="162">
        <v>47</v>
      </c>
      <c r="I154" s="163"/>
      <c r="L154" s="159"/>
      <c r="M154" s="164"/>
      <c r="T154" s="165"/>
      <c r="AT154" s="160" t="s">
        <v>384</v>
      </c>
      <c r="AU154" s="160" t="s">
        <v>85</v>
      </c>
      <c r="AV154" s="13" t="s">
        <v>382</v>
      </c>
      <c r="AW154" s="13" t="s">
        <v>32</v>
      </c>
      <c r="AX154" s="13" t="s">
        <v>83</v>
      </c>
      <c r="AY154" s="160" t="s">
        <v>375</v>
      </c>
    </row>
    <row r="155" spans="2:65" s="1" customFormat="1" ht="49.15" customHeight="1" x14ac:dyDescent="0.2">
      <c r="B155" s="32"/>
      <c r="C155" s="179" t="s">
        <v>497</v>
      </c>
      <c r="D155" s="179" t="s">
        <v>657</v>
      </c>
      <c r="E155" s="180" t="s">
        <v>2613</v>
      </c>
      <c r="F155" s="181" t="s">
        <v>2614</v>
      </c>
      <c r="G155" s="182" t="s">
        <v>532</v>
      </c>
      <c r="H155" s="183">
        <v>44</v>
      </c>
      <c r="I155" s="184"/>
      <c r="J155" s="185">
        <f>ROUND(I155*H155,2)</f>
        <v>0</v>
      </c>
      <c r="K155" s="181" t="s">
        <v>381</v>
      </c>
      <c r="L155" s="186"/>
      <c r="M155" s="187" t="s">
        <v>1</v>
      </c>
      <c r="N155" s="188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585</v>
      </c>
      <c r="AT155" s="149" t="s">
        <v>657</v>
      </c>
      <c r="AU155" s="149" t="s">
        <v>85</v>
      </c>
      <c r="AY155" s="17" t="s">
        <v>375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491</v>
      </c>
      <c r="BM155" s="149" t="s">
        <v>585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5915</v>
      </c>
      <c r="H156" s="155">
        <v>48</v>
      </c>
      <c r="I156" s="156"/>
      <c r="L156" s="151"/>
      <c r="M156" s="157"/>
      <c r="T156" s="158"/>
      <c r="AT156" s="153" t="s">
        <v>384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2" customFormat="1" ht="11.25" x14ac:dyDescent="0.2">
      <c r="B157" s="151"/>
      <c r="D157" s="152" t="s">
        <v>384</v>
      </c>
      <c r="E157" s="153" t="s">
        <v>1</v>
      </c>
      <c r="F157" s="154" t="s">
        <v>5914</v>
      </c>
      <c r="H157" s="155">
        <v>-4</v>
      </c>
      <c r="I157" s="156"/>
      <c r="L157" s="151"/>
      <c r="M157" s="157"/>
      <c r="T157" s="158"/>
      <c r="AT157" s="153" t="s">
        <v>384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375</v>
      </c>
    </row>
    <row r="158" spans="2:65" s="13" customFormat="1" ht="11.25" x14ac:dyDescent="0.2">
      <c r="B158" s="159"/>
      <c r="D158" s="152" t="s">
        <v>384</v>
      </c>
      <c r="E158" s="160" t="s">
        <v>1</v>
      </c>
      <c r="F158" s="161" t="s">
        <v>387</v>
      </c>
      <c r="H158" s="162">
        <v>44</v>
      </c>
      <c r="I158" s="163"/>
      <c r="L158" s="159"/>
      <c r="M158" s="164"/>
      <c r="T158" s="165"/>
      <c r="AT158" s="160" t="s">
        <v>384</v>
      </c>
      <c r="AU158" s="160" t="s">
        <v>85</v>
      </c>
      <c r="AV158" s="13" t="s">
        <v>382</v>
      </c>
      <c r="AW158" s="13" t="s">
        <v>32</v>
      </c>
      <c r="AX158" s="13" t="s">
        <v>83</v>
      </c>
      <c r="AY158" s="160" t="s">
        <v>375</v>
      </c>
    </row>
    <row r="159" spans="2:65" s="1" customFormat="1" ht="49.15" customHeight="1" x14ac:dyDescent="0.2">
      <c r="B159" s="32"/>
      <c r="C159" s="179" t="s">
        <v>503</v>
      </c>
      <c r="D159" s="179" t="s">
        <v>657</v>
      </c>
      <c r="E159" s="180" t="s">
        <v>2616</v>
      </c>
      <c r="F159" s="181" t="s">
        <v>2617</v>
      </c>
      <c r="G159" s="182" t="s">
        <v>532</v>
      </c>
      <c r="H159" s="183">
        <v>3</v>
      </c>
      <c r="I159" s="184"/>
      <c r="J159" s="185">
        <f>ROUND(I159*H159,2)</f>
        <v>0</v>
      </c>
      <c r="K159" s="181" t="s">
        <v>381</v>
      </c>
      <c r="L159" s="186"/>
      <c r="M159" s="187" t="s">
        <v>1</v>
      </c>
      <c r="N159" s="188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585</v>
      </c>
      <c r="AT159" s="149" t="s">
        <v>657</v>
      </c>
      <c r="AU159" s="149" t="s">
        <v>85</v>
      </c>
      <c r="AY159" s="17" t="s">
        <v>375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491</v>
      </c>
      <c r="BM159" s="149" t="s">
        <v>604</v>
      </c>
    </row>
    <row r="160" spans="2:65" s="12" customFormat="1" ht="11.25" x14ac:dyDescent="0.2">
      <c r="B160" s="151"/>
      <c r="D160" s="152" t="s">
        <v>384</v>
      </c>
      <c r="E160" s="153" t="s">
        <v>1</v>
      </c>
      <c r="F160" s="154" t="s">
        <v>5916</v>
      </c>
      <c r="H160" s="155">
        <v>3</v>
      </c>
      <c r="I160" s="156"/>
      <c r="L160" s="151"/>
      <c r="M160" s="157"/>
      <c r="T160" s="158"/>
      <c r="AT160" s="153" t="s">
        <v>384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375</v>
      </c>
    </row>
    <row r="161" spans="2:65" s="13" customFormat="1" ht="11.25" x14ac:dyDescent="0.2">
      <c r="B161" s="159"/>
      <c r="D161" s="152" t="s">
        <v>384</v>
      </c>
      <c r="E161" s="160" t="s">
        <v>1</v>
      </c>
      <c r="F161" s="161" t="s">
        <v>387</v>
      </c>
      <c r="H161" s="162">
        <v>3</v>
      </c>
      <c r="I161" s="163"/>
      <c r="L161" s="159"/>
      <c r="M161" s="164"/>
      <c r="T161" s="165"/>
      <c r="AT161" s="160" t="s">
        <v>384</v>
      </c>
      <c r="AU161" s="160" t="s">
        <v>85</v>
      </c>
      <c r="AV161" s="13" t="s">
        <v>382</v>
      </c>
      <c r="AW161" s="13" t="s">
        <v>32</v>
      </c>
      <c r="AX161" s="13" t="s">
        <v>83</v>
      </c>
      <c r="AY161" s="160" t="s">
        <v>375</v>
      </c>
    </row>
    <row r="162" spans="2:65" s="1" customFormat="1" ht="16.5" customHeight="1" x14ac:dyDescent="0.2">
      <c r="B162" s="32"/>
      <c r="C162" s="179" t="s">
        <v>510</v>
      </c>
      <c r="D162" s="179" t="s">
        <v>657</v>
      </c>
      <c r="E162" s="180" t="s">
        <v>2619</v>
      </c>
      <c r="F162" s="181" t="s">
        <v>5917</v>
      </c>
      <c r="G162" s="182" t="s">
        <v>532</v>
      </c>
      <c r="H162" s="183">
        <v>94</v>
      </c>
      <c r="I162" s="184"/>
      <c r="J162" s="185">
        <f>ROUND(I162*H162,2)</f>
        <v>0</v>
      </c>
      <c r="K162" s="181" t="s">
        <v>381</v>
      </c>
      <c r="L162" s="186"/>
      <c r="M162" s="187" t="s">
        <v>1</v>
      </c>
      <c r="N162" s="188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585</v>
      </c>
      <c r="AT162" s="149" t="s">
        <v>657</v>
      </c>
      <c r="AU162" s="149" t="s">
        <v>85</v>
      </c>
      <c r="AY162" s="17" t="s">
        <v>375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491</v>
      </c>
      <c r="BM162" s="149" t="s">
        <v>628</v>
      </c>
    </row>
    <row r="163" spans="2:65" s="12" customFormat="1" ht="11.25" x14ac:dyDescent="0.2">
      <c r="B163" s="151"/>
      <c r="D163" s="152" t="s">
        <v>384</v>
      </c>
      <c r="E163" s="153" t="s">
        <v>1</v>
      </c>
      <c r="F163" s="154" t="s">
        <v>5918</v>
      </c>
      <c r="H163" s="155">
        <v>102</v>
      </c>
      <c r="I163" s="156"/>
      <c r="L163" s="151"/>
      <c r="M163" s="157"/>
      <c r="T163" s="158"/>
      <c r="AT163" s="153" t="s">
        <v>384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375</v>
      </c>
    </row>
    <row r="164" spans="2:65" s="12" customFormat="1" ht="11.25" x14ac:dyDescent="0.2">
      <c r="B164" s="151"/>
      <c r="D164" s="152" t="s">
        <v>384</v>
      </c>
      <c r="E164" s="153" t="s">
        <v>1</v>
      </c>
      <c r="F164" s="154" t="s">
        <v>5919</v>
      </c>
      <c r="H164" s="155">
        <v>-8</v>
      </c>
      <c r="I164" s="156"/>
      <c r="L164" s="151"/>
      <c r="M164" s="157"/>
      <c r="T164" s="158"/>
      <c r="AT164" s="153" t="s">
        <v>384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375</v>
      </c>
    </row>
    <row r="165" spans="2:65" s="13" customFormat="1" ht="11.25" x14ac:dyDescent="0.2">
      <c r="B165" s="159"/>
      <c r="D165" s="152" t="s">
        <v>384</v>
      </c>
      <c r="E165" s="160" t="s">
        <v>1</v>
      </c>
      <c r="F165" s="161" t="s">
        <v>387</v>
      </c>
      <c r="H165" s="162">
        <v>94</v>
      </c>
      <c r="I165" s="163"/>
      <c r="L165" s="159"/>
      <c r="M165" s="164"/>
      <c r="T165" s="165"/>
      <c r="AT165" s="160" t="s">
        <v>384</v>
      </c>
      <c r="AU165" s="160" t="s">
        <v>85</v>
      </c>
      <c r="AV165" s="13" t="s">
        <v>382</v>
      </c>
      <c r="AW165" s="13" t="s">
        <v>32</v>
      </c>
      <c r="AX165" s="13" t="s">
        <v>83</v>
      </c>
      <c r="AY165" s="160" t="s">
        <v>375</v>
      </c>
    </row>
    <row r="166" spans="2:65" s="1" customFormat="1" ht="21.75" customHeight="1" x14ac:dyDescent="0.2">
      <c r="B166" s="32"/>
      <c r="C166" s="179" t="s">
        <v>529</v>
      </c>
      <c r="D166" s="179" t="s">
        <v>657</v>
      </c>
      <c r="E166" s="180" t="s">
        <v>2636</v>
      </c>
      <c r="F166" s="181" t="s">
        <v>2637</v>
      </c>
      <c r="G166" s="182" t="s">
        <v>532</v>
      </c>
      <c r="H166" s="183">
        <v>1</v>
      </c>
      <c r="I166" s="184"/>
      <c r="J166" s="185">
        <f>ROUND(I166*H166,2)</f>
        <v>0</v>
      </c>
      <c r="K166" s="181" t="s">
        <v>381</v>
      </c>
      <c r="L166" s="186"/>
      <c r="M166" s="187" t="s">
        <v>1</v>
      </c>
      <c r="N166" s="188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585</v>
      </c>
      <c r="AT166" s="149" t="s">
        <v>657</v>
      </c>
      <c r="AU166" s="149" t="s">
        <v>85</v>
      </c>
      <c r="AY166" s="17" t="s">
        <v>375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491</v>
      </c>
      <c r="BM166" s="149" t="s">
        <v>638</v>
      </c>
    </row>
    <row r="167" spans="2:65" s="12" customFormat="1" ht="11.25" x14ac:dyDescent="0.2">
      <c r="B167" s="151"/>
      <c r="D167" s="152" t="s">
        <v>384</v>
      </c>
      <c r="E167" s="153" t="s">
        <v>1</v>
      </c>
      <c r="F167" s="154" t="s">
        <v>2638</v>
      </c>
      <c r="H167" s="155">
        <v>1</v>
      </c>
      <c r="I167" s="156"/>
      <c r="L167" s="151"/>
      <c r="M167" s="157"/>
      <c r="T167" s="158"/>
      <c r="AT167" s="153" t="s">
        <v>384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375</v>
      </c>
    </row>
    <row r="168" spans="2:65" s="13" customFormat="1" ht="11.25" x14ac:dyDescent="0.2">
      <c r="B168" s="159"/>
      <c r="D168" s="152" t="s">
        <v>384</v>
      </c>
      <c r="E168" s="160" t="s">
        <v>1</v>
      </c>
      <c r="F168" s="161" t="s">
        <v>387</v>
      </c>
      <c r="H168" s="162">
        <v>1</v>
      </c>
      <c r="I168" s="163"/>
      <c r="L168" s="159"/>
      <c r="M168" s="164"/>
      <c r="T168" s="165"/>
      <c r="AT168" s="160" t="s">
        <v>384</v>
      </c>
      <c r="AU168" s="160" t="s">
        <v>85</v>
      </c>
      <c r="AV168" s="13" t="s">
        <v>382</v>
      </c>
      <c r="AW168" s="13" t="s">
        <v>32</v>
      </c>
      <c r="AX168" s="13" t="s">
        <v>83</v>
      </c>
      <c r="AY168" s="160" t="s">
        <v>375</v>
      </c>
    </row>
    <row r="169" spans="2:65" s="1" customFormat="1" ht="24.2" customHeight="1" x14ac:dyDescent="0.2">
      <c r="B169" s="32"/>
      <c r="C169" s="138" t="s">
        <v>7</v>
      </c>
      <c r="D169" s="138" t="s">
        <v>377</v>
      </c>
      <c r="E169" s="139" t="s">
        <v>2639</v>
      </c>
      <c r="F169" s="140" t="s">
        <v>2640</v>
      </c>
      <c r="G169" s="141" t="s">
        <v>1308</v>
      </c>
      <c r="H169" s="192"/>
      <c r="I169" s="143"/>
      <c r="J169" s="144">
        <f>ROUND(I169*H169,2)</f>
        <v>0</v>
      </c>
      <c r="K169" s="140" t="s">
        <v>381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491</v>
      </c>
      <c r="AT169" s="149" t="s">
        <v>377</v>
      </c>
      <c r="AU169" s="149" t="s">
        <v>85</v>
      </c>
      <c r="AY169" s="17" t="s">
        <v>375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491</v>
      </c>
      <c r="BM169" s="149" t="s">
        <v>5920</v>
      </c>
    </row>
    <row r="170" spans="2:65" s="11" customFormat="1" ht="22.9" customHeight="1" x14ac:dyDescent="0.2">
      <c r="B170" s="126"/>
      <c r="D170" s="127" t="s">
        <v>75</v>
      </c>
      <c r="E170" s="136" t="s">
        <v>2642</v>
      </c>
      <c r="F170" s="136" t="s">
        <v>2643</v>
      </c>
      <c r="I170" s="129"/>
      <c r="J170" s="137">
        <f>BK170</f>
        <v>0</v>
      </c>
      <c r="L170" s="126"/>
      <c r="M170" s="131"/>
      <c r="P170" s="132">
        <f>SUM(P171:P242)</f>
        <v>0</v>
      </c>
      <c r="R170" s="132">
        <f>SUM(R171:R242)</f>
        <v>2.2190300000000001</v>
      </c>
      <c r="T170" s="133">
        <f>SUM(T171:T242)</f>
        <v>0</v>
      </c>
      <c r="AR170" s="127" t="s">
        <v>85</v>
      </c>
      <c r="AT170" s="134" t="s">
        <v>75</v>
      </c>
      <c r="AU170" s="134" t="s">
        <v>83</v>
      </c>
      <c r="AY170" s="127" t="s">
        <v>375</v>
      </c>
      <c r="BK170" s="135">
        <f>SUM(BK171:BK242)</f>
        <v>0</v>
      </c>
    </row>
    <row r="171" spans="2:65" s="1" customFormat="1" ht="24.2" customHeight="1" x14ac:dyDescent="0.2">
      <c r="B171" s="32"/>
      <c r="C171" s="138" t="s">
        <v>540</v>
      </c>
      <c r="D171" s="138" t="s">
        <v>377</v>
      </c>
      <c r="E171" s="139" t="s">
        <v>2644</v>
      </c>
      <c r="F171" s="140" t="s">
        <v>2645</v>
      </c>
      <c r="G171" s="141" t="s">
        <v>532</v>
      </c>
      <c r="H171" s="142">
        <v>47</v>
      </c>
      <c r="I171" s="143"/>
      <c r="J171" s="144">
        <f>ROUND(I171*H171,2)</f>
        <v>0</v>
      </c>
      <c r="K171" s="140" t="s">
        <v>381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491</v>
      </c>
      <c r="AT171" s="149" t="s">
        <v>377</v>
      </c>
      <c r="AU171" s="149" t="s">
        <v>85</v>
      </c>
      <c r="AY171" s="17" t="s">
        <v>375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491</v>
      </c>
      <c r="BM171" s="149" t="s">
        <v>650</v>
      </c>
    </row>
    <row r="172" spans="2:65" s="12" customFormat="1" ht="22.5" x14ac:dyDescent="0.2">
      <c r="B172" s="151"/>
      <c r="D172" s="152" t="s">
        <v>384</v>
      </c>
      <c r="E172" s="153" t="s">
        <v>1</v>
      </c>
      <c r="F172" s="154" t="s">
        <v>5921</v>
      </c>
      <c r="H172" s="155">
        <v>51</v>
      </c>
      <c r="I172" s="156"/>
      <c r="L172" s="151"/>
      <c r="M172" s="157"/>
      <c r="T172" s="158"/>
      <c r="AT172" s="153" t="s">
        <v>384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375</v>
      </c>
    </row>
    <row r="173" spans="2:65" s="12" customFormat="1" ht="11.25" x14ac:dyDescent="0.2">
      <c r="B173" s="151"/>
      <c r="D173" s="152" t="s">
        <v>384</v>
      </c>
      <c r="E173" s="153" t="s">
        <v>1</v>
      </c>
      <c r="F173" s="154" t="s">
        <v>5914</v>
      </c>
      <c r="H173" s="155">
        <v>-4</v>
      </c>
      <c r="I173" s="156"/>
      <c r="L173" s="151"/>
      <c r="M173" s="157"/>
      <c r="T173" s="158"/>
      <c r="AT173" s="153" t="s">
        <v>384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375</v>
      </c>
    </row>
    <row r="174" spans="2:65" s="13" customFormat="1" ht="11.25" x14ac:dyDescent="0.2">
      <c r="B174" s="159"/>
      <c r="D174" s="152" t="s">
        <v>384</v>
      </c>
      <c r="E174" s="160" t="s">
        <v>1</v>
      </c>
      <c r="F174" s="161" t="s">
        <v>387</v>
      </c>
      <c r="H174" s="162">
        <v>47</v>
      </c>
      <c r="I174" s="163"/>
      <c r="L174" s="159"/>
      <c r="M174" s="164"/>
      <c r="T174" s="165"/>
      <c r="AT174" s="160" t="s">
        <v>384</v>
      </c>
      <c r="AU174" s="160" t="s">
        <v>85</v>
      </c>
      <c r="AV174" s="13" t="s">
        <v>382</v>
      </c>
      <c r="AW174" s="13" t="s">
        <v>32</v>
      </c>
      <c r="AX174" s="13" t="s">
        <v>83</v>
      </c>
      <c r="AY174" s="160" t="s">
        <v>375</v>
      </c>
    </row>
    <row r="175" spans="2:65" s="1" customFormat="1" ht="37.9" customHeight="1" x14ac:dyDescent="0.2">
      <c r="B175" s="32"/>
      <c r="C175" s="138" t="s">
        <v>545</v>
      </c>
      <c r="D175" s="138" t="s">
        <v>377</v>
      </c>
      <c r="E175" s="139" t="s">
        <v>5922</v>
      </c>
      <c r="F175" s="140" t="s">
        <v>5923</v>
      </c>
      <c r="G175" s="141" t="s">
        <v>532</v>
      </c>
      <c r="H175" s="142">
        <v>1</v>
      </c>
      <c r="I175" s="143"/>
      <c r="J175" s="144">
        <f>ROUND(I175*H175,2)</f>
        <v>0</v>
      </c>
      <c r="K175" s="140" t="s">
        <v>381</v>
      </c>
      <c r="L175" s="32"/>
      <c r="M175" s="145" t="s">
        <v>1</v>
      </c>
      <c r="N175" s="146" t="s">
        <v>41</v>
      </c>
      <c r="P175" s="147">
        <f>O175*H175</f>
        <v>0</v>
      </c>
      <c r="Q175" s="147">
        <v>1.6549999999999999E-2</v>
      </c>
      <c r="R175" s="147">
        <f>Q175*H175</f>
        <v>1.6549999999999999E-2</v>
      </c>
      <c r="S175" s="147">
        <v>0</v>
      </c>
      <c r="T175" s="148">
        <f>S175*H175</f>
        <v>0</v>
      </c>
      <c r="AR175" s="149" t="s">
        <v>491</v>
      </c>
      <c r="AT175" s="149" t="s">
        <v>377</v>
      </c>
      <c r="AU175" s="149" t="s">
        <v>85</v>
      </c>
      <c r="AY175" s="17" t="s">
        <v>375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491</v>
      </c>
      <c r="BM175" s="149" t="s">
        <v>667</v>
      </c>
    </row>
    <row r="176" spans="2:65" s="12" customFormat="1" ht="11.25" x14ac:dyDescent="0.2">
      <c r="B176" s="151"/>
      <c r="D176" s="152" t="s">
        <v>384</v>
      </c>
      <c r="E176" s="153" t="s">
        <v>1</v>
      </c>
      <c r="F176" s="154" t="s">
        <v>2638</v>
      </c>
      <c r="H176" s="155">
        <v>1</v>
      </c>
      <c r="I176" s="156"/>
      <c r="L176" s="151"/>
      <c r="M176" s="157"/>
      <c r="T176" s="158"/>
      <c r="AT176" s="153" t="s">
        <v>384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375</v>
      </c>
    </row>
    <row r="177" spans="2:65" s="13" customFormat="1" ht="11.25" x14ac:dyDescent="0.2">
      <c r="B177" s="159"/>
      <c r="D177" s="152" t="s">
        <v>384</v>
      </c>
      <c r="E177" s="160" t="s">
        <v>1</v>
      </c>
      <c r="F177" s="161" t="s">
        <v>387</v>
      </c>
      <c r="H177" s="162">
        <v>1</v>
      </c>
      <c r="I177" s="163"/>
      <c r="L177" s="159"/>
      <c r="M177" s="164"/>
      <c r="T177" s="165"/>
      <c r="AT177" s="160" t="s">
        <v>384</v>
      </c>
      <c r="AU177" s="160" t="s">
        <v>85</v>
      </c>
      <c r="AV177" s="13" t="s">
        <v>382</v>
      </c>
      <c r="AW177" s="13" t="s">
        <v>32</v>
      </c>
      <c r="AX177" s="13" t="s">
        <v>83</v>
      </c>
      <c r="AY177" s="160" t="s">
        <v>375</v>
      </c>
    </row>
    <row r="178" spans="2:65" s="1" customFormat="1" ht="37.9" customHeight="1" x14ac:dyDescent="0.2">
      <c r="B178" s="32"/>
      <c r="C178" s="138" t="s">
        <v>549</v>
      </c>
      <c r="D178" s="138" t="s">
        <v>377</v>
      </c>
      <c r="E178" s="139" t="s">
        <v>5924</v>
      </c>
      <c r="F178" s="140" t="s">
        <v>5925</v>
      </c>
      <c r="G178" s="141" t="s">
        <v>532</v>
      </c>
      <c r="H178" s="142">
        <v>1</v>
      </c>
      <c r="I178" s="143"/>
      <c r="J178" s="144">
        <f>ROUND(I178*H178,2)</f>
        <v>0</v>
      </c>
      <c r="K178" s="140" t="s">
        <v>381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2.5159999999999998E-2</v>
      </c>
      <c r="R178" s="147">
        <f>Q178*H178</f>
        <v>2.5159999999999998E-2</v>
      </c>
      <c r="S178" s="147">
        <v>0</v>
      </c>
      <c r="T178" s="148">
        <f>S178*H178</f>
        <v>0</v>
      </c>
      <c r="AR178" s="149" t="s">
        <v>491</v>
      </c>
      <c r="AT178" s="149" t="s">
        <v>377</v>
      </c>
      <c r="AU178" s="149" t="s">
        <v>85</v>
      </c>
      <c r="AY178" s="17" t="s">
        <v>375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491</v>
      </c>
      <c r="BM178" s="149" t="s">
        <v>681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2638</v>
      </c>
      <c r="H179" s="155">
        <v>1</v>
      </c>
      <c r="I179" s="156"/>
      <c r="L179" s="151"/>
      <c r="M179" s="157"/>
      <c r="T179" s="158"/>
      <c r="AT179" s="153" t="s">
        <v>384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3" customFormat="1" ht="11.25" x14ac:dyDescent="0.2">
      <c r="B180" s="159"/>
      <c r="D180" s="152" t="s">
        <v>384</v>
      </c>
      <c r="E180" s="160" t="s">
        <v>1</v>
      </c>
      <c r="F180" s="161" t="s">
        <v>387</v>
      </c>
      <c r="H180" s="162">
        <v>1</v>
      </c>
      <c r="I180" s="163"/>
      <c r="L180" s="159"/>
      <c r="M180" s="164"/>
      <c r="T180" s="165"/>
      <c r="AT180" s="160" t="s">
        <v>384</v>
      </c>
      <c r="AU180" s="160" t="s">
        <v>85</v>
      </c>
      <c r="AV180" s="13" t="s">
        <v>382</v>
      </c>
      <c r="AW180" s="13" t="s">
        <v>32</v>
      </c>
      <c r="AX180" s="13" t="s">
        <v>83</v>
      </c>
      <c r="AY180" s="160" t="s">
        <v>375</v>
      </c>
    </row>
    <row r="181" spans="2:65" s="1" customFormat="1" ht="37.9" customHeight="1" x14ac:dyDescent="0.2">
      <c r="B181" s="32"/>
      <c r="C181" s="138" t="s">
        <v>554</v>
      </c>
      <c r="D181" s="138" t="s">
        <v>377</v>
      </c>
      <c r="E181" s="139" t="s">
        <v>5926</v>
      </c>
      <c r="F181" s="140" t="s">
        <v>5927</v>
      </c>
      <c r="G181" s="141" t="s">
        <v>532</v>
      </c>
      <c r="H181" s="142">
        <v>0</v>
      </c>
      <c r="I181" s="143"/>
      <c r="J181" s="144">
        <f>ROUND(I181*H181,2)</f>
        <v>0</v>
      </c>
      <c r="K181" s="140" t="s">
        <v>381</v>
      </c>
      <c r="L181" s="32"/>
      <c r="M181" s="145" t="s">
        <v>1</v>
      </c>
      <c r="N181" s="146" t="s">
        <v>41</v>
      </c>
      <c r="P181" s="147">
        <f>O181*H181</f>
        <v>0</v>
      </c>
      <c r="Q181" s="147">
        <v>3.09E-2</v>
      </c>
      <c r="R181" s="147">
        <f>Q181*H181</f>
        <v>0</v>
      </c>
      <c r="S181" s="147">
        <v>0</v>
      </c>
      <c r="T181" s="148">
        <f>S181*H181</f>
        <v>0</v>
      </c>
      <c r="AR181" s="149" t="s">
        <v>491</v>
      </c>
      <c r="AT181" s="149" t="s">
        <v>377</v>
      </c>
      <c r="AU181" s="149" t="s">
        <v>85</v>
      </c>
      <c r="AY181" s="17" t="s">
        <v>375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491</v>
      </c>
      <c r="BM181" s="149" t="s">
        <v>692</v>
      </c>
    </row>
    <row r="182" spans="2:65" s="12" customFormat="1" ht="11.25" x14ac:dyDescent="0.2">
      <c r="B182" s="151"/>
      <c r="D182" s="152" t="s">
        <v>384</v>
      </c>
      <c r="E182" s="153" t="s">
        <v>1</v>
      </c>
      <c r="F182" s="154" t="s">
        <v>2638</v>
      </c>
      <c r="H182" s="155">
        <v>1</v>
      </c>
      <c r="I182" s="156"/>
      <c r="L182" s="151"/>
      <c r="M182" s="157"/>
      <c r="T182" s="158"/>
      <c r="AT182" s="153" t="s">
        <v>384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375</v>
      </c>
    </row>
    <row r="183" spans="2:65" s="12" customFormat="1" ht="11.25" x14ac:dyDescent="0.2">
      <c r="B183" s="151"/>
      <c r="D183" s="152" t="s">
        <v>384</v>
      </c>
      <c r="E183" s="153" t="s">
        <v>1</v>
      </c>
      <c r="F183" s="154" t="s">
        <v>5928</v>
      </c>
      <c r="H183" s="155">
        <v>-1</v>
      </c>
      <c r="I183" s="156"/>
      <c r="L183" s="151"/>
      <c r="M183" s="157"/>
      <c r="T183" s="158"/>
      <c r="AT183" s="153" t="s">
        <v>384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375</v>
      </c>
    </row>
    <row r="184" spans="2:65" s="13" customFormat="1" ht="11.25" x14ac:dyDescent="0.2">
      <c r="B184" s="159"/>
      <c r="D184" s="152" t="s">
        <v>384</v>
      </c>
      <c r="E184" s="160" t="s">
        <v>1</v>
      </c>
      <c r="F184" s="161" t="s">
        <v>387</v>
      </c>
      <c r="H184" s="162">
        <v>0</v>
      </c>
      <c r="I184" s="163"/>
      <c r="L184" s="159"/>
      <c r="M184" s="164"/>
      <c r="T184" s="165"/>
      <c r="AT184" s="160" t="s">
        <v>384</v>
      </c>
      <c r="AU184" s="160" t="s">
        <v>85</v>
      </c>
      <c r="AV184" s="13" t="s">
        <v>382</v>
      </c>
      <c r="AW184" s="13" t="s">
        <v>32</v>
      </c>
      <c r="AX184" s="13" t="s">
        <v>83</v>
      </c>
      <c r="AY184" s="160" t="s">
        <v>375</v>
      </c>
    </row>
    <row r="185" spans="2:65" s="1" customFormat="1" ht="37.9" customHeight="1" x14ac:dyDescent="0.2">
      <c r="B185" s="32"/>
      <c r="C185" s="138" t="s">
        <v>559</v>
      </c>
      <c r="D185" s="138" t="s">
        <v>377</v>
      </c>
      <c r="E185" s="139" t="s">
        <v>5929</v>
      </c>
      <c r="F185" s="140" t="s">
        <v>5930</v>
      </c>
      <c r="G185" s="141" t="s">
        <v>532</v>
      </c>
      <c r="H185" s="142">
        <v>1</v>
      </c>
      <c r="I185" s="143"/>
      <c r="J185" s="144">
        <f>ROUND(I185*H185,2)</f>
        <v>0</v>
      </c>
      <c r="K185" s="140" t="s">
        <v>381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4.0280000000000003E-2</v>
      </c>
      <c r="R185" s="147">
        <f>Q185*H185</f>
        <v>4.0280000000000003E-2</v>
      </c>
      <c r="S185" s="147">
        <v>0</v>
      </c>
      <c r="T185" s="148">
        <f>S185*H185</f>
        <v>0</v>
      </c>
      <c r="AR185" s="149" t="s">
        <v>491</v>
      </c>
      <c r="AT185" s="149" t="s">
        <v>377</v>
      </c>
      <c r="AU185" s="149" t="s">
        <v>85</v>
      </c>
      <c r="AY185" s="17" t="s">
        <v>375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491</v>
      </c>
      <c r="BM185" s="149" t="s">
        <v>700</v>
      </c>
    </row>
    <row r="186" spans="2:65" s="12" customFormat="1" ht="11.25" x14ac:dyDescent="0.2">
      <c r="B186" s="151"/>
      <c r="D186" s="152" t="s">
        <v>384</v>
      </c>
      <c r="E186" s="153" t="s">
        <v>1</v>
      </c>
      <c r="F186" s="154" t="s">
        <v>2638</v>
      </c>
      <c r="H186" s="155">
        <v>1</v>
      </c>
      <c r="I186" s="156"/>
      <c r="L186" s="151"/>
      <c r="M186" s="157"/>
      <c r="T186" s="158"/>
      <c r="AT186" s="153" t="s">
        <v>384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375</v>
      </c>
    </row>
    <row r="187" spans="2:65" s="13" customFormat="1" ht="11.25" x14ac:dyDescent="0.2">
      <c r="B187" s="159"/>
      <c r="D187" s="152" t="s">
        <v>384</v>
      </c>
      <c r="E187" s="160" t="s">
        <v>1</v>
      </c>
      <c r="F187" s="161" t="s">
        <v>387</v>
      </c>
      <c r="H187" s="162">
        <v>1</v>
      </c>
      <c r="I187" s="163"/>
      <c r="L187" s="159"/>
      <c r="M187" s="164"/>
      <c r="T187" s="165"/>
      <c r="AT187" s="160" t="s">
        <v>384</v>
      </c>
      <c r="AU187" s="160" t="s">
        <v>85</v>
      </c>
      <c r="AV187" s="13" t="s">
        <v>382</v>
      </c>
      <c r="AW187" s="13" t="s">
        <v>32</v>
      </c>
      <c r="AX187" s="13" t="s">
        <v>83</v>
      </c>
      <c r="AY187" s="160" t="s">
        <v>375</v>
      </c>
    </row>
    <row r="188" spans="2:65" s="1" customFormat="1" ht="37.9" customHeight="1" x14ac:dyDescent="0.2">
      <c r="B188" s="32"/>
      <c r="C188" s="138" t="s">
        <v>563</v>
      </c>
      <c r="D188" s="138" t="s">
        <v>377</v>
      </c>
      <c r="E188" s="139" t="s">
        <v>5931</v>
      </c>
      <c r="F188" s="140" t="s">
        <v>5932</v>
      </c>
      <c r="G188" s="141" t="s">
        <v>532</v>
      </c>
      <c r="H188" s="142">
        <v>1</v>
      </c>
      <c r="I188" s="143"/>
      <c r="J188" s="144">
        <f>ROUND(I188*H188,2)</f>
        <v>0</v>
      </c>
      <c r="K188" s="140" t="s">
        <v>381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1.54E-2</v>
      </c>
      <c r="R188" s="147">
        <f>Q188*H188</f>
        <v>1.54E-2</v>
      </c>
      <c r="S188" s="147">
        <v>0</v>
      </c>
      <c r="T188" s="148">
        <f>S188*H188</f>
        <v>0</v>
      </c>
      <c r="AR188" s="149" t="s">
        <v>491</v>
      </c>
      <c r="AT188" s="149" t="s">
        <v>377</v>
      </c>
      <c r="AU188" s="149" t="s">
        <v>85</v>
      </c>
      <c r="AY188" s="17" t="s">
        <v>375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491</v>
      </c>
      <c r="BM188" s="149" t="s">
        <v>713</v>
      </c>
    </row>
    <row r="189" spans="2:65" s="12" customFormat="1" ht="11.25" x14ac:dyDescent="0.2">
      <c r="B189" s="151"/>
      <c r="D189" s="152" t="s">
        <v>384</v>
      </c>
      <c r="E189" s="153" t="s">
        <v>1</v>
      </c>
      <c r="F189" s="154" t="s">
        <v>2638</v>
      </c>
      <c r="H189" s="155">
        <v>1</v>
      </c>
      <c r="I189" s="156"/>
      <c r="L189" s="151"/>
      <c r="M189" s="157"/>
      <c r="T189" s="158"/>
      <c r="AT189" s="153" t="s">
        <v>384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375</v>
      </c>
    </row>
    <row r="190" spans="2:65" s="13" customFormat="1" ht="11.25" x14ac:dyDescent="0.2">
      <c r="B190" s="159"/>
      <c r="D190" s="152" t="s">
        <v>384</v>
      </c>
      <c r="E190" s="160" t="s">
        <v>1</v>
      </c>
      <c r="F190" s="161" t="s">
        <v>387</v>
      </c>
      <c r="H190" s="162">
        <v>1</v>
      </c>
      <c r="I190" s="163"/>
      <c r="L190" s="159"/>
      <c r="M190" s="164"/>
      <c r="T190" s="165"/>
      <c r="AT190" s="160" t="s">
        <v>384</v>
      </c>
      <c r="AU190" s="160" t="s">
        <v>85</v>
      </c>
      <c r="AV190" s="13" t="s">
        <v>382</v>
      </c>
      <c r="AW190" s="13" t="s">
        <v>32</v>
      </c>
      <c r="AX190" s="13" t="s">
        <v>83</v>
      </c>
      <c r="AY190" s="160" t="s">
        <v>375</v>
      </c>
    </row>
    <row r="191" spans="2:65" s="1" customFormat="1" ht="37.9" customHeight="1" x14ac:dyDescent="0.2">
      <c r="B191" s="32"/>
      <c r="C191" s="138" t="s">
        <v>568</v>
      </c>
      <c r="D191" s="138" t="s">
        <v>377</v>
      </c>
      <c r="E191" s="139" t="s">
        <v>5933</v>
      </c>
      <c r="F191" s="140" t="s">
        <v>5934</v>
      </c>
      <c r="G191" s="141" t="s">
        <v>532</v>
      </c>
      <c r="H191" s="142">
        <v>1</v>
      </c>
      <c r="I191" s="143"/>
      <c r="J191" s="144">
        <f>ROUND(I191*H191,2)</f>
        <v>0</v>
      </c>
      <c r="K191" s="140" t="s">
        <v>381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2.1760000000000002E-2</v>
      </c>
      <c r="R191" s="147">
        <f>Q191*H191</f>
        <v>2.1760000000000002E-2</v>
      </c>
      <c r="S191" s="147">
        <v>0</v>
      </c>
      <c r="T191" s="148">
        <f>S191*H191</f>
        <v>0</v>
      </c>
      <c r="AR191" s="149" t="s">
        <v>491</v>
      </c>
      <c r="AT191" s="149" t="s">
        <v>377</v>
      </c>
      <c r="AU191" s="149" t="s">
        <v>85</v>
      </c>
      <c r="AY191" s="17" t="s">
        <v>375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491</v>
      </c>
      <c r="BM191" s="149" t="s">
        <v>723</v>
      </c>
    </row>
    <row r="192" spans="2:65" s="12" customFormat="1" ht="11.25" x14ac:dyDescent="0.2">
      <c r="B192" s="151"/>
      <c r="D192" s="152" t="s">
        <v>384</v>
      </c>
      <c r="E192" s="153" t="s">
        <v>1</v>
      </c>
      <c r="F192" s="154" t="s">
        <v>2638</v>
      </c>
      <c r="H192" s="155">
        <v>1</v>
      </c>
      <c r="I192" s="156"/>
      <c r="L192" s="151"/>
      <c r="M192" s="157"/>
      <c r="T192" s="158"/>
      <c r="AT192" s="153" t="s">
        <v>384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375</v>
      </c>
    </row>
    <row r="193" spans="2:65" s="13" customFormat="1" ht="11.25" x14ac:dyDescent="0.2">
      <c r="B193" s="159"/>
      <c r="D193" s="152" t="s">
        <v>384</v>
      </c>
      <c r="E193" s="160" t="s">
        <v>1</v>
      </c>
      <c r="F193" s="161" t="s">
        <v>387</v>
      </c>
      <c r="H193" s="162">
        <v>1</v>
      </c>
      <c r="I193" s="163"/>
      <c r="L193" s="159"/>
      <c r="M193" s="164"/>
      <c r="T193" s="165"/>
      <c r="AT193" s="160" t="s">
        <v>384</v>
      </c>
      <c r="AU193" s="160" t="s">
        <v>85</v>
      </c>
      <c r="AV193" s="13" t="s">
        <v>382</v>
      </c>
      <c r="AW193" s="13" t="s">
        <v>32</v>
      </c>
      <c r="AX193" s="13" t="s">
        <v>83</v>
      </c>
      <c r="AY193" s="160" t="s">
        <v>375</v>
      </c>
    </row>
    <row r="194" spans="2:65" s="1" customFormat="1" ht="37.9" customHeight="1" x14ac:dyDescent="0.2">
      <c r="B194" s="32"/>
      <c r="C194" s="138" t="s">
        <v>573</v>
      </c>
      <c r="D194" s="138" t="s">
        <v>377</v>
      </c>
      <c r="E194" s="139" t="s">
        <v>2655</v>
      </c>
      <c r="F194" s="140" t="s">
        <v>2656</v>
      </c>
      <c r="G194" s="141" t="s">
        <v>532</v>
      </c>
      <c r="H194" s="142">
        <v>6</v>
      </c>
      <c r="I194" s="143"/>
      <c r="J194" s="144">
        <f>ROUND(I194*H194,2)</f>
        <v>0</v>
      </c>
      <c r="K194" s="140" t="s">
        <v>381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3.4799999999999998E-2</v>
      </c>
      <c r="R194" s="147">
        <f>Q194*H194</f>
        <v>0.20879999999999999</v>
      </c>
      <c r="S194" s="147">
        <v>0</v>
      </c>
      <c r="T194" s="148">
        <f>S194*H194</f>
        <v>0</v>
      </c>
      <c r="AR194" s="149" t="s">
        <v>491</v>
      </c>
      <c r="AT194" s="149" t="s">
        <v>377</v>
      </c>
      <c r="AU194" s="149" t="s">
        <v>85</v>
      </c>
      <c r="AY194" s="17" t="s">
        <v>375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491</v>
      </c>
      <c r="BM194" s="149" t="s">
        <v>733</v>
      </c>
    </row>
    <row r="195" spans="2:65" s="12" customFormat="1" ht="11.25" x14ac:dyDescent="0.2">
      <c r="B195" s="151"/>
      <c r="D195" s="152" t="s">
        <v>384</v>
      </c>
      <c r="E195" s="153" t="s">
        <v>1</v>
      </c>
      <c r="F195" s="154" t="s">
        <v>5935</v>
      </c>
      <c r="H195" s="155">
        <v>6</v>
      </c>
      <c r="I195" s="156"/>
      <c r="L195" s="151"/>
      <c r="M195" s="157"/>
      <c r="T195" s="158"/>
      <c r="AT195" s="153" t="s">
        <v>384</v>
      </c>
      <c r="AU195" s="153" t="s">
        <v>85</v>
      </c>
      <c r="AV195" s="12" t="s">
        <v>85</v>
      </c>
      <c r="AW195" s="12" t="s">
        <v>32</v>
      </c>
      <c r="AX195" s="12" t="s">
        <v>76</v>
      </c>
      <c r="AY195" s="153" t="s">
        <v>375</v>
      </c>
    </row>
    <row r="196" spans="2:65" s="13" customFormat="1" ht="11.25" x14ac:dyDescent="0.2">
      <c r="B196" s="159"/>
      <c r="D196" s="152" t="s">
        <v>384</v>
      </c>
      <c r="E196" s="160" t="s">
        <v>1</v>
      </c>
      <c r="F196" s="161" t="s">
        <v>387</v>
      </c>
      <c r="H196" s="162">
        <v>6</v>
      </c>
      <c r="I196" s="163"/>
      <c r="L196" s="159"/>
      <c r="M196" s="164"/>
      <c r="T196" s="165"/>
      <c r="AT196" s="160" t="s">
        <v>384</v>
      </c>
      <c r="AU196" s="160" t="s">
        <v>85</v>
      </c>
      <c r="AV196" s="13" t="s">
        <v>382</v>
      </c>
      <c r="AW196" s="13" t="s">
        <v>32</v>
      </c>
      <c r="AX196" s="13" t="s">
        <v>83</v>
      </c>
      <c r="AY196" s="160" t="s">
        <v>375</v>
      </c>
    </row>
    <row r="197" spans="2:65" s="1" customFormat="1" ht="37.9" customHeight="1" x14ac:dyDescent="0.2">
      <c r="B197" s="32"/>
      <c r="C197" s="138" t="s">
        <v>577</v>
      </c>
      <c r="D197" s="138" t="s">
        <v>377</v>
      </c>
      <c r="E197" s="139" t="s">
        <v>2657</v>
      </c>
      <c r="F197" s="140" t="s">
        <v>2658</v>
      </c>
      <c r="G197" s="141" t="s">
        <v>532</v>
      </c>
      <c r="H197" s="142">
        <v>9</v>
      </c>
      <c r="I197" s="143"/>
      <c r="J197" s="144">
        <f>ROUND(I197*H197,2)</f>
        <v>0</v>
      </c>
      <c r="K197" s="140" t="s">
        <v>381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4.1320000000000003E-2</v>
      </c>
      <c r="R197" s="147">
        <f>Q197*H197</f>
        <v>0.37188000000000004</v>
      </c>
      <c r="S197" s="147">
        <v>0</v>
      </c>
      <c r="T197" s="148">
        <f>S197*H197</f>
        <v>0</v>
      </c>
      <c r="AR197" s="149" t="s">
        <v>491</v>
      </c>
      <c r="AT197" s="149" t="s">
        <v>377</v>
      </c>
      <c r="AU197" s="149" t="s">
        <v>85</v>
      </c>
      <c r="AY197" s="17" t="s">
        <v>375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491</v>
      </c>
      <c r="BM197" s="149" t="s">
        <v>778</v>
      </c>
    </row>
    <row r="198" spans="2:65" s="12" customFormat="1" ht="11.25" x14ac:dyDescent="0.2">
      <c r="B198" s="151"/>
      <c r="D198" s="152" t="s">
        <v>384</v>
      </c>
      <c r="E198" s="153" t="s">
        <v>1</v>
      </c>
      <c r="F198" s="154" t="s">
        <v>5936</v>
      </c>
      <c r="H198" s="155">
        <v>9</v>
      </c>
      <c r="I198" s="156"/>
      <c r="L198" s="151"/>
      <c r="M198" s="157"/>
      <c r="T198" s="158"/>
      <c r="AT198" s="153" t="s">
        <v>384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375</v>
      </c>
    </row>
    <row r="199" spans="2:65" s="13" customFormat="1" ht="11.25" x14ac:dyDescent="0.2">
      <c r="B199" s="159"/>
      <c r="D199" s="152" t="s">
        <v>384</v>
      </c>
      <c r="E199" s="160" t="s">
        <v>1</v>
      </c>
      <c r="F199" s="161" t="s">
        <v>387</v>
      </c>
      <c r="H199" s="162">
        <v>9</v>
      </c>
      <c r="I199" s="163"/>
      <c r="L199" s="159"/>
      <c r="M199" s="164"/>
      <c r="T199" s="165"/>
      <c r="AT199" s="160" t="s">
        <v>384</v>
      </c>
      <c r="AU199" s="160" t="s">
        <v>85</v>
      </c>
      <c r="AV199" s="13" t="s">
        <v>382</v>
      </c>
      <c r="AW199" s="13" t="s">
        <v>32</v>
      </c>
      <c r="AX199" s="13" t="s">
        <v>83</v>
      </c>
      <c r="AY199" s="160" t="s">
        <v>375</v>
      </c>
    </row>
    <row r="200" spans="2:65" s="1" customFormat="1" ht="37.9" customHeight="1" x14ac:dyDescent="0.2">
      <c r="B200" s="32"/>
      <c r="C200" s="138" t="s">
        <v>581</v>
      </c>
      <c r="D200" s="138" t="s">
        <v>377</v>
      </c>
      <c r="E200" s="139" t="s">
        <v>5937</v>
      </c>
      <c r="F200" s="140" t="s">
        <v>5938</v>
      </c>
      <c r="G200" s="141" t="s">
        <v>532</v>
      </c>
      <c r="H200" s="142">
        <v>3</v>
      </c>
      <c r="I200" s="143"/>
      <c r="J200" s="144">
        <f>ROUND(I200*H200,2)</f>
        <v>0</v>
      </c>
      <c r="K200" s="140" t="s">
        <v>381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4.7840000000000001E-2</v>
      </c>
      <c r="R200" s="147">
        <f>Q200*H200</f>
        <v>0.14352000000000001</v>
      </c>
      <c r="S200" s="147">
        <v>0</v>
      </c>
      <c r="T200" s="148">
        <f>S200*H200</f>
        <v>0</v>
      </c>
      <c r="AR200" s="149" t="s">
        <v>491</v>
      </c>
      <c r="AT200" s="149" t="s">
        <v>377</v>
      </c>
      <c r="AU200" s="149" t="s">
        <v>85</v>
      </c>
      <c r="AY200" s="17" t="s">
        <v>375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491</v>
      </c>
      <c r="BM200" s="149" t="s">
        <v>788</v>
      </c>
    </row>
    <row r="201" spans="2:65" s="12" customFormat="1" ht="11.25" x14ac:dyDescent="0.2">
      <c r="B201" s="151"/>
      <c r="D201" s="152" t="s">
        <v>384</v>
      </c>
      <c r="E201" s="153" t="s">
        <v>1</v>
      </c>
      <c r="F201" s="154" t="s">
        <v>5916</v>
      </c>
      <c r="H201" s="155">
        <v>3</v>
      </c>
      <c r="I201" s="156"/>
      <c r="L201" s="151"/>
      <c r="M201" s="157"/>
      <c r="T201" s="158"/>
      <c r="AT201" s="153" t="s">
        <v>384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375</v>
      </c>
    </row>
    <row r="202" spans="2:65" s="13" customFormat="1" ht="11.25" x14ac:dyDescent="0.2">
      <c r="B202" s="159"/>
      <c r="D202" s="152" t="s">
        <v>384</v>
      </c>
      <c r="E202" s="160" t="s">
        <v>1</v>
      </c>
      <c r="F202" s="161" t="s">
        <v>387</v>
      </c>
      <c r="H202" s="162">
        <v>3</v>
      </c>
      <c r="I202" s="163"/>
      <c r="L202" s="159"/>
      <c r="M202" s="164"/>
      <c r="T202" s="165"/>
      <c r="AT202" s="160" t="s">
        <v>384</v>
      </c>
      <c r="AU202" s="160" t="s">
        <v>85</v>
      </c>
      <c r="AV202" s="13" t="s">
        <v>382</v>
      </c>
      <c r="AW202" s="13" t="s">
        <v>32</v>
      </c>
      <c r="AX202" s="13" t="s">
        <v>83</v>
      </c>
      <c r="AY202" s="160" t="s">
        <v>375</v>
      </c>
    </row>
    <row r="203" spans="2:65" s="1" customFormat="1" ht="37.9" customHeight="1" x14ac:dyDescent="0.2">
      <c r="B203" s="32"/>
      <c r="C203" s="138" t="s">
        <v>585</v>
      </c>
      <c r="D203" s="138" t="s">
        <v>377</v>
      </c>
      <c r="E203" s="139" t="s">
        <v>2659</v>
      </c>
      <c r="F203" s="140" t="s">
        <v>2660</v>
      </c>
      <c r="G203" s="141" t="s">
        <v>532</v>
      </c>
      <c r="H203" s="142">
        <v>1</v>
      </c>
      <c r="I203" s="143"/>
      <c r="J203" s="144">
        <f>ROUND(I203*H203,2)</f>
        <v>0</v>
      </c>
      <c r="K203" s="140" t="s">
        <v>381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6.198E-2</v>
      </c>
      <c r="R203" s="147">
        <f>Q203*H203</f>
        <v>6.198E-2</v>
      </c>
      <c r="S203" s="147">
        <v>0</v>
      </c>
      <c r="T203" s="148">
        <f>S203*H203</f>
        <v>0</v>
      </c>
      <c r="AR203" s="149" t="s">
        <v>491</v>
      </c>
      <c r="AT203" s="149" t="s">
        <v>377</v>
      </c>
      <c r="AU203" s="149" t="s">
        <v>85</v>
      </c>
      <c r="AY203" s="17" t="s">
        <v>375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491</v>
      </c>
      <c r="BM203" s="149" t="s">
        <v>799</v>
      </c>
    </row>
    <row r="204" spans="2:65" s="12" customFormat="1" ht="11.25" x14ac:dyDescent="0.2">
      <c r="B204" s="151"/>
      <c r="D204" s="152" t="s">
        <v>384</v>
      </c>
      <c r="E204" s="153" t="s">
        <v>1</v>
      </c>
      <c r="F204" s="154" t="s">
        <v>2638</v>
      </c>
      <c r="H204" s="155">
        <v>1</v>
      </c>
      <c r="I204" s="156"/>
      <c r="L204" s="151"/>
      <c r="M204" s="157"/>
      <c r="T204" s="158"/>
      <c r="AT204" s="153" t="s">
        <v>384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375</v>
      </c>
    </row>
    <row r="205" spans="2:65" s="13" customFormat="1" ht="11.25" x14ac:dyDescent="0.2">
      <c r="B205" s="159"/>
      <c r="D205" s="152" t="s">
        <v>384</v>
      </c>
      <c r="E205" s="160" t="s">
        <v>1</v>
      </c>
      <c r="F205" s="161" t="s">
        <v>387</v>
      </c>
      <c r="H205" s="162">
        <v>1</v>
      </c>
      <c r="I205" s="163"/>
      <c r="L205" s="159"/>
      <c r="M205" s="164"/>
      <c r="T205" s="165"/>
      <c r="AT205" s="160" t="s">
        <v>384</v>
      </c>
      <c r="AU205" s="160" t="s">
        <v>85</v>
      </c>
      <c r="AV205" s="13" t="s">
        <v>382</v>
      </c>
      <c r="AW205" s="13" t="s">
        <v>32</v>
      </c>
      <c r="AX205" s="13" t="s">
        <v>83</v>
      </c>
      <c r="AY205" s="160" t="s">
        <v>375</v>
      </c>
    </row>
    <row r="206" spans="2:65" s="1" customFormat="1" ht="37.9" customHeight="1" x14ac:dyDescent="0.2">
      <c r="B206" s="32"/>
      <c r="C206" s="138" t="s">
        <v>598</v>
      </c>
      <c r="D206" s="138" t="s">
        <v>377</v>
      </c>
      <c r="E206" s="139" t="s">
        <v>5939</v>
      </c>
      <c r="F206" s="140" t="s">
        <v>5940</v>
      </c>
      <c r="G206" s="141" t="s">
        <v>532</v>
      </c>
      <c r="H206" s="142">
        <v>1</v>
      </c>
      <c r="I206" s="143"/>
      <c r="J206" s="144">
        <f>ROUND(I206*H206,2)</f>
        <v>0</v>
      </c>
      <c r="K206" s="140" t="s">
        <v>381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6.8500000000000005E-2</v>
      </c>
      <c r="R206" s="147">
        <f>Q206*H206</f>
        <v>6.8500000000000005E-2</v>
      </c>
      <c r="S206" s="147">
        <v>0</v>
      </c>
      <c r="T206" s="148">
        <f>S206*H206</f>
        <v>0</v>
      </c>
      <c r="AR206" s="149" t="s">
        <v>491</v>
      </c>
      <c r="AT206" s="149" t="s">
        <v>377</v>
      </c>
      <c r="AU206" s="149" t="s">
        <v>85</v>
      </c>
      <c r="AY206" s="17" t="s">
        <v>375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491</v>
      </c>
      <c r="BM206" s="149" t="s">
        <v>809</v>
      </c>
    </row>
    <row r="207" spans="2:65" s="12" customFormat="1" ht="11.25" x14ac:dyDescent="0.2">
      <c r="B207" s="151"/>
      <c r="D207" s="152" t="s">
        <v>384</v>
      </c>
      <c r="E207" s="153" t="s">
        <v>1</v>
      </c>
      <c r="F207" s="154" t="s">
        <v>5916</v>
      </c>
      <c r="H207" s="155">
        <v>3</v>
      </c>
      <c r="I207" s="156"/>
      <c r="L207" s="151"/>
      <c r="M207" s="157"/>
      <c r="T207" s="158"/>
      <c r="AT207" s="153" t="s">
        <v>384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375</v>
      </c>
    </row>
    <row r="208" spans="2:65" s="12" customFormat="1" ht="11.25" x14ac:dyDescent="0.2">
      <c r="B208" s="151"/>
      <c r="D208" s="152" t="s">
        <v>384</v>
      </c>
      <c r="E208" s="153" t="s">
        <v>1</v>
      </c>
      <c r="F208" s="154" t="s">
        <v>5941</v>
      </c>
      <c r="H208" s="155">
        <v>-2</v>
      </c>
      <c r="I208" s="156"/>
      <c r="L208" s="151"/>
      <c r="M208" s="157"/>
      <c r="T208" s="158"/>
      <c r="AT208" s="153" t="s">
        <v>384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3" customFormat="1" ht="11.25" x14ac:dyDescent="0.2">
      <c r="B209" s="159"/>
      <c r="D209" s="152" t="s">
        <v>384</v>
      </c>
      <c r="E209" s="160" t="s">
        <v>1</v>
      </c>
      <c r="F209" s="161" t="s">
        <v>387</v>
      </c>
      <c r="H209" s="162">
        <v>1</v>
      </c>
      <c r="I209" s="163"/>
      <c r="L209" s="159"/>
      <c r="M209" s="164"/>
      <c r="T209" s="165"/>
      <c r="AT209" s="160" t="s">
        <v>384</v>
      </c>
      <c r="AU209" s="160" t="s">
        <v>85</v>
      </c>
      <c r="AV209" s="13" t="s">
        <v>382</v>
      </c>
      <c r="AW209" s="13" t="s">
        <v>32</v>
      </c>
      <c r="AX209" s="13" t="s">
        <v>83</v>
      </c>
      <c r="AY209" s="160" t="s">
        <v>375</v>
      </c>
    </row>
    <row r="210" spans="2:65" s="1" customFormat="1" ht="37.9" customHeight="1" x14ac:dyDescent="0.2">
      <c r="B210" s="32"/>
      <c r="C210" s="138" t="s">
        <v>604</v>
      </c>
      <c r="D210" s="138" t="s">
        <v>377</v>
      </c>
      <c r="E210" s="139" t="s">
        <v>2662</v>
      </c>
      <c r="F210" s="140" t="s">
        <v>2663</v>
      </c>
      <c r="G210" s="141" t="s">
        <v>532</v>
      </c>
      <c r="H210" s="142">
        <v>3</v>
      </c>
      <c r="I210" s="143"/>
      <c r="J210" s="144">
        <f>ROUND(I210*H210,2)</f>
        <v>0</v>
      </c>
      <c r="K210" s="140" t="s">
        <v>381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4.5319999999999999E-2</v>
      </c>
      <c r="R210" s="147">
        <f>Q210*H210</f>
        <v>0.13596</v>
      </c>
      <c r="S210" s="147">
        <v>0</v>
      </c>
      <c r="T210" s="148">
        <f>S210*H210</f>
        <v>0</v>
      </c>
      <c r="AR210" s="149" t="s">
        <v>491</v>
      </c>
      <c r="AT210" s="149" t="s">
        <v>377</v>
      </c>
      <c r="AU210" s="149" t="s">
        <v>85</v>
      </c>
      <c r="AY210" s="17" t="s">
        <v>375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491</v>
      </c>
      <c r="BM210" s="149" t="s">
        <v>822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5916</v>
      </c>
      <c r="H211" s="155">
        <v>3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3" customFormat="1" ht="11.25" x14ac:dyDescent="0.2">
      <c r="B212" s="159"/>
      <c r="D212" s="152" t="s">
        <v>384</v>
      </c>
      <c r="E212" s="160" t="s">
        <v>1</v>
      </c>
      <c r="F212" s="161" t="s">
        <v>387</v>
      </c>
      <c r="H212" s="162">
        <v>3</v>
      </c>
      <c r="I212" s="163"/>
      <c r="L212" s="159"/>
      <c r="M212" s="164"/>
      <c r="T212" s="165"/>
      <c r="AT212" s="160" t="s">
        <v>384</v>
      </c>
      <c r="AU212" s="160" t="s">
        <v>85</v>
      </c>
      <c r="AV212" s="13" t="s">
        <v>382</v>
      </c>
      <c r="AW212" s="13" t="s">
        <v>32</v>
      </c>
      <c r="AX212" s="13" t="s">
        <v>83</v>
      </c>
      <c r="AY212" s="160" t="s">
        <v>375</v>
      </c>
    </row>
    <row r="213" spans="2:65" s="1" customFormat="1" ht="37.9" customHeight="1" x14ac:dyDescent="0.2">
      <c r="B213" s="32"/>
      <c r="C213" s="138" t="s">
        <v>609</v>
      </c>
      <c r="D213" s="138" t="s">
        <v>377</v>
      </c>
      <c r="E213" s="139" t="s">
        <v>5942</v>
      </c>
      <c r="F213" s="140" t="s">
        <v>5943</v>
      </c>
      <c r="G213" s="141" t="s">
        <v>532</v>
      </c>
      <c r="H213" s="142">
        <v>2</v>
      </c>
      <c r="I213" s="143"/>
      <c r="J213" s="144">
        <f>ROUND(I213*H213,2)</f>
        <v>0</v>
      </c>
      <c r="K213" s="140" t="s">
        <v>381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3.5680000000000003E-2</v>
      </c>
      <c r="R213" s="147">
        <f>Q213*H213</f>
        <v>7.1360000000000007E-2</v>
      </c>
      <c r="S213" s="147">
        <v>0</v>
      </c>
      <c r="T213" s="148">
        <f>S213*H213</f>
        <v>0</v>
      </c>
      <c r="AR213" s="149" t="s">
        <v>491</v>
      </c>
      <c r="AT213" s="149" t="s">
        <v>377</v>
      </c>
      <c r="AU213" s="149" t="s">
        <v>85</v>
      </c>
      <c r="AY213" s="17" t="s">
        <v>375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491</v>
      </c>
      <c r="BM213" s="149" t="s">
        <v>837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2618</v>
      </c>
      <c r="H214" s="155">
        <v>2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3" customFormat="1" ht="11.25" x14ac:dyDescent="0.2">
      <c r="B215" s="159"/>
      <c r="D215" s="152" t="s">
        <v>384</v>
      </c>
      <c r="E215" s="160" t="s">
        <v>1</v>
      </c>
      <c r="F215" s="161" t="s">
        <v>387</v>
      </c>
      <c r="H215" s="162">
        <v>2</v>
      </c>
      <c r="I215" s="163"/>
      <c r="L215" s="159"/>
      <c r="M215" s="164"/>
      <c r="T215" s="165"/>
      <c r="AT215" s="160" t="s">
        <v>384</v>
      </c>
      <c r="AU215" s="160" t="s">
        <v>85</v>
      </c>
      <c r="AV215" s="13" t="s">
        <v>382</v>
      </c>
      <c r="AW215" s="13" t="s">
        <v>32</v>
      </c>
      <c r="AX215" s="13" t="s">
        <v>83</v>
      </c>
      <c r="AY215" s="160" t="s">
        <v>375</v>
      </c>
    </row>
    <row r="216" spans="2:65" s="1" customFormat="1" ht="37.9" customHeight="1" x14ac:dyDescent="0.2">
      <c r="B216" s="32"/>
      <c r="C216" s="138" t="s">
        <v>628</v>
      </c>
      <c r="D216" s="138" t="s">
        <v>377</v>
      </c>
      <c r="E216" s="139" t="s">
        <v>2664</v>
      </c>
      <c r="F216" s="140" t="s">
        <v>2665</v>
      </c>
      <c r="G216" s="141" t="s">
        <v>532</v>
      </c>
      <c r="H216" s="142">
        <v>4</v>
      </c>
      <c r="I216" s="143"/>
      <c r="J216" s="144">
        <f>ROUND(I216*H216,2)</f>
        <v>0</v>
      </c>
      <c r="K216" s="140" t="s">
        <v>381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4.684E-2</v>
      </c>
      <c r="R216" s="147">
        <f>Q216*H216</f>
        <v>0.18736</v>
      </c>
      <c r="S216" s="147">
        <v>0</v>
      </c>
      <c r="T216" s="148">
        <f>S216*H216</f>
        <v>0</v>
      </c>
      <c r="AR216" s="149" t="s">
        <v>491</v>
      </c>
      <c r="AT216" s="149" t="s">
        <v>377</v>
      </c>
      <c r="AU216" s="149" t="s">
        <v>85</v>
      </c>
      <c r="AY216" s="17" t="s">
        <v>375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491</v>
      </c>
      <c r="BM216" s="149" t="s">
        <v>850</v>
      </c>
    </row>
    <row r="217" spans="2:65" s="12" customFormat="1" ht="11.25" x14ac:dyDescent="0.2">
      <c r="B217" s="151"/>
      <c r="D217" s="152" t="s">
        <v>384</v>
      </c>
      <c r="E217" s="153" t="s">
        <v>1</v>
      </c>
      <c r="F217" s="154" t="s">
        <v>2569</v>
      </c>
      <c r="H217" s="155">
        <v>4</v>
      </c>
      <c r="I217" s="156"/>
      <c r="L217" s="151"/>
      <c r="M217" s="157"/>
      <c r="T217" s="158"/>
      <c r="AT217" s="153" t="s">
        <v>384</v>
      </c>
      <c r="AU217" s="153" t="s">
        <v>85</v>
      </c>
      <c r="AV217" s="12" t="s">
        <v>85</v>
      </c>
      <c r="AW217" s="12" t="s">
        <v>32</v>
      </c>
      <c r="AX217" s="12" t="s">
        <v>76</v>
      </c>
      <c r="AY217" s="153" t="s">
        <v>375</v>
      </c>
    </row>
    <row r="218" spans="2:65" s="13" customFormat="1" ht="11.25" x14ac:dyDescent="0.2">
      <c r="B218" s="159"/>
      <c r="D218" s="152" t="s">
        <v>384</v>
      </c>
      <c r="E218" s="160" t="s">
        <v>1</v>
      </c>
      <c r="F218" s="161" t="s">
        <v>387</v>
      </c>
      <c r="H218" s="162">
        <v>4</v>
      </c>
      <c r="I218" s="163"/>
      <c r="L218" s="159"/>
      <c r="M218" s="164"/>
      <c r="T218" s="165"/>
      <c r="AT218" s="160" t="s">
        <v>384</v>
      </c>
      <c r="AU218" s="160" t="s">
        <v>85</v>
      </c>
      <c r="AV218" s="13" t="s">
        <v>382</v>
      </c>
      <c r="AW218" s="13" t="s">
        <v>32</v>
      </c>
      <c r="AX218" s="13" t="s">
        <v>83</v>
      </c>
      <c r="AY218" s="160" t="s">
        <v>375</v>
      </c>
    </row>
    <row r="219" spans="2:65" s="1" customFormat="1" ht="37.9" customHeight="1" x14ac:dyDescent="0.2">
      <c r="B219" s="32"/>
      <c r="C219" s="138" t="s">
        <v>634</v>
      </c>
      <c r="D219" s="138" t="s">
        <v>377</v>
      </c>
      <c r="E219" s="139" t="s">
        <v>5944</v>
      </c>
      <c r="F219" s="140" t="s">
        <v>5945</v>
      </c>
      <c r="G219" s="141" t="s">
        <v>532</v>
      </c>
      <c r="H219" s="142">
        <v>5</v>
      </c>
      <c r="I219" s="143"/>
      <c r="J219" s="144">
        <f>ROUND(I219*H219,2)</f>
        <v>0</v>
      </c>
      <c r="K219" s="140" t="s">
        <v>381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5.8000000000000003E-2</v>
      </c>
      <c r="R219" s="147">
        <f>Q219*H219</f>
        <v>0.29000000000000004</v>
      </c>
      <c r="S219" s="147">
        <v>0</v>
      </c>
      <c r="T219" s="148">
        <f>S219*H219</f>
        <v>0</v>
      </c>
      <c r="AR219" s="149" t="s">
        <v>491</v>
      </c>
      <c r="AT219" s="149" t="s">
        <v>377</v>
      </c>
      <c r="AU219" s="149" t="s">
        <v>85</v>
      </c>
      <c r="AY219" s="17" t="s">
        <v>375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491</v>
      </c>
      <c r="BM219" s="149" t="s">
        <v>862</v>
      </c>
    </row>
    <row r="220" spans="2:65" s="12" customFormat="1" ht="11.25" x14ac:dyDescent="0.2">
      <c r="B220" s="151"/>
      <c r="D220" s="152" t="s">
        <v>384</v>
      </c>
      <c r="E220" s="153" t="s">
        <v>1</v>
      </c>
      <c r="F220" s="154" t="s">
        <v>5946</v>
      </c>
      <c r="H220" s="155">
        <v>5</v>
      </c>
      <c r="I220" s="156"/>
      <c r="L220" s="151"/>
      <c r="M220" s="157"/>
      <c r="T220" s="158"/>
      <c r="AT220" s="153" t="s">
        <v>384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375</v>
      </c>
    </row>
    <row r="221" spans="2:65" s="13" customFormat="1" ht="11.25" x14ac:dyDescent="0.2">
      <c r="B221" s="159"/>
      <c r="D221" s="152" t="s">
        <v>384</v>
      </c>
      <c r="E221" s="160" t="s">
        <v>1</v>
      </c>
      <c r="F221" s="161" t="s">
        <v>387</v>
      </c>
      <c r="H221" s="162">
        <v>5</v>
      </c>
      <c r="I221" s="163"/>
      <c r="L221" s="159"/>
      <c r="M221" s="164"/>
      <c r="T221" s="165"/>
      <c r="AT221" s="160" t="s">
        <v>384</v>
      </c>
      <c r="AU221" s="160" t="s">
        <v>85</v>
      </c>
      <c r="AV221" s="13" t="s">
        <v>382</v>
      </c>
      <c r="AW221" s="13" t="s">
        <v>32</v>
      </c>
      <c r="AX221" s="13" t="s">
        <v>83</v>
      </c>
      <c r="AY221" s="160" t="s">
        <v>375</v>
      </c>
    </row>
    <row r="222" spans="2:65" s="1" customFormat="1" ht="37.9" customHeight="1" x14ac:dyDescent="0.2">
      <c r="B222" s="32"/>
      <c r="C222" s="138" t="s">
        <v>638</v>
      </c>
      <c r="D222" s="138" t="s">
        <v>377</v>
      </c>
      <c r="E222" s="139" t="s">
        <v>5947</v>
      </c>
      <c r="F222" s="140" t="s">
        <v>5948</v>
      </c>
      <c r="G222" s="141" t="s">
        <v>532</v>
      </c>
      <c r="H222" s="142">
        <v>4</v>
      </c>
      <c r="I222" s="143"/>
      <c r="J222" s="144">
        <f>ROUND(I222*H222,2)</f>
        <v>0</v>
      </c>
      <c r="K222" s="140" t="s">
        <v>381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6.9159999999999999E-2</v>
      </c>
      <c r="R222" s="147">
        <f>Q222*H222</f>
        <v>0.27664</v>
      </c>
      <c r="S222" s="147">
        <v>0</v>
      </c>
      <c r="T222" s="148">
        <f>S222*H222</f>
        <v>0</v>
      </c>
      <c r="AR222" s="149" t="s">
        <v>491</v>
      </c>
      <c r="AT222" s="149" t="s">
        <v>377</v>
      </c>
      <c r="AU222" s="149" t="s">
        <v>85</v>
      </c>
      <c r="AY222" s="17" t="s">
        <v>375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491</v>
      </c>
      <c r="BM222" s="149" t="s">
        <v>911</v>
      </c>
    </row>
    <row r="223" spans="2:65" s="12" customFormat="1" ht="11.25" x14ac:dyDescent="0.2">
      <c r="B223" s="151"/>
      <c r="D223" s="152" t="s">
        <v>384</v>
      </c>
      <c r="E223" s="153" t="s">
        <v>1</v>
      </c>
      <c r="F223" s="154" t="s">
        <v>2569</v>
      </c>
      <c r="H223" s="155">
        <v>4</v>
      </c>
      <c r="I223" s="156"/>
      <c r="L223" s="151"/>
      <c r="M223" s="157"/>
      <c r="T223" s="158"/>
      <c r="AT223" s="153" t="s">
        <v>384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375</v>
      </c>
    </row>
    <row r="224" spans="2:65" s="13" customFormat="1" ht="11.25" x14ac:dyDescent="0.2">
      <c r="B224" s="159"/>
      <c r="D224" s="152" t="s">
        <v>384</v>
      </c>
      <c r="E224" s="160" t="s">
        <v>1</v>
      </c>
      <c r="F224" s="161" t="s">
        <v>387</v>
      </c>
      <c r="H224" s="162">
        <v>4</v>
      </c>
      <c r="I224" s="163"/>
      <c r="L224" s="159"/>
      <c r="M224" s="164"/>
      <c r="T224" s="165"/>
      <c r="AT224" s="160" t="s">
        <v>384</v>
      </c>
      <c r="AU224" s="160" t="s">
        <v>85</v>
      </c>
      <c r="AV224" s="13" t="s">
        <v>382</v>
      </c>
      <c r="AW224" s="13" t="s">
        <v>32</v>
      </c>
      <c r="AX224" s="13" t="s">
        <v>83</v>
      </c>
      <c r="AY224" s="160" t="s">
        <v>375</v>
      </c>
    </row>
    <row r="225" spans="2:65" s="1" customFormat="1" ht="37.9" customHeight="1" x14ac:dyDescent="0.2">
      <c r="B225" s="32"/>
      <c r="C225" s="138" t="s">
        <v>645</v>
      </c>
      <c r="D225" s="138" t="s">
        <v>377</v>
      </c>
      <c r="E225" s="139" t="s">
        <v>2666</v>
      </c>
      <c r="F225" s="140" t="s">
        <v>2667</v>
      </c>
      <c r="G225" s="141" t="s">
        <v>532</v>
      </c>
      <c r="H225" s="142">
        <v>1</v>
      </c>
      <c r="I225" s="143"/>
      <c r="J225" s="144">
        <f>ROUND(I225*H225,2)</f>
        <v>0</v>
      </c>
      <c r="K225" s="140" t="s">
        <v>381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9.1480000000000006E-2</v>
      </c>
      <c r="R225" s="147">
        <f>Q225*H225</f>
        <v>9.1480000000000006E-2</v>
      </c>
      <c r="S225" s="147">
        <v>0</v>
      </c>
      <c r="T225" s="148">
        <f>S225*H225</f>
        <v>0</v>
      </c>
      <c r="AR225" s="149" t="s">
        <v>491</v>
      </c>
      <c r="AT225" s="149" t="s">
        <v>377</v>
      </c>
      <c r="AU225" s="149" t="s">
        <v>85</v>
      </c>
      <c r="AY225" s="17" t="s">
        <v>375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491</v>
      </c>
      <c r="BM225" s="149" t="s">
        <v>920</v>
      </c>
    </row>
    <row r="226" spans="2:65" s="12" customFormat="1" ht="11.25" x14ac:dyDescent="0.2">
      <c r="B226" s="151"/>
      <c r="D226" s="152" t="s">
        <v>384</v>
      </c>
      <c r="E226" s="153" t="s">
        <v>1</v>
      </c>
      <c r="F226" s="154" t="s">
        <v>2638</v>
      </c>
      <c r="H226" s="155">
        <v>1</v>
      </c>
      <c r="I226" s="156"/>
      <c r="L226" s="151"/>
      <c r="M226" s="157"/>
      <c r="T226" s="158"/>
      <c r="AT226" s="153" t="s">
        <v>384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375</v>
      </c>
    </row>
    <row r="227" spans="2:65" s="13" customFormat="1" ht="11.25" x14ac:dyDescent="0.2">
      <c r="B227" s="159"/>
      <c r="D227" s="152" t="s">
        <v>384</v>
      </c>
      <c r="E227" s="160" t="s">
        <v>1</v>
      </c>
      <c r="F227" s="161" t="s">
        <v>387</v>
      </c>
      <c r="H227" s="162">
        <v>1</v>
      </c>
      <c r="I227" s="163"/>
      <c r="L227" s="159"/>
      <c r="M227" s="164"/>
      <c r="T227" s="165"/>
      <c r="AT227" s="160" t="s">
        <v>384</v>
      </c>
      <c r="AU227" s="160" t="s">
        <v>85</v>
      </c>
      <c r="AV227" s="13" t="s">
        <v>382</v>
      </c>
      <c r="AW227" s="13" t="s">
        <v>32</v>
      </c>
      <c r="AX227" s="13" t="s">
        <v>83</v>
      </c>
      <c r="AY227" s="160" t="s">
        <v>375</v>
      </c>
    </row>
    <row r="228" spans="2:65" s="1" customFormat="1" ht="37.9" customHeight="1" x14ac:dyDescent="0.2">
      <c r="B228" s="32"/>
      <c r="C228" s="138" t="s">
        <v>650</v>
      </c>
      <c r="D228" s="138" t="s">
        <v>377</v>
      </c>
      <c r="E228" s="139" t="s">
        <v>5949</v>
      </c>
      <c r="F228" s="140" t="s">
        <v>5950</v>
      </c>
      <c r="G228" s="141" t="s">
        <v>532</v>
      </c>
      <c r="H228" s="142">
        <v>1</v>
      </c>
      <c r="I228" s="143"/>
      <c r="J228" s="144">
        <f>ROUND(I228*H228,2)</f>
        <v>0</v>
      </c>
      <c r="K228" s="140" t="s">
        <v>381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9.7600000000000006E-2</v>
      </c>
      <c r="R228" s="147">
        <f>Q228*H228</f>
        <v>9.7600000000000006E-2</v>
      </c>
      <c r="S228" s="147">
        <v>0</v>
      </c>
      <c r="T228" s="148">
        <f>S228*H228</f>
        <v>0</v>
      </c>
      <c r="AR228" s="149" t="s">
        <v>491</v>
      </c>
      <c r="AT228" s="149" t="s">
        <v>377</v>
      </c>
      <c r="AU228" s="149" t="s">
        <v>85</v>
      </c>
      <c r="AY228" s="17" t="s">
        <v>375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491</v>
      </c>
      <c r="BM228" s="149" t="s">
        <v>938</v>
      </c>
    </row>
    <row r="229" spans="2:65" s="12" customFormat="1" ht="11.25" x14ac:dyDescent="0.2">
      <c r="B229" s="151"/>
      <c r="D229" s="152" t="s">
        <v>384</v>
      </c>
      <c r="E229" s="153" t="s">
        <v>1</v>
      </c>
      <c r="F229" s="154" t="s">
        <v>2638</v>
      </c>
      <c r="H229" s="155">
        <v>1</v>
      </c>
      <c r="I229" s="156"/>
      <c r="L229" s="151"/>
      <c r="M229" s="157"/>
      <c r="T229" s="158"/>
      <c r="AT229" s="153" t="s">
        <v>384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375</v>
      </c>
    </row>
    <row r="230" spans="2:65" s="13" customFormat="1" ht="11.25" x14ac:dyDescent="0.2">
      <c r="B230" s="159"/>
      <c r="D230" s="152" t="s">
        <v>384</v>
      </c>
      <c r="E230" s="160" t="s">
        <v>1</v>
      </c>
      <c r="F230" s="161" t="s">
        <v>387</v>
      </c>
      <c r="H230" s="162">
        <v>1</v>
      </c>
      <c r="I230" s="163"/>
      <c r="L230" s="159"/>
      <c r="M230" s="164"/>
      <c r="T230" s="165"/>
      <c r="AT230" s="160" t="s">
        <v>384</v>
      </c>
      <c r="AU230" s="160" t="s">
        <v>85</v>
      </c>
      <c r="AV230" s="13" t="s">
        <v>382</v>
      </c>
      <c r="AW230" s="13" t="s">
        <v>32</v>
      </c>
      <c r="AX230" s="13" t="s">
        <v>83</v>
      </c>
      <c r="AY230" s="160" t="s">
        <v>375</v>
      </c>
    </row>
    <row r="231" spans="2:65" s="1" customFormat="1" ht="49.15" customHeight="1" x14ac:dyDescent="0.2">
      <c r="B231" s="32"/>
      <c r="C231" s="138" t="s">
        <v>656</v>
      </c>
      <c r="D231" s="138" t="s">
        <v>377</v>
      </c>
      <c r="E231" s="139" t="s">
        <v>2670</v>
      </c>
      <c r="F231" s="140" t="s">
        <v>2671</v>
      </c>
      <c r="G231" s="141" t="s">
        <v>532</v>
      </c>
      <c r="H231" s="142">
        <v>2</v>
      </c>
      <c r="I231" s="143"/>
      <c r="J231" s="144">
        <f>ROUND(I231*H231,2)</f>
        <v>0</v>
      </c>
      <c r="K231" s="140" t="s">
        <v>381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4.7399999999999998E-2</v>
      </c>
      <c r="R231" s="147">
        <f>Q231*H231</f>
        <v>9.4799999999999995E-2</v>
      </c>
      <c r="S231" s="147">
        <v>0</v>
      </c>
      <c r="T231" s="148">
        <f>S231*H231</f>
        <v>0</v>
      </c>
      <c r="AR231" s="149" t="s">
        <v>491</v>
      </c>
      <c r="AT231" s="149" t="s">
        <v>377</v>
      </c>
      <c r="AU231" s="149" t="s">
        <v>85</v>
      </c>
      <c r="AY231" s="17" t="s">
        <v>375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491</v>
      </c>
      <c r="BM231" s="149" t="s">
        <v>947</v>
      </c>
    </row>
    <row r="232" spans="2:65" s="12" customFormat="1" ht="11.25" x14ac:dyDescent="0.2">
      <c r="B232" s="151"/>
      <c r="D232" s="152" t="s">
        <v>384</v>
      </c>
      <c r="E232" s="153" t="s">
        <v>1</v>
      </c>
      <c r="F232" s="154" t="s">
        <v>5916</v>
      </c>
      <c r="H232" s="155">
        <v>3</v>
      </c>
      <c r="I232" s="156"/>
      <c r="L232" s="151"/>
      <c r="M232" s="157"/>
      <c r="T232" s="158"/>
      <c r="AT232" s="153" t="s">
        <v>384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375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5928</v>
      </c>
      <c r="H233" s="155">
        <v>-1</v>
      </c>
      <c r="I233" s="156"/>
      <c r="L233" s="151"/>
      <c r="M233" s="157"/>
      <c r="T233" s="158"/>
      <c r="AT233" s="153" t="s">
        <v>384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3" customFormat="1" ht="11.25" x14ac:dyDescent="0.2">
      <c r="B234" s="159"/>
      <c r="D234" s="152" t="s">
        <v>384</v>
      </c>
      <c r="E234" s="160" t="s">
        <v>1</v>
      </c>
      <c r="F234" s="161" t="s">
        <v>387</v>
      </c>
      <c r="H234" s="162">
        <v>2</v>
      </c>
      <c r="I234" s="163"/>
      <c r="L234" s="159"/>
      <c r="M234" s="164"/>
      <c r="T234" s="165"/>
      <c r="AT234" s="160" t="s">
        <v>384</v>
      </c>
      <c r="AU234" s="160" t="s">
        <v>85</v>
      </c>
      <c r="AV234" s="13" t="s">
        <v>382</v>
      </c>
      <c r="AW234" s="13" t="s">
        <v>32</v>
      </c>
      <c r="AX234" s="13" t="s">
        <v>83</v>
      </c>
      <c r="AY234" s="160" t="s">
        <v>375</v>
      </c>
    </row>
    <row r="235" spans="2:65" s="1" customFormat="1" ht="16.5" customHeight="1" x14ac:dyDescent="0.2">
      <c r="B235" s="32"/>
      <c r="C235" s="138" t="s">
        <v>667</v>
      </c>
      <c r="D235" s="138" t="s">
        <v>377</v>
      </c>
      <c r="E235" s="139" t="s">
        <v>2672</v>
      </c>
      <c r="F235" s="140" t="s">
        <v>2673</v>
      </c>
      <c r="G235" s="141" t="s">
        <v>532</v>
      </c>
      <c r="H235" s="142">
        <v>47</v>
      </c>
      <c r="I235" s="143"/>
      <c r="J235" s="144">
        <f>ROUND(I235*H235,2)</f>
        <v>0</v>
      </c>
      <c r="K235" s="140" t="s">
        <v>381</v>
      </c>
      <c r="L235" s="32"/>
      <c r="M235" s="145" t="s">
        <v>1</v>
      </c>
      <c r="N235" s="146" t="s">
        <v>41</v>
      </c>
      <c r="P235" s="147">
        <f>O235*H235</f>
        <v>0</v>
      </c>
      <c r="Q235" s="147">
        <v>0</v>
      </c>
      <c r="R235" s="147">
        <f>Q235*H235</f>
        <v>0</v>
      </c>
      <c r="S235" s="147">
        <v>0</v>
      </c>
      <c r="T235" s="148">
        <f>S235*H235</f>
        <v>0</v>
      </c>
      <c r="AR235" s="149" t="s">
        <v>491</v>
      </c>
      <c r="AT235" s="149" t="s">
        <v>377</v>
      </c>
      <c r="AU235" s="149" t="s">
        <v>85</v>
      </c>
      <c r="AY235" s="17" t="s">
        <v>375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491</v>
      </c>
      <c r="BM235" s="149" t="s">
        <v>970</v>
      </c>
    </row>
    <row r="236" spans="2:65" s="12" customFormat="1" ht="22.5" x14ac:dyDescent="0.2">
      <c r="B236" s="151"/>
      <c r="D236" s="152" t="s">
        <v>384</v>
      </c>
      <c r="E236" s="153" t="s">
        <v>1</v>
      </c>
      <c r="F236" s="154" t="s">
        <v>5921</v>
      </c>
      <c r="H236" s="155">
        <v>51</v>
      </c>
      <c r="I236" s="156"/>
      <c r="L236" s="151"/>
      <c r="M236" s="157"/>
      <c r="T236" s="158"/>
      <c r="AT236" s="153" t="s">
        <v>384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375</v>
      </c>
    </row>
    <row r="237" spans="2:65" s="12" customFormat="1" ht="11.25" x14ac:dyDescent="0.2">
      <c r="B237" s="151"/>
      <c r="D237" s="152" t="s">
        <v>384</v>
      </c>
      <c r="E237" s="153" t="s">
        <v>1</v>
      </c>
      <c r="F237" s="154" t="s">
        <v>5914</v>
      </c>
      <c r="H237" s="155">
        <v>-4</v>
      </c>
      <c r="I237" s="156"/>
      <c r="L237" s="151"/>
      <c r="M237" s="157"/>
      <c r="T237" s="158"/>
      <c r="AT237" s="153" t="s">
        <v>384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375</v>
      </c>
    </row>
    <row r="238" spans="2:65" s="13" customFormat="1" ht="11.25" x14ac:dyDescent="0.2">
      <c r="B238" s="159"/>
      <c r="D238" s="152" t="s">
        <v>384</v>
      </c>
      <c r="E238" s="160" t="s">
        <v>1</v>
      </c>
      <c r="F238" s="161" t="s">
        <v>387</v>
      </c>
      <c r="H238" s="162">
        <v>47</v>
      </c>
      <c r="I238" s="163"/>
      <c r="L238" s="159"/>
      <c r="M238" s="164"/>
      <c r="T238" s="165"/>
      <c r="AT238" s="160" t="s">
        <v>384</v>
      </c>
      <c r="AU238" s="160" t="s">
        <v>85</v>
      </c>
      <c r="AV238" s="13" t="s">
        <v>382</v>
      </c>
      <c r="AW238" s="13" t="s">
        <v>32</v>
      </c>
      <c r="AX238" s="13" t="s">
        <v>83</v>
      </c>
      <c r="AY238" s="160" t="s">
        <v>375</v>
      </c>
    </row>
    <row r="239" spans="2:65" s="1" customFormat="1" ht="16.5" customHeight="1" x14ac:dyDescent="0.2">
      <c r="B239" s="32"/>
      <c r="C239" s="138" t="s">
        <v>674</v>
      </c>
      <c r="D239" s="138" t="s">
        <v>377</v>
      </c>
      <c r="E239" s="139" t="s">
        <v>2675</v>
      </c>
      <c r="F239" s="140" t="s">
        <v>2676</v>
      </c>
      <c r="G239" s="141" t="s">
        <v>380</v>
      </c>
      <c r="H239" s="142">
        <v>1000</v>
      </c>
      <c r="I239" s="143"/>
      <c r="J239" s="144">
        <f>ROUND(I239*H239,2)</f>
        <v>0</v>
      </c>
      <c r="K239" s="140" t="s">
        <v>381</v>
      </c>
      <c r="L239" s="32"/>
      <c r="M239" s="145" t="s">
        <v>1</v>
      </c>
      <c r="N239" s="146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491</v>
      </c>
      <c r="AT239" s="149" t="s">
        <v>377</v>
      </c>
      <c r="AU239" s="149" t="s">
        <v>85</v>
      </c>
      <c r="AY239" s="17" t="s">
        <v>375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491</v>
      </c>
      <c r="BM239" s="149" t="s">
        <v>982</v>
      </c>
    </row>
    <row r="240" spans="2:65" s="12" customFormat="1" ht="11.25" x14ac:dyDescent="0.2">
      <c r="B240" s="151"/>
      <c r="D240" s="152" t="s">
        <v>384</v>
      </c>
      <c r="E240" s="153" t="s">
        <v>1</v>
      </c>
      <c r="F240" s="154" t="s">
        <v>5951</v>
      </c>
      <c r="H240" s="155">
        <v>1000</v>
      </c>
      <c r="I240" s="156"/>
      <c r="L240" s="151"/>
      <c r="M240" s="157"/>
      <c r="T240" s="158"/>
      <c r="AT240" s="153" t="s">
        <v>384</v>
      </c>
      <c r="AU240" s="153" t="s">
        <v>85</v>
      </c>
      <c r="AV240" s="12" t="s">
        <v>85</v>
      </c>
      <c r="AW240" s="12" t="s">
        <v>32</v>
      </c>
      <c r="AX240" s="12" t="s">
        <v>76</v>
      </c>
      <c r="AY240" s="153" t="s">
        <v>375</v>
      </c>
    </row>
    <row r="241" spans="2:65" s="13" customFormat="1" ht="11.25" x14ac:dyDescent="0.2">
      <c r="B241" s="159"/>
      <c r="D241" s="152" t="s">
        <v>384</v>
      </c>
      <c r="E241" s="160" t="s">
        <v>1</v>
      </c>
      <c r="F241" s="161" t="s">
        <v>387</v>
      </c>
      <c r="H241" s="162">
        <v>1000</v>
      </c>
      <c r="I241" s="163"/>
      <c r="L241" s="159"/>
      <c r="M241" s="164"/>
      <c r="T241" s="165"/>
      <c r="AT241" s="160" t="s">
        <v>384</v>
      </c>
      <c r="AU241" s="160" t="s">
        <v>85</v>
      </c>
      <c r="AV241" s="13" t="s">
        <v>382</v>
      </c>
      <c r="AW241" s="13" t="s">
        <v>32</v>
      </c>
      <c r="AX241" s="13" t="s">
        <v>83</v>
      </c>
      <c r="AY241" s="160" t="s">
        <v>375</v>
      </c>
    </row>
    <row r="242" spans="2:65" s="1" customFormat="1" ht="24.2" customHeight="1" x14ac:dyDescent="0.2">
      <c r="B242" s="32"/>
      <c r="C242" s="138" t="s">
        <v>681</v>
      </c>
      <c r="D242" s="138" t="s">
        <v>377</v>
      </c>
      <c r="E242" s="139" t="s">
        <v>2677</v>
      </c>
      <c r="F242" s="140" t="s">
        <v>2678</v>
      </c>
      <c r="G242" s="141" t="s">
        <v>1308</v>
      </c>
      <c r="H242" s="192"/>
      <c r="I242" s="143"/>
      <c r="J242" s="144">
        <f>ROUND(I242*H242,2)</f>
        <v>0</v>
      </c>
      <c r="K242" s="140" t="s">
        <v>381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491</v>
      </c>
      <c r="AT242" s="149" t="s">
        <v>377</v>
      </c>
      <c r="AU242" s="149" t="s">
        <v>85</v>
      </c>
      <c r="AY242" s="17" t="s">
        <v>375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491</v>
      </c>
      <c r="BM242" s="149" t="s">
        <v>5952</v>
      </c>
    </row>
    <row r="243" spans="2:65" s="11" customFormat="1" ht="25.9" customHeight="1" x14ac:dyDescent="0.2">
      <c r="B243" s="126"/>
      <c r="D243" s="127" t="s">
        <v>75</v>
      </c>
      <c r="E243" s="128" t="s">
        <v>2334</v>
      </c>
      <c r="F243" s="128" t="s">
        <v>2335</v>
      </c>
      <c r="I243" s="129"/>
      <c r="J243" s="130">
        <f>BK243</f>
        <v>0</v>
      </c>
      <c r="L243" s="126"/>
      <c r="M243" s="131"/>
      <c r="P243" s="132">
        <f>SUM(P244:P258)</f>
        <v>0</v>
      </c>
      <c r="R243" s="132">
        <f>SUM(R244:R258)</f>
        <v>0</v>
      </c>
      <c r="T243" s="133">
        <f>SUM(T244:T258)</f>
        <v>0</v>
      </c>
      <c r="AR243" s="127" t="s">
        <v>382</v>
      </c>
      <c r="AT243" s="134" t="s">
        <v>75</v>
      </c>
      <c r="AU243" s="134" t="s">
        <v>76</v>
      </c>
      <c r="AY243" s="127" t="s">
        <v>375</v>
      </c>
      <c r="BK243" s="135">
        <f>SUM(BK244:BK258)</f>
        <v>0</v>
      </c>
    </row>
    <row r="244" spans="2:65" s="1" customFormat="1" ht="16.5" customHeight="1" x14ac:dyDescent="0.2">
      <c r="B244" s="32"/>
      <c r="C244" s="138" t="s">
        <v>688</v>
      </c>
      <c r="D244" s="138" t="s">
        <v>377</v>
      </c>
      <c r="E244" s="139" t="s">
        <v>2680</v>
      </c>
      <c r="F244" s="140" t="s">
        <v>2681</v>
      </c>
      <c r="G244" s="141" t="s">
        <v>2338</v>
      </c>
      <c r="H244" s="142">
        <v>24</v>
      </c>
      <c r="I244" s="143"/>
      <c r="J244" s="144">
        <f>ROUND(I244*H244,2)</f>
        <v>0</v>
      </c>
      <c r="K244" s="140" t="s">
        <v>381</v>
      </c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2339</v>
      </c>
      <c r="AT244" s="149" t="s">
        <v>377</v>
      </c>
      <c r="AU244" s="149" t="s">
        <v>83</v>
      </c>
      <c r="AY244" s="17" t="s">
        <v>375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2339</v>
      </c>
      <c r="BM244" s="149" t="s">
        <v>992</v>
      </c>
    </row>
    <row r="245" spans="2:65" s="12" customFormat="1" ht="11.25" x14ac:dyDescent="0.2">
      <c r="B245" s="151"/>
      <c r="D245" s="152" t="s">
        <v>384</v>
      </c>
      <c r="E245" s="153" t="s">
        <v>1</v>
      </c>
      <c r="F245" s="154" t="s">
        <v>2688</v>
      </c>
      <c r="H245" s="155">
        <v>24</v>
      </c>
      <c r="I245" s="156"/>
      <c r="L245" s="151"/>
      <c r="M245" s="157"/>
      <c r="T245" s="158"/>
      <c r="AT245" s="153" t="s">
        <v>384</v>
      </c>
      <c r="AU245" s="153" t="s">
        <v>83</v>
      </c>
      <c r="AV245" s="12" t="s">
        <v>85</v>
      </c>
      <c r="AW245" s="12" t="s">
        <v>32</v>
      </c>
      <c r="AX245" s="12" t="s">
        <v>76</v>
      </c>
      <c r="AY245" s="153" t="s">
        <v>375</v>
      </c>
    </row>
    <row r="246" spans="2:65" s="13" customFormat="1" ht="11.25" x14ac:dyDescent="0.2">
      <c r="B246" s="159"/>
      <c r="D246" s="152" t="s">
        <v>384</v>
      </c>
      <c r="E246" s="160" t="s">
        <v>1</v>
      </c>
      <c r="F246" s="161" t="s">
        <v>387</v>
      </c>
      <c r="H246" s="162">
        <v>24</v>
      </c>
      <c r="I246" s="163"/>
      <c r="L246" s="159"/>
      <c r="M246" s="164"/>
      <c r="T246" s="165"/>
      <c r="AT246" s="160" t="s">
        <v>384</v>
      </c>
      <c r="AU246" s="160" t="s">
        <v>83</v>
      </c>
      <c r="AV246" s="13" t="s">
        <v>382</v>
      </c>
      <c r="AW246" s="13" t="s">
        <v>32</v>
      </c>
      <c r="AX246" s="13" t="s">
        <v>83</v>
      </c>
      <c r="AY246" s="160" t="s">
        <v>375</v>
      </c>
    </row>
    <row r="247" spans="2:65" s="1" customFormat="1" ht="16.5" customHeight="1" x14ac:dyDescent="0.2">
      <c r="B247" s="32"/>
      <c r="C247" s="138" t="s">
        <v>692</v>
      </c>
      <c r="D247" s="138" t="s">
        <v>377</v>
      </c>
      <c r="E247" s="139" t="s">
        <v>2683</v>
      </c>
      <c r="F247" s="140" t="s">
        <v>2684</v>
      </c>
      <c r="G247" s="141" t="s">
        <v>2338</v>
      </c>
      <c r="H247" s="142">
        <v>12</v>
      </c>
      <c r="I247" s="143"/>
      <c r="J247" s="144">
        <f>ROUND(I247*H247,2)</f>
        <v>0</v>
      </c>
      <c r="K247" s="140" t="s">
        <v>381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2339</v>
      </c>
      <c r="AT247" s="149" t="s">
        <v>377</v>
      </c>
      <c r="AU247" s="149" t="s">
        <v>83</v>
      </c>
      <c r="AY247" s="17" t="s">
        <v>375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2339</v>
      </c>
      <c r="BM247" s="149" t="s">
        <v>1005</v>
      </c>
    </row>
    <row r="248" spans="2:65" s="12" customFormat="1" ht="11.25" x14ac:dyDescent="0.2">
      <c r="B248" s="151"/>
      <c r="D248" s="152" t="s">
        <v>384</v>
      </c>
      <c r="E248" s="153" t="s">
        <v>1</v>
      </c>
      <c r="F248" s="154" t="s">
        <v>2691</v>
      </c>
      <c r="H248" s="155">
        <v>12</v>
      </c>
      <c r="I248" s="156"/>
      <c r="L248" s="151"/>
      <c r="M248" s="157"/>
      <c r="T248" s="158"/>
      <c r="AT248" s="153" t="s">
        <v>384</v>
      </c>
      <c r="AU248" s="153" t="s">
        <v>83</v>
      </c>
      <c r="AV248" s="12" t="s">
        <v>85</v>
      </c>
      <c r="AW248" s="12" t="s">
        <v>32</v>
      </c>
      <c r="AX248" s="12" t="s">
        <v>76</v>
      </c>
      <c r="AY248" s="153" t="s">
        <v>375</v>
      </c>
    </row>
    <row r="249" spans="2:65" s="13" customFormat="1" ht="11.25" x14ac:dyDescent="0.2">
      <c r="B249" s="159"/>
      <c r="D249" s="152" t="s">
        <v>384</v>
      </c>
      <c r="E249" s="160" t="s">
        <v>1</v>
      </c>
      <c r="F249" s="161" t="s">
        <v>387</v>
      </c>
      <c r="H249" s="162">
        <v>12</v>
      </c>
      <c r="I249" s="163"/>
      <c r="L249" s="159"/>
      <c r="M249" s="164"/>
      <c r="T249" s="165"/>
      <c r="AT249" s="160" t="s">
        <v>384</v>
      </c>
      <c r="AU249" s="160" t="s">
        <v>83</v>
      </c>
      <c r="AV249" s="13" t="s">
        <v>382</v>
      </c>
      <c r="AW249" s="13" t="s">
        <v>32</v>
      </c>
      <c r="AX249" s="13" t="s">
        <v>83</v>
      </c>
      <c r="AY249" s="160" t="s">
        <v>375</v>
      </c>
    </row>
    <row r="250" spans="2:65" s="1" customFormat="1" ht="16.5" customHeight="1" x14ac:dyDescent="0.2">
      <c r="B250" s="32"/>
      <c r="C250" s="138" t="s">
        <v>696</v>
      </c>
      <c r="D250" s="138" t="s">
        <v>377</v>
      </c>
      <c r="E250" s="139" t="s">
        <v>2689</v>
      </c>
      <c r="F250" s="140" t="s">
        <v>2690</v>
      </c>
      <c r="G250" s="141" t="s">
        <v>2338</v>
      </c>
      <c r="H250" s="142">
        <v>8</v>
      </c>
      <c r="I250" s="143"/>
      <c r="J250" s="144">
        <f>ROUND(I250*H250,2)</f>
        <v>0</v>
      </c>
      <c r="K250" s="140" t="s">
        <v>381</v>
      </c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2339</v>
      </c>
      <c r="AT250" s="149" t="s">
        <v>377</v>
      </c>
      <c r="AU250" s="149" t="s">
        <v>83</v>
      </c>
      <c r="AY250" s="17" t="s">
        <v>375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2339</v>
      </c>
      <c r="BM250" s="149" t="s">
        <v>1025</v>
      </c>
    </row>
    <row r="251" spans="2:65" s="12" customFormat="1" ht="11.25" x14ac:dyDescent="0.2">
      <c r="B251" s="151"/>
      <c r="D251" s="152" t="s">
        <v>384</v>
      </c>
      <c r="E251" s="153" t="s">
        <v>1</v>
      </c>
      <c r="F251" s="154" t="s">
        <v>2697</v>
      </c>
      <c r="H251" s="155">
        <v>8</v>
      </c>
      <c r="I251" s="156"/>
      <c r="L251" s="151"/>
      <c r="M251" s="157"/>
      <c r="T251" s="158"/>
      <c r="AT251" s="153" t="s">
        <v>384</v>
      </c>
      <c r="AU251" s="153" t="s">
        <v>83</v>
      </c>
      <c r="AV251" s="12" t="s">
        <v>85</v>
      </c>
      <c r="AW251" s="12" t="s">
        <v>32</v>
      </c>
      <c r="AX251" s="12" t="s">
        <v>76</v>
      </c>
      <c r="AY251" s="153" t="s">
        <v>375</v>
      </c>
    </row>
    <row r="252" spans="2:65" s="13" customFormat="1" ht="11.25" x14ac:dyDescent="0.2">
      <c r="B252" s="159"/>
      <c r="D252" s="152" t="s">
        <v>384</v>
      </c>
      <c r="E252" s="160" t="s">
        <v>1</v>
      </c>
      <c r="F252" s="161" t="s">
        <v>387</v>
      </c>
      <c r="H252" s="162">
        <v>8</v>
      </c>
      <c r="I252" s="163"/>
      <c r="L252" s="159"/>
      <c r="M252" s="164"/>
      <c r="T252" s="165"/>
      <c r="AT252" s="160" t="s">
        <v>384</v>
      </c>
      <c r="AU252" s="160" t="s">
        <v>83</v>
      </c>
      <c r="AV252" s="13" t="s">
        <v>382</v>
      </c>
      <c r="AW252" s="13" t="s">
        <v>32</v>
      </c>
      <c r="AX252" s="13" t="s">
        <v>83</v>
      </c>
      <c r="AY252" s="160" t="s">
        <v>375</v>
      </c>
    </row>
    <row r="253" spans="2:65" s="1" customFormat="1" ht="16.5" customHeight="1" x14ac:dyDescent="0.2">
      <c r="B253" s="32"/>
      <c r="C253" s="138" t="s">
        <v>700</v>
      </c>
      <c r="D253" s="138" t="s">
        <v>377</v>
      </c>
      <c r="E253" s="139" t="s">
        <v>2692</v>
      </c>
      <c r="F253" s="140" t="s">
        <v>2693</v>
      </c>
      <c r="G253" s="141" t="s">
        <v>2338</v>
      </c>
      <c r="H253" s="142">
        <v>32</v>
      </c>
      <c r="I253" s="143"/>
      <c r="J253" s="144">
        <f>ROUND(I253*H253,2)</f>
        <v>0</v>
      </c>
      <c r="K253" s="140" t="s">
        <v>381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2339</v>
      </c>
      <c r="AT253" s="149" t="s">
        <v>377</v>
      </c>
      <c r="AU253" s="149" t="s">
        <v>83</v>
      </c>
      <c r="AY253" s="17" t="s">
        <v>375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2339</v>
      </c>
      <c r="BM253" s="149" t="s">
        <v>1038</v>
      </c>
    </row>
    <row r="254" spans="2:65" s="12" customFormat="1" ht="11.25" x14ac:dyDescent="0.2">
      <c r="B254" s="151"/>
      <c r="D254" s="152" t="s">
        <v>384</v>
      </c>
      <c r="E254" s="153" t="s">
        <v>1</v>
      </c>
      <c r="F254" s="154" t="s">
        <v>2682</v>
      </c>
      <c r="H254" s="155">
        <v>32</v>
      </c>
      <c r="I254" s="156"/>
      <c r="L254" s="151"/>
      <c r="M254" s="157"/>
      <c r="T254" s="158"/>
      <c r="AT254" s="153" t="s">
        <v>384</v>
      </c>
      <c r="AU254" s="153" t="s">
        <v>83</v>
      </c>
      <c r="AV254" s="12" t="s">
        <v>85</v>
      </c>
      <c r="AW254" s="12" t="s">
        <v>32</v>
      </c>
      <c r="AX254" s="12" t="s">
        <v>76</v>
      </c>
      <c r="AY254" s="153" t="s">
        <v>375</v>
      </c>
    </row>
    <row r="255" spans="2:65" s="13" customFormat="1" ht="11.25" x14ac:dyDescent="0.2">
      <c r="B255" s="159"/>
      <c r="D255" s="152" t="s">
        <v>384</v>
      </c>
      <c r="E255" s="160" t="s">
        <v>1</v>
      </c>
      <c r="F255" s="161" t="s">
        <v>387</v>
      </c>
      <c r="H255" s="162">
        <v>32</v>
      </c>
      <c r="I255" s="163"/>
      <c r="L255" s="159"/>
      <c r="M255" s="164"/>
      <c r="T255" s="165"/>
      <c r="AT255" s="160" t="s">
        <v>384</v>
      </c>
      <c r="AU255" s="160" t="s">
        <v>83</v>
      </c>
      <c r="AV255" s="13" t="s">
        <v>382</v>
      </c>
      <c r="AW255" s="13" t="s">
        <v>32</v>
      </c>
      <c r="AX255" s="13" t="s">
        <v>83</v>
      </c>
      <c r="AY255" s="160" t="s">
        <v>375</v>
      </c>
    </row>
    <row r="256" spans="2:65" s="1" customFormat="1" ht="24.2" customHeight="1" x14ac:dyDescent="0.2">
      <c r="B256" s="32"/>
      <c r="C256" s="138" t="s">
        <v>707</v>
      </c>
      <c r="D256" s="138" t="s">
        <v>377</v>
      </c>
      <c r="E256" s="139" t="s">
        <v>2695</v>
      </c>
      <c r="F256" s="140" t="s">
        <v>2696</v>
      </c>
      <c r="G256" s="141" t="s">
        <v>2338</v>
      </c>
      <c r="H256" s="142">
        <v>4</v>
      </c>
      <c r="I256" s="143"/>
      <c r="J256" s="144">
        <f>ROUND(I256*H256,2)</f>
        <v>0</v>
      </c>
      <c r="K256" s="140" t="s">
        <v>381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2339</v>
      </c>
      <c r="AT256" s="149" t="s">
        <v>377</v>
      </c>
      <c r="AU256" s="149" t="s">
        <v>83</v>
      </c>
      <c r="AY256" s="17" t="s">
        <v>375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2339</v>
      </c>
      <c r="BM256" s="149" t="s">
        <v>1072</v>
      </c>
    </row>
    <row r="257" spans="2:51" s="12" customFormat="1" ht="11.25" x14ac:dyDescent="0.2">
      <c r="B257" s="151"/>
      <c r="D257" s="152" t="s">
        <v>384</v>
      </c>
      <c r="E257" s="153" t="s">
        <v>1</v>
      </c>
      <c r="F257" s="154" t="s">
        <v>2700</v>
      </c>
      <c r="H257" s="155">
        <v>4</v>
      </c>
      <c r="I257" s="156"/>
      <c r="L257" s="151"/>
      <c r="M257" s="157"/>
      <c r="T257" s="158"/>
      <c r="AT257" s="153" t="s">
        <v>384</v>
      </c>
      <c r="AU257" s="153" t="s">
        <v>83</v>
      </c>
      <c r="AV257" s="12" t="s">
        <v>85</v>
      </c>
      <c r="AW257" s="12" t="s">
        <v>32</v>
      </c>
      <c r="AX257" s="12" t="s">
        <v>76</v>
      </c>
      <c r="AY257" s="153" t="s">
        <v>375</v>
      </c>
    </row>
    <row r="258" spans="2:51" s="13" customFormat="1" ht="11.25" x14ac:dyDescent="0.2">
      <c r="B258" s="159"/>
      <c r="D258" s="152" t="s">
        <v>384</v>
      </c>
      <c r="E258" s="160" t="s">
        <v>1</v>
      </c>
      <c r="F258" s="161" t="s">
        <v>387</v>
      </c>
      <c r="H258" s="162">
        <v>4</v>
      </c>
      <c r="I258" s="163"/>
      <c r="L258" s="159"/>
      <c r="M258" s="201"/>
      <c r="N258" s="202"/>
      <c r="O258" s="202"/>
      <c r="P258" s="202"/>
      <c r="Q258" s="202"/>
      <c r="R258" s="202"/>
      <c r="S258" s="202"/>
      <c r="T258" s="203"/>
      <c r="AT258" s="160" t="s">
        <v>384</v>
      </c>
      <c r="AU258" s="160" t="s">
        <v>83</v>
      </c>
      <c r="AV258" s="13" t="s">
        <v>382</v>
      </c>
      <c r="AW258" s="13" t="s">
        <v>32</v>
      </c>
      <c r="AX258" s="13" t="s">
        <v>83</v>
      </c>
      <c r="AY258" s="160" t="s">
        <v>375</v>
      </c>
    </row>
    <row r="259" spans="2:51" s="1" customFormat="1" ht="6.95" customHeight="1" x14ac:dyDescent="0.2"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32"/>
    </row>
  </sheetData>
  <sheetProtection algorithmName="SHA-512" hashValue="ysNt+V0vzEraqFbQ6lnMg9P1jmrnVASQtQ9Bskf/iUl0o1IuT/yF0KaNAeXfomzvZjC5xlvXoZYPeCQqmnqbow==" saltValue="mqxe6dbmQciYUa5dvYP5hVT+UQwQ368uQY54DVkrNtSf9OSJvzRoYrErcesyAzU2EqCSn0H630j0L9LVNhwdIQ==" spinCount="100000" sheet="1" objects="1" scenarios="1" formatColumns="0" formatRows="0" autoFilter="0"/>
  <autoFilter ref="C128:K258" xr:uid="{00000000-0009-0000-0000-000012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3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160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4382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5953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ROUND(J127,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ROUND((SUM(BE127:BE238)),  2)</f>
        <v>0</v>
      </c>
      <c r="I37" s="98">
        <v>0.21</v>
      </c>
      <c r="J37" s="85">
        <f>ROUND(((SUM(BE127:BE238))*I37),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ROUND((SUM(BF127:BF238)),  2)</f>
        <v>0</v>
      </c>
      <c r="I38" s="98">
        <v>0.15</v>
      </c>
      <c r="J38" s="85">
        <f>ROUND(((SUM(BF127:BF238))*I38),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ROUND((SUM(BG127:BG238)),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ROUND((SUM(BH127:BH238)),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ROUND((SUM(BI127:BI238)),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4382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SO 02.05 - VZDUCHOTECHNIKA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J127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 x14ac:dyDescent="0.2">
      <c r="B102" s="114"/>
      <c r="D102" s="115" t="s">
        <v>2702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9" customFormat="1" ht="19.899999999999999" customHeight="1" x14ac:dyDescent="0.2">
      <c r="B103" s="114"/>
      <c r="D103" s="115" t="s">
        <v>2703</v>
      </c>
      <c r="E103" s="116"/>
      <c r="F103" s="116"/>
      <c r="G103" s="116"/>
      <c r="H103" s="116"/>
      <c r="I103" s="116"/>
      <c r="J103" s="117">
        <f>J198</f>
        <v>0</v>
      </c>
      <c r="L103" s="114"/>
    </row>
    <row r="104" spans="2:47" s="1" customFormat="1" ht="21.75" customHeight="1" x14ac:dyDescent="0.2">
      <c r="B104" s="32"/>
      <c r="L104" s="32"/>
    </row>
    <row r="105" spans="2:47" s="1" customFormat="1" ht="6.95" customHeight="1" x14ac:dyDescent="0.2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 x14ac:dyDescent="0.2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 x14ac:dyDescent="0.2">
      <c r="B110" s="32"/>
      <c r="C110" s="21" t="s">
        <v>360</v>
      </c>
      <c r="L110" s="32"/>
    </row>
    <row r="111" spans="2:47" s="1" customFormat="1" ht="6.95" customHeight="1" x14ac:dyDescent="0.2">
      <c r="B111" s="32"/>
      <c r="L111" s="32"/>
    </row>
    <row r="112" spans="2:47" s="1" customFormat="1" ht="12" customHeight="1" x14ac:dyDescent="0.2">
      <c r="B112" s="32"/>
      <c r="C112" s="27" t="s">
        <v>16</v>
      </c>
      <c r="L112" s="32"/>
    </row>
    <row r="113" spans="2:63" s="1" customFormat="1" ht="26.25" customHeight="1" x14ac:dyDescent="0.2">
      <c r="B113" s="32"/>
      <c r="E113" s="258" t="str">
        <f>E7</f>
        <v>PŘÍSTAVBA A STAVEBNÍ ÚPRAVY  DÍLEN HORSKÁ 258, VRCHLABÍ</v>
      </c>
      <c r="F113" s="259"/>
      <c r="G113" s="259"/>
      <c r="H113" s="259"/>
      <c r="L113" s="32"/>
    </row>
    <row r="114" spans="2:63" ht="12" customHeight="1" x14ac:dyDescent="0.2">
      <c r="B114" s="20"/>
      <c r="C114" s="27" t="s">
        <v>216</v>
      </c>
      <c r="L114" s="20"/>
    </row>
    <row r="115" spans="2:63" ht="16.5" customHeight="1" x14ac:dyDescent="0.2">
      <c r="B115" s="20"/>
      <c r="E115" s="258" t="s">
        <v>4379</v>
      </c>
      <c r="F115" s="219"/>
      <c r="G115" s="219"/>
      <c r="H115" s="219"/>
      <c r="L115" s="20"/>
    </row>
    <row r="116" spans="2:63" ht="12" customHeight="1" x14ac:dyDescent="0.2">
      <c r="B116" s="20"/>
      <c r="C116" s="27" t="s">
        <v>224</v>
      </c>
      <c r="L116" s="20"/>
    </row>
    <row r="117" spans="2:63" s="1" customFormat="1" ht="16.5" customHeight="1" x14ac:dyDescent="0.2">
      <c r="B117" s="32"/>
      <c r="E117" s="251" t="s">
        <v>4382</v>
      </c>
      <c r="F117" s="260"/>
      <c r="G117" s="260"/>
      <c r="H117" s="260"/>
      <c r="L117" s="32"/>
    </row>
    <row r="118" spans="2:63" s="1" customFormat="1" ht="12" customHeight="1" x14ac:dyDescent="0.2">
      <c r="B118" s="32"/>
      <c r="C118" s="27" t="s">
        <v>231</v>
      </c>
      <c r="L118" s="32"/>
    </row>
    <row r="119" spans="2:63" s="1" customFormat="1" ht="30" customHeight="1" x14ac:dyDescent="0.2">
      <c r="B119" s="32"/>
      <c r="E119" s="240" t="str">
        <f>E13</f>
        <v>SO 02.05 - VZDUCHOTECHNIKA II.etapa STAVEBNÍ ÚPRAVY</v>
      </c>
      <c r="F119" s="260"/>
      <c r="G119" s="260"/>
      <c r="H119" s="260"/>
      <c r="L119" s="32"/>
    </row>
    <row r="120" spans="2:63" s="1" customFormat="1" ht="6.95" customHeight="1" x14ac:dyDescent="0.2">
      <c r="B120" s="32"/>
      <c r="L120" s="32"/>
    </row>
    <row r="121" spans="2:63" s="1" customFormat="1" ht="12" customHeight="1" x14ac:dyDescent="0.2">
      <c r="B121" s="32"/>
      <c r="C121" s="27" t="s">
        <v>20</v>
      </c>
      <c r="F121" s="25" t="str">
        <f>F16</f>
        <v>Vrchlabí</v>
      </c>
      <c r="I121" s="27" t="s">
        <v>22</v>
      </c>
      <c r="J121" s="52" t="str">
        <f>IF(J16="","",J16)</f>
        <v>25. 10. 2023</v>
      </c>
      <c r="L121" s="32"/>
    </row>
    <row r="122" spans="2:63" s="1" customFormat="1" ht="6.95" customHeight="1" x14ac:dyDescent="0.2">
      <c r="B122" s="32"/>
      <c r="L122" s="32"/>
    </row>
    <row r="123" spans="2:63" s="1" customFormat="1" ht="15.2" customHeight="1" x14ac:dyDescent="0.2">
      <c r="B123" s="32"/>
      <c r="C123" s="27" t="s">
        <v>24</v>
      </c>
      <c r="F123" s="25" t="str">
        <f>E19</f>
        <v>Královéhradecký kraj</v>
      </c>
      <c r="I123" s="27" t="s">
        <v>30</v>
      </c>
      <c r="J123" s="30" t="str">
        <f>E25</f>
        <v xml:space="preserve"> </v>
      </c>
      <c r="L123" s="32"/>
    </row>
    <row r="124" spans="2:63" s="1" customFormat="1" ht="15.2" customHeight="1" x14ac:dyDescent="0.2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>IRBOS s.r.o.</v>
      </c>
      <c r="L124" s="32"/>
    </row>
    <row r="125" spans="2:63" s="1" customFormat="1" ht="10.35" customHeight="1" x14ac:dyDescent="0.2">
      <c r="B125" s="32"/>
      <c r="L125" s="32"/>
    </row>
    <row r="126" spans="2:63" s="10" customFormat="1" ht="29.25" customHeight="1" x14ac:dyDescent="0.2">
      <c r="B126" s="118"/>
      <c r="C126" s="119" t="s">
        <v>361</v>
      </c>
      <c r="D126" s="120" t="s">
        <v>61</v>
      </c>
      <c r="E126" s="120" t="s">
        <v>57</v>
      </c>
      <c r="F126" s="120" t="s">
        <v>58</v>
      </c>
      <c r="G126" s="120" t="s">
        <v>362</v>
      </c>
      <c r="H126" s="120" t="s">
        <v>363</v>
      </c>
      <c r="I126" s="120" t="s">
        <v>364</v>
      </c>
      <c r="J126" s="120" t="s">
        <v>329</v>
      </c>
      <c r="K126" s="121" t="s">
        <v>365</v>
      </c>
      <c r="L126" s="118"/>
      <c r="M126" s="59" t="s">
        <v>1</v>
      </c>
      <c r="N126" s="60" t="s">
        <v>40</v>
      </c>
      <c r="O126" s="60" t="s">
        <v>366</v>
      </c>
      <c r="P126" s="60" t="s">
        <v>367</v>
      </c>
      <c r="Q126" s="60" t="s">
        <v>368</v>
      </c>
      <c r="R126" s="60" t="s">
        <v>369</v>
      </c>
      <c r="S126" s="60" t="s">
        <v>370</v>
      </c>
      <c r="T126" s="61" t="s">
        <v>371</v>
      </c>
    </row>
    <row r="127" spans="2:63" s="1" customFormat="1" ht="22.9" customHeight="1" x14ac:dyDescent="0.25">
      <c r="B127" s="32"/>
      <c r="C127" s="64" t="s">
        <v>372</v>
      </c>
      <c r="J127" s="122">
        <f>BK127</f>
        <v>0</v>
      </c>
      <c r="L127" s="32"/>
      <c r="M127" s="62"/>
      <c r="N127" s="53"/>
      <c r="O127" s="53"/>
      <c r="P127" s="123">
        <f>P128</f>
        <v>0</v>
      </c>
      <c r="Q127" s="53"/>
      <c r="R127" s="123">
        <f>R128</f>
        <v>0.26943999999999996</v>
      </c>
      <c r="S127" s="53"/>
      <c r="T127" s="124">
        <f>T128</f>
        <v>0</v>
      </c>
      <c r="AT127" s="17" t="s">
        <v>75</v>
      </c>
      <c r="AU127" s="17" t="s">
        <v>331</v>
      </c>
      <c r="BK127" s="125">
        <f>BK128</f>
        <v>0</v>
      </c>
    </row>
    <row r="128" spans="2:63" s="11" customFormat="1" ht="25.9" customHeight="1" x14ac:dyDescent="0.2">
      <c r="B128" s="126"/>
      <c r="D128" s="127" t="s">
        <v>75</v>
      </c>
      <c r="E128" s="128" t="s">
        <v>1253</v>
      </c>
      <c r="F128" s="128" t="s">
        <v>1254</v>
      </c>
      <c r="I128" s="129"/>
      <c r="J128" s="130">
        <f>BK128</f>
        <v>0</v>
      </c>
      <c r="L128" s="126"/>
      <c r="M128" s="131"/>
      <c r="P128" s="132">
        <f>P129+P198</f>
        <v>0</v>
      </c>
      <c r="R128" s="132">
        <f>R129+R198</f>
        <v>0.26943999999999996</v>
      </c>
      <c r="T128" s="133">
        <f>T129+T198</f>
        <v>0</v>
      </c>
      <c r="AR128" s="127" t="s">
        <v>85</v>
      </c>
      <c r="AT128" s="134" t="s">
        <v>75</v>
      </c>
      <c r="AU128" s="134" t="s">
        <v>76</v>
      </c>
      <c r="AY128" s="127" t="s">
        <v>375</v>
      </c>
      <c r="BK128" s="135">
        <f>BK129+BK198</f>
        <v>0</v>
      </c>
    </row>
    <row r="129" spans="2:65" s="11" customFormat="1" ht="22.9" customHeight="1" x14ac:dyDescent="0.2">
      <c r="B129" s="126"/>
      <c r="D129" s="127" t="s">
        <v>75</v>
      </c>
      <c r="E129" s="136" t="s">
        <v>2704</v>
      </c>
      <c r="F129" s="136" t="s">
        <v>2705</v>
      </c>
      <c r="I129" s="129"/>
      <c r="J129" s="137">
        <f>BK129</f>
        <v>0</v>
      </c>
      <c r="L129" s="126"/>
      <c r="M129" s="131"/>
      <c r="P129" s="132">
        <f>SUM(P130:P197)</f>
        <v>0</v>
      </c>
      <c r="R129" s="132">
        <f>SUM(R130:R197)</f>
        <v>0.17863999999999999</v>
      </c>
      <c r="T129" s="133">
        <f>SUM(T130:T197)</f>
        <v>0</v>
      </c>
      <c r="AR129" s="127" t="s">
        <v>83</v>
      </c>
      <c r="AT129" s="134" t="s">
        <v>75</v>
      </c>
      <c r="AU129" s="134" t="s">
        <v>83</v>
      </c>
      <c r="AY129" s="127" t="s">
        <v>375</v>
      </c>
      <c r="BK129" s="135">
        <f>SUM(BK130:BK197)</f>
        <v>0</v>
      </c>
    </row>
    <row r="130" spans="2:65" s="1" customFormat="1" ht="24.2" customHeight="1" x14ac:dyDescent="0.2">
      <c r="B130" s="32"/>
      <c r="C130" s="138" t="s">
        <v>83</v>
      </c>
      <c r="D130" s="138" t="s">
        <v>377</v>
      </c>
      <c r="E130" s="139" t="s">
        <v>5954</v>
      </c>
      <c r="F130" s="140" t="s">
        <v>5955</v>
      </c>
      <c r="G130" s="141" t="s">
        <v>532</v>
      </c>
      <c r="H130" s="142">
        <v>2</v>
      </c>
      <c r="I130" s="143"/>
      <c r="J130" s="144">
        <f>ROUND(I130*H130,2)</f>
        <v>0</v>
      </c>
      <c r="K130" s="140" t="s">
        <v>381</v>
      </c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382</v>
      </c>
      <c r="AT130" s="149" t="s">
        <v>377</v>
      </c>
      <c r="AU130" s="149" t="s">
        <v>85</v>
      </c>
      <c r="AY130" s="17" t="s">
        <v>375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382</v>
      </c>
      <c r="BM130" s="149" t="s">
        <v>85</v>
      </c>
    </row>
    <row r="131" spans="2:65" s="12" customFormat="1" ht="11.25" x14ac:dyDescent="0.2">
      <c r="B131" s="151"/>
      <c r="D131" s="152" t="s">
        <v>384</v>
      </c>
      <c r="E131" s="153" t="s">
        <v>1</v>
      </c>
      <c r="F131" s="154" t="s">
        <v>5956</v>
      </c>
      <c r="H131" s="155">
        <v>1</v>
      </c>
      <c r="I131" s="156"/>
      <c r="L131" s="151"/>
      <c r="M131" s="157"/>
      <c r="T131" s="158"/>
      <c r="AT131" s="153" t="s">
        <v>384</v>
      </c>
      <c r="AU131" s="153" t="s">
        <v>85</v>
      </c>
      <c r="AV131" s="12" t="s">
        <v>85</v>
      </c>
      <c r="AW131" s="12" t="s">
        <v>32</v>
      </c>
      <c r="AX131" s="12" t="s">
        <v>76</v>
      </c>
      <c r="AY131" s="153" t="s">
        <v>375</v>
      </c>
    </row>
    <row r="132" spans="2:65" s="12" customFormat="1" ht="11.25" x14ac:dyDescent="0.2">
      <c r="B132" s="151"/>
      <c r="D132" s="152" t="s">
        <v>384</v>
      </c>
      <c r="E132" s="153" t="s">
        <v>1</v>
      </c>
      <c r="F132" s="154" t="s">
        <v>5957</v>
      </c>
      <c r="H132" s="155">
        <v>1</v>
      </c>
      <c r="I132" s="156"/>
      <c r="L132" s="151"/>
      <c r="M132" s="157"/>
      <c r="T132" s="158"/>
      <c r="AT132" s="153" t="s">
        <v>384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375</v>
      </c>
    </row>
    <row r="133" spans="2:65" s="13" customFormat="1" ht="11.25" x14ac:dyDescent="0.2">
      <c r="B133" s="159"/>
      <c r="D133" s="152" t="s">
        <v>384</v>
      </c>
      <c r="E133" s="160" t="s">
        <v>1</v>
      </c>
      <c r="F133" s="161" t="s">
        <v>387</v>
      </c>
      <c r="H133" s="162">
        <v>2</v>
      </c>
      <c r="I133" s="163"/>
      <c r="L133" s="159"/>
      <c r="M133" s="164"/>
      <c r="T133" s="165"/>
      <c r="AT133" s="160" t="s">
        <v>384</v>
      </c>
      <c r="AU133" s="160" t="s">
        <v>85</v>
      </c>
      <c r="AV133" s="13" t="s">
        <v>382</v>
      </c>
      <c r="AW133" s="13" t="s">
        <v>32</v>
      </c>
      <c r="AX133" s="13" t="s">
        <v>83</v>
      </c>
      <c r="AY133" s="160" t="s">
        <v>375</v>
      </c>
    </row>
    <row r="134" spans="2:65" s="1" customFormat="1" ht="37.9" customHeight="1" x14ac:dyDescent="0.2">
      <c r="B134" s="32"/>
      <c r="C134" s="179" t="s">
        <v>85</v>
      </c>
      <c r="D134" s="179" t="s">
        <v>657</v>
      </c>
      <c r="E134" s="180" t="s">
        <v>5958</v>
      </c>
      <c r="F134" s="181" t="s">
        <v>5959</v>
      </c>
      <c r="G134" s="182" t="s">
        <v>532</v>
      </c>
      <c r="H134" s="183">
        <v>2</v>
      </c>
      <c r="I134" s="184"/>
      <c r="J134" s="185">
        <f>ROUND(I134*H134,2)</f>
        <v>0</v>
      </c>
      <c r="K134" s="181" t="s">
        <v>2714</v>
      </c>
      <c r="L134" s="186"/>
      <c r="M134" s="187" t="s">
        <v>1</v>
      </c>
      <c r="N134" s="188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424</v>
      </c>
      <c r="AT134" s="149" t="s">
        <v>657</v>
      </c>
      <c r="AU134" s="149" t="s">
        <v>85</v>
      </c>
      <c r="AY134" s="17" t="s">
        <v>375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382</v>
      </c>
      <c r="BM134" s="149" t="s">
        <v>382</v>
      </c>
    </row>
    <row r="135" spans="2:65" s="1" customFormat="1" ht="24.2" customHeight="1" x14ac:dyDescent="0.2">
      <c r="B135" s="32"/>
      <c r="C135" s="138" t="s">
        <v>93</v>
      </c>
      <c r="D135" s="138" t="s">
        <v>377</v>
      </c>
      <c r="E135" s="139" t="s">
        <v>2706</v>
      </c>
      <c r="F135" s="140" t="s">
        <v>2707</v>
      </c>
      <c r="G135" s="141" t="s">
        <v>532</v>
      </c>
      <c r="H135" s="142">
        <v>1</v>
      </c>
      <c r="I135" s="143"/>
      <c r="J135" s="144">
        <f>ROUND(I135*H135,2)</f>
        <v>0</v>
      </c>
      <c r="K135" s="140" t="s">
        <v>381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382</v>
      </c>
      <c r="AT135" s="149" t="s">
        <v>377</v>
      </c>
      <c r="AU135" s="149" t="s">
        <v>85</v>
      </c>
      <c r="AY135" s="17" t="s">
        <v>375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382</v>
      </c>
      <c r="BM135" s="149" t="s">
        <v>413</v>
      </c>
    </row>
    <row r="136" spans="2:65" s="12" customFormat="1" ht="11.25" x14ac:dyDescent="0.2">
      <c r="B136" s="151"/>
      <c r="D136" s="152" t="s">
        <v>384</v>
      </c>
      <c r="E136" s="153" t="s">
        <v>1</v>
      </c>
      <c r="F136" s="154" t="s">
        <v>2709</v>
      </c>
      <c r="H136" s="155">
        <v>1</v>
      </c>
      <c r="I136" s="156"/>
      <c r="L136" s="151"/>
      <c r="M136" s="157"/>
      <c r="T136" s="158"/>
      <c r="AT136" s="153" t="s">
        <v>384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375</v>
      </c>
    </row>
    <row r="137" spans="2:65" s="13" customFormat="1" ht="11.25" x14ac:dyDescent="0.2">
      <c r="B137" s="159"/>
      <c r="D137" s="152" t="s">
        <v>384</v>
      </c>
      <c r="E137" s="160" t="s">
        <v>1</v>
      </c>
      <c r="F137" s="161" t="s">
        <v>387</v>
      </c>
      <c r="H137" s="162">
        <v>1</v>
      </c>
      <c r="I137" s="163"/>
      <c r="L137" s="159"/>
      <c r="M137" s="164"/>
      <c r="T137" s="165"/>
      <c r="AT137" s="160" t="s">
        <v>384</v>
      </c>
      <c r="AU137" s="160" t="s">
        <v>85</v>
      </c>
      <c r="AV137" s="13" t="s">
        <v>382</v>
      </c>
      <c r="AW137" s="13" t="s">
        <v>32</v>
      </c>
      <c r="AX137" s="13" t="s">
        <v>83</v>
      </c>
      <c r="AY137" s="160" t="s">
        <v>375</v>
      </c>
    </row>
    <row r="138" spans="2:65" s="1" customFormat="1" ht="37.9" customHeight="1" x14ac:dyDescent="0.2">
      <c r="B138" s="32"/>
      <c r="C138" s="179" t="s">
        <v>382</v>
      </c>
      <c r="D138" s="179" t="s">
        <v>657</v>
      </c>
      <c r="E138" s="180" t="s">
        <v>2710</v>
      </c>
      <c r="F138" s="181" t="s">
        <v>2711</v>
      </c>
      <c r="G138" s="182" t="s">
        <v>532</v>
      </c>
      <c r="H138" s="183">
        <v>1</v>
      </c>
      <c r="I138" s="184"/>
      <c r="J138" s="185">
        <f>ROUND(I138*H138,2)</f>
        <v>0</v>
      </c>
      <c r="K138" s="181" t="s">
        <v>381</v>
      </c>
      <c r="L138" s="186"/>
      <c r="M138" s="187" t="s">
        <v>1</v>
      </c>
      <c r="N138" s="188" t="s">
        <v>41</v>
      </c>
      <c r="P138" s="147">
        <f>O138*H138</f>
        <v>0</v>
      </c>
      <c r="Q138" s="147">
        <v>1.6000000000000001E-3</v>
      </c>
      <c r="R138" s="147">
        <f>Q138*H138</f>
        <v>1.6000000000000001E-3</v>
      </c>
      <c r="S138" s="147">
        <v>0</v>
      </c>
      <c r="T138" s="148">
        <f>S138*H138</f>
        <v>0</v>
      </c>
      <c r="AR138" s="149" t="s">
        <v>424</v>
      </c>
      <c r="AT138" s="149" t="s">
        <v>657</v>
      </c>
      <c r="AU138" s="149" t="s">
        <v>85</v>
      </c>
      <c r="AY138" s="17" t="s">
        <v>375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382</v>
      </c>
      <c r="BM138" s="149" t="s">
        <v>424</v>
      </c>
    </row>
    <row r="139" spans="2:65" s="1" customFormat="1" ht="16.5" customHeight="1" x14ac:dyDescent="0.2">
      <c r="B139" s="32"/>
      <c r="C139" s="138" t="s">
        <v>404</v>
      </c>
      <c r="D139" s="138" t="s">
        <v>377</v>
      </c>
      <c r="E139" s="139" t="s">
        <v>2720</v>
      </c>
      <c r="F139" s="140" t="s">
        <v>2721</v>
      </c>
      <c r="G139" s="141" t="s">
        <v>532</v>
      </c>
      <c r="H139" s="142">
        <v>3</v>
      </c>
      <c r="I139" s="143"/>
      <c r="J139" s="144">
        <f>ROUND(I139*H139,2)</f>
        <v>0</v>
      </c>
      <c r="K139" s="140" t="s">
        <v>381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382</v>
      </c>
      <c r="AT139" s="149" t="s">
        <v>377</v>
      </c>
      <c r="AU139" s="149" t="s">
        <v>85</v>
      </c>
      <c r="AY139" s="17" t="s">
        <v>375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382</v>
      </c>
      <c r="BM139" s="149" t="s">
        <v>435</v>
      </c>
    </row>
    <row r="140" spans="2:65" s="12" customFormat="1" ht="11.25" x14ac:dyDescent="0.2">
      <c r="B140" s="151"/>
      <c r="D140" s="152" t="s">
        <v>384</v>
      </c>
      <c r="E140" s="153" t="s">
        <v>1</v>
      </c>
      <c r="F140" s="154" t="s">
        <v>2722</v>
      </c>
      <c r="H140" s="155">
        <v>3</v>
      </c>
      <c r="I140" s="156"/>
      <c r="L140" s="151"/>
      <c r="M140" s="157"/>
      <c r="T140" s="158"/>
      <c r="AT140" s="153" t="s">
        <v>384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375</v>
      </c>
    </row>
    <row r="141" spans="2:65" s="13" customFormat="1" ht="11.25" x14ac:dyDescent="0.2">
      <c r="B141" s="159"/>
      <c r="D141" s="152" t="s">
        <v>384</v>
      </c>
      <c r="E141" s="160" t="s">
        <v>1</v>
      </c>
      <c r="F141" s="161" t="s">
        <v>387</v>
      </c>
      <c r="H141" s="162">
        <v>3</v>
      </c>
      <c r="I141" s="163"/>
      <c r="L141" s="159"/>
      <c r="M141" s="164"/>
      <c r="T141" s="165"/>
      <c r="AT141" s="160" t="s">
        <v>384</v>
      </c>
      <c r="AU141" s="160" t="s">
        <v>85</v>
      </c>
      <c r="AV141" s="13" t="s">
        <v>382</v>
      </c>
      <c r="AW141" s="13" t="s">
        <v>32</v>
      </c>
      <c r="AX141" s="13" t="s">
        <v>83</v>
      </c>
      <c r="AY141" s="160" t="s">
        <v>375</v>
      </c>
    </row>
    <row r="142" spans="2:65" s="1" customFormat="1" ht="37.9" customHeight="1" x14ac:dyDescent="0.2">
      <c r="B142" s="32"/>
      <c r="C142" s="179" t="s">
        <v>413</v>
      </c>
      <c r="D142" s="179" t="s">
        <v>657</v>
      </c>
      <c r="E142" s="180" t="s">
        <v>2723</v>
      </c>
      <c r="F142" s="181" t="s">
        <v>2724</v>
      </c>
      <c r="G142" s="182" t="s">
        <v>532</v>
      </c>
      <c r="H142" s="183">
        <v>3</v>
      </c>
      <c r="I142" s="184"/>
      <c r="J142" s="185">
        <f>ROUND(I142*H142,2)</f>
        <v>0</v>
      </c>
      <c r="K142" s="181" t="s">
        <v>2725</v>
      </c>
      <c r="L142" s="186"/>
      <c r="M142" s="187" t="s">
        <v>1</v>
      </c>
      <c r="N142" s="188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424</v>
      </c>
      <c r="AT142" s="149" t="s">
        <v>657</v>
      </c>
      <c r="AU142" s="149" t="s">
        <v>85</v>
      </c>
      <c r="AY142" s="17" t="s">
        <v>375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382</v>
      </c>
      <c r="BM142" s="149" t="s">
        <v>463</v>
      </c>
    </row>
    <row r="143" spans="2:65" s="1" customFormat="1" ht="37.9" customHeight="1" x14ac:dyDescent="0.2">
      <c r="B143" s="32"/>
      <c r="C143" s="138" t="s">
        <v>418</v>
      </c>
      <c r="D143" s="138" t="s">
        <v>377</v>
      </c>
      <c r="E143" s="139" t="s">
        <v>2726</v>
      </c>
      <c r="F143" s="140" t="s">
        <v>2727</v>
      </c>
      <c r="G143" s="141" t="s">
        <v>532</v>
      </c>
      <c r="H143" s="142">
        <v>6</v>
      </c>
      <c r="I143" s="143"/>
      <c r="J143" s="144">
        <f>ROUND(I143*H143,2)</f>
        <v>0</v>
      </c>
      <c r="K143" s="140" t="s">
        <v>2725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382</v>
      </c>
      <c r="AT143" s="149" t="s">
        <v>377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382</v>
      </c>
      <c r="BM143" s="149" t="s">
        <v>473</v>
      </c>
    </row>
    <row r="144" spans="2:65" s="12" customFormat="1" ht="11.25" x14ac:dyDescent="0.2">
      <c r="B144" s="151"/>
      <c r="D144" s="152" t="s">
        <v>384</v>
      </c>
      <c r="E144" s="153" t="s">
        <v>1</v>
      </c>
      <c r="F144" s="154" t="s">
        <v>2728</v>
      </c>
      <c r="H144" s="155">
        <v>6</v>
      </c>
      <c r="I144" s="156"/>
      <c r="L144" s="151"/>
      <c r="M144" s="157"/>
      <c r="T144" s="158"/>
      <c r="AT144" s="153" t="s">
        <v>384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375</v>
      </c>
    </row>
    <row r="145" spans="2:65" s="13" customFormat="1" ht="11.25" x14ac:dyDescent="0.2">
      <c r="B145" s="159"/>
      <c r="D145" s="152" t="s">
        <v>384</v>
      </c>
      <c r="E145" s="160" t="s">
        <v>1</v>
      </c>
      <c r="F145" s="161" t="s">
        <v>387</v>
      </c>
      <c r="H145" s="162">
        <v>6</v>
      </c>
      <c r="I145" s="163"/>
      <c r="L145" s="159"/>
      <c r="M145" s="164"/>
      <c r="T145" s="165"/>
      <c r="AT145" s="160" t="s">
        <v>384</v>
      </c>
      <c r="AU145" s="160" t="s">
        <v>85</v>
      </c>
      <c r="AV145" s="13" t="s">
        <v>382</v>
      </c>
      <c r="AW145" s="13" t="s">
        <v>32</v>
      </c>
      <c r="AX145" s="13" t="s">
        <v>83</v>
      </c>
      <c r="AY145" s="160" t="s">
        <v>375</v>
      </c>
    </row>
    <row r="146" spans="2:65" s="1" customFormat="1" ht="16.5" customHeight="1" x14ac:dyDescent="0.2">
      <c r="B146" s="32"/>
      <c r="C146" s="138" t="s">
        <v>424</v>
      </c>
      <c r="D146" s="138" t="s">
        <v>377</v>
      </c>
      <c r="E146" s="139" t="s">
        <v>2729</v>
      </c>
      <c r="F146" s="140" t="s">
        <v>2730</v>
      </c>
      <c r="G146" s="141" t="s">
        <v>532</v>
      </c>
      <c r="H146" s="142">
        <v>2</v>
      </c>
      <c r="I146" s="143"/>
      <c r="J146" s="144">
        <f>ROUND(I146*H146,2)</f>
        <v>0</v>
      </c>
      <c r="K146" s="140" t="s">
        <v>381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382</v>
      </c>
      <c r="AT146" s="149" t="s">
        <v>377</v>
      </c>
      <c r="AU146" s="149" t="s">
        <v>85</v>
      </c>
      <c r="AY146" s="17" t="s">
        <v>375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382</v>
      </c>
      <c r="BM146" s="149" t="s">
        <v>491</v>
      </c>
    </row>
    <row r="147" spans="2:65" s="12" customFormat="1" ht="11.25" x14ac:dyDescent="0.2">
      <c r="B147" s="151"/>
      <c r="D147" s="152" t="s">
        <v>384</v>
      </c>
      <c r="E147" s="153" t="s">
        <v>1</v>
      </c>
      <c r="F147" s="154" t="s">
        <v>2766</v>
      </c>
      <c r="H147" s="155">
        <v>2</v>
      </c>
      <c r="I147" s="156"/>
      <c r="L147" s="151"/>
      <c r="M147" s="157"/>
      <c r="T147" s="158"/>
      <c r="AT147" s="153" t="s">
        <v>384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375</v>
      </c>
    </row>
    <row r="148" spans="2:65" s="13" customFormat="1" ht="11.25" x14ac:dyDescent="0.2">
      <c r="B148" s="159"/>
      <c r="D148" s="152" t="s">
        <v>384</v>
      </c>
      <c r="E148" s="160" t="s">
        <v>1</v>
      </c>
      <c r="F148" s="161" t="s">
        <v>387</v>
      </c>
      <c r="H148" s="162">
        <v>2</v>
      </c>
      <c r="I148" s="163"/>
      <c r="L148" s="159"/>
      <c r="M148" s="164"/>
      <c r="T148" s="165"/>
      <c r="AT148" s="160" t="s">
        <v>384</v>
      </c>
      <c r="AU148" s="160" t="s">
        <v>85</v>
      </c>
      <c r="AV148" s="13" t="s">
        <v>382</v>
      </c>
      <c r="AW148" s="13" t="s">
        <v>32</v>
      </c>
      <c r="AX148" s="13" t="s">
        <v>83</v>
      </c>
      <c r="AY148" s="160" t="s">
        <v>375</v>
      </c>
    </row>
    <row r="149" spans="2:65" s="1" customFormat="1" ht="21.75" customHeight="1" x14ac:dyDescent="0.2">
      <c r="B149" s="32"/>
      <c r="C149" s="179" t="s">
        <v>428</v>
      </c>
      <c r="D149" s="179" t="s">
        <v>657</v>
      </c>
      <c r="E149" s="180" t="s">
        <v>2731</v>
      </c>
      <c r="F149" s="181" t="s">
        <v>2732</v>
      </c>
      <c r="G149" s="182" t="s">
        <v>532</v>
      </c>
      <c r="H149" s="183">
        <v>2</v>
      </c>
      <c r="I149" s="184"/>
      <c r="J149" s="185">
        <f>ROUND(I149*H149,2)</f>
        <v>0</v>
      </c>
      <c r="K149" s="181" t="s">
        <v>381</v>
      </c>
      <c r="L149" s="186"/>
      <c r="M149" s="187" t="s">
        <v>1</v>
      </c>
      <c r="N149" s="188" t="s">
        <v>41</v>
      </c>
      <c r="P149" s="147">
        <f>O149*H149</f>
        <v>0</v>
      </c>
      <c r="Q149" s="147">
        <v>4.0000000000000002E-4</v>
      </c>
      <c r="R149" s="147">
        <f>Q149*H149</f>
        <v>8.0000000000000004E-4</v>
      </c>
      <c r="S149" s="147">
        <v>0</v>
      </c>
      <c r="T149" s="148">
        <f>S149*H149</f>
        <v>0</v>
      </c>
      <c r="AR149" s="149" t="s">
        <v>424</v>
      </c>
      <c r="AT149" s="149" t="s">
        <v>657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382</v>
      </c>
      <c r="BM149" s="149" t="s">
        <v>503</v>
      </c>
    </row>
    <row r="150" spans="2:65" s="1" customFormat="1" ht="21.75" customHeight="1" x14ac:dyDescent="0.2">
      <c r="B150" s="32"/>
      <c r="C150" s="138" t="s">
        <v>435</v>
      </c>
      <c r="D150" s="138" t="s">
        <v>377</v>
      </c>
      <c r="E150" s="139" t="s">
        <v>2733</v>
      </c>
      <c r="F150" s="140" t="s">
        <v>2734</v>
      </c>
      <c r="G150" s="141" t="s">
        <v>532</v>
      </c>
      <c r="H150" s="142">
        <v>8</v>
      </c>
      <c r="I150" s="143"/>
      <c r="J150" s="144">
        <f>ROUND(I150*H150,2)</f>
        <v>0</v>
      </c>
      <c r="K150" s="140" t="s">
        <v>381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382</v>
      </c>
      <c r="AT150" s="149" t="s">
        <v>377</v>
      </c>
      <c r="AU150" s="149" t="s">
        <v>85</v>
      </c>
      <c r="AY150" s="17" t="s">
        <v>375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382</v>
      </c>
      <c r="BM150" s="149" t="s">
        <v>529</v>
      </c>
    </row>
    <row r="151" spans="2:65" s="12" customFormat="1" ht="11.25" x14ac:dyDescent="0.2">
      <c r="B151" s="151"/>
      <c r="D151" s="152" t="s">
        <v>384</v>
      </c>
      <c r="E151" s="153" t="s">
        <v>1</v>
      </c>
      <c r="F151" s="154" t="s">
        <v>5960</v>
      </c>
      <c r="H151" s="155">
        <v>8</v>
      </c>
      <c r="I151" s="156"/>
      <c r="L151" s="151"/>
      <c r="M151" s="157"/>
      <c r="T151" s="158"/>
      <c r="AT151" s="153" t="s">
        <v>384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375</v>
      </c>
    </row>
    <row r="152" spans="2:65" s="13" customFormat="1" ht="11.25" x14ac:dyDescent="0.2">
      <c r="B152" s="159"/>
      <c r="D152" s="152" t="s">
        <v>384</v>
      </c>
      <c r="E152" s="160" t="s">
        <v>1</v>
      </c>
      <c r="F152" s="161" t="s">
        <v>387</v>
      </c>
      <c r="H152" s="162">
        <v>8</v>
      </c>
      <c r="I152" s="163"/>
      <c r="L152" s="159"/>
      <c r="M152" s="164"/>
      <c r="T152" s="165"/>
      <c r="AT152" s="160" t="s">
        <v>384</v>
      </c>
      <c r="AU152" s="160" t="s">
        <v>85</v>
      </c>
      <c r="AV152" s="13" t="s">
        <v>382</v>
      </c>
      <c r="AW152" s="13" t="s">
        <v>32</v>
      </c>
      <c r="AX152" s="13" t="s">
        <v>83</v>
      </c>
      <c r="AY152" s="160" t="s">
        <v>375</v>
      </c>
    </row>
    <row r="153" spans="2:65" s="1" customFormat="1" ht="21.75" customHeight="1" x14ac:dyDescent="0.2">
      <c r="B153" s="32"/>
      <c r="C153" s="179" t="s">
        <v>451</v>
      </c>
      <c r="D153" s="179" t="s">
        <v>657</v>
      </c>
      <c r="E153" s="180" t="s">
        <v>2736</v>
      </c>
      <c r="F153" s="181" t="s">
        <v>2737</v>
      </c>
      <c r="G153" s="182" t="s">
        <v>532</v>
      </c>
      <c r="H153" s="183">
        <v>4</v>
      </c>
      <c r="I153" s="184"/>
      <c r="J153" s="185">
        <f>ROUND(I153*H153,2)</f>
        <v>0</v>
      </c>
      <c r="K153" s="181" t="s">
        <v>381</v>
      </c>
      <c r="L153" s="186"/>
      <c r="M153" s="187" t="s">
        <v>1</v>
      </c>
      <c r="N153" s="188" t="s">
        <v>41</v>
      </c>
      <c r="P153" s="147">
        <f>O153*H153</f>
        <v>0</v>
      </c>
      <c r="Q153" s="147">
        <v>5.0000000000000001E-4</v>
      </c>
      <c r="R153" s="147">
        <f>Q153*H153</f>
        <v>2E-3</v>
      </c>
      <c r="S153" s="147">
        <v>0</v>
      </c>
      <c r="T153" s="148">
        <f>S153*H153</f>
        <v>0</v>
      </c>
      <c r="AR153" s="149" t="s">
        <v>424</v>
      </c>
      <c r="AT153" s="149" t="s">
        <v>657</v>
      </c>
      <c r="AU153" s="149" t="s">
        <v>85</v>
      </c>
      <c r="AY153" s="17" t="s">
        <v>375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382</v>
      </c>
      <c r="BM153" s="149" t="s">
        <v>540</v>
      </c>
    </row>
    <row r="154" spans="2:65" s="1" customFormat="1" ht="21.75" customHeight="1" x14ac:dyDescent="0.2">
      <c r="B154" s="32"/>
      <c r="C154" s="179" t="s">
        <v>463</v>
      </c>
      <c r="D154" s="179" t="s">
        <v>657</v>
      </c>
      <c r="E154" s="180" t="s">
        <v>2738</v>
      </c>
      <c r="F154" s="181" t="s">
        <v>2739</v>
      </c>
      <c r="G154" s="182" t="s">
        <v>532</v>
      </c>
      <c r="H154" s="183">
        <v>4</v>
      </c>
      <c r="I154" s="184"/>
      <c r="J154" s="185">
        <f>ROUND(I154*H154,2)</f>
        <v>0</v>
      </c>
      <c r="K154" s="181" t="s">
        <v>381</v>
      </c>
      <c r="L154" s="186"/>
      <c r="M154" s="187" t="s">
        <v>1</v>
      </c>
      <c r="N154" s="188" t="s">
        <v>41</v>
      </c>
      <c r="P154" s="147">
        <f>O154*H154</f>
        <v>0</v>
      </c>
      <c r="Q154" s="147">
        <v>8.0000000000000004E-4</v>
      </c>
      <c r="R154" s="147">
        <f>Q154*H154</f>
        <v>3.2000000000000002E-3</v>
      </c>
      <c r="S154" s="147">
        <v>0</v>
      </c>
      <c r="T154" s="148">
        <f>S154*H154</f>
        <v>0</v>
      </c>
      <c r="AR154" s="149" t="s">
        <v>424</v>
      </c>
      <c r="AT154" s="149" t="s">
        <v>657</v>
      </c>
      <c r="AU154" s="149" t="s">
        <v>85</v>
      </c>
      <c r="AY154" s="17" t="s">
        <v>375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382</v>
      </c>
      <c r="BM154" s="149" t="s">
        <v>549</v>
      </c>
    </row>
    <row r="155" spans="2:65" s="1" customFormat="1" ht="33" customHeight="1" x14ac:dyDescent="0.2">
      <c r="B155" s="32"/>
      <c r="C155" s="138" t="s">
        <v>467</v>
      </c>
      <c r="D155" s="138" t="s">
        <v>377</v>
      </c>
      <c r="E155" s="139" t="s">
        <v>2752</v>
      </c>
      <c r="F155" s="140" t="s">
        <v>2753</v>
      </c>
      <c r="G155" s="141" t="s">
        <v>532</v>
      </c>
      <c r="H155" s="142">
        <v>3</v>
      </c>
      <c r="I155" s="143"/>
      <c r="J155" s="144">
        <f>ROUND(I155*H155,2)</f>
        <v>0</v>
      </c>
      <c r="K155" s="140" t="s">
        <v>381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382</v>
      </c>
      <c r="AT155" s="149" t="s">
        <v>377</v>
      </c>
      <c r="AU155" s="149" t="s">
        <v>85</v>
      </c>
      <c r="AY155" s="17" t="s">
        <v>375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382</v>
      </c>
      <c r="BM155" s="149" t="s">
        <v>559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2788</v>
      </c>
      <c r="H156" s="155">
        <v>3</v>
      </c>
      <c r="I156" s="156"/>
      <c r="L156" s="151"/>
      <c r="M156" s="157"/>
      <c r="T156" s="158"/>
      <c r="AT156" s="153" t="s">
        <v>384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3" customFormat="1" ht="11.25" x14ac:dyDescent="0.2">
      <c r="B157" s="159"/>
      <c r="D157" s="152" t="s">
        <v>384</v>
      </c>
      <c r="E157" s="160" t="s">
        <v>1</v>
      </c>
      <c r="F157" s="161" t="s">
        <v>387</v>
      </c>
      <c r="H157" s="162">
        <v>3</v>
      </c>
      <c r="I157" s="163"/>
      <c r="L157" s="159"/>
      <c r="M157" s="164"/>
      <c r="T157" s="165"/>
      <c r="AT157" s="160" t="s">
        <v>384</v>
      </c>
      <c r="AU157" s="160" t="s">
        <v>85</v>
      </c>
      <c r="AV157" s="13" t="s">
        <v>382</v>
      </c>
      <c r="AW157" s="13" t="s">
        <v>32</v>
      </c>
      <c r="AX157" s="13" t="s">
        <v>83</v>
      </c>
      <c r="AY157" s="160" t="s">
        <v>375</v>
      </c>
    </row>
    <row r="158" spans="2:65" s="1" customFormat="1" ht="16.5" customHeight="1" x14ac:dyDescent="0.2">
      <c r="B158" s="32"/>
      <c r="C158" s="179" t="s">
        <v>473</v>
      </c>
      <c r="D158" s="179" t="s">
        <v>657</v>
      </c>
      <c r="E158" s="180" t="s">
        <v>2754</v>
      </c>
      <c r="F158" s="181" t="s">
        <v>2755</v>
      </c>
      <c r="G158" s="182" t="s">
        <v>532</v>
      </c>
      <c r="H158" s="183">
        <v>3</v>
      </c>
      <c r="I158" s="184"/>
      <c r="J158" s="185">
        <f>ROUND(I158*H158,2)</f>
        <v>0</v>
      </c>
      <c r="K158" s="181" t="s">
        <v>381</v>
      </c>
      <c r="L158" s="186"/>
      <c r="M158" s="187" t="s">
        <v>1</v>
      </c>
      <c r="N158" s="188" t="s">
        <v>41</v>
      </c>
      <c r="P158" s="147">
        <f>O158*H158</f>
        <v>0</v>
      </c>
      <c r="Q158" s="147">
        <v>1.1000000000000001E-3</v>
      </c>
      <c r="R158" s="147">
        <f>Q158*H158</f>
        <v>3.3E-3</v>
      </c>
      <c r="S158" s="147">
        <v>0</v>
      </c>
      <c r="T158" s="148">
        <f>S158*H158</f>
        <v>0</v>
      </c>
      <c r="AR158" s="149" t="s">
        <v>424</v>
      </c>
      <c r="AT158" s="149" t="s">
        <v>657</v>
      </c>
      <c r="AU158" s="149" t="s">
        <v>85</v>
      </c>
      <c r="AY158" s="17" t="s">
        <v>375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382</v>
      </c>
      <c r="BM158" s="149" t="s">
        <v>568</v>
      </c>
    </row>
    <row r="159" spans="2:65" s="1" customFormat="1" ht="37.9" customHeight="1" x14ac:dyDescent="0.2">
      <c r="B159" s="32"/>
      <c r="C159" s="138" t="s">
        <v>8</v>
      </c>
      <c r="D159" s="138" t="s">
        <v>377</v>
      </c>
      <c r="E159" s="139" t="s">
        <v>2756</v>
      </c>
      <c r="F159" s="140" t="s">
        <v>2757</v>
      </c>
      <c r="G159" s="141" t="s">
        <v>380</v>
      </c>
      <c r="H159" s="142">
        <v>10</v>
      </c>
      <c r="I159" s="143"/>
      <c r="J159" s="144">
        <f>ROUND(I159*H159,2)</f>
        <v>0</v>
      </c>
      <c r="K159" s="140" t="s">
        <v>2758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382</v>
      </c>
      <c r="AT159" s="149" t="s">
        <v>377</v>
      </c>
      <c r="AU159" s="149" t="s">
        <v>85</v>
      </c>
      <c r="AY159" s="17" t="s">
        <v>375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382</v>
      </c>
      <c r="BM159" s="149" t="s">
        <v>577</v>
      </c>
    </row>
    <row r="160" spans="2:65" s="12" customFormat="1" ht="11.25" x14ac:dyDescent="0.2">
      <c r="B160" s="151"/>
      <c r="D160" s="152" t="s">
        <v>384</v>
      </c>
      <c r="E160" s="153" t="s">
        <v>1</v>
      </c>
      <c r="F160" s="154" t="s">
        <v>2759</v>
      </c>
      <c r="H160" s="155">
        <v>10</v>
      </c>
      <c r="I160" s="156"/>
      <c r="L160" s="151"/>
      <c r="M160" s="157"/>
      <c r="T160" s="158"/>
      <c r="AT160" s="153" t="s">
        <v>384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375</v>
      </c>
    </row>
    <row r="161" spans="2:65" s="13" customFormat="1" ht="11.25" x14ac:dyDescent="0.2">
      <c r="B161" s="159"/>
      <c r="D161" s="152" t="s">
        <v>384</v>
      </c>
      <c r="E161" s="160" t="s">
        <v>1</v>
      </c>
      <c r="F161" s="161" t="s">
        <v>387</v>
      </c>
      <c r="H161" s="162">
        <v>10</v>
      </c>
      <c r="I161" s="163"/>
      <c r="L161" s="159"/>
      <c r="M161" s="164"/>
      <c r="T161" s="165"/>
      <c r="AT161" s="160" t="s">
        <v>384</v>
      </c>
      <c r="AU161" s="160" t="s">
        <v>85</v>
      </c>
      <c r="AV161" s="13" t="s">
        <v>382</v>
      </c>
      <c r="AW161" s="13" t="s">
        <v>32</v>
      </c>
      <c r="AX161" s="13" t="s">
        <v>83</v>
      </c>
      <c r="AY161" s="160" t="s">
        <v>375</v>
      </c>
    </row>
    <row r="162" spans="2:65" s="1" customFormat="1" ht="37.9" customHeight="1" x14ac:dyDescent="0.2">
      <c r="B162" s="32"/>
      <c r="C162" s="138" t="s">
        <v>491</v>
      </c>
      <c r="D162" s="138" t="s">
        <v>377</v>
      </c>
      <c r="E162" s="139" t="s">
        <v>2760</v>
      </c>
      <c r="F162" s="140" t="s">
        <v>2761</v>
      </c>
      <c r="G162" s="141" t="s">
        <v>641</v>
      </c>
      <c r="H162" s="142">
        <v>5</v>
      </c>
      <c r="I162" s="143"/>
      <c r="J162" s="144">
        <f>ROUND(I162*H162,2)</f>
        <v>0</v>
      </c>
      <c r="K162" s="140" t="s">
        <v>2762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382</v>
      </c>
      <c r="AT162" s="149" t="s">
        <v>377</v>
      </c>
      <c r="AU162" s="149" t="s">
        <v>85</v>
      </c>
      <c r="AY162" s="17" t="s">
        <v>375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382</v>
      </c>
      <c r="BM162" s="149" t="s">
        <v>585</v>
      </c>
    </row>
    <row r="163" spans="2:65" s="12" customFormat="1" ht="11.25" x14ac:dyDescent="0.2">
      <c r="B163" s="151"/>
      <c r="D163" s="152" t="s">
        <v>384</v>
      </c>
      <c r="E163" s="153" t="s">
        <v>1</v>
      </c>
      <c r="F163" s="154" t="s">
        <v>5961</v>
      </c>
      <c r="H163" s="155">
        <v>5</v>
      </c>
      <c r="I163" s="156"/>
      <c r="L163" s="151"/>
      <c r="M163" s="157"/>
      <c r="T163" s="158"/>
      <c r="AT163" s="153" t="s">
        <v>384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375</v>
      </c>
    </row>
    <row r="164" spans="2:65" s="13" customFormat="1" ht="11.25" x14ac:dyDescent="0.2">
      <c r="B164" s="159"/>
      <c r="D164" s="152" t="s">
        <v>384</v>
      </c>
      <c r="E164" s="160" t="s">
        <v>1</v>
      </c>
      <c r="F164" s="161" t="s">
        <v>387</v>
      </c>
      <c r="H164" s="162">
        <v>5</v>
      </c>
      <c r="I164" s="163"/>
      <c r="L164" s="159"/>
      <c r="M164" s="164"/>
      <c r="T164" s="165"/>
      <c r="AT164" s="160" t="s">
        <v>384</v>
      </c>
      <c r="AU164" s="160" t="s">
        <v>85</v>
      </c>
      <c r="AV164" s="13" t="s">
        <v>382</v>
      </c>
      <c r="AW164" s="13" t="s">
        <v>32</v>
      </c>
      <c r="AX164" s="13" t="s">
        <v>83</v>
      </c>
      <c r="AY164" s="160" t="s">
        <v>375</v>
      </c>
    </row>
    <row r="165" spans="2:65" s="1" customFormat="1" ht="37.9" customHeight="1" x14ac:dyDescent="0.2">
      <c r="B165" s="32"/>
      <c r="C165" s="138" t="s">
        <v>497</v>
      </c>
      <c r="D165" s="138" t="s">
        <v>377</v>
      </c>
      <c r="E165" s="139" t="s">
        <v>2764</v>
      </c>
      <c r="F165" s="140" t="s">
        <v>2765</v>
      </c>
      <c r="G165" s="141" t="s">
        <v>641</v>
      </c>
      <c r="H165" s="142">
        <v>4</v>
      </c>
      <c r="I165" s="143"/>
      <c r="J165" s="144">
        <f>ROUND(I165*H165,2)</f>
        <v>0</v>
      </c>
      <c r="K165" s="140" t="s">
        <v>2762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382</v>
      </c>
      <c r="AT165" s="149" t="s">
        <v>377</v>
      </c>
      <c r="AU165" s="149" t="s">
        <v>85</v>
      </c>
      <c r="AY165" s="17" t="s">
        <v>375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382</v>
      </c>
      <c r="BM165" s="149" t="s">
        <v>604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2769</v>
      </c>
      <c r="H166" s="155">
        <v>4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3" customFormat="1" ht="11.25" x14ac:dyDescent="0.2">
      <c r="B167" s="159"/>
      <c r="D167" s="152" t="s">
        <v>384</v>
      </c>
      <c r="E167" s="160" t="s">
        <v>1</v>
      </c>
      <c r="F167" s="161" t="s">
        <v>387</v>
      </c>
      <c r="H167" s="162">
        <v>4</v>
      </c>
      <c r="I167" s="163"/>
      <c r="L167" s="159"/>
      <c r="M167" s="164"/>
      <c r="T167" s="165"/>
      <c r="AT167" s="160" t="s">
        <v>384</v>
      </c>
      <c r="AU167" s="160" t="s">
        <v>85</v>
      </c>
      <c r="AV167" s="13" t="s">
        <v>382</v>
      </c>
      <c r="AW167" s="13" t="s">
        <v>32</v>
      </c>
      <c r="AX167" s="13" t="s">
        <v>83</v>
      </c>
      <c r="AY167" s="160" t="s">
        <v>375</v>
      </c>
    </row>
    <row r="168" spans="2:65" s="1" customFormat="1" ht="37.9" customHeight="1" x14ac:dyDescent="0.2">
      <c r="B168" s="32"/>
      <c r="C168" s="138" t="s">
        <v>503</v>
      </c>
      <c r="D168" s="138" t="s">
        <v>377</v>
      </c>
      <c r="E168" s="139" t="s">
        <v>2767</v>
      </c>
      <c r="F168" s="140" t="s">
        <v>2768</v>
      </c>
      <c r="G168" s="141" t="s">
        <v>641</v>
      </c>
      <c r="H168" s="142">
        <v>4</v>
      </c>
      <c r="I168" s="143"/>
      <c r="J168" s="144">
        <f>ROUND(I168*H168,2)</f>
        <v>0</v>
      </c>
      <c r="K168" s="140" t="s">
        <v>2762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382</v>
      </c>
      <c r="AT168" s="149" t="s">
        <v>377</v>
      </c>
      <c r="AU168" s="149" t="s">
        <v>85</v>
      </c>
      <c r="AY168" s="17" t="s">
        <v>375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382</v>
      </c>
      <c r="BM168" s="149" t="s">
        <v>628</v>
      </c>
    </row>
    <row r="169" spans="2:65" s="12" customFormat="1" ht="11.25" x14ac:dyDescent="0.2">
      <c r="B169" s="151"/>
      <c r="D169" s="152" t="s">
        <v>384</v>
      </c>
      <c r="E169" s="153" t="s">
        <v>1</v>
      </c>
      <c r="F169" s="154" t="s">
        <v>2769</v>
      </c>
      <c r="H169" s="155">
        <v>4</v>
      </c>
      <c r="I169" s="156"/>
      <c r="L169" s="151"/>
      <c r="M169" s="157"/>
      <c r="T169" s="158"/>
      <c r="AT169" s="153" t="s">
        <v>384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375</v>
      </c>
    </row>
    <row r="170" spans="2:65" s="13" customFormat="1" ht="11.25" x14ac:dyDescent="0.2">
      <c r="B170" s="159"/>
      <c r="D170" s="152" t="s">
        <v>384</v>
      </c>
      <c r="E170" s="160" t="s">
        <v>1</v>
      </c>
      <c r="F170" s="161" t="s">
        <v>387</v>
      </c>
      <c r="H170" s="162">
        <v>4</v>
      </c>
      <c r="I170" s="163"/>
      <c r="L170" s="159"/>
      <c r="M170" s="164"/>
      <c r="T170" s="165"/>
      <c r="AT170" s="160" t="s">
        <v>384</v>
      </c>
      <c r="AU170" s="160" t="s">
        <v>85</v>
      </c>
      <c r="AV170" s="13" t="s">
        <v>382</v>
      </c>
      <c r="AW170" s="13" t="s">
        <v>32</v>
      </c>
      <c r="AX170" s="13" t="s">
        <v>83</v>
      </c>
      <c r="AY170" s="160" t="s">
        <v>375</v>
      </c>
    </row>
    <row r="171" spans="2:65" s="1" customFormat="1" ht="24.2" customHeight="1" x14ac:dyDescent="0.2">
      <c r="B171" s="32"/>
      <c r="C171" s="138" t="s">
        <v>510</v>
      </c>
      <c r="D171" s="138" t="s">
        <v>377</v>
      </c>
      <c r="E171" s="139" t="s">
        <v>5962</v>
      </c>
      <c r="F171" s="140" t="s">
        <v>5963</v>
      </c>
      <c r="G171" s="141" t="s">
        <v>641</v>
      </c>
      <c r="H171" s="142">
        <v>9</v>
      </c>
      <c r="I171" s="143"/>
      <c r="J171" s="144">
        <f>ROUND(I171*H171,2)</f>
        <v>0</v>
      </c>
      <c r="K171" s="140" t="s">
        <v>381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382</v>
      </c>
      <c r="AT171" s="149" t="s">
        <v>377</v>
      </c>
      <c r="AU171" s="149" t="s">
        <v>85</v>
      </c>
      <c r="AY171" s="17" t="s">
        <v>375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382</v>
      </c>
      <c r="BM171" s="149" t="s">
        <v>638</v>
      </c>
    </row>
    <row r="172" spans="2:65" s="12" customFormat="1" ht="11.25" x14ac:dyDescent="0.2">
      <c r="B172" s="151"/>
      <c r="D172" s="152" t="s">
        <v>384</v>
      </c>
      <c r="E172" s="153" t="s">
        <v>1</v>
      </c>
      <c r="F172" s="154" t="s">
        <v>5964</v>
      </c>
      <c r="H172" s="155">
        <v>9</v>
      </c>
      <c r="I172" s="156"/>
      <c r="L172" s="151"/>
      <c r="M172" s="157"/>
      <c r="T172" s="158"/>
      <c r="AT172" s="153" t="s">
        <v>384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375</v>
      </c>
    </row>
    <row r="173" spans="2:65" s="13" customFormat="1" ht="11.25" x14ac:dyDescent="0.2">
      <c r="B173" s="159"/>
      <c r="D173" s="152" t="s">
        <v>384</v>
      </c>
      <c r="E173" s="160" t="s">
        <v>1</v>
      </c>
      <c r="F173" s="161" t="s">
        <v>387</v>
      </c>
      <c r="H173" s="162">
        <v>9</v>
      </c>
      <c r="I173" s="163"/>
      <c r="L173" s="159"/>
      <c r="M173" s="164"/>
      <c r="T173" s="165"/>
      <c r="AT173" s="160" t="s">
        <v>384</v>
      </c>
      <c r="AU173" s="160" t="s">
        <v>85</v>
      </c>
      <c r="AV173" s="13" t="s">
        <v>382</v>
      </c>
      <c r="AW173" s="13" t="s">
        <v>32</v>
      </c>
      <c r="AX173" s="13" t="s">
        <v>83</v>
      </c>
      <c r="AY173" s="160" t="s">
        <v>375</v>
      </c>
    </row>
    <row r="174" spans="2:65" s="1" customFormat="1" ht="16.5" customHeight="1" x14ac:dyDescent="0.2">
      <c r="B174" s="32"/>
      <c r="C174" s="179" t="s">
        <v>529</v>
      </c>
      <c r="D174" s="179" t="s">
        <v>657</v>
      </c>
      <c r="E174" s="180" t="s">
        <v>2742</v>
      </c>
      <c r="F174" s="181" t="s">
        <v>2743</v>
      </c>
      <c r="G174" s="182" t="s">
        <v>641</v>
      </c>
      <c r="H174" s="183">
        <v>10.8</v>
      </c>
      <c r="I174" s="184"/>
      <c r="J174" s="185">
        <f>ROUND(I174*H174,2)</f>
        <v>0</v>
      </c>
      <c r="K174" s="181" t="s">
        <v>381</v>
      </c>
      <c r="L174" s="186"/>
      <c r="M174" s="187" t="s">
        <v>1</v>
      </c>
      <c r="N174" s="188" t="s">
        <v>41</v>
      </c>
      <c r="P174" s="147">
        <f>O174*H174</f>
        <v>0</v>
      </c>
      <c r="Q174" s="147">
        <v>1.5E-3</v>
      </c>
      <c r="R174" s="147">
        <f>Q174*H174</f>
        <v>1.6200000000000003E-2</v>
      </c>
      <c r="S174" s="147">
        <v>0</v>
      </c>
      <c r="T174" s="148">
        <f>S174*H174</f>
        <v>0</v>
      </c>
      <c r="AR174" s="149" t="s">
        <v>424</v>
      </c>
      <c r="AT174" s="149" t="s">
        <v>657</v>
      </c>
      <c r="AU174" s="149" t="s">
        <v>85</v>
      </c>
      <c r="AY174" s="17" t="s">
        <v>375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382</v>
      </c>
      <c r="BM174" s="149" t="s">
        <v>650</v>
      </c>
    </row>
    <row r="175" spans="2:65" s="12" customFormat="1" ht="11.25" x14ac:dyDescent="0.2">
      <c r="B175" s="151"/>
      <c r="D175" s="152" t="s">
        <v>384</v>
      </c>
      <c r="E175" s="153" t="s">
        <v>1</v>
      </c>
      <c r="F175" s="154" t="s">
        <v>5965</v>
      </c>
      <c r="H175" s="155">
        <v>10.8</v>
      </c>
      <c r="I175" s="156"/>
      <c r="L175" s="151"/>
      <c r="M175" s="157"/>
      <c r="T175" s="158"/>
      <c r="AT175" s="153" t="s">
        <v>384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375</v>
      </c>
    </row>
    <row r="176" spans="2:65" s="13" customFormat="1" ht="11.25" x14ac:dyDescent="0.2">
      <c r="B176" s="159"/>
      <c r="D176" s="152" t="s">
        <v>384</v>
      </c>
      <c r="E176" s="160" t="s">
        <v>1</v>
      </c>
      <c r="F176" s="161" t="s">
        <v>387</v>
      </c>
      <c r="H176" s="162">
        <v>10.8</v>
      </c>
      <c r="I176" s="163"/>
      <c r="L176" s="159"/>
      <c r="M176" s="164"/>
      <c r="T176" s="165"/>
      <c r="AT176" s="160" t="s">
        <v>384</v>
      </c>
      <c r="AU176" s="160" t="s">
        <v>85</v>
      </c>
      <c r="AV176" s="13" t="s">
        <v>382</v>
      </c>
      <c r="AW176" s="13" t="s">
        <v>32</v>
      </c>
      <c r="AX176" s="13" t="s">
        <v>83</v>
      </c>
      <c r="AY176" s="160" t="s">
        <v>375</v>
      </c>
    </row>
    <row r="177" spans="2:65" s="1" customFormat="1" ht="37.9" customHeight="1" x14ac:dyDescent="0.2">
      <c r="B177" s="32"/>
      <c r="C177" s="138" t="s">
        <v>7</v>
      </c>
      <c r="D177" s="138" t="s">
        <v>377</v>
      </c>
      <c r="E177" s="139" t="s">
        <v>2812</v>
      </c>
      <c r="F177" s="140" t="s">
        <v>2813</v>
      </c>
      <c r="G177" s="141" t="s">
        <v>641</v>
      </c>
      <c r="H177" s="142">
        <v>56</v>
      </c>
      <c r="I177" s="143"/>
      <c r="J177" s="144">
        <f>ROUND(I177*H177,2)</f>
        <v>0</v>
      </c>
      <c r="K177" s="140" t="s">
        <v>381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382</v>
      </c>
      <c r="AT177" s="149" t="s">
        <v>377</v>
      </c>
      <c r="AU177" s="149" t="s">
        <v>85</v>
      </c>
      <c r="AY177" s="17" t="s">
        <v>375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382</v>
      </c>
      <c r="BM177" s="149" t="s">
        <v>667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5966</v>
      </c>
      <c r="H178" s="155">
        <v>56</v>
      </c>
      <c r="I178" s="156"/>
      <c r="L178" s="151"/>
      <c r="M178" s="157"/>
      <c r="T178" s="158"/>
      <c r="AT178" s="153" t="s">
        <v>384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3" customFormat="1" ht="11.25" x14ac:dyDescent="0.2">
      <c r="B179" s="159"/>
      <c r="D179" s="152" t="s">
        <v>384</v>
      </c>
      <c r="E179" s="160" t="s">
        <v>1</v>
      </c>
      <c r="F179" s="161" t="s">
        <v>387</v>
      </c>
      <c r="H179" s="162">
        <v>56</v>
      </c>
      <c r="I179" s="163"/>
      <c r="L179" s="159"/>
      <c r="M179" s="164"/>
      <c r="T179" s="165"/>
      <c r="AT179" s="160" t="s">
        <v>384</v>
      </c>
      <c r="AU179" s="160" t="s">
        <v>85</v>
      </c>
      <c r="AV179" s="13" t="s">
        <v>382</v>
      </c>
      <c r="AW179" s="13" t="s">
        <v>32</v>
      </c>
      <c r="AX179" s="13" t="s">
        <v>83</v>
      </c>
      <c r="AY179" s="160" t="s">
        <v>375</v>
      </c>
    </row>
    <row r="180" spans="2:65" s="1" customFormat="1" ht="16.5" customHeight="1" x14ac:dyDescent="0.2">
      <c r="B180" s="32"/>
      <c r="C180" s="179" t="s">
        <v>540</v>
      </c>
      <c r="D180" s="179" t="s">
        <v>657</v>
      </c>
      <c r="E180" s="180" t="s">
        <v>5967</v>
      </c>
      <c r="F180" s="181" t="s">
        <v>5968</v>
      </c>
      <c r="G180" s="182" t="s">
        <v>641</v>
      </c>
      <c r="H180" s="183">
        <v>3.6</v>
      </c>
      <c r="I180" s="184"/>
      <c r="J180" s="185">
        <f>ROUND(I180*H180,2)</f>
        <v>0</v>
      </c>
      <c r="K180" s="181" t="s">
        <v>381</v>
      </c>
      <c r="L180" s="186"/>
      <c r="M180" s="187" t="s">
        <v>1</v>
      </c>
      <c r="N180" s="188" t="s">
        <v>41</v>
      </c>
      <c r="P180" s="147">
        <f>O180*H180</f>
        <v>0</v>
      </c>
      <c r="Q180" s="147">
        <v>1.9E-3</v>
      </c>
      <c r="R180" s="147">
        <f>Q180*H180</f>
        <v>6.8399999999999997E-3</v>
      </c>
      <c r="S180" s="147">
        <v>0</v>
      </c>
      <c r="T180" s="148">
        <f>S180*H180</f>
        <v>0</v>
      </c>
      <c r="AR180" s="149" t="s">
        <v>424</v>
      </c>
      <c r="AT180" s="149" t="s">
        <v>657</v>
      </c>
      <c r="AU180" s="149" t="s">
        <v>85</v>
      </c>
      <c r="AY180" s="17" t="s">
        <v>375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382</v>
      </c>
      <c r="BM180" s="149" t="s">
        <v>681</v>
      </c>
    </row>
    <row r="181" spans="2:65" s="12" customFormat="1" ht="11.25" x14ac:dyDescent="0.2">
      <c r="B181" s="151"/>
      <c r="D181" s="152" t="s">
        <v>384</v>
      </c>
      <c r="E181" s="153" t="s">
        <v>1</v>
      </c>
      <c r="F181" s="154" t="s">
        <v>5969</v>
      </c>
      <c r="H181" s="155">
        <v>3.6</v>
      </c>
      <c r="I181" s="156"/>
      <c r="L181" s="151"/>
      <c r="M181" s="157"/>
      <c r="T181" s="158"/>
      <c r="AT181" s="153" t="s">
        <v>384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375</v>
      </c>
    </row>
    <row r="182" spans="2:65" s="13" customFormat="1" ht="11.25" x14ac:dyDescent="0.2">
      <c r="B182" s="159"/>
      <c r="D182" s="152" t="s">
        <v>384</v>
      </c>
      <c r="E182" s="160" t="s">
        <v>1</v>
      </c>
      <c r="F182" s="161" t="s">
        <v>387</v>
      </c>
      <c r="H182" s="162">
        <v>3.6</v>
      </c>
      <c r="I182" s="163"/>
      <c r="L182" s="159"/>
      <c r="M182" s="164"/>
      <c r="T182" s="165"/>
      <c r="AT182" s="160" t="s">
        <v>384</v>
      </c>
      <c r="AU182" s="160" t="s">
        <v>85</v>
      </c>
      <c r="AV182" s="13" t="s">
        <v>382</v>
      </c>
      <c r="AW182" s="13" t="s">
        <v>32</v>
      </c>
      <c r="AX182" s="13" t="s">
        <v>83</v>
      </c>
      <c r="AY182" s="160" t="s">
        <v>375</v>
      </c>
    </row>
    <row r="183" spans="2:65" s="1" customFormat="1" ht="16.5" customHeight="1" x14ac:dyDescent="0.2">
      <c r="B183" s="32"/>
      <c r="C183" s="179" t="s">
        <v>545</v>
      </c>
      <c r="D183" s="179" t="s">
        <v>657</v>
      </c>
      <c r="E183" s="180" t="s">
        <v>2747</v>
      </c>
      <c r="F183" s="181" t="s">
        <v>2748</v>
      </c>
      <c r="G183" s="182" t="s">
        <v>641</v>
      </c>
      <c r="H183" s="183">
        <v>36</v>
      </c>
      <c r="I183" s="184"/>
      <c r="J183" s="185">
        <f>ROUND(I183*H183,2)</f>
        <v>0</v>
      </c>
      <c r="K183" s="181" t="s">
        <v>381</v>
      </c>
      <c r="L183" s="186"/>
      <c r="M183" s="187" t="s">
        <v>1</v>
      </c>
      <c r="N183" s="188" t="s">
        <v>41</v>
      </c>
      <c r="P183" s="147">
        <f>O183*H183</f>
        <v>0</v>
      </c>
      <c r="Q183" s="147">
        <v>2.0999999999999999E-3</v>
      </c>
      <c r="R183" s="147">
        <f>Q183*H183</f>
        <v>7.5600000000000001E-2</v>
      </c>
      <c r="S183" s="147">
        <v>0</v>
      </c>
      <c r="T183" s="148">
        <f>S183*H183</f>
        <v>0</v>
      </c>
      <c r="AR183" s="149" t="s">
        <v>424</v>
      </c>
      <c r="AT183" s="149" t="s">
        <v>657</v>
      </c>
      <c r="AU183" s="149" t="s">
        <v>85</v>
      </c>
      <c r="AY183" s="17" t="s">
        <v>375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382</v>
      </c>
      <c r="BM183" s="149" t="s">
        <v>692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2814</v>
      </c>
      <c r="H184" s="155">
        <v>36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375</v>
      </c>
    </row>
    <row r="185" spans="2:65" s="13" customFormat="1" ht="11.25" x14ac:dyDescent="0.2">
      <c r="B185" s="159"/>
      <c r="D185" s="152" t="s">
        <v>384</v>
      </c>
      <c r="E185" s="160" t="s">
        <v>1</v>
      </c>
      <c r="F185" s="161" t="s">
        <v>387</v>
      </c>
      <c r="H185" s="162">
        <v>36</v>
      </c>
      <c r="I185" s="163"/>
      <c r="L185" s="159"/>
      <c r="M185" s="164"/>
      <c r="T185" s="165"/>
      <c r="AT185" s="160" t="s">
        <v>384</v>
      </c>
      <c r="AU185" s="160" t="s">
        <v>85</v>
      </c>
      <c r="AV185" s="13" t="s">
        <v>382</v>
      </c>
      <c r="AW185" s="13" t="s">
        <v>32</v>
      </c>
      <c r="AX185" s="13" t="s">
        <v>83</v>
      </c>
      <c r="AY185" s="160" t="s">
        <v>375</v>
      </c>
    </row>
    <row r="186" spans="2:65" s="1" customFormat="1" ht="16.5" customHeight="1" x14ac:dyDescent="0.2">
      <c r="B186" s="32"/>
      <c r="C186" s="179" t="s">
        <v>549</v>
      </c>
      <c r="D186" s="179" t="s">
        <v>657</v>
      </c>
      <c r="E186" s="180" t="s">
        <v>2749</v>
      </c>
      <c r="F186" s="181" t="s">
        <v>2750</v>
      </c>
      <c r="G186" s="182" t="s">
        <v>641</v>
      </c>
      <c r="H186" s="183">
        <v>24</v>
      </c>
      <c r="I186" s="184"/>
      <c r="J186" s="185">
        <f>ROUND(I186*H186,2)</f>
        <v>0</v>
      </c>
      <c r="K186" s="181" t="s">
        <v>381</v>
      </c>
      <c r="L186" s="186"/>
      <c r="M186" s="187" t="s">
        <v>1</v>
      </c>
      <c r="N186" s="188" t="s">
        <v>41</v>
      </c>
      <c r="P186" s="147">
        <f>O186*H186</f>
        <v>0</v>
      </c>
      <c r="Q186" s="147">
        <v>2.8E-3</v>
      </c>
      <c r="R186" s="147">
        <f>Q186*H186</f>
        <v>6.7199999999999996E-2</v>
      </c>
      <c r="S186" s="147">
        <v>0</v>
      </c>
      <c r="T186" s="148">
        <f>S186*H186</f>
        <v>0</v>
      </c>
      <c r="AR186" s="149" t="s">
        <v>424</v>
      </c>
      <c r="AT186" s="149" t="s">
        <v>657</v>
      </c>
      <c r="AU186" s="149" t="s">
        <v>85</v>
      </c>
      <c r="AY186" s="17" t="s">
        <v>375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382</v>
      </c>
      <c r="BM186" s="149" t="s">
        <v>700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5970</v>
      </c>
      <c r="H187" s="155">
        <v>24</v>
      </c>
      <c r="I187" s="156"/>
      <c r="L187" s="151"/>
      <c r="M187" s="157"/>
      <c r="T187" s="158"/>
      <c r="AT187" s="153" t="s">
        <v>384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375</v>
      </c>
    </row>
    <row r="188" spans="2:65" s="13" customFormat="1" ht="11.25" x14ac:dyDescent="0.2">
      <c r="B188" s="159"/>
      <c r="D188" s="152" t="s">
        <v>384</v>
      </c>
      <c r="E188" s="160" t="s">
        <v>1</v>
      </c>
      <c r="F188" s="161" t="s">
        <v>387</v>
      </c>
      <c r="H188" s="162">
        <v>24</v>
      </c>
      <c r="I188" s="163"/>
      <c r="L188" s="159"/>
      <c r="M188" s="164"/>
      <c r="T188" s="165"/>
      <c r="AT188" s="160" t="s">
        <v>384</v>
      </c>
      <c r="AU188" s="160" t="s">
        <v>85</v>
      </c>
      <c r="AV188" s="13" t="s">
        <v>382</v>
      </c>
      <c r="AW188" s="13" t="s">
        <v>32</v>
      </c>
      <c r="AX188" s="13" t="s">
        <v>83</v>
      </c>
      <c r="AY188" s="160" t="s">
        <v>375</v>
      </c>
    </row>
    <row r="189" spans="2:65" s="1" customFormat="1" ht="24.2" customHeight="1" x14ac:dyDescent="0.2">
      <c r="B189" s="32"/>
      <c r="C189" s="138" t="s">
        <v>554</v>
      </c>
      <c r="D189" s="138" t="s">
        <v>377</v>
      </c>
      <c r="E189" s="139" t="s">
        <v>2804</v>
      </c>
      <c r="F189" s="140" t="s">
        <v>2805</v>
      </c>
      <c r="G189" s="141" t="s">
        <v>532</v>
      </c>
      <c r="H189" s="142">
        <v>4</v>
      </c>
      <c r="I189" s="143"/>
      <c r="J189" s="144">
        <f>ROUND(I189*H189,2)</f>
        <v>0</v>
      </c>
      <c r="K189" s="140" t="s">
        <v>381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382</v>
      </c>
      <c r="AT189" s="149" t="s">
        <v>377</v>
      </c>
      <c r="AU189" s="149" t="s">
        <v>85</v>
      </c>
      <c r="AY189" s="17" t="s">
        <v>375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382</v>
      </c>
      <c r="BM189" s="149" t="s">
        <v>713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5971</v>
      </c>
      <c r="H190" s="155">
        <v>4</v>
      </c>
      <c r="I190" s="156"/>
      <c r="L190" s="151"/>
      <c r="M190" s="157"/>
      <c r="T190" s="158"/>
      <c r="AT190" s="153" t="s">
        <v>384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3" customFormat="1" ht="11.25" x14ac:dyDescent="0.2">
      <c r="B191" s="159"/>
      <c r="D191" s="152" t="s">
        <v>384</v>
      </c>
      <c r="E191" s="160" t="s">
        <v>1</v>
      </c>
      <c r="F191" s="161" t="s">
        <v>387</v>
      </c>
      <c r="H191" s="162">
        <v>4</v>
      </c>
      <c r="I191" s="163"/>
      <c r="L191" s="159"/>
      <c r="M191" s="164"/>
      <c r="T191" s="165"/>
      <c r="AT191" s="160" t="s">
        <v>384</v>
      </c>
      <c r="AU191" s="160" t="s">
        <v>85</v>
      </c>
      <c r="AV191" s="13" t="s">
        <v>382</v>
      </c>
      <c r="AW191" s="13" t="s">
        <v>32</v>
      </c>
      <c r="AX191" s="13" t="s">
        <v>83</v>
      </c>
      <c r="AY191" s="160" t="s">
        <v>375</v>
      </c>
    </row>
    <row r="192" spans="2:65" s="1" customFormat="1" ht="24.2" customHeight="1" x14ac:dyDescent="0.2">
      <c r="B192" s="32"/>
      <c r="C192" s="179" t="s">
        <v>559</v>
      </c>
      <c r="D192" s="179" t="s">
        <v>657</v>
      </c>
      <c r="E192" s="180" t="s">
        <v>5972</v>
      </c>
      <c r="F192" s="181" t="s">
        <v>5973</v>
      </c>
      <c r="G192" s="182" t="s">
        <v>532</v>
      </c>
      <c r="H192" s="183">
        <v>2</v>
      </c>
      <c r="I192" s="184"/>
      <c r="J192" s="185">
        <f>ROUND(I192*H192,2)</f>
        <v>0</v>
      </c>
      <c r="K192" s="181" t="s">
        <v>1659</v>
      </c>
      <c r="L192" s="186"/>
      <c r="M192" s="187" t="s">
        <v>1</v>
      </c>
      <c r="N192" s="188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424</v>
      </c>
      <c r="AT192" s="149" t="s">
        <v>657</v>
      </c>
      <c r="AU192" s="149" t="s">
        <v>85</v>
      </c>
      <c r="AY192" s="17" t="s">
        <v>375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382</v>
      </c>
      <c r="BM192" s="149" t="s">
        <v>723</v>
      </c>
    </row>
    <row r="193" spans="2:65" s="1" customFormat="1" ht="24.2" customHeight="1" x14ac:dyDescent="0.2">
      <c r="B193" s="32"/>
      <c r="C193" s="179" t="s">
        <v>563</v>
      </c>
      <c r="D193" s="179" t="s">
        <v>657</v>
      </c>
      <c r="E193" s="180" t="s">
        <v>5974</v>
      </c>
      <c r="F193" s="181" t="s">
        <v>5975</v>
      </c>
      <c r="G193" s="182" t="s">
        <v>532</v>
      </c>
      <c r="H193" s="183">
        <v>1</v>
      </c>
      <c r="I193" s="184"/>
      <c r="J193" s="185">
        <f>ROUND(I193*H193,2)</f>
        <v>0</v>
      </c>
      <c r="K193" s="181" t="s">
        <v>381</v>
      </c>
      <c r="L193" s="186"/>
      <c r="M193" s="187" t="s">
        <v>1</v>
      </c>
      <c r="N193" s="188" t="s">
        <v>41</v>
      </c>
      <c r="P193" s="147">
        <f>O193*H193</f>
        <v>0</v>
      </c>
      <c r="Q193" s="147">
        <v>8.0000000000000004E-4</v>
      </c>
      <c r="R193" s="147">
        <f>Q193*H193</f>
        <v>8.0000000000000004E-4</v>
      </c>
      <c r="S193" s="147">
        <v>0</v>
      </c>
      <c r="T193" s="148">
        <f>S193*H193</f>
        <v>0</v>
      </c>
      <c r="AR193" s="149" t="s">
        <v>424</v>
      </c>
      <c r="AT193" s="149" t="s">
        <v>657</v>
      </c>
      <c r="AU193" s="149" t="s">
        <v>85</v>
      </c>
      <c r="AY193" s="17" t="s">
        <v>375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382</v>
      </c>
      <c r="BM193" s="149" t="s">
        <v>733</v>
      </c>
    </row>
    <row r="194" spans="2:65" s="1" customFormat="1" ht="24.2" customHeight="1" x14ac:dyDescent="0.2">
      <c r="B194" s="32"/>
      <c r="C194" s="179" t="s">
        <v>568</v>
      </c>
      <c r="D194" s="179" t="s">
        <v>657</v>
      </c>
      <c r="E194" s="180" t="s">
        <v>2806</v>
      </c>
      <c r="F194" s="181" t="s">
        <v>2807</v>
      </c>
      <c r="G194" s="182" t="s">
        <v>532</v>
      </c>
      <c r="H194" s="183">
        <v>1</v>
      </c>
      <c r="I194" s="184"/>
      <c r="J194" s="185">
        <f>ROUND(I194*H194,2)</f>
        <v>0</v>
      </c>
      <c r="K194" s="181" t="s">
        <v>381</v>
      </c>
      <c r="L194" s="186"/>
      <c r="M194" s="187" t="s">
        <v>1</v>
      </c>
      <c r="N194" s="188" t="s">
        <v>41</v>
      </c>
      <c r="P194" s="147">
        <f>O194*H194</f>
        <v>0</v>
      </c>
      <c r="Q194" s="147">
        <v>1.1000000000000001E-3</v>
      </c>
      <c r="R194" s="147">
        <f>Q194*H194</f>
        <v>1.1000000000000001E-3</v>
      </c>
      <c r="S194" s="147">
        <v>0</v>
      </c>
      <c r="T194" s="148">
        <f>S194*H194</f>
        <v>0</v>
      </c>
      <c r="AR194" s="149" t="s">
        <v>424</v>
      </c>
      <c r="AT194" s="149" t="s">
        <v>657</v>
      </c>
      <c r="AU194" s="149" t="s">
        <v>85</v>
      </c>
      <c r="AY194" s="17" t="s">
        <v>375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382</v>
      </c>
      <c r="BM194" s="149" t="s">
        <v>778</v>
      </c>
    </row>
    <row r="195" spans="2:65" s="1" customFormat="1" ht="33" customHeight="1" x14ac:dyDescent="0.2">
      <c r="B195" s="32"/>
      <c r="C195" s="138" t="s">
        <v>573</v>
      </c>
      <c r="D195" s="138" t="s">
        <v>377</v>
      </c>
      <c r="E195" s="139" t="s">
        <v>2770</v>
      </c>
      <c r="F195" s="140" t="s">
        <v>2771</v>
      </c>
      <c r="G195" s="141" t="s">
        <v>532</v>
      </c>
      <c r="H195" s="142">
        <v>1</v>
      </c>
      <c r="I195" s="143"/>
      <c r="J195" s="144">
        <f>ROUND(I195*H195,2)</f>
        <v>0</v>
      </c>
      <c r="K195" s="140" t="s">
        <v>1659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382</v>
      </c>
      <c r="AT195" s="149" t="s">
        <v>377</v>
      </c>
      <c r="AU195" s="149" t="s">
        <v>85</v>
      </c>
      <c r="AY195" s="17" t="s">
        <v>375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382</v>
      </c>
      <c r="BM195" s="149" t="s">
        <v>788</v>
      </c>
    </row>
    <row r="196" spans="2:65" s="12" customFormat="1" ht="11.25" x14ac:dyDescent="0.2">
      <c r="B196" s="151"/>
      <c r="D196" s="152" t="s">
        <v>384</v>
      </c>
      <c r="E196" s="153" t="s">
        <v>1</v>
      </c>
      <c r="F196" s="154" t="s">
        <v>5976</v>
      </c>
      <c r="H196" s="155">
        <v>1</v>
      </c>
      <c r="I196" s="156"/>
      <c r="L196" s="151"/>
      <c r="M196" s="157"/>
      <c r="T196" s="158"/>
      <c r="AT196" s="153" t="s">
        <v>384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375</v>
      </c>
    </row>
    <row r="197" spans="2:65" s="13" customFormat="1" ht="11.25" x14ac:dyDescent="0.2">
      <c r="B197" s="159"/>
      <c r="D197" s="152" t="s">
        <v>384</v>
      </c>
      <c r="E197" s="160" t="s">
        <v>1</v>
      </c>
      <c r="F197" s="161" t="s">
        <v>387</v>
      </c>
      <c r="H197" s="162">
        <v>1</v>
      </c>
      <c r="I197" s="163"/>
      <c r="L197" s="159"/>
      <c r="M197" s="164"/>
      <c r="T197" s="165"/>
      <c r="AT197" s="160" t="s">
        <v>384</v>
      </c>
      <c r="AU197" s="160" t="s">
        <v>85</v>
      </c>
      <c r="AV197" s="13" t="s">
        <v>382</v>
      </c>
      <c r="AW197" s="13" t="s">
        <v>32</v>
      </c>
      <c r="AX197" s="13" t="s">
        <v>83</v>
      </c>
      <c r="AY197" s="160" t="s">
        <v>375</v>
      </c>
    </row>
    <row r="198" spans="2:65" s="11" customFormat="1" ht="22.9" customHeight="1" x14ac:dyDescent="0.2">
      <c r="B198" s="126"/>
      <c r="D198" s="127" t="s">
        <v>75</v>
      </c>
      <c r="E198" s="136" t="s">
        <v>2777</v>
      </c>
      <c r="F198" s="136" t="s">
        <v>2778</v>
      </c>
      <c r="I198" s="129"/>
      <c r="J198" s="137">
        <f>BK198</f>
        <v>0</v>
      </c>
      <c r="L198" s="126"/>
      <c r="M198" s="131"/>
      <c r="P198" s="132">
        <f>SUM(P199:P238)</f>
        <v>0</v>
      </c>
      <c r="R198" s="132">
        <f>SUM(R199:R238)</f>
        <v>9.0799999999999978E-2</v>
      </c>
      <c r="T198" s="133">
        <f>SUM(T199:T238)</f>
        <v>0</v>
      </c>
      <c r="AR198" s="127" t="s">
        <v>83</v>
      </c>
      <c r="AT198" s="134" t="s">
        <v>75</v>
      </c>
      <c r="AU198" s="134" t="s">
        <v>83</v>
      </c>
      <c r="AY198" s="127" t="s">
        <v>375</v>
      </c>
      <c r="BK198" s="135">
        <f>SUM(BK199:BK238)</f>
        <v>0</v>
      </c>
    </row>
    <row r="199" spans="2:65" s="1" customFormat="1" ht="16.5" customHeight="1" x14ac:dyDescent="0.2">
      <c r="B199" s="32"/>
      <c r="C199" s="138" t="s">
        <v>577</v>
      </c>
      <c r="D199" s="138" t="s">
        <v>377</v>
      </c>
      <c r="E199" s="139" t="s">
        <v>2720</v>
      </c>
      <c r="F199" s="140" t="s">
        <v>2721</v>
      </c>
      <c r="G199" s="141" t="s">
        <v>532</v>
      </c>
      <c r="H199" s="142">
        <v>2</v>
      </c>
      <c r="I199" s="143"/>
      <c r="J199" s="144">
        <f>ROUND(I199*H199,2)</f>
        <v>0</v>
      </c>
      <c r="K199" s="140" t="s">
        <v>381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382</v>
      </c>
      <c r="AT199" s="149" t="s">
        <v>377</v>
      </c>
      <c r="AU199" s="149" t="s">
        <v>85</v>
      </c>
      <c r="AY199" s="17" t="s">
        <v>375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382</v>
      </c>
      <c r="BM199" s="149" t="s">
        <v>799</v>
      </c>
    </row>
    <row r="200" spans="2:65" s="12" customFormat="1" ht="11.25" x14ac:dyDescent="0.2">
      <c r="B200" s="151"/>
      <c r="D200" s="152" t="s">
        <v>384</v>
      </c>
      <c r="E200" s="153" t="s">
        <v>1</v>
      </c>
      <c r="F200" s="154" t="s">
        <v>2779</v>
      </c>
      <c r="H200" s="155">
        <v>2</v>
      </c>
      <c r="I200" s="156"/>
      <c r="L200" s="151"/>
      <c r="M200" s="157"/>
      <c r="T200" s="158"/>
      <c r="AT200" s="153" t="s">
        <v>384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3" customFormat="1" ht="11.25" x14ac:dyDescent="0.2">
      <c r="B201" s="159"/>
      <c r="D201" s="152" t="s">
        <v>384</v>
      </c>
      <c r="E201" s="160" t="s">
        <v>1</v>
      </c>
      <c r="F201" s="161" t="s">
        <v>387</v>
      </c>
      <c r="H201" s="162">
        <v>2</v>
      </c>
      <c r="I201" s="163"/>
      <c r="L201" s="159"/>
      <c r="M201" s="164"/>
      <c r="T201" s="165"/>
      <c r="AT201" s="160" t="s">
        <v>384</v>
      </c>
      <c r="AU201" s="160" t="s">
        <v>85</v>
      </c>
      <c r="AV201" s="13" t="s">
        <v>382</v>
      </c>
      <c r="AW201" s="13" t="s">
        <v>32</v>
      </c>
      <c r="AX201" s="13" t="s">
        <v>83</v>
      </c>
      <c r="AY201" s="160" t="s">
        <v>375</v>
      </c>
    </row>
    <row r="202" spans="2:65" s="1" customFormat="1" ht="44.25" customHeight="1" x14ac:dyDescent="0.2">
      <c r="B202" s="32"/>
      <c r="C202" s="179" t="s">
        <v>581</v>
      </c>
      <c r="D202" s="179" t="s">
        <v>657</v>
      </c>
      <c r="E202" s="180" t="s">
        <v>2780</v>
      </c>
      <c r="F202" s="181" t="s">
        <v>5977</v>
      </c>
      <c r="G202" s="182" t="s">
        <v>532</v>
      </c>
      <c r="H202" s="183">
        <v>2</v>
      </c>
      <c r="I202" s="184"/>
      <c r="J202" s="185">
        <f>ROUND(I202*H202,2)</f>
        <v>0</v>
      </c>
      <c r="K202" s="181" t="s">
        <v>2725</v>
      </c>
      <c r="L202" s="186"/>
      <c r="M202" s="187" t="s">
        <v>1</v>
      </c>
      <c r="N202" s="188" t="s">
        <v>41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424</v>
      </c>
      <c r="AT202" s="149" t="s">
        <v>657</v>
      </c>
      <c r="AU202" s="149" t="s">
        <v>85</v>
      </c>
      <c r="AY202" s="17" t="s">
        <v>375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382</v>
      </c>
      <c r="BM202" s="149" t="s">
        <v>809</v>
      </c>
    </row>
    <row r="203" spans="2:65" s="1" customFormat="1" ht="33" customHeight="1" x14ac:dyDescent="0.2">
      <c r="B203" s="32"/>
      <c r="C203" s="138" t="s">
        <v>585</v>
      </c>
      <c r="D203" s="138" t="s">
        <v>377</v>
      </c>
      <c r="E203" s="139" t="s">
        <v>2752</v>
      </c>
      <c r="F203" s="140" t="s">
        <v>2753</v>
      </c>
      <c r="G203" s="141" t="s">
        <v>532</v>
      </c>
      <c r="H203" s="142">
        <v>2</v>
      </c>
      <c r="I203" s="143"/>
      <c r="J203" s="144">
        <f>ROUND(I203*H203,2)</f>
        <v>0</v>
      </c>
      <c r="K203" s="140" t="s">
        <v>381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382</v>
      </c>
      <c r="AT203" s="149" t="s">
        <v>377</v>
      </c>
      <c r="AU203" s="149" t="s">
        <v>85</v>
      </c>
      <c r="AY203" s="17" t="s">
        <v>375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382</v>
      </c>
      <c r="BM203" s="149" t="s">
        <v>822</v>
      </c>
    </row>
    <row r="204" spans="2:65" s="12" customFormat="1" ht="11.25" x14ac:dyDescent="0.2">
      <c r="B204" s="151"/>
      <c r="D204" s="152" t="s">
        <v>384</v>
      </c>
      <c r="E204" s="153" t="s">
        <v>1</v>
      </c>
      <c r="F204" s="154" t="s">
        <v>2766</v>
      </c>
      <c r="H204" s="155">
        <v>2</v>
      </c>
      <c r="I204" s="156"/>
      <c r="L204" s="151"/>
      <c r="M204" s="157"/>
      <c r="T204" s="158"/>
      <c r="AT204" s="153" t="s">
        <v>384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375</v>
      </c>
    </row>
    <row r="205" spans="2:65" s="13" customFormat="1" ht="11.25" x14ac:dyDescent="0.2">
      <c r="B205" s="159"/>
      <c r="D205" s="152" t="s">
        <v>384</v>
      </c>
      <c r="E205" s="160" t="s">
        <v>1</v>
      </c>
      <c r="F205" s="161" t="s">
        <v>387</v>
      </c>
      <c r="H205" s="162">
        <v>2</v>
      </c>
      <c r="I205" s="163"/>
      <c r="L205" s="159"/>
      <c r="M205" s="164"/>
      <c r="T205" s="165"/>
      <c r="AT205" s="160" t="s">
        <v>384</v>
      </c>
      <c r="AU205" s="160" t="s">
        <v>85</v>
      </c>
      <c r="AV205" s="13" t="s">
        <v>382</v>
      </c>
      <c r="AW205" s="13" t="s">
        <v>32</v>
      </c>
      <c r="AX205" s="13" t="s">
        <v>83</v>
      </c>
      <c r="AY205" s="160" t="s">
        <v>375</v>
      </c>
    </row>
    <row r="206" spans="2:65" s="1" customFormat="1" ht="16.5" customHeight="1" x14ac:dyDescent="0.2">
      <c r="B206" s="32"/>
      <c r="C206" s="179" t="s">
        <v>598</v>
      </c>
      <c r="D206" s="179" t="s">
        <v>657</v>
      </c>
      <c r="E206" s="180" t="s">
        <v>2784</v>
      </c>
      <c r="F206" s="181" t="s">
        <v>2785</v>
      </c>
      <c r="G206" s="182" t="s">
        <v>532</v>
      </c>
      <c r="H206" s="183">
        <v>2</v>
      </c>
      <c r="I206" s="184"/>
      <c r="J206" s="185">
        <f>ROUND(I206*H206,2)</f>
        <v>0</v>
      </c>
      <c r="K206" s="181" t="s">
        <v>381</v>
      </c>
      <c r="L206" s="186"/>
      <c r="M206" s="187" t="s">
        <v>1</v>
      </c>
      <c r="N206" s="188" t="s">
        <v>41</v>
      </c>
      <c r="P206" s="147">
        <f>O206*H206</f>
        <v>0</v>
      </c>
      <c r="Q206" s="147">
        <v>1.5E-3</v>
      </c>
      <c r="R206" s="147">
        <f>Q206*H206</f>
        <v>3.0000000000000001E-3</v>
      </c>
      <c r="S206" s="147">
        <v>0</v>
      </c>
      <c r="T206" s="148">
        <f>S206*H206</f>
        <v>0</v>
      </c>
      <c r="AR206" s="149" t="s">
        <v>424</v>
      </c>
      <c r="AT206" s="149" t="s">
        <v>657</v>
      </c>
      <c r="AU206" s="149" t="s">
        <v>85</v>
      </c>
      <c r="AY206" s="17" t="s">
        <v>375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382</v>
      </c>
      <c r="BM206" s="149" t="s">
        <v>837</v>
      </c>
    </row>
    <row r="207" spans="2:65" s="1" customFormat="1" ht="37.9" customHeight="1" x14ac:dyDescent="0.2">
      <c r="B207" s="32"/>
      <c r="C207" s="138" t="s">
        <v>604</v>
      </c>
      <c r="D207" s="138" t="s">
        <v>377</v>
      </c>
      <c r="E207" s="139" t="s">
        <v>2782</v>
      </c>
      <c r="F207" s="140" t="s">
        <v>2783</v>
      </c>
      <c r="G207" s="141" t="s">
        <v>532</v>
      </c>
      <c r="H207" s="142">
        <v>4</v>
      </c>
      <c r="I207" s="143"/>
      <c r="J207" s="144">
        <f>ROUND(I207*H207,2)</f>
        <v>0</v>
      </c>
      <c r="K207" s="140" t="s">
        <v>2725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382</v>
      </c>
      <c r="AT207" s="149" t="s">
        <v>377</v>
      </c>
      <c r="AU207" s="149" t="s">
        <v>85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382</v>
      </c>
      <c r="BM207" s="149" t="s">
        <v>850</v>
      </c>
    </row>
    <row r="208" spans="2:65" s="12" customFormat="1" ht="11.25" x14ac:dyDescent="0.2">
      <c r="B208" s="151"/>
      <c r="D208" s="152" t="s">
        <v>384</v>
      </c>
      <c r="E208" s="153" t="s">
        <v>1</v>
      </c>
      <c r="F208" s="154" t="s">
        <v>2769</v>
      </c>
      <c r="H208" s="155">
        <v>4</v>
      </c>
      <c r="I208" s="156"/>
      <c r="L208" s="151"/>
      <c r="M208" s="157"/>
      <c r="T208" s="158"/>
      <c r="AT208" s="153" t="s">
        <v>384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3" customFormat="1" ht="11.25" x14ac:dyDescent="0.2">
      <c r="B209" s="159"/>
      <c r="D209" s="152" t="s">
        <v>384</v>
      </c>
      <c r="E209" s="160" t="s">
        <v>1</v>
      </c>
      <c r="F209" s="161" t="s">
        <v>387</v>
      </c>
      <c r="H209" s="162">
        <v>4</v>
      </c>
      <c r="I209" s="163"/>
      <c r="L209" s="159"/>
      <c r="M209" s="164"/>
      <c r="T209" s="165"/>
      <c r="AT209" s="160" t="s">
        <v>384</v>
      </c>
      <c r="AU209" s="160" t="s">
        <v>85</v>
      </c>
      <c r="AV209" s="13" t="s">
        <v>382</v>
      </c>
      <c r="AW209" s="13" t="s">
        <v>32</v>
      </c>
      <c r="AX209" s="13" t="s">
        <v>83</v>
      </c>
      <c r="AY209" s="160" t="s">
        <v>375</v>
      </c>
    </row>
    <row r="210" spans="2:65" s="1" customFormat="1" ht="24.2" customHeight="1" x14ac:dyDescent="0.2">
      <c r="B210" s="32"/>
      <c r="C210" s="138" t="s">
        <v>609</v>
      </c>
      <c r="D210" s="138" t="s">
        <v>377</v>
      </c>
      <c r="E210" s="139" t="s">
        <v>2791</v>
      </c>
      <c r="F210" s="140" t="s">
        <v>2792</v>
      </c>
      <c r="G210" s="141" t="s">
        <v>532</v>
      </c>
      <c r="H210" s="142">
        <v>2</v>
      </c>
      <c r="I210" s="143"/>
      <c r="J210" s="144">
        <f>ROUND(I210*H210,2)</f>
        <v>0</v>
      </c>
      <c r="K210" s="140" t="s">
        <v>381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382</v>
      </c>
      <c r="AT210" s="149" t="s">
        <v>377</v>
      </c>
      <c r="AU210" s="149" t="s">
        <v>85</v>
      </c>
      <c r="AY210" s="17" t="s">
        <v>375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382</v>
      </c>
      <c r="BM210" s="149" t="s">
        <v>862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2766</v>
      </c>
      <c r="H211" s="155">
        <v>2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3" customFormat="1" ht="11.25" x14ac:dyDescent="0.2">
      <c r="B212" s="159"/>
      <c r="D212" s="152" t="s">
        <v>384</v>
      </c>
      <c r="E212" s="160" t="s">
        <v>1</v>
      </c>
      <c r="F212" s="161" t="s">
        <v>387</v>
      </c>
      <c r="H212" s="162">
        <v>2</v>
      </c>
      <c r="I212" s="163"/>
      <c r="L212" s="159"/>
      <c r="M212" s="164"/>
      <c r="T212" s="165"/>
      <c r="AT212" s="160" t="s">
        <v>384</v>
      </c>
      <c r="AU212" s="160" t="s">
        <v>85</v>
      </c>
      <c r="AV212" s="13" t="s">
        <v>382</v>
      </c>
      <c r="AW212" s="13" t="s">
        <v>32</v>
      </c>
      <c r="AX212" s="13" t="s">
        <v>83</v>
      </c>
      <c r="AY212" s="160" t="s">
        <v>375</v>
      </c>
    </row>
    <row r="213" spans="2:65" s="1" customFormat="1" ht="16.5" customHeight="1" x14ac:dyDescent="0.2">
      <c r="B213" s="32"/>
      <c r="C213" s="179" t="s">
        <v>628</v>
      </c>
      <c r="D213" s="179" t="s">
        <v>657</v>
      </c>
      <c r="E213" s="180" t="s">
        <v>2793</v>
      </c>
      <c r="F213" s="181" t="s">
        <v>2794</v>
      </c>
      <c r="G213" s="182" t="s">
        <v>532</v>
      </c>
      <c r="H213" s="183">
        <v>2</v>
      </c>
      <c r="I213" s="184"/>
      <c r="J213" s="185">
        <f>ROUND(I213*H213,2)</f>
        <v>0</v>
      </c>
      <c r="K213" s="181" t="s">
        <v>381</v>
      </c>
      <c r="L213" s="186"/>
      <c r="M213" s="187" t="s">
        <v>1</v>
      </c>
      <c r="N213" s="188" t="s">
        <v>41</v>
      </c>
      <c r="P213" s="147">
        <f>O213*H213</f>
        <v>0</v>
      </c>
      <c r="Q213" s="147">
        <v>2.5000000000000001E-3</v>
      </c>
      <c r="R213" s="147">
        <f>Q213*H213</f>
        <v>5.0000000000000001E-3</v>
      </c>
      <c r="S213" s="147">
        <v>0</v>
      </c>
      <c r="T213" s="148">
        <f>S213*H213</f>
        <v>0</v>
      </c>
      <c r="AR213" s="149" t="s">
        <v>424</v>
      </c>
      <c r="AT213" s="149" t="s">
        <v>657</v>
      </c>
      <c r="AU213" s="149" t="s">
        <v>85</v>
      </c>
      <c r="AY213" s="17" t="s">
        <v>375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382</v>
      </c>
      <c r="BM213" s="149" t="s">
        <v>911</v>
      </c>
    </row>
    <row r="214" spans="2:65" s="1" customFormat="1" ht="24.2" customHeight="1" x14ac:dyDescent="0.2">
      <c r="B214" s="32"/>
      <c r="C214" s="138" t="s">
        <v>634</v>
      </c>
      <c r="D214" s="138" t="s">
        <v>377</v>
      </c>
      <c r="E214" s="139" t="s">
        <v>2795</v>
      </c>
      <c r="F214" s="140" t="s">
        <v>2796</v>
      </c>
      <c r="G214" s="141" t="s">
        <v>532</v>
      </c>
      <c r="H214" s="142">
        <v>2</v>
      </c>
      <c r="I214" s="143"/>
      <c r="J214" s="144">
        <f>ROUND(I214*H214,2)</f>
        <v>0</v>
      </c>
      <c r="K214" s="140" t="s">
        <v>381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382</v>
      </c>
      <c r="AT214" s="149" t="s">
        <v>377</v>
      </c>
      <c r="AU214" s="149" t="s">
        <v>85</v>
      </c>
      <c r="AY214" s="17" t="s">
        <v>375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382</v>
      </c>
      <c r="BM214" s="149" t="s">
        <v>920</v>
      </c>
    </row>
    <row r="215" spans="2:65" s="12" customFormat="1" ht="11.25" x14ac:dyDescent="0.2">
      <c r="B215" s="151"/>
      <c r="D215" s="152" t="s">
        <v>384</v>
      </c>
      <c r="E215" s="153" t="s">
        <v>1</v>
      </c>
      <c r="F215" s="154" t="s">
        <v>2766</v>
      </c>
      <c r="H215" s="155">
        <v>2</v>
      </c>
      <c r="I215" s="156"/>
      <c r="L215" s="151"/>
      <c r="M215" s="157"/>
      <c r="T215" s="158"/>
      <c r="AT215" s="153" t="s">
        <v>384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375</v>
      </c>
    </row>
    <row r="216" spans="2:65" s="13" customFormat="1" ht="11.25" x14ac:dyDescent="0.2">
      <c r="B216" s="159"/>
      <c r="D216" s="152" t="s">
        <v>384</v>
      </c>
      <c r="E216" s="160" t="s">
        <v>1</v>
      </c>
      <c r="F216" s="161" t="s">
        <v>387</v>
      </c>
      <c r="H216" s="162">
        <v>2</v>
      </c>
      <c r="I216" s="163"/>
      <c r="L216" s="159"/>
      <c r="M216" s="164"/>
      <c r="T216" s="165"/>
      <c r="AT216" s="160" t="s">
        <v>384</v>
      </c>
      <c r="AU216" s="160" t="s">
        <v>85</v>
      </c>
      <c r="AV216" s="13" t="s">
        <v>382</v>
      </c>
      <c r="AW216" s="13" t="s">
        <v>32</v>
      </c>
      <c r="AX216" s="13" t="s">
        <v>83</v>
      </c>
      <c r="AY216" s="160" t="s">
        <v>375</v>
      </c>
    </row>
    <row r="217" spans="2:65" s="1" customFormat="1" ht="24.2" customHeight="1" x14ac:dyDescent="0.2">
      <c r="B217" s="32"/>
      <c r="C217" s="179" t="s">
        <v>638</v>
      </c>
      <c r="D217" s="179" t="s">
        <v>657</v>
      </c>
      <c r="E217" s="180" t="s">
        <v>2797</v>
      </c>
      <c r="F217" s="181" t="s">
        <v>2798</v>
      </c>
      <c r="G217" s="182" t="s">
        <v>532</v>
      </c>
      <c r="H217" s="183">
        <v>2</v>
      </c>
      <c r="I217" s="184"/>
      <c r="J217" s="185">
        <f>ROUND(I217*H217,2)</f>
        <v>0</v>
      </c>
      <c r="K217" s="181" t="s">
        <v>2799</v>
      </c>
      <c r="L217" s="186"/>
      <c r="M217" s="187" t="s">
        <v>1</v>
      </c>
      <c r="N217" s="188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424</v>
      </c>
      <c r="AT217" s="149" t="s">
        <v>657</v>
      </c>
      <c r="AU217" s="149" t="s">
        <v>85</v>
      </c>
      <c r="AY217" s="17" t="s">
        <v>375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382</v>
      </c>
      <c r="BM217" s="149" t="s">
        <v>938</v>
      </c>
    </row>
    <row r="218" spans="2:65" s="1" customFormat="1" ht="24.2" customHeight="1" x14ac:dyDescent="0.2">
      <c r="B218" s="32"/>
      <c r="C218" s="138" t="s">
        <v>645</v>
      </c>
      <c r="D218" s="138" t="s">
        <v>377</v>
      </c>
      <c r="E218" s="139" t="s">
        <v>2786</v>
      </c>
      <c r="F218" s="140" t="s">
        <v>2787</v>
      </c>
      <c r="G218" s="141" t="s">
        <v>532</v>
      </c>
      <c r="H218" s="142">
        <v>2</v>
      </c>
      <c r="I218" s="143"/>
      <c r="J218" s="144">
        <f>ROUND(I218*H218,2)</f>
        <v>0</v>
      </c>
      <c r="K218" s="140" t="s">
        <v>381</v>
      </c>
      <c r="L218" s="32"/>
      <c r="M218" s="145" t="s">
        <v>1</v>
      </c>
      <c r="N218" s="146" t="s">
        <v>41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382</v>
      </c>
      <c r="AT218" s="149" t="s">
        <v>377</v>
      </c>
      <c r="AU218" s="149" t="s">
        <v>85</v>
      </c>
      <c r="AY218" s="17" t="s">
        <v>375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382</v>
      </c>
      <c r="BM218" s="149" t="s">
        <v>947</v>
      </c>
    </row>
    <row r="219" spans="2:65" s="12" customFormat="1" ht="11.25" x14ac:dyDescent="0.2">
      <c r="B219" s="151"/>
      <c r="D219" s="152" t="s">
        <v>384</v>
      </c>
      <c r="E219" s="153" t="s">
        <v>1</v>
      </c>
      <c r="F219" s="154" t="s">
        <v>2766</v>
      </c>
      <c r="H219" s="155">
        <v>2</v>
      </c>
      <c r="I219" s="156"/>
      <c r="L219" s="151"/>
      <c r="M219" s="157"/>
      <c r="T219" s="158"/>
      <c r="AT219" s="153" t="s">
        <v>384</v>
      </c>
      <c r="AU219" s="153" t="s">
        <v>85</v>
      </c>
      <c r="AV219" s="12" t="s">
        <v>85</v>
      </c>
      <c r="AW219" s="12" t="s">
        <v>32</v>
      </c>
      <c r="AX219" s="12" t="s">
        <v>76</v>
      </c>
      <c r="AY219" s="153" t="s">
        <v>375</v>
      </c>
    </row>
    <row r="220" spans="2:65" s="13" customFormat="1" ht="11.25" x14ac:dyDescent="0.2">
      <c r="B220" s="159"/>
      <c r="D220" s="152" t="s">
        <v>384</v>
      </c>
      <c r="E220" s="160" t="s">
        <v>1</v>
      </c>
      <c r="F220" s="161" t="s">
        <v>387</v>
      </c>
      <c r="H220" s="162">
        <v>2</v>
      </c>
      <c r="I220" s="163"/>
      <c r="L220" s="159"/>
      <c r="M220" s="164"/>
      <c r="T220" s="165"/>
      <c r="AT220" s="160" t="s">
        <v>384</v>
      </c>
      <c r="AU220" s="160" t="s">
        <v>85</v>
      </c>
      <c r="AV220" s="13" t="s">
        <v>382</v>
      </c>
      <c r="AW220" s="13" t="s">
        <v>32</v>
      </c>
      <c r="AX220" s="13" t="s">
        <v>83</v>
      </c>
      <c r="AY220" s="160" t="s">
        <v>375</v>
      </c>
    </row>
    <row r="221" spans="2:65" s="1" customFormat="1" ht="16.5" customHeight="1" x14ac:dyDescent="0.2">
      <c r="B221" s="32"/>
      <c r="C221" s="179" t="s">
        <v>650</v>
      </c>
      <c r="D221" s="179" t="s">
        <v>657</v>
      </c>
      <c r="E221" s="180" t="s">
        <v>2789</v>
      </c>
      <c r="F221" s="181" t="s">
        <v>2790</v>
      </c>
      <c r="G221" s="182" t="s">
        <v>532</v>
      </c>
      <c r="H221" s="183">
        <v>2</v>
      </c>
      <c r="I221" s="184"/>
      <c r="J221" s="185">
        <f>ROUND(I221*H221,2)</f>
        <v>0</v>
      </c>
      <c r="K221" s="181" t="s">
        <v>381</v>
      </c>
      <c r="L221" s="186"/>
      <c r="M221" s="187" t="s">
        <v>1</v>
      </c>
      <c r="N221" s="188" t="s">
        <v>41</v>
      </c>
      <c r="P221" s="147">
        <f>O221*H221</f>
        <v>0</v>
      </c>
      <c r="Q221" s="147">
        <v>3.8999999999999998E-3</v>
      </c>
      <c r="R221" s="147">
        <f>Q221*H221</f>
        <v>7.7999999999999996E-3</v>
      </c>
      <c r="S221" s="147">
        <v>0</v>
      </c>
      <c r="T221" s="148">
        <f>S221*H221</f>
        <v>0</v>
      </c>
      <c r="AR221" s="149" t="s">
        <v>424</v>
      </c>
      <c r="AT221" s="149" t="s">
        <v>657</v>
      </c>
      <c r="AU221" s="149" t="s">
        <v>85</v>
      </c>
      <c r="AY221" s="17" t="s">
        <v>375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382</v>
      </c>
      <c r="BM221" s="149" t="s">
        <v>970</v>
      </c>
    </row>
    <row r="222" spans="2:65" s="1" customFormat="1" ht="37.9" customHeight="1" x14ac:dyDescent="0.2">
      <c r="B222" s="32"/>
      <c r="C222" s="138" t="s">
        <v>656</v>
      </c>
      <c r="D222" s="138" t="s">
        <v>377</v>
      </c>
      <c r="E222" s="139" t="s">
        <v>2812</v>
      </c>
      <c r="F222" s="140" t="s">
        <v>2813</v>
      </c>
      <c r="G222" s="141" t="s">
        <v>641</v>
      </c>
      <c r="H222" s="142">
        <v>20</v>
      </c>
      <c r="I222" s="143"/>
      <c r="J222" s="144">
        <f>ROUND(I222*H222,2)</f>
        <v>0</v>
      </c>
      <c r="K222" s="140" t="s">
        <v>381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382</v>
      </c>
      <c r="AT222" s="149" t="s">
        <v>377</v>
      </c>
      <c r="AU222" s="149" t="s">
        <v>85</v>
      </c>
      <c r="AY222" s="17" t="s">
        <v>375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382</v>
      </c>
      <c r="BM222" s="149" t="s">
        <v>982</v>
      </c>
    </row>
    <row r="223" spans="2:65" s="12" customFormat="1" ht="11.25" x14ac:dyDescent="0.2">
      <c r="B223" s="151"/>
      <c r="D223" s="152" t="s">
        <v>384</v>
      </c>
      <c r="E223" s="153" t="s">
        <v>1</v>
      </c>
      <c r="F223" s="154" t="s">
        <v>5978</v>
      </c>
      <c r="H223" s="155">
        <v>20</v>
      </c>
      <c r="I223" s="156"/>
      <c r="L223" s="151"/>
      <c r="M223" s="157"/>
      <c r="T223" s="158"/>
      <c r="AT223" s="153" t="s">
        <v>384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375</v>
      </c>
    </row>
    <row r="224" spans="2:65" s="13" customFormat="1" ht="11.25" x14ac:dyDescent="0.2">
      <c r="B224" s="159"/>
      <c r="D224" s="152" t="s">
        <v>384</v>
      </c>
      <c r="E224" s="160" t="s">
        <v>1</v>
      </c>
      <c r="F224" s="161" t="s">
        <v>387</v>
      </c>
      <c r="H224" s="162">
        <v>20</v>
      </c>
      <c r="I224" s="163"/>
      <c r="L224" s="159"/>
      <c r="M224" s="164"/>
      <c r="T224" s="165"/>
      <c r="AT224" s="160" t="s">
        <v>384</v>
      </c>
      <c r="AU224" s="160" t="s">
        <v>85</v>
      </c>
      <c r="AV224" s="13" t="s">
        <v>382</v>
      </c>
      <c r="AW224" s="13" t="s">
        <v>32</v>
      </c>
      <c r="AX224" s="13" t="s">
        <v>83</v>
      </c>
      <c r="AY224" s="160" t="s">
        <v>375</v>
      </c>
    </row>
    <row r="225" spans="2:65" s="1" customFormat="1" ht="16.5" customHeight="1" x14ac:dyDescent="0.2">
      <c r="B225" s="32"/>
      <c r="C225" s="179" t="s">
        <v>667</v>
      </c>
      <c r="D225" s="179" t="s">
        <v>657</v>
      </c>
      <c r="E225" s="180" t="s">
        <v>2749</v>
      </c>
      <c r="F225" s="181" t="s">
        <v>2750</v>
      </c>
      <c r="G225" s="182" t="s">
        <v>641</v>
      </c>
      <c r="H225" s="183">
        <v>24</v>
      </c>
      <c r="I225" s="184"/>
      <c r="J225" s="185">
        <f>ROUND(I225*H225,2)</f>
        <v>0</v>
      </c>
      <c r="K225" s="181" t="s">
        <v>381</v>
      </c>
      <c r="L225" s="186"/>
      <c r="M225" s="187" t="s">
        <v>1</v>
      </c>
      <c r="N225" s="188" t="s">
        <v>41</v>
      </c>
      <c r="P225" s="147">
        <f>O225*H225</f>
        <v>0</v>
      </c>
      <c r="Q225" s="147">
        <v>2.8E-3</v>
      </c>
      <c r="R225" s="147">
        <f>Q225*H225</f>
        <v>6.7199999999999996E-2</v>
      </c>
      <c r="S225" s="147">
        <v>0</v>
      </c>
      <c r="T225" s="148">
        <f>S225*H225</f>
        <v>0</v>
      </c>
      <c r="AR225" s="149" t="s">
        <v>424</v>
      </c>
      <c r="AT225" s="149" t="s">
        <v>657</v>
      </c>
      <c r="AU225" s="149" t="s">
        <v>85</v>
      </c>
      <c r="AY225" s="17" t="s">
        <v>375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382</v>
      </c>
      <c r="BM225" s="149" t="s">
        <v>992</v>
      </c>
    </row>
    <row r="226" spans="2:65" s="12" customFormat="1" ht="11.25" x14ac:dyDescent="0.2">
      <c r="B226" s="151"/>
      <c r="D226" s="152" t="s">
        <v>384</v>
      </c>
      <c r="E226" s="153" t="s">
        <v>1</v>
      </c>
      <c r="F226" s="154" t="s">
        <v>5970</v>
      </c>
      <c r="H226" s="155">
        <v>24</v>
      </c>
      <c r="I226" s="156"/>
      <c r="L226" s="151"/>
      <c r="M226" s="157"/>
      <c r="T226" s="158"/>
      <c r="AT226" s="153" t="s">
        <v>384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375</v>
      </c>
    </row>
    <row r="227" spans="2:65" s="13" customFormat="1" ht="11.25" x14ac:dyDescent="0.2">
      <c r="B227" s="159"/>
      <c r="D227" s="152" t="s">
        <v>384</v>
      </c>
      <c r="E227" s="160" t="s">
        <v>1</v>
      </c>
      <c r="F227" s="161" t="s">
        <v>387</v>
      </c>
      <c r="H227" s="162">
        <v>24</v>
      </c>
      <c r="I227" s="163"/>
      <c r="L227" s="159"/>
      <c r="M227" s="164"/>
      <c r="T227" s="165"/>
      <c r="AT227" s="160" t="s">
        <v>384</v>
      </c>
      <c r="AU227" s="160" t="s">
        <v>85</v>
      </c>
      <c r="AV227" s="13" t="s">
        <v>382</v>
      </c>
      <c r="AW227" s="13" t="s">
        <v>32</v>
      </c>
      <c r="AX227" s="13" t="s">
        <v>83</v>
      </c>
      <c r="AY227" s="160" t="s">
        <v>375</v>
      </c>
    </row>
    <row r="228" spans="2:65" s="1" customFormat="1" ht="24.2" customHeight="1" x14ac:dyDescent="0.2">
      <c r="B228" s="32"/>
      <c r="C228" s="138" t="s">
        <v>674</v>
      </c>
      <c r="D228" s="138" t="s">
        <v>377</v>
      </c>
      <c r="E228" s="139" t="s">
        <v>2804</v>
      </c>
      <c r="F228" s="140" t="s">
        <v>2805</v>
      </c>
      <c r="G228" s="141" t="s">
        <v>532</v>
      </c>
      <c r="H228" s="142">
        <v>2</v>
      </c>
      <c r="I228" s="143"/>
      <c r="J228" s="144">
        <f>ROUND(I228*H228,2)</f>
        <v>0</v>
      </c>
      <c r="K228" s="140" t="s">
        <v>381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382</v>
      </c>
      <c r="AT228" s="149" t="s">
        <v>377</v>
      </c>
      <c r="AU228" s="149" t="s">
        <v>85</v>
      </c>
      <c r="AY228" s="17" t="s">
        <v>375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382</v>
      </c>
      <c r="BM228" s="149" t="s">
        <v>1005</v>
      </c>
    </row>
    <row r="229" spans="2:65" s="12" customFormat="1" ht="11.25" x14ac:dyDescent="0.2">
      <c r="B229" s="151"/>
      <c r="D229" s="152" t="s">
        <v>384</v>
      </c>
      <c r="E229" s="153" t="s">
        <v>1</v>
      </c>
      <c r="F229" s="154" t="s">
        <v>2766</v>
      </c>
      <c r="H229" s="155">
        <v>2</v>
      </c>
      <c r="I229" s="156"/>
      <c r="L229" s="151"/>
      <c r="M229" s="157"/>
      <c r="T229" s="158"/>
      <c r="AT229" s="153" t="s">
        <v>384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375</v>
      </c>
    </row>
    <row r="230" spans="2:65" s="13" customFormat="1" ht="11.25" x14ac:dyDescent="0.2">
      <c r="B230" s="159"/>
      <c r="D230" s="152" t="s">
        <v>384</v>
      </c>
      <c r="E230" s="160" t="s">
        <v>1</v>
      </c>
      <c r="F230" s="161" t="s">
        <v>387</v>
      </c>
      <c r="H230" s="162">
        <v>2</v>
      </c>
      <c r="I230" s="163"/>
      <c r="L230" s="159"/>
      <c r="M230" s="164"/>
      <c r="T230" s="165"/>
      <c r="AT230" s="160" t="s">
        <v>384</v>
      </c>
      <c r="AU230" s="160" t="s">
        <v>85</v>
      </c>
      <c r="AV230" s="13" t="s">
        <v>382</v>
      </c>
      <c r="AW230" s="13" t="s">
        <v>32</v>
      </c>
      <c r="AX230" s="13" t="s">
        <v>83</v>
      </c>
      <c r="AY230" s="160" t="s">
        <v>375</v>
      </c>
    </row>
    <row r="231" spans="2:65" s="1" customFormat="1" ht="24.2" customHeight="1" x14ac:dyDescent="0.2">
      <c r="B231" s="32"/>
      <c r="C231" s="179" t="s">
        <v>681</v>
      </c>
      <c r="D231" s="179" t="s">
        <v>657</v>
      </c>
      <c r="E231" s="180" t="s">
        <v>2806</v>
      </c>
      <c r="F231" s="181" t="s">
        <v>2807</v>
      </c>
      <c r="G231" s="182" t="s">
        <v>532</v>
      </c>
      <c r="H231" s="183">
        <v>2</v>
      </c>
      <c r="I231" s="184"/>
      <c r="J231" s="185">
        <f>ROUND(I231*H231,2)</f>
        <v>0</v>
      </c>
      <c r="K231" s="181" t="s">
        <v>381</v>
      </c>
      <c r="L231" s="186"/>
      <c r="M231" s="187" t="s">
        <v>1</v>
      </c>
      <c r="N231" s="188" t="s">
        <v>41</v>
      </c>
      <c r="P231" s="147">
        <f>O231*H231</f>
        <v>0</v>
      </c>
      <c r="Q231" s="147">
        <v>1.1000000000000001E-3</v>
      </c>
      <c r="R231" s="147">
        <f>Q231*H231</f>
        <v>2.2000000000000001E-3</v>
      </c>
      <c r="S231" s="147">
        <v>0</v>
      </c>
      <c r="T231" s="148">
        <f>S231*H231</f>
        <v>0</v>
      </c>
      <c r="AR231" s="149" t="s">
        <v>424</v>
      </c>
      <c r="AT231" s="149" t="s">
        <v>657</v>
      </c>
      <c r="AU231" s="149" t="s">
        <v>85</v>
      </c>
      <c r="AY231" s="17" t="s">
        <v>375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382</v>
      </c>
      <c r="BM231" s="149" t="s">
        <v>1025</v>
      </c>
    </row>
    <row r="232" spans="2:65" s="1" customFormat="1" ht="24.2" customHeight="1" x14ac:dyDescent="0.2">
      <c r="B232" s="32"/>
      <c r="C232" s="138" t="s">
        <v>688</v>
      </c>
      <c r="D232" s="138" t="s">
        <v>377</v>
      </c>
      <c r="E232" s="139" t="s">
        <v>2808</v>
      </c>
      <c r="F232" s="140" t="s">
        <v>2809</v>
      </c>
      <c r="G232" s="141" t="s">
        <v>532</v>
      </c>
      <c r="H232" s="142">
        <v>2</v>
      </c>
      <c r="I232" s="143"/>
      <c r="J232" s="144">
        <f>ROUND(I232*H232,2)</f>
        <v>0</v>
      </c>
      <c r="K232" s="140" t="s">
        <v>381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382</v>
      </c>
      <c r="AT232" s="149" t="s">
        <v>377</v>
      </c>
      <c r="AU232" s="149" t="s">
        <v>85</v>
      </c>
      <c r="AY232" s="17" t="s">
        <v>375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382</v>
      </c>
      <c r="BM232" s="149" t="s">
        <v>1038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2766</v>
      </c>
      <c r="H233" s="155">
        <v>2</v>
      </c>
      <c r="I233" s="156"/>
      <c r="L233" s="151"/>
      <c r="M233" s="157"/>
      <c r="T233" s="158"/>
      <c r="AT233" s="153" t="s">
        <v>384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3" customFormat="1" ht="11.25" x14ac:dyDescent="0.2">
      <c r="B234" s="159"/>
      <c r="D234" s="152" t="s">
        <v>384</v>
      </c>
      <c r="E234" s="160" t="s">
        <v>1</v>
      </c>
      <c r="F234" s="161" t="s">
        <v>387</v>
      </c>
      <c r="H234" s="162">
        <v>2</v>
      </c>
      <c r="I234" s="163"/>
      <c r="L234" s="159"/>
      <c r="M234" s="164"/>
      <c r="T234" s="165"/>
      <c r="AT234" s="160" t="s">
        <v>384</v>
      </c>
      <c r="AU234" s="160" t="s">
        <v>85</v>
      </c>
      <c r="AV234" s="13" t="s">
        <v>382</v>
      </c>
      <c r="AW234" s="13" t="s">
        <v>32</v>
      </c>
      <c r="AX234" s="13" t="s">
        <v>83</v>
      </c>
      <c r="AY234" s="160" t="s">
        <v>375</v>
      </c>
    </row>
    <row r="235" spans="2:65" s="1" customFormat="1" ht="24.2" customHeight="1" x14ac:dyDescent="0.2">
      <c r="B235" s="32"/>
      <c r="C235" s="179" t="s">
        <v>692</v>
      </c>
      <c r="D235" s="179" t="s">
        <v>657</v>
      </c>
      <c r="E235" s="180" t="s">
        <v>5979</v>
      </c>
      <c r="F235" s="181" t="s">
        <v>5980</v>
      </c>
      <c r="G235" s="182" t="s">
        <v>532</v>
      </c>
      <c r="H235" s="183">
        <v>2</v>
      </c>
      <c r="I235" s="184"/>
      <c r="J235" s="185">
        <f>ROUND(I235*H235,2)</f>
        <v>0</v>
      </c>
      <c r="K235" s="181" t="s">
        <v>381</v>
      </c>
      <c r="L235" s="186"/>
      <c r="M235" s="187" t="s">
        <v>1</v>
      </c>
      <c r="N235" s="188" t="s">
        <v>41</v>
      </c>
      <c r="P235" s="147">
        <f>O235*H235</f>
        <v>0</v>
      </c>
      <c r="Q235" s="147">
        <v>2.8E-3</v>
      </c>
      <c r="R235" s="147">
        <f>Q235*H235</f>
        <v>5.5999999999999999E-3</v>
      </c>
      <c r="S235" s="147">
        <v>0</v>
      </c>
      <c r="T235" s="148">
        <f>S235*H235</f>
        <v>0</v>
      </c>
      <c r="AR235" s="149" t="s">
        <v>424</v>
      </c>
      <c r="AT235" s="149" t="s">
        <v>657</v>
      </c>
      <c r="AU235" s="149" t="s">
        <v>85</v>
      </c>
      <c r="AY235" s="17" t="s">
        <v>375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382</v>
      </c>
      <c r="BM235" s="149" t="s">
        <v>1072</v>
      </c>
    </row>
    <row r="236" spans="2:65" s="1" customFormat="1" ht="21.75" customHeight="1" x14ac:dyDescent="0.2">
      <c r="B236" s="32"/>
      <c r="C236" s="138" t="s">
        <v>696</v>
      </c>
      <c r="D236" s="138" t="s">
        <v>377</v>
      </c>
      <c r="E236" s="139" t="s">
        <v>5981</v>
      </c>
      <c r="F236" s="140" t="s">
        <v>2816</v>
      </c>
      <c r="G236" s="141" t="s">
        <v>532</v>
      </c>
      <c r="H236" s="142">
        <v>2</v>
      </c>
      <c r="I236" s="143"/>
      <c r="J236" s="144">
        <f>ROUND(I236*H236,2)</f>
        <v>0</v>
      </c>
      <c r="K236" s="140" t="s">
        <v>1659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382</v>
      </c>
      <c r="AT236" s="149" t="s">
        <v>377</v>
      </c>
      <c r="AU236" s="149" t="s">
        <v>85</v>
      </c>
      <c r="AY236" s="17" t="s">
        <v>375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382</v>
      </c>
      <c r="BM236" s="149" t="s">
        <v>1093</v>
      </c>
    </row>
    <row r="237" spans="2:65" s="12" customFormat="1" ht="11.25" x14ac:dyDescent="0.2">
      <c r="B237" s="151"/>
      <c r="D237" s="152" t="s">
        <v>384</v>
      </c>
      <c r="E237" s="153" t="s">
        <v>1</v>
      </c>
      <c r="F237" s="154" t="s">
        <v>2766</v>
      </c>
      <c r="H237" s="155">
        <v>2</v>
      </c>
      <c r="I237" s="156"/>
      <c r="L237" s="151"/>
      <c r="M237" s="157"/>
      <c r="T237" s="158"/>
      <c r="AT237" s="153" t="s">
        <v>384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375</v>
      </c>
    </row>
    <row r="238" spans="2:65" s="13" customFormat="1" ht="11.25" x14ac:dyDescent="0.2">
      <c r="B238" s="159"/>
      <c r="D238" s="152" t="s">
        <v>384</v>
      </c>
      <c r="E238" s="160" t="s">
        <v>1</v>
      </c>
      <c r="F238" s="161" t="s">
        <v>387</v>
      </c>
      <c r="H238" s="162">
        <v>2</v>
      </c>
      <c r="I238" s="163"/>
      <c r="L238" s="159"/>
      <c r="M238" s="201"/>
      <c r="N238" s="202"/>
      <c r="O238" s="202"/>
      <c r="P238" s="202"/>
      <c r="Q238" s="202"/>
      <c r="R238" s="202"/>
      <c r="S238" s="202"/>
      <c r="T238" s="203"/>
      <c r="AT238" s="160" t="s">
        <v>384</v>
      </c>
      <c r="AU238" s="160" t="s">
        <v>85</v>
      </c>
      <c r="AV238" s="13" t="s">
        <v>382</v>
      </c>
      <c r="AW238" s="13" t="s">
        <v>32</v>
      </c>
      <c r="AX238" s="13" t="s">
        <v>83</v>
      </c>
      <c r="AY238" s="160" t="s">
        <v>375</v>
      </c>
    </row>
    <row r="239" spans="2:65" s="1" customFormat="1" ht="6.95" customHeight="1" x14ac:dyDescent="0.2"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32"/>
    </row>
  </sheetData>
  <sheetProtection algorithmName="SHA-512" hashValue="imC99qFG7grOW3yWB5oYqTrRlVAhxbka99DBuzGF+LrU4YuZUG0mHdKTYJVHXTVKHsepaaCImi/iymInRvEgsA==" saltValue="Ck2Wo0kKp7V41V+mDgNtoAek+KFF0Kbohh/MuYlPUhnqGoJi3Ly4Tu0T2Tl7yDi9VqcnIU9NX0vvaW7/zOc1mg==" spinCount="100000" sheet="1" objects="1" scenarios="1" formatColumns="0" formatRows="0" autoFilter="0"/>
  <autoFilter ref="C126:K238" xr:uid="{00000000-0009-0000-0000-000013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58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163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4382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5982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ROUND((SUM(BE136:BE2579)),  2)</f>
        <v>0</v>
      </c>
      <c r="I37" s="98">
        <v>0.21</v>
      </c>
      <c r="J37" s="85">
        <f>ROUND(((SUM(BE136:BE2579))*I37),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ROUND((SUM(BF136:BF2579)),  2)</f>
        <v>0</v>
      </c>
      <c r="I38" s="98">
        <v>0.15</v>
      </c>
      <c r="J38" s="85">
        <f>ROUND(((SUM(BF136:BF2579))*I38),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ROUND((SUM(BG136:BG2579)),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ROUND((SUM(BH136:BH2579)),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ROUND((SUM(BI136:BI2579)),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4382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SO 02.06 - ELEKTROINSTALACE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2824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8" customFormat="1" ht="24.95" customHeight="1" x14ac:dyDescent="0.2">
      <c r="B102" s="110"/>
      <c r="D102" s="111" t="s">
        <v>2825</v>
      </c>
      <c r="E102" s="112"/>
      <c r="F102" s="112"/>
      <c r="G102" s="112"/>
      <c r="H102" s="112"/>
      <c r="I102" s="112"/>
      <c r="J102" s="113">
        <f>J1024</f>
        <v>0</v>
      </c>
      <c r="L102" s="110"/>
    </row>
    <row r="103" spans="2:47" s="8" customFormat="1" ht="24.95" customHeight="1" x14ac:dyDescent="0.2">
      <c r="B103" s="110"/>
      <c r="D103" s="111" t="s">
        <v>2826</v>
      </c>
      <c r="E103" s="112"/>
      <c r="F103" s="112"/>
      <c r="G103" s="112"/>
      <c r="H103" s="112"/>
      <c r="I103" s="112"/>
      <c r="J103" s="113">
        <f>J1189</f>
        <v>0</v>
      </c>
      <c r="L103" s="110"/>
    </row>
    <row r="104" spans="2:47" s="8" customFormat="1" ht="24.95" customHeight="1" x14ac:dyDescent="0.2">
      <c r="B104" s="110"/>
      <c r="D104" s="111" t="s">
        <v>2827</v>
      </c>
      <c r="E104" s="112"/>
      <c r="F104" s="112"/>
      <c r="G104" s="112"/>
      <c r="H104" s="112"/>
      <c r="I104" s="112"/>
      <c r="J104" s="113">
        <f>J1216</f>
        <v>0</v>
      </c>
      <c r="L104" s="110"/>
    </row>
    <row r="105" spans="2:47" s="8" customFormat="1" ht="24.95" customHeight="1" x14ac:dyDescent="0.2">
      <c r="B105" s="110"/>
      <c r="D105" s="111" t="s">
        <v>2828</v>
      </c>
      <c r="E105" s="112"/>
      <c r="F105" s="112"/>
      <c r="G105" s="112"/>
      <c r="H105" s="112"/>
      <c r="I105" s="112"/>
      <c r="J105" s="113">
        <f>J1315</f>
        <v>0</v>
      </c>
      <c r="L105" s="110"/>
    </row>
    <row r="106" spans="2:47" s="8" customFormat="1" ht="24.95" customHeight="1" x14ac:dyDescent="0.2">
      <c r="B106" s="110"/>
      <c r="D106" s="111" t="s">
        <v>2829</v>
      </c>
      <c r="E106" s="112"/>
      <c r="F106" s="112"/>
      <c r="G106" s="112"/>
      <c r="H106" s="112"/>
      <c r="I106" s="112"/>
      <c r="J106" s="113">
        <f>J1319</f>
        <v>0</v>
      </c>
      <c r="L106" s="110"/>
    </row>
    <row r="107" spans="2:47" s="8" customFormat="1" ht="24.95" customHeight="1" x14ac:dyDescent="0.2">
      <c r="B107" s="110"/>
      <c r="D107" s="111" t="s">
        <v>5983</v>
      </c>
      <c r="E107" s="112"/>
      <c r="F107" s="112"/>
      <c r="G107" s="112"/>
      <c r="H107" s="112"/>
      <c r="I107" s="112"/>
      <c r="J107" s="113">
        <f>J1323</f>
        <v>0</v>
      </c>
      <c r="L107" s="110"/>
    </row>
    <row r="108" spans="2:47" s="8" customFormat="1" ht="24.95" customHeight="1" x14ac:dyDescent="0.2">
      <c r="B108" s="110"/>
      <c r="D108" s="111" t="s">
        <v>2831</v>
      </c>
      <c r="E108" s="112"/>
      <c r="F108" s="112"/>
      <c r="G108" s="112"/>
      <c r="H108" s="112"/>
      <c r="I108" s="112"/>
      <c r="J108" s="113">
        <f>J2510</f>
        <v>0</v>
      </c>
      <c r="L108" s="110"/>
    </row>
    <row r="109" spans="2:47" s="9" customFormat="1" ht="19.899999999999999" customHeight="1" x14ac:dyDescent="0.2">
      <c r="B109" s="114"/>
      <c r="D109" s="115" t="s">
        <v>5984</v>
      </c>
      <c r="E109" s="116"/>
      <c r="F109" s="116"/>
      <c r="G109" s="116"/>
      <c r="H109" s="116"/>
      <c r="I109" s="116"/>
      <c r="J109" s="117">
        <f>J2541</f>
        <v>0</v>
      </c>
      <c r="L109" s="114"/>
    </row>
    <row r="110" spans="2:47" s="8" customFormat="1" ht="24.95" customHeight="1" x14ac:dyDescent="0.2">
      <c r="B110" s="110"/>
      <c r="D110" s="111" t="s">
        <v>342</v>
      </c>
      <c r="E110" s="112"/>
      <c r="F110" s="112"/>
      <c r="G110" s="112"/>
      <c r="H110" s="112"/>
      <c r="I110" s="112"/>
      <c r="J110" s="113">
        <f>J2566</f>
        <v>0</v>
      </c>
      <c r="L110" s="110"/>
    </row>
    <row r="111" spans="2:47" s="9" customFormat="1" ht="19.899999999999999" customHeight="1" x14ac:dyDescent="0.2">
      <c r="B111" s="114"/>
      <c r="D111" s="115" t="s">
        <v>2832</v>
      </c>
      <c r="E111" s="116"/>
      <c r="F111" s="116"/>
      <c r="G111" s="116"/>
      <c r="H111" s="116"/>
      <c r="I111" s="116"/>
      <c r="J111" s="117">
        <f>J2567</f>
        <v>0</v>
      </c>
      <c r="L111" s="114"/>
    </row>
    <row r="112" spans="2:47" s="8" customFormat="1" ht="24.95" customHeight="1" x14ac:dyDescent="0.2">
      <c r="B112" s="110"/>
      <c r="D112" s="111" t="s">
        <v>2834</v>
      </c>
      <c r="E112" s="112"/>
      <c r="F112" s="112"/>
      <c r="G112" s="112"/>
      <c r="H112" s="112"/>
      <c r="I112" s="112"/>
      <c r="J112" s="113">
        <f>J2569</f>
        <v>0</v>
      </c>
      <c r="L112" s="110"/>
    </row>
    <row r="113" spans="2:12" s="1" customFormat="1" ht="21.75" customHeight="1" x14ac:dyDescent="0.2">
      <c r="B113" s="32"/>
      <c r="L113" s="32"/>
    </row>
    <row r="114" spans="2:12" s="1" customFormat="1" ht="6.95" customHeight="1" x14ac:dyDescent="0.2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 x14ac:dyDescent="0.2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 x14ac:dyDescent="0.2">
      <c r="B119" s="32"/>
      <c r="C119" s="21" t="s">
        <v>360</v>
      </c>
      <c r="L119" s="32"/>
    </row>
    <row r="120" spans="2:12" s="1" customFormat="1" ht="6.95" customHeight="1" x14ac:dyDescent="0.2">
      <c r="B120" s="32"/>
      <c r="L120" s="32"/>
    </row>
    <row r="121" spans="2:12" s="1" customFormat="1" ht="12" customHeight="1" x14ac:dyDescent="0.2">
      <c r="B121" s="32"/>
      <c r="C121" s="27" t="s">
        <v>16</v>
      </c>
      <c r="L121" s="32"/>
    </row>
    <row r="122" spans="2:12" s="1" customFormat="1" ht="26.25" customHeight="1" x14ac:dyDescent="0.2">
      <c r="B122" s="32"/>
      <c r="E122" s="258" t="str">
        <f>E7</f>
        <v>PŘÍSTAVBA A STAVEBNÍ ÚPRAVY  DÍLEN HORSKÁ 258, VRCHLABÍ</v>
      </c>
      <c r="F122" s="259"/>
      <c r="G122" s="259"/>
      <c r="H122" s="259"/>
      <c r="L122" s="32"/>
    </row>
    <row r="123" spans="2:12" ht="12" customHeight="1" x14ac:dyDescent="0.2">
      <c r="B123" s="20"/>
      <c r="C123" s="27" t="s">
        <v>216</v>
      </c>
      <c r="L123" s="20"/>
    </row>
    <row r="124" spans="2:12" ht="16.5" customHeight="1" x14ac:dyDescent="0.2">
      <c r="B124" s="20"/>
      <c r="E124" s="258" t="s">
        <v>4379</v>
      </c>
      <c r="F124" s="219"/>
      <c r="G124" s="219"/>
      <c r="H124" s="219"/>
      <c r="L124" s="20"/>
    </row>
    <row r="125" spans="2:12" ht="12" customHeight="1" x14ac:dyDescent="0.2">
      <c r="B125" s="20"/>
      <c r="C125" s="27" t="s">
        <v>224</v>
      </c>
      <c r="L125" s="20"/>
    </row>
    <row r="126" spans="2:12" s="1" customFormat="1" ht="16.5" customHeight="1" x14ac:dyDescent="0.2">
      <c r="B126" s="32"/>
      <c r="E126" s="251" t="s">
        <v>4382</v>
      </c>
      <c r="F126" s="260"/>
      <c r="G126" s="260"/>
      <c r="H126" s="260"/>
      <c r="L126" s="32"/>
    </row>
    <row r="127" spans="2:12" s="1" customFormat="1" ht="12" customHeight="1" x14ac:dyDescent="0.2">
      <c r="B127" s="32"/>
      <c r="C127" s="27" t="s">
        <v>231</v>
      </c>
      <c r="L127" s="32"/>
    </row>
    <row r="128" spans="2:12" s="1" customFormat="1" ht="30" customHeight="1" x14ac:dyDescent="0.2">
      <c r="B128" s="32"/>
      <c r="E128" s="240" t="str">
        <f>E13</f>
        <v>SO 02.06 - ELEKTROINSTALACE II.etapa STAVEBNÍ ÚPRAVY</v>
      </c>
      <c r="F128" s="260"/>
      <c r="G128" s="260"/>
      <c r="H128" s="260"/>
      <c r="L128" s="32"/>
    </row>
    <row r="129" spans="2:65" s="1" customFormat="1" ht="6.95" customHeight="1" x14ac:dyDescent="0.2">
      <c r="B129" s="32"/>
      <c r="L129" s="32"/>
    </row>
    <row r="130" spans="2:65" s="1" customFormat="1" ht="12" customHeight="1" x14ac:dyDescent="0.2">
      <c r="B130" s="32"/>
      <c r="C130" s="27" t="s">
        <v>20</v>
      </c>
      <c r="F130" s="25" t="str">
        <f>F16</f>
        <v>Vrchlabí</v>
      </c>
      <c r="I130" s="27" t="s">
        <v>22</v>
      </c>
      <c r="J130" s="52" t="str">
        <f>IF(J16="","",J16)</f>
        <v>25. 10. 2023</v>
      </c>
      <c r="L130" s="32"/>
    </row>
    <row r="131" spans="2:65" s="1" customFormat="1" ht="6.95" customHeight="1" x14ac:dyDescent="0.2">
      <c r="B131" s="32"/>
      <c r="L131" s="32"/>
    </row>
    <row r="132" spans="2:65" s="1" customFormat="1" ht="15.2" customHeight="1" x14ac:dyDescent="0.2">
      <c r="B132" s="32"/>
      <c r="C132" s="27" t="s">
        <v>24</v>
      </c>
      <c r="F132" s="25" t="str">
        <f>E19</f>
        <v>Královéhradecký kraj</v>
      </c>
      <c r="I132" s="27" t="s">
        <v>30</v>
      </c>
      <c r="J132" s="30" t="str">
        <f>E25</f>
        <v>IRBOS s.r.o.</v>
      </c>
      <c r="L132" s="32"/>
    </row>
    <row r="133" spans="2:65" s="1" customFormat="1" ht="15.2" customHeight="1" x14ac:dyDescent="0.2">
      <c r="B133" s="32"/>
      <c r="C133" s="27" t="s">
        <v>28</v>
      </c>
      <c r="F133" s="25" t="str">
        <f>IF(E22="","",E22)</f>
        <v>Vyplň údaj</v>
      </c>
      <c r="I133" s="27" t="s">
        <v>33</v>
      </c>
      <c r="J133" s="30" t="str">
        <f>E28</f>
        <v>IRBOS s.r.o.</v>
      </c>
      <c r="L133" s="32"/>
    </row>
    <row r="134" spans="2:65" s="1" customFormat="1" ht="10.35" customHeight="1" x14ac:dyDescent="0.2">
      <c r="B134" s="32"/>
      <c r="L134" s="32"/>
    </row>
    <row r="135" spans="2:65" s="10" customFormat="1" ht="29.25" customHeight="1" x14ac:dyDescent="0.2">
      <c r="B135" s="118"/>
      <c r="C135" s="119" t="s">
        <v>361</v>
      </c>
      <c r="D135" s="120" t="s">
        <v>61</v>
      </c>
      <c r="E135" s="120" t="s">
        <v>57</v>
      </c>
      <c r="F135" s="120" t="s">
        <v>58</v>
      </c>
      <c r="G135" s="120" t="s">
        <v>362</v>
      </c>
      <c r="H135" s="120" t="s">
        <v>363</v>
      </c>
      <c r="I135" s="120" t="s">
        <v>364</v>
      </c>
      <c r="J135" s="120" t="s">
        <v>329</v>
      </c>
      <c r="K135" s="121" t="s">
        <v>365</v>
      </c>
      <c r="L135" s="118"/>
      <c r="M135" s="59" t="s">
        <v>1</v>
      </c>
      <c r="N135" s="60" t="s">
        <v>40</v>
      </c>
      <c r="O135" s="60" t="s">
        <v>366</v>
      </c>
      <c r="P135" s="60" t="s">
        <v>367</v>
      </c>
      <c r="Q135" s="60" t="s">
        <v>368</v>
      </c>
      <c r="R135" s="60" t="s">
        <v>369</v>
      </c>
      <c r="S135" s="60" t="s">
        <v>370</v>
      </c>
      <c r="T135" s="61" t="s">
        <v>371</v>
      </c>
    </row>
    <row r="136" spans="2:65" s="1" customFormat="1" ht="22.9" customHeight="1" x14ac:dyDescent="0.25">
      <c r="B136" s="32"/>
      <c r="C136" s="64" t="s">
        <v>372</v>
      </c>
      <c r="J136" s="122">
        <f>BK136</f>
        <v>0</v>
      </c>
      <c r="L136" s="32"/>
      <c r="M136" s="62"/>
      <c r="N136" s="53"/>
      <c r="O136" s="53"/>
      <c r="P136" s="123">
        <f>P137+P1024+P1189+P1216+P1315+P1319+P1323+P2510+P2566+P2569</f>
        <v>0</v>
      </c>
      <c r="Q136" s="53"/>
      <c r="R136" s="123">
        <f>R137+R1024+R1189+R1216+R1315+R1319+R1323+R2510+R2566+R2569</f>
        <v>0</v>
      </c>
      <c r="S136" s="53"/>
      <c r="T136" s="124">
        <f>T137+T1024+T1189+T1216+T1315+T1319+T1323+T2510+T2566+T2569</f>
        <v>0</v>
      </c>
      <c r="AT136" s="17" t="s">
        <v>75</v>
      </c>
      <c r="AU136" s="17" t="s">
        <v>331</v>
      </c>
      <c r="BK136" s="125">
        <f>BK137+BK1024+BK1189+BK1216+BK1315+BK1319+BK1323+BK2510+BK2566+BK2569</f>
        <v>0</v>
      </c>
    </row>
    <row r="137" spans="2:65" s="11" customFormat="1" ht="25.9" customHeight="1" x14ac:dyDescent="0.2">
      <c r="B137" s="126"/>
      <c r="D137" s="127" t="s">
        <v>75</v>
      </c>
      <c r="E137" s="128" t="s">
        <v>2835</v>
      </c>
      <c r="F137" s="128" t="s">
        <v>2836</v>
      </c>
      <c r="I137" s="129"/>
      <c r="J137" s="130">
        <f>BK137</f>
        <v>0</v>
      </c>
      <c r="L137" s="126"/>
      <c r="M137" s="131"/>
      <c r="P137" s="132">
        <f>SUM(P138:P1023)</f>
        <v>0</v>
      </c>
      <c r="R137" s="132">
        <f>SUM(R138:R1023)</f>
        <v>0</v>
      </c>
      <c r="T137" s="133">
        <f>SUM(T138:T1023)</f>
        <v>0</v>
      </c>
      <c r="AR137" s="127" t="s">
        <v>83</v>
      </c>
      <c r="AT137" s="134" t="s">
        <v>75</v>
      </c>
      <c r="AU137" s="134" t="s">
        <v>76</v>
      </c>
      <c r="AY137" s="127" t="s">
        <v>375</v>
      </c>
      <c r="BK137" s="135">
        <f>SUM(BK138:BK1023)</f>
        <v>0</v>
      </c>
    </row>
    <row r="138" spans="2:65" s="1" customFormat="1" ht="16.5" customHeight="1" x14ac:dyDescent="0.2">
      <c r="B138" s="32"/>
      <c r="C138" s="138" t="s">
        <v>83</v>
      </c>
      <c r="D138" s="138" t="s">
        <v>377</v>
      </c>
      <c r="E138" s="139" t="s">
        <v>2837</v>
      </c>
      <c r="F138" s="140" t="s">
        <v>2838</v>
      </c>
      <c r="G138" s="141" t="s">
        <v>631</v>
      </c>
      <c r="H138" s="142">
        <v>1</v>
      </c>
      <c r="I138" s="143"/>
      <c r="J138" s="144">
        <f>ROUND(I138*H138,2)</f>
        <v>0</v>
      </c>
      <c r="K138" s="140" t="s">
        <v>381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382</v>
      </c>
      <c r="AT138" s="149" t="s">
        <v>377</v>
      </c>
      <c r="AU138" s="149" t="s">
        <v>83</v>
      </c>
      <c r="AY138" s="17" t="s">
        <v>375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382</v>
      </c>
      <c r="BM138" s="149" t="s">
        <v>5985</v>
      </c>
    </row>
    <row r="139" spans="2:65" s="12" customFormat="1" ht="11.25" x14ac:dyDescent="0.2">
      <c r="B139" s="151"/>
      <c r="D139" s="152" t="s">
        <v>384</v>
      </c>
      <c r="E139" s="153" t="s">
        <v>1</v>
      </c>
      <c r="F139" s="154" t="s">
        <v>83</v>
      </c>
      <c r="H139" s="155">
        <v>1</v>
      </c>
      <c r="I139" s="156"/>
      <c r="L139" s="151"/>
      <c r="M139" s="157"/>
      <c r="T139" s="158"/>
      <c r="AT139" s="153" t="s">
        <v>384</v>
      </c>
      <c r="AU139" s="153" t="s">
        <v>83</v>
      </c>
      <c r="AV139" s="12" t="s">
        <v>85</v>
      </c>
      <c r="AW139" s="12" t="s">
        <v>32</v>
      </c>
      <c r="AX139" s="12" t="s">
        <v>83</v>
      </c>
      <c r="AY139" s="153" t="s">
        <v>375</v>
      </c>
    </row>
    <row r="140" spans="2:65" s="14" customFormat="1" ht="11.25" x14ac:dyDescent="0.2">
      <c r="B140" s="166"/>
      <c r="D140" s="152" t="s">
        <v>384</v>
      </c>
      <c r="E140" s="167" t="s">
        <v>1</v>
      </c>
      <c r="F140" s="168" t="s">
        <v>2840</v>
      </c>
      <c r="H140" s="167" t="s">
        <v>1</v>
      </c>
      <c r="I140" s="169"/>
      <c r="L140" s="166"/>
      <c r="M140" s="170"/>
      <c r="T140" s="171"/>
      <c r="AT140" s="167" t="s">
        <v>384</v>
      </c>
      <c r="AU140" s="167" t="s">
        <v>83</v>
      </c>
      <c r="AV140" s="14" t="s">
        <v>83</v>
      </c>
      <c r="AW140" s="14" t="s">
        <v>32</v>
      </c>
      <c r="AX140" s="14" t="s">
        <v>76</v>
      </c>
      <c r="AY140" s="167" t="s">
        <v>375</v>
      </c>
    </row>
    <row r="141" spans="2:65" s="1" customFormat="1" ht="24.2" customHeight="1" x14ac:dyDescent="0.2">
      <c r="B141" s="32"/>
      <c r="C141" s="138" t="s">
        <v>85</v>
      </c>
      <c r="D141" s="138" t="s">
        <v>377</v>
      </c>
      <c r="E141" s="139" t="s">
        <v>2844</v>
      </c>
      <c r="F141" s="140" t="s">
        <v>2845</v>
      </c>
      <c r="G141" s="141" t="s">
        <v>631</v>
      </c>
      <c r="H141" s="142">
        <v>67</v>
      </c>
      <c r="I141" s="143"/>
      <c r="J141" s="144">
        <f>ROUND(I141*H141,2)</f>
        <v>0</v>
      </c>
      <c r="K141" s="140" t="s">
        <v>381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382</v>
      </c>
      <c r="AT141" s="149" t="s">
        <v>377</v>
      </c>
      <c r="AU141" s="149" t="s">
        <v>83</v>
      </c>
      <c r="AY141" s="17" t="s">
        <v>375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382</v>
      </c>
      <c r="BM141" s="149" t="s">
        <v>5986</v>
      </c>
    </row>
    <row r="142" spans="2:65" s="12" customFormat="1" ht="11.25" x14ac:dyDescent="0.2">
      <c r="B142" s="151"/>
      <c r="D142" s="152" t="s">
        <v>384</v>
      </c>
      <c r="E142" s="153" t="s">
        <v>1</v>
      </c>
      <c r="F142" s="154" t="s">
        <v>503</v>
      </c>
      <c r="H142" s="155">
        <v>18</v>
      </c>
      <c r="I142" s="156"/>
      <c r="L142" s="151"/>
      <c r="M142" s="157"/>
      <c r="T142" s="158"/>
      <c r="AT142" s="153" t="s">
        <v>384</v>
      </c>
      <c r="AU142" s="153" t="s">
        <v>83</v>
      </c>
      <c r="AV142" s="12" t="s">
        <v>85</v>
      </c>
      <c r="AW142" s="12" t="s">
        <v>32</v>
      </c>
      <c r="AX142" s="12" t="s">
        <v>76</v>
      </c>
      <c r="AY142" s="153" t="s">
        <v>375</v>
      </c>
    </row>
    <row r="143" spans="2:65" s="12" customFormat="1" ht="11.25" x14ac:dyDescent="0.2">
      <c r="B143" s="151"/>
      <c r="D143" s="152" t="s">
        <v>384</v>
      </c>
      <c r="E143" s="153" t="s">
        <v>1</v>
      </c>
      <c r="F143" s="154" t="s">
        <v>463</v>
      </c>
      <c r="H143" s="155">
        <v>12</v>
      </c>
      <c r="I143" s="156"/>
      <c r="L143" s="151"/>
      <c r="M143" s="157"/>
      <c r="T143" s="158"/>
      <c r="AT143" s="153" t="s">
        <v>384</v>
      </c>
      <c r="AU143" s="153" t="s">
        <v>83</v>
      </c>
      <c r="AV143" s="12" t="s">
        <v>85</v>
      </c>
      <c r="AW143" s="12" t="s">
        <v>32</v>
      </c>
      <c r="AX143" s="12" t="s">
        <v>76</v>
      </c>
      <c r="AY143" s="153" t="s">
        <v>375</v>
      </c>
    </row>
    <row r="144" spans="2:65" s="12" customFormat="1" ht="11.25" x14ac:dyDescent="0.2">
      <c r="B144" s="151"/>
      <c r="D144" s="152" t="s">
        <v>384</v>
      </c>
      <c r="E144" s="153" t="s">
        <v>1</v>
      </c>
      <c r="F144" s="154" t="s">
        <v>428</v>
      </c>
      <c r="H144" s="155">
        <v>9</v>
      </c>
      <c r="I144" s="156"/>
      <c r="L144" s="151"/>
      <c r="M144" s="157"/>
      <c r="T144" s="158"/>
      <c r="AT144" s="153" t="s">
        <v>384</v>
      </c>
      <c r="AU144" s="153" t="s">
        <v>83</v>
      </c>
      <c r="AV144" s="12" t="s">
        <v>85</v>
      </c>
      <c r="AW144" s="12" t="s">
        <v>32</v>
      </c>
      <c r="AX144" s="12" t="s">
        <v>76</v>
      </c>
      <c r="AY144" s="153" t="s">
        <v>375</v>
      </c>
    </row>
    <row r="145" spans="2:65" s="12" customFormat="1" ht="11.25" x14ac:dyDescent="0.2">
      <c r="B145" s="151"/>
      <c r="D145" s="152" t="s">
        <v>384</v>
      </c>
      <c r="E145" s="153" t="s">
        <v>1</v>
      </c>
      <c r="F145" s="154" t="s">
        <v>451</v>
      </c>
      <c r="H145" s="155">
        <v>11</v>
      </c>
      <c r="I145" s="156"/>
      <c r="L145" s="151"/>
      <c r="M145" s="157"/>
      <c r="T145" s="158"/>
      <c r="AT145" s="153" t="s">
        <v>384</v>
      </c>
      <c r="AU145" s="153" t="s">
        <v>83</v>
      </c>
      <c r="AV145" s="12" t="s">
        <v>85</v>
      </c>
      <c r="AW145" s="12" t="s">
        <v>32</v>
      </c>
      <c r="AX145" s="12" t="s">
        <v>76</v>
      </c>
      <c r="AY145" s="153" t="s">
        <v>375</v>
      </c>
    </row>
    <row r="146" spans="2:65" s="12" customFormat="1" ht="11.25" x14ac:dyDescent="0.2">
      <c r="B146" s="151"/>
      <c r="D146" s="152" t="s">
        <v>384</v>
      </c>
      <c r="E146" s="153" t="s">
        <v>1</v>
      </c>
      <c r="F146" s="154" t="s">
        <v>463</v>
      </c>
      <c r="H146" s="155">
        <v>12</v>
      </c>
      <c r="I146" s="156"/>
      <c r="L146" s="151"/>
      <c r="M146" s="157"/>
      <c r="T146" s="158"/>
      <c r="AT146" s="153" t="s">
        <v>384</v>
      </c>
      <c r="AU146" s="153" t="s">
        <v>83</v>
      </c>
      <c r="AV146" s="12" t="s">
        <v>85</v>
      </c>
      <c r="AW146" s="12" t="s">
        <v>32</v>
      </c>
      <c r="AX146" s="12" t="s">
        <v>76</v>
      </c>
      <c r="AY146" s="153" t="s">
        <v>375</v>
      </c>
    </row>
    <row r="147" spans="2:65" s="12" customFormat="1" ht="11.25" x14ac:dyDescent="0.2">
      <c r="B147" s="151"/>
      <c r="D147" s="152" t="s">
        <v>384</v>
      </c>
      <c r="E147" s="153" t="s">
        <v>1</v>
      </c>
      <c r="F147" s="154" t="s">
        <v>404</v>
      </c>
      <c r="H147" s="155">
        <v>5</v>
      </c>
      <c r="I147" s="156"/>
      <c r="L147" s="151"/>
      <c r="M147" s="157"/>
      <c r="T147" s="158"/>
      <c r="AT147" s="153" t="s">
        <v>384</v>
      </c>
      <c r="AU147" s="153" t="s">
        <v>83</v>
      </c>
      <c r="AV147" s="12" t="s">
        <v>85</v>
      </c>
      <c r="AW147" s="12" t="s">
        <v>32</v>
      </c>
      <c r="AX147" s="12" t="s">
        <v>76</v>
      </c>
      <c r="AY147" s="153" t="s">
        <v>375</v>
      </c>
    </row>
    <row r="148" spans="2:65" s="13" customFormat="1" ht="11.25" x14ac:dyDescent="0.2">
      <c r="B148" s="159"/>
      <c r="D148" s="152" t="s">
        <v>384</v>
      </c>
      <c r="E148" s="160" t="s">
        <v>1</v>
      </c>
      <c r="F148" s="161" t="s">
        <v>387</v>
      </c>
      <c r="H148" s="162">
        <v>67</v>
      </c>
      <c r="I148" s="163"/>
      <c r="L148" s="159"/>
      <c r="M148" s="164"/>
      <c r="T148" s="165"/>
      <c r="AT148" s="160" t="s">
        <v>384</v>
      </c>
      <c r="AU148" s="160" t="s">
        <v>83</v>
      </c>
      <c r="AV148" s="13" t="s">
        <v>382</v>
      </c>
      <c r="AW148" s="13" t="s">
        <v>32</v>
      </c>
      <c r="AX148" s="13" t="s">
        <v>83</v>
      </c>
      <c r="AY148" s="160" t="s">
        <v>375</v>
      </c>
    </row>
    <row r="149" spans="2:65" s="14" customFormat="1" ht="11.25" x14ac:dyDescent="0.2">
      <c r="B149" s="166"/>
      <c r="D149" s="152" t="s">
        <v>384</v>
      </c>
      <c r="E149" s="167" t="s">
        <v>1</v>
      </c>
      <c r="F149" s="168" t="s">
        <v>2840</v>
      </c>
      <c r="H149" s="167" t="s">
        <v>1</v>
      </c>
      <c r="I149" s="169"/>
      <c r="L149" s="166"/>
      <c r="M149" s="170"/>
      <c r="T149" s="171"/>
      <c r="AT149" s="167" t="s">
        <v>384</v>
      </c>
      <c r="AU149" s="167" t="s">
        <v>83</v>
      </c>
      <c r="AV149" s="14" t="s">
        <v>83</v>
      </c>
      <c r="AW149" s="14" t="s">
        <v>32</v>
      </c>
      <c r="AX149" s="14" t="s">
        <v>76</v>
      </c>
      <c r="AY149" s="167" t="s">
        <v>375</v>
      </c>
    </row>
    <row r="150" spans="2:65" s="1" customFormat="1" ht="16.5" customHeight="1" x14ac:dyDescent="0.2">
      <c r="B150" s="32"/>
      <c r="C150" s="138" t="s">
        <v>93</v>
      </c>
      <c r="D150" s="138" t="s">
        <v>377</v>
      </c>
      <c r="E150" s="139" t="s">
        <v>2847</v>
      </c>
      <c r="F150" s="140" t="s">
        <v>2848</v>
      </c>
      <c r="G150" s="141" t="s">
        <v>631</v>
      </c>
      <c r="H150" s="142">
        <v>3</v>
      </c>
      <c r="I150" s="143"/>
      <c r="J150" s="144">
        <f>ROUND(I150*H150,2)</f>
        <v>0</v>
      </c>
      <c r="K150" s="140" t="s">
        <v>381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382</v>
      </c>
      <c r="AT150" s="149" t="s">
        <v>377</v>
      </c>
      <c r="AU150" s="149" t="s">
        <v>83</v>
      </c>
      <c r="AY150" s="17" t="s">
        <v>375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382</v>
      </c>
      <c r="BM150" s="149" t="s">
        <v>5987</v>
      </c>
    </row>
    <row r="151" spans="2:65" s="12" customFormat="1" ht="11.25" x14ac:dyDescent="0.2">
      <c r="B151" s="151"/>
      <c r="D151" s="152" t="s">
        <v>384</v>
      </c>
      <c r="E151" s="153" t="s">
        <v>1</v>
      </c>
      <c r="F151" s="154" t="s">
        <v>93</v>
      </c>
      <c r="H151" s="155">
        <v>3</v>
      </c>
      <c r="I151" s="156"/>
      <c r="L151" s="151"/>
      <c r="M151" s="157"/>
      <c r="T151" s="158"/>
      <c r="AT151" s="153" t="s">
        <v>384</v>
      </c>
      <c r="AU151" s="153" t="s">
        <v>83</v>
      </c>
      <c r="AV151" s="12" t="s">
        <v>85</v>
      </c>
      <c r="AW151" s="12" t="s">
        <v>32</v>
      </c>
      <c r="AX151" s="12" t="s">
        <v>83</v>
      </c>
      <c r="AY151" s="153" t="s">
        <v>375</v>
      </c>
    </row>
    <row r="152" spans="2:65" s="14" customFormat="1" ht="11.25" x14ac:dyDescent="0.2">
      <c r="B152" s="166"/>
      <c r="D152" s="152" t="s">
        <v>384</v>
      </c>
      <c r="E152" s="167" t="s">
        <v>1</v>
      </c>
      <c r="F152" s="168" t="s">
        <v>2840</v>
      </c>
      <c r="H152" s="167" t="s">
        <v>1</v>
      </c>
      <c r="I152" s="169"/>
      <c r="L152" s="166"/>
      <c r="M152" s="170"/>
      <c r="T152" s="171"/>
      <c r="AT152" s="167" t="s">
        <v>384</v>
      </c>
      <c r="AU152" s="167" t="s">
        <v>83</v>
      </c>
      <c r="AV152" s="14" t="s">
        <v>83</v>
      </c>
      <c r="AW152" s="14" t="s">
        <v>32</v>
      </c>
      <c r="AX152" s="14" t="s">
        <v>76</v>
      </c>
      <c r="AY152" s="167" t="s">
        <v>375</v>
      </c>
    </row>
    <row r="153" spans="2:65" s="1" customFormat="1" ht="37.9" customHeight="1" x14ac:dyDescent="0.2">
      <c r="B153" s="32"/>
      <c r="C153" s="138" t="s">
        <v>382</v>
      </c>
      <c r="D153" s="138" t="s">
        <v>377</v>
      </c>
      <c r="E153" s="139" t="s">
        <v>2850</v>
      </c>
      <c r="F153" s="140" t="s">
        <v>2851</v>
      </c>
      <c r="G153" s="141" t="s">
        <v>631</v>
      </c>
      <c r="H153" s="142">
        <v>7</v>
      </c>
      <c r="I153" s="143"/>
      <c r="J153" s="144">
        <f>ROUND(I153*H153,2)</f>
        <v>0</v>
      </c>
      <c r="K153" s="140" t="s">
        <v>381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382</v>
      </c>
      <c r="AT153" s="149" t="s">
        <v>377</v>
      </c>
      <c r="AU153" s="149" t="s">
        <v>83</v>
      </c>
      <c r="AY153" s="17" t="s">
        <v>375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382</v>
      </c>
      <c r="BM153" s="149" t="s">
        <v>5988</v>
      </c>
    </row>
    <row r="154" spans="2:65" s="12" customFormat="1" ht="11.25" x14ac:dyDescent="0.2">
      <c r="B154" s="151"/>
      <c r="D154" s="152" t="s">
        <v>384</v>
      </c>
      <c r="E154" s="153" t="s">
        <v>1</v>
      </c>
      <c r="F154" s="154" t="s">
        <v>93</v>
      </c>
      <c r="H154" s="155">
        <v>3</v>
      </c>
      <c r="I154" s="156"/>
      <c r="L154" s="151"/>
      <c r="M154" s="157"/>
      <c r="T154" s="158"/>
      <c r="AT154" s="153" t="s">
        <v>384</v>
      </c>
      <c r="AU154" s="153" t="s">
        <v>83</v>
      </c>
      <c r="AV154" s="12" t="s">
        <v>85</v>
      </c>
      <c r="AW154" s="12" t="s">
        <v>32</v>
      </c>
      <c r="AX154" s="12" t="s">
        <v>76</v>
      </c>
      <c r="AY154" s="153" t="s">
        <v>375</v>
      </c>
    </row>
    <row r="155" spans="2:65" s="12" customFormat="1" ht="11.25" x14ac:dyDescent="0.2">
      <c r="B155" s="151"/>
      <c r="D155" s="152" t="s">
        <v>384</v>
      </c>
      <c r="E155" s="153" t="s">
        <v>1</v>
      </c>
      <c r="F155" s="154" t="s">
        <v>85</v>
      </c>
      <c r="H155" s="155">
        <v>2</v>
      </c>
      <c r="I155" s="156"/>
      <c r="L155" s="151"/>
      <c r="M155" s="157"/>
      <c r="T155" s="158"/>
      <c r="AT155" s="153" t="s">
        <v>384</v>
      </c>
      <c r="AU155" s="153" t="s">
        <v>83</v>
      </c>
      <c r="AV155" s="12" t="s">
        <v>85</v>
      </c>
      <c r="AW155" s="12" t="s">
        <v>32</v>
      </c>
      <c r="AX155" s="12" t="s">
        <v>76</v>
      </c>
      <c r="AY155" s="153" t="s">
        <v>375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85</v>
      </c>
      <c r="H156" s="155">
        <v>2</v>
      </c>
      <c r="I156" s="156"/>
      <c r="L156" s="151"/>
      <c r="M156" s="157"/>
      <c r="T156" s="158"/>
      <c r="AT156" s="153" t="s">
        <v>384</v>
      </c>
      <c r="AU156" s="153" t="s">
        <v>83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3" customFormat="1" ht="11.25" x14ac:dyDescent="0.2">
      <c r="B157" s="159"/>
      <c r="D157" s="152" t="s">
        <v>384</v>
      </c>
      <c r="E157" s="160" t="s">
        <v>1</v>
      </c>
      <c r="F157" s="161" t="s">
        <v>387</v>
      </c>
      <c r="H157" s="162">
        <v>7</v>
      </c>
      <c r="I157" s="163"/>
      <c r="L157" s="159"/>
      <c r="M157" s="164"/>
      <c r="T157" s="165"/>
      <c r="AT157" s="160" t="s">
        <v>384</v>
      </c>
      <c r="AU157" s="160" t="s">
        <v>83</v>
      </c>
      <c r="AV157" s="13" t="s">
        <v>382</v>
      </c>
      <c r="AW157" s="13" t="s">
        <v>32</v>
      </c>
      <c r="AX157" s="13" t="s">
        <v>83</v>
      </c>
      <c r="AY157" s="160" t="s">
        <v>375</v>
      </c>
    </row>
    <row r="158" spans="2:65" s="14" customFormat="1" ht="11.25" x14ac:dyDescent="0.2">
      <c r="B158" s="166"/>
      <c r="D158" s="152" t="s">
        <v>384</v>
      </c>
      <c r="E158" s="167" t="s">
        <v>1</v>
      </c>
      <c r="F158" s="168" t="s">
        <v>2840</v>
      </c>
      <c r="H158" s="167" t="s">
        <v>1</v>
      </c>
      <c r="I158" s="169"/>
      <c r="L158" s="166"/>
      <c r="M158" s="170"/>
      <c r="T158" s="171"/>
      <c r="AT158" s="167" t="s">
        <v>384</v>
      </c>
      <c r="AU158" s="167" t="s">
        <v>83</v>
      </c>
      <c r="AV158" s="14" t="s">
        <v>83</v>
      </c>
      <c r="AW158" s="14" t="s">
        <v>32</v>
      </c>
      <c r="AX158" s="14" t="s">
        <v>76</v>
      </c>
      <c r="AY158" s="167" t="s">
        <v>375</v>
      </c>
    </row>
    <row r="159" spans="2:65" s="1" customFormat="1" ht="37.9" customHeight="1" x14ac:dyDescent="0.2">
      <c r="B159" s="32"/>
      <c r="C159" s="138" t="s">
        <v>404</v>
      </c>
      <c r="D159" s="138" t="s">
        <v>377</v>
      </c>
      <c r="E159" s="139" t="s">
        <v>2853</v>
      </c>
      <c r="F159" s="140" t="s">
        <v>2854</v>
      </c>
      <c r="G159" s="141" t="s">
        <v>631</v>
      </c>
      <c r="H159" s="142">
        <v>1</v>
      </c>
      <c r="I159" s="143"/>
      <c r="J159" s="144">
        <f>ROUND(I159*H159,2)</f>
        <v>0</v>
      </c>
      <c r="K159" s="140" t="s">
        <v>381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382</v>
      </c>
      <c r="AT159" s="149" t="s">
        <v>377</v>
      </c>
      <c r="AU159" s="149" t="s">
        <v>83</v>
      </c>
      <c r="AY159" s="17" t="s">
        <v>375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382</v>
      </c>
      <c r="BM159" s="149" t="s">
        <v>5989</v>
      </c>
    </row>
    <row r="160" spans="2:65" s="12" customFormat="1" ht="11.25" x14ac:dyDescent="0.2">
      <c r="B160" s="151"/>
      <c r="D160" s="152" t="s">
        <v>384</v>
      </c>
      <c r="E160" s="153" t="s">
        <v>1</v>
      </c>
      <c r="F160" s="154" t="s">
        <v>83</v>
      </c>
      <c r="H160" s="155">
        <v>1</v>
      </c>
      <c r="I160" s="156"/>
      <c r="L160" s="151"/>
      <c r="M160" s="157"/>
      <c r="T160" s="158"/>
      <c r="AT160" s="153" t="s">
        <v>384</v>
      </c>
      <c r="AU160" s="153" t="s">
        <v>83</v>
      </c>
      <c r="AV160" s="12" t="s">
        <v>85</v>
      </c>
      <c r="AW160" s="12" t="s">
        <v>32</v>
      </c>
      <c r="AX160" s="12" t="s">
        <v>83</v>
      </c>
      <c r="AY160" s="153" t="s">
        <v>375</v>
      </c>
    </row>
    <row r="161" spans="2:65" s="14" customFormat="1" ht="11.25" x14ac:dyDescent="0.2">
      <c r="B161" s="166"/>
      <c r="D161" s="152" t="s">
        <v>384</v>
      </c>
      <c r="E161" s="167" t="s">
        <v>1</v>
      </c>
      <c r="F161" s="168" t="s">
        <v>2840</v>
      </c>
      <c r="H161" s="167" t="s">
        <v>1</v>
      </c>
      <c r="I161" s="169"/>
      <c r="L161" s="166"/>
      <c r="M161" s="170"/>
      <c r="T161" s="171"/>
      <c r="AT161" s="167" t="s">
        <v>384</v>
      </c>
      <c r="AU161" s="167" t="s">
        <v>83</v>
      </c>
      <c r="AV161" s="14" t="s">
        <v>83</v>
      </c>
      <c r="AW161" s="14" t="s">
        <v>32</v>
      </c>
      <c r="AX161" s="14" t="s">
        <v>76</v>
      </c>
      <c r="AY161" s="167" t="s">
        <v>375</v>
      </c>
    </row>
    <row r="162" spans="2:65" s="1" customFormat="1" ht="24.2" customHeight="1" x14ac:dyDescent="0.2">
      <c r="B162" s="32"/>
      <c r="C162" s="138" t="s">
        <v>413</v>
      </c>
      <c r="D162" s="138" t="s">
        <v>377</v>
      </c>
      <c r="E162" s="139" t="s">
        <v>2856</v>
      </c>
      <c r="F162" s="140" t="s">
        <v>2845</v>
      </c>
      <c r="G162" s="141" t="s">
        <v>631</v>
      </c>
      <c r="H162" s="142">
        <v>25</v>
      </c>
      <c r="I162" s="143"/>
      <c r="J162" s="144">
        <f>ROUND(I162*H162,2)</f>
        <v>0</v>
      </c>
      <c r="K162" s="140" t="s">
        <v>381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382</v>
      </c>
      <c r="AT162" s="149" t="s">
        <v>377</v>
      </c>
      <c r="AU162" s="149" t="s">
        <v>83</v>
      </c>
      <c r="AY162" s="17" t="s">
        <v>375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382</v>
      </c>
      <c r="BM162" s="149" t="s">
        <v>5990</v>
      </c>
    </row>
    <row r="163" spans="2:65" s="12" customFormat="1" ht="11.25" x14ac:dyDescent="0.2">
      <c r="B163" s="151"/>
      <c r="D163" s="152" t="s">
        <v>384</v>
      </c>
      <c r="E163" s="153" t="s">
        <v>1</v>
      </c>
      <c r="F163" s="154" t="s">
        <v>85</v>
      </c>
      <c r="H163" s="155">
        <v>2</v>
      </c>
      <c r="I163" s="156"/>
      <c r="L163" s="151"/>
      <c r="M163" s="157"/>
      <c r="T163" s="158"/>
      <c r="AT163" s="153" t="s">
        <v>384</v>
      </c>
      <c r="AU163" s="153" t="s">
        <v>83</v>
      </c>
      <c r="AV163" s="12" t="s">
        <v>85</v>
      </c>
      <c r="AW163" s="12" t="s">
        <v>32</v>
      </c>
      <c r="AX163" s="12" t="s">
        <v>76</v>
      </c>
      <c r="AY163" s="153" t="s">
        <v>375</v>
      </c>
    </row>
    <row r="164" spans="2:65" s="12" customFormat="1" ht="11.25" x14ac:dyDescent="0.2">
      <c r="B164" s="151"/>
      <c r="D164" s="152" t="s">
        <v>384</v>
      </c>
      <c r="E164" s="153" t="s">
        <v>1</v>
      </c>
      <c r="F164" s="154" t="s">
        <v>93</v>
      </c>
      <c r="H164" s="155">
        <v>3</v>
      </c>
      <c r="I164" s="156"/>
      <c r="L164" s="151"/>
      <c r="M164" s="157"/>
      <c r="T164" s="158"/>
      <c r="AT164" s="153" t="s">
        <v>384</v>
      </c>
      <c r="AU164" s="153" t="s">
        <v>83</v>
      </c>
      <c r="AV164" s="12" t="s">
        <v>85</v>
      </c>
      <c r="AW164" s="12" t="s">
        <v>32</v>
      </c>
      <c r="AX164" s="12" t="s">
        <v>76</v>
      </c>
      <c r="AY164" s="153" t="s">
        <v>375</v>
      </c>
    </row>
    <row r="165" spans="2:65" s="12" customFormat="1" ht="11.25" x14ac:dyDescent="0.2">
      <c r="B165" s="151"/>
      <c r="D165" s="152" t="s">
        <v>384</v>
      </c>
      <c r="E165" s="153" t="s">
        <v>1</v>
      </c>
      <c r="F165" s="154" t="s">
        <v>85</v>
      </c>
      <c r="H165" s="155">
        <v>2</v>
      </c>
      <c r="I165" s="156"/>
      <c r="L165" s="151"/>
      <c r="M165" s="157"/>
      <c r="T165" s="158"/>
      <c r="AT165" s="153" t="s">
        <v>384</v>
      </c>
      <c r="AU165" s="153" t="s">
        <v>83</v>
      </c>
      <c r="AV165" s="12" t="s">
        <v>85</v>
      </c>
      <c r="AW165" s="12" t="s">
        <v>32</v>
      </c>
      <c r="AX165" s="12" t="s">
        <v>76</v>
      </c>
      <c r="AY165" s="153" t="s">
        <v>375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83</v>
      </c>
      <c r="H166" s="155">
        <v>1</v>
      </c>
      <c r="I166" s="156"/>
      <c r="L166" s="151"/>
      <c r="M166" s="157"/>
      <c r="T166" s="158"/>
      <c r="AT166" s="153" t="s">
        <v>384</v>
      </c>
      <c r="AU166" s="153" t="s">
        <v>83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2" customFormat="1" ht="11.25" x14ac:dyDescent="0.2">
      <c r="B167" s="151"/>
      <c r="D167" s="152" t="s">
        <v>384</v>
      </c>
      <c r="E167" s="153" t="s">
        <v>1</v>
      </c>
      <c r="F167" s="154" t="s">
        <v>382</v>
      </c>
      <c r="H167" s="155">
        <v>4</v>
      </c>
      <c r="I167" s="156"/>
      <c r="L167" s="151"/>
      <c r="M167" s="157"/>
      <c r="T167" s="158"/>
      <c r="AT167" s="153" t="s">
        <v>384</v>
      </c>
      <c r="AU167" s="153" t="s">
        <v>83</v>
      </c>
      <c r="AV167" s="12" t="s">
        <v>85</v>
      </c>
      <c r="AW167" s="12" t="s">
        <v>32</v>
      </c>
      <c r="AX167" s="12" t="s">
        <v>76</v>
      </c>
      <c r="AY167" s="153" t="s">
        <v>375</v>
      </c>
    </row>
    <row r="168" spans="2:65" s="12" customFormat="1" ht="11.25" x14ac:dyDescent="0.2">
      <c r="B168" s="151"/>
      <c r="D168" s="152" t="s">
        <v>384</v>
      </c>
      <c r="E168" s="153" t="s">
        <v>1</v>
      </c>
      <c r="F168" s="154" t="s">
        <v>382</v>
      </c>
      <c r="H168" s="155">
        <v>4</v>
      </c>
      <c r="I168" s="156"/>
      <c r="L168" s="151"/>
      <c r="M168" s="157"/>
      <c r="T168" s="158"/>
      <c r="AT168" s="153" t="s">
        <v>384</v>
      </c>
      <c r="AU168" s="153" t="s">
        <v>83</v>
      </c>
      <c r="AV168" s="12" t="s">
        <v>85</v>
      </c>
      <c r="AW168" s="12" t="s">
        <v>32</v>
      </c>
      <c r="AX168" s="12" t="s">
        <v>76</v>
      </c>
      <c r="AY168" s="153" t="s">
        <v>375</v>
      </c>
    </row>
    <row r="169" spans="2:65" s="12" customFormat="1" ht="11.25" x14ac:dyDescent="0.2">
      <c r="B169" s="151"/>
      <c r="D169" s="152" t="s">
        <v>384</v>
      </c>
      <c r="E169" s="153" t="s">
        <v>1</v>
      </c>
      <c r="F169" s="154" t="s">
        <v>413</v>
      </c>
      <c r="H169" s="155">
        <v>6</v>
      </c>
      <c r="I169" s="156"/>
      <c r="L169" s="151"/>
      <c r="M169" s="157"/>
      <c r="T169" s="158"/>
      <c r="AT169" s="153" t="s">
        <v>384</v>
      </c>
      <c r="AU169" s="153" t="s">
        <v>83</v>
      </c>
      <c r="AV169" s="12" t="s">
        <v>85</v>
      </c>
      <c r="AW169" s="12" t="s">
        <v>32</v>
      </c>
      <c r="AX169" s="12" t="s">
        <v>76</v>
      </c>
      <c r="AY169" s="153" t="s">
        <v>375</v>
      </c>
    </row>
    <row r="170" spans="2:65" s="12" customFormat="1" ht="11.25" x14ac:dyDescent="0.2">
      <c r="B170" s="151"/>
      <c r="D170" s="152" t="s">
        <v>384</v>
      </c>
      <c r="E170" s="153" t="s">
        <v>1</v>
      </c>
      <c r="F170" s="154" t="s">
        <v>404</v>
      </c>
      <c r="H170" s="155">
        <v>5</v>
      </c>
      <c r="I170" s="156"/>
      <c r="L170" s="151"/>
      <c r="M170" s="157"/>
      <c r="T170" s="158"/>
      <c r="AT170" s="153" t="s">
        <v>384</v>
      </c>
      <c r="AU170" s="153" t="s">
        <v>83</v>
      </c>
      <c r="AV170" s="12" t="s">
        <v>85</v>
      </c>
      <c r="AW170" s="12" t="s">
        <v>32</v>
      </c>
      <c r="AX170" s="12" t="s">
        <v>76</v>
      </c>
      <c r="AY170" s="153" t="s">
        <v>375</v>
      </c>
    </row>
    <row r="171" spans="2:65" s="12" customFormat="1" ht="11.25" x14ac:dyDescent="0.2">
      <c r="B171" s="151"/>
      <c r="D171" s="152" t="s">
        <v>384</v>
      </c>
      <c r="E171" s="153" t="s">
        <v>1</v>
      </c>
      <c r="F171" s="154" t="s">
        <v>382</v>
      </c>
      <c r="H171" s="155">
        <v>4</v>
      </c>
      <c r="I171" s="156"/>
      <c r="L171" s="151"/>
      <c r="M171" s="157"/>
      <c r="T171" s="158"/>
      <c r="AT171" s="153" t="s">
        <v>384</v>
      </c>
      <c r="AU171" s="153" t="s">
        <v>83</v>
      </c>
      <c r="AV171" s="12" t="s">
        <v>85</v>
      </c>
      <c r="AW171" s="12" t="s">
        <v>32</v>
      </c>
      <c r="AX171" s="12" t="s">
        <v>76</v>
      </c>
      <c r="AY171" s="153" t="s">
        <v>375</v>
      </c>
    </row>
    <row r="172" spans="2:65" s="12" customFormat="1" ht="11.25" x14ac:dyDescent="0.2">
      <c r="B172" s="151"/>
      <c r="D172" s="152" t="s">
        <v>384</v>
      </c>
      <c r="E172" s="153" t="s">
        <v>1</v>
      </c>
      <c r="F172" s="154" t="s">
        <v>5991</v>
      </c>
      <c r="H172" s="155">
        <v>-6</v>
      </c>
      <c r="I172" s="156"/>
      <c r="L172" s="151"/>
      <c r="M172" s="157"/>
      <c r="T172" s="158"/>
      <c r="AT172" s="153" t="s">
        <v>384</v>
      </c>
      <c r="AU172" s="153" t="s">
        <v>83</v>
      </c>
      <c r="AV172" s="12" t="s">
        <v>85</v>
      </c>
      <c r="AW172" s="12" t="s">
        <v>32</v>
      </c>
      <c r="AX172" s="12" t="s">
        <v>76</v>
      </c>
      <c r="AY172" s="153" t="s">
        <v>375</v>
      </c>
    </row>
    <row r="173" spans="2:65" s="13" customFormat="1" ht="11.25" x14ac:dyDescent="0.2">
      <c r="B173" s="159"/>
      <c r="D173" s="152" t="s">
        <v>384</v>
      </c>
      <c r="E173" s="160" t="s">
        <v>1</v>
      </c>
      <c r="F173" s="161" t="s">
        <v>387</v>
      </c>
      <c r="H173" s="162">
        <v>25</v>
      </c>
      <c r="I173" s="163"/>
      <c r="L173" s="159"/>
      <c r="M173" s="164"/>
      <c r="T173" s="165"/>
      <c r="AT173" s="160" t="s">
        <v>384</v>
      </c>
      <c r="AU173" s="160" t="s">
        <v>83</v>
      </c>
      <c r="AV173" s="13" t="s">
        <v>382</v>
      </c>
      <c r="AW173" s="13" t="s">
        <v>32</v>
      </c>
      <c r="AX173" s="13" t="s">
        <v>83</v>
      </c>
      <c r="AY173" s="160" t="s">
        <v>375</v>
      </c>
    </row>
    <row r="174" spans="2:65" s="14" customFormat="1" ht="11.25" x14ac:dyDescent="0.2">
      <c r="B174" s="166"/>
      <c r="D174" s="152" t="s">
        <v>384</v>
      </c>
      <c r="E174" s="167" t="s">
        <v>1</v>
      </c>
      <c r="F174" s="168" t="s">
        <v>2840</v>
      </c>
      <c r="H174" s="167" t="s">
        <v>1</v>
      </c>
      <c r="I174" s="169"/>
      <c r="L174" s="166"/>
      <c r="M174" s="170"/>
      <c r="T174" s="171"/>
      <c r="AT174" s="167" t="s">
        <v>384</v>
      </c>
      <c r="AU174" s="167" t="s">
        <v>83</v>
      </c>
      <c r="AV174" s="14" t="s">
        <v>83</v>
      </c>
      <c r="AW174" s="14" t="s">
        <v>32</v>
      </c>
      <c r="AX174" s="14" t="s">
        <v>76</v>
      </c>
      <c r="AY174" s="167" t="s">
        <v>375</v>
      </c>
    </row>
    <row r="175" spans="2:65" s="1" customFormat="1" ht="24.2" customHeight="1" x14ac:dyDescent="0.2">
      <c r="B175" s="32"/>
      <c r="C175" s="138" t="s">
        <v>418</v>
      </c>
      <c r="D175" s="138" t="s">
        <v>377</v>
      </c>
      <c r="E175" s="139" t="s">
        <v>2858</v>
      </c>
      <c r="F175" s="140" t="s">
        <v>2859</v>
      </c>
      <c r="G175" s="141" t="s">
        <v>631</v>
      </c>
      <c r="H175" s="142">
        <v>11</v>
      </c>
      <c r="I175" s="143"/>
      <c r="J175" s="144">
        <f>ROUND(I175*H175,2)</f>
        <v>0</v>
      </c>
      <c r="K175" s="140" t="s">
        <v>381</v>
      </c>
      <c r="L175" s="32"/>
      <c r="M175" s="145" t="s">
        <v>1</v>
      </c>
      <c r="N175" s="146" t="s">
        <v>41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382</v>
      </c>
      <c r="AT175" s="149" t="s">
        <v>377</v>
      </c>
      <c r="AU175" s="149" t="s">
        <v>83</v>
      </c>
      <c r="AY175" s="17" t="s">
        <v>375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382</v>
      </c>
      <c r="BM175" s="149" t="s">
        <v>5992</v>
      </c>
    </row>
    <row r="176" spans="2:65" s="12" customFormat="1" ht="11.25" x14ac:dyDescent="0.2">
      <c r="B176" s="151"/>
      <c r="D176" s="152" t="s">
        <v>384</v>
      </c>
      <c r="E176" s="153" t="s">
        <v>1</v>
      </c>
      <c r="F176" s="154" t="s">
        <v>93</v>
      </c>
      <c r="H176" s="155">
        <v>3</v>
      </c>
      <c r="I176" s="156"/>
      <c r="L176" s="151"/>
      <c r="M176" s="157"/>
      <c r="T176" s="158"/>
      <c r="AT176" s="153" t="s">
        <v>384</v>
      </c>
      <c r="AU176" s="153" t="s">
        <v>83</v>
      </c>
      <c r="AV176" s="12" t="s">
        <v>85</v>
      </c>
      <c r="AW176" s="12" t="s">
        <v>32</v>
      </c>
      <c r="AX176" s="12" t="s">
        <v>76</v>
      </c>
      <c r="AY176" s="153" t="s">
        <v>375</v>
      </c>
    </row>
    <row r="177" spans="2:65" s="12" customFormat="1" ht="11.25" x14ac:dyDescent="0.2">
      <c r="B177" s="151"/>
      <c r="D177" s="152" t="s">
        <v>384</v>
      </c>
      <c r="E177" s="153" t="s">
        <v>1</v>
      </c>
      <c r="F177" s="154" t="s">
        <v>85</v>
      </c>
      <c r="H177" s="155">
        <v>2</v>
      </c>
      <c r="I177" s="156"/>
      <c r="L177" s="151"/>
      <c r="M177" s="157"/>
      <c r="T177" s="158"/>
      <c r="AT177" s="153" t="s">
        <v>384</v>
      </c>
      <c r="AU177" s="153" t="s">
        <v>83</v>
      </c>
      <c r="AV177" s="12" t="s">
        <v>85</v>
      </c>
      <c r="AW177" s="12" t="s">
        <v>32</v>
      </c>
      <c r="AX177" s="12" t="s">
        <v>76</v>
      </c>
      <c r="AY177" s="153" t="s">
        <v>375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404</v>
      </c>
      <c r="H178" s="155">
        <v>5</v>
      </c>
      <c r="I178" s="156"/>
      <c r="L178" s="151"/>
      <c r="M178" s="157"/>
      <c r="T178" s="158"/>
      <c r="AT178" s="153" t="s">
        <v>384</v>
      </c>
      <c r="AU178" s="153" t="s">
        <v>83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83</v>
      </c>
      <c r="H179" s="155">
        <v>1</v>
      </c>
      <c r="I179" s="156"/>
      <c r="L179" s="151"/>
      <c r="M179" s="157"/>
      <c r="T179" s="158"/>
      <c r="AT179" s="153" t="s">
        <v>384</v>
      </c>
      <c r="AU179" s="153" t="s">
        <v>83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3" customFormat="1" ht="11.25" x14ac:dyDescent="0.2">
      <c r="B180" s="159"/>
      <c r="D180" s="152" t="s">
        <v>384</v>
      </c>
      <c r="E180" s="160" t="s">
        <v>1</v>
      </c>
      <c r="F180" s="161" t="s">
        <v>387</v>
      </c>
      <c r="H180" s="162">
        <v>11</v>
      </c>
      <c r="I180" s="163"/>
      <c r="L180" s="159"/>
      <c r="M180" s="164"/>
      <c r="T180" s="165"/>
      <c r="AT180" s="160" t="s">
        <v>384</v>
      </c>
      <c r="AU180" s="160" t="s">
        <v>83</v>
      </c>
      <c r="AV180" s="13" t="s">
        <v>382</v>
      </c>
      <c r="AW180" s="13" t="s">
        <v>32</v>
      </c>
      <c r="AX180" s="13" t="s">
        <v>83</v>
      </c>
      <c r="AY180" s="160" t="s">
        <v>375</v>
      </c>
    </row>
    <row r="181" spans="2:65" s="14" customFormat="1" ht="11.25" x14ac:dyDescent="0.2">
      <c r="B181" s="166"/>
      <c r="D181" s="152" t="s">
        <v>384</v>
      </c>
      <c r="E181" s="167" t="s">
        <v>1</v>
      </c>
      <c r="F181" s="168" t="s">
        <v>2840</v>
      </c>
      <c r="H181" s="167" t="s">
        <v>1</v>
      </c>
      <c r="I181" s="169"/>
      <c r="L181" s="166"/>
      <c r="M181" s="170"/>
      <c r="T181" s="171"/>
      <c r="AT181" s="167" t="s">
        <v>384</v>
      </c>
      <c r="AU181" s="167" t="s">
        <v>83</v>
      </c>
      <c r="AV181" s="14" t="s">
        <v>83</v>
      </c>
      <c r="AW181" s="14" t="s">
        <v>32</v>
      </c>
      <c r="AX181" s="14" t="s">
        <v>76</v>
      </c>
      <c r="AY181" s="167" t="s">
        <v>375</v>
      </c>
    </row>
    <row r="182" spans="2:65" s="1" customFormat="1" ht="16.5" customHeight="1" x14ac:dyDescent="0.2">
      <c r="B182" s="32"/>
      <c r="C182" s="138" t="s">
        <v>424</v>
      </c>
      <c r="D182" s="138" t="s">
        <v>377</v>
      </c>
      <c r="E182" s="139" t="s">
        <v>2861</v>
      </c>
      <c r="F182" s="140" t="s">
        <v>2862</v>
      </c>
      <c r="G182" s="141" t="s">
        <v>641</v>
      </c>
      <c r="H182" s="142">
        <v>3</v>
      </c>
      <c r="I182" s="143"/>
      <c r="J182" s="144">
        <f>ROUND(I182*H182,2)</f>
        <v>0</v>
      </c>
      <c r="K182" s="140" t="s">
        <v>381</v>
      </c>
      <c r="L182" s="32"/>
      <c r="M182" s="145" t="s">
        <v>1</v>
      </c>
      <c r="N182" s="146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382</v>
      </c>
      <c r="AT182" s="149" t="s">
        <v>377</v>
      </c>
      <c r="AU182" s="149" t="s">
        <v>83</v>
      </c>
      <c r="AY182" s="17" t="s">
        <v>375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382</v>
      </c>
      <c r="BM182" s="149" t="s">
        <v>5993</v>
      </c>
    </row>
    <row r="183" spans="2:65" s="12" customFormat="1" ht="11.25" x14ac:dyDescent="0.2">
      <c r="B183" s="151"/>
      <c r="D183" s="152" t="s">
        <v>384</v>
      </c>
      <c r="E183" s="153" t="s">
        <v>1</v>
      </c>
      <c r="F183" s="154" t="s">
        <v>93</v>
      </c>
      <c r="H183" s="155">
        <v>3</v>
      </c>
      <c r="I183" s="156"/>
      <c r="L183" s="151"/>
      <c r="M183" s="157"/>
      <c r="T183" s="158"/>
      <c r="AT183" s="153" t="s">
        <v>384</v>
      </c>
      <c r="AU183" s="153" t="s">
        <v>83</v>
      </c>
      <c r="AV183" s="12" t="s">
        <v>85</v>
      </c>
      <c r="AW183" s="12" t="s">
        <v>32</v>
      </c>
      <c r="AX183" s="12" t="s">
        <v>83</v>
      </c>
      <c r="AY183" s="153" t="s">
        <v>375</v>
      </c>
    </row>
    <row r="184" spans="2:65" s="14" customFormat="1" ht="11.25" x14ac:dyDescent="0.2">
      <c r="B184" s="166"/>
      <c r="D184" s="152" t="s">
        <v>384</v>
      </c>
      <c r="E184" s="167" t="s">
        <v>1</v>
      </c>
      <c r="F184" s="168" t="s">
        <v>2840</v>
      </c>
      <c r="H184" s="167" t="s">
        <v>1</v>
      </c>
      <c r="I184" s="169"/>
      <c r="L184" s="166"/>
      <c r="M184" s="170"/>
      <c r="T184" s="171"/>
      <c r="AT184" s="167" t="s">
        <v>384</v>
      </c>
      <c r="AU184" s="167" t="s">
        <v>83</v>
      </c>
      <c r="AV184" s="14" t="s">
        <v>83</v>
      </c>
      <c r="AW184" s="14" t="s">
        <v>32</v>
      </c>
      <c r="AX184" s="14" t="s">
        <v>76</v>
      </c>
      <c r="AY184" s="167" t="s">
        <v>375</v>
      </c>
    </row>
    <row r="185" spans="2:65" s="1" customFormat="1" ht="16.5" customHeight="1" x14ac:dyDescent="0.2">
      <c r="B185" s="32"/>
      <c r="C185" s="138" t="s">
        <v>428</v>
      </c>
      <c r="D185" s="138" t="s">
        <v>377</v>
      </c>
      <c r="E185" s="139" t="s">
        <v>2864</v>
      </c>
      <c r="F185" s="140" t="s">
        <v>2865</v>
      </c>
      <c r="G185" s="141" t="s">
        <v>641</v>
      </c>
      <c r="H185" s="142">
        <v>54</v>
      </c>
      <c r="I185" s="143"/>
      <c r="J185" s="144">
        <f>ROUND(I185*H185,2)</f>
        <v>0</v>
      </c>
      <c r="K185" s="140" t="s">
        <v>381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382</v>
      </c>
      <c r="AT185" s="149" t="s">
        <v>377</v>
      </c>
      <c r="AU185" s="149" t="s">
        <v>83</v>
      </c>
      <c r="AY185" s="17" t="s">
        <v>375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382</v>
      </c>
      <c r="BM185" s="149" t="s">
        <v>5994</v>
      </c>
    </row>
    <row r="186" spans="2:65" s="12" customFormat="1" ht="11.25" x14ac:dyDescent="0.2">
      <c r="B186" s="151"/>
      <c r="D186" s="152" t="s">
        <v>384</v>
      </c>
      <c r="E186" s="153" t="s">
        <v>1</v>
      </c>
      <c r="F186" s="154" t="s">
        <v>404</v>
      </c>
      <c r="H186" s="155">
        <v>5</v>
      </c>
      <c r="I186" s="156"/>
      <c r="L186" s="151"/>
      <c r="M186" s="157"/>
      <c r="T186" s="158"/>
      <c r="AT186" s="153" t="s">
        <v>384</v>
      </c>
      <c r="AU186" s="153" t="s">
        <v>83</v>
      </c>
      <c r="AV186" s="12" t="s">
        <v>85</v>
      </c>
      <c r="AW186" s="12" t="s">
        <v>32</v>
      </c>
      <c r="AX186" s="12" t="s">
        <v>76</v>
      </c>
      <c r="AY186" s="153" t="s">
        <v>375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382</v>
      </c>
      <c r="H187" s="155">
        <v>4</v>
      </c>
      <c r="I187" s="156"/>
      <c r="L187" s="151"/>
      <c r="M187" s="157"/>
      <c r="T187" s="158"/>
      <c r="AT187" s="153" t="s">
        <v>384</v>
      </c>
      <c r="AU187" s="153" t="s">
        <v>83</v>
      </c>
      <c r="AV187" s="12" t="s">
        <v>85</v>
      </c>
      <c r="AW187" s="12" t="s">
        <v>32</v>
      </c>
      <c r="AX187" s="12" t="s">
        <v>76</v>
      </c>
      <c r="AY187" s="153" t="s">
        <v>375</v>
      </c>
    </row>
    <row r="188" spans="2:65" s="12" customFormat="1" ht="11.25" x14ac:dyDescent="0.2">
      <c r="B188" s="151"/>
      <c r="D188" s="152" t="s">
        <v>384</v>
      </c>
      <c r="E188" s="153" t="s">
        <v>1</v>
      </c>
      <c r="F188" s="154" t="s">
        <v>404</v>
      </c>
      <c r="H188" s="155">
        <v>5</v>
      </c>
      <c r="I188" s="156"/>
      <c r="L188" s="151"/>
      <c r="M188" s="157"/>
      <c r="T188" s="158"/>
      <c r="AT188" s="153" t="s">
        <v>384</v>
      </c>
      <c r="AU188" s="153" t="s">
        <v>83</v>
      </c>
      <c r="AV188" s="12" t="s">
        <v>85</v>
      </c>
      <c r="AW188" s="12" t="s">
        <v>32</v>
      </c>
      <c r="AX188" s="12" t="s">
        <v>76</v>
      </c>
      <c r="AY188" s="153" t="s">
        <v>375</v>
      </c>
    </row>
    <row r="189" spans="2:65" s="12" customFormat="1" ht="11.25" x14ac:dyDescent="0.2">
      <c r="B189" s="151"/>
      <c r="D189" s="152" t="s">
        <v>384</v>
      </c>
      <c r="E189" s="153" t="s">
        <v>1</v>
      </c>
      <c r="F189" s="154" t="s">
        <v>435</v>
      </c>
      <c r="H189" s="155">
        <v>10</v>
      </c>
      <c r="I189" s="156"/>
      <c r="L189" s="151"/>
      <c r="M189" s="157"/>
      <c r="T189" s="158"/>
      <c r="AT189" s="153" t="s">
        <v>384</v>
      </c>
      <c r="AU189" s="153" t="s">
        <v>83</v>
      </c>
      <c r="AV189" s="12" t="s">
        <v>85</v>
      </c>
      <c r="AW189" s="12" t="s">
        <v>32</v>
      </c>
      <c r="AX189" s="12" t="s">
        <v>76</v>
      </c>
      <c r="AY189" s="153" t="s">
        <v>375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435</v>
      </c>
      <c r="H190" s="155">
        <v>10</v>
      </c>
      <c r="I190" s="156"/>
      <c r="L190" s="151"/>
      <c r="M190" s="157"/>
      <c r="T190" s="158"/>
      <c r="AT190" s="153" t="s">
        <v>384</v>
      </c>
      <c r="AU190" s="153" t="s">
        <v>83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2" customFormat="1" ht="11.25" x14ac:dyDescent="0.2">
      <c r="B191" s="151"/>
      <c r="D191" s="152" t="s">
        <v>384</v>
      </c>
      <c r="E191" s="153" t="s">
        <v>1</v>
      </c>
      <c r="F191" s="154" t="s">
        <v>435</v>
      </c>
      <c r="H191" s="155">
        <v>10</v>
      </c>
      <c r="I191" s="156"/>
      <c r="L191" s="151"/>
      <c r="M191" s="157"/>
      <c r="T191" s="158"/>
      <c r="AT191" s="153" t="s">
        <v>384</v>
      </c>
      <c r="AU191" s="153" t="s">
        <v>83</v>
      </c>
      <c r="AV191" s="12" t="s">
        <v>85</v>
      </c>
      <c r="AW191" s="12" t="s">
        <v>32</v>
      </c>
      <c r="AX191" s="12" t="s">
        <v>76</v>
      </c>
      <c r="AY191" s="153" t="s">
        <v>375</v>
      </c>
    </row>
    <row r="192" spans="2:65" s="12" customFormat="1" ht="11.25" x14ac:dyDescent="0.2">
      <c r="B192" s="151"/>
      <c r="D192" s="152" t="s">
        <v>384</v>
      </c>
      <c r="E192" s="153" t="s">
        <v>1</v>
      </c>
      <c r="F192" s="154" t="s">
        <v>435</v>
      </c>
      <c r="H192" s="155">
        <v>10</v>
      </c>
      <c r="I192" s="156"/>
      <c r="L192" s="151"/>
      <c r="M192" s="157"/>
      <c r="T192" s="158"/>
      <c r="AT192" s="153" t="s">
        <v>384</v>
      </c>
      <c r="AU192" s="153" t="s">
        <v>83</v>
      </c>
      <c r="AV192" s="12" t="s">
        <v>85</v>
      </c>
      <c r="AW192" s="12" t="s">
        <v>32</v>
      </c>
      <c r="AX192" s="12" t="s">
        <v>76</v>
      </c>
      <c r="AY192" s="153" t="s">
        <v>375</v>
      </c>
    </row>
    <row r="193" spans="2:65" s="13" customFormat="1" ht="11.25" x14ac:dyDescent="0.2">
      <c r="B193" s="159"/>
      <c r="D193" s="152" t="s">
        <v>384</v>
      </c>
      <c r="E193" s="160" t="s">
        <v>1</v>
      </c>
      <c r="F193" s="161" t="s">
        <v>387</v>
      </c>
      <c r="H193" s="162">
        <v>54</v>
      </c>
      <c r="I193" s="163"/>
      <c r="L193" s="159"/>
      <c r="M193" s="164"/>
      <c r="T193" s="165"/>
      <c r="AT193" s="160" t="s">
        <v>384</v>
      </c>
      <c r="AU193" s="160" t="s">
        <v>83</v>
      </c>
      <c r="AV193" s="13" t="s">
        <v>382</v>
      </c>
      <c r="AW193" s="13" t="s">
        <v>32</v>
      </c>
      <c r="AX193" s="13" t="s">
        <v>83</v>
      </c>
      <c r="AY193" s="160" t="s">
        <v>375</v>
      </c>
    </row>
    <row r="194" spans="2:65" s="14" customFormat="1" ht="11.25" x14ac:dyDescent="0.2">
      <c r="B194" s="166"/>
      <c r="D194" s="152" t="s">
        <v>384</v>
      </c>
      <c r="E194" s="167" t="s">
        <v>1</v>
      </c>
      <c r="F194" s="168" t="s">
        <v>2840</v>
      </c>
      <c r="H194" s="167" t="s">
        <v>1</v>
      </c>
      <c r="I194" s="169"/>
      <c r="L194" s="166"/>
      <c r="M194" s="170"/>
      <c r="T194" s="171"/>
      <c r="AT194" s="167" t="s">
        <v>384</v>
      </c>
      <c r="AU194" s="167" t="s">
        <v>83</v>
      </c>
      <c r="AV194" s="14" t="s">
        <v>83</v>
      </c>
      <c r="AW194" s="14" t="s">
        <v>32</v>
      </c>
      <c r="AX194" s="14" t="s">
        <v>76</v>
      </c>
      <c r="AY194" s="167" t="s">
        <v>375</v>
      </c>
    </row>
    <row r="195" spans="2:65" s="1" customFormat="1" ht="16.5" customHeight="1" x14ac:dyDescent="0.2">
      <c r="B195" s="32"/>
      <c r="C195" s="138" t="s">
        <v>435</v>
      </c>
      <c r="D195" s="138" t="s">
        <v>377</v>
      </c>
      <c r="E195" s="139" t="s">
        <v>2867</v>
      </c>
      <c r="F195" s="140" t="s">
        <v>2868</v>
      </c>
      <c r="G195" s="141" t="s">
        <v>641</v>
      </c>
      <c r="H195" s="142">
        <v>270</v>
      </c>
      <c r="I195" s="143"/>
      <c r="J195" s="144">
        <f>ROUND(I195*H195,2)</f>
        <v>0</v>
      </c>
      <c r="K195" s="140" t="s">
        <v>381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382</v>
      </c>
      <c r="AT195" s="149" t="s">
        <v>377</v>
      </c>
      <c r="AU195" s="149" t="s">
        <v>83</v>
      </c>
      <c r="AY195" s="17" t="s">
        <v>375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382</v>
      </c>
      <c r="BM195" s="149" t="s">
        <v>5995</v>
      </c>
    </row>
    <row r="196" spans="2:65" s="12" customFormat="1" ht="11.25" x14ac:dyDescent="0.2">
      <c r="B196" s="151"/>
      <c r="D196" s="152" t="s">
        <v>384</v>
      </c>
      <c r="E196" s="153" t="s">
        <v>1</v>
      </c>
      <c r="F196" s="154" t="s">
        <v>650</v>
      </c>
      <c r="H196" s="155">
        <v>40</v>
      </c>
      <c r="I196" s="156"/>
      <c r="L196" s="151"/>
      <c r="M196" s="157"/>
      <c r="T196" s="158"/>
      <c r="AT196" s="153" t="s">
        <v>384</v>
      </c>
      <c r="AU196" s="153" t="s">
        <v>83</v>
      </c>
      <c r="AV196" s="12" t="s">
        <v>85</v>
      </c>
      <c r="AW196" s="12" t="s">
        <v>32</v>
      </c>
      <c r="AX196" s="12" t="s">
        <v>76</v>
      </c>
      <c r="AY196" s="153" t="s">
        <v>375</v>
      </c>
    </row>
    <row r="197" spans="2:65" s="12" customFormat="1" ht="11.25" x14ac:dyDescent="0.2">
      <c r="B197" s="151"/>
      <c r="D197" s="152" t="s">
        <v>384</v>
      </c>
      <c r="E197" s="153" t="s">
        <v>1</v>
      </c>
      <c r="F197" s="154" t="s">
        <v>650</v>
      </c>
      <c r="H197" s="155">
        <v>40</v>
      </c>
      <c r="I197" s="156"/>
      <c r="L197" s="151"/>
      <c r="M197" s="157"/>
      <c r="T197" s="158"/>
      <c r="AT197" s="153" t="s">
        <v>384</v>
      </c>
      <c r="AU197" s="153" t="s">
        <v>83</v>
      </c>
      <c r="AV197" s="12" t="s">
        <v>85</v>
      </c>
      <c r="AW197" s="12" t="s">
        <v>32</v>
      </c>
      <c r="AX197" s="12" t="s">
        <v>76</v>
      </c>
      <c r="AY197" s="153" t="s">
        <v>375</v>
      </c>
    </row>
    <row r="198" spans="2:65" s="12" customFormat="1" ht="11.25" x14ac:dyDescent="0.2">
      <c r="B198" s="151"/>
      <c r="D198" s="152" t="s">
        <v>384</v>
      </c>
      <c r="E198" s="153" t="s">
        <v>1</v>
      </c>
      <c r="F198" s="154" t="s">
        <v>970</v>
      </c>
      <c r="H198" s="155">
        <v>80</v>
      </c>
      <c r="I198" s="156"/>
      <c r="L198" s="151"/>
      <c r="M198" s="157"/>
      <c r="T198" s="158"/>
      <c r="AT198" s="153" t="s">
        <v>384</v>
      </c>
      <c r="AU198" s="153" t="s">
        <v>83</v>
      </c>
      <c r="AV198" s="12" t="s">
        <v>85</v>
      </c>
      <c r="AW198" s="12" t="s">
        <v>32</v>
      </c>
      <c r="AX198" s="12" t="s">
        <v>76</v>
      </c>
      <c r="AY198" s="153" t="s">
        <v>375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577</v>
      </c>
      <c r="H199" s="155">
        <v>30</v>
      </c>
      <c r="I199" s="156"/>
      <c r="L199" s="151"/>
      <c r="M199" s="157"/>
      <c r="T199" s="158"/>
      <c r="AT199" s="153" t="s">
        <v>384</v>
      </c>
      <c r="AU199" s="153" t="s">
        <v>83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2" customFormat="1" ht="11.25" x14ac:dyDescent="0.2">
      <c r="B200" s="151"/>
      <c r="D200" s="152" t="s">
        <v>384</v>
      </c>
      <c r="E200" s="153" t="s">
        <v>1</v>
      </c>
      <c r="F200" s="154" t="s">
        <v>529</v>
      </c>
      <c r="H200" s="155">
        <v>20</v>
      </c>
      <c r="I200" s="156"/>
      <c r="L200" s="151"/>
      <c r="M200" s="157"/>
      <c r="T200" s="158"/>
      <c r="AT200" s="153" t="s">
        <v>384</v>
      </c>
      <c r="AU200" s="153" t="s">
        <v>83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2" customFormat="1" ht="11.25" x14ac:dyDescent="0.2">
      <c r="B201" s="151"/>
      <c r="D201" s="152" t="s">
        <v>384</v>
      </c>
      <c r="E201" s="153" t="s">
        <v>1</v>
      </c>
      <c r="F201" s="154" t="s">
        <v>435</v>
      </c>
      <c r="H201" s="155">
        <v>10</v>
      </c>
      <c r="I201" s="156"/>
      <c r="L201" s="151"/>
      <c r="M201" s="157"/>
      <c r="T201" s="158"/>
      <c r="AT201" s="153" t="s">
        <v>384</v>
      </c>
      <c r="AU201" s="153" t="s">
        <v>83</v>
      </c>
      <c r="AV201" s="12" t="s">
        <v>85</v>
      </c>
      <c r="AW201" s="12" t="s">
        <v>32</v>
      </c>
      <c r="AX201" s="12" t="s">
        <v>76</v>
      </c>
      <c r="AY201" s="153" t="s">
        <v>375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713</v>
      </c>
      <c r="H202" s="155">
        <v>50</v>
      </c>
      <c r="I202" s="156"/>
      <c r="L202" s="151"/>
      <c r="M202" s="157"/>
      <c r="T202" s="158"/>
      <c r="AT202" s="153" t="s">
        <v>384</v>
      </c>
      <c r="AU202" s="153" t="s">
        <v>83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3" customFormat="1" ht="11.25" x14ac:dyDescent="0.2">
      <c r="B203" s="159"/>
      <c r="D203" s="152" t="s">
        <v>384</v>
      </c>
      <c r="E203" s="160" t="s">
        <v>1</v>
      </c>
      <c r="F203" s="161" t="s">
        <v>387</v>
      </c>
      <c r="H203" s="162">
        <v>270</v>
      </c>
      <c r="I203" s="163"/>
      <c r="L203" s="159"/>
      <c r="M203" s="164"/>
      <c r="T203" s="165"/>
      <c r="AT203" s="160" t="s">
        <v>384</v>
      </c>
      <c r="AU203" s="160" t="s">
        <v>83</v>
      </c>
      <c r="AV203" s="13" t="s">
        <v>382</v>
      </c>
      <c r="AW203" s="13" t="s">
        <v>32</v>
      </c>
      <c r="AX203" s="13" t="s">
        <v>83</v>
      </c>
      <c r="AY203" s="160" t="s">
        <v>375</v>
      </c>
    </row>
    <row r="204" spans="2:65" s="14" customFormat="1" ht="11.25" x14ac:dyDescent="0.2">
      <c r="B204" s="166"/>
      <c r="D204" s="152" t="s">
        <v>384</v>
      </c>
      <c r="E204" s="167" t="s">
        <v>1</v>
      </c>
      <c r="F204" s="168" t="s">
        <v>2840</v>
      </c>
      <c r="H204" s="167" t="s">
        <v>1</v>
      </c>
      <c r="I204" s="169"/>
      <c r="L204" s="166"/>
      <c r="M204" s="170"/>
      <c r="T204" s="171"/>
      <c r="AT204" s="167" t="s">
        <v>384</v>
      </c>
      <c r="AU204" s="167" t="s">
        <v>83</v>
      </c>
      <c r="AV204" s="14" t="s">
        <v>83</v>
      </c>
      <c r="AW204" s="14" t="s">
        <v>32</v>
      </c>
      <c r="AX204" s="14" t="s">
        <v>76</v>
      </c>
      <c r="AY204" s="167" t="s">
        <v>375</v>
      </c>
    </row>
    <row r="205" spans="2:65" s="1" customFormat="1" ht="16.5" customHeight="1" x14ac:dyDescent="0.2">
      <c r="B205" s="32"/>
      <c r="C205" s="138" t="s">
        <v>451</v>
      </c>
      <c r="D205" s="138" t="s">
        <v>377</v>
      </c>
      <c r="E205" s="139" t="s">
        <v>2870</v>
      </c>
      <c r="F205" s="140" t="s">
        <v>2871</v>
      </c>
      <c r="G205" s="141" t="s">
        <v>641</v>
      </c>
      <c r="H205" s="142">
        <v>324</v>
      </c>
      <c r="I205" s="143"/>
      <c r="J205" s="144">
        <f>ROUND(I205*H205,2)</f>
        <v>0</v>
      </c>
      <c r="K205" s="140" t="s">
        <v>381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382</v>
      </c>
      <c r="AT205" s="149" t="s">
        <v>377</v>
      </c>
      <c r="AU205" s="149" t="s">
        <v>83</v>
      </c>
      <c r="AY205" s="17" t="s">
        <v>375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382</v>
      </c>
      <c r="BM205" s="149" t="s">
        <v>5996</v>
      </c>
    </row>
    <row r="206" spans="2:65" s="12" customFormat="1" ht="11.25" x14ac:dyDescent="0.2">
      <c r="B206" s="151"/>
      <c r="D206" s="152" t="s">
        <v>384</v>
      </c>
      <c r="E206" s="153" t="s">
        <v>1</v>
      </c>
      <c r="F206" s="154" t="s">
        <v>549</v>
      </c>
      <c r="H206" s="155">
        <v>24</v>
      </c>
      <c r="I206" s="156"/>
      <c r="L206" s="151"/>
      <c r="M206" s="157"/>
      <c r="T206" s="158"/>
      <c r="AT206" s="153" t="s">
        <v>384</v>
      </c>
      <c r="AU206" s="153" t="s">
        <v>83</v>
      </c>
      <c r="AV206" s="12" t="s">
        <v>85</v>
      </c>
      <c r="AW206" s="12" t="s">
        <v>32</v>
      </c>
      <c r="AX206" s="12" t="s">
        <v>76</v>
      </c>
      <c r="AY206" s="153" t="s">
        <v>375</v>
      </c>
    </row>
    <row r="207" spans="2:65" s="12" customFormat="1" ht="11.25" x14ac:dyDescent="0.2">
      <c r="B207" s="151"/>
      <c r="D207" s="152" t="s">
        <v>384</v>
      </c>
      <c r="E207" s="153" t="s">
        <v>1</v>
      </c>
      <c r="F207" s="154" t="s">
        <v>778</v>
      </c>
      <c r="H207" s="155">
        <v>56</v>
      </c>
      <c r="I207" s="156"/>
      <c r="L207" s="151"/>
      <c r="M207" s="157"/>
      <c r="T207" s="158"/>
      <c r="AT207" s="153" t="s">
        <v>384</v>
      </c>
      <c r="AU207" s="153" t="s">
        <v>83</v>
      </c>
      <c r="AV207" s="12" t="s">
        <v>85</v>
      </c>
      <c r="AW207" s="12" t="s">
        <v>32</v>
      </c>
      <c r="AX207" s="12" t="s">
        <v>76</v>
      </c>
      <c r="AY207" s="153" t="s">
        <v>375</v>
      </c>
    </row>
    <row r="208" spans="2:65" s="12" customFormat="1" ht="11.25" x14ac:dyDescent="0.2">
      <c r="B208" s="151"/>
      <c r="D208" s="152" t="s">
        <v>384</v>
      </c>
      <c r="E208" s="153" t="s">
        <v>1</v>
      </c>
      <c r="F208" s="154" t="s">
        <v>1012</v>
      </c>
      <c r="H208" s="155">
        <v>87</v>
      </c>
      <c r="I208" s="156"/>
      <c r="L208" s="151"/>
      <c r="M208" s="157"/>
      <c r="T208" s="158"/>
      <c r="AT208" s="153" t="s">
        <v>384</v>
      </c>
      <c r="AU208" s="153" t="s">
        <v>83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2" customFormat="1" ht="11.25" x14ac:dyDescent="0.2">
      <c r="B209" s="151"/>
      <c r="D209" s="152" t="s">
        <v>384</v>
      </c>
      <c r="E209" s="153" t="s">
        <v>1</v>
      </c>
      <c r="F209" s="154" t="s">
        <v>733</v>
      </c>
      <c r="H209" s="155">
        <v>54</v>
      </c>
      <c r="I209" s="156"/>
      <c r="L209" s="151"/>
      <c r="M209" s="157"/>
      <c r="T209" s="158"/>
      <c r="AT209" s="153" t="s">
        <v>384</v>
      </c>
      <c r="AU209" s="153" t="s">
        <v>83</v>
      </c>
      <c r="AV209" s="12" t="s">
        <v>85</v>
      </c>
      <c r="AW209" s="12" t="s">
        <v>32</v>
      </c>
      <c r="AX209" s="12" t="s">
        <v>76</v>
      </c>
      <c r="AY209" s="153" t="s">
        <v>375</v>
      </c>
    </row>
    <row r="210" spans="2:65" s="12" customFormat="1" ht="11.25" x14ac:dyDescent="0.2">
      <c r="B210" s="151"/>
      <c r="D210" s="152" t="s">
        <v>384</v>
      </c>
      <c r="E210" s="153" t="s">
        <v>1</v>
      </c>
      <c r="F210" s="154" t="s">
        <v>822</v>
      </c>
      <c r="H210" s="155">
        <v>64</v>
      </c>
      <c r="I210" s="156"/>
      <c r="L210" s="151"/>
      <c r="M210" s="157"/>
      <c r="T210" s="158"/>
      <c r="AT210" s="153" t="s">
        <v>384</v>
      </c>
      <c r="AU210" s="153" t="s">
        <v>83</v>
      </c>
      <c r="AV210" s="12" t="s">
        <v>85</v>
      </c>
      <c r="AW210" s="12" t="s">
        <v>32</v>
      </c>
      <c r="AX210" s="12" t="s">
        <v>76</v>
      </c>
      <c r="AY210" s="153" t="s">
        <v>375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581</v>
      </c>
      <c r="H211" s="155">
        <v>31</v>
      </c>
      <c r="I211" s="156"/>
      <c r="L211" s="151"/>
      <c r="M211" s="157"/>
      <c r="T211" s="158"/>
      <c r="AT211" s="153" t="s">
        <v>384</v>
      </c>
      <c r="AU211" s="153" t="s">
        <v>83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2" customFormat="1" ht="11.25" x14ac:dyDescent="0.2">
      <c r="B212" s="151"/>
      <c r="D212" s="152" t="s">
        <v>384</v>
      </c>
      <c r="E212" s="153" t="s">
        <v>1</v>
      </c>
      <c r="F212" s="154" t="s">
        <v>424</v>
      </c>
      <c r="H212" s="155">
        <v>8</v>
      </c>
      <c r="I212" s="156"/>
      <c r="L212" s="151"/>
      <c r="M212" s="157"/>
      <c r="T212" s="158"/>
      <c r="AT212" s="153" t="s">
        <v>384</v>
      </c>
      <c r="AU212" s="153" t="s">
        <v>83</v>
      </c>
      <c r="AV212" s="12" t="s">
        <v>85</v>
      </c>
      <c r="AW212" s="12" t="s">
        <v>32</v>
      </c>
      <c r="AX212" s="12" t="s">
        <v>76</v>
      </c>
      <c r="AY212" s="153" t="s">
        <v>375</v>
      </c>
    </row>
    <row r="213" spans="2:65" s="13" customFormat="1" ht="11.25" x14ac:dyDescent="0.2">
      <c r="B213" s="159"/>
      <c r="D213" s="152" t="s">
        <v>384</v>
      </c>
      <c r="E213" s="160" t="s">
        <v>1</v>
      </c>
      <c r="F213" s="161" t="s">
        <v>387</v>
      </c>
      <c r="H213" s="162">
        <v>324</v>
      </c>
      <c r="I213" s="163"/>
      <c r="L213" s="159"/>
      <c r="M213" s="164"/>
      <c r="T213" s="165"/>
      <c r="AT213" s="160" t="s">
        <v>384</v>
      </c>
      <c r="AU213" s="160" t="s">
        <v>83</v>
      </c>
      <c r="AV213" s="13" t="s">
        <v>382</v>
      </c>
      <c r="AW213" s="13" t="s">
        <v>32</v>
      </c>
      <c r="AX213" s="13" t="s">
        <v>83</v>
      </c>
      <c r="AY213" s="160" t="s">
        <v>375</v>
      </c>
    </row>
    <row r="214" spans="2:65" s="14" customFormat="1" ht="11.25" x14ac:dyDescent="0.2">
      <c r="B214" s="166"/>
      <c r="D214" s="152" t="s">
        <v>384</v>
      </c>
      <c r="E214" s="167" t="s">
        <v>1</v>
      </c>
      <c r="F214" s="168" t="s">
        <v>2840</v>
      </c>
      <c r="H214" s="167" t="s">
        <v>1</v>
      </c>
      <c r="I214" s="169"/>
      <c r="L214" s="166"/>
      <c r="M214" s="170"/>
      <c r="T214" s="171"/>
      <c r="AT214" s="167" t="s">
        <v>384</v>
      </c>
      <c r="AU214" s="167" t="s">
        <v>83</v>
      </c>
      <c r="AV214" s="14" t="s">
        <v>83</v>
      </c>
      <c r="AW214" s="14" t="s">
        <v>32</v>
      </c>
      <c r="AX214" s="14" t="s">
        <v>76</v>
      </c>
      <c r="AY214" s="167" t="s">
        <v>375</v>
      </c>
    </row>
    <row r="215" spans="2:65" s="1" customFormat="1" ht="16.5" customHeight="1" x14ac:dyDescent="0.2">
      <c r="B215" s="32"/>
      <c r="C215" s="138" t="s">
        <v>463</v>
      </c>
      <c r="D215" s="138" t="s">
        <v>377</v>
      </c>
      <c r="E215" s="139" t="s">
        <v>2873</v>
      </c>
      <c r="F215" s="140" t="s">
        <v>2874</v>
      </c>
      <c r="G215" s="141" t="s">
        <v>641</v>
      </c>
      <c r="H215" s="142">
        <v>543</v>
      </c>
      <c r="I215" s="143"/>
      <c r="J215" s="144">
        <f>ROUND(I215*H215,2)</f>
        <v>0</v>
      </c>
      <c r="K215" s="140" t="s">
        <v>381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382</v>
      </c>
      <c r="AT215" s="149" t="s">
        <v>377</v>
      </c>
      <c r="AU215" s="149" t="s">
        <v>83</v>
      </c>
      <c r="AY215" s="17" t="s">
        <v>375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382</v>
      </c>
      <c r="BM215" s="149" t="s">
        <v>5997</v>
      </c>
    </row>
    <row r="216" spans="2:65" s="12" customFormat="1" ht="11.25" x14ac:dyDescent="0.2">
      <c r="B216" s="151"/>
      <c r="D216" s="152" t="s">
        <v>384</v>
      </c>
      <c r="E216" s="153" t="s">
        <v>1</v>
      </c>
      <c r="F216" s="154" t="s">
        <v>1033</v>
      </c>
      <c r="H216" s="155">
        <v>89</v>
      </c>
      <c r="I216" s="156"/>
      <c r="L216" s="151"/>
      <c r="M216" s="157"/>
      <c r="T216" s="158"/>
      <c r="AT216" s="153" t="s">
        <v>384</v>
      </c>
      <c r="AU216" s="153" t="s">
        <v>83</v>
      </c>
      <c r="AV216" s="12" t="s">
        <v>85</v>
      </c>
      <c r="AW216" s="12" t="s">
        <v>32</v>
      </c>
      <c r="AX216" s="12" t="s">
        <v>76</v>
      </c>
      <c r="AY216" s="153" t="s">
        <v>375</v>
      </c>
    </row>
    <row r="217" spans="2:65" s="12" customFormat="1" ht="11.25" x14ac:dyDescent="0.2">
      <c r="B217" s="151"/>
      <c r="D217" s="152" t="s">
        <v>384</v>
      </c>
      <c r="E217" s="153" t="s">
        <v>1</v>
      </c>
      <c r="F217" s="154" t="s">
        <v>688</v>
      </c>
      <c r="H217" s="155">
        <v>45</v>
      </c>
      <c r="I217" s="156"/>
      <c r="L217" s="151"/>
      <c r="M217" s="157"/>
      <c r="T217" s="158"/>
      <c r="AT217" s="153" t="s">
        <v>384</v>
      </c>
      <c r="AU217" s="153" t="s">
        <v>83</v>
      </c>
      <c r="AV217" s="12" t="s">
        <v>85</v>
      </c>
      <c r="AW217" s="12" t="s">
        <v>32</v>
      </c>
      <c r="AX217" s="12" t="s">
        <v>76</v>
      </c>
      <c r="AY217" s="153" t="s">
        <v>375</v>
      </c>
    </row>
    <row r="218" spans="2:65" s="12" customFormat="1" ht="11.25" x14ac:dyDescent="0.2">
      <c r="B218" s="151"/>
      <c r="D218" s="152" t="s">
        <v>384</v>
      </c>
      <c r="E218" s="153" t="s">
        <v>1</v>
      </c>
      <c r="F218" s="154" t="s">
        <v>7</v>
      </c>
      <c r="H218" s="155">
        <v>21</v>
      </c>
      <c r="I218" s="156"/>
      <c r="L218" s="151"/>
      <c r="M218" s="157"/>
      <c r="T218" s="158"/>
      <c r="AT218" s="153" t="s">
        <v>384</v>
      </c>
      <c r="AU218" s="153" t="s">
        <v>83</v>
      </c>
      <c r="AV218" s="12" t="s">
        <v>85</v>
      </c>
      <c r="AW218" s="12" t="s">
        <v>32</v>
      </c>
      <c r="AX218" s="12" t="s">
        <v>76</v>
      </c>
      <c r="AY218" s="153" t="s">
        <v>375</v>
      </c>
    </row>
    <row r="219" spans="2:65" s="12" customFormat="1" ht="11.25" x14ac:dyDescent="0.2">
      <c r="B219" s="151"/>
      <c r="D219" s="152" t="s">
        <v>384</v>
      </c>
      <c r="E219" s="153" t="s">
        <v>1</v>
      </c>
      <c r="F219" s="154" t="s">
        <v>549</v>
      </c>
      <c r="H219" s="155">
        <v>24</v>
      </c>
      <c r="I219" s="156"/>
      <c r="L219" s="151"/>
      <c r="M219" s="157"/>
      <c r="T219" s="158"/>
      <c r="AT219" s="153" t="s">
        <v>384</v>
      </c>
      <c r="AU219" s="153" t="s">
        <v>83</v>
      </c>
      <c r="AV219" s="12" t="s">
        <v>85</v>
      </c>
      <c r="AW219" s="12" t="s">
        <v>32</v>
      </c>
      <c r="AX219" s="12" t="s">
        <v>76</v>
      </c>
      <c r="AY219" s="153" t="s">
        <v>375</v>
      </c>
    </row>
    <row r="220" spans="2:65" s="12" customFormat="1" ht="11.25" x14ac:dyDescent="0.2">
      <c r="B220" s="151"/>
      <c r="D220" s="152" t="s">
        <v>384</v>
      </c>
      <c r="E220" s="153" t="s">
        <v>1</v>
      </c>
      <c r="F220" s="154" t="s">
        <v>559</v>
      </c>
      <c r="H220" s="155">
        <v>26</v>
      </c>
      <c r="I220" s="156"/>
      <c r="L220" s="151"/>
      <c r="M220" s="157"/>
      <c r="T220" s="158"/>
      <c r="AT220" s="153" t="s">
        <v>384</v>
      </c>
      <c r="AU220" s="153" t="s">
        <v>83</v>
      </c>
      <c r="AV220" s="12" t="s">
        <v>85</v>
      </c>
      <c r="AW220" s="12" t="s">
        <v>32</v>
      </c>
      <c r="AX220" s="12" t="s">
        <v>76</v>
      </c>
      <c r="AY220" s="153" t="s">
        <v>375</v>
      </c>
    </row>
    <row r="221" spans="2:65" s="12" customFormat="1" ht="11.25" x14ac:dyDescent="0.2">
      <c r="B221" s="151"/>
      <c r="D221" s="152" t="s">
        <v>384</v>
      </c>
      <c r="E221" s="153" t="s">
        <v>1</v>
      </c>
      <c r="F221" s="154" t="s">
        <v>563</v>
      </c>
      <c r="H221" s="155">
        <v>27</v>
      </c>
      <c r="I221" s="156"/>
      <c r="L221" s="151"/>
      <c r="M221" s="157"/>
      <c r="T221" s="158"/>
      <c r="AT221" s="153" t="s">
        <v>384</v>
      </c>
      <c r="AU221" s="153" t="s">
        <v>83</v>
      </c>
      <c r="AV221" s="12" t="s">
        <v>85</v>
      </c>
      <c r="AW221" s="12" t="s">
        <v>32</v>
      </c>
      <c r="AX221" s="12" t="s">
        <v>76</v>
      </c>
      <c r="AY221" s="153" t="s">
        <v>375</v>
      </c>
    </row>
    <row r="222" spans="2:65" s="12" customFormat="1" ht="11.25" x14ac:dyDescent="0.2">
      <c r="B222" s="151"/>
      <c r="D222" s="152" t="s">
        <v>384</v>
      </c>
      <c r="E222" s="153" t="s">
        <v>1</v>
      </c>
      <c r="F222" s="154" t="s">
        <v>733</v>
      </c>
      <c r="H222" s="155">
        <v>54</v>
      </c>
      <c r="I222" s="156"/>
      <c r="L222" s="151"/>
      <c r="M222" s="157"/>
      <c r="T222" s="158"/>
      <c r="AT222" s="153" t="s">
        <v>384</v>
      </c>
      <c r="AU222" s="153" t="s">
        <v>83</v>
      </c>
      <c r="AV222" s="12" t="s">
        <v>85</v>
      </c>
      <c r="AW222" s="12" t="s">
        <v>32</v>
      </c>
      <c r="AX222" s="12" t="s">
        <v>76</v>
      </c>
      <c r="AY222" s="153" t="s">
        <v>375</v>
      </c>
    </row>
    <row r="223" spans="2:65" s="12" customFormat="1" ht="11.25" x14ac:dyDescent="0.2">
      <c r="B223" s="151"/>
      <c r="D223" s="152" t="s">
        <v>384</v>
      </c>
      <c r="E223" s="153" t="s">
        <v>1</v>
      </c>
      <c r="F223" s="154" t="s">
        <v>822</v>
      </c>
      <c r="H223" s="155">
        <v>64</v>
      </c>
      <c r="I223" s="156"/>
      <c r="L223" s="151"/>
      <c r="M223" s="157"/>
      <c r="T223" s="158"/>
      <c r="AT223" s="153" t="s">
        <v>384</v>
      </c>
      <c r="AU223" s="153" t="s">
        <v>83</v>
      </c>
      <c r="AV223" s="12" t="s">
        <v>85</v>
      </c>
      <c r="AW223" s="12" t="s">
        <v>32</v>
      </c>
      <c r="AX223" s="12" t="s">
        <v>76</v>
      </c>
      <c r="AY223" s="153" t="s">
        <v>375</v>
      </c>
    </row>
    <row r="224" spans="2:65" s="12" customFormat="1" ht="11.25" x14ac:dyDescent="0.2">
      <c r="B224" s="151"/>
      <c r="D224" s="152" t="s">
        <v>384</v>
      </c>
      <c r="E224" s="153" t="s">
        <v>1</v>
      </c>
      <c r="F224" s="154" t="s">
        <v>782</v>
      </c>
      <c r="H224" s="155">
        <v>57</v>
      </c>
      <c r="I224" s="156"/>
      <c r="L224" s="151"/>
      <c r="M224" s="157"/>
      <c r="T224" s="158"/>
      <c r="AT224" s="153" t="s">
        <v>384</v>
      </c>
      <c r="AU224" s="153" t="s">
        <v>83</v>
      </c>
      <c r="AV224" s="12" t="s">
        <v>85</v>
      </c>
      <c r="AW224" s="12" t="s">
        <v>32</v>
      </c>
      <c r="AX224" s="12" t="s">
        <v>76</v>
      </c>
      <c r="AY224" s="153" t="s">
        <v>375</v>
      </c>
    </row>
    <row r="225" spans="2:65" s="12" customFormat="1" ht="11.25" x14ac:dyDescent="0.2">
      <c r="B225" s="151"/>
      <c r="D225" s="152" t="s">
        <v>384</v>
      </c>
      <c r="E225" s="153" t="s">
        <v>1</v>
      </c>
      <c r="F225" s="154" t="s">
        <v>733</v>
      </c>
      <c r="H225" s="155">
        <v>54</v>
      </c>
      <c r="I225" s="156"/>
      <c r="L225" s="151"/>
      <c r="M225" s="157"/>
      <c r="T225" s="158"/>
      <c r="AT225" s="153" t="s">
        <v>384</v>
      </c>
      <c r="AU225" s="153" t="s">
        <v>83</v>
      </c>
      <c r="AV225" s="12" t="s">
        <v>85</v>
      </c>
      <c r="AW225" s="12" t="s">
        <v>32</v>
      </c>
      <c r="AX225" s="12" t="s">
        <v>76</v>
      </c>
      <c r="AY225" s="153" t="s">
        <v>375</v>
      </c>
    </row>
    <row r="226" spans="2:65" s="12" customFormat="1" ht="11.25" x14ac:dyDescent="0.2">
      <c r="B226" s="151"/>
      <c r="D226" s="152" t="s">
        <v>384</v>
      </c>
      <c r="E226" s="153" t="s">
        <v>1</v>
      </c>
      <c r="F226" s="154" t="s">
        <v>982</v>
      </c>
      <c r="H226" s="155">
        <v>82</v>
      </c>
      <c r="I226" s="156"/>
      <c r="L226" s="151"/>
      <c r="M226" s="157"/>
      <c r="T226" s="158"/>
      <c r="AT226" s="153" t="s">
        <v>384</v>
      </c>
      <c r="AU226" s="153" t="s">
        <v>83</v>
      </c>
      <c r="AV226" s="12" t="s">
        <v>85</v>
      </c>
      <c r="AW226" s="12" t="s">
        <v>32</v>
      </c>
      <c r="AX226" s="12" t="s">
        <v>76</v>
      </c>
      <c r="AY226" s="153" t="s">
        <v>375</v>
      </c>
    </row>
    <row r="227" spans="2:65" s="13" customFormat="1" ht="11.25" x14ac:dyDescent="0.2">
      <c r="B227" s="159"/>
      <c r="D227" s="152" t="s">
        <v>384</v>
      </c>
      <c r="E227" s="160" t="s">
        <v>1</v>
      </c>
      <c r="F227" s="161" t="s">
        <v>387</v>
      </c>
      <c r="H227" s="162">
        <v>543</v>
      </c>
      <c r="I227" s="163"/>
      <c r="L227" s="159"/>
      <c r="M227" s="164"/>
      <c r="T227" s="165"/>
      <c r="AT227" s="160" t="s">
        <v>384</v>
      </c>
      <c r="AU227" s="160" t="s">
        <v>83</v>
      </c>
      <c r="AV227" s="13" t="s">
        <v>382</v>
      </c>
      <c r="AW227" s="13" t="s">
        <v>32</v>
      </c>
      <c r="AX227" s="13" t="s">
        <v>83</v>
      </c>
      <c r="AY227" s="160" t="s">
        <v>375</v>
      </c>
    </row>
    <row r="228" spans="2:65" s="14" customFormat="1" ht="11.25" x14ac:dyDescent="0.2">
      <c r="B228" s="166"/>
      <c r="D228" s="152" t="s">
        <v>384</v>
      </c>
      <c r="E228" s="167" t="s">
        <v>1</v>
      </c>
      <c r="F228" s="168" t="s">
        <v>2840</v>
      </c>
      <c r="H228" s="167" t="s">
        <v>1</v>
      </c>
      <c r="I228" s="169"/>
      <c r="L228" s="166"/>
      <c r="M228" s="170"/>
      <c r="T228" s="171"/>
      <c r="AT228" s="167" t="s">
        <v>384</v>
      </c>
      <c r="AU228" s="167" t="s">
        <v>83</v>
      </c>
      <c r="AV228" s="14" t="s">
        <v>83</v>
      </c>
      <c r="AW228" s="14" t="s">
        <v>32</v>
      </c>
      <c r="AX228" s="14" t="s">
        <v>76</v>
      </c>
      <c r="AY228" s="167" t="s">
        <v>375</v>
      </c>
    </row>
    <row r="229" spans="2:65" s="1" customFormat="1" ht="16.5" customHeight="1" x14ac:dyDescent="0.2">
      <c r="B229" s="32"/>
      <c r="C229" s="138" t="s">
        <v>467</v>
      </c>
      <c r="D229" s="138" t="s">
        <v>377</v>
      </c>
      <c r="E229" s="139" t="s">
        <v>2876</v>
      </c>
      <c r="F229" s="140" t="s">
        <v>2877</v>
      </c>
      <c r="G229" s="141" t="s">
        <v>641</v>
      </c>
      <c r="H229" s="142">
        <v>1825</v>
      </c>
      <c r="I229" s="143"/>
      <c r="J229" s="144">
        <f>ROUND(I229*H229,2)</f>
        <v>0</v>
      </c>
      <c r="K229" s="140" t="s">
        <v>381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382</v>
      </c>
      <c r="AT229" s="149" t="s">
        <v>377</v>
      </c>
      <c r="AU229" s="149" t="s">
        <v>83</v>
      </c>
      <c r="AY229" s="17" t="s">
        <v>375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382</v>
      </c>
      <c r="BM229" s="149" t="s">
        <v>5998</v>
      </c>
    </row>
    <row r="230" spans="2:65" s="12" customFormat="1" ht="11.25" x14ac:dyDescent="0.2">
      <c r="B230" s="151"/>
      <c r="D230" s="152" t="s">
        <v>384</v>
      </c>
      <c r="E230" s="153" t="s">
        <v>1</v>
      </c>
      <c r="F230" s="154" t="s">
        <v>696</v>
      </c>
      <c r="H230" s="155">
        <v>47</v>
      </c>
      <c r="I230" s="156"/>
      <c r="L230" s="151"/>
      <c r="M230" s="157"/>
      <c r="T230" s="158"/>
      <c r="AT230" s="153" t="s">
        <v>384</v>
      </c>
      <c r="AU230" s="153" t="s">
        <v>83</v>
      </c>
      <c r="AV230" s="12" t="s">
        <v>85</v>
      </c>
      <c r="AW230" s="12" t="s">
        <v>32</v>
      </c>
      <c r="AX230" s="12" t="s">
        <v>76</v>
      </c>
      <c r="AY230" s="153" t="s">
        <v>375</v>
      </c>
    </row>
    <row r="231" spans="2:65" s="12" customFormat="1" ht="11.25" x14ac:dyDescent="0.2">
      <c r="B231" s="151"/>
      <c r="D231" s="152" t="s">
        <v>384</v>
      </c>
      <c r="E231" s="153" t="s">
        <v>1</v>
      </c>
      <c r="F231" s="154" t="s">
        <v>1127</v>
      </c>
      <c r="H231" s="155">
        <v>98</v>
      </c>
      <c r="I231" s="156"/>
      <c r="L231" s="151"/>
      <c r="M231" s="157"/>
      <c r="T231" s="158"/>
      <c r="AT231" s="153" t="s">
        <v>384</v>
      </c>
      <c r="AU231" s="153" t="s">
        <v>83</v>
      </c>
      <c r="AV231" s="12" t="s">
        <v>85</v>
      </c>
      <c r="AW231" s="12" t="s">
        <v>32</v>
      </c>
      <c r="AX231" s="12" t="s">
        <v>76</v>
      </c>
      <c r="AY231" s="153" t="s">
        <v>375</v>
      </c>
    </row>
    <row r="232" spans="2:65" s="12" customFormat="1" ht="11.25" x14ac:dyDescent="0.2">
      <c r="B232" s="151"/>
      <c r="D232" s="152" t="s">
        <v>384</v>
      </c>
      <c r="E232" s="153" t="s">
        <v>1</v>
      </c>
      <c r="F232" s="154" t="s">
        <v>733</v>
      </c>
      <c r="H232" s="155">
        <v>54</v>
      </c>
      <c r="I232" s="156"/>
      <c r="L232" s="151"/>
      <c r="M232" s="157"/>
      <c r="T232" s="158"/>
      <c r="AT232" s="153" t="s">
        <v>384</v>
      </c>
      <c r="AU232" s="153" t="s">
        <v>83</v>
      </c>
      <c r="AV232" s="12" t="s">
        <v>85</v>
      </c>
      <c r="AW232" s="12" t="s">
        <v>32</v>
      </c>
      <c r="AX232" s="12" t="s">
        <v>76</v>
      </c>
      <c r="AY232" s="153" t="s">
        <v>375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1273</v>
      </c>
      <c r="H233" s="155">
        <v>124</v>
      </c>
      <c r="I233" s="156"/>
      <c r="L233" s="151"/>
      <c r="M233" s="157"/>
      <c r="T233" s="158"/>
      <c r="AT233" s="153" t="s">
        <v>384</v>
      </c>
      <c r="AU233" s="153" t="s">
        <v>83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2" customFormat="1" ht="11.25" x14ac:dyDescent="0.2">
      <c r="B234" s="151"/>
      <c r="D234" s="152" t="s">
        <v>384</v>
      </c>
      <c r="E234" s="153" t="s">
        <v>1</v>
      </c>
      <c r="F234" s="154" t="s">
        <v>1285</v>
      </c>
      <c r="H234" s="155">
        <v>126</v>
      </c>
      <c r="I234" s="156"/>
      <c r="L234" s="151"/>
      <c r="M234" s="157"/>
      <c r="T234" s="158"/>
      <c r="AT234" s="153" t="s">
        <v>384</v>
      </c>
      <c r="AU234" s="153" t="s">
        <v>83</v>
      </c>
      <c r="AV234" s="12" t="s">
        <v>85</v>
      </c>
      <c r="AW234" s="12" t="s">
        <v>32</v>
      </c>
      <c r="AX234" s="12" t="s">
        <v>76</v>
      </c>
      <c r="AY234" s="153" t="s">
        <v>375</v>
      </c>
    </row>
    <row r="235" spans="2:65" s="12" customFormat="1" ht="11.25" x14ac:dyDescent="0.2">
      <c r="B235" s="151"/>
      <c r="D235" s="152" t="s">
        <v>384</v>
      </c>
      <c r="E235" s="153" t="s">
        <v>1</v>
      </c>
      <c r="F235" s="154" t="s">
        <v>473</v>
      </c>
      <c r="H235" s="155">
        <v>14</v>
      </c>
      <c r="I235" s="156"/>
      <c r="L235" s="151"/>
      <c r="M235" s="157"/>
      <c r="T235" s="158"/>
      <c r="AT235" s="153" t="s">
        <v>384</v>
      </c>
      <c r="AU235" s="153" t="s">
        <v>83</v>
      </c>
      <c r="AV235" s="12" t="s">
        <v>85</v>
      </c>
      <c r="AW235" s="12" t="s">
        <v>32</v>
      </c>
      <c r="AX235" s="12" t="s">
        <v>76</v>
      </c>
      <c r="AY235" s="153" t="s">
        <v>375</v>
      </c>
    </row>
    <row r="236" spans="2:65" s="12" customFormat="1" ht="11.25" x14ac:dyDescent="0.2">
      <c r="B236" s="151"/>
      <c r="D236" s="152" t="s">
        <v>384</v>
      </c>
      <c r="E236" s="153" t="s">
        <v>1</v>
      </c>
      <c r="F236" s="154" t="s">
        <v>778</v>
      </c>
      <c r="H236" s="155">
        <v>56</v>
      </c>
      <c r="I236" s="156"/>
      <c r="L236" s="151"/>
      <c r="M236" s="157"/>
      <c r="T236" s="158"/>
      <c r="AT236" s="153" t="s">
        <v>384</v>
      </c>
      <c r="AU236" s="153" t="s">
        <v>83</v>
      </c>
      <c r="AV236" s="12" t="s">
        <v>85</v>
      </c>
      <c r="AW236" s="12" t="s">
        <v>32</v>
      </c>
      <c r="AX236" s="12" t="s">
        <v>76</v>
      </c>
      <c r="AY236" s="153" t="s">
        <v>375</v>
      </c>
    </row>
    <row r="237" spans="2:65" s="12" customFormat="1" ht="11.25" x14ac:dyDescent="0.2">
      <c r="B237" s="151"/>
      <c r="D237" s="152" t="s">
        <v>384</v>
      </c>
      <c r="E237" s="153" t="s">
        <v>1</v>
      </c>
      <c r="F237" s="154" t="s">
        <v>700</v>
      </c>
      <c r="H237" s="155">
        <v>48</v>
      </c>
      <c r="I237" s="156"/>
      <c r="L237" s="151"/>
      <c r="M237" s="157"/>
      <c r="T237" s="158"/>
      <c r="AT237" s="153" t="s">
        <v>384</v>
      </c>
      <c r="AU237" s="153" t="s">
        <v>83</v>
      </c>
      <c r="AV237" s="12" t="s">
        <v>85</v>
      </c>
      <c r="AW237" s="12" t="s">
        <v>32</v>
      </c>
      <c r="AX237" s="12" t="s">
        <v>76</v>
      </c>
      <c r="AY237" s="153" t="s">
        <v>375</v>
      </c>
    </row>
    <row r="238" spans="2:65" s="12" customFormat="1" ht="11.25" x14ac:dyDescent="0.2">
      <c r="B238" s="151"/>
      <c r="D238" s="152" t="s">
        <v>384</v>
      </c>
      <c r="E238" s="153" t="s">
        <v>1</v>
      </c>
      <c r="F238" s="154" t="s">
        <v>692</v>
      </c>
      <c r="H238" s="155">
        <v>46</v>
      </c>
      <c r="I238" s="156"/>
      <c r="L238" s="151"/>
      <c r="M238" s="157"/>
      <c r="T238" s="158"/>
      <c r="AT238" s="153" t="s">
        <v>384</v>
      </c>
      <c r="AU238" s="153" t="s">
        <v>83</v>
      </c>
      <c r="AV238" s="12" t="s">
        <v>85</v>
      </c>
      <c r="AW238" s="12" t="s">
        <v>32</v>
      </c>
      <c r="AX238" s="12" t="s">
        <v>76</v>
      </c>
      <c r="AY238" s="153" t="s">
        <v>375</v>
      </c>
    </row>
    <row r="239" spans="2:65" s="12" customFormat="1" ht="11.25" x14ac:dyDescent="0.2">
      <c r="B239" s="151"/>
      <c r="D239" s="152" t="s">
        <v>384</v>
      </c>
      <c r="E239" s="153" t="s">
        <v>1</v>
      </c>
      <c r="F239" s="154" t="s">
        <v>7</v>
      </c>
      <c r="H239" s="155">
        <v>21</v>
      </c>
      <c r="I239" s="156"/>
      <c r="L239" s="151"/>
      <c r="M239" s="157"/>
      <c r="T239" s="158"/>
      <c r="AT239" s="153" t="s">
        <v>384</v>
      </c>
      <c r="AU239" s="153" t="s">
        <v>83</v>
      </c>
      <c r="AV239" s="12" t="s">
        <v>85</v>
      </c>
      <c r="AW239" s="12" t="s">
        <v>32</v>
      </c>
      <c r="AX239" s="12" t="s">
        <v>76</v>
      </c>
      <c r="AY239" s="153" t="s">
        <v>375</v>
      </c>
    </row>
    <row r="240" spans="2:65" s="12" customFormat="1" ht="11.25" x14ac:dyDescent="0.2">
      <c r="B240" s="151"/>
      <c r="D240" s="152" t="s">
        <v>384</v>
      </c>
      <c r="E240" s="153" t="s">
        <v>1</v>
      </c>
      <c r="F240" s="154" t="s">
        <v>1093</v>
      </c>
      <c r="H240" s="155">
        <v>94</v>
      </c>
      <c r="I240" s="156"/>
      <c r="L240" s="151"/>
      <c r="M240" s="157"/>
      <c r="T240" s="158"/>
      <c r="AT240" s="153" t="s">
        <v>384</v>
      </c>
      <c r="AU240" s="153" t="s">
        <v>83</v>
      </c>
      <c r="AV240" s="12" t="s">
        <v>85</v>
      </c>
      <c r="AW240" s="12" t="s">
        <v>32</v>
      </c>
      <c r="AX240" s="12" t="s">
        <v>76</v>
      </c>
      <c r="AY240" s="153" t="s">
        <v>375</v>
      </c>
    </row>
    <row r="241" spans="2:65" s="12" customFormat="1" ht="11.25" x14ac:dyDescent="0.2">
      <c r="B241" s="151"/>
      <c r="D241" s="152" t="s">
        <v>384</v>
      </c>
      <c r="E241" s="153" t="s">
        <v>1</v>
      </c>
      <c r="F241" s="154" t="s">
        <v>788</v>
      </c>
      <c r="H241" s="155">
        <v>58</v>
      </c>
      <c r="I241" s="156"/>
      <c r="L241" s="151"/>
      <c r="M241" s="157"/>
      <c r="T241" s="158"/>
      <c r="AT241" s="153" t="s">
        <v>384</v>
      </c>
      <c r="AU241" s="153" t="s">
        <v>83</v>
      </c>
      <c r="AV241" s="12" t="s">
        <v>85</v>
      </c>
      <c r="AW241" s="12" t="s">
        <v>32</v>
      </c>
      <c r="AX241" s="12" t="s">
        <v>76</v>
      </c>
      <c r="AY241" s="153" t="s">
        <v>375</v>
      </c>
    </row>
    <row r="242" spans="2:65" s="12" customFormat="1" ht="11.25" x14ac:dyDescent="0.2">
      <c r="B242" s="151"/>
      <c r="D242" s="152" t="s">
        <v>384</v>
      </c>
      <c r="E242" s="153" t="s">
        <v>1</v>
      </c>
      <c r="F242" s="154" t="s">
        <v>805</v>
      </c>
      <c r="H242" s="155">
        <v>61</v>
      </c>
      <c r="I242" s="156"/>
      <c r="L242" s="151"/>
      <c r="M242" s="157"/>
      <c r="T242" s="158"/>
      <c r="AT242" s="153" t="s">
        <v>384</v>
      </c>
      <c r="AU242" s="153" t="s">
        <v>83</v>
      </c>
      <c r="AV242" s="12" t="s">
        <v>85</v>
      </c>
      <c r="AW242" s="12" t="s">
        <v>32</v>
      </c>
      <c r="AX242" s="12" t="s">
        <v>76</v>
      </c>
      <c r="AY242" s="153" t="s">
        <v>375</v>
      </c>
    </row>
    <row r="243" spans="2:65" s="12" customFormat="1" ht="11.25" x14ac:dyDescent="0.2">
      <c r="B243" s="151"/>
      <c r="D243" s="152" t="s">
        <v>384</v>
      </c>
      <c r="E243" s="153" t="s">
        <v>1</v>
      </c>
      <c r="F243" s="154" t="s">
        <v>688</v>
      </c>
      <c r="H243" s="155">
        <v>45</v>
      </c>
      <c r="I243" s="156"/>
      <c r="L243" s="151"/>
      <c r="M243" s="157"/>
      <c r="T243" s="158"/>
      <c r="AT243" s="153" t="s">
        <v>384</v>
      </c>
      <c r="AU243" s="153" t="s">
        <v>83</v>
      </c>
      <c r="AV243" s="12" t="s">
        <v>85</v>
      </c>
      <c r="AW243" s="12" t="s">
        <v>32</v>
      </c>
      <c r="AX243" s="12" t="s">
        <v>76</v>
      </c>
      <c r="AY243" s="153" t="s">
        <v>375</v>
      </c>
    </row>
    <row r="244" spans="2:65" s="12" customFormat="1" ht="11.25" x14ac:dyDescent="0.2">
      <c r="B244" s="151"/>
      <c r="D244" s="152" t="s">
        <v>384</v>
      </c>
      <c r="E244" s="153" t="s">
        <v>1</v>
      </c>
      <c r="F244" s="154" t="s">
        <v>1243</v>
      </c>
      <c r="H244" s="155">
        <v>120</v>
      </c>
      <c r="I244" s="156"/>
      <c r="L244" s="151"/>
      <c r="M244" s="157"/>
      <c r="T244" s="158"/>
      <c r="AT244" s="153" t="s">
        <v>384</v>
      </c>
      <c r="AU244" s="153" t="s">
        <v>83</v>
      </c>
      <c r="AV244" s="12" t="s">
        <v>85</v>
      </c>
      <c r="AW244" s="12" t="s">
        <v>32</v>
      </c>
      <c r="AX244" s="12" t="s">
        <v>76</v>
      </c>
      <c r="AY244" s="153" t="s">
        <v>375</v>
      </c>
    </row>
    <row r="245" spans="2:65" s="12" customFormat="1" ht="11.25" x14ac:dyDescent="0.2">
      <c r="B245" s="151"/>
      <c r="D245" s="152" t="s">
        <v>384</v>
      </c>
      <c r="E245" s="153" t="s">
        <v>1</v>
      </c>
      <c r="F245" s="154" t="s">
        <v>1327</v>
      </c>
      <c r="H245" s="155">
        <v>134</v>
      </c>
      <c r="I245" s="156"/>
      <c r="L245" s="151"/>
      <c r="M245" s="157"/>
      <c r="T245" s="158"/>
      <c r="AT245" s="153" t="s">
        <v>384</v>
      </c>
      <c r="AU245" s="153" t="s">
        <v>83</v>
      </c>
      <c r="AV245" s="12" t="s">
        <v>85</v>
      </c>
      <c r="AW245" s="12" t="s">
        <v>32</v>
      </c>
      <c r="AX245" s="12" t="s">
        <v>76</v>
      </c>
      <c r="AY245" s="153" t="s">
        <v>375</v>
      </c>
    </row>
    <row r="246" spans="2:65" s="12" customFormat="1" ht="11.25" x14ac:dyDescent="0.2">
      <c r="B246" s="151"/>
      <c r="D246" s="152" t="s">
        <v>384</v>
      </c>
      <c r="E246" s="153" t="s">
        <v>1</v>
      </c>
      <c r="F246" s="154" t="s">
        <v>1093</v>
      </c>
      <c r="H246" s="155">
        <v>94</v>
      </c>
      <c r="I246" s="156"/>
      <c r="L246" s="151"/>
      <c r="M246" s="157"/>
      <c r="T246" s="158"/>
      <c r="AT246" s="153" t="s">
        <v>384</v>
      </c>
      <c r="AU246" s="153" t="s">
        <v>83</v>
      </c>
      <c r="AV246" s="12" t="s">
        <v>85</v>
      </c>
      <c r="AW246" s="12" t="s">
        <v>32</v>
      </c>
      <c r="AX246" s="12" t="s">
        <v>76</v>
      </c>
      <c r="AY246" s="153" t="s">
        <v>375</v>
      </c>
    </row>
    <row r="247" spans="2:65" s="12" customFormat="1" ht="11.25" x14ac:dyDescent="0.2">
      <c r="B247" s="151"/>
      <c r="D247" s="152" t="s">
        <v>384</v>
      </c>
      <c r="E247" s="153" t="s">
        <v>1</v>
      </c>
      <c r="F247" s="154" t="s">
        <v>1853</v>
      </c>
      <c r="H247" s="155">
        <v>232</v>
      </c>
      <c r="I247" s="156"/>
      <c r="L247" s="151"/>
      <c r="M247" s="157"/>
      <c r="T247" s="158"/>
      <c r="AT247" s="153" t="s">
        <v>384</v>
      </c>
      <c r="AU247" s="153" t="s">
        <v>83</v>
      </c>
      <c r="AV247" s="12" t="s">
        <v>85</v>
      </c>
      <c r="AW247" s="12" t="s">
        <v>32</v>
      </c>
      <c r="AX247" s="12" t="s">
        <v>76</v>
      </c>
      <c r="AY247" s="153" t="s">
        <v>375</v>
      </c>
    </row>
    <row r="248" spans="2:65" s="12" customFormat="1" ht="11.25" x14ac:dyDescent="0.2">
      <c r="B248" s="151"/>
      <c r="D248" s="152" t="s">
        <v>384</v>
      </c>
      <c r="E248" s="153" t="s">
        <v>1</v>
      </c>
      <c r="F248" s="154" t="s">
        <v>1141</v>
      </c>
      <c r="H248" s="155">
        <v>101</v>
      </c>
      <c r="I248" s="156"/>
      <c r="L248" s="151"/>
      <c r="M248" s="157"/>
      <c r="T248" s="158"/>
      <c r="AT248" s="153" t="s">
        <v>384</v>
      </c>
      <c r="AU248" s="153" t="s">
        <v>83</v>
      </c>
      <c r="AV248" s="12" t="s">
        <v>85</v>
      </c>
      <c r="AW248" s="12" t="s">
        <v>32</v>
      </c>
      <c r="AX248" s="12" t="s">
        <v>76</v>
      </c>
      <c r="AY248" s="153" t="s">
        <v>375</v>
      </c>
    </row>
    <row r="249" spans="2:65" s="12" customFormat="1" ht="11.25" x14ac:dyDescent="0.2">
      <c r="B249" s="151"/>
      <c r="D249" s="152" t="s">
        <v>384</v>
      </c>
      <c r="E249" s="153" t="s">
        <v>1</v>
      </c>
      <c r="F249" s="154" t="s">
        <v>778</v>
      </c>
      <c r="H249" s="155">
        <v>56</v>
      </c>
      <c r="I249" s="156"/>
      <c r="L249" s="151"/>
      <c r="M249" s="157"/>
      <c r="T249" s="158"/>
      <c r="AT249" s="153" t="s">
        <v>384</v>
      </c>
      <c r="AU249" s="153" t="s">
        <v>83</v>
      </c>
      <c r="AV249" s="12" t="s">
        <v>85</v>
      </c>
      <c r="AW249" s="12" t="s">
        <v>32</v>
      </c>
      <c r="AX249" s="12" t="s">
        <v>76</v>
      </c>
      <c r="AY249" s="153" t="s">
        <v>375</v>
      </c>
    </row>
    <row r="250" spans="2:65" s="12" customFormat="1" ht="11.25" x14ac:dyDescent="0.2">
      <c r="B250" s="151"/>
      <c r="D250" s="152" t="s">
        <v>384</v>
      </c>
      <c r="E250" s="153" t="s">
        <v>1</v>
      </c>
      <c r="F250" s="154" t="s">
        <v>573</v>
      </c>
      <c r="H250" s="155">
        <v>29</v>
      </c>
      <c r="I250" s="156"/>
      <c r="L250" s="151"/>
      <c r="M250" s="157"/>
      <c r="T250" s="158"/>
      <c r="AT250" s="153" t="s">
        <v>384</v>
      </c>
      <c r="AU250" s="153" t="s">
        <v>83</v>
      </c>
      <c r="AV250" s="12" t="s">
        <v>85</v>
      </c>
      <c r="AW250" s="12" t="s">
        <v>32</v>
      </c>
      <c r="AX250" s="12" t="s">
        <v>76</v>
      </c>
      <c r="AY250" s="153" t="s">
        <v>375</v>
      </c>
    </row>
    <row r="251" spans="2:65" s="12" customFormat="1" ht="11.25" x14ac:dyDescent="0.2">
      <c r="B251" s="151"/>
      <c r="D251" s="152" t="s">
        <v>384</v>
      </c>
      <c r="E251" s="153" t="s">
        <v>1</v>
      </c>
      <c r="F251" s="154" t="s">
        <v>463</v>
      </c>
      <c r="H251" s="155">
        <v>12</v>
      </c>
      <c r="I251" s="156"/>
      <c r="L251" s="151"/>
      <c r="M251" s="157"/>
      <c r="T251" s="158"/>
      <c r="AT251" s="153" t="s">
        <v>384</v>
      </c>
      <c r="AU251" s="153" t="s">
        <v>83</v>
      </c>
      <c r="AV251" s="12" t="s">
        <v>85</v>
      </c>
      <c r="AW251" s="12" t="s">
        <v>32</v>
      </c>
      <c r="AX251" s="12" t="s">
        <v>76</v>
      </c>
      <c r="AY251" s="153" t="s">
        <v>375</v>
      </c>
    </row>
    <row r="252" spans="2:65" s="12" customFormat="1" ht="11.25" x14ac:dyDescent="0.2">
      <c r="B252" s="151"/>
      <c r="D252" s="152" t="s">
        <v>384</v>
      </c>
      <c r="E252" s="153" t="s">
        <v>1</v>
      </c>
      <c r="F252" s="154" t="s">
        <v>93</v>
      </c>
      <c r="H252" s="155">
        <v>3</v>
      </c>
      <c r="I252" s="156"/>
      <c r="L252" s="151"/>
      <c r="M252" s="157"/>
      <c r="T252" s="158"/>
      <c r="AT252" s="153" t="s">
        <v>384</v>
      </c>
      <c r="AU252" s="153" t="s">
        <v>83</v>
      </c>
      <c r="AV252" s="12" t="s">
        <v>85</v>
      </c>
      <c r="AW252" s="12" t="s">
        <v>32</v>
      </c>
      <c r="AX252" s="12" t="s">
        <v>76</v>
      </c>
      <c r="AY252" s="153" t="s">
        <v>375</v>
      </c>
    </row>
    <row r="253" spans="2:65" s="12" customFormat="1" ht="11.25" x14ac:dyDescent="0.2">
      <c r="B253" s="151"/>
      <c r="D253" s="152" t="s">
        <v>384</v>
      </c>
      <c r="E253" s="153" t="s">
        <v>1</v>
      </c>
      <c r="F253" s="154" t="s">
        <v>1420</v>
      </c>
      <c r="H253" s="155">
        <v>152</v>
      </c>
      <c r="I253" s="156"/>
      <c r="L253" s="151"/>
      <c r="M253" s="157"/>
      <c r="T253" s="158"/>
      <c r="AT253" s="153" t="s">
        <v>384</v>
      </c>
      <c r="AU253" s="153" t="s">
        <v>83</v>
      </c>
      <c r="AV253" s="12" t="s">
        <v>85</v>
      </c>
      <c r="AW253" s="12" t="s">
        <v>32</v>
      </c>
      <c r="AX253" s="12" t="s">
        <v>76</v>
      </c>
      <c r="AY253" s="153" t="s">
        <v>375</v>
      </c>
    </row>
    <row r="254" spans="2:65" s="13" customFormat="1" ht="11.25" x14ac:dyDescent="0.2">
      <c r="B254" s="159"/>
      <c r="D254" s="152" t="s">
        <v>384</v>
      </c>
      <c r="E254" s="160" t="s">
        <v>1</v>
      </c>
      <c r="F254" s="161" t="s">
        <v>387</v>
      </c>
      <c r="H254" s="162">
        <v>1825</v>
      </c>
      <c r="I254" s="163"/>
      <c r="L254" s="159"/>
      <c r="M254" s="164"/>
      <c r="T254" s="165"/>
      <c r="AT254" s="160" t="s">
        <v>384</v>
      </c>
      <c r="AU254" s="160" t="s">
        <v>83</v>
      </c>
      <c r="AV254" s="13" t="s">
        <v>382</v>
      </c>
      <c r="AW254" s="13" t="s">
        <v>32</v>
      </c>
      <c r="AX254" s="13" t="s">
        <v>83</v>
      </c>
      <c r="AY254" s="160" t="s">
        <v>375</v>
      </c>
    </row>
    <row r="255" spans="2:65" s="14" customFormat="1" ht="11.25" x14ac:dyDescent="0.2">
      <c r="B255" s="166"/>
      <c r="D255" s="152" t="s">
        <v>384</v>
      </c>
      <c r="E255" s="167" t="s">
        <v>1</v>
      </c>
      <c r="F255" s="168" t="s">
        <v>2840</v>
      </c>
      <c r="H255" s="167" t="s">
        <v>1</v>
      </c>
      <c r="I255" s="169"/>
      <c r="L255" s="166"/>
      <c r="M255" s="170"/>
      <c r="T255" s="171"/>
      <c r="AT255" s="167" t="s">
        <v>384</v>
      </c>
      <c r="AU255" s="167" t="s">
        <v>83</v>
      </c>
      <c r="AV255" s="14" t="s">
        <v>83</v>
      </c>
      <c r="AW255" s="14" t="s">
        <v>32</v>
      </c>
      <c r="AX255" s="14" t="s">
        <v>76</v>
      </c>
      <c r="AY255" s="167" t="s">
        <v>375</v>
      </c>
    </row>
    <row r="256" spans="2:65" s="1" customFormat="1" ht="16.5" customHeight="1" x14ac:dyDescent="0.2">
      <c r="B256" s="32"/>
      <c r="C256" s="138" t="s">
        <v>473</v>
      </c>
      <c r="D256" s="138" t="s">
        <v>377</v>
      </c>
      <c r="E256" s="139" t="s">
        <v>2879</v>
      </c>
      <c r="F256" s="140" t="s">
        <v>2880</v>
      </c>
      <c r="G256" s="141" t="s">
        <v>641</v>
      </c>
      <c r="H256" s="142">
        <v>1095</v>
      </c>
      <c r="I256" s="143"/>
      <c r="J256" s="144">
        <f>ROUND(I256*H256,2)</f>
        <v>0</v>
      </c>
      <c r="K256" s="140" t="s">
        <v>381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382</v>
      </c>
      <c r="AT256" s="149" t="s">
        <v>377</v>
      </c>
      <c r="AU256" s="149" t="s">
        <v>83</v>
      </c>
      <c r="AY256" s="17" t="s">
        <v>375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382</v>
      </c>
      <c r="BM256" s="149" t="s">
        <v>5999</v>
      </c>
    </row>
    <row r="257" spans="2:51" s="12" customFormat="1" ht="11.25" x14ac:dyDescent="0.2">
      <c r="B257" s="151"/>
      <c r="D257" s="152" t="s">
        <v>384</v>
      </c>
      <c r="E257" s="153" t="s">
        <v>1</v>
      </c>
      <c r="F257" s="154" t="s">
        <v>692</v>
      </c>
      <c r="H257" s="155">
        <v>46</v>
      </c>
      <c r="I257" s="156"/>
      <c r="L257" s="151"/>
      <c r="M257" s="157"/>
      <c r="T257" s="158"/>
      <c r="AT257" s="153" t="s">
        <v>384</v>
      </c>
      <c r="AU257" s="153" t="s">
        <v>83</v>
      </c>
      <c r="AV257" s="12" t="s">
        <v>85</v>
      </c>
      <c r="AW257" s="12" t="s">
        <v>32</v>
      </c>
      <c r="AX257" s="12" t="s">
        <v>76</v>
      </c>
      <c r="AY257" s="153" t="s">
        <v>375</v>
      </c>
    </row>
    <row r="258" spans="2:51" s="12" customFormat="1" ht="11.25" x14ac:dyDescent="0.2">
      <c r="B258" s="151"/>
      <c r="D258" s="152" t="s">
        <v>384</v>
      </c>
      <c r="E258" s="153" t="s">
        <v>1</v>
      </c>
      <c r="F258" s="154" t="s">
        <v>1145</v>
      </c>
      <c r="H258" s="155">
        <v>102</v>
      </c>
      <c r="I258" s="156"/>
      <c r="L258" s="151"/>
      <c r="M258" s="157"/>
      <c r="T258" s="158"/>
      <c r="AT258" s="153" t="s">
        <v>384</v>
      </c>
      <c r="AU258" s="153" t="s">
        <v>83</v>
      </c>
      <c r="AV258" s="12" t="s">
        <v>85</v>
      </c>
      <c r="AW258" s="12" t="s">
        <v>32</v>
      </c>
      <c r="AX258" s="12" t="s">
        <v>76</v>
      </c>
      <c r="AY258" s="153" t="s">
        <v>375</v>
      </c>
    </row>
    <row r="259" spans="2:51" s="12" customFormat="1" ht="11.25" x14ac:dyDescent="0.2">
      <c r="B259" s="151"/>
      <c r="D259" s="152" t="s">
        <v>384</v>
      </c>
      <c r="E259" s="153" t="s">
        <v>1</v>
      </c>
      <c r="F259" s="154" t="s">
        <v>822</v>
      </c>
      <c r="H259" s="155">
        <v>64</v>
      </c>
      <c r="I259" s="156"/>
      <c r="L259" s="151"/>
      <c r="M259" s="157"/>
      <c r="T259" s="158"/>
      <c r="AT259" s="153" t="s">
        <v>384</v>
      </c>
      <c r="AU259" s="153" t="s">
        <v>83</v>
      </c>
      <c r="AV259" s="12" t="s">
        <v>85</v>
      </c>
      <c r="AW259" s="12" t="s">
        <v>32</v>
      </c>
      <c r="AX259" s="12" t="s">
        <v>76</v>
      </c>
      <c r="AY259" s="153" t="s">
        <v>375</v>
      </c>
    </row>
    <row r="260" spans="2:51" s="12" customFormat="1" ht="11.25" x14ac:dyDescent="0.2">
      <c r="B260" s="151"/>
      <c r="D260" s="152" t="s">
        <v>384</v>
      </c>
      <c r="E260" s="153" t="s">
        <v>1</v>
      </c>
      <c r="F260" s="154" t="s">
        <v>778</v>
      </c>
      <c r="H260" s="155">
        <v>56</v>
      </c>
      <c r="I260" s="156"/>
      <c r="L260" s="151"/>
      <c r="M260" s="157"/>
      <c r="T260" s="158"/>
      <c r="AT260" s="153" t="s">
        <v>384</v>
      </c>
      <c r="AU260" s="153" t="s">
        <v>83</v>
      </c>
      <c r="AV260" s="12" t="s">
        <v>85</v>
      </c>
      <c r="AW260" s="12" t="s">
        <v>32</v>
      </c>
      <c r="AX260" s="12" t="s">
        <v>76</v>
      </c>
      <c r="AY260" s="153" t="s">
        <v>375</v>
      </c>
    </row>
    <row r="261" spans="2:51" s="12" customFormat="1" ht="11.25" x14ac:dyDescent="0.2">
      <c r="B261" s="151"/>
      <c r="D261" s="152" t="s">
        <v>384</v>
      </c>
      <c r="E261" s="153" t="s">
        <v>1</v>
      </c>
      <c r="F261" s="154" t="s">
        <v>581</v>
      </c>
      <c r="H261" s="155">
        <v>31</v>
      </c>
      <c r="I261" s="156"/>
      <c r="L261" s="151"/>
      <c r="M261" s="157"/>
      <c r="T261" s="158"/>
      <c r="AT261" s="153" t="s">
        <v>384</v>
      </c>
      <c r="AU261" s="153" t="s">
        <v>83</v>
      </c>
      <c r="AV261" s="12" t="s">
        <v>85</v>
      </c>
      <c r="AW261" s="12" t="s">
        <v>32</v>
      </c>
      <c r="AX261" s="12" t="s">
        <v>76</v>
      </c>
      <c r="AY261" s="153" t="s">
        <v>375</v>
      </c>
    </row>
    <row r="262" spans="2:51" s="12" customFormat="1" ht="11.25" x14ac:dyDescent="0.2">
      <c r="B262" s="151"/>
      <c r="D262" s="152" t="s">
        <v>384</v>
      </c>
      <c r="E262" s="153" t="s">
        <v>1</v>
      </c>
      <c r="F262" s="154" t="s">
        <v>688</v>
      </c>
      <c r="H262" s="155">
        <v>45</v>
      </c>
      <c r="I262" s="156"/>
      <c r="L262" s="151"/>
      <c r="M262" s="157"/>
      <c r="T262" s="158"/>
      <c r="AT262" s="153" t="s">
        <v>384</v>
      </c>
      <c r="AU262" s="153" t="s">
        <v>83</v>
      </c>
      <c r="AV262" s="12" t="s">
        <v>85</v>
      </c>
      <c r="AW262" s="12" t="s">
        <v>32</v>
      </c>
      <c r="AX262" s="12" t="s">
        <v>76</v>
      </c>
      <c r="AY262" s="153" t="s">
        <v>375</v>
      </c>
    </row>
    <row r="263" spans="2:51" s="12" customFormat="1" ht="11.25" x14ac:dyDescent="0.2">
      <c r="B263" s="151"/>
      <c r="D263" s="152" t="s">
        <v>384</v>
      </c>
      <c r="E263" s="153" t="s">
        <v>1</v>
      </c>
      <c r="F263" s="154" t="s">
        <v>7</v>
      </c>
      <c r="H263" s="155">
        <v>21</v>
      </c>
      <c r="I263" s="156"/>
      <c r="L263" s="151"/>
      <c r="M263" s="157"/>
      <c r="T263" s="158"/>
      <c r="AT263" s="153" t="s">
        <v>384</v>
      </c>
      <c r="AU263" s="153" t="s">
        <v>83</v>
      </c>
      <c r="AV263" s="12" t="s">
        <v>85</v>
      </c>
      <c r="AW263" s="12" t="s">
        <v>32</v>
      </c>
      <c r="AX263" s="12" t="s">
        <v>76</v>
      </c>
      <c r="AY263" s="153" t="s">
        <v>375</v>
      </c>
    </row>
    <row r="264" spans="2:51" s="12" customFormat="1" ht="11.25" x14ac:dyDescent="0.2">
      <c r="B264" s="151"/>
      <c r="D264" s="152" t="s">
        <v>384</v>
      </c>
      <c r="E264" s="153" t="s">
        <v>1</v>
      </c>
      <c r="F264" s="154" t="s">
        <v>778</v>
      </c>
      <c r="H264" s="155">
        <v>56</v>
      </c>
      <c r="I264" s="156"/>
      <c r="L264" s="151"/>
      <c r="M264" s="157"/>
      <c r="T264" s="158"/>
      <c r="AT264" s="153" t="s">
        <v>384</v>
      </c>
      <c r="AU264" s="153" t="s">
        <v>83</v>
      </c>
      <c r="AV264" s="12" t="s">
        <v>85</v>
      </c>
      <c r="AW264" s="12" t="s">
        <v>32</v>
      </c>
      <c r="AX264" s="12" t="s">
        <v>76</v>
      </c>
      <c r="AY264" s="153" t="s">
        <v>375</v>
      </c>
    </row>
    <row r="265" spans="2:51" s="12" customFormat="1" ht="11.25" x14ac:dyDescent="0.2">
      <c r="B265" s="151"/>
      <c r="D265" s="152" t="s">
        <v>384</v>
      </c>
      <c r="E265" s="153" t="s">
        <v>1</v>
      </c>
      <c r="F265" s="154" t="s">
        <v>700</v>
      </c>
      <c r="H265" s="155">
        <v>48</v>
      </c>
      <c r="I265" s="156"/>
      <c r="L265" s="151"/>
      <c r="M265" s="157"/>
      <c r="T265" s="158"/>
      <c r="AT265" s="153" t="s">
        <v>384</v>
      </c>
      <c r="AU265" s="153" t="s">
        <v>83</v>
      </c>
      <c r="AV265" s="12" t="s">
        <v>85</v>
      </c>
      <c r="AW265" s="12" t="s">
        <v>32</v>
      </c>
      <c r="AX265" s="12" t="s">
        <v>76</v>
      </c>
      <c r="AY265" s="153" t="s">
        <v>375</v>
      </c>
    </row>
    <row r="266" spans="2:51" s="12" customFormat="1" ht="11.25" x14ac:dyDescent="0.2">
      <c r="B266" s="151"/>
      <c r="D266" s="152" t="s">
        <v>384</v>
      </c>
      <c r="E266" s="153" t="s">
        <v>1</v>
      </c>
      <c r="F266" s="154" t="s">
        <v>778</v>
      </c>
      <c r="H266" s="155">
        <v>56</v>
      </c>
      <c r="I266" s="156"/>
      <c r="L266" s="151"/>
      <c r="M266" s="157"/>
      <c r="T266" s="158"/>
      <c r="AT266" s="153" t="s">
        <v>384</v>
      </c>
      <c r="AU266" s="153" t="s">
        <v>83</v>
      </c>
      <c r="AV266" s="12" t="s">
        <v>85</v>
      </c>
      <c r="AW266" s="12" t="s">
        <v>32</v>
      </c>
      <c r="AX266" s="12" t="s">
        <v>76</v>
      </c>
      <c r="AY266" s="153" t="s">
        <v>375</v>
      </c>
    </row>
    <row r="267" spans="2:51" s="12" customFormat="1" ht="11.25" x14ac:dyDescent="0.2">
      <c r="B267" s="151"/>
      <c r="D267" s="152" t="s">
        <v>384</v>
      </c>
      <c r="E267" s="153" t="s">
        <v>1</v>
      </c>
      <c r="F267" s="154" t="s">
        <v>688</v>
      </c>
      <c r="H267" s="155">
        <v>45</v>
      </c>
      <c r="I267" s="156"/>
      <c r="L267" s="151"/>
      <c r="M267" s="157"/>
      <c r="T267" s="158"/>
      <c r="AT267" s="153" t="s">
        <v>384</v>
      </c>
      <c r="AU267" s="153" t="s">
        <v>83</v>
      </c>
      <c r="AV267" s="12" t="s">
        <v>85</v>
      </c>
      <c r="AW267" s="12" t="s">
        <v>32</v>
      </c>
      <c r="AX267" s="12" t="s">
        <v>76</v>
      </c>
      <c r="AY267" s="153" t="s">
        <v>375</v>
      </c>
    </row>
    <row r="268" spans="2:51" s="12" customFormat="1" ht="11.25" x14ac:dyDescent="0.2">
      <c r="B268" s="151"/>
      <c r="D268" s="152" t="s">
        <v>384</v>
      </c>
      <c r="E268" s="153" t="s">
        <v>1</v>
      </c>
      <c r="F268" s="154" t="s">
        <v>1262</v>
      </c>
      <c r="H268" s="155">
        <v>123</v>
      </c>
      <c r="I268" s="156"/>
      <c r="L268" s="151"/>
      <c r="M268" s="157"/>
      <c r="T268" s="158"/>
      <c r="AT268" s="153" t="s">
        <v>384</v>
      </c>
      <c r="AU268" s="153" t="s">
        <v>83</v>
      </c>
      <c r="AV268" s="12" t="s">
        <v>85</v>
      </c>
      <c r="AW268" s="12" t="s">
        <v>32</v>
      </c>
      <c r="AX268" s="12" t="s">
        <v>76</v>
      </c>
      <c r="AY268" s="153" t="s">
        <v>375</v>
      </c>
    </row>
    <row r="269" spans="2:51" s="12" customFormat="1" ht="11.25" x14ac:dyDescent="0.2">
      <c r="B269" s="151"/>
      <c r="D269" s="152" t="s">
        <v>384</v>
      </c>
      <c r="E269" s="153" t="s">
        <v>1</v>
      </c>
      <c r="F269" s="154" t="s">
        <v>822</v>
      </c>
      <c r="H269" s="155">
        <v>64</v>
      </c>
      <c r="I269" s="156"/>
      <c r="L269" s="151"/>
      <c r="M269" s="157"/>
      <c r="T269" s="158"/>
      <c r="AT269" s="153" t="s">
        <v>384</v>
      </c>
      <c r="AU269" s="153" t="s">
        <v>83</v>
      </c>
      <c r="AV269" s="12" t="s">
        <v>85</v>
      </c>
      <c r="AW269" s="12" t="s">
        <v>32</v>
      </c>
      <c r="AX269" s="12" t="s">
        <v>76</v>
      </c>
      <c r="AY269" s="153" t="s">
        <v>375</v>
      </c>
    </row>
    <row r="270" spans="2:51" s="12" customFormat="1" ht="11.25" x14ac:dyDescent="0.2">
      <c r="B270" s="151"/>
      <c r="D270" s="152" t="s">
        <v>384</v>
      </c>
      <c r="E270" s="153" t="s">
        <v>1</v>
      </c>
      <c r="F270" s="154" t="s">
        <v>778</v>
      </c>
      <c r="H270" s="155">
        <v>56</v>
      </c>
      <c r="I270" s="156"/>
      <c r="L270" s="151"/>
      <c r="M270" s="157"/>
      <c r="T270" s="158"/>
      <c r="AT270" s="153" t="s">
        <v>384</v>
      </c>
      <c r="AU270" s="153" t="s">
        <v>83</v>
      </c>
      <c r="AV270" s="12" t="s">
        <v>85</v>
      </c>
      <c r="AW270" s="12" t="s">
        <v>32</v>
      </c>
      <c r="AX270" s="12" t="s">
        <v>76</v>
      </c>
      <c r="AY270" s="153" t="s">
        <v>375</v>
      </c>
    </row>
    <row r="271" spans="2:51" s="12" customFormat="1" ht="11.25" x14ac:dyDescent="0.2">
      <c r="B271" s="151"/>
      <c r="D271" s="152" t="s">
        <v>384</v>
      </c>
      <c r="E271" s="153" t="s">
        <v>1</v>
      </c>
      <c r="F271" s="154" t="s">
        <v>656</v>
      </c>
      <c r="H271" s="155">
        <v>41</v>
      </c>
      <c r="I271" s="156"/>
      <c r="L271" s="151"/>
      <c r="M271" s="157"/>
      <c r="T271" s="158"/>
      <c r="AT271" s="153" t="s">
        <v>384</v>
      </c>
      <c r="AU271" s="153" t="s">
        <v>83</v>
      </c>
      <c r="AV271" s="12" t="s">
        <v>85</v>
      </c>
      <c r="AW271" s="12" t="s">
        <v>32</v>
      </c>
      <c r="AX271" s="12" t="s">
        <v>76</v>
      </c>
      <c r="AY271" s="153" t="s">
        <v>375</v>
      </c>
    </row>
    <row r="272" spans="2:51" s="12" customFormat="1" ht="11.25" x14ac:dyDescent="0.2">
      <c r="B272" s="151"/>
      <c r="D272" s="152" t="s">
        <v>384</v>
      </c>
      <c r="E272" s="153" t="s">
        <v>1</v>
      </c>
      <c r="F272" s="154" t="s">
        <v>585</v>
      </c>
      <c r="H272" s="155">
        <v>32</v>
      </c>
      <c r="I272" s="156"/>
      <c r="L272" s="151"/>
      <c r="M272" s="157"/>
      <c r="T272" s="158"/>
      <c r="AT272" s="153" t="s">
        <v>384</v>
      </c>
      <c r="AU272" s="153" t="s">
        <v>83</v>
      </c>
      <c r="AV272" s="12" t="s">
        <v>85</v>
      </c>
      <c r="AW272" s="12" t="s">
        <v>32</v>
      </c>
      <c r="AX272" s="12" t="s">
        <v>76</v>
      </c>
      <c r="AY272" s="153" t="s">
        <v>375</v>
      </c>
    </row>
    <row r="273" spans="2:65" s="12" customFormat="1" ht="11.25" x14ac:dyDescent="0.2">
      <c r="B273" s="151"/>
      <c r="D273" s="152" t="s">
        <v>384</v>
      </c>
      <c r="E273" s="153" t="s">
        <v>1</v>
      </c>
      <c r="F273" s="154" t="s">
        <v>1093</v>
      </c>
      <c r="H273" s="155">
        <v>94</v>
      </c>
      <c r="I273" s="156"/>
      <c r="L273" s="151"/>
      <c r="M273" s="157"/>
      <c r="T273" s="158"/>
      <c r="AT273" s="153" t="s">
        <v>384</v>
      </c>
      <c r="AU273" s="153" t="s">
        <v>83</v>
      </c>
      <c r="AV273" s="12" t="s">
        <v>85</v>
      </c>
      <c r="AW273" s="12" t="s">
        <v>32</v>
      </c>
      <c r="AX273" s="12" t="s">
        <v>76</v>
      </c>
      <c r="AY273" s="153" t="s">
        <v>375</v>
      </c>
    </row>
    <row r="274" spans="2:65" s="12" customFormat="1" ht="11.25" x14ac:dyDescent="0.2">
      <c r="B274" s="151"/>
      <c r="D274" s="152" t="s">
        <v>384</v>
      </c>
      <c r="E274" s="153" t="s">
        <v>1</v>
      </c>
      <c r="F274" s="154" t="s">
        <v>634</v>
      </c>
      <c r="H274" s="155">
        <v>37</v>
      </c>
      <c r="I274" s="156"/>
      <c r="L274" s="151"/>
      <c r="M274" s="157"/>
      <c r="T274" s="158"/>
      <c r="AT274" s="153" t="s">
        <v>384</v>
      </c>
      <c r="AU274" s="153" t="s">
        <v>83</v>
      </c>
      <c r="AV274" s="12" t="s">
        <v>85</v>
      </c>
      <c r="AW274" s="12" t="s">
        <v>32</v>
      </c>
      <c r="AX274" s="12" t="s">
        <v>76</v>
      </c>
      <c r="AY274" s="153" t="s">
        <v>375</v>
      </c>
    </row>
    <row r="275" spans="2:65" s="12" customFormat="1" ht="11.25" x14ac:dyDescent="0.2">
      <c r="B275" s="151"/>
      <c r="D275" s="152" t="s">
        <v>384</v>
      </c>
      <c r="E275" s="153" t="s">
        <v>1</v>
      </c>
      <c r="F275" s="154" t="s">
        <v>947</v>
      </c>
      <c r="H275" s="155">
        <v>78</v>
      </c>
      <c r="I275" s="156"/>
      <c r="L275" s="151"/>
      <c r="M275" s="157"/>
      <c r="T275" s="158"/>
      <c r="AT275" s="153" t="s">
        <v>384</v>
      </c>
      <c r="AU275" s="153" t="s">
        <v>83</v>
      </c>
      <c r="AV275" s="12" t="s">
        <v>85</v>
      </c>
      <c r="AW275" s="12" t="s">
        <v>32</v>
      </c>
      <c r="AX275" s="12" t="s">
        <v>76</v>
      </c>
      <c r="AY275" s="153" t="s">
        <v>375</v>
      </c>
    </row>
    <row r="276" spans="2:65" s="13" customFormat="1" ht="11.25" x14ac:dyDescent="0.2">
      <c r="B276" s="159"/>
      <c r="D276" s="152" t="s">
        <v>384</v>
      </c>
      <c r="E276" s="160" t="s">
        <v>1</v>
      </c>
      <c r="F276" s="161" t="s">
        <v>387</v>
      </c>
      <c r="H276" s="162">
        <v>1095</v>
      </c>
      <c r="I276" s="163"/>
      <c r="L276" s="159"/>
      <c r="M276" s="164"/>
      <c r="T276" s="165"/>
      <c r="AT276" s="160" t="s">
        <v>384</v>
      </c>
      <c r="AU276" s="160" t="s">
        <v>83</v>
      </c>
      <c r="AV276" s="13" t="s">
        <v>382</v>
      </c>
      <c r="AW276" s="13" t="s">
        <v>32</v>
      </c>
      <c r="AX276" s="13" t="s">
        <v>83</v>
      </c>
      <c r="AY276" s="160" t="s">
        <v>375</v>
      </c>
    </row>
    <row r="277" spans="2:65" s="14" customFormat="1" ht="11.25" x14ac:dyDescent="0.2">
      <c r="B277" s="166"/>
      <c r="D277" s="152" t="s">
        <v>384</v>
      </c>
      <c r="E277" s="167" t="s">
        <v>1</v>
      </c>
      <c r="F277" s="168" t="s">
        <v>2840</v>
      </c>
      <c r="H277" s="167" t="s">
        <v>1</v>
      </c>
      <c r="I277" s="169"/>
      <c r="L277" s="166"/>
      <c r="M277" s="170"/>
      <c r="T277" s="171"/>
      <c r="AT277" s="167" t="s">
        <v>384</v>
      </c>
      <c r="AU277" s="167" t="s">
        <v>83</v>
      </c>
      <c r="AV277" s="14" t="s">
        <v>83</v>
      </c>
      <c r="AW277" s="14" t="s">
        <v>32</v>
      </c>
      <c r="AX277" s="14" t="s">
        <v>76</v>
      </c>
      <c r="AY277" s="167" t="s">
        <v>375</v>
      </c>
    </row>
    <row r="278" spans="2:65" s="1" customFormat="1" ht="16.5" customHeight="1" x14ac:dyDescent="0.2">
      <c r="B278" s="32"/>
      <c r="C278" s="138" t="s">
        <v>8</v>
      </c>
      <c r="D278" s="138" t="s">
        <v>377</v>
      </c>
      <c r="E278" s="139" t="s">
        <v>2882</v>
      </c>
      <c r="F278" s="140" t="s">
        <v>2883</v>
      </c>
      <c r="G278" s="141" t="s">
        <v>641</v>
      </c>
      <c r="H278" s="142">
        <v>220</v>
      </c>
      <c r="I278" s="143"/>
      <c r="J278" s="144">
        <f>ROUND(I278*H278,2)</f>
        <v>0</v>
      </c>
      <c r="K278" s="140" t="s">
        <v>381</v>
      </c>
      <c r="L278" s="32"/>
      <c r="M278" s="145" t="s">
        <v>1</v>
      </c>
      <c r="N278" s="146" t="s">
        <v>41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382</v>
      </c>
      <c r="AT278" s="149" t="s">
        <v>377</v>
      </c>
      <c r="AU278" s="149" t="s">
        <v>83</v>
      </c>
      <c r="AY278" s="17" t="s">
        <v>375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382</v>
      </c>
      <c r="BM278" s="149" t="s">
        <v>6000</v>
      </c>
    </row>
    <row r="279" spans="2:65" s="12" customFormat="1" ht="11.25" x14ac:dyDescent="0.2">
      <c r="B279" s="151"/>
      <c r="D279" s="152" t="s">
        <v>384</v>
      </c>
      <c r="E279" s="153" t="s">
        <v>1</v>
      </c>
      <c r="F279" s="154" t="s">
        <v>585</v>
      </c>
      <c r="H279" s="155">
        <v>32</v>
      </c>
      <c r="I279" s="156"/>
      <c r="L279" s="151"/>
      <c r="M279" s="157"/>
      <c r="T279" s="158"/>
      <c r="AT279" s="153" t="s">
        <v>384</v>
      </c>
      <c r="AU279" s="153" t="s">
        <v>83</v>
      </c>
      <c r="AV279" s="12" t="s">
        <v>85</v>
      </c>
      <c r="AW279" s="12" t="s">
        <v>32</v>
      </c>
      <c r="AX279" s="12" t="s">
        <v>76</v>
      </c>
      <c r="AY279" s="153" t="s">
        <v>375</v>
      </c>
    </row>
    <row r="280" spans="2:65" s="12" customFormat="1" ht="11.25" x14ac:dyDescent="0.2">
      <c r="B280" s="151"/>
      <c r="D280" s="152" t="s">
        <v>384</v>
      </c>
      <c r="E280" s="153" t="s">
        <v>1</v>
      </c>
      <c r="F280" s="154" t="s">
        <v>7</v>
      </c>
      <c r="H280" s="155">
        <v>21</v>
      </c>
      <c r="I280" s="156"/>
      <c r="L280" s="151"/>
      <c r="M280" s="157"/>
      <c r="T280" s="158"/>
      <c r="AT280" s="153" t="s">
        <v>384</v>
      </c>
      <c r="AU280" s="153" t="s">
        <v>83</v>
      </c>
      <c r="AV280" s="12" t="s">
        <v>85</v>
      </c>
      <c r="AW280" s="12" t="s">
        <v>32</v>
      </c>
      <c r="AX280" s="12" t="s">
        <v>76</v>
      </c>
      <c r="AY280" s="153" t="s">
        <v>375</v>
      </c>
    </row>
    <row r="281" spans="2:65" s="12" customFormat="1" ht="11.25" x14ac:dyDescent="0.2">
      <c r="B281" s="151"/>
      <c r="D281" s="152" t="s">
        <v>384</v>
      </c>
      <c r="E281" s="153" t="s">
        <v>1</v>
      </c>
      <c r="F281" s="154" t="s">
        <v>688</v>
      </c>
      <c r="H281" s="155">
        <v>45</v>
      </c>
      <c r="I281" s="156"/>
      <c r="L281" s="151"/>
      <c r="M281" s="157"/>
      <c r="T281" s="158"/>
      <c r="AT281" s="153" t="s">
        <v>384</v>
      </c>
      <c r="AU281" s="153" t="s">
        <v>83</v>
      </c>
      <c r="AV281" s="12" t="s">
        <v>85</v>
      </c>
      <c r="AW281" s="12" t="s">
        <v>32</v>
      </c>
      <c r="AX281" s="12" t="s">
        <v>76</v>
      </c>
      <c r="AY281" s="153" t="s">
        <v>375</v>
      </c>
    </row>
    <row r="282" spans="2:65" s="12" customFormat="1" ht="11.25" x14ac:dyDescent="0.2">
      <c r="B282" s="151"/>
      <c r="D282" s="152" t="s">
        <v>384</v>
      </c>
      <c r="E282" s="153" t="s">
        <v>1</v>
      </c>
      <c r="F282" s="154" t="s">
        <v>463</v>
      </c>
      <c r="H282" s="155">
        <v>12</v>
      </c>
      <c r="I282" s="156"/>
      <c r="L282" s="151"/>
      <c r="M282" s="157"/>
      <c r="T282" s="158"/>
      <c r="AT282" s="153" t="s">
        <v>384</v>
      </c>
      <c r="AU282" s="153" t="s">
        <v>83</v>
      </c>
      <c r="AV282" s="12" t="s">
        <v>85</v>
      </c>
      <c r="AW282" s="12" t="s">
        <v>32</v>
      </c>
      <c r="AX282" s="12" t="s">
        <v>76</v>
      </c>
      <c r="AY282" s="153" t="s">
        <v>375</v>
      </c>
    </row>
    <row r="283" spans="2:65" s="12" customFormat="1" ht="11.25" x14ac:dyDescent="0.2">
      <c r="B283" s="151"/>
      <c r="D283" s="152" t="s">
        <v>384</v>
      </c>
      <c r="E283" s="153" t="s">
        <v>1</v>
      </c>
      <c r="F283" s="154" t="s">
        <v>692</v>
      </c>
      <c r="H283" s="155">
        <v>46</v>
      </c>
      <c r="I283" s="156"/>
      <c r="L283" s="151"/>
      <c r="M283" s="157"/>
      <c r="T283" s="158"/>
      <c r="AT283" s="153" t="s">
        <v>384</v>
      </c>
      <c r="AU283" s="153" t="s">
        <v>83</v>
      </c>
      <c r="AV283" s="12" t="s">
        <v>85</v>
      </c>
      <c r="AW283" s="12" t="s">
        <v>32</v>
      </c>
      <c r="AX283" s="12" t="s">
        <v>76</v>
      </c>
      <c r="AY283" s="153" t="s">
        <v>375</v>
      </c>
    </row>
    <row r="284" spans="2:65" s="12" customFormat="1" ht="11.25" x14ac:dyDescent="0.2">
      <c r="B284" s="151"/>
      <c r="D284" s="152" t="s">
        <v>384</v>
      </c>
      <c r="E284" s="153" t="s">
        <v>1</v>
      </c>
      <c r="F284" s="154" t="s">
        <v>688</v>
      </c>
      <c r="H284" s="155">
        <v>45</v>
      </c>
      <c r="I284" s="156"/>
      <c r="L284" s="151"/>
      <c r="M284" s="157"/>
      <c r="T284" s="158"/>
      <c r="AT284" s="153" t="s">
        <v>384</v>
      </c>
      <c r="AU284" s="153" t="s">
        <v>83</v>
      </c>
      <c r="AV284" s="12" t="s">
        <v>85</v>
      </c>
      <c r="AW284" s="12" t="s">
        <v>32</v>
      </c>
      <c r="AX284" s="12" t="s">
        <v>76</v>
      </c>
      <c r="AY284" s="153" t="s">
        <v>375</v>
      </c>
    </row>
    <row r="285" spans="2:65" s="12" customFormat="1" ht="11.25" x14ac:dyDescent="0.2">
      <c r="B285" s="151"/>
      <c r="D285" s="152" t="s">
        <v>384</v>
      </c>
      <c r="E285" s="153" t="s">
        <v>1</v>
      </c>
      <c r="F285" s="154" t="s">
        <v>510</v>
      </c>
      <c r="H285" s="155">
        <v>19</v>
      </c>
      <c r="I285" s="156"/>
      <c r="L285" s="151"/>
      <c r="M285" s="157"/>
      <c r="T285" s="158"/>
      <c r="AT285" s="153" t="s">
        <v>384</v>
      </c>
      <c r="AU285" s="153" t="s">
        <v>83</v>
      </c>
      <c r="AV285" s="12" t="s">
        <v>85</v>
      </c>
      <c r="AW285" s="12" t="s">
        <v>32</v>
      </c>
      <c r="AX285" s="12" t="s">
        <v>76</v>
      </c>
      <c r="AY285" s="153" t="s">
        <v>375</v>
      </c>
    </row>
    <row r="286" spans="2:65" s="13" customFormat="1" ht="11.25" x14ac:dyDescent="0.2">
      <c r="B286" s="159"/>
      <c r="D286" s="152" t="s">
        <v>384</v>
      </c>
      <c r="E286" s="160" t="s">
        <v>1</v>
      </c>
      <c r="F286" s="161" t="s">
        <v>387</v>
      </c>
      <c r="H286" s="162">
        <v>220</v>
      </c>
      <c r="I286" s="163"/>
      <c r="L286" s="159"/>
      <c r="M286" s="164"/>
      <c r="T286" s="165"/>
      <c r="AT286" s="160" t="s">
        <v>384</v>
      </c>
      <c r="AU286" s="160" t="s">
        <v>83</v>
      </c>
      <c r="AV286" s="13" t="s">
        <v>382</v>
      </c>
      <c r="AW286" s="13" t="s">
        <v>32</v>
      </c>
      <c r="AX286" s="13" t="s">
        <v>83</v>
      </c>
      <c r="AY286" s="160" t="s">
        <v>375</v>
      </c>
    </row>
    <row r="287" spans="2:65" s="14" customFormat="1" ht="11.25" x14ac:dyDescent="0.2">
      <c r="B287" s="166"/>
      <c r="D287" s="152" t="s">
        <v>384</v>
      </c>
      <c r="E287" s="167" t="s">
        <v>1</v>
      </c>
      <c r="F287" s="168" t="s">
        <v>2840</v>
      </c>
      <c r="H287" s="167" t="s">
        <v>1</v>
      </c>
      <c r="I287" s="169"/>
      <c r="L287" s="166"/>
      <c r="M287" s="170"/>
      <c r="T287" s="171"/>
      <c r="AT287" s="167" t="s">
        <v>384</v>
      </c>
      <c r="AU287" s="167" t="s">
        <v>83</v>
      </c>
      <c r="AV287" s="14" t="s">
        <v>83</v>
      </c>
      <c r="AW287" s="14" t="s">
        <v>32</v>
      </c>
      <c r="AX287" s="14" t="s">
        <v>76</v>
      </c>
      <c r="AY287" s="167" t="s">
        <v>375</v>
      </c>
    </row>
    <row r="288" spans="2:65" s="1" customFormat="1" ht="16.5" customHeight="1" x14ac:dyDescent="0.2">
      <c r="B288" s="32"/>
      <c r="C288" s="138" t="s">
        <v>491</v>
      </c>
      <c r="D288" s="138" t="s">
        <v>377</v>
      </c>
      <c r="E288" s="139" t="s">
        <v>2885</v>
      </c>
      <c r="F288" s="140" t="s">
        <v>2886</v>
      </c>
      <c r="G288" s="141" t="s">
        <v>641</v>
      </c>
      <c r="H288" s="142">
        <v>466</v>
      </c>
      <c r="I288" s="143"/>
      <c r="J288" s="144">
        <f>ROUND(I288*H288,2)</f>
        <v>0</v>
      </c>
      <c r="K288" s="140" t="s">
        <v>381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382</v>
      </c>
      <c r="AT288" s="149" t="s">
        <v>377</v>
      </c>
      <c r="AU288" s="149" t="s">
        <v>83</v>
      </c>
      <c r="AY288" s="17" t="s">
        <v>375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382</v>
      </c>
      <c r="BM288" s="149" t="s">
        <v>6001</v>
      </c>
    </row>
    <row r="289" spans="2:51" s="12" customFormat="1" ht="11.25" x14ac:dyDescent="0.2">
      <c r="B289" s="151"/>
      <c r="D289" s="152" t="s">
        <v>384</v>
      </c>
      <c r="E289" s="153" t="s">
        <v>1</v>
      </c>
      <c r="F289" s="154" t="s">
        <v>822</v>
      </c>
      <c r="H289" s="155">
        <v>64</v>
      </c>
      <c r="I289" s="156"/>
      <c r="L289" s="151"/>
      <c r="M289" s="157"/>
      <c r="T289" s="158"/>
      <c r="AT289" s="153" t="s">
        <v>384</v>
      </c>
      <c r="AU289" s="153" t="s">
        <v>83</v>
      </c>
      <c r="AV289" s="12" t="s">
        <v>85</v>
      </c>
      <c r="AW289" s="12" t="s">
        <v>32</v>
      </c>
      <c r="AX289" s="12" t="s">
        <v>76</v>
      </c>
      <c r="AY289" s="153" t="s">
        <v>375</v>
      </c>
    </row>
    <row r="290" spans="2:51" s="12" customFormat="1" ht="11.25" x14ac:dyDescent="0.2">
      <c r="B290" s="151"/>
      <c r="D290" s="152" t="s">
        <v>384</v>
      </c>
      <c r="E290" s="153" t="s">
        <v>1</v>
      </c>
      <c r="F290" s="154" t="s">
        <v>7</v>
      </c>
      <c r="H290" s="155">
        <v>21</v>
      </c>
      <c r="I290" s="156"/>
      <c r="L290" s="151"/>
      <c r="M290" s="157"/>
      <c r="T290" s="158"/>
      <c r="AT290" s="153" t="s">
        <v>384</v>
      </c>
      <c r="AU290" s="153" t="s">
        <v>83</v>
      </c>
      <c r="AV290" s="12" t="s">
        <v>85</v>
      </c>
      <c r="AW290" s="12" t="s">
        <v>32</v>
      </c>
      <c r="AX290" s="12" t="s">
        <v>76</v>
      </c>
      <c r="AY290" s="153" t="s">
        <v>375</v>
      </c>
    </row>
    <row r="291" spans="2:51" s="12" customFormat="1" ht="11.25" x14ac:dyDescent="0.2">
      <c r="B291" s="151"/>
      <c r="D291" s="152" t="s">
        <v>384</v>
      </c>
      <c r="E291" s="153" t="s">
        <v>1</v>
      </c>
      <c r="F291" s="154" t="s">
        <v>782</v>
      </c>
      <c r="H291" s="155">
        <v>57</v>
      </c>
      <c r="I291" s="156"/>
      <c r="L291" s="151"/>
      <c r="M291" s="157"/>
      <c r="T291" s="158"/>
      <c r="AT291" s="153" t="s">
        <v>384</v>
      </c>
      <c r="AU291" s="153" t="s">
        <v>83</v>
      </c>
      <c r="AV291" s="12" t="s">
        <v>85</v>
      </c>
      <c r="AW291" s="12" t="s">
        <v>32</v>
      </c>
      <c r="AX291" s="12" t="s">
        <v>76</v>
      </c>
      <c r="AY291" s="153" t="s">
        <v>375</v>
      </c>
    </row>
    <row r="292" spans="2:51" s="12" customFormat="1" ht="11.25" x14ac:dyDescent="0.2">
      <c r="B292" s="151"/>
      <c r="D292" s="152" t="s">
        <v>384</v>
      </c>
      <c r="E292" s="153" t="s">
        <v>1</v>
      </c>
      <c r="F292" s="154" t="s">
        <v>778</v>
      </c>
      <c r="H292" s="155">
        <v>56</v>
      </c>
      <c r="I292" s="156"/>
      <c r="L292" s="151"/>
      <c r="M292" s="157"/>
      <c r="T292" s="158"/>
      <c r="AT292" s="153" t="s">
        <v>384</v>
      </c>
      <c r="AU292" s="153" t="s">
        <v>83</v>
      </c>
      <c r="AV292" s="12" t="s">
        <v>85</v>
      </c>
      <c r="AW292" s="12" t="s">
        <v>32</v>
      </c>
      <c r="AX292" s="12" t="s">
        <v>76</v>
      </c>
      <c r="AY292" s="153" t="s">
        <v>375</v>
      </c>
    </row>
    <row r="293" spans="2:51" s="12" customFormat="1" ht="11.25" x14ac:dyDescent="0.2">
      <c r="B293" s="151"/>
      <c r="D293" s="152" t="s">
        <v>384</v>
      </c>
      <c r="E293" s="153" t="s">
        <v>1</v>
      </c>
      <c r="F293" s="154" t="s">
        <v>473</v>
      </c>
      <c r="H293" s="155">
        <v>14</v>
      </c>
      <c r="I293" s="156"/>
      <c r="L293" s="151"/>
      <c r="M293" s="157"/>
      <c r="T293" s="158"/>
      <c r="AT293" s="153" t="s">
        <v>384</v>
      </c>
      <c r="AU293" s="153" t="s">
        <v>83</v>
      </c>
      <c r="AV293" s="12" t="s">
        <v>85</v>
      </c>
      <c r="AW293" s="12" t="s">
        <v>32</v>
      </c>
      <c r="AX293" s="12" t="s">
        <v>76</v>
      </c>
      <c r="AY293" s="153" t="s">
        <v>375</v>
      </c>
    </row>
    <row r="294" spans="2:51" s="12" customFormat="1" ht="11.25" x14ac:dyDescent="0.2">
      <c r="B294" s="151"/>
      <c r="D294" s="152" t="s">
        <v>384</v>
      </c>
      <c r="E294" s="153" t="s">
        <v>1</v>
      </c>
      <c r="F294" s="154" t="s">
        <v>491</v>
      </c>
      <c r="H294" s="155">
        <v>16</v>
      </c>
      <c r="I294" s="156"/>
      <c r="L294" s="151"/>
      <c r="M294" s="157"/>
      <c r="T294" s="158"/>
      <c r="AT294" s="153" t="s">
        <v>384</v>
      </c>
      <c r="AU294" s="153" t="s">
        <v>83</v>
      </c>
      <c r="AV294" s="12" t="s">
        <v>85</v>
      </c>
      <c r="AW294" s="12" t="s">
        <v>32</v>
      </c>
      <c r="AX294" s="12" t="s">
        <v>76</v>
      </c>
      <c r="AY294" s="153" t="s">
        <v>375</v>
      </c>
    </row>
    <row r="295" spans="2:51" s="12" customFormat="1" ht="11.25" x14ac:dyDescent="0.2">
      <c r="B295" s="151"/>
      <c r="D295" s="152" t="s">
        <v>384</v>
      </c>
      <c r="E295" s="153" t="s">
        <v>1</v>
      </c>
      <c r="F295" s="154" t="s">
        <v>688</v>
      </c>
      <c r="H295" s="155">
        <v>45</v>
      </c>
      <c r="I295" s="156"/>
      <c r="L295" s="151"/>
      <c r="M295" s="157"/>
      <c r="T295" s="158"/>
      <c r="AT295" s="153" t="s">
        <v>384</v>
      </c>
      <c r="AU295" s="153" t="s">
        <v>83</v>
      </c>
      <c r="AV295" s="12" t="s">
        <v>85</v>
      </c>
      <c r="AW295" s="12" t="s">
        <v>32</v>
      </c>
      <c r="AX295" s="12" t="s">
        <v>76</v>
      </c>
      <c r="AY295" s="153" t="s">
        <v>375</v>
      </c>
    </row>
    <row r="296" spans="2:51" s="12" customFormat="1" ht="11.25" x14ac:dyDescent="0.2">
      <c r="B296" s="151"/>
      <c r="D296" s="152" t="s">
        <v>384</v>
      </c>
      <c r="E296" s="153" t="s">
        <v>1</v>
      </c>
      <c r="F296" s="154" t="s">
        <v>554</v>
      </c>
      <c r="H296" s="155">
        <v>25</v>
      </c>
      <c r="I296" s="156"/>
      <c r="L296" s="151"/>
      <c r="M296" s="157"/>
      <c r="T296" s="158"/>
      <c r="AT296" s="153" t="s">
        <v>384</v>
      </c>
      <c r="AU296" s="153" t="s">
        <v>83</v>
      </c>
      <c r="AV296" s="12" t="s">
        <v>85</v>
      </c>
      <c r="AW296" s="12" t="s">
        <v>32</v>
      </c>
      <c r="AX296" s="12" t="s">
        <v>76</v>
      </c>
      <c r="AY296" s="153" t="s">
        <v>375</v>
      </c>
    </row>
    <row r="297" spans="2:51" s="12" customFormat="1" ht="11.25" x14ac:dyDescent="0.2">
      <c r="B297" s="151"/>
      <c r="D297" s="152" t="s">
        <v>384</v>
      </c>
      <c r="E297" s="153" t="s">
        <v>1</v>
      </c>
      <c r="F297" s="154" t="s">
        <v>581</v>
      </c>
      <c r="H297" s="155">
        <v>31</v>
      </c>
      <c r="I297" s="156"/>
      <c r="L297" s="151"/>
      <c r="M297" s="157"/>
      <c r="T297" s="158"/>
      <c r="AT297" s="153" t="s">
        <v>384</v>
      </c>
      <c r="AU297" s="153" t="s">
        <v>83</v>
      </c>
      <c r="AV297" s="12" t="s">
        <v>85</v>
      </c>
      <c r="AW297" s="12" t="s">
        <v>32</v>
      </c>
      <c r="AX297" s="12" t="s">
        <v>76</v>
      </c>
      <c r="AY297" s="153" t="s">
        <v>375</v>
      </c>
    </row>
    <row r="298" spans="2:51" s="12" customFormat="1" ht="11.25" x14ac:dyDescent="0.2">
      <c r="B298" s="151"/>
      <c r="D298" s="152" t="s">
        <v>384</v>
      </c>
      <c r="E298" s="153" t="s">
        <v>1</v>
      </c>
      <c r="F298" s="154" t="s">
        <v>7</v>
      </c>
      <c r="H298" s="155">
        <v>21</v>
      </c>
      <c r="I298" s="156"/>
      <c r="L298" s="151"/>
      <c r="M298" s="157"/>
      <c r="T298" s="158"/>
      <c r="AT298" s="153" t="s">
        <v>384</v>
      </c>
      <c r="AU298" s="153" t="s">
        <v>83</v>
      </c>
      <c r="AV298" s="12" t="s">
        <v>85</v>
      </c>
      <c r="AW298" s="12" t="s">
        <v>32</v>
      </c>
      <c r="AX298" s="12" t="s">
        <v>76</v>
      </c>
      <c r="AY298" s="153" t="s">
        <v>375</v>
      </c>
    </row>
    <row r="299" spans="2:51" s="12" customFormat="1" ht="11.25" x14ac:dyDescent="0.2">
      <c r="B299" s="151"/>
      <c r="D299" s="152" t="s">
        <v>384</v>
      </c>
      <c r="E299" s="153" t="s">
        <v>1</v>
      </c>
      <c r="F299" s="154" t="s">
        <v>554</v>
      </c>
      <c r="H299" s="155">
        <v>25</v>
      </c>
      <c r="I299" s="156"/>
      <c r="L299" s="151"/>
      <c r="M299" s="157"/>
      <c r="T299" s="158"/>
      <c r="AT299" s="153" t="s">
        <v>384</v>
      </c>
      <c r="AU299" s="153" t="s">
        <v>83</v>
      </c>
      <c r="AV299" s="12" t="s">
        <v>85</v>
      </c>
      <c r="AW299" s="12" t="s">
        <v>32</v>
      </c>
      <c r="AX299" s="12" t="s">
        <v>76</v>
      </c>
      <c r="AY299" s="153" t="s">
        <v>375</v>
      </c>
    </row>
    <row r="300" spans="2:51" s="12" customFormat="1" ht="11.25" x14ac:dyDescent="0.2">
      <c r="B300" s="151"/>
      <c r="D300" s="152" t="s">
        <v>384</v>
      </c>
      <c r="E300" s="153" t="s">
        <v>1</v>
      </c>
      <c r="F300" s="154" t="s">
        <v>549</v>
      </c>
      <c r="H300" s="155">
        <v>24</v>
      </c>
      <c r="I300" s="156"/>
      <c r="L300" s="151"/>
      <c r="M300" s="157"/>
      <c r="T300" s="158"/>
      <c r="AT300" s="153" t="s">
        <v>384</v>
      </c>
      <c r="AU300" s="153" t="s">
        <v>83</v>
      </c>
      <c r="AV300" s="12" t="s">
        <v>85</v>
      </c>
      <c r="AW300" s="12" t="s">
        <v>32</v>
      </c>
      <c r="AX300" s="12" t="s">
        <v>76</v>
      </c>
      <c r="AY300" s="153" t="s">
        <v>375</v>
      </c>
    </row>
    <row r="301" spans="2:51" s="12" customFormat="1" ht="11.25" x14ac:dyDescent="0.2">
      <c r="B301" s="151"/>
      <c r="D301" s="152" t="s">
        <v>384</v>
      </c>
      <c r="E301" s="153" t="s">
        <v>1</v>
      </c>
      <c r="F301" s="154" t="s">
        <v>581</v>
      </c>
      <c r="H301" s="155">
        <v>31</v>
      </c>
      <c r="I301" s="156"/>
      <c r="L301" s="151"/>
      <c r="M301" s="157"/>
      <c r="T301" s="158"/>
      <c r="AT301" s="153" t="s">
        <v>384</v>
      </c>
      <c r="AU301" s="153" t="s">
        <v>83</v>
      </c>
      <c r="AV301" s="12" t="s">
        <v>85</v>
      </c>
      <c r="AW301" s="12" t="s">
        <v>32</v>
      </c>
      <c r="AX301" s="12" t="s">
        <v>76</v>
      </c>
      <c r="AY301" s="153" t="s">
        <v>375</v>
      </c>
    </row>
    <row r="302" spans="2:51" s="12" customFormat="1" ht="11.25" x14ac:dyDescent="0.2">
      <c r="B302" s="151"/>
      <c r="D302" s="152" t="s">
        <v>384</v>
      </c>
      <c r="E302" s="153" t="s">
        <v>1</v>
      </c>
      <c r="F302" s="154" t="s">
        <v>8</v>
      </c>
      <c r="H302" s="155">
        <v>15</v>
      </c>
      <c r="I302" s="156"/>
      <c r="L302" s="151"/>
      <c r="M302" s="157"/>
      <c r="T302" s="158"/>
      <c r="AT302" s="153" t="s">
        <v>384</v>
      </c>
      <c r="AU302" s="153" t="s">
        <v>83</v>
      </c>
      <c r="AV302" s="12" t="s">
        <v>85</v>
      </c>
      <c r="AW302" s="12" t="s">
        <v>32</v>
      </c>
      <c r="AX302" s="12" t="s">
        <v>76</v>
      </c>
      <c r="AY302" s="153" t="s">
        <v>375</v>
      </c>
    </row>
    <row r="303" spans="2:51" s="12" customFormat="1" ht="11.25" x14ac:dyDescent="0.2">
      <c r="B303" s="151"/>
      <c r="D303" s="152" t="s">
        <v>384</v>
      </c>
      <c r="E303" s="153" t="s">
        <v>1</v>
      </c>
      <c r="F303" s="154" t="s">
        <v>491</v>
      </c>
      <c r="H303" s="155">
        <v>16</v>
      </c>
      <c r="I303" s="156"/>
      <c r="L303" s="151"/>
      <c r="M303" s="157"/>
      <c r="T303" s="158"/>
      <c r="AT303" s="153" t="s">
        <v>384</v>
      </c>
      <c r="AU303" s="153" t="s">
        <v>83</v>
      </c>
      <c r="AV303" s="12" t="s">
        <v>85</v>
      </c>
      <c r="AW303" s="12" t="s">
        <v>32</v>
      </c>
      <c r="AX303" s="12" t="s">
        <v>76</v>
      </c>
      <c r="AY303" s="153" t="s">
        <v>375</v>
      </c>
    </row>
    <row r="304" spans="2:51" s="12" customFormat="1" ht="11.25" x14ac:dyDescent="0.2">
      <c r="B304" s="151"/>
      <c r="D304" s="152" t="s">
        <v>384</v>
      </c>
      <c r="E304" s="153" t="s">
        <v>1</v>
      </c>
      <c r="F304" s="154" t="s">
        <v>404</v>
      </c>
      <c r="H304" s="155">
        <v>5</v>
      </c>
      <c r="I304" s="156"/>
      <c r="L304" s="151"/>
      <c r="M304" s="157"/>
      <c r="T304" s="158"/>
      <c r="AT304" s="153" t="s">
        <v>384</v>
      </c>
      <c r="AU304" s="153" t="s">
        <v>83</v>
      </c>
      <c r="AV304" s="12" t="s">
        <v>85</v>
      </c>
      <c r="AW304" s="12" t="s">
        <v>32</v>
      </c>
      <c r="AX304" s="12" t="s">
        <v>76</v>
      </c>
      <c r="AY304" s="153" t="s">
        <v>375</v>
      </c>
    </row>
    <row r="305" spans="2:65" s="13" customFormat="1" ht="11.25" x14ac:dyDescent="0.2">
      <c r="B305" s="159"/>
      <c r="D305" s="152" t="s">
        <v>384</v>
      </c>
      <c r="E305" s="160" t="s">
        <v>1</v>
      </c>
      <c r="F305" s="161" t="s">
        <v>387</v>
      </c>
      <c r="H305" s="162">
        <v>466</v>
      </c>
      <c r="I305" s="163"/>
      <c r="L305" s="159"/>
      <c r="M305" s="164"/>
      <c r="T305" s="165"/>
      <c r="AT305" s="160" t="s">
        <v>384</v>
      </c>
      <c r="AU305" s="160" t="s">
        <v>83</v>
      </c>
      <c r="AV305" s="13" t="s">
        <v>382</v>
      </c>
      <c r="AW305" s="13" t="s">
        <v>32</v>
      </c>
      <c r="AX305" s="13" t="s">
        <v>83</v>
      </c>
      <c r="AY305" s="160" t="s">
        <v>375</v>
      </c>
    </row>
    <row r="306" spans="2:65" s="14" customFormat="1" ht="11.25" x14ac:dyDescent="0.2">
      <c r="B306" s="166"/>
      <c r="D306" s="152" t="s">
        <v>384</v>
      </c>
      <c r="E306" s="167" t="s">
        <v>1</v>
      </c>
      <c r="F306" s="168" t="s">
        <v>2840</v>
      </c>
      <c r="H306" s="167" t="s">
        <v>1</v>
      </c>
      <c r="I306" s="169"/>
      <c r="L306" s="166"/>
      <c r="M306" s="170"/>
      <c r="T306" s="171"/>
      <c r="AT306" s="167" t="s">
        <v>384</v>
      </c>
      <c r="AU306" s="167" t="s">
        <v>83</v>
      </c>
      <c r="AV306" s="14" t="s">
        <v>83</v>
      </c>
      <c r="AW306" s="14" t="s">
        <v>32</v>
      </c>
      <c r="AX306" s="14" t="s">
        <v>76</v>
      </c>
      <c r="AY306" s="167" t="s">
        <v>375</v>
      </c>
    </row>
    <row r="307" spans="2:65" s="1" customFormat="1" ht="24.2" customHeight="1" x14ac:dyDescent="0.2">
      <c r="B307" s="32"/>
      <c r="C307" s="138" t="s">
        <v>497</v>
      </c>
      <c r="D307" s="138" t="s">
        <v>377</v>
      </c>
      <c r="E307" s="139" t="s">
        <v>2888</v>
      </c>
      <c r="F307" s="140" t="s">
        <v>2889</v>
      </c>
      <c r="G307" s="141" t="s">
        <v>641</v>
      </c>
      <c r="H307" s="142">
        <v>23</v>
      </c>
      <c r="I307" s="143"/>
      <c r="J307" s="144">
        <f>ROUND(I307*H307,2)</f>
        <v>0</v>
      </c>
      <c r="K307" s="140" t="s">
        <v>381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382</v>
      </c>
      <c r="AT307" s="149" t="s">
        <v>377</v>
      </c>
      <c r="AU307" s="149" t="s">
        <v>83</v>
      </c>
      <c r="AY307" s="17" t="s">
        <v>375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382</v>
      </c>
      <c r="BM307" s="149" t="s">
        <v>6002</v>
      </c>
    </row>
    <row r="308" spans="2:65" s="12" customFormat="1" ht="11.25" x14ac:dyDescent="0.2">
      <c r="B308" s="151"/>
      <c r="D308" s="152" t="s">
        <v>384</v>
      </c>
      <c r="E308" s="153" t="s">
        <v>1</v>
      </c>
      <c r="F308" s="154" t="s">
        <v>545</v>
      </c>
      <c r="H308" s="155">
        <v>23</v>
      </c>
      <c r="I308" s="156"/>
      <c r="L308" s="151"/>
      <c r="M308" s="157"/>
      <c r="T308" s="158"/>
      <c r="AT308" s="153" t="s">
        <v>384</v>
      </c>
      <c r="AU308" s="153" t="s">
        <v>83</v>
      </c>
      <c r="AV308" s="12" t="s">
        <v>85</v>
      </c>
      <c r="AW308" s="12" t="s">
        <v>32</v>
      </c>
      <c r="AX308" s="12" t="s">
        <v>83</v>
      </c>
      <c r="AY308" s="153" t="s">
        <v>375</v>
      </c>
    </row>
    <row r="309" spans="2:65" s="14" customFormat="1" ht="11.25" x14ac:dyDescent="0.2">
      <c r="B309" s="166"/>
      <c r="D309" s="152" t="s">
        <v>384</v>
      </c>
      <c r="E309" s="167" t="s">
        <v>1</v>
      </c>
      <c r="F309" s="168" t="s">
        <v>2840</v>
      </c>
      <c r="H309" s="167" t="s">
        <v>1</v>
      </c>
      <c r="I309" s="169"/>
      <c r="L309" s="166"/>
      <c r="M309" s="170"/>
      <c r="T309" s="171"/>
      <c r="AT309" s="167" t="s">
        <v>384</v>
      </c>
      <c r="AU309" s="167" t="s">
        <v>83</v>
      </c>
      <c r="AV309" s="14" t="s">
        <v>83</v>
      </c>
      <c r="AW309" s="14" t="s">
        <v>32</v>
      </c>
      <c r="AX309" s="14" t="s">
        <v>76</v>
      </c>
      <c r="AY309" s="167" t="s">
        <v>375</v>
      </c>
    </row>
    <row r="310" spans="2:65" s="1" customFormat="1" ht="16.5" customHeight="1" x14ac:dyDescent="0.2">
      <c r="B310" s="32"/>
      <c r="C310" s="138" t="s">
        <v>503</v>
      </c>
      <c r="D310" s="138" t="s">
        <v>377</v>
      </c>
      <c r="E310" s="139" t="s">
        <v>2891</v>
      </c>
      <c r="F310" s="140" t="s">
        <v>2892</v>
      </c>
      <c r="G310" s="141" t="s">
        <v>641</v>
      </c>
      <c r="H310" s="142">
        <v>10</v>
      </c>
      <c r="I310" s="143"/>
      <c r="J310" s="144">
        <f>ROUND(I310*H310,2)</f>
        <v>0</v>
      </c>
      <c r="K310" s="140" t="s">
        <v>381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382</v>
      </c>
      <c r="AT310" s="149" t="s">
        <v>377</v>
      </c>
      <c r="AU310" s="149" t="s">
        <v>83</v>
      </c>
      <c r="AY310" s="17" t="s">
        <v>375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382</v>
      </c>
      <c r="BM310" s="149" t="s">
        <v>6003</v>
      </c>
    </row>
    <row r="311" spans="2:65" s="12" customFormat="1" ht="11.25" x14ac:dyDescent="0.2">
      <c r="B311" s="151"/>
      <c r="D311" s="152" t="s">
        <v>384</v>
      </c>
      <c r="E311" s="153" t="s">
        <v>1</v>
      </c>
      <c r="F311" s="154" t="s">
        <v>435</v>
      </c>
      <c r="H311" s="155">
        <v>10</v>
      </c>
      <c r="I311" s="156"/>
      <c r="L311" s="151"/>
      <c r="M311" s="157"/>
      <c r="T311" s="158"/>
      <c r="AT311" s="153" t="s">
        <v>384</v>
      </c>
      <c r="AU311" s="153" t="s">
        <v>83</v>
      </c>
      <c r="AV311" s="12" t="s">
        <v>85</v>
      </c>
      <c r="AW311" s="12" t="s">
        <v>32</v>
      </c>
      <c r="AX311" s="12" t="s">
        <v>83</v>
      </c>
      <c r="AY311" s="153" t="s">
        <v>375</v>
      </c>
    </row>
    <row r="312" spans="2:65" s="14" customFormat="1" ht="11.25" x14ac:dyDescent="0.2">
      <c r="B312" s="166"/>
      <c r="D312" s="152" t="s">
        <v>384</v>
      </c>
      <c r="E312" s="167" t="s">
        <v>1</v>
      </c>
      <c r="F312" s="168" t="s">
        <v>2840</v>
      </c>
      <c r="H312" s="167" t="s">
        <v>1</v>
      </c>
      <c r="I312" s="169"/>
      <c r="L312" s="166"/>
      <c r="M312" s="170"/>
      <c r="T312" s="171"/>
      <c r="AT312" s="167" t="s">
        <v>384</v>
      </c>
      <c r="AU312" s="167" t="s">
        <v>83</v>
      </c>
      <c r="AV312" s="14" t="s">
        <v>83</v>
      </c>
      <c r="AW312" s="14" t="s">
        <v>32</v>
      </c>
      <c r="AX312" s="14" t="s">
        <v>76</v>
      </c>
      <c r="AY312" s="167" t="s">
        <v>375</v>
      </c>
    </row>
    <row r="313" spans="2:65" s="1" customFormat="1" ht="21.75" customHeight="1" x14ac:dyDescent="0.2">
      <c r="B313" s="32"/>
      <c r="C313" s="138" t="s">
        <v>510</v>
      </c>
      <c r="D313" s="138" t="s">
        <v>377</v>
      </c>
      <c r="E313" s="139" t="s">
        <v>2894</v>
      </c>
      <c r="F313" s="140" t="s">
        <v>2895</v>
      </c>
      <c r="G313" s="141" t="s">
        <v>641</v>
      </c>
      <c r="H313" s="142">
        <v>20</v>
      </c>
      <c r="I313" s="143"/>
      <c r="J313" s="144">
        <f>ROUND(I313*H313,2)</f>
        <v>0</v>
      </c>
      <c r="K313" s="140" t="s">
        <v>381</v>
      </c>
      <c r="L313" s="32"/>
      <c r="M313" s="145" t="s">
        <v>1</v>
      </c>
      <c r="N313" s="146" t="s">
        <v>41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382</v>
      </c>
      <c r="AT313" s="149" t="s">
        <v>377</v>
      </c>
      <c r="AU313" s="149" t="s">
        <v>83</v>
      </c>
      <c r="AY313" s="17" t="s">
        <v>375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83</v>
      </c>
      <c r="BK313" s="150">
        <f>ROUND(I313*H313,2)</f>
        <v>0</v>
      </c>
      <c r="BL313" s="17" t="s">
        <v>382</v>
      </c>
      <c r="BM313" s="149" t="s">
        <v>6004</v>
      </c>
    </row>
    <row r="314" spans="2:65" s="12" customFormat="1" ht="11.25" x14ac:dyDescent="0.2">
      <c r="B314" s="151"/>
      <c r="D314" s="152" t="s">
        <v>384</v>
      </c>
      <c r="E314" s="153" t="s">
        <v>1</v>
      </c>
      <c r="F314" s="154" t="s">
        <v>529</v>
      </c>
      <c r="H314" s="155">
        <v>20</v>
      </c>
      <c r="I314" s="156"/>
      <c r="L314" s="151"/>
      <c r="M314" s="157"/>
      <c r="T314" s="158"/>
      <c r="AT314" s="153" t="s">
        <v>384</v>
      </c>
      <c r="AU314" s="153" t="s">
        <v>83</v>
      </c>
      <c r="AV314" s="12" t="s">
        <v>85</v>
      </c>
      <c r="AW314" s="12" t="s">
        <v>32</v>
      </c>
      <c r="AX314" s="12" t="s">
        <v>83</v>
      </c>
      <c r="AY314" s="153" t="s">
        <v>375</v>
      </c>
    </row>
    <row r="315" spans="2:65" s="14" customFormat="1" ht="11.25" x14ac:dyDescent="0.2">
      <c r="B315" s="166"/>
      <c r="D315" s="152" t="s">
        <v>384</v>
      </c>
      <c r="E315" s="167" t="s">
        <v>1</v>
      </c>
      <c r="F315" s="168" t="s">
        <v>2840</v>
      </c>
      <c r="H315" s="167" t="s">
        <v>1</v>
      </c>
      <c r="I315" s="169"/>
      <c r="L315" s="166"/>
      <c r="M315" s="170"/>
      <c r="T315" s="171"/>
      <c r="AT315" s="167" t="s">
        <v>384</v>
      </c>
      <c r="AU315" s="167" t="s">
        <v>83</v>
      </c>
      <c r="AV315" s="14" t="s">
        <v>83</v>
      </c>
      <c r="AW315" s="14" t="s">
        <v>32</v>
      </c>
      <c r="AX315" s="14" t="s">
        <v>76</v>
      </c>
      <c r="AY315" s="167" t="s">
        <v>375</v>
      </c>
    </row>
    <row r="316" spans="2:65" s="1" customFormat="1" ht="21.75" customHeight="1" x14ac:dyDescent="0.2">
      <c r="B316" s="32"/>
      <c r="C316" s="138" t="s">
        <v>529</v>
      </c>
      <c r="D316" s="138" t="s">
        <v>377</v>
      </c>
      <c r="E316" s="139" t="s">
        <v>2897</v>
      </c>
      <c r="F316" s="140" t="s">
        <v>2898</v>
      </c>
      <c r="G316" s="141" t="s">
        <v>641</v>
      </c>
      <c r="H316" s="142">
        <v>76</v>
      </c>
      <c r="I316" s="143"/>
      <c r="J316" s="144">
        <f>ROUND(I316*H316,2)</f>
        <v>0</v>
      </c>
      <c r="K316" s="140" t="s">
        <v>381</v>
      </c>
      <c r="L316" s="32"/>
      <c r="M316" s="145" t="s">
        <v>1</v>
      </c>
      <c r="N316" s="146" t="s">
        <v>41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382</v>
      </c>
      <c r="AT316" s="149" t="s">
        <v>377</v>
      </c>
      <c r="AU316" s="149" t="s">
        <v>83</v>
      </c>
      <c r="AY316" s="17" t="s">
        <v>375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382</v>
      </c>
      <c r="BM316" s="149" t="s">
        <v>6005</v>
      </c>
    </row>
    <row r="317" spans="2:65" s="12" customFormat="1" ht="11.25" x14ac:dyDescent="0.2">
      <c r="B317" s="151"/>
      <c r="D317" s="152" t="s">
        <v>384</v>
      </c>
      <c r="E317" s="153" t="s">
        <v>1</v>
      </c>
      <c r="F317" s="154" t="s">
        <v>491</v>
      </c>
      <c r="H317" s="155">
        <v>16</v>
      </c>
      <c r="I317" s="156"/>
      <c r="L317" s="151"/>
      <c r="M317" s="157"/>
      <c r="T317" s="158"/>
      <c r="AT317" s="153" t="s">
        <v>384</v>
      </c>
      <c r="AU317" s="153" t="s">
        <v>83</v>
      </c>
      <c r="AV317" s="12" t="s">
        <v>85</v>
      </c>
      <c r="AW317" s="12" t="s">
        <v>32</v>
      </c>
      <c r="AX317" s="12" t="s">
        <v>76</v>
      </c>
      <c r="AY317" s="153" t="s">
        <v>375</v>
      </c>
    </row>
    <row r="318" spans="2:65" s="12" customFormat="1" ht="11.25" x14ac:dyDescent="0.2">
      <c r="B318" s="151"/>
      <c r="D318" s="152" t="s">
        <v>384</v>
      </c>
      <c r="E318" s="153" t="s">
        <v>1</v>
      </c>
      <c r="F318" s="154" t="s">
        <v>8</v>
      </c>
      <c r="H318" s="155">
        <v>15</v>
      </c>
      <c r="I318" s="156"/>
      <c r="L318" s="151"/>
      <c r="M318" s="157"/>
      <c r="T318" s="158"/>
      <c r="AT318" s="153" t="s">
        <v>384</v>
      </c>
      <c r="AU318" s="153" t="s">
        <v>83</v>
      </c>
      <c r="AV318" s="12" t="s">
        <v>85</v>
      </c>
      <c r="AW318" s="12" t="s">
        <v>32</v>
      </c>
      <c r="AX318" s="12" t="s">
        <v>76</v>
      </c>
      <c r="AY318" s="153" t="s">
        <v>375</v>
      </c>
    </row>
    <row r="319" spans="2:65" s="12" customFormat="1" ht="11.25" x14ac:dyDescent="0.2">
      <c r="B319" s="151"/>
      <c r="D319" s="152" t="s">
        <v>384</v>
      </c>
      <c r="E319" s="153" t="s">
        <v>1</v>
      </c>
      <c r="F319" s="154" t="s">
        <v>585</v>
      </c>
      <c r="H319" s="155">
        <v>32</v>
      </c>
      <c r="I319" s="156"/>
      <c r="L319" s="151"/>
      <c r="M319" s="157"/>
      <c r="T319" s="158"/>
      <c r="AT319" s="153" t="s">
        <v>384</v>
      </c>
      <c r="AU319" s="153" t="s">
        <v>83</v>
      </c>
      <c r="AV319" s="12" t="s">
        <v>85</v>
      </c>
      <c r="AW319" s="12" t="s">
        <v>32</v>
      </c>
      <c r="AX319" s="12" t="s">
        <v>76</v>
      </c>
      <c r="AY319" s="153" t="s">
        <v>375</v>
      </c>
    </row>
    <row r="320" spans="2:65" s="12" customFormat="1" ht="11.25" x14ac:dyDescent="0.2">
      <c r="B320" s="151"/>
      <c r="D320" s="152" t="s">
        <v>384</v>
      </c>
      <c r="E320" s="153" t="s">
        <v>1</v>
      </c>
      <c r="F320" s="154" t="s">
        <v>418</v>
      </c>
      <c r="H320" s="155">
        <v>7</v>
      </c>
      <c r="I320" s="156"/>
      <c r="L320" s="151"/>
      <c r="M320" s="157"/>
      <c r="T320" s="158"/>
      <c r="AT320" s="153" t="s">
        <v>384</v>
      </c>
      <c r="AU320" s="153" t="s">
        <v>83</v>
      </c>
      <c r="AV320" s="12" t="s">
        <v>85</v>
      </c>
      <c r="AW320" s="12" t="s">
        <v>32</v>
      </c>
      <c r="AX320" s="12" t="s">
        <v>76</v>
      </c>
      <c r="AY320" s="153" t="s">
        <v>375</v>
      </c>
    </row>
    <row r="321" spans="2:65" s="12" customFormat="1" ht="11.25" x14ac:dyDescent="0.2">
      <c r="B321" s="151"/>
      <c r="D321" s="152" t="s">
        <v>384</v>
      </c>
      <c r="E321" s="153" t="s">
        <v>1</v>
      </c>
      <c r="F321" s="154" t="s">
        <v>413</v>
      </c>
      <c r="H321" s="155">
        <v>6</v>
      </c>
      <c r="I321" s="156"/>
      <c r="L321" s="151"/>
      <c r="M321" s="157"/>
      <c r="T321" s="158"/>
      <c r="AT321" s="153" t="s">
        <v>384</v>
      </c>
      <c r="AU321" s="153" t="s">
        <v>83</v>
      </c>
      <c r="AV321" s="12" t="s">
        <v>85</v>
      </c>
      <c r="AW321" s="12" t="s">
        <v>32</v>
      </c>
      <c r="AX321" s="12" t="s">
        <v>76</v>
      </c>
      <c r="AY321" s="153" t="s">
        <v>375</v>
      </c>
    </row>
    <row r="322" spans="2:65" s="13" customFormat="1" ht="11.25" x14ac:dyDescent="0.2">
      <c r="B322" s="159"/>
      <c r="D322" s="152" t="s">
        <v>384</v>
      </c>
      <c r="E322" s="160" t="s">
        <v>1</v>
      </c>
      <c r="F322" s="161" t="s">
        <v>387</v>
      </c>
      <c r="H322" s="162">
        <v>76</v>
      </c>
      <c r="I322" s="163"/>
      <c r="L322" s="159"/>
      <c r="M322" s="164"/>
      <c r="T322" s="165"/>
      <c r="AT322" s="160" t="s">
        <v>384</v>
      </c>
      <c r="AU322" s="160" t="s">
        <v>83</v>
      </c>
      <c r="AV322" s="13" t="s">
        <v>382</v>
      </c>
      <c r="AW322" s="13" t="s">
        <v>32</v>
      </c>
      <c r="AX322" s="13" t="s">
        <v>83</v>
      </c>
      <c r="AY322" s="160" t="s">
        <v>375</v>
      </c>
    </row>
    <row r="323" spans="2:65" s="14" customFormat="1" ht="11.25" x14ac:dyDescent="0.2">
      <c r="B323" s="166"/>
      <c r="D323" s="152" t="s">
        <v>384</v>
      </c>
      <c r="E323" s="167" t="s">
        <v>1</v>
      </c>
      <c r="F323" s="168" t="s">
        <v>2840</v>
      </c>
      <c r="H323" s="167" t="s">
        <v>1</v>
      </c>
      <c r="I323" s="169"/>
      <c r="L323" s="166"/>
      <c r="M323" s="170"/>
      <c r="T323" s="171"/>
      <c r="AT323" s="167" t="s">
        <v>384</v>
      </c>
      <c r="AU323" s="167" t="s">
        <v>83</v>
      </c>
      <c r="AV323" s="14" t="s">
        <v>83</v>
      </c>
      <c r="AW323" s="14" t="s">
        <v>32</v>
      </c>
      <c r="AX323" s="14" t="s">
        <v>76</v>
      </c>
      <c r="AY323" s="167" t="s">
        <v>375</v>
      </c>
    </row>
    <row r="324" spans="2:65" s="1" customFormat="1" ht="16.5" customHeight="1" x14ac:dyDescent="0.2">
      <c r="B324" s="32"/>
      <c r="C324" s="138" t="s">
        <v>7</v>
      </c>
      <c r="D324" s="138" t="s">
        <v>377</v>
      </c>
      <c r="E324" s="139" t="s">
        <v>2900</v>
      </c>
      <c r="F324" s="140" t="s">
        <v>2901</v>
      </c>
      <c r="G324" s="141" t="s">
        <v>641</v>
      </c>
      <c r="H324" s="142">
        <v>214</v>
      </c>
      <c r="I324" s="143"/>
      <c r="J324" s="144">
        <f>ROUND(I324*H324,2)</f>
        <v>0</v>
      </c>
      <c r="K324" s="140" t="s">
        <v>381</v>
      </c>
      <c r="L324" s="32"/>
      <c r="M324" s="145" t="s">
        <v>1</v>
      </c>
      <c r="N324" s="146" t="s">
        <v>41</v>
      </c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AR324" s="149" t="s">
        <v>382</v>
      </c>
      <c r="AT324" s="149" t="s">
        <v>377</v>
      </c>
      <c r="AU324" s="149" t="s">
        <v>83</v>
      </c>
      <c r="AY324" s="17" t="s">
        <v>375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83</v>
      </c>
      <c r="BK324" s="150">
        <f>ROUND(I324*H324,2)</f>
        <v>0</v>
      </c>
      <c r="BL324" s="17" t="s">
        <v>382</v>
      </c>
      <c r="BM324" s="149" t="s">
        <v>6006</v>
      </c>
    </row>
    <row r="325" spans="2:65" s="12" customFormat="1" ht="11.25" x14ac:dyDescent="0.2">
      <c r="B325" s="151"/>
      <c r="D325" s="152" t="s">
        <v>384</v>
      </c>
      <c r="E325" s="153" t="s">
        <v>1</v>
      </c>
      <c r="F325" s="154" t="s">
        <v>7</v>
      </c>
      <c r="H325" s="155">
        <v>21</v>
      </c>
      <c r="I325" s="156"/>
      <c r="L325" s="151"/>
      <c r="M325" s="157"/>
      <c r="T325" s="158"/>
      <c r="AT325" s="153" t="s">
        <v>384</v>
      </c>
      <c r="AU325" s="153" t="s">
        <v>83</v>
      </c>
      <c r="AV325" s="12" t="s">
        <v>85</v>
      </c>
      <c r="AW325" s="12" t="s">
        <v>32</v>
      </c>
      <c r="AX325" s="12" t="s">
        <v>76</v>
      </c>
      <c r="AY325" s="153" t="s">
        <v>375</v>
      </c>
    </row>
    <row r="326" spans="2:65" s="12" customFormat="1" ht="11.25" x14ac:dyDescent="0.2">
      <c r="B326" s="151"/>
      <c r="D326" s="152" t="s">
        <v>384</v>
      </c>
      <c r="E326" s="153" t="s">
        <v>1</v>
      </c>
      <c r="F326" s="154" t="s">
        <v>688</v>
      </c>
      <c r="H326" s="155">
        <v>45</v>
      </c>
      <c r="I326" s="156"/>
      <c r="L326" s="151"/>
      <c r="M326" s="157"/>
      <c r="T326" s="158"/>
      <c r="AT326" s="153" t="s">
        <v>384</v>
      </c>
      <c r="AU326" s="153" t="s">
        <v>83</v>
      </c>
      <c r="AV326" s="12" t="s">
        <v>85</v>
      </c>
      <c r="AW326" s="12" t="s">
        <v>32</v>
      </c>
      <c r="AX326" s="12" t="s">
        <v>76</v>
      </c>
      <c r="AY326" s="153" t="s">
        <v>375</v>
      </c>
    </row>
    <row r="327" spans="2:65" s="12" customFormat="1" ht="11.25" x14ac:dyDescent="0.2">
      <c r="B327" s="151"/>
      <c r="D327" s="152" t="s">
        <v>384</v>
      </c>
      <c r="E327" s="153" t="s">
        <v>1</v>
      </c>
      <c r="F327" s="154" t="s">
        <v>805</v>
      </c>
      <c r="H327" s="155">
        <v>61</v>
      </c>
      <c r="I327" s="156"/>
      <c r="L327" s="151"/>
      <c r="M327" s="157"/>
      <c r="T327" s="158"/>
      <c r="AT327" s="153" t="s">
        <v>384</v>
      </c>
      <c r="AU327" s="153" t="s">
        <v>83</v>
      </c>
      <c r="AV327" s="12" t="s">
        <v>85</v>
      </c>
      <c r="AW327" s="12" t="s">
        <v>32</v>
      </c>
      <c r="AX327" s="12" t="s">
        <v>76</v>
      </c>
      <c r="AY327" s="153" t="s">
        <v>375</v>
      </c>
    </row>
    <row r="328" spans="2:65" s="12" customFormat="1" ht="11.25" x14ac:dyDescent="0.2">
      <c r="B328" s="151"/>
      <c r="D328" s="152" t="s">
        <v>384</v>
      </c>
      <c r="E328" s="153" t="s">
        <v>1</v>
      </c>
      <c r="F328" s="154" t="s">
        <v>581</v>
      </c>
      <c r="H328" s="155">
        <v>31</v>
      </c>
      <c r="I328" s="156"/>
      <c r="L328" s="151"/>
      <c r="M328" s="157"/>
      <c r="T328" s="158"/>
      <c r="AT328" s="153" t="s">
        <v>384</v>
      </c>
      <c r="AU328" s="153" t="s">
        <v>83</v>
      </c>
      <c r="AV328" s="12" t="s">
        <v>85</v>
      </c>
      <c r="AW328" s="12" t="s">
        <v>32</v>
      </c>
      <c r="AX328" s="12" t="s">
        <v>76</v>
      </c>
      <c r="AY328" s="153" t="s">
        <v>375</v>
      </c>
    </row>
    <row r="329" spans="2:65" s="12" customFormat="1" ht="11.25" x14ac:dyDescent="0.2">
      <c r="B329" s="151"/>
      <c r="D329" s="152" t="s">
        <v>384</v>
      </c>
      <c r="E329" s="153" t="s">
        <v>1</v>
      </c>
      <c r="F329" s="154" t="s">
        <v>688</v>
      </c>
      <c r="H329" s="155">
        <v>45</v>
      </c>
      <c r="I329" s="156"/>
      <c r="L329" s="151"/>
      <c r="M329" s="157"/>
      <c r="T329" s="158"/>
      <c r="AT329" s="153" t="s">
        <v>384</v>
      </c>
      <c r="AU329" s="153" t="s">
        <v>83</v>
      </c>
      <c r="AV329" s="12" t="s">
        <v>85</v>
      </c>
      <c r="AW329" s="12" t="s">
        <v>32</v>
      </c>
      <c r="AX329" s="12" t="s">
        <v>76</v>
      </c>
      <c r="AY329" s="153" t="s">
        <v>375</v>
      </c>
    </row>
    <row r="330" spans="2:65" s="12" customFormat="1" ht="11.25" x14ac:dyDescent="0.2">
      <c r="B330" s="151"/>
      <c r="D330" s="152" t="s">
        <v>384</v>
      </c>
      <c r="E330" s="153" t="s">
        <v>1</v>
      </c>
      <c r="F330" s="154" t="s">
        <v>451</v>
      </c>
      <c r="H330" s="155">
        <v>11</v>
      </c>
      <c r="I330" s="156"/>
      <c r="L330" s="151"/>
      <c r="M330" s="157"/>
      <c r="T330" s="158"/>
      <c r="AT330" s="153" t="s">
        <v>384</v>
      </c>
      <c r="AU330" s="153" t="s">
        <v>83</v>
      </c>
      <c r="AV330" s="12" t="s">
        <v>85</v>
      </c>
      <c r="AW330" s="12" t="s">
        <v>32</v>
      </c>
      <c r="AX330" s="12" t="s">
        <v>76</v>
      </c>
      <c r="AY330" s="153" t="s">
        <v>375</v>
      </c>
    </row>
    <row r="331" spans="2:65" s="13" customFormat="1" ht="11.25" x14ac:dyDescent="0.2">
      <c r="B331" s="159"/>
      <c r="D331" s="152" t="s">
        <v>384</v>
      </c>
      <c r="E331" s="160" t="s">
        <v>1</v>
      </c>
      <c r="F331" s="161" t="s">
        <v>387</v>
      </c>
      <c r="H331" s="162">
        <v>214</v>
      </c>
      <c r="I331" s="163"/>
      <c r="L331" s="159"/>
      <c r="M331" s="164"/>
      <c r="T331" s="165"/>
      <c r="AT331" s="160" t="s">
        <v>384</v>
      </c>
      <c r="AU331" s="160" t="s">
        <v>83</v>
      </c>
      <c r="AV331" s="13" t="s">
        <v>382</v>
      </c>
      <c r="AW331" s="13" t="s">
        <v>32</v>
      </c>
      <c r="AX331" s="13" t="s">
        <v>83</v>
      </c>
      <c r="AY331" s="160" t="s">
        <v>375</v>
      </c>
    </row>
    <row r="332" spans="2:65" s="14" customFormat="1" ht="11.25" x14ac:dyDescent="0.2">
      <c r="B332" s="166"/>
      <c r="D332" s="152" t="s">
        <v>384</v>
      </c>
      <c r="E332" s="167" t="s">
        <v>1</v>
      </c>
      <c r="F332" s="168" t="s">
        <v>2840</v>
      </c>
      <c r="H332" s="167" t="s">
        <v>1</v>
      </c>
      <c r="I332" s="169"/>
      <c r="L332" s="166"/>
      <c r="M332" s="170"/>
      <c r="T332" s="171"/>
      <c r="AT332" s="167" t="s">
        <v>384</v>
      </c>
      <c r="AU332" s="167" t="s">
        <v>83</v>
      </c>
      <c r="AV332" s="14" t="s">
        <v>83</v>
      </c>
      <c r="AW332" s="14" t="s">
        <v>32</v>
      </c>
      <c r="AX332" s="14" t="s">
        <v>76</v>
      </c>
      <c r="AY332" s="167" t="s">
        <v>375</v>
      </c>
    </row>
    <row r="333" spans="2:65" s="1" customFormat="1" ht="16.5" customHeight="1" x14ac:dyDescent="0.2">
      <c r="B333" s="32"/>
      <c r="C333" s="138" t="s">
        <v>540</v>
      </c>
      <c r="D333" s="138" t="s">
        <v>377</v>
      </c>
      <c r="E333" s="139" t="s">
        <v>2903</v>
      </c>
      <c r="F333" s="140" t="s">
        <v>2904</v>
      </c>
      <c r="G333" s="141" t="s">
        <v>641</v>
      </c>
      <c r="H333" s="142">
        <v>20</v>
      </c>
      <c r="I333" s="143"/>
      <c r="J333" s="144">
        <f>ROUND(I333*H333,2)</f>
        <v>0</v>
      </c>
      <c r="K333" s="140" t="s">
        <v>381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0</v>
      </c>
      <c r="R333" s="147">
        <f>Q333*H333</f>
        <v>0</v>
      </c>
      <c r="S333" s="147">
        <v>0</v>
      </c>
      <c r="T333" s="148">
        <f>S333*H333</f>
        <v>0</v>
      </c>
      <c r="AR333" s="149" t="s">
        <v>382</v>
      </c>
      <c r="AT333" s="149" t="s">
        <v>377</v>
      </c>
      <c r="AU333" s="149" t="s">
        <v>83</v>
      </c>
      <c r="AY333" s="17" t="s">
        <v>375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382</v>
      </c>
      <c r="BM333" s="149" t="s">
        <v>6007</v>
      </c>
    </row>
    <row r="334" spans="2:65" s="12" customFormat="1" ht="11.25" x14ac:dyDescent="0.2">
      <c r="B334" s="151"/>
      <c r="D334" s="152" t="s">
        <v>384</v>
      </c>
      <c r="E334" s="153" t="s">
        <v>1</v>
      </c>
      <c r="F334" s="154" t="s">
        <v>529</v>
      </c>
      <c r="H334" s="155">
        <v>20</v>
      </c>
      <c r="I334" s="156"/>
      <c r="L334" s="151"/>
      <c r="M334" s="157"/>
      <c r="T334" s="158"/>
      <c r="AT334" s="153" t="s">
        <v>384</v>
      </c>
      <c r="AU334" s="153" t="s">
        <v>83</v>
      </c>
      <c r="AV334" s="12" t="s">
        <v>85</v>
      </c>
      <c r="AW334" s="12" t="s">
        <v>32</v>
      </c>
      <c r="AX334" s="12" t="s">
        <v>83</v>
      </c>
      <c r="AY334" s="153" t="s">
        <v>375</v>
      </c>
    </row>
    <row r="335" spans="2:65" s="14" customFormat="1" ht="11.25" x14ac:dyDescent="0.2">
      <c r="B335" s="166"/>
      <c r="D335" s="152" t="s">
        <v>384</v>
      </c>
      <c r="E335" s="167" t="s">
        <v>1</v>
      </c>
      <c r="F335" s="168" t="s">
        <v>2840</v>
      </c>
      <c r="H335" s="167" t="s">
        <v>1</v>
      </c>
      <c r="I335" s="169"/>
      <c r="L335" s="166"/>
      <c r="M335" s="170"/>
      <c r="T335" s="171"/>
      <c r="AT335" s="167" t="s">
        <v>384</v>
      </c>
      <c r="AU335" s="167" t="s">
        <v>83</v>
      </c>
      <c r="AV335" s="14" t="s">
        <v>83</v>
      </c>
      <c r="AW335" s="14" t="s">
        <v>32</v>
      </c>
      <c r="AX335" s="14" t="s">
        <v>76</v>
      </c>
      <c r="AY335" s="167" t="s">
        <v>375</v>
      </c>
    </row>
    <row r="336" spans="2:65" s="1" customFormat="1" ht="16.5" customHeight="1" x14ac:dyDescent="0.2">
      <c r="B336" s="32"/>
      <c r="C336" s="138" t="s">
        <v>545</v>
      </c>
      <c r="D336" s="138" t="s">
        <v>377</v>
      </c>
      <c r="E336" s="139" t="s">
        <v>2906</v>
      </c>
      <c r="F336" s="140" t="s">
        <v>2907</v>
      </c>
      <c r="G336" s="141" t="s">
        <v>641</v>
      </c>
      <c r="H336" s="142">
        <v>180</v>
      </c>
      <c r="I336" s="143"/>
      <c r="J336" s="144">
        <f>ROUND(I336*H336,2)</f>
        <v>0</v>
      </c>
      <c r="K336" s="140" t="s">
        <v>381</v>
      </c>
      <c r="L336" s="32"/>
      <c r="M336" s="145" t="s">
        <v>1</v>
      </c>
      <c r="N336" s="146" t="s">
        <v>41</v>
      </c>
      <c r="P336" s="147">
        <f>O336*H336</f>
        <v>0</v>
      </c>
      <c r="Q336" s="147">
        <v>0</v>
      </c>
      <c r="R336" s="147">
        <f>Q336*H336</f>
        <v>0</v>
      </c>
      <c r="S336" s="147">
        <v>0</v>
      </c>
      <c r="T336" s="148">
        <f>S336*H336</f>
        <v>0</v>
      </c>
      <c r="AR336" s="149" t="s">
        <v>382</v>
      </c>
      <c r="AT336" s="149" t="s">
        <v>377</v>
      </c>
      <c r="AU336" s="149" t="s">
        <v>83</v>
      </c>
      <c r="AY336" s="17" t="s">
        <v>375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83</v>
      </c>
      <c r="BK336" s="150">
        <f>ROUND(I336*H336,2)</f>
        <v>0</v>
      </c>
      <c r="BL336" s="17" t="s">
        <v>382</v>
      </c>
      <c r="BM336" s="149" t="s">
        <v>6008</v>
      </c>
    </row>
    <row r="337" spans="2:65" s="12" customFormat="1" ht="11.25" x14ac:dyDescent="0.2">
      <c r="B337" s="151"/>
      <c r="D337" s="152" t="s">
        <v>384</v>
      </c>
      <c r="E337" s="153" t="s">
        <v>1</v>
      </c>
      <c r="F337" s="154" t="s">
        <v>463</v>
      </c>
      <c r="H337" s="155">
        <v>12</v>
      </c>
      <c r="I337" s="156"/>
      <c r="L337" s="151"/>
      <c r="M337" s="157"/>
      <c r="T337" s="158"/>
      <c r="AT337" s="153" t="s">
        <v>384</v>
      </c>
      <c r="AU337" s="153" t="s">
        <v>83</v>
      </c>
      <c r="AV337" s="12" t="s">
        <v>85</v>
      </c>
      <c r="AW337" s="12" t="s">
        <v>32</v>
      </c>
      <c r="AX337" s="12" t="s">
        <v>76</v>
      </c>
      <c r="AY337" s="153" t="s">
        <v>375</v>
      </c>
    </row>
    <row r="338" spans="2:65" s="12" customFormat="1" ht="11.25" x14ac:dyDescent="0.2">
      <c r="B338" s="151"/>
      <c r="D338" s="152" t="s">
        <v>384</v>
      </c>
      <c r="E338" s="153" t="s">
        <v>1</v>
      </c>
      <c r="F338" s="154" t="s">
        <v>604</v>
      </c>
      <c r="H338" s="155">
        <v>34</v>
      </c>
      <c r="I338" s="156"/>
      <c r="L338" s="151"/>
      <c r="M338" s="157"/>
      <c r="T338" s="158"/>
      <c r="AT338" s="153" t="s">
        <v>384</v>
      </c>
      <c r="AU338" s="153" t="s">
        <v>83</v>
      </c>
      <c r="AV338" s="12" t="s">
        <v>85</v>
      </c>
      <c r="AW338" s="12" t="s">
        <v>32</v>
      </c>
      <c r="AX338" s="12" t="s">
        <v>76</v>
      </c>
      <c r="AY338" s="153" t="s">
        <v>375</v>
      </c>
    </row>
    <row r="339" spans="2:65" s="12" customFormat="1" ht="11.25" x14ac:dyDescent="0.2">
      <c r="B339" s="151"/>
      <c r="D339" s="152" t="s">
        <v>384</v>
      </c>
      <c r="E339" s="153" t="s">
        <v>1</v>
      </c>
      <c r="F339" s="154" t="s">
        <v>719</v>
      </c>
      <c r="H339" s="155">
        <v>51</v>
      </c>
      <c r="I339" s="156"/>
      <c r="L339" s="151"/>
      <c r="M339" s="157"/>
      <c r="T339" s="158"/>
      <c r="AT339" s="153" t="s">
        <v>384</v>
      </c>
      <c r="AU339" s="153" t="s">
        <v>83</v>
      </c>
      <c r="AV339" s="12" t="s">
        <v>85</v>
      </c>
      <c r="AW339" s="12" t="s">
        <v>32</v>
      </c>
      <c r="AX339" s="12" t="s">
        <v>76</v>
      </c>
      <c r="AY339" s="153" t="s">
        <v>375</v>
      </c>
    </row>
    <row r="340" spans="2:65" s="12" customFormat="1" ht="11.25" x14ac:dyDescent="0.2">
      <c r="B340" s="151"/>
      <c r="D340" s="152" t="s">
        <v>384</v>
      </c>
      <c r="E340" s="153" t="s">
        <v>1</v>
      </c>
      <c r="F340" s="154" t="s">
        <v>674</v>
      </c>
      <c r="H340" s="155">
        <v>43</v>
      </c>
      <c r="I340" s="156"/>
      <c r="L340" s="151"/>
      <c r="M340" s="157"/>
      <c r="T340" s="158"/>
      <c r="AT340" s="153" t="s">
        <v>384</v>
      </c>
      <c r="AU340" s="153" t="s">
        <v>83</v>
      </c>
      <c r="AV340" s="12" t="s">
        <v>85</v>
      </c>
      <c r="AW340" s="12" t="s">
        <v>32</v>
      </c>
      <c r="AX340" s="12" t="s">
        <v>76</v>
      </c>
      <c r="AY340" s="153" t="s">
        <v>375</v>
      </c>
    </row>
    <row r="341" spans="2:65" s="12" customFormat="1" ht="11.25" x14ac:dyDescent="0.2">
      <c r="B341" s="151"/>
      <c r="D341" s="152" t="s">
        <v>384</v>
      </c>
      <c r="E341" s="153" t="s">
        <v>1</v>
      </c>
      <c r="F341" s="154" t="s">
        <v>549</v>
      </c>
      <c r="H341" s="155">
        <v>24</v>
      </c>
      <c r="I341" s="156"/>
      <c r="L341" s="151"/>
      <c r="M341" s="157"/>
      <c r="T341" s="158"/>
      <c r="AT341" s="153" t="s">
        <v>384</v>
      </c>
      <c r="AU341" s="153" t="s">
        <v>83</v>
      </c>
      <c r="AV341" s="12" t="s">
        <v>85</v>
      </c>
      <c r="AW341" s="12" t="s">
        <v>32</v>
      </c>
      <c r="AX341" s="12" t="s">
        <v>76</v>
      </c>
      <c r="AY341" s="153" t="s">
        <v>375</v>
      </c>
    </row>
    <row r="342" spans="2:65" s="12" customFormat="1" ht="11.25" x14ac:dyDescent="0.2">
      <c r="B342" s="151"/>
      <c r="D342" s="152" t="s">
        <v>384</v>
      </c>
      <c r="E342" s="153" t="s">
        <v>1</v>
      </c>
      <c r="F342" s="154" t="s">
        <v>413</v>
      </c>
      <c r="H342" s="155">
        <v>6</v>
      </c>
      <c r="I342" s="156"/>
      <c r="L342" s="151"/>
      <c r="M342" s="157"/>
      <c r="T342" s="158"/>
      <c r="AT342" s="153" t="s">
        <v>384</v>
      </c>
      <c r="AU342" s="153" t="s">
        <v>83</v>
      </c>
      <c r="AV342" s="12" t="s">
        <v>85</v>
      </c>
      <c r="AW342" s="12" t="s">
        <v>32</v>
      </c>
      <c r="AX342" s="12" t="s">
        <v>76</v>
      </c>
      <c r="AY342" s="153" t="s">
        <v>375</v>
      </c>
    </row>
    <row r="343" spans="2:65" s="12" customFormat="1" ht="11.25" x14ac:dyDescent="0.2">
      <c r="B343" s="151"/>
      <c r="D343" s="152" t="s">
        <v>384</v>
      </c>
      <c r="E343" s="153" t="s">
        <v>1</v>
      </c>
      <c r="F343" s="154" t="s">
        <v>435</v>
      </c>
      <c r="H343" s="155">
        <v>10</v>
      </c>
      <c r="I343" s="156"/>
      <c r="L343" s="151"/>
      <c r="M343" s="157"/>
      <c r="T343" s="158"/>
      <c r="AT343" s="153" t="s">
        <v>384</v>
      </c>
      <c r="AU343" s="153" t="s">
        <v>83</v>
      </c>
      <c r="AV343" s="12" t="s">
        <v>85</v>
      </c>
      <c r="AW343" s="12" t="s">
        <v>32</v>
      </c>
      <c r="AX343" s="12" t="s">
        <v>76</v>
      </c>
      <c r="AY343" s="153" t="s">
        <v>375</v>
      </c>
    </row>
    <row r="344" spans="2:65" s="13" customFormat="1" ht="11.25" x14ac:dyDescent="0.2">
      <c r="B344" s="159"/>
      <c r="D344" s="152" t="s">
        <v>384</v>
      </c>
      <c r="E344" s="160" t="s">
        <v>1</v>
      </c>
      <c r="F344" s="161" t="s">
        <v>387</v>
      </c>
      <c r="H344" s="162">
        <v>180</v>
      </c>
      <c r="I344" s="163"/>
      <c r="L344" s="159"/>
      <c r="M344" s="164"/>
      <c r="T344" s="165"/>
      <c r="AT344" s="160" t="s">
        <v>384</v>
      </c>
      <c r="AU344" s="160" t="s">
        <v>83</v>
      </c>
      <c r="AV344" s="13" t="s">
        <v>382</v>
      </c>
      <c r="AW344" s="13" t="s">
        <v>32</v>
      </c>
      <c r="AX344" s="13" t="s">
        <v>83</v>
      </c>
      <c r="AY344" s="160" t="s">
        <v>375</v>
      </c>
    </row>
    <row r="345" spans="2:65" s="14" customFormat="1" ht="11.25" x14ac:dyDescent="0.2">
      <c r="B345" s="166"/>
      <c r="D345" s="152" t="s">
        <v>384</v>
      </c>
      <c r="E345" s="167" t="s">
        <v>1</v>
      </c>
      <c r="F345" s="168" t="s">
        <v>2840</v>
      </c>
      <c r="H345" s="167" t="s">
        <v>1</v>
      </c>
      <c r="I345" s="169"/>
      <c r="L345" s="166"/>
      <c r="M345" s="170"/>
      <c r="T345" s="171"/>
      <c r="AT345" s="167" t="s">
        <v>384</v>
      </c>
      <c r="AU345" s="167" t="s">
        <v>83</v>
      </c>
      <c r="AV345" s="14" t="s">
        <v>83</v>
      </c>
      <c r="AW345" s="14" t="s">
        <v>32</v>
      </c>
      <c r="AX345" s="14" t="s">
        <v>76</v>
      </c>
      <c r="AY345" s="167" t="s">
        <v>375</v>
      </c>
    </row>
    <row r="346" spans="2:65" s="1" customFormat="1" ht="16.5" customHeight="1" x14ac:dyDescent="0.2">
      <c r="B346" s="32"/>
      <c r="C346" s="138" t="s">
        <v>549</v>
      </c>
      <c r="D346" s="138" t="s">
        <v>377</v>
      </c>
      <c r="E346" s="139" t="s">
        <v>2909</v>
      </c>
      <c r="F346" s="140" t="s">
        <v>2910</v>
      </c>
      <c r="G346" s="141" t="s">
        <v>631</v>
      </c>
      <c r="H346" s="142">
        <v>20</v>
      </c>
      <c r="I346" s="143"/>
      <c r="J346" s="144">
        <f>ROUND(I346*H346,2)</f>
        <v>0</v>
      </c>
      <c r="K346" s="140" t="s">
        <v>381</v>
      </c>
      <c r="L346" s="32"/>
      <c r="M346" s="145" t="s">
        <v>1</v>
      </c>
      <c r="N346" s="146" t="s">
        <v>41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382</v>
      </c>
      <c r="AT346" s="149" t="s">
        <v>377</v>
      </c>
      <c r="AU346" s="149" t="s">
        <v>83</v>
      </c>
      <c r="AY346" s="17" t="s">
        <v>375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83</v>
      </c>
      <c r="BK346" s="150">
        <f>ROUND(I346*H346,2)</f>
        <v>0</v>
      </c>
      <c r="BL346" s="17" t="s">
        <v>382</v>
      </c>
      <c r="BM346" s="149" t="s">
        <v>6009</v>
      </c>
    </row>
    <row r="347" spans="2:65" s="12" customFormat="1" ht="11.25" x14ac:dyDescent="0.2">
      <c r="B347" s="151"/>
      <c r="D347" s="152" t="s">
        <v>384</v>
      </c>
      <c r="E347" s="153" t="s">
        <v>1</v>
      </c>
      <c r="F347" s="154" t="s">
        <v>93</v>
      </c>
      <c r="H347" s="155">
        <v>3</v>
      </c>
      <c r="I347" s="156"/>
      <c r="L347" s="151"/>
      <c r="M347" s="157"/>
      <c r="T347" s="158"/>
      <c r="AT347" s="153" t="s">
        <v>384</v>
      </c>
      <c r="AU347" s="153" t="s">
        <v>83</v>
      </c>
      <c r="AV347" s="12" t="s">
        <v>85</v>
      </c>
      <c r="AW347" s="12" t="s">
        <v>32</v>
      </c>
      <c r="AX347" s="12" t="s">
        <v>76</v>
      </c>
      <c r="AY347" s="153" t="s">
        <v>375</v>
      </c>
    </row>
    <row r="348" spans="2:65" s="12" customFormat="1" ht="11.25" x14ac:dyDescent="0.2">
      <c r="B348" s="151"/>
      <c r="D348" s="152" t="s">
        <v>384</v>
      </c>
      <c r="E348" s="153" t="s">
        <v>1</v>
      </c>
      <c r="F348" s="154" t="s">
        <v>382</v>
      </c>
      <c r="H348" s="155">
        <v>4</v>
      </c>
      <c r="I348" s="156"/>
      <c r="L348" s="151"/>
      <c r="M348" s="157"/>
      <c r="T348" s="158"/>
      <c r="AT348" s="153" t="s">
        <v>384</v>
      </c>
      <c r="AU348" s="153" t="s">
        <v>83</v>
      </c>
      <c r="AV348" s="12" t="s">
        <v>85</v>
      </c>
      <c r="AW348" s="12" t="s">
        <v>32</v>
      </c>
      <c r="AX348" s="12" t="s">
        <v>76</v>
      </c>
      <c r="AY348" s="153" t="s">
        <v>375</v>
      </c>
    </row>
    <row r="349" spans="2:65" s="12" customFormat="1" ht="11.25" x14ac:dyDescent="0.2">
      <c r="B349" s="151"/>
      <c r="D349" s="152" t="s">
        <v>384</v>
      </c>
      <c r="E349" s="153" t="s">
        <v>1</v>
      </c>
      <c r="F349" s="154" t="s">
        <v>85</v>
      </c>
      <c r="H349" s="155">
        <v>2</v>
      </c>
      <c r="I349" s="156"/>
      <c r="L349" s="151"/>
      <c r="M349" s="157"/>
      <c r="T349" s="158"/>
      <c r="AT349" s="153" t="s">
        <v>384</v>
      </c>
      <c r="AU349" s="153" t="s">
        <v>83</v>
      </c>
      <c r="AV349" s="12" t="s">
        <v>85</v>
      </c>
      <c r="AW349" s="12" t="s">
        <v>32</v>
      </c>
      <c r="AX349" s="12" t="s">
        <v>76</v>
      </c>
      <c r="AY349" s="153" t="s">
        <v>375</v>
      </c>
    </row>
    <row r="350" spans="2:65" s="12" customFormat="1" ht="11.25" x14ac:dyDescent="0.2">
      <c r="B350" s="151"/>
      <c r="D350" s="152" t="s">
        <v>384</v>
      </c>
      <c r="E350" s="153" t="s">
        <v>1</v>
      </c>
      <c r="F350" s="154" t="s">
        <v>85</v>
      </c>
      <c r="H350" s="155">
        <v>2</v>
      </c>
      <c r="I350" s="156"/>
      <c r="L350" s="151"/>
      <c r="M350" s="157"/>
      <c r="T350" s="158"/>
      <c r="AT350" s="153" t="s">
        <v>384</v>
      </c>
      <c r="AU350" s="153" t="s">
        <v>83</v>
      </c>
      <c r="AV350" s="12" t="s">
        <v>85</v>
      </c>
      <c r="AW350" s="12" t="s">
        <v>32</v>
      </c>
      <c r="AX350" s="12" t="s">
        <v>76</v>
      </c>
      <c r="AY350" s="153" t="s">
        <v>375</v>
      </c>
    </row>
    <row r="351" spans="2:65" s="12" customFormat="1" ht="11.25" x14ac:dyDescent="0.2">
      <c r="B351" s="151"/>
      <c r="D351" s="152" t="s">
        <v>384</v>
      </c>
      <c r="E351" s="153" t="s">
        <v>1</v>
      </c>
      <c r="F351" s="154" t="s">
        <v>83</v>
      </c>
      <c r="H351" s="155">
        <v>1</v>
      </c>
      <c r="I351" s="156"/>
      <c r="L351" s="151"/>
      <c r="M351" s="157"/>
      <c r="T351" s="158"/>
      <c r="AT351" s="153" t="s">
        <v>384</v>
      </c>
      <c r="AU351" s="153" t="s">
        <v>83</v>
      </c>
      <c r="AV351" s="12" t="s">
        <v>85</v>
      </c>
      <c r="AW351" s="12" t="s">
        <v>32</v>
      </c>
      <c r="AX351" s="12" t="s">
        <v>76</v>
      </c>
      <c r="AY351" s="153" t="s">
        <v>375</v>
      </c>
    </row>
    <row r="352" spans="2:65" s="12" customFormat="1" ht="11.25" x14ac:dyDescent="0.2">
      <c r="B352" s="151"/>
      <c r="D352" s="152" t="s">
        <v>384</v>
      </c>
      <c r="E352" s="153" t="s">
        <v>1</v>
      </c>
      <c r="F352" s="154" t="s">
        <v>404</v>
      </c>
      <c r="H352" s="155">
        <v>5</v>
      </c>
      <c r="I352" s="156"/>
      <c r="L352" s="151"/>
      <c r="M352" s="157"/>
      <c r="T352" s="158"/>
      <c r="AT352" s="153" t="s">
        <v>384</v>
      </c>
      <c r="AU352" s="153" t="s">
        <v>83</v>
      </c>
      <c r="AV352" s="12" t="s">
        <v>85</v>
      </c>
      <c r="AW352" s="12" t="s">
        <v>32</v>
      </c>
      <c r="AX352" s="12" t="s">
        <v>76</v>
      </c>
      <c r="AY352" s="153" t="s">
        <v>375</v>
      </c>
    </row>
    <row r="353" spans="2:65" s="12" customFormat="1" ht="11.25" x14ac:dyDescent="0.2">
      <c r="B353" s="151"/>
      <c r="D353" s="152" t="s">
        <v>384</v>
      </c>
      <c r="E353" s="153" t="s">
        <v>1</v>
      </c>
      <c r="F353" s="154" t="s">
        <v>93</v>
      </c>
      <c r="H353" s="155">
        <v>3</v>
      </c>
      <c r="I353" s="156"/>
      <c r="L353" s="151"/>
      <c r="M353" s="157"/>
      <c r="T353" s="158"/>
      <c r="AT353" s="153" t="s">
        <v>384</v>
      </c>
      <c r="AU353" s="153" t="s">
        <v>83</v>
      </c>
      <c r="AV353" s="12" t="s">
        <v>85</v>
      </c>
      <c r="AW353" s="12" t="s">
        <v>32</v>
      </c>
      <c r="AX353" s="12" t="s">
        <v>76</v>
      </c>
      <c r="AY353" s="153" t="s">
        <v>375</v>
      </c>
    </row>
    <row r="354" spans="2:65" s="13" customFormat="1" ht="11.25" x14ac:dyDescent="0.2">
      <c r="B354" s="159"/>
      <c r="D354" s="152" t="s">
        <v>384</v>
      </c>
      <c r="E354" s="160" t="s">
        <v>1</v>
      </c>
      <c r="F354" s="161" t="s">
        <v>387</v>
      </c>
      <c r="H354" s="162">
        <v>20</v>
      </c>
      <c r="I354" s="163"/>
      <c r="L354" s="159"/>
      <c r="M354" s="164"/>
      <c r="T354" s="165"/>
      <c r="AT354" s="160" t="s">
        <v>384</v>
      </c>
      <c r="AU354" s="160" t="s">
        <v>83</v>
      </c>
      <c r="AV354" s="13" t="s">
        <v>382</v>
      </c>
      <c r="AW354" s="13" t="s">
        <v>32</v>
      </c>
      <c r="AX354" s="13" t="s">
        <v>83</v>
      </c>
      <c r="AY354" s="160" t="s">
        <v>375</v>
      </c>
    </row>
    <row r="355" spans="2:65" s="14" customFormat="1" ht="11.25" x14ac:dyDescent="0.2">
      <c r="B355" s="166"/>
      <c r="D355" s="152" t="s">
        <v>384</v>
      </c>
      <c r="E355" s="167" t="s">
        <v>1</v>
      </c>
      <c r="F355" s="168" t="s">
        <v>2840</v>
      </c>
      <c r="H355" s="167" t="s">
        <v>1</v>
      </c>
      <c r="I355" s="169"/>
      <c r="L355" s="166"/>
      <c r="M355" s="170"/>
      <c r="T355" s="171"/>
      <c r="AT355" s="167" t="s">
        <v>384</v>
      </c>
      <c r="AU355" s="167" t="s">
        <v>83</v>
      </c>
      <c r="AV355" s="14" t="s">
        <v>83</v>
      </c>
      <c r="AW355" s="14" t="s">
        <v>32</v>
      </c>
      <c r="AX355" s="14" t="s">
        <v>76</v>
      </c>
      <c r="AY355" s="167" t="s">
        <v>375</v>
      </c>
    </row>
    <row r="356" spans="2:65" s="1" customFormat="1" ht="16.5" customHeight="1" x14ac:dyDescent="0.2">
      <c r="B356" s="32"/>
      <c r="C356" s="138" t="s">
        <v>554</v>
      </c>
      <c r="D356" s="138" t="s">
        <v>377</v>
      </c>
      <c r="E356" s="139" t="s">
        <v>2912</v>
      </c>
      <c r="F356" s="140" t="s">
        <v>2913</v>
      </c>
      <c r="G356" s="141" t="s">
        <v>631</v>
      </c>
      <c r="H356" s="142">
        <v>6</v>
      </c>
      <c r="I356" s="143"/>
      <c r="J356" s="144">
        <f>ROUND(I356*H356,2)</f>
        <v>0</v>
      </c>
      <c r="K356" s="140" t="s">
        <v>381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382</v>
      </c>
      <c r="AT356" s="149" t="s">
        <v>377</v>
      </c>
      <c r="AU356" s="149" t="s">
        <v>83</v>
      </c>
      <c r="AY356" s="17" t="s">
        <v>375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382</v>
      </c>
      <c r="BM356" s="149" t="s">
        <v>6010</v>
      </c>
    </row>
    <row r="357" spans="2:65" s="12" customFormat="1" ht="11.25" x14ac:dyDescent="0.2">
      <c r="B357" s="151"/>
      <c r="D357" s="152" t="s">
        <v>384</v>
      </c>
      <c r="E357" s="153" t="s">
        <v>1</v>
      </c>
      <c r="F357" s="154" t="s">
        <v>85</v>
      </c>
      <c r="H357" s="155">
        <v>2</v>
      </c>
      <c r="I357" s="156"/>
      <c r="L357" s="151"/>
      <c r="M357" s="157"/>
      <c r="T357" s="158"/>
      <c r="AT357" s="153" t="s">
        <v>384</v>
      </c>
      <c r="AU357" s="153" t="s">
        <v>83</v>
      </c>
      <c r="AV357" s="12" t="s">
        <v>85</v>
      </c>
      <c r="AW357" s="12" t="s">
        <v>32</v>
      </c>
      <c r="AX357" s="12" t="s">
        <v>76</v>
      </c>
      <c r="AY357" s="153" t="s">
        <v>375</v>
      </c>
    </row>
    <row r="358" spans="2:65" s="12" customFormat="1" ht="11.25" x14ac:dyDescent="0.2">
      <c r="B358" s="151"/>
      <c r="D358" s="152" t="s">
        <v>384</v>
      </c>
      <c r="E358" s="153" t="s">
        <v>1</v>
      </c>
      <c r="F358" s="154" t="s">
        <v>83</v>
      </c>
      <c r="H358" s="155">
        <v>1</v>
      </c>
      <c r="I358" s="156"/>
      <c r="L358" s="151"/>
      <c r="M358" s="157"/>
      <c r="T358" s="158"/>
      <c r="AT358" s="153" t="s">
        <v>384</v>
      </c>
      <c r="AU358" s="153" t="s">
        <v>83</v>
      </c>
      <c r="AV358" s="12" t="s">
        <v>85</v>
      </c>
      <c r="AW358" s="12" t="s">
        <v>32</v>
      </c>
      <c r="AX358" s="12" t="s">
        <v>76</v>
      </c>
      <c r="AY358" s="153" t="s">
        <v>375</v>
      </c>
    </row>
    <row r="359" spans="2:65" s="12" customFormat="1" ht="11.25" x14ac:dyDescent="0.2">
      <c r="B359" s="151"/>
      <c r="D359" s="152" t="s">
        <v>384</v>
      </c>
      <c r="E359" s="153" t="s">
        <v>1</v>
      </c>
      <c r="F359" s="154" t="s">
        <v>83</v>
      </c>
      <c r="H359" s="155">
        <v>1</v>
      </c>
      <c r="I359" s="156"/>
      <c r="L359" s="151"/>
      <c r="M359" s="157"/>
      <c r="T359" s="158"/>
      <c r="AT359" s="153" t="s">
        <v>384</v>
      </c>
      <c r="AU359" s="153" t="s">
        <v>83</v>
      </c>
      <c r="AV359" s="12" t="s">
        <v>85</v>
      </c>
      <c r="AW359" s="12" t="s">
        <v>32</v>
      </c>
      <c r="AX359" s="12" t="s">
        <v>76</v>
      </c>
      <c r="AY359" s="153" t="s">
        <v>375</v>
      </c>
    </row>
    <row r="360" spans="2:65" s="12" customFormat="1" ht="11.25" x14ac:dyDescent="0.2">
      <c r="B360" s="151"/>
      <c r="D360" s="152" t="s">
        <v>384</v>
      </c>
      <c r="E360" s="153" t="s">
        <v>1</v>
      </c>
      <c r="F360" s="154" t="s">
        <v>85</v>
      </c>
      <c r="H360" s="155">
        <v>2</v>
      </c>
      <c r="I360" s="156"/>
      <c r="L360" s="151"/>
      <c r="M360" s="157"/>
      <c r="T360" s="158"/>
      <c r="AT360" s="153" t="s">
        <v>384</v>
      </c>
      <c r="AU360" s="153" t="s">
        <v>83</v>
      </c>
      <c r="AV360" s="12" t="s">
        <v>85</v>
      </c>
      <c r="AW360" s="12" t="s">
        <v>32</v>
      </c>
      <c r="AX360" s="12" t="s">
        <v>76</v>
      </c>
      <c r="AY360" s="153" t="s">
        <v>375</v>
      </c>
    </row>
    <row r="361" spans="2:65" s="13" customFormat="1" ht="11.25" x14ac:dyDescent="0.2">
      <c r="B361" s="159"/>
      <c r="D361" s="152" t="s">
        <v>384</v>
      </c>
      <c r="E361" s="160" t="s">
        <v>1</v>
      </c>
      <c r="F361" s="161" t="s">
        <v>387</v>
      </c>
      <c r="H361" s="162">
        <v>6</v>
      </c>
      <c r="I361" s="163"/>
      <c r="L361" s="159"/>
      <c r="M361" s="164"/>
      <c r="T361" s="165"/>
      <c r="AT361" s="160" t="s">
        <v>384</v>
      </c>
      <c r="AU361" s="160" t="s">
        <v>83</v>
      </c>
      <c r="AV361" s="13" t="s">
        <v>382</v>
      </c>
      <c r="AW361" s="13" t="s">
        <v>32</v>
      </c>
      <c r="AX361" s="13" t="s">
        <v>83</v>
      </c>
      <c r="AY361" s="160" t="s">
        <v>375</v>
      </c>
    </row>
    <row r="362" spans="2:65" s="14" customFormat="1" ht="11.25" x14ac:dyDescent="0.2">
      <c r="B362" s="166"/>
      <c r="D362" s="152" t="s">
        <v>384</v>
      </c>
      <c r="E362" s="167" t="s">
        <v>1</v>
      </c>
      <c r="F362" s="168" t="s">
        <v>2840</v>
      </c>
      <c r="H362" s="167" t="s">
        <v>1</v>
      </c>
      <c r="I362" s="169"/>
      <c r="L362" s="166"/>
      <c r="M362" s="170"/>
      <c r="T362" s="171"/>
      <c r="AT362" s="167" t="s">
        <v>384</v>
      </c>
      <c r="AU362" s="167" t="s">
        <v>83</v>
      </c>
      <c r="AV362" s="14" t="s">
        <v>83</v>
      </c>
      <c r="AW362" s="14" t="s">
        <v>32</v>
      </c>
      <c r="AX362" s="14" t="s">
        <v>76</v>
      </c>
      <c r="AY362" s="167" t="s">
        <v>375</v>
      </c>
    </row>
    <row r="363" spans="2:65" s="1" customFormat="1" ht="33" customHeight="1" x14ac:dyDescent="0.2">
      <c r="B363" s="32"/>
      <c r="C363" s="138" t="s">
        <v>559</v>
      </c>
      <c r="D363" s="138" t="s">
        <v>377</v>
      </c>
      <c r="E363" s="139" t="s">
        <v>2915</v>
      </c>
      <c r="F363" s="140" t="s">
        <v>2916</v>
      </c>
      <c r="G363" s="141" t="s">
        <v>631</v>
      </c>
      <c r="H363" s="142">
        <v>3</v>
      </c>
      <c r="I363" s="143"/>
      <c r="J363" s="144">
        <f>ROUND(I363*H363,2)</f>
        <v>0</v>
      </c>
      <c r="K363" s="140" t="s">
        <v>381</v>
      </c>
      <c r="L363" s="32"/>
      <c r="M363" s="145" t="s">
        <v>1</v>
      </c>
      <c r="N363" s="146" t="s">
        <v>41</v>
      </c>
      <c r="P363" s="147">
        <f>O363*H363</f>
        <v>0</v>
      </c>
      <c r="Q363" s="147">
        <v>0</v>
      </c>
      <c r="R363" s="147">
        <f>Q363*H363</f>
        <v>0</v>
      </c>
      <c r="S363" s="147">
        <v>0</v>
      </c>
      <c r="T363" s="148">
        <f>S363*H363</f>
        <v>0</v>
      </c>
      <c r="AR363" s="149" t="s">
        <v>382</v>
      </c>
      <c r="AT363" s="149" t="s">
        <v>377</v>
      </c>
      <c r="AU363" s="149" t="s">
        <v>83</v>
      </c>
      <c r="AY363" s="17" t="s">
        <v>375</v>
      </c>
      <c r="BE363" s="150">
        <f>IF(N363="základní",J363,0)</f>
        <v>0</v>
      </c>
      <c r="BF363" s="150">
        <f>IF(N363="snížená",J363,0)</f>
        <v>0</v>
      </c>
      <c r="BG363" s="150">
        <f>IF(N363="zákl. přenesená",J363,0)</f>
        <v>0</v>
      </c>
      <c r="BH363" s="150">
        <f>IF(N363="sníž. přenesená",J363,0)</f>
        <v>0</v>
      </c>
      <c r="BI363" s="150">
        <f>IF(N363="nulová",J363,0)</f>
        <v>0</v>
      </c>
      <c r="BJ363" s="17" t="s">
        <v>83</v>
      </c>
      <c r="BK363" s="150">
        <f>ROUND(I363*H363,2)</f>
        <v>0</v>
      </c>
      <c r="BL363" s="17" t="s">
        <v>382</v>
      </c>
      <c r="BM363" s="149" t="s">
        <v>6011</v>
      </c>
    </row>
    <row r="364" spans="2:65" s="12" customFormat="1" ht="11.25" x14ac:dyDescent="0.2">
      <c r="B364" s="151"/>
      <c r="D364" s="152" t="s">
        <v>384</v>
      </c>
      <c r="E364" s="153" t="s">
        <v>1</v>
      </c>
      <c r="F364" s="154" t="s">
        <v>83</v>
      </c>
      <c r="H364" s="155">
        <v>1</v>
      </c>
      <c r="I364" s="156"/>
      <c r="L364" s="151"/>
      <c r="M364" s="157"/>
      <c r="T364" s="158"/>
      <c r="AT364" s="153" t="s">
        <v>384</v>
      </c>
      <c r="AU364" s="153" t="s">
        <v>83</v>
      </c>
      <c r="AV364" s="12" t="s">
        <v>85</v>
      </c>
      <c r="AW364" s="12" t="s">
        <v>32</v>
      </c>
      <c r="AX364" s="12" t="s">
        <v>76</v>
      </c>
      <c r="AY364" s="153" t="s">
        <v>375</v>
      </c>
    </row>
    <row r="365" spans="2:65" s="12" customFormat="1" ht="11.25" x14ac:dyDescent="0.2">
      <c r="B365" s="151"/>
      <c r="D365" s="152" t="s">
        <v>384</v>
      </c>
      <c r="E365" s="153" t="s">
        <v>1</v>
      </c>
      <c r="F365" s="154" t="s">
        <v>83</v>
      </c>
      <c r="H365" s="155">
        <v>1</v>
      </c>
      <c r="I365" s="156"/>
      <c r="L365" s="151"/>
      <c r="M365" s="157"/>
      <c r="T365" s="158"/>
      <c r="AT365" s="153" t="s">
        <v>384</v>
      </c>
      <c r="AU365" s="153" t="s">
        <v>83</v>
      </c>
      <c r="AV365" s="12" t="s">
        <v>85</v>
      </c>
      <c r="AW365" s="12" t="s">
        <v>32</v>
      </c>
      <c r="AX365" s="12" t="s">
        <v>76</v>
      </c>
      <c r="AY365" s="153" t="s">
        <v>375</v>
      </c>
    </row>
    <row r="366" spans="2:65" s="12" customFormat="1" ht="11.25" x14ac:dyDescent="0.2">
      <c r="B366" s="151"/>
      <c r="D366" s="152" t="s">
        <v>384</v>
      </c>
      <c r="E366" s="153" t="s">
        <v>1</v>
      </c>
      <c r="F366" s="154" t="s">
        <v>83</v>
      </c>
      <c r="H366" s="155">
        <v>1</v>
      </c>
      <c r="I366" s="156"/>
      <c r="L366" s="151"/>
      <c r="M366" s="157"/>
      <c r="T366" s="158"/>
      <c r="AT366" s="153" t="s">
        <v>384</v>
      </c>
      <c r="AU366" s="153" t="s">
        <v>83</v>
      </c>
      <c r="AV366" s="12" t="s">
        <v>85</v>
      </c>
      <c r="AW366" s="12" t="s">
        <v>32</v>
      </c>
      <c r="AX366" s="12" t="s">
        <v>76</v>
      </c>
      <c r="AY366" s="153" t="s">
        <v>375</v>
      </c>
    </row>
    <row r="367" spans="2:65" s="13" customFormat="1" ht="11.25" x14ac:dyDescent="0.2">
      <c r="B367" s="159"/>
      <c r="D367" s="152" t="s">
        <v>384</v>
      </c>
      <c r="E367" s="160" t="s">
        <v>1</v>
      </c>
      <c r="F367" s="161" t="s">
        <v>387</v>
      </c>
      <c r="H367" s="162">
        <v>3</v>
      </c>
      <c r="I367" s="163"/>
      <c r="L367" s="159"/>
      <c r="M367" s="164"/>
      <c r="T367" s="165"/>
      <c r="AT367" s="160" t="s">
        <v>384</v>
      </c>
      <c r="AU367" s="160" t="s">
        <v>83</v>
      </c>
      <c r="AV367" s="13" t="s">
        <v>382</v>
      </c>
      <c r="AW367" s="13" t="s">
        <v>32</v>
      </c>
      <c r="AX367" s="13" t="s">
        <v>83</v>
      </c>
      <c r="AY367" s="160" t="s">
        <v>375</v>
      </c>
    </row>
    <row r="368" spans="2:65" s="14" customFormat="1" ht="11.25" x14ac:dyDescent="0.2">
      <c r="B368" s="166"/>
      <c r="D368" s="152" t="s">
        <v>384</v>
      </c>
      <c r="E368" s="167" t="s">
        <v>1</v>
      </c>
      <c r="F368" s="168" t="s">
        <v>2840</v>
      </c>
      <c r="H368" s="167" t="s">
        <v>1</v>
      </c>
      <c r="I368" s="169"/>
      <c r="L368" s="166"/>
      <c r="M368" s="170"/>
      <c r="T368" s="171"/>
      <c r="AT368" s="167" t="s">
        <v>384</v>
      </c>
      <c r="AU368" s="167" t="s">
        <v>83</v>
      </c>
      <c r="AV368" s="14" t="s">
        <v>83</v>
      </c>
      <c r="AW368" s="14" t="s">
        <v>32</v>
      </c>
      <c r="AX368" s="14" t="s">
        <v>76</v>
      </c>
      <c r="AY368" s="167" t="s">
        <v>375</v>
      </c>
    </row>
    <row r="369" spans="2:65" s="1" customFormat="1" ht="16.5" customHeight="1" x14ac:dyDescent="0.2">
      <c r="B369" s="32"/>
      <c r="C369" s="138" t="s">
        <v>563</v>
      </c>
      <c r="D369" s="138" t="s">
        <v>377</v>
      </c>
      <c r="E369" s="139" t="s">
        <v>2918</v>
      </c>
      <c r="F369" s="140" t="s">
        <v>2919</v>
      </c>
      <c r="G369" s="141" t="s">
        <v>641</v>
      </c>
      <c r="H369" s="142">
        <v>15</v>
      </c>
      <c r="I369" s="143"/>
      <c r="J369" s="144">
        <f>ROUND(I369*H369,2)</f>
        <v>0</v>
      </c>
      <c r="K369" s="140" t="s">
        <v>381</v>
      </c>
      <c r="L369" s="32"/>
      <c r="M369" s="145" t="s">
        <v>1</v>
      </c>
      <c r="N369" s="146" t="s">
        <v>41</v>
      </c>
      <c r="P369" s="147">
        <f>O369*H369</f>
        <v>0</v>
      </c>
      <c r="Q369" s="147">
        <v>0</v>
      </c>
      <c r="R369" s="147">
        <f>Q369*H369</f>
        <v>0</v>
      </c>
      <c r="S369" s="147">
        <v>0</v>
      </c>
      <c r="T369" s="148">
        <f>S369*H369</f>
        <v>0</v>
      </c>
      <c r="AR369" s="149" t="s">
        <v>382</v>
      </c>
      <c r="AT369" s="149" t="s">
        <v>377</v>
      </c>
      <c r="AU369" s="149" t="s">
        <v>83</v>
      </c>
      <c r="AY369" s="17" t="s">
        <v>375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83</v>
      </c>
      <c r="BK369" s="150">
        <f>ROUND(I369*H369,2)</f>
        <v>0</v>
      </c>
      <c r="BL369" s="17" t="s">
        <v>382</v>
      </c>
      <c r="BM369" s="149" t="s">
        <v>6012</v>
      </c>
    </row>
    <row r="370" spans="2:65" s="12" customFormat="1" ht="11.25" x14ac:dyDescent="0.2">
      <c r="B370" s="151"/>
      <c r="D370" s="152" t="s">
        <v>384</v>
      </c>
      <c r="E370" s="153" t="s">
        <v>1</v>
      </c>
      <c r="F370" s="154" t="s">
        <v>404</v>
      </c>
      <c r="H370" s="155">
        <v>5</v>
      </c>
      <c r="I370" s="156"/>
      <c r="L370" s="151"/>
      <c r="M370" s="157"/>
      <c r="T370" s="158"/>
      <c r="AT370" s="153" t="s">
        <v>384</v>
      </c>
      <c r="AU370" s="153" t="s">
        <v>83</v>
      </c>
      <c r="AV370" s="12" t="s">
        <v>85</v>
      </c>
      <c r="AW370" s="12" t="s">
        <v>32</v>
      </c>
      <c r="AX370" s="12" t="s">
        <v>76</v>
      </c>
      <c r="AY370" s="153" t="s">
        <v>375</v>
      </c>
    </row>
    <row r="371" spans="2:65" s="12" customFormat="1" ht="11.25" x14ac:dyDescent="0.2">
      <c r="B371" s="151"/>
      <c r="D371" s="152" t="s">
        <v>384</v>
      </c>
      <c r="E371" s="153" t="s">
        <v>1</v>
      </c>
      <c r="F371" s="154" t="s">
        <v>404</v>
      </c>
      <c r="H371" s="155">
        <v>5</v>
      </c>
      <c r="I371" s="156"/>
      <c r="L371" s="151"/>
      <c r="M371" s="157"/>
      <c r="T371" s="158"/>
      <c r="AT371" s="153" t="s">
        <v>384</v>
      </c>
      <c r="AU371" s="153" t="s">
        <v>83</v>
      </c>
      <c r="AV371" s="12" t="s">
        <v>85</v>
      </c>
      <c r="AW371" s="12" t="s">
        <v>32</v>
      </c>
      <c r="AX371" s="12" t="s">
        <v>76</v>
      </c>
      <c r="AY371" s="153" t="s">
        <v>375</v>
      </c>
    </row>
    <row r="372" spans="2:65" s="12" customFormat="1" ht="11.25" x14ac:dyDescent="0.2">
      <c r="B372" s="151"/>
      <c r="D372" s="152" t="s">
        <v>384</v>
      </c>
      <c r="E372" s="153" t="s">
        <v>1</v>
      </c>
      <c r="F372" s="154" t="s">
        <v>404</v>
      </c>
      <c r="H372" s="155">
        <v>5</v>
      </c>
      <c r="I372" s="156"/>
      <c r="L372" s="151"/>
      <c r="M372" s="157"/>
      <c r="T372" s="158"/>
      <c r="AT372" s="153" t="s">
        <v>384</v>
      </c>
      <c r="AU372" s="153" t="s">
        <v>83</v>
      </c>
      <c r="AV372" s="12" t="s">
        <v>85</v>
      </c>
      <c r="AW372" s="12" t="s">
        <v>32</v>
      </c>
      <c r="AX372" s="12" t="s">
        <v>76</v>
      </c>
      <c r="AY372" s="153" t="s">
        <v>375</v>
      </c>
    </row>
    <row r="373" spans="2:65" s="13" customFormat="1" ht="11.25" x14ac:dyDescent="0.2">
      <c r="B373" s="159"/>
      <c r="D373" s="152" t="s">
        <v>384</v>
      </c>
      <c r="E373" s="160" t="s">
        <v>1</v>
      </c>
      <c r="F373" s="161" t="s">
        <v>387</v>
      </c>
      <c r="H373" s="162">
        <v>15</v>
      </c>
      <c r="I373" s="163"/>
      <c r="L373" s="159"/>
      <c r="M373" s="164"/>
      <c r="T373" s="165"/>
      <c r="AT373" s="160" t="s">
        <v>384</v>
      </c>
      <c r="AU373" s="160" t="s">
        <v>83</v>
      </c>
      <c r="AV373" s="13" t="s">
        <v>382</v>
      </c>
      <c r="AW373" s="13" t="s">
        <v>32</v>
      </c>
      <c r="AX373" s="13" t="s">
        <v>83</v>
      </c>
      <c r="AY373" s="160" t="s">
        <v>375</v>
      </c>
    </row>
    <row r="374" spans="2:65" s="14" customFormat="1" ht="11.25" x14ac:dyDescent="0.2">
      <c r="B374" s="166"/>
      <c r="D374" s="152" t="s">
        <v>384</v>
      </c>
      <c r="E374" s="167" t="s">
        <v>1</v>
      </c>
      <c r="F374" s="168" t="s">
        <v>2840</v>
      </c>
      <c r="H374" s="167" t="s">
        <v>1</v>
      </c>
      <c r="I374" s="169"/>
      <c r="L374" s="166"/>
      <c r="M374" s="170"/>
      <c r="T374" s="171"/>
      <c r="AT374" s="167" t="s">
        <v>384</v>
      </c>
      <c r="AU374" s="167" t="s">
        <v>83</v>
      </c>
      <c r="AV374" s="14" t="s">
        <v>83</v>
      </c>
      <c r="AW374" s="14" t="s">
        <v>32</v>
      </c>
      <c r="AX374" s="14" t="s">
        <v>76</v>
      </c>
      <c r="AY374" s="167" t="s">
        <v>375</v>
      </c>
    </row>
    <row r="375" spans="2:65" s="1" customFormat="1" ht="24.2" customHeight="1" x14ac:dyDescent="0.2">
      <c r="B375" s="32"/>
      <c r="C375" s="138" t="s">
        <v>568</v>
      </c>
      <c r="D375" s="138" t="s">
        <v>377</v>
      </c>
      <c r="E375" s="139" t="s">
        <v>6013</v>
      </c>
      <c r="F375" s="140" t="s">
        <v>6014</v>
      </c>
      <c r="G375" s="141" t="s">
        <v>631</v>
      </c>
      <c r="H375" s="142">
        <v>9</v>
      </c>
      <c r="I375" s="143"/>
      <c r="J375" s="144">
        <f>ROUND(I375*H375,2)</f>
        <v>0</v>
      </c>
      <c r="K375" s="140" t="s">
        <v>381</v>
      </c>
      <c r="L375" s="32"/>
      <c r="M375" s="145" t="s">
        <v>1</v>
      </c>
      <c r="N375" s="146" t="s">
        <v>41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382</v>
      </c>
      <c r="AT375" s="149" t="s">
        <v>377</v>
      </c>
      <c r="AU375" s="149" t="s">
        <v>83</v>
      </c>
      <c r="AY375" s="17" t="s">
        <v>375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83</v>
      </c>
      <c r="BK375" s="150">
        <f>ROUND(I375*H375,2)</f>
        <v>0</v>
      </c>
      <c r="BL375" s="17" t="s">
        <v>382</v>
      </c>
      <c r="BM375" s="149" t="s">
        <v>6015</v>
      </c>
    </row>
    <row r="376" spans="2:65" s="12" customFormat="1" ht="11.25" x14ac:dyDescent="0.2">
      <c r="B376" s="151"/>
      <c r="D376" s="152" t="s">
        <v>384</v>
      </c>
      <c r="E376" s="153" t="s">
        <v>1</v>
      </c>
      <c r="F376" s="154" t="s">
        <v>83</v>
      </c>
      <c r="H376" s="155">
        <v>1</v>
      </c>
      <c r="I376" s="156"/>
      <c r="L376" s="151"/>
      <c r="M376" s="157"/>
      <c r="T376" s="158"/>
      <c r="AT376" s="153" t="s">
        <v>384</v>
      </c>
      <c r="AU376" s="153" t="s">
        <v>83</v>
      </c>
      <c r="AV376" s="12" t="s">
        <v>85</v>
      </c>
      <c r="AW376" s="12" t="s">
        <v>32</v>
      </c>
      <c r="AX376" s="12" t="s">
        <v>76</v>
      </c>
      <c r="AY376" s="153" t="s">
        <v>375</v>
      </c>
    </row>
    <row r="377" spans="2:65" s="12" customFormat="1" ht="11.25" x14ac:dyDescent="0.2">
      <c r="B377" s="151"/>
      <c r="D377" s="152" t="s">
        <v>384</v>
      </c>
      <c r="E377" s="153" t="s">
        <v>1</v>
      </c>
      <c r="F377" s="154" t="s">
        <v>83</v>
      </c>
      <c r="H377" s="155">
        <v>1</v>
      </c>
      <c r="I377" s="156"/>
      <c r="L377" s="151"/>
      <c r="M377" s="157"/>
      <c r="T377" s="158"/>
      <c r="AT377" s="153" t="s">
        <v>384</v>
      </c>
      <c r="AU377" s="153" t="s">
        <v>83</v>
      </c>
      <c r="AV377" s="12" t="s">
        <v>85</v>
      </c>
      <c r="AW377" s="12" t="s">
        <v>32</v>
      </c>
      <c r="AX377" s="12" t="s">
        <v>76</v>
      </c>
      <c r="AY377" s="153" t="s">
        <v>375</v>
      </c>
    </row>
    <row r="378" spans="2:65" s="12" customFormat="1" ht="11.25" x14ac:dyDescent="0.2">
      <c r="B378" s="151"/>
      <c r="D378" s="152" t="s">
        <v>384</v>
      </c>
      <c r="E378" s="153" t="s">
        <v>1</v>
      </c>
      <c r="F378" s="154" t="s">
        <v>85</v>
      </c>
      <c r="H378" s="155">
        <v>2</v>
      </c>
      <c r="I378" s="156"/>
      <c r="L378" s="151"/>
      <c r="M378" s="157"/>
      <c r="T378" s="158"/>
      <c r="AT378" s="153" t="s">
        <v>384</v>
      </c>
      <c r="AU378" s="153" t="s">
        <v>83</v>
      </c>
      <c r="AV378" s="12" t="s">
        <v>85</v>
      </c>
      <c r="AW378" s="12" t="s">
        <v>32</v>
      </c>
      <c r="AX378" s="12" t="s">
        <v>76</v>
      </c>
      <c r="AY378" s="153" t="s">
        <v>375</v>
      </c>
    </row>
    <row r="379" spans="2:65" s="12" customFormat="1" ht="11.25" x14ac:dyDescent="0.2">
      <c r="B379" s="151"/>
      <c r="D379" s="152" t="s">
        <v>384</v>
      </c>
      <c r="E379" s="153" t="s">
        <v>1</v>
      </c>
      <c r="F379" s="154" t="s">
        <v>85</v>
      </c>
      <c r="H379" s="155">
        <v>2</v>
      </c>
      <c r="I379" s="156"/>
      <c r="L379" s="151"/>
      <c r="M379" s="157"/>
      <c r="T379" s="158"/>
      <c r="AT379" s="153" t="s">
        <v>384</v>
      </c>
      <c r="AU379" s="153" t="s">
        <v>83</v>
      </c>
      <c r="AV379" s="12" t="s">
        <v>85</v>
      </c>
      <c r="AW379" s="12" t="s">
        <v>32</v>
      </c>
      <c r="AX379" s="12" t="s">
        <v>76</v>
      </c>
      <c r="AY379" s="153" t="s">
        <v>375</v>
      </c>
    </row>
    <row r="380" spans="2:65" s="12" customFormat="1" ht="11.25" x14ac:dyDescent="0.2">
      <c r="B380" s="151"/>
      <c r="D380" s="152" t="s">
        <v>384</v>
      </c>
      <c r="E380" s="153" t="s">
        <v>1</v>
      </c>
      <c r="F380" s="154" t="s">
        <v>93</v>
      </c>
      <c r="H380" s="155">
        <v>3</v>
      </c>
      <c r="I380" s="156"/>
      <c r="L380" s="151"/>
      <c r="M380" s="157"/>
      <c r="T380" s="158"/>
      <c r="AT380" s="153" t="s">
        <v>384</v>
      </c>
      <c r="AU380" s="153" t="s">
        <v>83</v>
      </c>
      <c r="AV380" s="12" t="s">
        <v>85</v>
      </c>
      <c r="AW380" s="12" t="s">
        <v>32</v>
      </c>
      <c r="AX380" s="12" t="s">
        <v>76</v>
      </c>
      <c r="AY380" s="153" t="s">
        <v>375</v>
      </c>
    </row>
    <row r="381" spans="2:65" s="13" customFormat="1" ht="11.25" x14ac:dyDescent="0.2">
      <c r="B381" s="159"/>
      <c r="D381" s="152" t="s">
        <v>384</v>
      </c>
      <c r="E381" s="160" t="s">
        <v>1</v>
      </c>
      <c r="F381" s="161" t="s">
        <v>387</v>
      </c>
      <c r="H381" s="162">
        <v>9</v>
      </c>
      <c r="I381" s="163"/>
      <c r="L381" s="159"/>
      <c r="M381" s="164"/>
      <c r="T381" s="165"/>
      <c r="AT381" s="160" t="s">
        <v>384</v>
      </c>
      <c r="AU381" s="160" t="s">
        <v>83</v>
      </c>
      <c r="AV381" s="13" t="s">
        <v>382</v>
      </c>
      <c r="AW381" s="13" t="s">
        <v>32</v>
      </c>
      <c r="AX381" s="13" t="s">
        <v>83</v>
      </c>
      <c r="AY381" s="160" t="s">
        <v>375</v>
      </c>
    </row>
    <row r="382" spans="2:65" s="14" customFormat="1" ht="11.25" x14ac:dyDescent="0.2">
      <c r="B382" s="166"/>
      <c r="D382" s="152" t="s">
        <v>384</v>
      </c>
      <c r="E382" s="167" t="s">
        <v>1</v>
      </c>
      <c r="F382" s="168" t="s">
        <v>2840</v>
      </c>
      <c r="H382" s="167" t="s">
        <v>1</v>
      </c>
      <c r="I382" s="169"/>
      <c r="L382" s="166"/>
      <c r="M382" s="170"/>
      <c r="T382" s="171"/>
      <c r="AT382" s="167" t="s">
        <v>384</v>
      </c>
      <c r="AU382" s="167" t="s">
        <v>83</v>
      </c>
      <c r="AV382" s="14" t="s">
        <v>83</v>
      </c>
      <c r="AW382" s="14" t="s">
        <v>32</v>
      </c>
      <c r="AX382" s="14" t="s">
        <v>76</v>
      </c>
      <c r="AY382" s="167" t="s">
        <v>375</v>
      </c>
    </row>
    <row r="383" spans="2:65" s="1" customFormat="1" ht="16.5" customHeight="1" x14ac:dyDescent="0.2">
      <c r="B383" s="32"/>
      <c r="C383" s="138" t="s">
        <v>573</v>
      </c>
      <c r="D383" s="138" t="s">
        <v>377</v>
      </c>
      <c r="E383" s="139" t="s">
        <v>2921</v>
      </c>
      <c r="F383" s="140" t="s">
        <v>2922</v>
      </c>
      <c r="G383" s="141" t="s">
        <v>631</v>
      </c>
      <c r="H383" s="142">
        <v>4</v>
      </c>
      <c r="I383" s="143"/>
      <c r="J383" s="144">
        <f>ROUND(I383*H383,2)</f>
        <v>0</v>
      </c>
      <c r="K383" s="140" t="s">
        <v>381</v>
      </c>
      <c r="L383" s="32"/>
      <c r="M383" s="145" t="s">
        <v>1</v>
      </c>
      <c r="N383" s="146" t="s">
        <v>41</v>
      </c>
      <c r="P383" s="147">
        <f>O383*H383</f>
        <v>0</v>
      </c>
      <c r="Q383" s="147">
        <v>0</v>
      </c>
      <c r="R383" s="147">
        <f>Q383*H383</f>
        <v>0</v>
      </c>
      <c r="S383" s="147">
        <v>0</v>
      </c>
      <c r="T383" s="148">
        <f>S383*H383</f>
        <v>0</v>
      </c>
      <c r="AR383" s="149" t="s">
        <v>382</v>
      </c>
      <c r="AT383" s="149" t="s">
        <v>377</v>
      </c>
      <c r="AU383" s="149" t="s">
        <v>83</v>
      </c>
      <c r="AY383" s="17" t="s">
        <v>375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83</v>
      </c>
      <c r="BK383" s="150">
        <f>ROUND(I383*H383,2)</f>
        <v>0</v>
      </c>
      <c r="BL383" s="17" t="s">
        <v>382</v>
      </c>
      <c r="BM383" s="149" t="s">
        <v>6016</v>
      </c>
    </row>
    <row r="384" spans="2:65" s="12" customFormat="1" ht="11.25" x14ac:dyDescent="0.2">
      <c r="B384" s="151"/>
      <c r="D384" s="152" t="s">
        <v>384</v>
      </c>
      <c r="E384" s="153" t="s">
        <v>1</v>
      </c>
      <c r="F384" s="154" t="s">
        <v>83</v>
      </c>
      <c r="H384" s="155">
        <v>1</v>
      </c>
      <c r="I384" s="156"/>
      <c r="L384" s="151"/>
      <c r="M384" s="157"/>
      <c r="T384" s="158"/>
      <c r="AT384" s="153" t="s">
        <v>384</v>
      </c>
      <c r="AU384" s="153" t="s">
        <v>83</v>
      </c>
      <c r="AV384" s="12" t="s">
        <v>85</v>
      </c>
      <c r="AW384" s="12" t="s">
        <v>32</v>
      </c>
      <c r="AX384" s="12" t="s">
        <v>76</v>
      </c>
      <c r="AY384" s="153" t="s">
        <v>375</v>
      </c>
    </row>
    <row r="385" spans="2:65" s="12" customFormat="1" ht="11.25" x14ac:dyDescent="0.2">
      <c r="B385" s="151"/>
      <c r="D385" s="152" t="s">
        <v>384</v>
      </c>
      <c r="E385" s="153" t="s">
        <v>1</v>
      </c>
      <c r="F385" s="154" t="s">
        <v>83</v>
      </c>
      <c r="H385" s="155">
        <v>1</v>
      </c>
      <c r="I385" s="156"/>
      <c r="L385" s="151"/>
      <c r="M385" s="157"/>
      <c r="T385" s="158"/>
      <c r="AT385" s="153" t="s">
        <v>384</v>
      </c>
      <c r="AU385" s="153" t="s">
        <v>83</v>
      </c>
      <c r="AV385" s="12" t="s">
        <v>85</v>
      </c>
      <c r="AW385" s="12" t="s">
        <v>32</v>
      </c>
      <c r="AX385" s="12" t="s">
        <v>76</v>
      </c>
      <c r="AY385" s="153" t="s">
        <v>375</v>
      </c>
    </row>
    <row r="386" spans="2:65" s="12" customFormat="1" ht="11.25" x14ac:dyDescent="0.2">
      <c r="B386" s="151"/>
      <c r="D386" s="152" t="s">
        <v>384</v>
      </c>
      <c r="E386" s="153" t="s">
        <v>1</v>
      </c>
      <c r="F386" s="154" t="s">
        <v>83</v>
      </c>
      <c r="H386" s="155">
        <v>1</v>
      </c>
      <c r="I386" s="156"/>
      <c r="L386" s="151"/>
      <c r="M386" s="157"/>
      <c r="T386" s="158"/>
      <c r="AT386" s="153" t="s">
        <v>384</v>
      </c>
      <c r="AU386" s="153" t="s">
        <v>83</v>
      </c>
      <c r="AV386" s="12" t="s">
        <v>85</v>
      </c>
      <c r="AW386" s="12" t="s">
        <v>32</v>
      </c>
      <c r="AX386" s="12" t="s">
        <v>76</v>
      </c>
      <c r="AY386" s="153" t="s">
        <v>375</v>
      </c>
    </row>
    <row r="387" spans="2:65" s="12" customFormat="1" ht="11.25" x14ac:dyDescent="0.2">
      <c r="B387" s="151"/>
      <c r="D387" s="152" t="s">
        <v>384</v>
      </c>
      <c r="E387" s="153" t="s">
        <v>1</v>
      </c>
      <c r="F387" s="154" t="s">
        <v>83</v>
      </c>
      <c r="H387" s="155">
        <v>1</v>
      </c>
      <c r="I387" s="156"/>
      <c r="L387" s="151"/>
      <c r="M387" s="157"/>
      <c r="T387" s="158"/>
      <c r="AT387" s="153" t="s">
        <v>384</v>
      </c>
      <c r="AU387" s="153" t="s">
        <v>83</v>
      </c>
      <c r="AV387" s="12" t="s">
        <v>85</v>
      </c>
      <c r="AW387" s="12" t="s">
        <v>32</v>
      </c>
      <c r="AX387" s="12" t="s">
        <v>76</v>
      </c>
      <c r="AY387" s="153" t="s">
        <v>375</v>
      </c>
    </row>
    <row r="388" spans="2:65" s="13" customFormat="1" ht="11.25" x14ac:dyDescent="0.2">
      <c r="B388" s="159"/>
      <c r="D388" s="152" t="s">
        <v>384</v>
      </c>
      <c r="E388" s="160" t="s">
        <v>1</v>
      </c>
      <c r="F388" s="161" t="s">
        <v>387</v>
      </c>
      <c r="H388" s="162">
        <v>4</v>
      </c>
      <c r="I388" s="163"/>
      <c r="L388" s="159"/>
      <c r="M388" s="164"/>
      <c r="T388" s="165"/>
      <c r="AT388" s="160" t="s">
        <v>384</v>
      </c>
      <c r="AU388" s="160" t="s">
        <v>83</v>
      </c>
      <c r="AV388" s="13" t="s">
        <v>382</v>
      </c>
      <c r="AW388" s="13" t="s">
        <v>32</v>
      </c>
      <c r="AX388" s="13" t="s">
        <v>83</v>
      </c>
      <c r="AY388" s="160" t="s">
        <v>375</v>
      </c>
    </row>
    <row r="389" spans="2:65" s="14" customFormat="1" ht="11.25" x14ac:dyDescent="0.2">
      <c r="B389" s="166"/>
      <c r="D389" s="152" t="s">
        <v>384</v>
      </c>
      <c r="E389" s="167" t="s">
        <v>1</v>
      </c>
      <c r="F389" s="168" t="s">
        <v>2840</v>
      </c>
      <c r="H389" s="167" t="s">
        <v>1</v>
      </c>
      <c r="I389" s="169"/>
      <c r="L389" s="166"/>
      <c r="M389" s="170"/>
      <c r="T389" s="171"/>
      <c r="AT389" s="167" t="s">
        <v>384</v>
      </c>
      <c r="AU389" s="167" t="s">
        <v>83</v>
      </c>
      <c r="AV389" s="14" t="s">
        <v>83</v>
      </c>
      <c r="AW389" s="14" t="s">
        <v>32</v>
      </c>
      <c r="AX389" s="14" t="s">
        <v>76</v>
      </c>
      <c r="AY389" s="167" t="s">
        <v>375</v>
      </c>
    </row>
    <row r="390" spans="2:65" s="1" customFormat="1" ht="16.5" customHeight="1" x14ac:dyDescent="0.2">
      <c r="B390" s="32"/>
      <c r="C390" s="138" t="s">
        <v>577</v>
      </c>
      <c r="D390" s="138" t="s">
        <v>377</v>
      </c>
      <c r="E390" s="139" t="s">
        <v>6017</v>
      </c>
      <c r="F390" s="140" t="s">
        <v>6018</v>
      </c>
      <c r="G390" s="141" t="s">
        <v>631</v>
      </c>
      <c r="H390" s="142">
        <v>1</v>
      </c>
      <c r="I390" s="143"/>
      <c r="J390" s="144">
        <f>ROUND(I390*H390,2)</f>
        <v>0</v>
      </c>
      <c r="K390" s="140" t="s">
        <v>381</v>
      </c>
      <c r="L390" s="32"/>
      <c r="M390" s="145" t="s">
        <v>1</v>
      </c>
      <c r="N390" s="146" t="s">
        <v>41</v>
      </c>
      <c r="P390" s="147">
        <f>O390*H390</f>
        <v>0</v>
      </c>
      <c r="Q390" s="147">
        <v>0</v>
      </c>
      <c r="R390" s="147">
        <f>Q390*H390</f>
        <v>0</v>
      </c>
      <c r="S390" s="147">
        <v>0</v>
      </c>
      <c r="T390" s="148">
        <f>S390*H390</f>
        <v>0</v>
      </c>
      <c r="AR390" s="149" t="s">
        <v>382</v>
      </c>
      <c r="AT390" s="149" t="s">
        <v>377</v>
      </c>
      <c r="AU390" s="149" t="s">
        <v>83</v>
      </c>
      <c r="AY390" s="17" t="s">
        <v>375</v>
      </c>
      <c r="BE390" s="150">
        <f>IF(N390="základní",J390,0)</f>
        <v>0</v>
      </c>
      <c r="BF390" s="150">
        <f>IF(N390="snížená",J390,0)</f>
        <v>0</v>
      </c>
      <c r="BG390" s="150">
        <f>IF(N390="zákl. přenesená",J390,0)</f>
        <v>0</v>
      </c>
      <c r="BH390" s="150">
        <f>IF(N390="sníž. přenesená",J390,0)</f>
        <v>0</v>
      </c>
      <c r="BI390" s="150">
        <f>IF(N390="nulová",J390,0)</f>
        <v>0</v>
      </c>
      <c r="BJ390" s="17" t="s">
        <v>83</v>
      </c>
      <c r="BK390" s="150">
        <f>ROUND(I390*H390,2)</f>
        <v>0</v>
      </c>
      <c r="BL390" s="17" t="s">
        <v>382</v>
      </c>
      <c r="BM390" s="149" t="s">
        <v>6019</v>
      </c>
    </row>
    <row r="391" spans="2:65" s="12" customFormat="1" ht="11.25" x14ac:dyDescent="0.2">
      <c r="B391" s="151"/>
      <c r="D391" s="152" t="s">
        <v>384</v>
      </c>
      <c r="E391" s="153" t="s">
        <v>1</v>
      </c>
      <c r="F391" s="154" t="s">
        <v>83</v>
      </c>
      <c r="H391" s="155">
        <v>1</v>
      </c>
      <c r="I391" s="156"/>
      <c r="L391" s="151"/>
      <c r="M391" s="157"/>
      <c r="T391" s="158"/>
      <c r="AT391" s="153" t="s">
        <v>384</v>
      </c>
      <c r="AU391" s="153" t="s">
        <v>83</v>
      </c>
      <c r="AV391" s="12" t="s">
        <v>85</v>
      </c>
      <c r="AW391" s="12" t="s">
        <v>32</v>
      </c>
      <c r="AX391" s="12" t="s">
        <v>83</v>
      </c>
      <c r="AY391" s="153" t="s">
        <v>375</v>
      </c>
    </row>
    <row r="392" spans="2:65" s="14" customFormat="1" ht="11.25" x14ac:dyDescent="0.2">
      <c r="B392" s="166"/>
      <c r="D392" s="152" t="s">
        <v>384</v>
      </c>
      <c r="E392" s="167" t="s">
        <v>1</v>
      </c>
      <c r="F392" s="168" t="s">
        <v>2840</v>
      </c>
      <c r="H392" s="167" t="s">
        <v>1</v>
      </c>
      <c r="I392" s="169"/>
      <c r="L392" s="166"/>
      <c r="M392" s="170"/>
      <c r="T392" s="171"/>
      <c r="AT392" s="167" t="s">
        <v>384</v>
      </c>
      <c r="AU392" s="167" t="s">
        <v>83</v>
      </c>
      <c r="AV392" s="14" t="s">
        <v>83</v>
      </c>
      <c r="AW392" s="14" t="s">
        <v>32</v>
      </c>
      <c r="AX392" s="14" t="s">
        <v>76</v>
      </c>
      <c r="AY392" s="167" t="s">
        <v>375</v>
      </c>
    </row>
    <row r="393" spans="2:65" s="1" customFormat="1" ht="33" customHeight="1" x14ac:dyDescent="0.2">
      <c r="B393" s="32"/>
      <c r="C393" s="138" t="s">
        <v>581</v>
      </c>
      <c r="D393" s="138" t="s">
        <v>377</v>
      </c>
      <c r="E393" s="139" t="s">
        <v>2924</v>
      </c>
      <c r="F393" s="140" t="s">
        <v>2925</v>
      </c>
      <c r="G393" s="141" t="s">
        <v>631</v>
      </c>
      <c r="H393" s="142">
        <v>14</v>
      </c>
      <c r="I393" s="143"/>
      <c r="J393" s="144">
        <f>ROUND(I393*H393,2)</f>
        <v>0</v>
      </c>
      <c r="K393" s="140" t="s">
        <v>381</v>
      </c>
      <c r="L393" s="32"/>
      <c r="M393" s="145" t="s">
        <v>1</v>
      </c>
      <c r="N393" s="146" t="s">
        <v>41</v>
      </c>
      <c r="P393" s="147">
        <f>O393*H393</f>
        <v>0</v>
      </c>
      <c r="Q393" s="147">
        <v>0</v>
      </c>
      <c r="R393" s="147">
        <f>Q393*H393</f>
        <v>0</v>
      </c>
      <c r="S393" s="147">
        <v>0</v>
      </c>
      <c r="T393" s="148">
        <f>S393*H393</f>
        <v>0</v>
      </c>
      <c r="AR393" s="149" t="s">
        <v>382</v>
      </c>
      <c r="AT393" s="149" t="s">
        <v>377</v>
      </c>
      <c r="AU393" s="149" t="s">
        <v>83</v>
      </c>
      <c r="AY393" s="17" t="s">
        <v>375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382</v>
      </c>
      <c r="BM393" s="149" t="s">
        <v>6020</v>
      </c>
    </row>
    <row r="394" spans="2:65" s="12" customFormat="1" ht="11.25" x14ac:dyDescent="0.2">
      <c r="B394" s="151"/>
      <c r="D394" s="152" t="s">
        <v>384</v>
      </c>
      <c r="E394" s="153" t="s">
        <v>1</v>
      </c>
      <c r="F394" s="154" t="s">
        <v>382</v>
      </c>
      <c r="H394" s="155">
        <v>4</v>
      </c>
      <c r="I394" s="156"/>
      <c r="L394" s="151"/>
      <c r="M394" s="157"/>
      <c r="T394" s="158"/>
      <c r="AT394" s="153" t="s">
        <v>384</v>
      </c>
      <c r="AU394" s="153" t="s">
        <v>83</v>
      </c>
      <c r="AV394" s="12" t="s">
        <v>85</v>
      </c>
      <c r="AW394" s="12" t="s">
        <v>32</v>
      </c>
      <c r="AX394" s="12" t="s">
        <v>76</v>
      </c>
      <c r="AY394" s="153" t="s">
        <v>375</v>
      </c>
    </row>
    <row r="395" spans="2:65" s="12" customFormat="1" ht="11.25" x14ac:dyDescent="0.2">
      <c r="B395" s="151"/>
      <c r="D395" s="152" t="s">
        <v>384</v>
      </c>
      <c r="E395" s="153" t="s">
        <v>1</v>
      </c>
      <c r="F395" s="154" t="s">
        <v>93</v>
      </c>
      <c r="H395" s="155">
        <v>3</v>
      </c>
      <c r="I395" s="156"/>
      <c r="L395" s="151"/>
      <c r="M395" s="157"/>
      <c r="T395" s="158"/>
      <c r="AT395" s="153" t="s">
        <v>384</v>
      </c>
      <c r="AU395" s="153" t="s">
        <v>83</v>
      </c>
      <c r="AV395" s="12" t="s">
        <v>85</v>
      </c>
      <c r="AW395" s="12" t="s">
        <v>32</v>
      </c>
      <c r="AX395" s="12" t="s">
        <v>76</v>
      </c>
      <c r="AY395" s="153" t="s">
        <v>375</v>
      </c>
    </row>
    <row r="396" spans="2:65" s="12" customFormat="1" ht="11.25" x14ac:dyDescent="0.2">
      <c r="B396" s="151"/>
      <c r="D396" s="152" t="s">
        <v>384</v>
      </c>
      <c r="E396" s="153" t="s">
        <v>1</v>
      </c>
      <c r="F396" s="154" t="s">
        <v>83</v>
      </c>
      <c r="H396" s="155">
        <v>1</v>
      </c>
      <c r="I396" s="156"/>
      <c r="L396" s="151"/>
      <c r="M396" s="157"/>
      <c r="T396" s="158"/>
      <c r="AT396" s="153" t="s">
        <v>384</v>
      </c>
      <c r="AU396" s="153" t="s">
        <v>83</v>
      </c>
      <c r="AV396" s="12" t="s">
        <v>85</v>
      </c>
      <c r="AW396" s="12" t="s">
        <v>32</v>
      </c>
      <c r="AX396" s="12" t="s">
        <v>76</v>
      </c>
      <c r="AY396" s="153" t="s">
        <v>375</v>
      </c>
    </row>
    <row r="397" spans="2:65" s="12" customFormat="1" ht="11.25" x14ac:dyDescent="0.2">
      <c r="B397" s="151"/>
      <c r="D397" s="152" t="s">
        <v>384</v>
      </c>
      <c r="E397" s="153" t="s">
        <v>1</v>
      </c>
      <c r="F397" s="154" t="s">
        <v>83</v>
      </c>
      <c r="H397" s="155">
        <v>1</v>
      </c>
      <c r="I397" s="156"/>
      <c r="L397" s="151"/>
      <c r="M397" s="157"/>
      <c r="T397" s="158"/>
      <c r="AT397" s="153" t="s">
        <v>384</v>
      </c>
      <c r="AU397" s="153" t="s">
        <v>83</v>
      </c>
      <c r="AV397" s="12" t="s">
        <v>85</v>
      </c>
      <c r="AW397" s="12" t="s">
        <v>32</v>
      </c>
      <c r="AX397" s="12" t="s">
        <v>76</v>
      </c>
      <c r="AY397" s="153" t="s">
        <v>375</v>
      </c>
    </row>
    <row r="398" spans="2:65" s="12" customFormat="1" ht="11.25" x14ac:dyDescent="0.2">
      <c r="B398" s="151"/>
      <c r="D398" s="152" t="s">
        <v>384</v>
      </c>
      <c r="E398" s="153" t="s">
        <v>1</v>
      </c>
      <c r="F398" s="154" t="s">
        <v>85</v>
      </c>
      <c r="H398" s="155">
        <v>2</v>
      </c>
      <c r="I398" s="156"/>
      <c r="L398" s="151"/>
      <c r="M398" s="157"/>
      <c r="T398" s="158"/>
      <c r="AT398" s="153" t="s">
        <v>384</v>
      </c>
      <c r="AU398" s="153" t="s">
        <v>83</v>
      </c>
      <c r="AV398" s="12" t="s">
        <v>85</v>
      </c>
      <c r="AW398" s="12" t="s">
        <v>32</v>
      </c>
      <c r="AX398" s="12" t="s">
        <v>76</v>
      </c>
      <c r="AY398" s="153" t="s">
        <v>375</v>
      </c>
    </row>
    <row r="399" spans="2:65" s="12" customFormat="1" ht="11.25" x14ac:dyDescent="0.2">
      <c r="B399" s="151"/>
      <c r="D399" s="152" t="s">
        <v>384</v>
      </c>
      <c r="E399" s="153" t="s">
        <v>1</v>
      </c>
      <c r="F399" s="154" t="s">
        <v>93</v>
      </c>
      <c r="H399" s="155">
        <v>3</v>
      </c>
      <c r="I399" s="156"/>
      <c r="L399" s="151"/>
      <c r="M399" s="157"/>
      <c r="T399" s="158"/>
      <c r="AT399" s="153" t="s">
        <v>384</v>
      </c>
      <c r="AU399" s="153" t="s">
        <v>83</v>
      </c>
      <c r="AV399" s="12" t="s">
        <v>85</v>
      </c>
      <c r="AW399" s="12" t="s">
        <v>32</v>
      </c>
      <c r="AX399" s="12" t="s">
        <v>76</v>
      </c>
      <c r="AY399" s="153" t="s">
        <v>375</v>
      </c>
    </row>
    <row r="400" spans="2:65" s="13" customFormat="1" ht="11.25" x14ac:dyDescent="0.2">
      <c r="B400" s="159"/>
      <c r="D400" s="152" t="s">
        <v>384</v>
      </c>
      <c r="E400" s="160" t="s">
        <v>1</v>
      </c>
      <c r="F400" s="161" t="s">
        <v>387</v>
      </c>
      <c r="H400" s="162">
        <v>14</v>
      </c>
      <c r="I400" s="163"/>
      <c r="L400" s="159"/>
      <c r="M400" s="164"/>
      <c r="T400" s="165"/>
      <c r="AT400" s="160" t="s">
        <v>384</v>
      </c>
      <c r="AU400" s="160" t="s">
        <v>83</v>
      </c>
      <c r="AV400" s="13" t="s">
        <v>382</v>
      </c>
      <c r="AW400" s="13" t="s">
        <v>32</v>
      </c>
      <c r="AX400" s="13" t="s">
        <v>83</v>
      </c>
      <c r="AY400" s="160" t="s">
        <v>375</v>
      </c>
    </row>
    <row r="401" spans="2:65" s="14" customFormat="1" ht="11.25" x14ac:dyDescent="0.2">
      <c r="B401" s="166"/>
      <c r="D401" s="152" t="s">
        <v>384</v>
      </c>
      <c r="E401" s="167" t="s">
        <v>1</v>
      </c>
      <c r="F401" s="168" t="s">
        <v>2840</v>
      </c>
      <c r="H401" s="167" t="s">
        <v>1</v>
      </c>
      <c r="I401" s="169"/>
      <c r="L401" s="166"/>
      <c r="M401" s="170"/>
      <c r="T401" s="171"/>
      <c r="AT401" s="167" t="s">
        <v>384</v>
      </c>
      <c r="AU401" s="167" t="s">
        <v>83</v>
      </c>
      <c r="AV401" s="14" t="s">
        <v>83</v>
      </c>
      <c r="AW401" s="14" t="s">
        <v>32</v>
      </c>
      <c r="AX401" s="14" t="s">
        <v>76</v>
      </c>
      <c r="AY401" s="167" t="s">
        <v>375</v>
      </c>
    </row>
    <row r="402" spans="2:65" s="1" customFormat="1" ht="24.2" customHeight="1" x14ac:dyDescent="0.2">
      <c r="B402" s="32"/>
      <c r="C402" s="138" t="s">
        <v>585</v>
      </c>
      <c r="D402" s="138" t="s">
        <v>377</v>
      </c>
      <c r="E402" s="139" t="s">
        <v>6021</v>
      </c>
      <c r="F402" s="140" t="s">
        <v>6022</v>
      </c>
      <c r="G402" s="141" t="s">
        <v>631</v>
      </c>
      <c r="H402" s="142">
        <v>6</v>
      </c>
      <c r="I402" s="143"/>
      <c r="J402" s="144">
        <f>ROUND(I402*H402,2)</f>
        <v>0</v>
      </c>
      <c r="K402" s="140" t="s">
        <v>381</v>
      </c>
      <c r="L402" s="32"/>
      <c r="M402" s="145" t="s">
        <v>1</v>
      </c>
      <c r="N402" s="146" t="s">
        <v>41</v>
      </c>
      <c r="P402" s="147">
        <f>O402*H402</f>
        <v>0</v>
      </c>
      <c r="Q402" s="147">
        <v>0</v>
      </c>
      <c r="R402" s="147">
        <f>Q402*H402</f>
        <v>0</v>
      </c>
      <c r="S402" s="147">
        <v>0</v>
      </c>
      <c r="T402" s="148">
        <f>S402*H402</f>
        <v>0</v>
      </c>
      <c r="AR402" s="149" t="s">
        <v>382</v>
      </c>
      <c r="AT402" s="149" t="s">
        <v>377</v>
      </c>
      <c r="AU402" s="149" t="s">
        <v>83</v>
      </c>
      <c r="AY402" s="17" t="s">
        <v>375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382</v>
      </c>
      <c r="BM402" s="149" t="s">
        <v>6023</v>
      </c>
    </row>
    <row r="403" spans="2:65" s="12" customFormat="1" ht="11.25" x14ac:dyDescent="0.2">
      <c r="B403" s="151"/>
      <c r="D403" s="152" t="s">
        <v>384</v>
      </c>
      <c r="E403" s="153" t="s">
        <v>1</v>
      </c>
      <c r="F403" s="154" t="s">
        <v>83</v>
      </c>
      <c r="H403" s="155">
        <v>1</v>
      </c>
      <c r="I403" s="156"/>
      <c r="L403" s="151"/>
      <c r="M403" s="157"/>
      <c r="T403" s="158"/>
      <c r="AT403" s="153" t="s">
        <v>384</v>
      </c>
      <c r="AU403" s="153" t="s">
        <v>83</v>
      </c>
      <c r="AV403" s="12" t="s">
        <v>85</v>
      </c>
      <c r="AW403" s="12" t="s">
        <v>32</v>
      </c>
      <c r="AX403" s="12" t="s">
        <v>76</v>
      </c>
      <c r="AY403" s="153" t="s">
        <v>375</v>
      </c>
    </row>
    <row r="404" spans="2:65" s="12" customFormat="1" ht="11.25" x14ac:dyDescent="0.2">
      <c r="B404" s="151"/>
      <c r="D404" s="152" t="s">
        <v>384</v>
      </c>
      <c r="E404" s="153" t="s">
        <v>1</v>
      </c>
      <c r="F404" s="154" t="s">
        <v>83</v>
      </c>
      <c r="H404" s="155">
        <v>1</v>
      </c>
      <c r="I404" s="156"/>
      <c r="L404" s="151"/>
      <c r="M404" s="157"/>
      <c r="T404" s="158"/>
      <c r="AT404" s="153" t="s">
        <v>384</v>
      </c>
      <c r="AU404" s="153" t="s">
        <v>83</v>
      </c>
      <c r="AV404" s="12" t="s">
        <v>85</v>
      </c>
      <c r="AW404" s="12" t="s">
        <v>32</v>
      </c>
      <c r="AX404" s="12" t="s">
        <v>76</v>
      </c>
      <c r="AY404" s="153" t="s">
        <v>375</v>
      </c>
    </row>
    <row r="405" spans="2:65" s="12" customFormat="1" ht="11.25" x14ac:dyDescent="0.2">
      <c r="B405" s="151"/>
      <c r="D405" s="152" t="s">
        <v>384</v>
      </c>
      <c r="E405" s="153" t="s">
        <v>1</v>
      </c>
      <c r="F405" s="154" t="s">
        <v>83</v>
      </c>
      <c r="H405" s="155">
        <v>1</v>
      </c>
      <c r="I405" s="156"/>
      <c r="L405" s="151"/>
      <c r="M405" s="157"/>
      <c r="T405" s="158"/>
      <c r="AT405" s="153" t="s">
        <v>384</v>
      </c>
      <c r="AU405" s="153" t="s">
        <v>83</v>
      </c>
      <c r="AV405" s="12" t="s">
        <v>85</v>
      </c>
      <c r="AW405" s="12" t="s">
        <v>32</v>
      </c>
      <c r="AX405" s="12" t="s">
        <v>76</v>
      </c>
      <c r="AY405" s="153" t="s">
        <v>375</v>
      </c>
    </row>
    <row r="406" spans="2:65" s="12" customFormat="1" ht="11.25" x14ac:dyDescent="0.2">
      <c r="B406" s="151"/>
      <c r="D406" s="152" t="s">
        <v>384</v>
      </c>
      <c r="E406" s="153" t="s">
        <v>1</v>
      </c>
      <c r="F406" s="154" t="s">
        <v>83</v>
      </c>
      <c r="H406" s="155">
        <v>1</v>
      </c>
      <c r="I406" s="156"/>
      <c r="L406" s="151"/>
      <c r="M406" s="157"/>
      <c r="T406" s="158"/>
      <c r="AT406" s="153" t="s">
        <v>384</v>
      </c>
      <c r="AU406" s="153" t="s">
        <v>83</v>
      </c>
      <c r="AV406" s="12" t="s">
        <v>85</v>
      </c>
      <c r="AW406" s="12" t="s">
        <v>32</v>
      </c>
      <c r="AX406" s="12" t="s">
        <v>76</v>
      </c>
      <c r="AY406" s="153" t="s">
        <v>375</v>
      </c>
    </row>
    <row r="407" spans="2:65" s="12" customFormat="1" ht="11.25" x14ac:dyDescent="0.2">
      <c r="B407" s="151"/>
      <c r="D407" s="152" t="s">
        <v>384</v>
      </c>
      <c r="E407" s="153" t="s">
        <v>1</v>
      </c>
      <c r="F407" s="154" t="s">
        <v>83</v>
      </c>
      <c r="H407" s="155">
        <v>1</v>
      </c>
      <c r="I407" s="156"/>
      <c r="L407" s="151"/>
      <c r="M407" s="157"/>
      <c r="T407" s="158"/>
      <c r="AT407" s="153" t="s">
        <v>384</v>
      </c>
      <c r="AU407" s="153" t="s">
        <v>83</v>
      </c>
      <c r="AV407" s="12" t="s">
        <v>85</v>
      </c>
      <c r="AW407" s="12" t="s">
        <v>32</v>
      </c>
      <c r="AX407" s="12" t="s">
        <v>76</v>
      </c>
      <c r="AY407" s="153" t="s">
        <v>375</v>
      </c>
    </row>
    <row r="408" spans="2:65" s="12" customFormat="1" ht="11.25" x14ac:dyDescent="0.2">
      <c r="B408" s="151"/>
      <c r="D408" s="152" t="s">
        <v>384</v>
      </c>
      <c r="E408" s="153" t="s">
        <v>1</v>
      </c>
      <c r="F408" s="154" t="s">
        <v>83</v>
      </c>
      <c r="H408" s="155">
        <v>1</v>
      </c>
      <c r="I408" s="156"/>
      <c r="L408" s="151"/>
      <c r="M408" s="157"/>
      <c r="T408" s="158"/>
      <c r="AT408" s="153" t="s">
        <v>384</v>
      </c>
      <c r="AU408" s="153" t="s">
        <v>83</v>
      </c>
      <c r="AV408" s="12" t="s">
        <v>85</v>
      </c>
      <c r="AW408" s="12" t="s">
        <v>32</v>
      </c>
      <c r="AX408" s="12" t="s">
        <v>76</v>
      </c>
      <c r="AY408" s="153" t="s">
        <v>375</v>
      </c>
    </row>
    <row r="409" spans="2:65" s="13" customFormat="1" ht="11.25" x14ac:dyDescent="0.2">
      <c r="B409" s="159"/>
      <c r="D409" s="152" t="s">
        <v>384</v>
      </c>
      <c r="E409" s="160" t="s">
        <v>1</v>
      </c>
      <c r="F409" s="161" t="s">
        <v>387</v>
      </c>
      <c r="H409" s="162">
        <v>6</v>
      </c>
      <c r="I409" s="163"/>
      <c r="L409" s="159"/>
      <c r="M409" s="164"/>
      <c r="T409" s="165"/>
      <c r="AT409" s="160" t="s">
        <v>384</v>
      </c>
      <c r="AU409" s="160" t="s">
        <v>83</v>
      </c>
      <c r="AV409" s="13" t="s">
        <v>382</v>
      </c>
      <c r="AW409" s="13" t="s">
        <v>32</v>
      </c>
      <c r="AX409" s="13" t="s">
        <v>83</v>
      </c>
      <c r="AY409" s="160" t="s">
        <v>375</v>
      </c>
    </row>
    <row r="410" spans="2:65" s="14" customFormat="1" ht="11.25" x14ac:dyDescent="0.2">
      <c r="B410" s="166"/>
      <c r="D410" s="152" t="s">
        <v>384</v>
      </c>
      <c r="E410" s="167" t="s">
        <v>1</v>
      </c>
      <c r="F410" s="168" t="s">
        <v>2840</v>
      </c>
      <c r="H410" s="167" t="s">
        <v>1</v>
      </c>
      <c r="I410" s="169"/>
      <c r="L410" s="166"/>
      <c r="M410" s="170"/>
      <c r="T410" s="171"/>
      <c r="AT410" s="167" t="s">
        <v>384</v>
      </c>
      <c r="AU410" s="167" t="s">
        <v>83</v>
      </c>
      <c r="AV410" s="14" t="s">
        <v>83</v>
      </c>
      <c r="AW410" s="14" t="s">
        <v>32</v>
      </c>
      <c r="AX410" s="14" t="s">
        <v>76</v>
      </c>
      <c r="AY410" s="167" t="s">
        <v>375</v>
      </c>
    </row>
    <row r="411" spans="2:65" s="1" customFormat="1" ht="33" customHeight="1" x14ac:dyDescent="0.2">
      <c r="B411" s="32"/>
      <c r="C411" s="138" t="s">
        <v>598</v>
      </c>
      <c r="D411" s="138" t="s">
        <v>377</v>
      </c>
      <c r="E411" s="139" t="s">
        <v>2927</v>
      </c>
      <c r="F411" s="140" t="s">
        <v>2928</v>
      </c>
      <c r="G411" s="141" t="s">
        <v>631</v>
      </c>
      <c r="H411" s="142">
        <v>2</v>
      </c>
      <c r="I411" s="143"/>
      <c r="J411" s="144">
        <f>ROUND(I411*H411,2)</f>
        <v>0</v>
      </c>
      <c r="K411" s="140" t="s">
        <v>381</v>
      </c>
      <c r="L411" s="32"/>
      <c r="M411" s="145" t="s">
        <v>1</v>
      </c>
      <c r="N411" s="146" t="s">
        <v>41</v>
      </c>
      <c r="P411" s="147">
        <f>O411*H411</f>
        <v>0</v>
      </c>
      <c r="Q411" s="147">
        <v>0</v>
      </c>
      <c r="R411" s="147">
        <f>Q411*H411</f>
        <v>0</v>
      </c>
      <c r="S411" s="147">
        <v>0</v>
      </c>
      <c r="T411" s="148">
        <f>S411*H411</f>
        <v>0</v>
      </c>
      <c r="AR411" s="149" t="s">
        <v>382</v>
      </c>
      <c r="AT411" s="149" t="s">
        <v>377</v>
      </c>
      <c r="AU411" s="149" t="s">
        <v>83</v>
      </c>
      <c r="AY411" s="17" t="s">
        <v>375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382</v>
      </c>
      <c r="BM411" s="149" t="s">
        <v>6024</v>
      </c>
    </row>
    <row r="412" spans="2:65" s="12" customFormat="1" ht="11.25" x14ac:dyDescent="0.2">
      <c r="B412" s="151"/>
      <c r="D412" s="152" t="s">
        <v>384</v>
      </c>
      <c r="E412" s="153" t="s">
        <v>1</v>
      </c>
      <c r="F412" s="154" t="s">
        <v>85</v>
      </c>
      <c r="H412" s="155">
        <v>2</v>
      </c>
      <c r="I412" s="156"/>
      <c r="L412" s="151"/>
      <c r="M412" s="157"/>
      <c r="T412" s="158"/>
      <c r="AT412" s="153" t="s">
        <v>384</v>
      </c>
      <c r="AU412" s="153" t="s">
        <v>83</v>
      </c>
      <c r="AV412" s="12" t="s">
        <v>85</v>
      </c>
      <c r="AW412" s="12" t="s">
        <v>32</v>
      </c>
      <c r="AX412" s="12" t="s">
        <v>83</v>
      </c>
      <c r="AY412" s="153" t="s">
        <v>375</v>
      </c>
    </row>
    <row r="413" spans="2:65" s="14" customFormat="1" ht="11.25" x14ac:dyDescent="0.2">
      <c r="B413" s="166"/>
      <c r="D413" s="152" t="s">
        <v>384</v>
      </c>
      <c r="E413" s="167" t="s">
        <v>1</v>
      </c>
      <c r="F413" s="168" t="s">
        <v>2840</v>
      </c>
      <c r="H413" s="167" t="s">
        <v>1</v>
      </c>
      <c r="I413" s="169"/>
      <c r="L413" s="166"/>
      <c r="M413" s="170"/>
      <c r="T413" s="171"/>
      <c r="AT413" s="167" t="s">
        <v>384</v>
      </c>
      <c r="AU413" s="167" t="s">
        <v>83</v>
      </c>
      <c r="AV413" s="14" t="s">
        <v>83</v>
      </c>
      <c r="AW413" s="14" t="s">
        <v>32</v>
      </c>
      <c r="AX413" s="14" t="s">
        <v>76</v>
      </c>
      <c r="AY413" s="167" t="s">
        <v>375</v>
      </c>
    </row>
    <row r="414" spans="2:65" s="1" customFormat="1" ht="21.75" customHeight="1" x14ac:dyDescent="0.2">
      <c r="B414" s="32"/>
      <c r="C414" s="138" t="s">
        <v>604</v>
      </c>
      <c r="D414" s="138" t="s">
        <v>377</v>
      </c>
      <c r="E414" s="139" t="s">
        <v>6025</v>
      </c>
      <c r="F414" s="140" t="s">
        <v>6026</v>
      </c>
      <c r="G414" s="141" t="s">
        <v>631</v>
      </c>
      <c r="H414" s="142">
        <v>3</v>
      </c>
      <c r="I414" s="143"/>
      <c r="J414" s="144">
        <f>ROUND(I414*H414,2)</f>
        <v>0</v>
      </c>
      <c r="K414" s="140" t="s">
        <v>381</v>
      </c>
      <c r="L414" s="32"/>
      <c r="M414" s="145" t="s">
        <v>1</v>
      </c>
      <c r="N414" s="146" t="s">
        <v>41</v>
      </c>
      <c r="P414" s="147">
        <f>O414*H414</f>
        <v>0</v>
      </c>
      <c r="Q414" s="147">
        <v>0</v>
      </c>
      <c r="R414" s="147">
        <f>Q414*H414</f>
        <v>0</v>
      </c>
      <c r="S414" s="147">
        <v>0</v>
      </c>
      <c r="T414" s="148">
        <f>S414*H414</f>
        <v>0</v>
      </c>
      <c r="AR414" s="149" t="s">
        <v>382</v>
      </c>
      <c r="AT414" s="149" t="s">
        <v>377</v>
      </c>
      <c r="AU414" s="149" t="s">
        <v>83</v>
      </c>
      <c r="AY414" s="17" t="s">
        <v>375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83</v>
      </c>
      <c r="BK414" s="150">
        <f>ROUND(I414*H414,2)</f>
        <v>0</v>
      </c>
      <c r="BL414" s="17" t="s">
        <v>382</v>
      </c>
      <c r="BM414" s="149" t="s">
        <v>6027</v>
      </c>
    </row>
    <row r="415" spans="2:65" s="12" customFormat="1" ht="11.25" x14ac:dyDescent="0.2">
      <c r="B415" s="151"/>
      <c r="D415" s="152" t="s">
        <v>384</v>
      </c>
      <c r="E415" s="153" t="s">
        <v>1</v>
      </c>
      <c r="F415" s="154" t="s">
        <v>93</v>
      </c>
      <c r="H415" s="155">
        <v>3</v>
      </c>
      <c r="I415" s="156"/>
      <c r="L415" s="151"/>
      <c r="M415" s="157"/>
      <c r="T415" s="158"/>
      <c r="AT415" s="153" t="s">
        <v>384</v>
      </c>
      <c r="AU415" s="153" t="s">
        <v>83</v>
      </c>
      <c r="AV415" s="12" t="s">
        <v>85</v>
      </c>
      <c r="AW415" s="12" t="s">
        <v>32</v>
      </c>
      <c r="AX415" s="12" t="s">
        <v>83</v>
      </c>
      <c r="AY415" s="153" t="s">
        <v>375</v>
      </c>
    </row>
    <row r="416" spans="2:65" s="14" customFormat="1" ht="11.25" x14ac:dyDescent="0.2">
      <c r="B416" s="166"/>
      <c r="D416" s="152" t="s">
        <v>384</v>
      </c>
      <c r="E416" s="167" t="s">
        <v>1</v>
      </c>
      <c r="F416" s="168" t="s">
        <v>2933</v>
      </c>
      <c r="H416" s="167" t="s">
        <v>1</v>
      </c>
      <c r="I416" s="169"/>
      <c r="L416" s="166"/>
      <c r="M416" s="170"/>
      <c r="T416" s="171"/>
      <c r="AT416" s="167" t="s">
        <v>384</v>
      </c>
      <c r="AU416" s="167" t="s">
        <v>83</v>
      </c>
      <c r="AV416" s="14" t="s">
        <v>83</v>
      </c>
      <c r="AW416" s="14" t="s">
        <v>32</v>
      </c>
      <c r="AX416" s="14" t="s">
        <v>76</v>
      </c>
      <c r="AY416" s="167" t="s">
        <v>375</v>
      </c>
    </row>
    <row r="417" spans="2:65" s="1" customFormat="1" ht="24.2" customHeight="1" x14ac:dyDescent="0.2">
      <c r="B417" s="32"/>
      <c r="C417" s="138" t="s">
        <v>609</v>
      </c>
      <c r="D417" s="138" t="s">
        <v>377</v>
      </c>
      <c r="E417" s="139" t="s">
        <v>2930</v>
      </c>
      <c r="F417" s="140" t="s">
        <v>2931</v>
      </c>
      <c r="G417" s="141" t="s">
        <v>641</v>
      </c>
      <c r="H417" s="142">
        <v>106</v>
      </c>
      <c r="I417" s="143"/>
      <c r="J417" s="144">
        <f>ROUND(I417*H417,2)</f>
        <v>0</v>
      </c>
      <c r="K417" s="140" t="s">
        <v>381</v>
      </c>
      <c r="L417" s="32"/>
      <c r="M417" s="145" t="s">
        <v>1</v>
      </c>
      <c r="N417" s="146" t="s">
        <v>41</v>
      </c>
      <c r="P417" s="147">
        <f>O417*H417</f>
        <v>0</v>
      </c>
      <c r="Q417" s="147">
        <v>0</v>
      </c>
      <c r="R417" s="147">
        <f>Q417*H417</f>
        <v>0</v>
      </c>
      <c r="S417" s="147">
        <v>0</v>
      </c>
      <c r="T417" s="148">
        <f>S417*H417</f>
        <v>0</v>
      </c>
      <c r="AR417" s="149" t="s">
        <v>382</v>
      </c>
      <c r="AT417" s="149" t="s">
        <v>377</v>
      </c>
      <c r="AU417" s="149" t="s">
        <v>83</v>
      </c>
      <c r="AY417" s="17" t="s">
        <v>375</v>
      </c>
      <c r="BE417" s="150">
        <f>IF(N417="základní",J417,0)</f>
        <v>0</v>
      </c>
      <c r="BF417" s="150">
        <f>IF(N417="snížená",J417,0)</f>
        <v>0</v>
      </c>
      <c r="BG417" s="150">
        <f>IF(N417="zákl. přenesená",J417,0)</f>
        <v>0</v>
      </c>
      <c r="BH417" s="150">
        <f>IF(N417="sníž. přenesená",J417,0)</f>
        <v>0</v>
      </c>
      <c r="BI417" s="150">
        <f>IF(N417="nulová",J417,0)</f>
        <v>0</v>
      </c>
      <c r="BJ417" s="17" t="s">
        <v>83</v>
      </c>
      <c r="BK417" s="150">
        <f>ROUND(I417*H417,2)</f>
        <v>0</v>
      </c>
      <c r="BL417" s="17" t="s">
        <v>382</v>
      </c>
      <c r="BM417" s="149" t="s">
        <v>6028</v>
      </c>
    </row>
    <row r="418" spans="2:65" s="12" customFormat="1" ht="11.25" x14ac:dyDescent="0.2">
      <c r="B418" s="151"/>
      <c r="D418" s="152" t="s">
        <v>384</v>
      </c>
      <c r="E418" s="153" t="s">
        <v>1</v>
      </c>
      <c r="F418" s="154" t="s">
        <v>413</v>
      </c>
      <c r="H418" s="155">
        <v>6</v>
      </c>
      <c r="I418" s="156"/>
      <c r="L418" s="151"/>
      <c r="M418" s="157"/>
      <c r="T418" s="158"/>
      <c r="AT418" s="153" t="s">
        <v>384</v>
      </c>
      <c r="AU418" s="153" t="s">
        <v>83</v>
      </c>
      <c r="AV418" s="12" t="s">
        <v>85</v>
      </c>
      <c r="AW418" s="12" t="s">
        <v>32</v>
      </c>
      <c r="AX418" s="12" t="s">
        <v>76</v>
      </c>
      <c r="AY418" s="153" t="s">
        <v>375</v>
      </c>
    </row>
    <row r="419" spans="2:65" s="12" customFormat="1" ht="11.25" x14ac:dyDescent="0.2">
      <c r="B419" s="151"/>
      <c r="D419" s="152" t="s">
        <v>384</v>
      </c>
      <c r="E419" s="153" t="s">
        <v>1</v>
      </c>
      <c r="F419" s="154" t="s">
        <v>8</v>
      </c>
      <c r="H419" s="155">
        <v>15</v>
      </c>
      <c r="I419" s="156"/>
      <c r="L419" s="151"/>
      <c r="M419" s="157"/>
      <c r="T419" s="158"/>
      <c r="AT419" s="153" t="s">
        <v>384</v>
      </c>
      <c r="AU419" s="153" t="s">
        <v>83</v>
      </c>
      <c r="AV419" s="12" t="s">
        <v>85</v>
      </c>
      <c r="AW419" s="12" t="s">
        <v>32</v>
      </c>
      <c r="AX419" s="12" t="s">
        <v>76</v>
      </c>
      <c r="AY419" s="153" t="s">
        <v>375</v>
      </c>
    </row>
    <row r="420" spans="2:65" s="12" customFormat="1" ht="11.25" x14ac:dyDescent="0.2">
      <c r="B420" s="151"/>
      <c r="D420" s="152" t="s">
        <v>384</v>
      </c>
      <c r="E420" s="153" t="s">
        <v>1</v>
      </c>
      <c r="F420" s="154" t="s">
        <v>545</v>
      </c>
      <c r="H420" s="155">
        <v>23</v>
      </c>
      <c r="I420" s="156"/>
      <c r="L420" s="151"/>
      <c r="M420" s="157"/>
      <c r="T420" s="158"/>
      <c r="AT420" s="153" t="s">
        <v>384</v>
      </c>
      <c r="AU420" s="153" t="s">
        <v>83</v>
      </c>
      <c r="AV420" s="12" t="s">
        <v>85</v>
      </c>
      <c r="AW420" s="12" t="s">
        <v>32</v>
      </c>
      <c r="AX420" s="12" t="s">
        <v>76</v>
      </c>
      <c r="AY420" s="153" t="s">
        <v>375</v>
      </c>
    </row>
    <row r="421" spans="2:65" s="12" customFormat="1" ht="11.25" x14ac:dyDescent="0.2">
      <c r="B421" s="151"/>
      <c r="D421" s="152" t="s">
        <v>384</v>
      </c>
      <c r="E421" s="153" t="s">
        <v>1</v>
      </c>
      <c r="F421" s="154" t="s">
        <v>581</v>
      </c>
      <c r="H421" s="155">
        <v>31</v>
      </c>
      <c r="I421" s="156"/>
      <c r="L421" s="151"/>
      <c r="M421" s="157"/>
      <c r="T421" s="158"/>
      <c r="AT421" s="153" t="s">
        <v>384</v>
      </c>
      <c r="AU421" s="153" t="s">
        <v>83</v>
      </c>
      <c r="AV421" s="12" t="s">
        <v>85</v>
      </c>
      <c r="AW421" s="12" t="s">
        <v>32</v>
      </c>
      <c r="AX421" s="12" t="s">
        <v>76</v>
      </c>
      <c r="AY421" s="153" t="s">
        <v>375</v>
      </c>
    </row>
    <row r="422" spans="2:65" s="12" customFormat="1" ht="11.25" x14ac:dyDescent="0.2">
      <c r="B422" s="151"/>
      <c r="D422" s="152" t="s">
        <v>384</v>
      </c>
      <c r="E422" s="153" t="s">
        <v>1</v>
      </c>
      <c r="F422" s="154" t="s">
        <v>581</v>
      </c>
      <c r="H422" s="155">
        <v>31</v>
      </c>
      <c r="I422" s="156"/>
      <c r="L422" s="151"/>
      <c r="M422" s="157"/>
      <c r="T422" s="158"/>
      <c r="AT422" s="153" t="s">
        <v>384</v>
      </c>
      <c r="AU422" s="153" t="s">
        <v>83</v>
      </c>
      <c r="AV422" s="12" t="s">
        <v>85</v>
      </c>
      <c r="AW422" s="12" t="s">
        <v>32</v>
      </c>
      <c r="AX422" s="12" t="s">
        <v>76</v>
      </c>
      <c r="AY422" s="153" t="s">
        <v>375</v>
      </c>
    </row>
    <row r="423" spans="2:65" s="13" customFormat="1" ht="11.25" x14ac:dyDescent="0.2">
      <c r="B423" s="159"/>
      <c r="D423" s="152" t="s">
        <v>384</v>
      </c>
      <c r="E423" s="160" t="s">
        <v>1</v>
      </c>
      <c r="F423" s="161" t="s">
        <v>387</v>
      </c>
      <c r="H423" s="162">
        <v>106</v>
      </c>
      <c r="I423" s="163"/>
      <c r="L423" s="159"/>
      <c r="M423" s="164"/>
      <c r="T423" s="165"/>
      <c r="AT423" s="160" t="s">
        <v>384</v>
      </c>
      <c r="AU423" s="160" t="s">
        <v>83</v>
      </c>
      <c r="AV423" s="13" t="s">
        <v>382</v>
      </c>
      <c r="AW423" s="13" t="s">
        <v>32</v>
      </c>
      <c r="AX423" s="13" t="s">
        <v>83</v>
      </c>
      <c r="AY423" s="160" t="s">
        <v>375</v>
      </c>
    </row>
    <row r="424" spans="2:65" s="14" customFormat="1" ht="11.25" x14ac:dyDescent="0.2">
      <c r="B424" s="166"/>
      <c r="D424" s="152" t="s">
        <v>384</v>
      </c>
      <c r="E424" s="167" t="s">
        <v>1</v>
      </c>
      <c r="F424" s="168" t="s">
        <v>2933</v>
      </c>
      <c r="H424" s="167" t="s">
        <v>1</v>
      </c>
      <c r="I424" s="169"/>
      <c r="L424" s="166"/>
      <c r="M424" s="170"/>
      <c r="T424" s="171"/>
      <c r="AT424" s="167" t="s">
        <v>384</v>
      </c>
      <c r="AU424" s="167" t="s">
        <v>83</v>
      </c>
      <c r="AV424" s="14" t="s">
        <v>83</v>
      </c>
      <c r="AW424" s="14" t="s">
        <v>32</v>
      </c>
      <c r="AX424" s="14" t="s">
        <v>76</v>
      </c>
      <c r="AY424" s="167" t="s">
        <v>375</v>
      </c>
    </row>
    <row r="425" spans="2:65" s="1" customFormat="1" ht="16.5" customHeight="1" x14ac:dyDescent="0.2">
      <c r="B425" s="32"/>
      <c r="C425" s="138" t="s">
        <v>628</v>
      </c>
      <c r="D425" s="138" t="s">
        <v>377</v>
      </c>
      <c r="E425" s="139" t="s">
        <v>6029</v>
      </c>
      <c r="F425" s="140" t="s">
        <v>6030</v>
      </c>
      <c r="G425" s="141" t="s">
        <v>641</v>
      </c>
      <c r="H425" s="142">
        <v>48</v>
      </c>
      <c r="I425" s="143"/>
      <c r="J425" s="144">
        <f>ROUND(I425*H425,2)</f>
        <v>0</v>
      </c>
      <c r="K425" s="140" t="s">
        <v>381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382</v>
      </c>
      <c r="AT425" s="149" t="s">
        <v>377</v>
      </c>
      <c r="AU425" s="149" t="s">
        <v>83</v>
      </c>
      <c r="AY425" s="17" t="s">
        <v>375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382</v>
      </c>
      <c r="BM425" s="149" t="s">
        <v>6031</v>
      </c>
    </row>
    <row r="426" spans="2:65" s="12" customFormat="1" ht="11.25" x14ac:dyDescent="0.2">
      <c r="B426" s="151"/>
      <c r="D426" s="152" t="s">
        <v>384</v>
      </c>
      <c r="E426" s="153" t="s">
        <v>1</v>
      </c>
      <c r="F426" s="154" t="s">
        <v>463</v>
      </c>
      <c r="H426" s="155">
        <v>12</v>
      </c>
      <c r="I426" s="156"/>
      <c r="L426" s="151"/>
      <c r="M426" s="157"/>
      <c r="T426" s="158"/>
      <c r="AT426" s="153" t="s">
        <v>384</v>
      </c>
      <c r="AU426" s="153" t="s">
        <v>83</v>
      </c>
      <c r="AV426" s="12" t="s">
        <v>85</v>
      </c>
      <c r="AW426" s="12" t="s">
        <v>32</v>
      </c>
      <c r="AX426" s="12" t="s">
        <v>76</v>
      </c>
      <c r="AY426" s="153" t="s">
        <v>375</v>
      </c>
    </row>
    <row r="427" spans="2:65" s="12" customFormat="1" ht="11.25" x14ac:dyDescent="0.2">
      <c r="B427" s="151"/>
      <c r="D427" s="152" t="s">
        <v>384</v>
      </c>
      <c r="E427" s="153" t="s">
        <v>1</v>
      </c>
      <c r="F427" s="154" t="s">
        <v>7</v>
      </c>
      <c r="H427" s="155">
        <v>21</v>
      </c>
      <c r="I427" s="156"/>
      <c r="L427" s="151"/>
      <c r="M427" s="157"/>
      <c r="T427" s="158"/>
      <c r="AT427" s="153" t="s">
        <v>384</v>
      </c>
      <c r="AU427" s="153" t="s">
        <v>83</v>
      </c>
      <c r="AV427" s="12" t="s">
        <v>85</v>
      </c>
      <c r="AW427" s="12" t="s">
        <v>32</v>
      </c>
      <c r="AX427" s="12" t="s">
        <v>76</v>
      </c>
      <c r="AY427" s="153" t="s">
        <v>375</v>
      </c>
    </row>
    <row r="428" spans="2:65" s="12" customFormat="1" ht="11.25" x14ac:dyDescent="0.2">
      <c r="B428" s="151"/>
      <c r="D428" s="152" t="s">
        <v>384</v>
      </c>
      <c r="E428" s="153" t="s">
        <v>1</v>
      </c>
      <c r="F428" s="154" t="s">
        <v>404</v>
      </c>
      <c r="H428" s="155">
        <v>5</v>
      </c>
      <c r="I428" s="156"/>
      <c r="L428" s="151"/>
      <c r="M428" s="157"/>
      <c r="T428" s="158"/>
      <c r="AT428" s="153" t="s">
        <v>384</v>
      </c>
      <c r="AU428" s="153" t="s">
        <v>83</v>
      </c>
      <c r="AV428" s="12" t="s">
        <v>85</v>
      </c>
      <c r="AW428" s="12" t="s">
        <v>32</v>
      </c>
      <c r="AX428" s="12" t="s">
        <v>76</v>
      </c>
      <c r="AY428" s="153" t="s">
        <v>375</v>
      </c>
    </row>
    <row r="429" spans="2:65" s="12" customFormat="1" ht="11.25" x14ac:dyDescent="0.2">
      <c r="B429" s="151"/>
      <c r="D429" s="152" t="s">
        <v>384</v>
      </c>
      <c r="E429" s="153" t="s">
        <v>1</v>
      </c>
      <c r="F429" s="154" t="s">
        <v>435</v>
      </c>
      <c r="H429" s="155">
        <v>10</v>
      </c>
      <c r="I429" s="156"/>
      <c r="L429" s="151"/>
      <c r="M429" s="157"/>
      <c r="T429" s="158"/>
      <c r="AT429" s="153" t="s">
        <v>384</v>
      </c>
      <c r="AU429" s="153" t="s">
        <v>83</v>
      </c>
      <c r="AV429" s="12" t="s">
        <v>85</v>
      </c>
      <c r="AW429" s="12" t="s">
        <v>32</v>
      </c>
      <c r="AX429" s="12" t="s">
        <v>76</v>
      </c>
      <c r="AY429" s="153" t="s">
        <v>375</v>
      </c>
    </row>
    <row r="430" spans="2:65" s="13" customFormat="1" ht="11.25" x14ac:dyDescent="0.2">
      <c r="B430" s="159"/>
      <c r="D430" s="152" t="s">
        <v>384</v>
      </c>
      <c r="E430" s="160" t="s">
        <v>1</v>
      </c>
      <c r="F430" s="161" t="s">
        <v>387</v>
      </c>
      <c r="H430" s="162">
        <v>48</v>
      </c>
      <c r="I430" s="163"/>
      <c r="L430" s="159"/>
      <c r="M430" s="164"/>
      <c r="T430" s="165"/>
      <c r="AT430" s="160" t="s">
        <v>384</v>
      </c>
      <c r="AU430" s="160" t="s">
        <v>83</v>
      </c>
      <c r="AV430" s="13" t="s">
        <v>382</v>
      </c>
      <c r="AW430" s="13" t="s">
        <v>32</v>
      </c>
      <c r="AX430" s="13" t="s">
        <v>83</v>
      </c>
      <c r="AY430" s="160" t="s">
        <v>375</v>
      </c>
    </row>
    <row r="431" spans="2:65" s="14" customFormat="1" ht="11.25" x14ac:dyDescent="0.2">
      <c r="B431" s="166"/>
      <c r="D431" s="152" t="s">
        <v>384</v>
      </c>
      <c r="E431" s="167" t="s">
        <v>1</v>
      </c>
      <c r="F431" s="168" t="s">
        <v>2840</v>
      </c>
      <c r="H431" s="167" t="s">
        <v>1</v>
      </c>
      <c r="I431" s="169"/>
      <c r="L431" s="166"/>
      <c r="M431" s="170"/>
      <c r="T431" s="171"/>
      <c r="AT431" s="167" t="s">
        <v>384</v>
      </c>
      <c r="AU431" s="167" t="s">
        <v>83</v>
      </c>
      <c r="AV431" s="14" t="s">
        <v>83</v>
      </c>
      <c r="AW431" s="14" t="s">
        <v>32</v>
      </c>
      <c r="AX431" s="14" t="s">
        <v>76</v>
      </c>
      <c r="AY431" s="167" t="s">
        <v>375</v>
      </c>
    </row>
    <row r="432" spans="2:65" s="1" customFormat="1" ht="21.75" customHeight="1" x14ac:dyDescent="0.2">
      <c r="B432" s="32"/>
      <c r="C432" s="138" t="s">
        <v>634</v>
      </c>
      <c r="D432" s="138" t="s">
        <v>377</v>
      </c>
      <c r="E432" s="139" t="s">
        <v>2934</v>
      </c>
      <c r="F432" s="140" t="s">
        <v>2935</v>
      </c>
      <c r="G432" s="141" t="s">
        <v>641</v>
      </c>
      <c r="H432" s="142">
        <v>146</v>
      </c>
      <c r="I432" s="143"/>
      <c r="J432" s="144">
        <f>ROUND(I432*H432,2)</f>
        <v>0</v>
      </c>
      <c r="K432" s="140" t="s">
        <v>381</v>
      </c>
      <c r="L432" s="32"/>
      <c r="M432" s="145" t="s">
        <v>1</v>
      </c>
      <c r="N432" s="146" t="s">
        <v>41</v>
      </c>
      <c r="P432" s="147">
        <f>O432*H432</f>
        <v>0</v>
      </c>
      <c r="Q432" s="147">
        <v>0</v>
      </c>
      <c r="R432" s="147">
        <f>Q432*H432</f>
        <v>0</v>
      </c>
      <c r="S432" s="147">
        <v>0</v>
      </c>
      <c r="T432" s="148">
        <f>S432*H432</f>
        <v>0</v>
      </c>
      <c r="AR432" s="149" t="s">
        <v>382</v>
      </c>
      <c r="AT432" s="149" t="s">
        <v>377</v>
      </c>
      <c r="AU432" s="149" t="s">
        <v>83</v>
      </c>
      <c r="AY432" s="17" t="s">
        <v>375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83</v>
      </c>
      <c r="BK432" s="150">
        <f>ROUND(I432*H432,2)</f>
        <v>0</v>
      </c>
      <c r="BL432" s="17" t="s">
        <v>382</v>
      </c>
      <c r="BM432" s="149" t="s">
        <v>6032</v>
      </c>
    </row>
    <row r="433" spans="2:65" s="12" customFormat="1" ht="11.25" x14ac:dyDescent="0.2">
      <c r="B433" s="151"/>
      <c r="D433" s="152" t="s">
        <v>384</v>
      </c>
      <c r="E433" s="153" t="s">
        <v>1</v>
      </c>
      <c r="F433" s="154" t="s">
        <v>581</v>
      </c>
      <c r="H433" s="155">
        <v>31</v>
      </c>
      <c r="I433" s="156"/>
      <c r="L433" s="151"/>
      <c r="M433" s="157"/>
      <c r="T433" s="158"/>
      <c r="AT433" s="153" t="s">
        <v>384</v>
      </c>
      <c r="AU433" s="153" t="s">
        <v>83</v>
      </c>
      <c r="AV433" s="12" t="s">
        <v>85</v>
      </c>
      <c r="AW433" s="12" t="s">
        <v>32</v>
      </c>
      <c r="AX433" s="12" t="s">
        <v>76</v>
      </c>
      <c r="AY433" s="153" t="s">
        <v>375</v>
      </c>
    </row>
    <row r="434" spans="2:65" s="12" customFormat="1" ht="11.25" x14ac:dyDescent="0.2">
      <c r="B434" s="151"/>
      <c r="D434" s="152" t="s">
        <v>384</v>
      </c>
      <c r="E434" s="153" t="s">
        <v>1</v>
      </c>
      <c r="F434" s="154" t="s">
        <v>688</v>
      </c>
      <c r="H434" s="155">
        <v>45</v>
      </c>
      <c r="I434" s="156"/>
      <c r="L434" s="151"/>
      <c r="M434" s="157"/>
      <c r="T434" s="158"/>
      <c r="AT434" s="153" t="s">
        <v>384</v>
      </c>
      <c r="AU434" s="153" t="s">
        <v>83</v>
      </c>
      <c r="AV434" s="12" t="s">
        <v>85</v>
      </c>
      <c r="AW434" s="12" t="s">
        <v>32</v>
      </c>
      <c r="AX434" s="12" t="s">
        <v>76</v>
      </c>
      <c r="AY434" s="153" t="s">
        <v>375</v>
      </c>
    </row>
    <row r="435" spans="2:65" s="12" customFormat="1" ht="11.25" x14ac:dyDescent="0.2">
      <c r="B435" s="151"/>
      <c r="D435" s="152" t="s">
        <v>384</v>
      </c>
      <c r="E435" s="153" t="s">
        <v>1</v>
      </c>
      <c r="F435" s="154" t="s">
        <v>585</v>
      </c>
      <c r="H435" s="155">
        <v>32</v>
      </c>
      <c r="I435" s="156"/>
      <c r="L435" s="151"/>
      <c r="M435" s="157"/>
      <c r="T435" s="158"/>
      <c r="AT435" s="153" t="s">
        <v>384</v>
      </c>
      <c r="AU435" s="153" t="s">
        <v>83</v>
      </c>
      <c r="AV435" s="12" t="s">
        <v>85</v>
      </c>
      <c r="AW435" s="12" t="s">
        <v>32</v>
      </c>
      <c r="AX435" s="12" t="s">
        <v>76</v>
      </c>
      <c r="AY435" s="153" t="s">
        <v>375</v>
      </c>
    </row>
    <row r="436" spans="2:65" s="12" customFormat="1" ht="11.25" x14ac:dyDescent="0.2">
      <c r="B436" s="151"/>
      <c r="D436" s="152" t="s">
        <v>384</v>
      </c>
      <c r="E436" s="153" t="s">
        <v>1</v>
      </c>
      <c r="F436" s="154" t="s">
        <v>7</v>
      </c>
      <c r="H436" s="155">
        <v>21</v>
      </c>
      <c r="I436" s="156"/>
      <c r="L436" s="151"/>
      <c r="M436" s="157"/>
      <c r="T436" s="158"/>
      <c r="AT436" s="153" t="s">
        <v>384</v>
      </c>
      <c r="AU436" s="153" t="s">
        <v>83</v>
      </c>
      <c r="AV436" s="12" t="s">
        <v>85</v>
      </c>
      <c r="AW436" s="12" t="s">
        <v>32</v>
      </c>
      <c r="AX436" s="12" t="s">
        <v>76</v>
      </c>
      <c r="AY436" s="153" t="s">
        <v>375</v>
      </c>
    </row>
    <row r="437" spans="2:65" s="12" customFormat="1" ht="11.25" x14ac:dyDescent="0.2">
      <c r="B437" s="151"/>
      <c r="D437" s="152" t="s">
        <v>384</v>
      </c>
      <c r="E437" s="153" t="s">
        <v>1</v>
      </c>
      <c r="F437" s="154" t="s">
        <v>497</v>
      </c>
      <c r="H437" s="155">
        <v>17</v>
      </c>
      <c r="I437" s="156"/>
      <c r="L437" s="151"/>
      <c r="M437" s="157"/>
      <c r="T437" s="158"/>
      <c r="AT437" s="153" t="s">
        <v>384</v>
      </c>
      <c r="AU437" s="153" t="s">
        <v>83</v>
      </c>
      <c r="AV437" s="12" t="s">
        <v>85</v>
      </c>
      <c r="AW437" s="12" t="s">
        <v>32</v>
      </c>
      <c r="AX437" s="12" t="s">
        <v>76</v>
      </c>
      <c r="AY437" s="153" t="s">
        <v>375</v>
      </c>
    </row>
    <row r="438" spans="2:65" s="13" customFormat="1" ht="11.25" x14ac:dyDescent="0.2">
      <c r="B438" s="159"/>
      <c r="D438" s="152" t="s">
        <v>384</v>
      </c>
      <c r="E438" s="160" t="s">
        <v>1</v>
      </c>
      <c r="F438" s="161" t="s">
        <v>387</v>
      </c>
      <c r="H438" s="162">
        <v>146</v>
      </c>
      <c r="I438" s="163"/>
      <c r="L438" s="159"/>
      <c r="M438" s="164"/>
      <c r="T438" s="165"/>
      <c r="AT438" s="160" t="s">
        <v>384</v>
      </c>
      <c r="AU438" s="160" t="s">
        <v>83</v>
      </c>
      <c r="AV438" s="13" t="s">
        <v>382</v>
      </c>
      <c r="AW438" s="13" t="s">
        <v>32</v>
      </c>
      <c r="AX438" s="13" t="s">
        <v>83</v>
      </c>
      <c r="AY438" s="160" t="s">
        <v>375</v>
      </c>
    </row>
    <row r="439" spans="2:65" s="14" customFormat="1" ht="11.25" x14ac:dyDescent="0.2">
      <c r="B439" s="166"/>
      <c r="D439" s="152" t="s">
        <v>384</v>
      </c>
      <c r="E439" s="167" t="s">
        <v>1</v>
      </c>
      <c r="F439" s="168" t="s">
        <v>2840</v>
      </c>
      <c r="H439" s="167" t="s">
        <v>1</v>
      </c>
      <c r="I439" s="169"/>
      <c r="L439" s="166"/>
      <c r="M439" s="170"/>
      <c r="T439" s="171"/>
      <c r="AT439" s="167" t="s">
        <v>384</v>
      </c>
      <c r="AU439" s="167" t="s">
        <v>83</v>
      </c>
      <c r="AV439" s="14" t="s">
        <v>83</v>
      </c>
      <c r="AW439" s="14" t="s">
        <v>32</v>
      </c>
      <c r="AX439" s="14" t="s">
        <v>76</v>
      </c>
      <c r="AY439" s="167" t="s">
        <v>375</v>
      </c>
    </row>
    <row r="440" spans="2:65" s="1" customFormat="1" ht="21.75" customHeight="1" x14ac:dyDescent="0.2">
      <c r="B440" s="32"/>
      <c r="C440" s="138" t="s">
        <v>638</v>
      </c>
      <c r="D440" s="138" t="s">
        <v>377</v>
      </c>
      <c r="E440" s="139" t="s">
        <v>2937</v>
      </c>
      <c r="F440" s="140" t="s">
        <v>2938</v>
      </c>
      <c r="G440" s="141" t="s">
        <v>641</v>
      </c>
      <c r="H440" s="142">
        <v>54</v>
      </c>
      <c r="I440" s="143"/>
      <c r="J440" s="144">
        <f>ROUND(I440*H440,2)</f>
        <v>0</v>
      </c>
      <c r="K440" s="140" t="s">
        <v>381</v>
      </c>
      <c r="L440" s="32"/>
      <c r="M440" s="145" t="s">
        <v>1</v>
      </c>
      <c r="N440" s="146" t="s">
        <v>41</v>
      </c>
      <c r="P440" s="147">
        <f>O440*H440</f>
        <v>0</v>
      </c>
      <c r="Q440" s="147">
        <v>0</v>
      </c>
      <c r="R440" s="147">
        <f>Q440*H440</f>
        <v>0</v>
      </c>
      <c r="S440" s="147">
        <v>0</v>
      </c>
      <c r="T440" s="148">
        <f>S440*H440</f>
        <v>0</v>
      </c>
      <c r="AR440" s="149" t="s">
        <v>382</v>
      </c>
      <c r="AT440" s="149" t="s">
        <v>377</v>
      </c>
      <c r="AU440" s="149" t="s">
        <v>83</v>
      </c>
      <c r="AY440" s="17" t="s">
        <v>375</v>
      </c>
      <c r="BE440" s="150">
        <f>IF(N440="základní",J440,0)</f>
        <v>0</v>
      </c>
      <c r="BF440" s="150">
        <f>IF(N440="snížená",J440,0)</f>
        <v>0</v>
      </c>
      <c r="BG440" s="150">
        <f>IF(N440="zákl. přenesená",J440,0)</f>
        <v>0</v>
      </c>
      <c r="BH440" s="150">
        <f>IF(N440="sníž. přenesená",J440,0)</f>
        <v>0</v>
      </c>
      <c r="BI440" s="150">
        <f>IF(N440="nulová",J440,0)</f>
        <v>0</v>
      </c>
      <c r="BJ440" s="17" t="s">
        <v>83</v>
      </c>
      <c r="BK440" s="150">
        <f>ROUND(I440*H440,2)</f>
        <v>0</v>
      </c>
      <c r="BL440" s="17" t="s">
        <v>382</v>
      </c>
      <c r="BM440" s="149" t="s">
        <v>6033</v>
      </c>
    </row>
    <row r="441" spans="2:65" s="12" customFormat="1" ht="11.25" x14ac:dyDescent="0.2">
      <c r="B441" s="151"/>
      <c r="D441" s="152" t="s">
        <v>384</v>
      </c>
      <c r="E441" s="153" t="s">
        <v>1</v>
      </c>
      <c r="F441" s="154" t="s">
        <v>529</v>
      </c>
      <c r="H441" s="155">
        <v>20</v>
      </c>
      <c r="I441" s="156"/>
      <c r="L441" s="151"/>
      <c r="M441" s="157"/>
      <c r="T441" s="158"/>
      <c r="AT441" s="153" t="s">
        <v>384</v>
      </c>
      <c r="AU441" s="153" t="s">
        <v>83</v>
      </c>
      <c r="AV441" s="12" t="s">
        <v>85</v>
      </c>
      <c r="AW441" s="12" t="s">
        <v>32</v>
      </c>
      <c r="AX441" s="12" t="s">
        <v>76</v>
      </c>
      <c r="AY441" s="153" t="s">
        <v>375</v>
      </c>
    </row>
    <row r="442" spans="2:65" s="12" customFormat="1" ht="11.25" x14ac:dyDescent="0.2">
      <c r="B442" s="151"/>
      <c r="D442" s="152" t="s">
        <v>384</v>
      </c>
      <c r="E442" s="153" t="s">
        <v>1</v>
      </c>
      <c r="F442" s="154" t="s">
        <v>529</v>
      </c>
      <c r="H442" s="155">
        <v>20</v>
      </c>
      <c r="I442" s="156"/>
      <c r="L442" s="151"/>
      <c r="M442" s="157"/>
      <c r="T442" s="158"/>
      <c r="AT442" s="153" t="s">
        <v>384</v>
      </c>
      <c r="AU442" s="153" t="s">
        <v>83</v>
      </c>
      <c r="AV442" s="12" t="s">
        <v>85</v>
      </c>
      <c r="AW442" s="12" t="s">
        <v>32</v>
      </c>
      <c r="AX442" s="12" t="s">
        <v>76</v>
      </c>
      <c r="AY442" s="153" t="s">
        <v>375</v>
      </c>
    </row>
    <row r="443" spans="2:65" s="12" customFormat="1" ht="11.25" x14ac:dyDescent="0.2">
      <c r="B443" s="151"/>
      <c r="D443" s="152" t="s">
        <v>384</v>
      </c>
      <c r="E443" s="153" t="s">
        <v>1</v>
      </c>
      <c r="F443" s="154" t="s">
        <v>473</v>
      </c>
      <c r="H443" s="155">
        <v>14</v>
      </c>
      <c r="I443" s="156"/>
      <c r="L443" s="151"/>
      <c r="M443" s="157"/>
      <c r="T443" s="158"/>
      <c r="AT443" s="153" t="s">
        <v>384</v>
      </c>
      <c r="AU443" s="153" t="s">
        <v>83</v>
      </c>
      <c r="AV443" s="12" t="s">
        <v>85</v>
      </c>
      <c r="AW443" s="12" t="s">
        <v>32</v>
      </c>
      <c r="AX443" s="12" t="s">
        <v>76</v>
      </c>
      <c r="AY443" s="153" t="s">
        <v>375</v>
      </c>
    </row>
    <row r="444" spans="2:65" s="13" customFormat="1" ht="11.25" x14ac:dyDescent="0.2">
      <c r="B444" s="159"/>
      <c r="D444" s="152" t="s">
        <v>384</v>
      </c>
      <c r="E444" s="160" t="s">
        <v>1</v>
      </c>
      <c r="F444" s="161" t="s">
        <v>387</v>
      </c>
      <c r="H444" s="162">
        <v>54</v>
      </c>
      <c r="I444" s="163"/>
      <c r="L444" s="159"/>
      <c r="M444" s="164"/>
      <c r="T444" s="165"/>
      <c r="AT444" s="160" t="s">
        <v>384</v>
      </c>
      <c r="AU444" s="160" t="s">
        <v>83</v>
      </c>
      <c r="AV444" s="13" t="s">
        <v>382</v>
      </c>
      <c r="AW444" s="13" t="s">
        <v>32</v>
      </c>
      <c r="AX444" s="13" t="s">
        <v>83</v>
      </c>
      <c r="AY444" s="160" t="s">
        <v>375</v>
      </c>
    </row>
    <row r="445" spans="2:65" s="14" customFormat="1" ht="11.25" x14ac:dyDescent="0.2">
      <c r="B445" s="166"/>
      <c r="D445" s="152" t="s">
        <v>384</v>
      </c>
      <c r="E445" s="167" t="s">
        <v>1</v>
      </c>
      <c r="F445" s="168" t="s">
        <v>2840</v>
      </c>
      <c r="H445" s="167" t="s">
        <v>1</v>
      </c>
      <c r="I445" s="169"/>
      <c r="L445" s="166"/>
      <c r="M445" s="170"/>
      <c r="T445" s="171"/>
      <c r="AT445" s="167" t="s">
        <v>384</v>
      </c>
      <c r="AU445" s="167" t="s">
        <v>83</v>
      </c>
      <c r="AV445" s="14" t="s">
        <v>83</v>
      </c>
      <c r="AW445" s="14" t="s">
        <v>32</v>
      </c>
      <c r="AX445" s="14" t="s">
        <v>76</v>
      </c>
      <c r="AY445" s="167" t="s">
        <v>375</v>
      </c>
    </row>
    <row r="446" spans="2:65" s="1" customFormat="1" ht="21.75" customHeight="1" x14ac:dyDescent="0.2">
      <c r="B446" s="32"/>
      <c r="C446" s="138" t="s">
        <v>645</v>
      </c>
      <c r="D446" s="138" t="s">
        <v>377</v>
      </c>
      <c r="E446" s="139" t="s">
        <v>2940</v>
      </c>
      <c r="F446" s="140" t="s">
        <v>2941</v>
      </c>
      <c r="G446" s="141" t="s">
        <v>641</v>
      </c>
      <c r="H446" s="142">
        <v>51</v>
      </c>
      <c r="I446" s="143"/>
      <c r="J446" s="144">
        <f>ROUND(I446*H446,2)</f>
        <v>0</v>
      </c>
      <c r="K446" s="140" t="s">
        <v>381</v>
      </c>
      <c r="L446" s="32"/>
      <c r="M446" s="145" t="s">
        <v>1</v>
      </c>
      <c r="N446" s="146" t="s">
        <v>41</v>
      </c>
      <c r="P446" s="147">
        <f>O446*H446</f>
        <v>0</v>
      </c>
      <c r="Q446" s="147">
        <v>0</v>
      </c>
      <c r="R446" s="147">
        <f>Q446*H446</f>
        <v>0</v>
      </c>
      <c r="S446" s="147">
        <v>0</v>
      </c>
      <c r="T446" s="148">
        <f>S446*H446</f>
        <v>0</v>
      </c>
      <c r="AR446" s="149" t="s">
        <v>382</v>
      </c>
      <c r="AT446" s="149" t="s">
        <v>377</v>
      </c>
      <c r="AU446" s="149" t="s">
        <v>83</v>
      </c>
      <c r="AY446" s="17" t="s">
        <v>375</v>
      </c>
      <c r="BE446" s="150">
        <f>IF(N446="základní",J446,0)</f>
        <v>0</v>
      </c>
      <c r="BF446" s="150">
        <f>IF(N446="snížená",J446,0)</f>
        <v>0</v>
      </c>
      <c r="BG446" s="150">
        <f>IF(N446="zákl. přenesená",J446,0)</f>
        <v>0</v>
      </c>
      <c r="BH446" s="150">
        <f>IF(N446="sníž. přenesená",J446,0)</f>
        <v>0</v>
      </c>
      <c r="BI446" s="150">
        <f>IF(N446="nulová",J446,0)</f>
        <v>0</v>
      </c>
      <c r="BJ446" s="17" t="s">
        <v>83</v>
      </c>
      <c r="BK446" s="150">
        <f>ROUND(I446*H446,2)</f>
        <v>0</v>
      </c>
      <c r="BL446" s="17" t="s">
        <v>382</v>
      </c>
      <c r="BM446" s="149" t="s">
        <v>6034</v>
      </c>
    </row>
    <row r="447" spans="2:65" s="12" customFormat="1" ht="11.25" x14ac:dyDescent="0.2">
      <c r="B447" s="151"/>
      <c r="D447" s="152" t="s">
        <v>384</v>
      </c>
      <c r="E447" s="153" t="s">
        <v>1</v>
      </c>
      <c r="F447" s="154" t="s">
        <v>463</v>
      </c>
      <c r="H447" s="155">
        <v>12</v>
      </c>
      <c r="I447" s="156"/>
      <c r="L447" s="151"/>
      <c r="M447" s="157"/>
      <c r="T447" s="158"/>
      <c r="AT447" s="153" t="s">
        <v>384</v>
      </c>
      <c r="AU447" s="153" t="s">
        <v>83</v>
      </c>
      <c r="AV447" s="12" t="s">
        <v>85</v>
      </c>
      <c r="AW447" s="12" t="s">
        <v>32</v>
      </c>
      <c r="AX447" s="12" t="s">
        <v>76</v>
      </c>
      <c r="AY447" s="153" t="s">
        <v>375</v>
      </c>
    </row>
    <row r="448" spans="2:65" s="12" customFormat="1" ht="11.25" x14ac:dyDescent="0.2">
      <c r="B448" s="151"/>
      <c r="D448" s="152" t="s">
        <v>384</v>
      </c>
      <c r="E448" s="153" t="s">
        <v>1</v>
      </c>
      <c r="F448" s="154" t="s">
        <v>463</v>
      </c>
      <c r="H448" s="155">
        <v>12</v>
      </c>
      <c r="I448" s="156"/>
      <c r="L448" s="151"/>
      <c r="M448" s="157"/>
      <c r="T448" s="158"/>
      <c r="AT448" s="153" t="s">
        <v>384</v>
      </c>
      <c r="AU448" s="153" t="s">
        <v>83</v>
      </c>
      <c r="AV448" s="12" t="s">
        <v>85</v>
      </c>
      <c r="AW448" s="12" t="s">
        <v>32</v>
      </c>
      <c r="AX448" s="12" t="s">
        <v>76</v>
      </c>
      <c r="AY448" s="153" t="s">
        <v>375</v>
      </c>
    </row>
    <row r="449" spans="2:65" s="12" customFormat="1" ht="11.25" x14ac:dyDescent="0.2">
      <c r="B449" s="151"/>
      <c r="D449" s="152" t="s">
        <v>384</v>
      </c>
      <c r="E449" s="153" t="s">
        <v>1</v>
      </c>
      <c r="F449" s="154" t="s">
        <v>473</v>
      </c>
      <c r="H449" s="155">
        <v>14</v>
      </c>
      <c r="I449" s="156"/>
      <c r="L449" s="151"/>
      <c r="M449" s="157"/>
      <c r="T449" s="158"/>
      <c r="AT449" s="153" t="s">
        <v>384</v>
      </c>
      <c r="AU449" s="153" t="s">
        <v>83</v>
      </c>
      <c r="AV449" s="12" t="s">
        <v>85</v>
      </c>
      <c r="AW449" s="12" t="s">
        <v>32</v>
      </c>
      <c r="AX449" s="12" t="s">
        <v>76</v>
      </c>
      <c r="AY449" s="153" t="s">
        <v>375</v>
      </c>
    </row>
    <row r="450" spans="2:65" s="12" customFormat="1" ht="11.25" x14ac:dyDescent="0.2">
      <c r="B450" s="151"/>
      <c r="D450" s="152" t="s">
        <v>384</v>
      </c>
      <c r="E450" s="153" t="s">
        <v>1</v>
      </c>
      <c r="F450" s="154" t="s">
        <v>93</v>
      </c>
      <c r="H450" s="155">
        <v>3</v>
      </c>
      <c r="I450" s="156"/>
      <c r="L450" s="151"/>
      <c r="M450" s="157"/>
      <c r="T450" s="158"/>
      <c r="AT450" s="153" t="s">
        <v>384</v>
      </c>
      <c r="AU450" s="153" t="s">
        <v>83</v>
      </c>
      <c r="AV450" s="12" t="s">
        <v>85</v>
      </c>
      <c r="AW450" s="12" t="s">
        <v>32</v>
      </c>
      <c r="AX450" s="12" t="s">
        <v>76</v>
      </c>
      <c r="AY450" s="153" t="s">
        <v>375</v>
      </c>
    </row>
    <row r="451" spans="2:65" s="12" customFormat="1" ht="11.25" x14ac:dyDescent="0.2">
      <c r="B451" s="151"/>
      <c r="D451" s="152" t="s">
        <v>384</v>
      </c>
      <c r="E451" s="153" t="s">
        <v>1</v>
      </c>
      <c r="F451" s="154" t="s">
        <v>435</v>
      </c>
      <c r="H451" s="155">
        <v>10</v>
      </c>
      <c r="I451" s="156"/>
      <c r="L451" s="151"/>
      <c r="M451" s="157"/>
      <c r="T451" s="158"/>
      <c r="AT451" s="153" t="s">
        <v>384</v>
      </c>
      <c r="AU451" s="153" t="s">
        <v>83</v>
      </c>
      <c r="AV451" s="12" t="s">
        <v>85</v>
      </c>
      <c r="AW451" s="12" t="s">
        <v>32</v>
      </c>
      <c r="AX451" s="12" t="s">
        <v>76</v>
      </c>
      <c r="AY451" s="153" t="s">
        <v>375</v>
      </c>
    </row>
    <row r="452" spans="2:65" s="13" customFormat="1" ht="11.25" x14ac:dyDescent="0.2">
      <c r="B452" s="159"/>
      <c r="D452" s="152" t="s">
        <v>384</v>
      </c>
      <c r="E452" s="160" t="s">
        <v>1</v>
      </c>
      <c r="F452" s="161" t="s">
        <v>387</v>
      </c>
      <c r="H452" s="162">
        <v>51</v>
      </c>
      <c r="I452" s="163"/>
      <c r="L452" s="159"/>
      <c r="M452" s="164"/>
      <c r="T452" s="165"/>
      <c r="AT452" s="160" t="s">
        <v>384</v>
      </c>
      <c r="AU452" s="160" t="s">
        <v>83</v>
      </c>
      <c r="AV452" s="13" t="s">
        <v>382</v>
      </c>
      <c r="AW452" s="13" t="s">
        <v>32</v>
      </c>
      <c r="AX452" s="13" t="s">
        <v>83</v>
      </c>
      <c r="AY452" s="160" t="s">
        <v>375</v>
      </c>
    </row>
    <row r="453" spans="2:65" s="14" customFormat="1" ht="11.25" x14ac:dyDescent="0.2">
      <c r="B453" s="166"/>
      <c r="D453" s="152" t="s">
        <v>384</v>
      </c>
      <c r="E453" s="167" t="s">
        <v>1</v>
      </c>
      <c r="F453" s="168" t="s">
        <v>2840</v>
      </c>
      <c r="H453" s="167" t="s">
        <v>1</v>
      </c>
      <c r="I453" s="169"/>
      <c r="L453" s="166"/>
      <c r="M453" s="170"/>
      <c r="T453" s="171"/>
      <c r="AT453" s="167" t="s">
        <v>384</v>
      </c>
      <c r="AU453" s="167" t="s">
        <v>83</v>
      </c>
      <c r="AV453" s="14" t="s">
        <v>83</v>
      </c>
      <c r="AW453" s="14" t="s">
        <v>32</v>
      </c>
      <c r="AX453" s="14" t="s">
        <v>76</v>
      </c>
      <c r="AY453" s="167" t="s">
        <v>375</v>
      </c>
    </row>
    <row r="454" spans="2:65" s="1" customFormat="1" ht="16.5" customHeight="1" x14ac:dyDescent="0.2">
      <c r="B454" s="32"/>
      <c r="C454" s="138" t="s">
        <v>650</v>
      </c>
      <c r="D454" s="138" t="s">
        <v>377</v>
      </c>
      <c r="E454" s="139" t="s">
        <v>2943</v>
      </c>
      <c r="F454" s="140" t="s">
        <v>2944</v>
      </c>
      <c r="G454" s="141" t="s">
        <v>631</v>
      </c>
      <c r="H454" s="142">
        <v>260</v>
      </c>
      <c r="I454" s="143"/>
      <c r="J454" s="144">
        <f>ROUND(I454*H454,2)</f>
        <v>0</v>
      </c>
      <c r="K454" s="140" t="s">
        <v>381</v>
      </c>
      <c r="L454" s="32"/>
      <c r="M454" s="145" t="s">
        <v>1</v>
      </c>
      <c r="N454" s="146" t="s">
        <v>41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382</v>
      </c>
      <c r="AT454" s="149" t="s">
        <v>377</v>
      </c>
      <c r="AU454" s="149" t="s">
        <v>83</v>
      </c>
      <c r="AY454" s="17" t="s">
        <v>375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83</v>
      </c>
      <c r="BK454" s="150">
        <f>ROUND(I454*H454,2)</f>
        <v>0</v>
      </c>
      <c r="BL454" s="17" t="s">
        <v>382</v>
      </c>
      <c r="BM454" s="149" t="s">
        <v>6035</v>
      </c>
    </row>
    <row r="455" spans="2:65" s="12" customFormat="1" ht="11.25" x14ac:dyDescent="0.2">
      <c r="B455" s="151"/>
      <c r="D455" s="152" t="s">
        <v>384</v>
      </c>
      <c r="E455" s="153" t="s">
        <v>1</v>
      </c>
      <c r="F455" s="154" t="s">
        <v>581</v>
      </c>
      <c r="H455" s="155">
        <v>31</v>
      </c>
      <c r="I455" s="156"/>
      <c r="L455" s="151"/>
      <c r="M455" s="157"/>
      <c r="T455" s="158"/>
      <c r="AT455" s="153" t="s">
        <v>384</v>
      </c>
      <c r="AU455" s="153" t="s">
        <v>83</v>
      </c>
      <c r="AV455" s="12" t="s">
        <v>85</v>
      </c>
      <c r="AW455" s="12" t="s">
        <v>32</v>
      </c>
      <c r="AX455" s="12" t="s">
        <v>76</v>
      </c>
      <c r="AY455" s="153" t="s">
        <v>375</v>
      </c>
    </row>
    <row r="456" spans="2:65" s="12" customFormat="1" ht="11.25" x14ac:dyDescent="0.2">
      <c r="B456" s="151"/>
      <c r="D456" s="152" t="s">
        <v>384</v>
      </c>
      <c r="E456" s="153" t="s">
        <v>1</v>
      </c>
      <c r="F456" s="154" t="s">
        <v>688</v>
      </c>
      <c r="H456" s="155">
        <v>45</v>
      </c>
      <c r="I456" s="156"/>
      <c r="L456" s="151"/>
      <c r="M456" s="157"/>
      <c r="T456" s="158"/>
      <c r="AT456" s="153" t="s">
        <v>384</v>
      </c>
      <c r="AU456" s="153" t="s">
        <v>83</v>
      </c>
      <c r="AV456" s="12" t="s">
        <v>85</v>
      </c>
      <c r="AW456" s="12" t="s">
        <v>32</v>
      </c>
      <c r="AX456" s="12" t="s">
        <v>76</v>
      </c>
      <c r="AY456" s="153" t="s">
        <v>375</v>
      </c>
    </row>
    <row r="457" spans="2:65" s="12" customFormat="1" ht="11.25" x14ac:dyDescent="0.2">
      <c r="B457" s="151"/>
      <c r="D457" s="152" t="s">
        <v>384</v>
      </c>
      <c r="E457" s="153" t="s">
        <v>1</v>
      </c>
      <c r="F457" s="154" t="s">
        <v>585</v>
      </c>
      <c r="H457" s="155">
        <v>32</v>
      </c>
      <c r="I457" s="156"/>
      <c r="L457" s="151"/>
      <c r="M457" s="157"/>
      <c r="T457" s="158"/>
      <c r="AT457" s="153" t="s">
        <v>384</v>
      </c>
      <c r="AU457" s="153" t="s">
        <v>83</v>
      </c>
      <c r="AV457" s="12" t="s">
        <v>85</v>
      </c>
      <c r="AW457" s="12" t="s">
        <v>32</v>
      </c>
      <c r="AX457" s="12" t="s">
        <v>76</v>
      </c>
      <c r="AY457" s="153" t="s">
        <v>375</v>
      </c>
    </row>
    <row r="458" spans="2:65" s="12" customFormat="1" ht="11.25" x14ac:dyDescent="0.2">
      <c r="B458" s="151"/>
      <c r="D458" s="152" t="s">
        <v>384</v>
      </c>
      <c r="E458" s="153" t="s">
        <v>1</v>
      </c>
      <c r="F458" s="154" t="s">
        <v>7</v>
      </c>
      <c r="H458" s="155">
        <v>21</v>
      </c>
      <c r="I458" s="156"/>
      <c r="L458" s="151"/>
      <c r="M458" s="157"/>
      <c r="T458" s="158"/>
      <c r="AT458" s="153" t="s">
        <v>384</v>
      </c>
      <c r="AU458" s="153" t="s">
        <v>83</v>
      </c>
      <c r="AV458" s="12" t="s">
        <v>85</v>
      </c>
      <c r="AW458" s="12" t="s">
        <v>32</v>
      </c>
      <c r="AX458" s="12" t="s">
        <v>76</v>
      </c>
      <c r="AY458" s="153" t="s">
        <v>375</v>
      </c>
    </row>
    <row r="459" spans="2:65" s="12" customFormat="1" ht="11.25" x14ac:dyDescent="0.2">
      <c r="B459" s="151"/>
      <c r="D459" s="152" t="s">
        <v>384</v>
      </c>
      <c r="E459" s="153" t="s">
        <v>1</v>
      </c>
      <c r="F459" s="154" t="s">
        <v>497</v>
      </c>
      <c r="H459" s="155">
        <v>17</v>
      </c>
      <c r="I459" s="156"/>
      <c r="L459" s="151"/>
      <c r="M459" s="157"/>
      <c r="T459" s="158"/>
      <c r="AT459" s="153" t="s">
        <v>384</v>
      </c>
      <c r="AU459" s="153" t="s">
        <v>83</v>
      </c>
      <c r="AV459" s="12" t="s">
        <v>85</v>
      </c>
      <c r="AW459" s="12" t="s">
        <v>32</v>
      </c>
      <c r="AX459" s="12" t="s">
        <v>76</v>
      </c>
      <c r="AY459" s="153" t="s">
        <v>375</v>
      </c>
    </row>
    <row r="460" spans="2:65" s="12" customFormat="1" ht="11.25" x14ac:dyDescent="0.2">
      <c r="B460" s="151"/>
      <c r="D460" s="152" t="s">
        <v>384</v>
      </c>
      <c r="E460" s="153" t="s">
        <v>1</v>
      </c>
      <c r="F460" s="154" t="s">
        <v>733</v>
      </c>
      <c r="H460" s="155">
        <v>54</v>
      </c>
      <c r="I460" s="156"/>
      <c r="L460" s="151"/>
      <c r="M460" s="157"/>
      <c r="T460" s="158"/>
      <c r="AT460" s="153" t="s">
        <v>384</v>
      </c>
      <c r="AU460" s="153" t="s">
        <v>83</v>
      </c>
      <c r="AV460" s="12" t="s">
        <v>85</v>
      </c>
      <c r="AW460" s="12" t="s">
        <v>32</v>
      </c>
      <c r="AX460" s="12" t="s">
        <v>76</v>
      </c>
      <c r="AY460" s="153" t="s">
        <v>375</v>
      </c>
    </row>
    <row r="461" spans="2:65" s="12" customFormat="1" ht="11.25" x14ac:dyDescent="0.2">
      <c r="B461" s="151"/>
      <c r="D461" s="152" t="s">
        <v>384</v>
      </c>
      <c r="E461" s="153" t="s">
        <v>1</v>
      </c>
      <c r="F461" s="154" t="s">
        <v>497</v>
      </c>
      <c r="H461" s="155">
        <v>17</v>
      </c>
      <c r="I461" s="156"/>
      <c r="L461" s="151"/>
      <c r="M461" s="157"/>
      <c r="T461" s="158"/>
      <c r="AT461" s="153" t="s">
        <v>384</v>
      </c>
      <c r="AU461" s="153" t="s">
        <v>83</v>
      </c>
      <c r="AV461" s="12" t="s">
        <v>85</v>
      </c>
      <c r="AW461" s="12" t="s">
        <v>32</v>
      </c>
      <c r="AX461" s="12" t="s">
        <v>76</v>
      </c>
      <c r="AY461" s="153" t="s">
        <v>375</v>
      </c>
    </row>
    <row r="462" spans="2:65" s="12" customFormat="1" ht="11.25" x14ac:dyDescent="0.2">
      <c r="B462" s="151"/>
      <c r="D462" s="152" t="s">
        <v>384</v>
      </c>
      <c r="E462" s="153" t="s">
        <v>1</v>
      </c>
      <c r="F462" s="154" t="s">
        <v>8</v>
      </c>
      <c r="H462" s="155">
        <v>15</v>
      </c>
      <c r="I462" s="156"/>
      <c r="L462" s="151"/>
      <c r="M462" s="157"/>
      <c r="T462" s="158"/>
      <c r="AT462" s="153" t="s">
        <v>384</v>
      </c>
      <c r="AU462" s="153" t="s">
        <v>83</v>
      </c>
      <c r="AV462" s="12" t="s">
        <v>85</v>
      </c>
      <c r="AW462" s="12" t="s">
        <v>32</v>
      </c>
      <c r="AX462" s="12" t="s">
        <v>76</v>
      </c>
      <c r="AY462" s="153" t="s">
        <v>375</v>
      </c>
    </row>
    <row r="463" spans="2:65" s="12" customFormat="1" ht="11.25" x14ac:dyDescent="0.2">
      <c r="B463" s="151"/>
      <c r="D463" s="152" t="s">
        <v>384</v>
      </c>
      <c r="E463" s="153" t="s">
        <v>1</v>
      </c>
      <c r="F463" s="154" t="s">
        <v>549</v>
      </c>
      <c r="H463" s="155">
        <v>24</v>
      </c>
      <c r="I463" s="156"/>
      <c r="L463" s="151"/>
      <c r="M463" s="157"/>
      <c r="T463" s="158"/>
      <c r="AT463" s="153" t="s">
        <v>384</v>
      </c>
      <c r="AU463" s="153" t="s">
        <v>83</v>
      </c>
      <c r="AV463" s="12" t="s">
        <v>85</v>
      </c>
      <c r="AW463" s="12" t="s">
        <v>32</v>
      </c>
      <c r="AX463" s="12" t="s">
        <v>76</v>
      </c>
      <c r="AY463" s="153" t="s">
        <v>375</v>
      </c>
    </row>
    <row r="464" spans="2:65" s="12" customFormat="1" ht="11.25" x14ac:dyDescent="0.2">
      <c r="B464" s="151"/>
      <c r="D464" s="152" t="s">
        <v>384</v>
      </c>
      <c r="E464" s="153" t="s">
        <v>1</v>
      </c>
      <c r="F464" s="154" t="s">
        <v>382</v>
      </c>
      <c r="H464" s="155">
        <v>4</v>
      </c>
      <c r="I464" s="156"/>
      <c r="L464" s="151"/>
      <c r="M464" s="157"/>
      <c r="T464" s="158"/>
      <c r="AT464" s="153" t="s">
        <v>384</v>
      </c>
      <c r="AU464" s="153" t="s">
        <v>83</v>
      </c>
      <c r="AV464" s="12" t="s">
        <v>85</v>
      </c>
      <c r="AW464" s="12" t="s">
        <v>32</v>
      </c>
      <c r="AX464" s="12" t="s">
        <v>76</v>
      </c>
      <c r="AY464" s="153" t="s">
        <v>375</v>
      </c>
    </row>
    <row r="465" spans="2:65" s="13" customFormat="1" ht="11.25" x14ac:dyDescent="0.2">
      <c r="B465" s="159"/>
      <c r="D465" s="152" t="s">
        <v>384</v>
      </c>
      <c r="E465" s="160" t="s">
        <v>1</v>
      </c>
      <c r="F465" s="161" t="s">
        <v>387</v>
      </c>
      <c r="H465" s="162">
        <v>260</v>
      </c>
      <c r="I465" s="163"/>
      <c r="L465" s="159"/>
      <c r="M465" s="164"/>
      <c r="T465" s="165"/>
      <c r="AT465" s="160" t="s">
        <v>384</v>
      </c>
      <c r="AU465" s="160" t="s">
        <v>83</v>
      </c>
      <c r="AV465" s="13" t="s">
        <v>382</v>
      </c>
      <c r="AW465" s="13" t="s">
        <v>32</v>
      </c>
      <c r="AX465" s="13" t="s">
        <v>83</v>
      </c>
      <c r="AY465" s="160" t="s">
        <v>375</v>
      </c>
    </row>
    <row r="466" spans="2:65" s="14" customFormat="1" ht="11.25" x14ac:dyDescent="0.2">
      <c r="B466" s="166"/>
      <c r="D466" s="152" t="s">
        <v>384</v>
      </c>
      <c r="E466" s="167" t="s">
        <v>1</v>
      </c>
      <c r="F466" s="168" t="s">
        <v>2840</v>
      </c>
      <c r="H466" s="167" t="s">
        <v>1</v>
      </c>
      <c r="I466" s="169"/>
      <c r="L466" s="166"/>
      <c r="M466" s="170"/>
      <c r="T466" s="171"/>
      <c r="AT466" s="167" t="s">
        <v>384</v>
      </c>
      <c r="AU466" s="167" t="s">
        <v>83</v>
      </c>
      <c r="AV466" s="14" t="s">
        <v>83</v>
      </c>
      <c r="AW466" s="14" t="s">
        <v>32</v>
      </c>
      <c r="AX466" s="14" t="s">
        <v>76</v>
      </c>
      <c r="AY466" s="167" t="s">
        <v>375</v>
      </c>
    </row>
    <row r="467" spans="2:65" s="1" customFormat="1" ht="16.5" customHeight="1" x14ac:dyDescent="0.2">
      <c r="B467" s="32"/>
      <c r="C467" s="138" t="s">
        <v>656</v>
      </c>
      <c r="D467" s="138" t="s">
        <v>377</v>
      </c>
      <c r="E467" s="139" t="s">
        <v>2946</v>
      </c>
      <c r="F467" s="140" t="s">
        <v>2947</v>
      </c>
      <c r="G467" s="141" t="s">
        <v>631</v>
      </c>
      <c r="H467" s="142">
        <v>247</v>
      </c>
      <c r="I467" s="143"/>
      <c r="J467" s="144">
        <f>ROUND(I467*H467,2)</f>
        <v>0</v>
      </c>
      <c r="K467" s="140" t="s">
        <v>381</v>
      </c>
      <c r="L467" s="32"/>
      <c r="M467" s="145" t="s">
        <v>1</v>
      </c>
      <c r="N467" s="146" t="s">
        <v>41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382</v>
      </c>
      <c r="AT467" s="149" t="s">
        <v>377</v>
      </c>
      <c r="AU467" s="149" t="s">
        <v>83</v>
      </c>
      <c r="AY467" s="17" t="s">
        <v>375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83</v>
      </c>
      <c r="BK467" s="150">
        <f>ROUND(I467*H467,2)</f>
        <v>0</v>
      </c>
      <c r="BL467" s="17" t="s">
        <v>382</v>
      </c>
      <c r="BM467" s="149" t="s">
        <v>6036</v>
      </c>
    </row>
    <row r="468" spans="2:65" s="12" customFormat="1" ht="11.25" x14ac:dyDescent="0.2">
      <c r="B468" s="151"/>
      <c r="D468" s="152" t="s">
        <v>384</v>
      </c>
      <c r="E468" s="153" t="s">
        <v>1</v>
      </c>
      <c r="F468" s="154" t="s">
        <v>382</v>
      </c>
      <c r="H468" s="155">
        <v>4</v>
      </c>
      <c r="I468" s="156"/>
      <c r="L468" s="151"/>
      <c r="M468" s="157"/>
      <c r="T468" s="158"/>
      <c r="AT468" s="153" t="s">
        <v>384</v>
      </c>
      <c r="AU468" s="153" t="s">
        <v>83</v>
      </c>
      <c r="AV468" s="12" t="s">
        <v>85</v>
      </c>
      <c r="AW468" s="12" t="s">
        <v>32</v>
      </c>
      <c r="AX468" s="12" t="s">
        <v>76</v>
      </c>
      <c r="AY468" s="153" t="s">
        <v>375</v>
      </c>
    </row>
    <row r="469" spans="2:65" s="12" customFormat="1" ht="11.25" x14ac:dyDescent="0.2">
      <c r="B469" s="151"/>
      <c r="D469" s="152" t="s">
        <v>384</v>
      </c>
      <c r="E469" s="153" t="s">
        <v>1</v>
      </c>
      <c r="F469" s="154" t="s">
        <v>404</v>
      </c>
      <c r="H469" s="155">
        <v>5</v>
      </c>
      <c r="I469" s="156"/>
      <c r="L469" s="151"/>
      <c r="M469" s="157"/>
      <c r="T469" s="158"/>
      <c r="AT469" s="153" t="s">
        <v>384</v>
      </c>
      <c r="AU469" s="153" t="s">
        <v>83</v>
      </c>
      <c r="AV469" s="12" t="s">
        <v>85</v>
      </c>
      <c r="AW469" s="12" t="s">
        <v>32</v>
      </c>
      <c r="AX469" s="12" t="s">
        <v>76</v>
      </c>
      <c r="AY469" s="153" t="s">
        <v>375</v>
      </c>
    </row>
    <row r="470" spans="2:65" s="12" customFormat="1" ht="11.25" x14ac:dyDescent="0.2">
      <c r="B470" s="151"/>
      <c r="D470" s="152" t="s">
        <v>384</v>
      </c>
      <c r="E470" s="153" t="s">
        <v>1</v>
      </c>
      <c r="F470" s="154" t="s">
        <v>413</v>
      </c>
      <c r="H470" s="155">
        <v>6</v>
      </c>
      <c r="I470" s="156"/>
      <c r="L470" s="151"/>
      <c r="M470" s="157"/>
      <c r="T470" s="158"/>
      <c r="AT470" s="153" t="s">
        <v>384</v>
      </c>
      <c r="AU470" s="153" t="s">
        <v>83</v>
      </c>
      <c r="AV470" s="12" t="s">
        <v>85</v>
      </c>
      <c r="AW470" s="12" t="s">
        <v>32</v>
      </c>
      <c r="AX470" s="12" t="s">
        <v>76</v>
      </c>
      <c r="AY470" s="153" t="s">
        <v>375</v>
      </c>
    </row>
    <row r="471" spans="2:65" s="12" customFormat="1" ht="11.25" x14ac:dyDescent="0.2">
      <c r="B471" s="151"/>
      <c r="D471" s="152" t="s">
        <v>384</v>
      </c>
      <c r="E471" s="153" t="s">
        <v>1</v>
      </c>
      <c r="F471" s="154" t="s">
        <v>473</v>
      </c>
      <c r="H471" s="155">
        <v>14</v>
      </c>
      <c r="I471" s="156"/>
      <c r="L471" s="151"/>
      <c r="M471" s="157"/>
      <c r="T471" s="158"/>
      <c r="AT471" s="153" t="s">
        <v>384</v>
      </c>
      <c r="AU471" s="153" t="s">
        <v>83</v>
      </c>
      <c r="AV471" s="12" t="s">
        <v>85</v>
      </c>
      <c r="AW471" s="12" t="s">
        <v>32</v>
      </c>
      <c r="AX471" s="12" t="s">
        <v>76</v>
      </c>
      <c r="AY471" s="153" t="s">
        <v>375</v>
      </c>
    </row>
    <row r="472" spans="2:65" s="12" customFormat="1" ht="11.25" x14ac:dyDescent="0.2">
      <c r="B472" s="151"/>
      <c r="D472" s="152" t="s">
        <v>384</v>
      </c>
      <c r="E472" s="153" t="s">
        <v>1</v>
      </c>
      <c r="F472" s="154" t="s">
        <v>8</v>
      </c>
      <c r="H472" s="155">
        <v>15</v>
      </c>
      <c r="I472" s="156"/>
      <c r="L472" s="151"/>
      <c r="M472" s="157"/>
      <c r="T472" s="158"/>
      <c r="AT472" s="153" t="s">
        <v>384</v>
      </c>
      <c r="AU472" s="153" t="s">
        <v>83</v>
      </c>
      <c r="AV472" s="12" t="s">
        <v>85</v>
      </c>
      <c r="AW472" s="12" t="s">
        <v>32</v>
      </c>
      <c r="AX472" s="12" t="s">
        <v>76</v>
      </c>
      <c r="AY472" s="153" t="s">
        <v>375</v>
      </c>
    </row>
    <row r="473" spans="2:65" s="12" customFormat="1" ht="11.25" x14ac:dyDescent="0.2">
      <c r="B473" s="151"/>
      <c r="D473" s="152" t="s">
        <v>384</v>
      </c>
      <c r="E473" s="153" t="s">
        <v>1</v>
      </c>
      <c r="F473" s="154" t="s">
        <v>545</v>
      </c>
      <c r="H473" s="155">
        <v>23</v>
      </c>
      <c r="I473" s="156"/>
      <c r="L473" s="151"/>
      <c r="M473" s="157"/>
      <c r="T473" s="158"/>
      <c r="AT473" s="153" t="s">
        <v>384</v>
      </c>
      <c r="AU473" s="153" t="s">
        <v>83</v>
      </c>
      <c r="AV473" s="12" t="s">
        <v>85</v>
      </c>
      <c r="AW473" s="12" t="s">
        <v>32</v>
      </c>
      <c r="AX473" s="12" t="s">
        <v>76</v>
      </c>
      <c r="AY473" s="153" t="s">
        <v>375</v>
      </c>
    </row>
    <row r="474" spans="2:65" s="12" customFormat="1" ht="11.25" x14ac:dyDescent="0.2">
      <c r="B474" s="151"/>
      <c r="D474" s="152" t="s">
        <v>384</v>
      </c>
      <c r="E474" s="153" t="s">
        <v>1</v>
      </c>
      <c r="F474" s="154" t="s">
        <v>473</v>
      </c>
      <c r="H474" s="155">
        <v>14</v>
      </c>
      <c r="I474" s="156"/>
      <c r="L474" s="151"/>
      <c r="M474" s="157"/>
      <c r="T474" s="158"/>
      <c r="AT474" s="153" t="s">
        <v>384</v>
      </c>
      <c r="AU474" s="153" t="s">
        <v>83</v>
      </c>
      <c r="AV474" s="12" t="s">
        <v>85</v>
      </c>
      <c r="AW474" s="12" t="s">
        <v>32</v>
      </c>
      <c r="AX474" s="12" t="s">
        <v>76</v>
      </c>
      <c r="AY474" s="153" t="s">
        <v>375</v>
      </c>
    </row>
    <row r="475" spans="2:65" s="12" customFormat="1" ht="11.25" x14ac:dyDescent="0.2">
      <c r="B475" s="151"/>
      <c r="D475" s="152" t="s">
        <v>384</v>
      </c>
      <c r="E475" s="153" t="s">
        <v>1</v>
      </c>
      <c r="F475" s="154" t="s">
        <v>581</v>
      </c>
      <c r="H475" s="155">
        <v>31</v>
      </c>
      <c r="I475" s="156"/>
      <c r="L475" s="151"/>
      <c r="M475" s="157"/>
      <c r="T475" s="158"/>
      <c r="AT475" s="153" t="s">
        <v>384</v>
      </c>
      <c r="AU475" s="153" t="s">
        <v>83</v>
      </c>
      <c r="AV475" s="12" t="s">
        <v>85</v>
      </c>
      <c r="AW475" s="12" t="s">
        <v>32</v>
      </c>
      <c r="AX475" s="12" t="s">
        <v>76</v>
      </c>
      <c r="AY475" s="153" t="s">
        <v>375</v>
      </c>
    </row>
    <row r="476" spans="2:65" s="12" customFormat="1" ht="11.25" x14ac:dyDescent="0.2">
      <c r="B476" s="151"/>
      <c r="D476" s="152" t="s">
        <v>384</v>
      </c>
      <c r="E476" s="153" t="s">
        <v>1</v>
      </c>
      <c r="F476" s="154" t="s">
        <v>688</v>
      </c>
      <c r="H476" s="155">
        <v>45</v>
      </c>
      <c r="I476" s="156"/>
      <c r="L476" s="151"/>
      <c r="M476" s="157"/>
      <c r="T476" s="158"/>
      <c r="AT476" s="153" t="s">
        <v>384</v>
      </c>
      <c r="AU476" s="153" t="s">
        <v>83</v>
      </c>
      <c r="AV476" s="12" t="s">
        <v>85</v>
      </c>
      <c r="AW476" s="12" t="s">
        <v>32</v>
      </c>
      <c r="AX476" s="12" t="s">
        <v>76</v>
      </c>
      <c r="AY476" s="153" t="s">
        <v>375</v>
      </c>
    </row>
    <row r="477" spans="2:65" s="12" customFormat="1" ht="11.25" x14ac:dyDescent="0.2">
      <c r="B477" s="151"/>
      <c r="D477" s="152" t="s">
        <v>384</v>
      </c>
      <c r="E477" s="153" t="s">
        <v>1</v>
      </c>
      <c r="F477" s="154" t="s">
        <v>473</v>
      </c>
      <c r="H477" s="155">
        <v>14</v>
      </c>
      <c r="I477" s="156"/>
      <c r="L477" s="151"/>
      <c r="M477" s="157"/>
      <c r="T477" s="158"/>
      <c r="AT477" s="153" t="s">
        <v>384</v>
      </c>
      <c r="AU477" s="153" t="s">
        <v>83</v>
      </c>
      <c r="AV477" s="12" t="s">
        <v>85</v>
      </c>
      <c r="AW477" s="12" t="s">
        <v>32</v>
      </c>
      <c r="AX477" s="12" t="s">
        <v>76</v>
      </c>
      <c r="AY477" s="153" t="s">
        <v>375</v>
      </c>
    </row>
    <row r="478" spans="2:65" s="12" customFormat="1" ht="11.25" x14ac:dyDescent="0.2">
      <c r="B478" s="151"/>
      <c r="D478" s="152" t="s">
        <v>384</v>
      </c>
      <c r="E478" s="153" t="s">
        <v>1</v>
      </c>
      <c r="F478" s="154" t="s">
        <v>7</v>
      </c>
      <c r="H478" s="155">
        <v>21</v>
      </c>
      <c r="I478" s="156"/>
      <c r="L478" s="151"/>
      <c r="M478" s="157"/>
      <c r="T478" s="158"/>
      <c r="AT478" s="153" t="s">
        <v>384</v>
      </c>
      <c r="AU478" s="153" t="s">
        <v>83</v>
      </c>
      <c r="AV478" s="12" t="s">
        <v>85</v>
      </c>
      <c r="AW478" s="12" t="s">
        <v>32</v>
      </c>
      <c r="AX478" s="12" t="s">
        <v>76</v>
      </c>
      <c r="AY478" s="153" t="s">
        <v>375</v>
      </c>
    </row>
    <row r="479" spans="2:65" s="12" customFormat="1" ht="11.25" x14ac:dyDescent="0.2">
      <c r="B479" s="151"/>
      <c r="D479" s="152" t="s">
        <v>384</v>
      </c>
      <c r="E479" s="153" t="s">
        <v>1</v>
      </c>
      <c r="F479" s="154" t="s">
        <v>404</v>
      </c>
      <c r="H479" s="155">
        <v>5</v>
      </c>
      <c r="I479" s="156"/>
      <c r="L479" s="151"/>
      <c r="M479" s="157"/>
      <c r="T479" s="158"/>
      <c r="AT479" s="153" t="s">
        <v>384</v>
      </c>
      <c r="AU479" s="153" t="s">
        <v>83</v>
      </c>
      <c r="AV479" s="12" t="s">
        <v>85</v>
      </c>
      <c r="AW479" s="12" t="s">
        <v>32</v>
      </c>
      <c r="AX479" s="12" t="s">
        <v>76</v>
      </c>
      <c r="AY479" s="153" t="s">
        <v>375</v>
      </c>
    </row>
    <row r="480" spans="2:65" s="12" customFormat="1" ht="11.25" x14ac:dyDescent="0.2">
      <c r="B480" s="151"/>
      <c r="D480" s="152" t="s">
        <v>384</v>
      </c>
      <c r="E480" s="153" t="s">
        <v>1</v>
      </c>
      <c r="F480" s="154" t="s">
        <v>585</v>
      </c>
      <c r="H480" s="155">
        <v>32</v>
      </c>
      <c r="I480" s="156"/>
      <c r="L480" s="151"/>
      <c r="M480" s="157"/>
      <c r="T480" s="158"/>
      <c r="AT480" s="153" t="s">
        <v>384</v>
      </c>
      <c r="AU480" s="153" t="s">
        <v>83</v>
      </c>
      <c r="AV480" s="12" t="s">
        <v>85</v>
      </c>
      <c r="AW480" s="12" t="s">
        <v>32</v>
      </c>
      <c r="AX480" s="12" t="s">
        <v>76</v>
      </c>
      <c r="AY480" s="153" t="s">
        <v>375</v>
      </c>
    </row>
    <row r="481" spans="2:65" s="12" customFormat="1" ht="11.25" x14ac:dyDescent="0.2">
      <c r="B481" s="151"/>
      <c r="D481" s="152" t="s">
        <v>384</v>
      </c>
      <c r="E481" s="153" t="s">
        <v>1</v>
      </c>
      <c r="F481" s="154" t="s">
        <v>413</v>
      </c>
      <c r="H481" s="155">
        <v>6</v>
      </c>
      <c r="I481" s="156"/>
      <c r="L481" s="151"/>
      <c r="M481" s="157"/>
      <c r="T481" s="158"/>
      <c r="AT481" s="153" t="s">
        <v>384</v>
      </c>
      <c r="AU481" s="153" t="s">
        <v>83</v>
      </c>
      <c r="AV481" s="12" t="s">
        <v>85</v>
      </c>
      <c r="AW481" s="12" t="s">
        <v>32</v>
      </c>
      <c r="AX481" s="12" t="s">
        <v>76</v>
      </c>
      <c r="AY481" s="153" t="s">
        <v>375</v>
      </c>
    </row>
    <row r="482" spans="2:65" s="12" customFormat="1" ht="11.25" x14ac:dyDescent="0.2">
      <c r="B482" s="151"/>
      <c r="D482" s="152" t="s">
        <v>384</v>
      </c>
      <c r="E482" s="153" t="s">
        <v>1</v>
      </c>
      <c r="F482" s="154" t="s">
        <v>404</v>
      </c>
      <c r="H482" s="155">
        <v>5</v>
      </c>
      <c r="I482" s="156"/>
      <c r="L482" s="151"/>
      <c r="M482" s="157"/>
      <c r="T482" s="158"/>
      <c r="AT482" s="153" t="s">
        <v>384</v>
      </c>
      <c r="AU482" s="153" t="s">
        <v>83</v>
      </c>
      <c r="AV482" s="12" t="s">
        <v>85</v>
      </c>
      <c r="AW482" s="12" t="s">
        <v>32</v>
      </c>
      <c r="AX482" s="12" t="s">
        <v>76</v>
      </c>
      <c r="AY482" s="153" t="s">
        <v>375</v>
      </c>
    </row>
    <row r="483" spans="2:65" s="12" customFormat="1" ht="11.25" x14ac:dyDescent="0.2">
      <c r="B483" s="151"/>
      <c r="D483" s="152" t="s">
        <v>384</v>
      </c>
      <c r="E483" s="153" t="s">
        <v>1</v>
      </c>
      <c r="F483" s="154" t="s">
        <v>418</v>
      </c>
      <c r="H483" s="155">
        <v>7</v>
      </c>
      <c r="I483" s="156"/>
      <c r="L483" s="151"/>
      <c r="M483" s="157"/>
      <c r="T483" s="158"/>
      <c r="AT483" s="153" t="s">
        <v>384</v>
      </c>
      <c r="AU483" s="153" t="s">
        <v>83</v>
      </c>
      <c r="AV483" s="12" t="s">
        <v>85</v>
      </c>
      <c r="AW483" s="12" t="s">
        <v>32</v>
      </c>
      <c r="AX483" s="12" t="s">
        <v>76</v>
      </c>
      <c r="AY483" s="153" t="s">
        <v>375</v>
      </c>
    </row>
    <row r="484" spans="2:65" s="13" customFormat="1" ht="11.25" x14ac:dyDescent="0.2">
      <c r="B484" s="159"/>
      <c r="D484" s="152" t="s">
        <v>384</v>
      </c>
      <c r="E484" s="160" t="s">
        <v>1</v>
      </c>
      <c r="F484" s="161" t="s">
        <v>387</v>
      </c>
      <c r="H484" s="162">
        <v>247</v>
      </c>
      <c r="I484" s="163"/>
      <c r="L484" s="159"/>
      <c r="M484" s="164"/>
      <c r="T484" s="165"/>
      <c r="AT484" s="160" t="s">
        <v>384</v>
      </c>
      <c r="AU484" s="160" t="s">
        <v>83</v>
      </c>
      <c r="AV484" s="13" t="s">
        <v>382</v>
      </c>
      <c r="AW484" s="13" t="s">
        <v>32</v>
      </c>
      <c r="AX484" s="13" t="s">
        <v>83</v>
      </c>
      <c r="AY484" s="160" t="s">
        <v>375</v>
      </c>
    </row>
    <row r="485" spans="2:65" s="14" customFormat="1" ht="11.25" x14ac:dyDescent="0.2">
      <c r="B485" s="166"/>
      <c r="D485" s="152" t="s">
        <v>384</v>
      </c>
      <c r="E485" s="167" t="s">
        <v>1</v>
      </c>
      <c r="F485" s="168" t="s">
        <v>2840</v>
      </c>
      <c r="H485" s="167" t="s">
        <v>1</v>
      </c>
      <c r="I485" s="169"/>
      <c r="L485" s="166"/>
      <c r="M485" s="170"/>
      <c r="T485" s="171"/>
      <c r="AT485" s="167" t="s">
        <v>384</v>
      </c>
      <c r="AU485" s="167" t="s">
        <v>83</v>
      </c>
      <c r="AV485" s="14" t="s">
        <v>83</v>
      </c>
      <c r="AW485" s="14" t="s">
        <v>32</v>
      </c>
      <c r="AX485" s="14" t="s">
        <v>76</v>
      </c>
      <c r="AY485" s="167" t="s">
        <v>375</v>
      </c>
    </row>
    <row r="486" spans="2:65" s="1" customFormat="1" ht="24.2" customHeight="1" x14ac:dyDescent="0.2">
      <c r="B486" s="32"/>
      <c r="C486" s="138" t="s">
        <v>667</v>
      </c>
      <c r="D486" s="138" t="s">
        <v>377</v>
      </c>
      <c r="E486" s="139" t="s">
        <v>2949</v>
      </c>
      <c r="F486" s="140" t="s">
        <v>2950</v>
      </c>
      <c r="G486" s="141" t="s">
        <v>631</v>
      </c>
      <c r="H486" s="142">
        <v>8</v>
      </c>
      <c r="I486" s="143"/>
      <c r="J486" s="144">
        <f>ROUND(I486*H486,2)</f>
        <v>0</v>
      </c>
      <c r="K486" s="140" t="s">
        <v>381</v>
      </c>
      <c r="L486" s="32"/>
      <c r="M486" s="145" t="s">
        <v>1</v>
      </c>
      <c r="N486" s="146" t="s">
        <v>41</v>
      </c>
      <c r="P486" s="147">
        <f>O486*H486</f>
        <v>0</v>
      </c>
      <c r="Q486" s="147">
        <v>0</v>
      </c>
      <c r="R486" s="147">
        <f>Q486*H486</f>
        <v>0</v>
      </c>
      <c r="S486" s="147">
        <v>0</v>
      </c>
      <c r="T486" s="148">
        <f>S486*H486</f>
        <v>0</v>
      </c>
      <c r="AR486" s="149" t="s">
        <v>382</v>
      </c>
      <c r="AT486" s="149" t="s">
        <v>377</v>
      </c>
      <c r="AU486" s="149" t="s">
        <v>83</v>
      </c>
      <c r="AY486" s="17" t="s">
        <v>375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7" t="s">
        <v>83</v>
      </c>
      <c r="BK486" s="150">
        <f>ROUND(I486*H486,2)</f>
        <v>0</v>
      </c>
      <c r="BL486" s="17" t="s">
        <v>382</v>
      </c>
      <c r="BM486" s="149" t="s">
        <v>6037</v>
      </c>
    </row>
    <row r="487" spans="2:65" s="12" customFormat="1" ht="11.25" x14ac:dyDescent="0.2">
      <c r="B487" s="151"/>
      <c r="D487" s="152" t="s">
        <v>384</v>
      </c>
      <c r="E487" s="153" t="s">
        <v>1</v>
      </c>
      <c r="F487" s="154" t="s">
        <v>85</v>
      </c>
      <c r="H487" s="155">
        <v>2</v>
      </c>
      <c r="I487" s="156"/>
      <c r="L487" s="151"/>
      <c r="M487" s="157"/>
      <c r="T487" s="158"/>
      <c r="AT487" s="153" t="s">
        <v>384</v>
      </c>
      <c r="AU487" s="153" t="s">
        <v>83</v>
      </c>
      <c r="AV487" s="12" t="s">
        <v>85</v>
      </c>
      <c r="AW487" s="12" t="s">
        <v>32</v>
      </c>
      <c r="AX487" s="12" t="s">
        <v>76</v>
      </c>
      <c r="AY487" s="153" t="s">
        <v>375</v>
      </c>
    </row>
    <row r="488" spans="2:65" s="12" customFormat="1" ht="11.25" x14ac:dyDescent="0.2">
      <c r="B488" s="151"/>
      <c r="D488" s="152" t="s">
        <v>384</v>
      </c>
      <c r="E488" s="153" t="s">
        <v>1</v>
      </c>
      <c r="F488" s="154" t="s">
        <v>85</v>
      </c>
      <c r="H488" s="155">
        <v>2</v>
      </c>
      <c r="I488" s="156"/>
      <c r="L488" s="151"/>
      <c r="M488" s="157"/>
      <c r="T488" s="158"/>
      <c r="AT488" s="153" t="s">
        <v>384</v>
      </c>
      <c r="AU488" s="153" t="s">
        <v>83</v>
      </c>
      <c r="AV488" s="12" t="s">
        <v>85</v>
      </c>
      <c r="AW488" s="12" t="s">
        <v>32</v>
      </c>
      <c r="AX488" s="12" t="s">
        <v>76</v>
      </c>
      <c r="AY488" s="153" t="s">
        <v>375</v>
      </c>
    </row>
    <row r="489" spans="2:65" s="12" customFormat="1" ht="11.25" x14ac:dyDescent="0.2">
      <c r="B489" s="151"/>
      <c r="D489" s="152" t="s">
        <v>384</v>
      </c>
      <c r="E489" s="153" t="s">
        <v>1</v>
      </c>
      <c r="F489" s="154" t="s">
        <v>85</v>
      </c>
      <c r="H489" s="155">
        <v>2</v>
      </c>
      <c r="I489" s="156"/>
      <c r="L489" s="151"/>
      <c r="M489" s="157"/>
      <c r="T489" s="158"/>
      <c r="AT489" s="153" t="s">
        <v>384</v>
      </c>
      <c r="AU489" s="153" t="s">
        <v>83</v>
      </c>
      <c r="AV489" s="12" t="s">
        <v>85</v>
      </c>
      <c r="AW489" s="12" t="s">
        <v>32</v>
      </c>
      <c r="AX489" s="12" t="s">
        <v>76</v>
      </c>
      <c r="AY489" s="153" t="s">
        <v>375</v>
      </c>
    </row>
    <row r="490" spans="2:65" s="12" customFormat="1" ht="11.25" x14ac:dyDescent="0.2">
      <c r="B490" s="151"/>
      <c r="D490" s="152" t="s">
        <v>384</v>
      </c>
      <c r="E490" s="153" t="s">
        <v>1</v>
      </c>
      <c r="F490" s="154" t="s">
        <v>85</v>
      </c>
      <c r="H490" s="155">
        <v>2</v>
      </c>
      <c r="I490" s="156"/>
      <c r="L490" s="151"/>
      <c r="M490" s="157"/>
      <c r="T490" s="158"/>
      <c r="AT490" s="153" t="s">
        <v>384</v>
      </c>
      <c r="AU490" s="153" t="s">
        <v>83</v>
      </c>
      <c r="AV490" s="12" t="s">
        <v>85</v>
      </c>
      <c r="AW490" s="12" t="s">
        <v>32</v>
      </c>
      <c r="AX490" s="12" t="s">
        <v>76</v>
      </c>
      <c r="AY490" s="153" t="s">
        <v>375</v>
      </c>
    </row>
    <row r="491" spans="2:65" s="13" customFormat="1" ht="11.25" x14ac:dyDescent="0.2">
      <c r="B491" s="159"/>
      <c r="D491" s="152" t="s">
        <v>384</v>
      </c>
      <c r="E491" s="160" t="s">
        <v>1</v>
      </c>
      <c r="F491" s="161" t="s">
        <v>387</v>
      </c>
      <c r="H491" s="162">
        <v>8</v>
      </c>
      <c r="I491" s="163"/>
      <c r="L491" s="159"/>
      <c r="M491" s="164"/>
      <c r="T491" s="165"/>
      <c r="AT491" s="160" t="s">
        <v>384</v>
      </c>
      <c r="AU491" s="160" t="s">
        <v>83</v>
      </c>
      <c r="AV491" s="13" t="s">
        <v>382</v>
      </c>
      <c r="AW491" s="13" t="s">
        <v>32</v>
      </c>
      <c r="AX491" s="13" t="s">
        <v>83</v>
      </c>
      <c r="AY491" s="160" t="s">
        <v>375</v>
      </c>
    </row>
    <row r="492" spans="2:65" s="14" customFormat="1" ht="11.25" x14ac:dyDescent="0.2">
      <c r="B492" s="166"/>
      <c r="D492" s="152" t="s">
        <v>384</v>
      </c>
      <c r="E492" s="167" t="s">
        <v>1</v>
      </c>
      <c r="F492" s="168" t="s">
        <v>2840</v>
      </c>
      <c r="H492" s="167" t="s">
        <v>1</v>
      </c>
      <c r="I492" s="169"/>
      <c r="L492" s="166"/>
      <c r="M492" s="170"/>
      <c r="T492" s="171"/>
      <c r="AT492" s="167" t="s">
        <v>384</v>
      </c>
      <c r="AU492" s="167" t="s">
        <v>83</v>
      </c>
      <c r="AV492" s="14" t="s">
        <v>83</v>
      </c>
      <c r="AW492" s="14" t="s">
        <v>32</v>
      </c>
      <c r="AX492" s="14" t="s">
        <v>76</v>
      </c>
      <c r="AY492" s="167" t="s">
        <v>375</v>
      </c>
    </row>
    <row r="493" spans="2:65" s="1" customFormat="1" ht="24.2" customHeight="1" x14ac:dyDescent="0.2">
      <c r="B493" s="32"/>
      <c r="C493" s="138" t="s">
        <v>674</v>
      </c>
      <c r="D493" s="138" t="s">
        <v>377</v>
      </c>
      <c r="E493" s="139" t="s">
        <v>2952</v>
      </c>
      <c r="F493" s="140" t="s">
        <v>2953</v>
      </c>
      <c r="G493" s="141" t="s">
        <v>631</v>
      </c>
      <c r="H493" s="142">
        <v>16</v>
      </c>
      <c r="I493" s="143"/>
      <c r="J493" s="144">
        <f>ROUND(I493*H493,2)</f>
        <v>0</v>
      </c>
      <c r="K493" s="140" t="s">
        <v>381</v>
      </c>
      <c r="L493" s="32"/>
      <c r="M493" s="145" t="s">
        <v>1</v>
      </c>
      <c r="N493" s="146" t="s">
        <v>41</v>
      </c>
      <c r="P493" s="147">
        <f>O493*H493</f>
        <v>0</v>
      </c>
      <c r="Q493" s="147">
        <v>0</v>
      </c>
      <c r="R493" s="147">
        <f>Q493*H493</f>
        <v>0</v>
      </c>
      <c r="S493" s="147">
        <v>0</v>
      </c>
      <c r="T493" s="148">
        <f>S493*H493</f>
        <v>0</v>
      </c>
      <c r="AR493" s="149" t="s">
        <v>382</v>
      </c>
      <c r="AT493" s="149" t="s">
        <v>377</v>
      </c>
      <c r="AU493" s="149" t="s">
        <v>83</v>
      </c>
      <c r="AY493" s="17" t="s">
        <v>375</v>
      </c>
      <c r="BE493" s="150">
        <f>IF(N493="základní",J493,0)</f>
        <v>0</v>
      </c>
      <c r="BF493" s="150">
        <f>IF(N493="snížená",J493,0)</f>
        <v>0</v>
      </c>
      <c r="BG493" s="150">
        <f>IF(N493="zákl. přenesená",J493,0)</f>
        <v>0</v>
      </c>
      <c r="BH493" s="150">
        <f>IF(N493="sníž. přenesená",J493,0)</f>
        <v>0</v>
      </c>
      <c r="BI493" s="150">
        <f>IF(N493="nulová",J493,0)</f>
        <v>0</v>
      </c>
      <c r="BJ493" s="17" t="s">
        <v>83</v>
      </c>
      <c r="BK493" s="150">
        <f>ROUND(I493*H493,2)</f>
        <v>0</v>
      </c>
      <c r="BL493" s="17" t="s">
        <v>382</v>
      </c>
      <c r="BM493" s="149" t="s">
        <v>6038</v>
      </c>
    </row>
    <row r="494" spans="2:65" s="12" customFormat="1" ht="11.25" x14ac:dyDescent="0.2">
      <c r="B494" s="151"/>
      <c r="D494" s="152" t="s">
        <v>384</v>
      </c>
      <c r="E494" s="153" t="s">
        <v>1</v>
      </c>
      <c r="F494" s="154" t="s">
        <v>382</v>
      </c>
      <c r="H494" s="155">
        <v>4</v>
      </c>
      <c r="I494" s="156"/>
      <c r="L494" s="151"/>
      <c r="M494" s="157"/>
      <c r="T494" s="158"/>
      <c r="AT494" s="153" t="s">
        <v>384</v>
      </c>
      <c r="AU494" s="153" t="s">
        <v>83</v>
      </c>
      <c r="AV494" s="12" t="s">
        <v>85</v>
      </c>
      <c r="AW494" s="12" t="s">
        <v>32</v>
      </c>
      <c r="AX494" s="12" t="s">
        <v>76</v>
      </c>
      <c r="AY494" s="153" t="s">
        <v>375</v>
      </c>
    </row>
    <row r="495" spans="2:65" s="12" customFormat="1" ht="11.25" x14ac:dyDescent="0.2">
      <c r="B495" s="151"/>
      <c r="D495" s="152" t="s">
        <v>384</v>
      </c>
      <c r="E495" s="153" t="s">
        <v>1</v>
      </c>
      <c r="F495" s="154" t="s">
        <v>424</v>
      </c>
      <c r="H495" s="155">
        <v>8</v>
      </c>
      <c r="I495" s="156"/>
      <c r="L495" s="151"/>
      <c r="M495" s="157"/>
      <c r="T495" s="158"/>
      <c r="AT495" s="153" t="s">
        <v>384</v>
      </c>
      <c r="AU495" s="153" t="s">
        <v>83</v>
      </c>
      <c r="AV495" s="12" t="s">
        <v>85</v>
      </c>
      <c r="AW495" s="12" t="s">
        <v>32</v>
      </c>
      <c r="AX495" s="12" t="s">
        <v>76</v>
      </c>
      <c r="AY495" s="153" t="s">
        <v>375</v>
      </c>
    </row>
    <row r="496" spans="2:65" s="12" customFormat="1" ht="11.25" x14ac:dyDescent="0.2">
      <c r="B496" s="151"/>
      <c r="D496" s="152" t="s">
        <v>384</v>
      </c>
      <c r="E496" s="153" t="s">
        <v>1</v>
      </c>
      <c r="F496" s="154" t="s">
        <v>382</v>
      </c>
      <c r="H496" s="155">
        <v>4</v>
      </c>
      <c r="I496" s="156"/>
      <c r="L496" s="151"/>
      <c r="M496" s="157"/>
      <c r="T496" s="158"/>
      <c r="AT496" s="153" t="s">
        <v>384</v>
      </c>
      <c r="AU496" s="153" t="s">
        <v>83</v>
      </c>
      <c r="AV496" s="12" t="s">
        <v>85</v>
      </c>
      <c r="AW496" s="12" t="s">
        <v>32</v>
      </c>
      <c r="AX496" s="12" t="s">
        <v>76</v>
      </c>
      <c r="AY496" s="153" t="s">
        <v>375</v>
      </c>
    </row>
    <row r="497" spans="2:65" s="13" customFormat="1" ht="11.25" x14ac:dyDescent="0.2">
      <c r="B497" s="159"/>
      <c r="D497" s="152" t="s">
        <v>384</v>
      </c>
      <c r="E497" s="160" t="s">
        <v>1</v>
      </c>
      <c r="F497" s="161" t="s">
        <v>387</v>
      </c>
      <c r="H497" s="162">
        <v>16</v>
      </c>
      <c r="I497" s="163"/>
      <c r="L497" s="159"/>
      <c r="M497" s="164"/>
      <c r="T497" s="165"/>
      <c r="AT497" s="160" t="s">
        <v>384</v>
      </c>
      <c r="AU497" s="160" t="s">
        <v>83</v>
      </c>
      <c r="AV497" s="13" t="s">
        <v>382</v>
      </c>
      <c r="AW497" s="13" t="s">
        <v>32</v>
      </c>
      <c r="AX497" s="13" t="s">
        <v>83</v>
      </c>
      <c r="AY497" s="160" t="s">
        <v>375</v>
      </c>
    </row>
    <row r="498" spans="2:65" s="14" customFormat="1" ht="11.25" x14ac:dyDescent="0.2">
      <c r="B498" s="166"/>
      <c r="D498" s="152" t="s">
        <v>384</v>
      </c>
      <c r="E498" s="167" t="s">
        <v>1</v>
      </c>
      <c r="F498" s="168" t="s">
        <v>2840</v>
      </c>
      <c r="H498" s="167" t="s">
        <v>1</v>
      </c>
      <c r="I498" s="169"/>
      <c r="L498" s="166"/>
      <c r="M498" s="170"/>
      <c r="T498" s="171"/>
      <c r="AT498" s="167" t="s">
        <v>384</v>
      </c>
      <c r="AU498" s="167" t="s">
        <v>83</v>
      </c>
      <c r="AV498" s="14" t="s">
        <v>83</v>
      </c>
      <c r="AW498" s="14" t="s">
        <v>32</v>
      </c>
      <c r="AX498" s="14" t="s">
        <v>76</v>
      </c>
      <c r="AY498" s="167" t="s">
        <v>375</v>
      </c>
    </row>
    <row r="499" spans="2:65" s="1" customFormat="1" ht="24.2" customHeight="1" x14ac:dyDescent="0.2">
      <c r="B499" s="32"/>
      <c r="C499" s="138" t="s">
        <v>681</v>
      </c>
      <c r="D499" s="138" t="s">
        <v>377</v>
      </c>
      <c r="E499" s="139" t="s">
        <v>2955</v>
      </c>
      <c r="F499" s="140" t="s">
        <v>2956</v>
      </c>
      <c r="G499" s="141" t="s">
        <v>631</v>
      </c>
      <c r="H499" s="142">
        <v>206</v>
      </c>
      <c r="I499" s="143"/>
      <c r="J499" s="144">
        <f>ROUND(I499*H499,2)</f>
        <v>0</v>
      </c>
      <c r="K499" s="140" t="s">
        <v>381</v>
      </c>
      <c r="L499" s="32"/>
      <c r="M499" s="145" t="s">
        <v>1</v>
      </c>
      <c r="N499" s="146" t="s">
        <v>41</v>
      </c>
      <c r="P499" s="147">
        <f>O499*H499</f>
        <v>0</v>
      </c>
      <c r="Q499" s="147">
        <v>0</v>
      </c>
      <c r="R499" s="147">
        <f>Q499*H499</f>
        <v>0</v>
      </c>
      <c r="S499" s="147">
        <v>0</v>
      </c>
      <c r="T499" s="148">
        <f>S499*H499</f>
        <v>0</v>
      </c>
      <c r="AR499" s="149" t="s">
        <v>382</v>
      </c>
      <c r="AT499" s="149" t="s">
        <v>377</v>
      </c>
      <c r="AU499" s="149" t="s">
        <v>83</v>
      </c>
      <c r="AY499" s="17" t="s">
        <v>375</v>
      </c>
      <c r="BE499" s="150">
        <f>IF(N499="základní",J499,0)</f>
        <v>0</v>
      </c>
      <c r="BF499" s="150">
        <f>IF(N499="snížená",J499,0)</f>
        <v>0</v>
      </c>
      <c r="BG499" s="150">
        <f>IF(N499="zákl. přenesená",J499,0)</f>
        <v>0</v>
      </c>
      <c r="BH499" s="150">
        <f>IF(N499="sníž. přenesená",J499,0)</f>
        <v>0</v>
      </c>
      <c r="BI499" s="150">
        <f>IF(N499="nulová",J499,0)</f>
        <v>0</v>
      </c>
      <c r="BJ499" s="17" t="s">
        <v>83</v>
      </c>
      <c r="BK499" s="150">
        <f>ROUND(I499*H499,2)</f>
        <v>0</v>
      </c>
      <c r="BL499" s="17" t="s">
        <v>382</v>
      </c>
      <c r="BM499" s="149" t="s">
        <v>6039</v>
      </c>
    </row>
    <row r="500" spans="2:65" s="12" customFormat="1" ht="11.25" x14ac:dyDescent="0.2">
      <c r="B500" s="151"/>
      <c r="D500" s="152" t="s">
        <v>384</v>
      </c>
      <c r="E500" s="153" t="s">
        <v>1</v>
      </c>
      <c r="F500" s="154" t="s">
        <v>473</v>
      </c>
      <c r="H500" s="155">
        <v>14</v>
      </c>
      <c r="I500" s="156"/>
      <c r="L500" s="151"/>
      <c r="M500" s="157"/>
      <c r="T500" s="158"/>
      <c r="AT500" s="153" t="s">
        <v>384</v>
      </c>
      <c r="AU500" s="153" t="s">
        <v>83</v>
      </c>
      <c r="AV500" s="12" t="s">
        <v>85</v>
      </c>
      <c r="AW500" s="12" t="s">
        <v>32</v>
      </c>
      <c r="AX500" s="12" t="s">
        <v>76</v>
      </c>
      <c r="AY500" s="153" t="s">
        <v>375</v>
      </c>
    </row>
    <row r="501" spans="2:65" s="12" customFormat="1" ht="11.25" x14ac:dyDescent="0.2">
      <c r="B501" s="151"/>
      <c r="D501" s="152" t="s">
        <v>384</v>
      </c>
      <c r="E501" s="153" t="s">
        <v>1</v>
      </c>
      <c r="F501" s="154" t="s">
        <v>463</v>
      </c>
      <c r="H501" s="155">
        <v>12</v>
      </c>
      <c r="I501" s="156"/>
      <c r="L501" s="151"/>
      <c r="M501" s="157"/>
      <c r="T501" s="158"/>
      <c r="AT501" s="153" t="s">
        <v>384</v>
      </c>
      <c r="AU501" s="153" t="s">
        <v>83</v>
      </c>
      <c r="AV501" s="12" t="s">
        <v>85</v>
      </c>
      <c r="AW501" s="12" t="s">
        <v>32</v>
      </c>
      <c r="AX501" s="12" t="s">
        <v>76</v>
      </c>
      <c r="AY501" s="153" t="s">
        <v>375</v>
      </c>
    </row>
    <row r="502" spans="2:65" s="12" customFormat="1" ht="11.25" x14ac:dyDescent="0.2">
      <c r="B502" s="151"/>
      <c r="D502" s="152" t="s">
        <v>384</v>
      </c>
      <c r="E502" s="153" t="s">
        <v>1</v>
      </c>
      <c r="F502" s="154" t="s">
        <v>545</v>
      </c>
      <c r="H502" s="155">
        <v>23</v>
      </c>
      <c r="I502" s="156"/>
      <c r="L502" s="151"/>
      <c r="M502" s="157"/>
      <c r="T502" s="158"/>
      <c r="AT502" s="153" t="s">
        <v>384</v>
      </c>
      <c r="AU502" s="153" t="s">
        <v>83</v>
      </c>
      <c r="AV502" s="12" t="s">
        <v>85</v>
      </c>
      <c r="AW502" s="12" t="s">
        <v>32</v>
      </c>
      <c r="AX502" s="12" t="s">
        <v>76</v>
      </c>
      <c r="AY502" s="153" t="s">
        <v>375</v>
      </c>
    </row>
    <row r="503" spans="2:65" s="12" customFormat="1" ht="11.25" x14ac:dyDescent="0.2">
      <c r="B503" s="151"/>
      <c r="D503" s="152" t="s">
        <v>384</v>
      </c>
      <c r="E503" s="153" t="s">
        <v>1</v>
      </c>
      <c r="F503" s="154" t="s">
        <v>7</v>
      </c>
      <c r="H503" s="155">
        <v>21</v>
      </c>
      <c r="I503" s="156"/>
      <c r="L503" s="151"/>
      <c r="M503" s="157"/>
      <c r="T503" s="158"/>
      <c r="AT503" s="153" t="s">
        <v>384</v>
      </c>
      <c r="AU503" s="153" t="s">
        <v>83</v>
      </c>
      <c r="AV503" s="12" t="s">
        <v>85</v>
      </c>
      <c r="AW503" s="12" t="s">
        <v>32</v>
      </c>
      <c r="AX503" s="12" t="s">
        <v>76</v>
      </c>
      <c r="AY503" s="153" t="s">
        <v>375</v>
      </c>
    </row>
    <row r="504" spans="2:65" s="12" customFormat="1" ht="11.25" x14ac:dyDescent="0.2">
      <c r="B504" s="151"/>
      <c r="D504" s="152" t="s">
        <v>384</v>
      </c>
      <c r="E504" s="153" t="s">
        <v>1</v>
      </c>
      <c r="F504" s="154" t="s">
        <v>549</v>
      </c>
      <c r="H504" s="155">
        <v>24</v>
      </c>
      <c r="I504" s="156"/>
      <c r="L504" s="151"/>
      <c r="M504" s="157"/>
      <c r="T504" s="158"/>
      <c r="AT504" s="153" t="s">
        <v>384</v>
      </c>
      <c r="AU504" s="153" t="s">
        <v>83</v>
      </c>
      <c r="AV504" s="12" t="s">
        <v>85</v>
      </c>
      <c r="AW504" s="12" t="s">
        <v>32</v>
      </c>
      <c r="AX504" s="12" t="s">
        <v>76</v>
      </c>
      <c r="AY504" s="153" t="s">
        <v>375</v>
      </c>
    </row>
    <row r="505" spans="2:65" s="12" customFormat="1" ht="11.25" x14ac:dyDescent="0.2">
      <c r="B505" s="151"/>
      <c r="D505" s="152" t="s">
        <v>384</v>
      </c>
      <c r="E505" s="153" t="s">
        <v>1</v>
      </c>
      <c r="F505" s="154" t="s">
        <v>491</v>
      </c>
      <c r="H505" s="155">
        <v>16</v>
      </c>
      <c r="I505" s="156"/>
      <c r="L505" s="151"/>
      <c r="M505" s="157"/>
      <c r="T505" s="158"/>
      <c r="AT505" s="153" t="s">
        <v>384</v>
      </c>
      <c r="AU505" s="153" t="s">
        <v>83</v>
      </c>
      <c r="AV505" s="12" t="s">
        <v>85</v>
      </c>
      <c r="AW505" s="12" t="s">
        <v>32</v>
      </c>
      <c r="AX505" s="12" t="s">
        <v>76</v>
      </c>
      <c r="AY505" s="153" t="s">
        <v>375</v>
      </c>
    </row>
    <row r="506" spans="2:65" s="12" customFormat="1" ht="11.25" x14ac:dyDescent="0.2">
      <c r="B506" s="151"/>
      <c r="D506" s="152" t="s">
        <v>384</v>
      </c>
      <c r="E506" s="153" t="s">
        <v>1</v>
      </c>
      <c r="F506" s="154" t="s">
        <v>497</v>
      </c>
      <c r="H506" s="155">
        <v>17</v>
      </c>
      <c r="I506" s="156"/>
      <c r="L506" s="151"/>
      <c r="M506" s="157"/>
      <c r="T506" s="158"/>
      <c r="AT506" s="153" t="s">
        <v>384</v>
      </c>
      <c r="AU506" s="153" t="s">
        <v>83</v>
      </c>
      <c r="AV506" s="12" t="s">
        <v>85</v>
      </c>
      <c r="AW506" s="12" t="s">
        <v>32</v>
      </c>
      <c r="AX506" s="12" t="s">
        <v>76</v>
      </c>
      <c r="AY506" s="153" t="s">
        <v>375</v>
      </c>
    </row>
    <row r="507" spans="2:65" s="12" customFormat="1" ht="11.25" x14ac:dyDescent="0.2">
      <c r="B507" s="151"/>
      <c r="D507" s="152" t="s">
        <v>384</v>
      </c>
      <c r="E507" s="153" t="s">
        <v>1</v>
      </c>
      <c r="F507" s="154" t="s">
        <v>510</v>
      </c>
      <c r="H507" s="155">
        <v>19</v>
      </c>
      <c r="I507" s="156"/>
      <c r="L507" s="151"/>
      <c r="M507" s="157"/>
      <c r="T507" s="158"/>
      <c r="AT507" s="153" t="s">
        <v>384</v>
      </c>
      <c r="AU507" s="153" t="s">
        <v>83</v>
      </c>
      <c r="AV507" s="12" t="s">
        <v>85</v>
      </c>
      <c r="AW507" s="12" t="s">
        <v>32</v>
      </c>
      <c r="AX507" s="12" t="s">
        <v>76</v>
      </c>
      <c r="AY507" s="153" t="s">
        <v>375</v>
      </c>
    </row>
    <row r="508" spans="2:65" s="12" customFormat="1" ht="11.25" x14ac:dyDescent="0.2">
      <c r="B508" s="151"/>
      <c r="D508" s="152" t="s">
        <v>384</v>
      </c>
      <c r="E508" s="153" t="s">
        <v>1</v>
      </c>
      <c r="F508" s="154" t="s">
        <v>503</v>
      </c>
      <c r="H508" s="155">
        <v>18</v>
      </c>
      <c r="I508" s="156"/>
      <c r="L508" s="151"/>
      <c r="M508" s="157"/>
      <c r="T508" s="158"/>
      <c r="AT508" s="153" t="s">
        <v>384</v>
      </c>
      <c r="AU508" s="153" t="s">
        <v>83</v>
      </c>
      <c r="AV508" s="12" t="s">
        <v>85</v>
      </c>
      <c r="AW508" s="12" t="s">
        <v>32</v>
      </c>
      <c r="AX508" s="12" t="s">
        <v>76</v>
      </c>
      <c r="AY508" s="153" t="s">
        <v>375</v>
      </c>
    </row>
    <row r="509" spans="2:65" s="12" customFormat="1" ht="11.25" x14ac:dyDescent="0.2">
      <c r="B509" s="151"/>
      <c r="D509" s="152" t="s">
        <v>384</v>
      </c>
      <c r="E509" s="153" t="s">
        <v>1</v>
      </c>
      <c r="F509" s="154" t="s">
        <v>463</v>
      </c>
      <c r="H509" s="155">
        <v>12</v>
      </c>
      <c r="I509" s="156"/>
      <c r="L509" s="151"/>
      <c r="M509" s="157"/>
      <c r="T509" s="158"/>
      <c r="AT509" s="153" t="s">
        <v>384</v>
      </c>
      <c r="AU509" s="153" t="s">
        <v>83</v>
      </c>
      <c r="AV509" s="12" t="s">
        <v>85</v>
      </c>
      <c r="AW509" s="12" t="s">
        <v>32</v>
      </c>
      <c r="AX509" s="12" t="s">
        <v>76</v>
      </c>
      <c r="AY509" s="153" t="s">
        <v>375</v>
      </c>
    </row>
    <row r="510" spans="2:65" s="12" customFormat="1" ht="11.25" x14ac:dyDescent="0.2">
      <c r="B510" s="151"/>
      <c r="D510" s="152" t="s">
        <v>384</v>
      </c>
      <c r="E510" s="153" t="s">
        <v>1</v>
      </c>
      <c r="F510" s="154" t="s">
        <v>382</v>
      </c>
      <c r="H510" s="155">
        <v>4</v>
      </c>
      <c r="I510" s="156"/>
      <c r="L510" s="151"/>
      <c r="M510" s="157"/>
      <c r="T510" s="158"/>
      <c r="AT510" s="153" t="s">
        <v>384</v>
      </c>
      <c r="AU510" s="153" t="s">
        <v>83</v>
      </c>
      <c r="AV510" s="12" t="s">
        <v>85</v>
      </c>
      <c r="AW510" s="12" t="s">
        <v>32</v>
      </c>
      <c r="AX510" s="12" t="s">
        <v>76</v>
      </c>
      <c r="AY510" s="153" t="s">
        <v>375</v>
      </c>
    </row>
    <row r="511" spans="2:65" s="12" customFormat="1" ht="11.25" x14ac:dyDescent="0.2">
      <c r="B511" s="151"/>
      <c r="D511" s="152" t="s">
        <v>384</v>
      </c>
      <c r="E511" s="153" t="s">
        <v>1</v>
      </c>
      <c r="F511" s="154" t="s">
        <v>413</v>
      </c>
      <c r="H511" s="155">
        <v>6</v>
      </c>
      <c r="I511" s="156"/>
      <c r="L511" s="151"/>
      <c r="M511" s="157"/>
      <c r="T511" s="158"/>
      <c r="AT511" s="153" t="s">
        <v>384</v>
      </c>
      <c r="AU511" s="153" t="s">
        <v>83</v>
      </c>
      <c r="AV511" s="12" t="s">
        <v>85</v>
      </c>
      <c r="AW511" s="12" t="s">
        <v>32</v>
      </c>
      <c r="AX511" s="12" t="s">
        <v>76</v>
      </c>
      <c r="AY511" s="153" t="s">
        <v>375</v>
      </c>
    </row>
    <row r="512" spans="2:65" s="12" customFormat="1" ht="11.25" x14ac:dyDescent="0.2">
      <c r="B512" s="151"/>
      <c r="D512" s="152" t="s">
        <v>384</v>
      </c>
      <c r="E512" s="153" t="s">
        <v>1</v>
      </c>
      <c r="F512" s="154" t="s">
        <v>435</v>
      </c>
      <c r="H512" s="155">
        <v>10</v>
      </c>
      <c r="I512" s="156"/>
      <c r="L512" s="151"/>
      <c r="M512" s="157"/>
      <c r="T512" s="158"/>
      <c r="AT512" s="153" t="s">
        <v>384</v>
      </c>
      <c r="AU512" s="153" t="s">
        <v>83</v>
      </c>
      <c r="AV512" s="12" t="s">
        <v>85</v>
      </c>
      <c r="AW512" s="12" t="s">
        <v>32</v>
      </c>
      <c r="AX512" s="12" t="s">
        <v>76</v>
      </c>
      <c r="AY512" s="153" t="s">
        <v>375</v>
      </c>
    </row>
    <row r="513" spans="2:65" s="12" customFormat="1" ht="11.25" x14ac:dyDescent="0.2">
      <c r="B513" s="151"/>
      <c r="D513" s="152" t="s">
        <v>384</v>
      </c>
      <c r="E513" s="153" t="s">
        <v>1</v>
      </c>
      <c r="F513" s="154" t="s">
        <v>435</v>
      </c>
      <c r="H513" s="155">
        <v>10</v>
      </c>
      <c r="I513" s="156"/>
      <c r="L513" s="151"/>
      <c r="M513" s="157"/>
      <c r="T513" s="158"/>
      <c r="AT513" s="153" t="s">
        <v>384</v>
      </c>
      <c r="AU513" s="153" t="s">
        <v>83</v>
      </c>
      <c r="AV513" s="12" t="s">
        <v>85</v>
      </c>
      <c r="AW513" s="12" t="s">
        <v>32</v>
      </c>
      <c r="AX513" s="12" t="s">
        <v>76</v>
      </c>
      <c r="AY513" s="153" t="s">
        <v>375</v>
      </c>
    </row>
    <row r="514" spans="2:65" s="13" customFormat="1" ht="11.25" x14ac:dyDescent="0.2">
      <c r="B514" s="159"/>
      <c r="D514" s="152" t="s">
        <v>384</v>
      </c>
      <c r="E514" s="160" t="s">
        <v>1</v>
      </c>
      <c r="F514" s="161" t="s">
        <v>387</v>
      </c>
      <c r="H514" s="162">
        <v>206</v>
      </c>
      <c r="I514" s="163"/>
      <c r="L514" s="159"/>
      <c r="M514" s="164"/>
      <c r="T514" s="165"/>
      <c r="AT514" s="160" t="s">
        <v>384</v>
      </c>
      <c r="AU514" s="160" t="s">
        <v>83</v>
      </c>
      <c r="AV514" s="13" t="s">
        <v>382</v>
      </c>
      <c r="AW514" s="13" t="s">
        <v>32</v>
      </c>
      <c r="AX514" s="13" t="s">
        <v>83</v>
      </c>
      <c r="AY514" s="160" t="s">
        <v>375</v>
      </c>
    </row>
    <row r="515" spans="2:65" s="14" customFormat="1" ht="11.25" x14ac:dyDescent="0.2">
      <c r="B515" s="166"/>
      <c r="D515" s="152" t="s">
        <v>384</v>
      </c>
      <c r="E515" s="167" t="s">
        <v>1</v>
      </c>
      <c r="F515" s="168" t="s">
        <v>2840</v>
      </c>
      <c r="H515" s="167" t="s">
        <v>1</v>
      </c>
      <c r="I515" s="169"/>
      <c r="L515" s="166"/>
      <c r="M515" s="170"/>
      <c r="T515" s="171"/>
      <c r="AT515" s="167" t="s">
        <v>384</v>
      </c>
      <c r="AU515" s="167" t="s">
        <v>83</v>
      </c>
      <c r="AV515" s="14" t="s">
        <v>83</v>
      </c>
      <c r="AW515" s="14" t="s">
        <v>32</v>
      </c>
      <c r="AX515" s="14" t="s">
        <v>76</v>
      </c>
      <c r="AY515" s="167" t="s">
        <v>375</v>
      </c>
    </row>
    <row r="516" spans="2:65" s="1" customFormat="1" ht="21.75" customHeight="1" x14ac:dyDescent="0.2">
      <c r="B516" s="32"/>
      <c r="C516" s="138" t="s">
        <v>688</v>
      </c>
      <c r="D516" s="138" t="s">
        <v>377</v>
      </c>
      <c r="E516" s="139" t="s">
        <v>6040</v>
      </c>
      <c r="F516" s="140" t="s">
        <v>6041</v>
      </c>
      <c r="G516" s="141" t="s">
        <v>631</v>
      </c>
      <c r="H516" s="142">
        <v>2</v>
      </c>
      <c r="I516" s="143"/>
      <c r="J516" s="144">
        <f>ROUND(I516*H516,2)</f>
        <v>0</v>
      </c>
      <c r="K516" s="140" t="s">
        <v>381</v>
      </c>
      <c r="L516" s="32"/>
      <c r="M516" s="145" t="s">
        <v>1</v>
      </c>
      <c r="N516" s="146" t="s">
        <v>41</v>
      </c>
      <c r="P516" s="147">
        <f>O516*H516</f>
        <v>0</v>
      </c>
      <c r="Q516" s="147">
        <v>0</v>
      </c>
      <c r="R516" s="147">
        <f>Q516*H516</f>
        <v>0</v>
      </c>
      <c r="S516" s="147">
        <v>0</v>
      </c>
      <c r="T516" s="148">
        <f>S516*H516</f>
        <v>0</v>
      </c>
      <c r="AR516" s="149" t="s">
        <v>382</v>
      </c>
      <c r="AT516" s="149" t="s">
        <v>377</v>
      </c>
      <c r="AU516" s="149" t="s">
        <v>83</v>
      </c>
      <c r="AY516" s="17" t="s">
        <v>375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7" t="s">
        <v>83</v>
      </c>
      <c r="BK516" s="150">
        <f>ROUND(I516*H516,2)</f>
        <v>0</v>
      </c>
      <c r="BL516" s="17" t="s">
        <v>382</v>
      </c>
      <c r="BM516" s="149" t="s">
        <v>6042</v>
      </c>
    </row>
    <row r="517" spans="2:65" s="12" customFormat="1" ht="11.25" x14ac:dyDescent="0.2">
      <c r="B517" s="151"/>
      <c r="D517" s="152" t="s">
        <v>384</v>
      </c>
      <c r="E517" s="153" t="s">
        <v>1</v>
      </c>
      <c r="F517" s="154" t="s">
        <v>85</v>
      </c>
      <c r="H517" s="155">
        <v>2</v>
      </c>
      <c r="I517" s="156"/>
      <c r="L517" s="151"/>
      <c r="M517" s="157"/>
      <c r="T517" s="158"/>
      <c r="AT517" s="153" t="s">
        <v>384</v>
      </c>
      <c r="AU517" s="153" t="s">
        <v>83</v>
      </c>
      <c r="AV517" s="12" t="s">
        <v>85</v>
      </c>
      <c r="AW517" s="12" t="s">
        <v>32</v>
      </c>
      <c r="AX517" s="12" t="s">
        <v>83</v>
      </c>
      <c r="AY517" s="153" t="s">
        <v>375</v>
      </c>
    </row>
    <row r="518" spans="2:65" s="14" customFormat="1" ht="11.25" x14ac:dyDescent="0.2">
      <c r="B518" s="166"/>
      <c r="D518" s="152" t="s">
        <v>384</v>
      </c>
      <c r="E518" s="167" t="s">
        <v>1</v>
      </c>
      <c r="F518" s="168" t="s">
        <v>2840</v>
      </c>
      <c r="H518" s="167" t="s">
        <v>1</v>
      </c>
      <c r="I518" s="169"/>
      <c r="L518" s="166"/>
      <c r="M518" s="170"/>
      <c r="T518" s="171"/>
      <c r="AT518" s="167" t="s">
        <v>384</v>
      </c>
      <c r="AU518" s="167" t="s">
        <v>83</v>
      </c>
      <c r="AV518" s="14" t="s">
        <v>83</v>
      </c>
      <c r="AW518" s="14" t="s">
        <v>32</v>
      </c>
      <c r="AX518" s="14" t="s">
        <v>76</v>
      </c>
      <c r="AY518" s="167" t="s">
        <v>375</v>
      </c>
    </row>
    <row r="519" spans="2:65" s="1" customFormat="1" ht="16.5" customHeight="1" x14ac:dyDescent="0.2">
      <c r="B519" s="32"/>
      <c r="C519" s="138" t="s">
        <v>692</v>
      </c>
      <c r="D519" s="138" t="s">
        <v>377</v>
      </c>
      <c r="E519" s="139" t="s">
        <v>2958</v>
      </c>
      <c r="F519" s="140" t="s">
        <v>2959</v>
      </c>
      <c r="G519" s="141" t="s">
        <v>631</v>
      </c>
      <c r="H519" s="142">
        <v>2</v>
      </c>
      <c r="I519" s="143"/>
      <c r="J519" s="144">
        <f>ROUND(I519*H519,2)</f>
        <v>0</v>
      </c>
      <c r="K519" s="140" t="s">
        <v>381</v>
      </c>
      <c r="L519" s="32"/>
      <c r="M519" s="145" t="s">
        <v>1</v>
      </c>
      <c r="N519" s="146" t="s">
        <v>41</v>
      </c>
      <c r="P519" s="147">
        <f>O519*H519</f>
        <v>0</v>
      </c>
      <c r="Q519" s="147">
        <v>0</v>
      </c>
      <c r="R519" s="147">
        <f>Q519*H519</f>
        <v>0</v>
      </c>
      <c r="S519" s="147">
        <v>0</v>
      </c>
      <c r="T519" s="148">
        <f>S519*H519</f>
        <v>0</v>
      </c>
      <c r="AR519" s="149" t="s">
        <v>382</v>
      </c>
      <c r="AT519" s="149" t="s">
        <v>377</v>
      </c>
      <c r="AU519" s="149" t="s">
        <v>83</v>
      </c>
      <c r="AY519" s="17" t="s">
        <v>375</v>
      </c>
      <c r="BE519" s="150">
        <f>IF(N519="základní",J519,0)</f>
        <v>0</v>
      </c>
      <c r="BF519" s="150">
        <f>IF(N519="snížená",J519,0)</f>
        <v>0</v>
      </c>
      <c r="BG519" s="150">
        <f>IF(N519="zákl. přenesená",J519,0)</f>
        <v>0</v>
      </c>
      <c r="BH519" s="150">
        <f>IF(N519="sníž. přenesená",J519,0)</f>
        <v>0</v>
      </c>
      <c r="BI519" s="150">
        <f>IF(N519="nulová",J519,0)</f>
        <v>0</v>
      </c>
      <c r="BJ519" s="17" t="s">
        <v>83</v>
      </c>
      <c r="BK519" s="150">
        <f>ROUND(I519*H519,2)</f>
        <v>0</v>
      </c>
      <c r="BL519" s="17" t="s">
        <v>382</v>
      </c>
      <c r="BM519" s="149" t="s">
        <v>6043</v>
      </c>
    </row>
    <row r="520" spans="2:65" s="12" customFormat="1" ht="11.25" x14ac:dyDescent="0.2">
      <c r="B520" s="151"/>
      <c r="D520" s="152" t="s">
        <v>384</v>
      </c>
      <c r="E520" s="153" t="s">
        <v>1</v>
      </c>
      <c r="F520" s="154" t="s">
        <v>85</v>
      </c>
      <c r="H520" s="155">
        <v>2</v>
      </c>
      <c r="I520" s="156"/>
      <c r="L520" s="151"/>
      <c r="M520" s="157"/>
      <c r="T520" s="158"/>
      <c r="AT520" s="153" t="s">
        <v>384</v>
      </c>
      <c r="AU520" s="153" t="s">
        <v>83</v>
      </c>
      <c r="AV520" s="12" t="s">
        <v>85</v>
      </c>
      <c r="AW520" s="12" t="s">
        <v>32</v>
      </c>
      <c r="AX520" s="12" t="s">
        <v>83</v>
      </c>
      <c r="AY520" s="153" t="s">
        <v>375</v>
      </c>
    </row>
    <row r="521" spans="2:65" s="14" customFormat="1" ht="11.25" x14ac:dyDescent="0.2">
      <c r="B521" s="166"/>
      <c r="D521" s="152" t="s">
        <v>384</v>
      </c>
      <c r="E521" s="167" t="s">
        <v>1</v>
      </c>
      <c r="F521" s="168" t="s">
        <v>2840</v>
      </c>
      <c r="H521" s="167" t="s">
        <v>1</v>
      </c>
      <c r="I521" s="169"/>
      <c r="L521" s="166"/>
      <c r="M521" s="170"/>
      <c r="T521" s="171"/>
      <c r="AT521" s="167" t="s">
        <v>384</v>
      </c>
      <c r="AU521" s="167" t="s">
        <v>83</v>
      </c>
      <c r="AV521" s="14" t="s">
        <v>83</v>
      </c>
      <c r="AW521" s="14" t="s">
        <v>32</v>
      </c>
      <c r="AX521" s="14" t="s">
        <v>76</v>
      </c>
      <c r="AY521" s="167" t="s">
        <v>375</v>
      </c>
    </row>
    <row r="522" spans="2:65" s="1" customFormat="1" ht="21.75" customHeight="1" x14ac:dyDescent="0.2">
      <c r="B522" s="32"/>
      <c r="C522" s="138" t="s">
        <v>696</v>
      </c>
      <c r="D522" s="138" t="s">
        <v>377</v>
      </c>
      <c r="E522" s="139" t="s">
        <v>6044</v>
      </c>
      <c r="F522" s="140" t="s">
        <v>6045</v>
      </c>
      <c r="G522" s="141" t="s">
        <v>631</v>
      </c>
      <c r="H522" s="142">
        <v>8</v>
      </c>
      <c r="I522" s="143"/>
      <c r="J522" s="144">
        <f>ROUND(I522*H522,2)</f>
        <v>0</v>
      </c>
      <c r="K522" s="140" t="s">
        <v>381</v>
      </c>
      <c r="L522" s="32"/>
      <c r="M522" s="145" t="s">
        <v>1</v>
      </c>
      <c r="N522" s="146" t="s">
        <v>41</v>
      </c>
      <c r="P522" s="147">
        <f>O522*H522</f>
        <v>0</v>
      </c>
      <c r="Q522" s="147">
        <v>0</v>
      </c>
      <c r="R522" s="147">
        <f>Q522*H522</f>
        <v>0</v>
      </c>
      <c r="S522" s="147">
        <v>0</v>
      </c>
      <c r="T522" s="148">
        <f>S522*H522</f>
        <v>0</v>
      </c>
      <c r="AR522" s="149" t="s">
        <v>382</v>
      </c>
      <c r="AT522" s="149" t="s">
        <v>377</v>
      </c>
      <c r="AU522" s="149" t="s">
        <v>83</v>
      </c>
      <c r="AY522" s="17" t="s">
        <v>375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83</v>
      </c>
      <c r="BK522" s="150">
        <f>ROUND(I522*H522,2)</f>
        <v>0</v>
      </c>
      <c r="BL522" s="17" t="s">
        <v>382</v>
      </c>
      <c r="BM522" s="149" t="s">
        <v>6046</v>
      </c>
    </row>
    <row r="523" spans="2:65" s="12" customFormat="1" ht="11.25" x14ac:dyDescent="0.2">
      <c r="B523" s="151"/>
      <c r="D523" s="152" t="s">
        <v>384</v>
      </c>
      <c r="E523" s="153" t="s">
        <v>1</v>
      </c>
      <c r="F523" s="154" t="s">
        <v>93</v>
      </c>
      <c r="H523" s="155">
        <v>3</v>
      </c>
      <c r="I523" s="156"/>
      <c r="L523" s="151"/>
      <c r="M523" s="157"/>
      <c r="T523" s="158"/>
      <c r="AT523" s="153" t="s">
        <v>384</v>
      </c>
      <c r="AU523" s="153" t="s">
        <v>83</v>
      </c>
      <c r="AV523" s="12" t="s">
        <v>85</v>
      </c>
      <c r="AW523" s="12" t="s">
        <v>32</v>
      </c>
      <c r="AX523" s="12" t="s">
        <v>76</v>
      </c>
      <c r="AY523" s="153" t="s">
        <v>375</v>
      </c>
    </row>
    <row r="524" spans="2:65" s="12" customFormat="1" ht="11.25" x14ac:dyDescent="0.2">
      <c r="B524" s="151"/>
      <c r="D524" s="152" t="s">
        <v>384</v>
      </c>
      <c r="E524" s="153" t="s">
        <v>1</v>
      </c>
      <c r="F524" s="154" t="s">
        <v>93</v>
      </c>
      <c r="H524" s="155">
        <v>3</v>
      </c>
      <c r="I524" s="156"/>
      <c r="L524" s="151"/>
      <c r="M524" s="157"/>
      <c r="T524" s="158"/>
      <c r="AT524" s="153" t="s">
        <v>384</v>
      </c>
      <c r="AU524" s="153" t="s">
        <v>83</v>
      </c>
      <c r="AV524" s="12" t="s">
        <v>85</v>
      </c>
      <c r="AW524" s="12" t="s">
        <v>32</v>
      </c>
      <c r="AX524" s="12" t="s">
        <v>76</v>
      </c>
      <c r="AY524" s="153" t="s">
        <v>375</v>
      </c>
    </row>
    <row r="525" spans="2:65" s="12" customFormat="1" ht="11.25" x14ac:dyDescent="0.2">
      <c r="B525" s="151"/>
      <c r="D525" s="152" t="s">
        <v>384</v>
      </c>
      <c r="E525" s="153" t="s">
        <v>1</v>
      </c>
      <c r="F525" s="154" t="s">
        <v>85</v>
      </c>
      <c r="H525" s="155">
        <v>2</v>
      </c>
      <c r="I525" s="156"/>
      <c r="L525" s="151"/>
      <c r="M525" s="157"/>
      <c r="T525" s="158"/>
      <c r="AT525" s="153" t="s">
        <v>384</v>
      </c>
      <c r="AU525" s="153" t="s">
        <v>83</v>
      </c>
      <c r="AV525" s="12" t="s">
        <v>85</v>
      </c>
      <c r="AW525" s="12" t="s">
        <v>32</v>
      </c>
      <c r="AX525" s="12" t="s">
        <v>76</v>
      </c>
      <c r="AY525" s="153" t="s">
        <v>375</v>
      </c>
    </row>
    <row r="526" spans="2:65" s="13" customFormat="1" ht="11.25" x14ac:dyDescent="0.2">
      <c r="B526" s="159"/>
      <c r="D526" s="152" t="s">
        <v>384</v>
      </c>
      <c r="E526" s="160" t="s">
        <v>1</v>
      </c>
      <c r="F526" s="161" t="s">
        <v>387</v>
      </c>
      <c r="H526" s="162">
        <v>8</v>
      </c>
      <c r="I526" s="163"/>
      <c r="L526" s="159"/>
      <c r="M526" s="164"/>
      <c r="T526" s="165"/>
      <c r="AT526" s="160" t="s">
        <v>384</v>
      </c>
      <c r="AU526" s="160" t="s">
        <v>83</v>
      </c>
      <c r="AV526" s="13" t="s">
        <v>382</v>
      </c>
      <c r="AW526" s="13" t="s">
        <v>32</v>
      </c>
      <c r="AX526" s="13" t="s">
        <v>83</v>
      </c>
      <c r="AY526" s="160" t="s">
        <v>375</v>
      </c>
    </row>
    <row r="527" spans="2:65" s="14" customFormat="1" ht="11.25" x14ac:dyDescent="0.2">
      <c r="B527" s="166"/>
      <c r="D527" s="152" t="s">
        <v>384</v>
      </c>
      <c r="E527" s="167" t="s">
        <v>1</v>
      </c>
      <c r="F527" s="168" t="s">
        <v>2840</v>
      </c>
      <c r="H527" s="167" t="s">
        <v>1</v>
      </c>
      <c r="I527" s="169"/>
      <c r="L527" s="166"/>
      <c r="M527" s="170"/>
      <c r="T527" s="171"/>
      <c r="AT527" s="167" t="s">
        <v>384</v>
      </c>
      <c r="AU527" s="167" t="s">
        <v>83</v>
      </c>
      <c r="AV527" s="14" t="s">
        <v>83</v>
      </c>
      <c r="AW527" s="14" t="s">
        <v>32</v>
      </c>
      <c r="AX527" s="14" t="s">
        <v>76</v>
      </c>
      <c r="AY527" s="167" t="s">
        <v>375</v>
      </c>
    </row>
    <row r="528" spans="2:65" s="1" customFormat="1" ht="16.5" customHeight="1" x14ac:dyDescent="0.2">
      <c r="B528" s="32"/>
      <c r="C528" s="138" t="s">
        <v>700</v>
      </c>
      <c r="D528" s="138" t="s">
        <v>377</v>
      </c>
      <c r="E528" s="139" t="s">
        <v>6047</v>
      </c>
      <c r="F528" s="140" t="s">
        <v>6048</v>
      </c>
      <c r="G528" s="141" t="s">
        <v>631</v>
      </c>
      <c r="H528" s="142">
        <v>4</v>
      </c>
      <c r="I528" s="143"/>
      <c r="J528" s="144">
        <f>ROUND(I528*H528,2)</f>
        <v>0</v>
      </c>
      <c r="K528" s="140" t="s">
        <v>381</v>
      </c>
      <c r="L528" s="32"/>
      <c r="M528" s="145" t="s">
        <v>1</v>
      </c>
      <c r="N528" s="146" t="s">
        <v>41</v>
      </c>
      <c r="P528" s="147">
        <f>O528*H528</f>
        <v>0</v>
      </c>
      <c r="Q528" s="147">
        <v>0</v>
      </c>
      <c r="R528" s="147">
        <f>Q528*H528</f>
        <v>0</v>
      </c>
      <c r="S528" s="147">
        <v>0</v>
      </c>
      <c r="T528" s="148">
        <f>S528*H528</f>
        <v>0</v>
      </c>
      <c r="AR528" s="149" t="s">
        <v>382</v>
      </c>
      <c r="AT528" s="149" t="s">
        <v>377</v>
      </c>
      <c r="AU528" s="149" t="s">
        <v>83</v>
      </c>
      <c r="AY528" s="17" t="s">
        <v>375</v>
      </c>
      <c r="BE528" s="150">
        <f>IF(N528="základní",J528,0)</f>
        <v>0</v>
      </c>
      <c r="BF528" s="150">
        <f>IF(N528="snížená",J528,0)</f>
        <v>0</v>
      </c>
      <c r="BG528" s="150">
        <f>IF(N528="zákl. přenesená",J528,0)</f>
        <v>0</v>
      </c>
      <c r="BH528" s="150">
        <f>IF(N528="sníž. přenesená",J528,0)</f>
        <v>0</v>
      </c>
      <c r="BI528" s="150">
        <f>IF(N528="nulová",J528,0)</f>
        <v>0</v>
      </c>
      <c r="BJ528" s="17" t="s">
        <v>83</v>
      </c>
      <c r="BK528" s="150">
        <f>ROUND(I528*H528,2)</f>
        <v>0</v>
      </c>
      <c r="BL528" s="17" t="s">
        <v>382</v>
      </c>
      <c r="BM528" s="149" t="s">
        <v>6049</v>
      </c>
    </row>
    <row r="529" spans="2:65" s="12" customFormat="1" ht="11.25" x14ac:dyDescent="0.2">
      <c r="B529" s="151"/>
      <c r="D529" s="152" t="s">
        <v>384</v>
      </c>
      <c r="E529" s="153" t="s">
        <v>1</v>
      </c>
      <c r="F529" s="154" t="s">
        <v>382</v>
      </c>
      <c r="H529" s="155">
        <v>4</v>
      </c>
      <c r="I529" s="156"/>
      <c r="L529" s="151"/>
      <c r="M529" s="157"/>
      <c r="T529" s="158"/>
      <c r="AT529" s="153" t="s">
        <v>384</v>
      </c>
      <c r="AU529" s="153" t="s">
        <v>83</v>
      </c>
      <c r="AV529" s="12" t="s">
        <v>85</v>
      </c>
      <c r="AW529" s="12" t="s">
        <v>32</v>
      </c>
      <c r="AX529" s="12" t="s">
        <v>83</v>
      </c>
      <c r="AY529" s="153" t="s">
        <v>375</v>
      </c>
    </row>
    <row r="530" spans="2:65" s="14" customFormat="1" ht="11.25" x14ac:dyDescent="0.2">
      <c r="B530" s="166"/>
      <c r="D530" s="152" t="s">
        <v>384</v>
      </c>
      <c r="E530" s="167" t="s">
        <v>1</v>
      </c>
      <c r="F530" s="168" t="s">
        <v>2840</v>
      </c>
      <c r="H530" s="167" t="s">
        <v>1</v>
      </c>
      <c r="I530" s="169"/>
      <c r="L530" s="166"/>
      <c r="M530" s="170"/>
      <c r="T530" s="171"/>
      <c r="AT530" s="167" t="s">
        <v>384</v>
      </c>
      <c r="AU530" s="167" t="s">
        <v>83</v>
      </c>
      <c r="AV530" s="14" t="s">
        <v>83</v>
      </c>
      <c r="AW530" s="14" t="s">
        <v>32</v>
      </c>
      <c r="AX530" s="14" t="s">
        <v>76</v>
      </c>
      <c r="AY530" s="167" t="s">
        <v>375</v>
      </c>
    </row>
    <row r="531" spans="2:65" s="1" customFormat="1" ht="16.5" customHeight="1" x14ac:dyDescent="0.2">
      <c r="B531" s="32"/>
      <c r="C531" s="138" t="s">
        <v>707</v>
      </c>
      <c r="D531" s="138" t="s">
        <v>377</v>
      </c>
      <c r="E531" s="139" t="s">
        <v>6050</v>
      </c>
      <c r="F531" s="140" t="s">
        <v>6051</v>
      </c>
      <c r="G531" s="141" t="s">
        <v>631</v>
      </c>
      <c r="H531" s="142">
        <v>3</v>
      </c>
      <c r="I531" s="143"/>
      <c r="J531" s="144">
        <f>ROUND(I531*H531,2)</f>
        <v>0</v>
      </c>
      <c r="K531" s="140" t="s">
        <v>381</v>
      </c>
      <c r="L531" s="32"/>
      <c r="M531" s="145" t="s">
        <v>1</v>
      </c>
      <c r="N531" s="146" t="s">
        <v>41</v>
      </c>
      <c r="P531" s="147">
        <f>O531*H531</f>
        <v>0</v>
      </c>
      <c r="Q531" s="147">
        <v>0</v>
      </c>
      <c r="R531" s="147">
        <f>Q531*H531</f>
        <v>0</v>
      </c>
      <c r="S531" s="147">
        <v>0</v>
      </c>
      <c r="T531" s="148">
        <f>S531*H531</f>
        <v>0</v>
      </c>
      <c r="AR531" s="149" t="s">
        <v>382</v>
      </c>
      <c r="AT531" s="149" t="s">
        <v>377</v>
      </c>
      <c r="AU531" s="149" t="s">
        <v>83</v>
      </c>
      <c r="AY531" s="17" t="s">
        <v>375</v>
      </c>
      <c r="BE531" s="150">
        <f>IF(N531="základní",J531,0)</f>
        <v>0</v>
      </c>
      <c r="BF531" s="150">
        <f>IF(N531="snížená",J531,0)</f>
        <v>0</v>
      </c>
      <c r="BG531" s="150">
        <f>IF(N531="zákl. přenesená",J531,0)</f>
        <v>0</v>
      </c>
      <c r="BH531" s="150">
        <f>IF(N531="sníž. přenesená",J531,0)</f>
        <v>0</v>
      </c>
      <c r="BI531" s="150">
        <f>IF(N531="nulová",J531,0)</f>
        <v>0</v>
      </c>
      <c r="BJ531" s="17" t="s">
        <v>83</v>
      </c>
      <c r="BK531" s="150">
        <f>ROUND(I531*H531,2)</f>
        <v>0</v>
      </c>
      <c r="BL531" s="17" t="s">
        <v>382</v>
      </c>
      <c r="BM531" s="149" t="s">
        <v>6052</v>
      </c>
    </row>
    <row r="532" spans="2:65" s="12" customFormat="1" ht="11.25" x14ac:dyDescent="0.2">
      <c r="B532" s="151"/>
      <c r="D532" s="152" t="s">
        <v>384</v>
      </c>
      <c r="E532" s="153" t="s">
        <v>1</v>
      </c>
      <c r="F532" s="154" t="s">
        <v>93</v>
      </c>
      <c r="H532" s="155">
        <v>3</v>
      </c>
      <c r="I532" s="156"/>
      <c r="L532" s="151"/>
      <c r="M532" s="157"/>
      <c r="T532" s="158"/>
      <c r="AT532" s="153" t="s">
        <v>384</v>
      </c>
      <c r="AU532" s="153" t="s">
        <v>83</v>
      </c>
      <c r="AV532" s="12" t="s">
        <v>85</v>
      </c>
      <c r="AW532" s="12" t="s">
        <v>32</v>
      </c>
      <c r="AX532" s="12" t="s">
        <v>83</v>
      </c>
      <c r="AY532" s="153" t="s">
        <v>375</v>
      </c>
    </row>
    <row r="533" spans="2:65" s="14" customFormat="1" ht="11.25" x14ac:dyDescent="0.2">
      <c r="B533" s="166"/>
      <c r="D533" s="152" t="s">
        <v>384</v>
      </c>
      <c r="E533" s="167" t="s">
        <v>1</v>
      </c>
      <c r="F533" s="168" t="s">
        <v>2840</v>
      </c>
      <c r="H533" s="167" t="s">
        <v>1</v>
      </c>
      <c r="I533" s="169"/>
      <c r="L533" s="166"/>
      <c r="M533" s="170"/>
      <c r="T533" s="171"/>
      <c r="AT533" s="167" t="s">
        <v>384</v>
      </c>
      <c r="AU533" s="167" t="s">
        <v>83</v>
      </c>
      <c r="AV533" s="14" t="s">
        <v>83</v>
      </c>
      <c r="AW533" s="14" t="s">
        <v>32</v>
      </c>
      <c r="AX533" s="14" t="s">
        <v>76</v>
      </c>
      <c r="AY533" s="167" t="s">
        <v>375</v>
      </c>
    </row>
    <row r="534" spans="2:65" s="1" customFormat="1" ht="16.5" customHeight="1" x14ac:dyDescent="0.2">
      <c r="B534" s="32"/>
      <c r="C534" s="138" t="s">
        <v>713</v>
      </c>
      <c r="D534" s="138" t="s">
        <v>377</v>
      </c>
      <c r="E534" s="139" t="s">
        <v>2961</v>
      </c>
      <c r="F534" s="140" t="s">
        <v>2962</v>
      </c>
      <c r="G534" s="141" t="s">
        <v>631</v>
      </c>
      <c r="H534" s="142">
        <v>5</v>
      </c>
      <c r="I534" s="143"/>
      <c r="J534" s="144">
        <f>ROUND(I534*H534,2)</f>
        <v>0</v>
      </c>
      <c r="K534" s="140" t="s">
        <v>381</v>
      </c>
      <c r="L534" s="32"/>
      <c r="M534" s="145" t="s">
        <v>1</v>
      </c>
      <c r="N534" s="146" t="s">
        <v>41</v>
      </c>
      <c r="P534" s="147">
        <f>O534*H534</f>
        <v>0</v>
      </c>
      <c r="Q534" s="147">
        <v>0</v>
      </c>
      <c r="R534" s="147">
        <f>Q534*H534</f>
        <v>0</v>
      </c>
      <c r="S534" s="147">
        <v>0</v>
      </c>
      <c r="T534" s="148">
        <f>S534*H534</f>
        <v>0</v>
      </c>
      <c r="AR534" s="149" t="s">
        <v>382</v>
      </c>
      <c r="AT534" s="149" t="s">
        <v>377</v>
      </c>
      <c r="AU534" s="149" t="s">
        <v>83</v>
      </c>
      <c r="AY534" s="17" t="s">
        <v>375</v>
      </c>
      <c r="BE534" s="150">
        <f>IF(N534="základní",J534,0)</f>
        <v>0</v>
      </c>
      <c r="BF534" s="150">
        <f>IF(N534="snížená",J534,0)</f>
        <v>0</v>
      </c>
      <c r="BG534" s="150">
        <f>IF(N534="zákl. přenesená",J534,0)</f>
        <v>0</v>
      </c>
      <c r="BH534" s="150">
        <f>IF(N534="sníž. přenesená",J534,0)</f>
        <v>0</v>
      </c>
      <c r="BI534" s="150">
        <f>IF(N534="nulová",J534,0)</f>
        <v>0</v>
      </c>
      <c r="BJ534" s="17" t="s">
        <v>83</v>
      </c>
      <c r="BK534" s="150">
        <f>ROUND(I534*H534,2)</f>
        <v>0</v>
      </c>
      <c r="BL534" s="17" t="s">
        <v>382</v>
      </c>
      <c r="BM534" s="149" t="s">
        <v>6053</v>
      </c>
    </row>
    <row r="535" spans="2:65" s="12" customFormat="1" ht="11.25" x14ac:dyDescent="0.2">
      <c r="B535" s="151"/>
      <c r="D535" s="152" t="s">
        <v>384</v>
      </c>
      <c r="E535" s="153" t="s">
        <v>1</v>
      </c>
      <c r="F535" s="154" t="s">
        <v>83</v>
      </c>
      <c r="H535" s="155">
        <v>1</v>
      </c>
      <c r="I535" s="156"/>
      <c r="L535" s="151"/>
      <c r="M535" s="157"/>
      <c r="T535" s="158"/>
      <c r="AT535" s="153" t="s">
        <v>384</v>
      </c>
      <c r="AU535" s="153" t="s">
        <v>83</v>
      </c>
      <c r="AV535" s="12" t="s">
        <v>85</v>
      </c>
      <c r="AW535" s="12" t="s">
        <v>32</v>
      </c>
      <c r="AX535" s="12" t="s">
        <v>76</v>
      </c>
      <c r="AY535" s="153" t="s">
        <v>375</v>
      </c>
    </row>
    <row r="536" spans="2:65" s="12" customFormat="1" ht="11.25" x14ac:dyDescent="0.2">
      <c r="B536" s="151"/>
      <c r="D536" s="152" t="s">
        <v>384</v>
      </c>
      <c r="E536" s="153" t="s">
        <v>1</v>
      </c>
      <c r="F536" s="154" t="s">
        <v>83</v>
      </c>
      <c r="H536" s="155">
        <v>1</v>
      </c>
      <c r="I536" s="156"/>
      <c r="L536" s="151"/>
      <c r="M536" s="157"/>
      <c r="T536" s="158"/>
      <c r="AT536" s="153" t="s">
        <v>384</v>
      </c>
      <c r="AU536" s="153" t="s">
        <v>83</v>
      </c>
      <c r="AV536" s="12" t="s">
        <v>85</v>
      </c>
      <c r="AW536" s="12" t="s">
        <v>32</v>
      </c>
      <c r="AX536" s="12" t="s">
        <v>76</v>
      </c>
      <c r="AY536" s="153" t="s">
        <v>375</v>
      </c>
    </row>
    <row r="537" spans="2:65" s="12" customFormat="1" ht="11.25" x14ac:dyDescent="0.2">
      <c r="B537" s="151"/>
      <c r="D537" s="152" t="s">
        <v>384</v>
      </c>
      <c r="E537" s="153" t="s">
        <v>1</v>
      </c>
      <c r="F537" s="154" t="s">
        <v>83</v>
      </c>
      <c r="H537" s="155">
        <v>1</v>
      </c>
      <c r="I537" s="156"/>
      <c r="L537" s="151"/>
      <c r="M537" s="157"/>
      <c r="T537" s="158"/>
      <c r="AT537" s="153" t="s">
        <v>384</v>
      </c>
      <c r="AU537" s="153" t="s">
        <v>83</v>
      </c>
      <c r="AV537" s="12" t="s">
        <v>85</v>
      </c>
      <c r="AW537" s="12" t="s">
        <v>32</v>
      </c>
      <c r="AX537" s="12" t="s">
        <v>76</v>
      </c>
      <c r="AY537" s="153" t="s">
        <v>375</v>
      </c>
    </row>
    <row r="538" spans="2:65" s="12" customFormat="1" ht="11.25" x14ac:dyDescent="0.2">
      <c r="B538" s="151"/>
      <c r="D538" s="152" t="s">
        <v>384</v>
      </c>
      <c r="E538" s="153" t="s">
        <v>1</v>
      </c>
      <c r="F538" s="154" t="s">
        <v>83</v>
      </c>
      <c r="H538" s="155">
        <v>1</v>
      </c>
      <c r="I538" s="156"/>
      <c r="L538" s="151"/>
      <c r="M538" s="157"/>
      <c r="T538" s="158"/>
      <c r="AT538" s="153" t="s">
        <v>384</v>
      </c>
      <c r="AU538" s="153" t="s">
        <v>83</v>
      </c>
      <c r="AV538" s="12" t="s">
        <v>85</v>
      </c>
      <c r="AW538" s="12" t="s">
        <v>32</v>
      </c>
      <c r="AX538" s="12" t="s">
        <v>76</v>
      </c>
      <c r="AY538" s="153" t="s">
        <v>375</v>
      </c>
    </row>
    <row r="539" spans="2:65" s="12" customFormat="1" ht="11.25" x14ac:dyDescent="0.2">
      <c r="B539" s="151"/>
      <c r="D539" s="152" t="s">
        <v>384</v>
      </c>
      <c r="E539" s="153" t="s">
        <v>1</v>
      </c>
      <c r="F539" s="154" t="s">
        <v>83</v>
      </c>
      <c r="H539" s="155">
        <v>1</v>
      </c>
      <c r="I539" s="156"/>
      <c r="L539" s="151"/>
      <c r="M539" s="157"/>
      <c r="T539" s="158"/>
      <c r="AT539" s="153" t="s">
        <v>384</v>
      </c>
      <c r="AU539" s="153" t="s">
        <v>83</v>
      </c>
      <c r="AV539" s="12" t="s">
        <v>85</v>
      </c>
      <c r="AW539" s="12" t="s">
        <v>32</v>
      </c>
      <c r="AX539" s="12" t="s">
        <v>76</v>
      </c>
      <c r="AY539" s="153" t="s">
        <v>375</v>
      </c>
    </row>
    <row r="540" spans="2:65" s="13" customFormat="1" ht="11.25" x14ac:dyDescent="0.2">
      <c r="B540" s="159"/>
      <c r="D540" s="152" t="s">
        <v>384</v>
      </c>
      <c r="E540" s="160" t="s">
        <v>1</v>
      </c>
      <c r="F540" s="161" t="s">
        <v>387</v>
      </c>
      <c r="H540" s="162">
        <v>5</v>
      </c>
      <c r="I540" s="163"/>
      <c r="L540" s="159"/>
      <c r="M540" s="164"/>
      <c r="T540" s="165"/>
      <c r="AT540" s="160" t="s">
        <v>384</v>
      </c>
      <c r="AU540" s="160" t="s">
        <v>83</v>
      </c>
      <c r="AV540" s="13" t="s">
        <v>382</v>
      </c>
      <c r="AW540" s="13" t="s">
        <v>32</v>
      </c>
      <c r="AX540" s="13" t="s">
        <v>83</v>
      </c>
      <c r="AY540" s="160" t="s">
        <v>375</v>
      </c>
    </row>
    <row r="541" spans="2:65" s="14" customFormat="1" ht="11.25" x14ac:dyDescent="0.2">
      <c r="B541" s="166"/>
      <c r="D541" s="152" t="s">
        <v>384</v>
      </c>
      <c r="E541" s="167" t="s">
        <v>1</v>
      </c>
      <c r="F541" s="168" t="s">
        <v>2840</v>
      </c>
      <c r="H541" s="167" t="s">
        <v>1</v>
      </c>
      <c r="I541" s="169"/>
      <c r="L541" s="166"/>
      <c r="M541" s="170"/>
      <c r="T541" s="171"/>
      <c r="AT541" s="167" t="s">
        <v>384</v>
      </c>
      <c r="AU541" s="167" t="s">
        <v>83</v>
      </c>
      <c r="AV541" s="14" t="s">
        <v>83</v>
      </c>
      <c r="AW541" s="14" t="s">
        <v>32</v>
      </c>
      <c r="AX541" s="14" t="s">
        <v>76</v>
      </c>
      <c r="AY541" s="167" t="s">
        <v>375</v>
      </c>
    </row>
    <row r="542" spans="2:65" s="1" customFormat="1" ht="16.5" customHeight="1" x14ac:dyDescent="0.2">
      <c r="B542" s="32"/>
      <c r="C542" s="138" t="s">
        <v>719</v>
      </c>
      <c r="D542" s="138" t="s">
        <v>377</v>
      </c>
      <c r="E542" s="139" t="s">
        <v>6054</v>
      </c>
      <c r="F542" s="140" t="s">
        <v>6055</v>
      </c>
      <c r="G542" s="141" t="s">
        <v>631</v>
      </c>
      <c r="H542" s="142">
        <v>1</v>
      </c>
      <c r="I542" s="143"/>
      <c r="J542" s="144">
        <f>ROUND(I542*H542,2)</f>
        <v>0</v>
      </c>
      <c r="K542" s="140" t="s">
        <v>381</v>
      </c>
      <c r="L542" s="32"/>
      <c r="M542" s="145" t="s">
        <v>1</v>
      </c>
      <c r="N542" s="146" t="s">
        <v>41</v>
      </c>
      <c r="P542" s="147">
        <f>O542*H542</f>
        <v>0</v>
      </c>
      <c r="Q542" s="147">
        <v>0</v>
      </c>
      <c r="R542" s="147">
        <f>Q542*H542</f>
        <v>0</v>
      </c>
      <c r="S542" s="147">
        <v>0</v>
      </c>
      <c r="T542" s="148">
        <f>S542*H542</f>
        <v>0</v>
      </c>
      <c r="AR542" s="149" t="s">
        <v>382</v>
      </c>
      <c r="AT542" s="149" t="s">
        <v>377</v>
      </c>
      <c r="AU542" s="149" t="s">
        <v>83</v>
      </c>
      <c r="AY542" s="17" t="s">
        <v>375</v>
      </c>
      <c r="BE542" s="150">
        <f>IF(N542="základní",J542,0)</f>
        <v>0</v>
      </c>
      <c r="BF542" s="150">
        <f>IF(N542="snížená",J542,0)</f>
        <v>0</v>
      </c>
      <c r="BG542" s="150">
        <f>IF(N542="zákl. přenesená",J542,0)</f>
        <v>0</v>
      </c>
      <c r="BH542" s="150">
        <f>IF(N542="sníž. přenesená",J542,0)</f>
        <v>0</v>
      </c>
      <c r="BI542" s="150">
        <f>IF(N542="nulová",J542,0)</f>
        <v>0</v>
      </c>
      <c r="BJ542" s="17" t="s">
        <v>83</v>
      </c>
      <c r="BK542" s="150">
        <f>ROUND(I542*H542,2)</f>
        <v>0</v>
      </c>
      <c r="BL542" s="17" t="s">
        <v>382</v>
      </c>
      <c r="BM542" s="149" t="s">
        <v>6056</v>
      </c>
    </row>
    <row r="543" spans="2:65" s="12" customFormat="1" ht="11.25" x14ac:dyDescent="0.2">
      <c r="B543" s="151"/>
      <c r="D543" s="152" t="s">
        <v>384</v>
      </c>
      <c r="E543" s="153" t="s">
        <v>1</v>
      </c>
      <c r="F543" s="154" t="s">
        <v>83</v>
      </c>
      <c r="H543" s="155">
        <v>1</v>
      </c>
      <c r="I543" s="156"/>
      <c r="L543" s="151"/>
      <c r="M543" s="157"/>
      <c r="T543" s="158"/>
      <c r="AT543" s="153" t="s">
        <v>384</v>
      </c>
      <c r="AU543" s="153" t="s">
        <v>83</v>
      </c>
      <c r="AV543" s="12" t="s">
        <v>85</v>
      </c>
      <c r="AW543" s="12" t="s">
        <v>32</v>
      </c>
      <c r="AX543" s="12" t="s">
        <v>83</v>
      </c>
      <c r="AY543" s="153" t="s">
        <v>375</v>
      </c>
    </row>
    <row r="544" spans="2:65" s="14" customFormat="1" ht="11.25" x14ac:dyDescent="0.2">
      <c r="B544" s="166"/>
      <c r="D544" s="152" t="s">
        <v>384</v>
      </c>
      <c r="E544" s="167" t="s">
        <v>1</v>
      </c>
      <c r="F544" s="168" t="s">
        <v>2840</v>
      </c>
      <c r="H544" s="167" t="s">
        <v>1</v>
      </c>
      <c r="I544" s="169"/>
      <c r="L544" s="166"/>
      <c r="M544" s="170"/>
      <c r="T544" s="171"/>
      <c r="AT544" s="167" t="s">
        <v>384</v>
      </c>
      <c r="AU544" s="167" t="s">
        <v>83</v>
      </c>
      <c r="AV544" s="14" t="s">
        <v>83</v>
      </c>
      <c r="AW544" s="14" t="s">
        <v>32</v>
      </c>
      <c r="AX544" s="14" t="s">
        <v>76</v>
      </c>
      <c r="AY544" s="167" t="s">
        <v>375</v>
      </c>
    </row>
    <row r="545" spans="2:65" s="1" customFormat="1" ht="16.5" customHeight="1" x14ac:dyDescent="0.2">
      <c r="B545" s="32"/>
      <c r="C545" s="138" t="s">
        <v>723</v>
      </c>
      <c r="D545" s="138" t="s">
        <v>377</v>
      </c>
      <c r="E545" s="139" t="s">
        <v>2964</v>
      </c>
      <c r="F545" s="140" t="s">
        <v>2965</v>
      </c>
      <c r="G545" s="141" t="s">
        <v>631</v>
      </c>
      <c r="H545" s="142">
        <v>61</v>
      </c>
      <c r="I545" s="143"/>
      <c r="J545" s="144">
        <f>ROUND(I545*H545,2)</f>
        <v>0</v>
      </c>
      <c r="K545" s="140" t="s">
        <v>381</v>
      </c>
      <c r="L545" s="32"/>
      <c r="M545" s="145" t="s">
        <v>1</v>
      </c>
      <c r="N545" s="146" t="s">
        <v>41</v>
      </c>
      <c r="P545" s="147">
        <f>O545*H545</f>
        <v>0</v>
      </c>
      <c r="Q545" s="147">
        <v>0</v>
      </c>
      <c r="R545" s="147">
        <f>Q545*H545</f>
        <v>0</v>
      </c>
      <c r="S545" s="147">
        <v>0</v>
      </c>
      <c r="T545" s="148">
        <f>S545*H545</f>
        <v>0</v>
      </c>
      <c r="AR545" s="149" t="s">
        <v>382</v>
      </c>
      <c r="AT545" s="149" t="s">
        <v>377</v>
      </c>
      <c r="AU545" s="149" t="s">
        <v>83</v>
      </c>
      <c r="AY545" s="17" t="s">
        <v>375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7" t="s">
        <v>83</v>
      </c>
      <c r="BK545" s="150">
        <f>ROUND(I545*H545,2)</f>
        <v>0</v>
      </c>
      <c r="BL545" s="17" t="s">
        <v>382</v>
      </c>
      <c r="BM545" s="149" t="s">
        <v>6057</v>
      </c>
    </row>
    <row r="546" spans="2:65" s="12" customFormat="1" ht="11.25" x14ac:dyDescent="0.2">
      <c r="B546" s="151"/>
      <c r="D546" s="152" t="s">
        <v>384</v>
      </c>
      <c r="E546" s="153" t="s">
        <v>1</v>
      </c>
      <c r="F546" s="154" t="s">
        <v>529</v>
      </c>
      <c r="H546" s="155">
        <v>20</v>
      </c>
      <c r="I546" s="156"/>
      <c r="L546" s="151"/>
      <c r="M546" s="157"/>
      <c r="T546" s="158"/>
      <c r="AT546" s="153" t="s">
        <v>384</v>
      </c>
      <c r="AU546" s="153" t="s">
        <v>83</v>
      </c>
      <c r="AV546" s="12" t="s">
        <v>85</v>
      </c>
      <c r="AW546" s="12" t="s">
        <v>32</v>
      </c>
      <c r="AX546" s="12" t="s">
        <v>76</v>
      </c>
      <c r="AY546" s="153" t="s">
        <v>375</v>
      </c>
    </row>
    <row r="547" spans="2:65" s="12" customFormat="1" ht="11.25" x14ac:dyDescent="0.2">
      <c r="B547" s="151"/>
      <c r="D547" s="152" t="s">
        <v>384</v>
      </c>
      <c r="E547" s="153" t="s">
        <v>1</v>
      </c>
      <c r="F547" s="154" t="s">
        <v>529</v>
      </c>
      <c r="H547" s="155">
        <v>20</v>
      </c>
      <c r="I547" s="156"/>
      <c r="L547" s="151"/>
      <c r="M547" s="157"/>
      <c r="T547" s="158"/>
      <c r="AT547" s="153" t="s">
        <v>384</v>
      </c>
      <c r="AU547" s="153" t="s">
        <v>83</v>
      </c>
      <c r="AV547" s="12" t="s">
        <v>85</v>
      </c>
      <c r="AW547" s="12" t="s">
        <v>32</v>
      </c>
      <c r="AX547" s="12" t="s">
        <v>76</v>
      </c>
      <c r="AY547" s="153" t="s">
        <v>375</v>
      </c>
    </row>
    <row r="548" spans="2:65" s="12" customFormat="1" ht="11.25" x14ac:dyDescent="0.2">
      <c r="B548" s="151"/>
      <c r="D548" s="152" t="s">
        <v>384</v>
      </c>
      <c r="E548" s="153" t="s">
        <v>1</v>
      </c>
      <c r="F548" s="154" t="s">
        <v>451</v>
      </c>
      <c r="H548" s="155">
        <v>11</v>
      </c>
      <c r="I548" s="156"/>
      <c r="L548" s="151"/>
      <c r="M548" s="157"/>
      <c r="T548" s="158"/>
      <c r="AT548" s="153" t="s">
        <v>384</v>
      </c>
      <c r="AU548" s="153" t="s">
        <v>83</v>
      </c>
      <c r="AV548" s="12" t="s">
        <v>85</v>
      </c>
      <c r="AW548" s="12" t="s">
        <v>32</v>
      </c>
      <c r="AX548" s="12" t="s">
        <v>76</v>
      </c>
      <c r="AY548" s="153" t="s">
        <v>375</v>
      </c>
    </row>
    <row r="549" spans="2:65" s="12" customFormat="1" ht="11.25" x14ac:dyDescent="0.2">
      <c r="B549" s="151"/>
      <c r="D549" s="152" t="s">
        <v>384</v>
      </c>
      <c r="E549" s="153" t="s">
        <v>1</v>
      </c>
      <c r="F549" s="154" t="s">
        <v>435</v>
      </c>
      <c r="H549" s="155">
        <v>10</v>
      </c>
      <c r="I549" s="156"/>
      <c r="L549" s="151"/>
      <c r="M549" s="157"/>
      <c r="T549" s="158"/>
      <c r="AT549" s="153" t="s">
        <v>384</v>
      </c>
      <c r="AU549" s="153" t="s">
        <v>83</v>
      </c>
      <c r="AV549" s="12" t="s">
        <v>85</v>
      </c>
      <c r="AW549" s="12" t="s">
        <v>32</v>
      </c>
      <c r="AX549" s="12" t="s">
        <v>76</v>
      </c>
      <c r="AY549" s="153" t="s">
        <v>375</v>
      </c>
    </row>
    <row r="550" spans="2:65" s="13" customFormat="1" ht="11.25" x14ac:dyDescent="0.2">
      <c r="B550" s="159"/>
      <c r="D550" s="152" t="s">
        <v>384</v>
      </c>
      <c r="E550" s="160" t="s">
        <v>1</v>
      </c>
      <c r="F550" s="161" t="s">
        <v>387</v>
      </c>
      <c r="H550" s="162">
        <v>61</v>
      </c>
      <c r="I550" s="163"/>
      <c r="L550" s="159"/>
      <c r="M550" s="164"/>
      <c r="T550" s="165"/>
      <c r="AT550" s="160" t="s">
        <v>384</v>
      </c>
      <c r="AU550" s="160" t="s">
        <v>83</v>
      </c>
      <c r="AV550" s="13" t="s">
        <v>382</v>
      </c>
      <c r="AW550" s="13" t="s">
        <v>32</v>
      </c>
      <c r="AX550" s="13" t="s">
        <v>83</v>
      </c>
      <c r="AY550" s="160" t="s">
        <v>375</v>
      </c>
    </row>
    <row r="551" spans="2:65" s="14" customFormat="1" ht="11.25" x14ac:dyDescent="0.2">
      <c r="B551" s="166"/>
      <c r="D551" s="152" t="s">
        <v>384</v>
      </c>
      <c r="E551" s="167" t="s">
        <v>1</v>
      </c>
      <c r="F551" s="168" t="s">
        <v>2933</v>
      </c>
      <c r="H551" s="167" t="s">
        <v>1</v>
      </c>
      <c r="I551" s="169"/>
      <c r="L551" s="166"/>
      <c r="M551" s="170"/>
      <c r="T551" s="171"/>
      <c r="AT551" s="167" t="s">
        <v>384</v>
      </c>
      <c r="AU551" s="167" t="s">
        <v>83</v>
      </c>
      <c r="AV551" s="14" t="s">
        <v>83</v>
      </c>
      <c r="AW551" s="14" t="s">
        <v>32</v>
      </c>
      <c r="AX551" s="14" t="s">
        <v>76</v>
      </c>
      <c r="AY551" s="167" t="s">
        <v>375</v>
      </c>
    </row>
    <row r="552" spans="2:65" s="1" customFormat="1" ht="16.5" customHeight="1" x14ac:dyDescent="0.2">
      <c r="B552" s="32"/>
      <c r="C552" s="138" t="s">
        <v>729</v>
      </c>
      <c r="D552" s="138" t="s">
        <v>377</v>
      </c>
      <c r="E552" s="139" t="s">
        <v>6058</v>
      </c>
      <c r="F552" s="140" t="s">
        <v>6059</v>
      </c>
      <c r="G552" s="141" t="s">
        <v>631</v>
      </c>
      <c r="H552" s="142">
        <v>56</v>
      </c>
      <c r="I552" s="143"/>
      <c r="J552" s="144">
        <f>ROUND(I552*H552,2)</f>
        <v>0</v>
      </c>
      <c r="K552" s="140" t="s">
        <v>381</v>
      </c>
      <c r="L552" s="32"/>
      <c r="M552" s="145" t="s">
        <v>1</v>
      </c>
      <c r="N552" s="146" t="s">
        <v>41</v>
      </c>
      <c r="P552" s="147">
        <f>O552*H552</f>
        <v>0</v>
      </c>
      <c r="Q552" s="147">
        <v>0</v>
      </c>
      <c r="R552" s="147">
        <f>Q552*H552</f>
        <v>0</v>
      </c>
      <c r="S552" s="147">
        <v>0</v>
      </c>
      <c r="T552" s="148">
        <f>S552*H552</f>
        <v>0</v>
      </c>
      <c r="AR552" s="149" t="s">
        <v>382</v>
      </c>
      <c r="AT552" s="149" t="s">
        <v>377</v>
      </c>
      <c r="AU552" s="149" t="s">
        <v>83</v>
      </c>
      <c r="AY552" s="17" t="s">
        <v>375</v>
      </c>
      <c r="BE552" s="150">
        <f>IF(N552="základní",J552,0)</f>
        <v>0</v>
      </c>
      <c r="BF552" s="150">
        <f>IF(N552="snížená",J552,0)</f>
        <v>0</v>
      </c>
      <c r="BG552" s="150">
        <f>IF(N552="zákl. přenesená",J552,0)</f>
        <v>0</v>
      </c>
      <c r="BH552" s="150">
        <f>IF(N552="sníž. přenesená",J552,0)</f>
        <v>0</v>
      </c>
      <c r="BI552" s="150">
        <f>IF(N552="nulová",J552,0)</f>
        <v>0</v>
      </c>
      <c r="BJ552" s="17" t="s">
        <v>83</v>
      </c>
      <c r="BK552" s="150">
        <f>ROUND(I552*H552,2)</f>
        <v>0</v>
      </c>
      <c r="BL552" s="17" t="s">
        <v>382</v>
      </c>
      <c r="BM552" s="149" t="s">
        <v>6060</v>
      </c>
    </row>
    <row r="553" spans="2:65" s="12" customFormat="1" ht="11.25" x14ac:dyDescent="0.2">
      <c r="B553" s="151"/>
      <c r="D553" s="152" t="s">
        <v>384</v>
      </c>
      <c r="E553" s="153" t="s">
        <v>1</v>
      </c>
      <c r="F553" s="154" t="s">
        <v>463</v>
      </c>
      <c r="H553" s="155">
        <v>12</v>
      </c>
      <c r="I553" s="156"/>
      <c r="L553" s="151"/>
      <c r="M553" s="157"/>
      <c r="T553" s="158"/>
      <c r="AT553" s="153" t="s">
        <v>384</v>
      </c>
      <c r="AU553" s="153" t="s">
        <v>83</v>
      </c>
      <c r="AV553" s="12" t="s">
        <v>85</v>
      </c>
      <c r="AW553" s="12" t="s">
        <v>32</v>
      </c>
      <c r="AX553" s="12" t="s">
        <v>76</v>
      </c>
      <c r="AY553" s="153" t="s">
        <v>375</v>
      </c>
    </row>
    <row r="554" spans="2:65" s="12" customFormat="1" ht="11.25" x14ac:dyDescent="0.2">
      <c r="B554" s="151"/>
      <c r="D554" s="152" t="s">
        <v>384</v>
      </c>
      <c r="E554" s="153" t="s">
        <v>1</v>
      </c>
      <c r="F554" s="154" t="s">
        <v>473</v>
      </c>
      <c r="H554" s="155">
        <v>14</v>
      </c>
      <c r="I554" s="156"/>
      <c r="L554" s="151"/>
      <c r="M554" s="157"/>
      <c r="T554" s="158"/>
      <c r="AT554" s="153" t="s">
        <v>384</v>
      </c>
      <c r="AU554" s="153" t="s">
        <v>83</v>
      </c>
      <c r="AV554" s="12" t="s">
        <v>85</v>
      </c>
      <c r="AW554" s="12" t="s">
        <v>32</v>
      </c>
      <c r="AX554" s="12" t="s">
        <v>76</v>
      </c>
      <c r="AY554" s="153" t="s">
        <v>375</v>
      </c>
    </row>
    <row r="555" spans="2:65" s="12" customFormat="1" ht="11.25" x14ac:dyDescent="0.2">
      <c r="B555" s="151"/>
      <c r="D555" s="152" t="s">
        <v>384</v>
      </c>
      <c r="E555" s="153" t="s">
        <v>1</v>
      </c>
      <c r="F555" s="154" t="s">
        <v>418</v>
      </c>
      <c r="H555" s="155">
        <v>7</v>
      </c>
      <c r="I555" s="156"/>
      <c r="L555" s="151"/>
      <c r="M555" s="157"/>
      <c r="T555" s="158"/>
      <c r="AT555" s="153" t="s">
        <v>384</v>
      </c>
      <c r="AU555" s="153" t="s">
        <v>83</v>
      </c>
      <c r="AV555" s="12" t="s">
        <v>85</v>
      </c>
      <c r="AW555" s="12" t="s">
        <v>32</v>
      </c>
      <c r="AX555" s="12" t="s">
        <v>76</v>
      </c>
      <c r="AY555" s="153" t="s">
        <v>375</v>
      </c>
    </row>
    <row r="556" spans="2:65" s="12" customFormat="1" ht="11.25" x14ac:dyDescent="0.2">
      <c r="B556" s="151"/>
      <c r="D556" s="152" t="s">
        <v>384</v>
      </c>
      <c r="E556" s="153" t="s">
        <v>1</v>
      </c>
      <c r="F556" s="154" t="s">
        <v>529</v>
      </c>
      <c r="H556" s="155">
        <v>20</v>
      </c>
      <c r="I556" s="156"/>
      <c r="L556" s="151"/>
      <c r="M556" s="157"/>
      <c r="T556" s="158"/>
      <c r="AT556" s="153" t="s">
        <v>384</v>
      </c>
      <c r="AU556" s="153" t="s">
        <v>83</v>
      </c>
      <c r="AV556" s="12" t="s">
        <v>85</v>
      </c>
      <c r="AW556" s="12" t="s">
        <v>32</v>
      </c>
      <c r="AX556" s="12" t="s">
        <v>76</v>
      </c>
      <c r="AY556" s="153" t="s">
        <v>375</v>
      </c>
    </row>
    <row r="557" spans="2:65" s="12" customFormat="1" ht="11.25" x14ac:dyDescent="0.2">
      <c r="B557" s="151"/>
      <c r="D557" s="152" t="s">
        <v>384</v>
      </c>
      <c r="E557" s="153" t="s">
        <v>1</v>
      </c>
      <c r="F557" s="154" t="s">
        <v>93</v>
      </c>
      <c r="H557" s="155">
        <v>3</v>
      </c>
      <c r="I557" s="156"/>
      <c r="L557" s="151"/>
      <c r="M557" s="157"/>
      <c r="T557" s="158"/>
      <c r="AT557" s="153" t="s">
        <v>384</v>
      </c>
      <c r="AU557" s="153" t="s">
        <v>83</v>
      </c>
      <c r="AV557" s="12" t="s">
        <v>85</v>
      </c>
      <c r="AW557" s="12" t="s">
        <v>32</v>
      </c>
      <c r="AX557" s="12" t="s">
        <v>76</v>
      </c>
      <c r="AY557" s="153" t="s">
        <v>375</v>
      </c>
    </row>
    <row r="558" spans="2:65" s="13" customFormat="1" ht="11.25" x14ac:dyDescent="0.2">
      <c r="B558" s="159"/>
      <c r="D558" s="152" t="s">
        <v>384</v>
      </c>
      <c r="E558" s="160" t="s">
        <v>1</v>
      </c>
      <c r="F558" s="161" t="s">
        <v>387</v>
      </c>
      <c r="H558" s="162">
        <v>56</v>
      </c>
      <c r="I558" s="163"/>
      <c r="L558" s="159"/>
      <c r="M558" s="164"/>
      <c r="T558" s="165"/>
      <c r="AT558" s="160" t="s">
        <v>384</v>
      </c>
      <c r="AU558" s="160" t="s">
        <v>83</v>
      </c>
      <c r="AV558" s="13" t="s">
        <v>382</v>
      </c>
      <c r="AW558" s="13" t="s">
        <v>32</v>
      </c>
      <c r="AX558" s="13" t="s">
        <v>83</v>
      </c>
      <c r="AY558" s="160" t="s">
        <v>375</v>
      </c>
    </row>
    <row r="559" spans="2:65" s="14" customFormat="1" ht="11.25" x14ac:dyDescent="0.2">
      <c r="B559" s="166"/>
      <c r="D559" s="152" t="s">
        <v>384</v>
      </c>
      <c r="E559" s="167" t="s">
        <v>1</v>
      </c>
      <c r="F559" s="168" t="s">
        <v>2933</v>
      </c>
      <c r="H559" s="167" t="s">
        <v>1</v>
      </c>
      <c r="I559" s="169"/>
      <c r="L559" s="166"/>
      <c r="M559" s="170"/>
      <c r="T559" s="171"/>
      <c r="AT559" s="167" t="s">
        <v>384</v>
      </c>
      <c r="AU559" s="167" t="s">
        <v>83</v>
      </c>
      <c r="AV559" s="14" t="s">
        <v>83</v>
      </c>
      <c r="AW559" s="14" t="s">
        <v>32</v>
      </c>
      <c r="AX559" s="14" t="s">
        <v>76</v>
      </c>
      <c r="AY559" s="167" t="s">
        <v>375</v>
      </c>
    </row>
    <row r="560" spans="2:65" s="1" customFormat="1" ht="16.5" customHeight="1" x14ac:dyDescent="0.2">
      <c r="B560" s="32"/>
      <c r="C560" s="138" t="s">
        <v>733</v>
      </c>
      <c r="D560" s="138" t="s">
        <v>377</v>
      </c>
      <c r="E560" s="139" t="s">
        <v>6061</v>
      </c>
      <c r="F560" s="140" t="s">
        <v>6062</v>
      </c>
      <c r="G560" s="141" t="s">
        <v>631</v>
      </c>
      <c r="H560" s="142">
        <v>3</v>
      </c>
      <c r="I560" s="143"/>
      <c r="J560" s="144">
        <f>ROUND(I560*H560,2)</f>
        <v>0</v>
      </c>
      <c r="K560" s="140" t="s">
        <v>381</v>
      </c>
      <c r="L560" s="32"/>
      <c r="M560" s="145" t="s">
        <v>1</v>
      </c>
      <c r="N560" s="146" t="s">
        <v>41</v>
      </c>
      <c r="P560" s="147">
        <f>O560*H560</f>
        <v>0</v>
      </c>
      <c r="Q560" s="147">
        <v>0</v>
      </c>
      <c r="R560" s="147">
        <f>Q560*H560</f>
        <v>0</v>
      </c>
      <c r="S560" s="147">
        <v>0</v>
      </c>
      <c r="T560" s="148">
        <f>S560*H560</f>
        <v>0</v>
      </c>
      <c r="AR560" s="149" t="s">
        <v>382</v>
      </c>
      <c r="AT560" s="149" t="s">
        <v>377</v>
      </c>
      <c r="AU560" s="149" t="s">
        <v>83</v>
      </c>
      <c r="AY560" s="17" t="s">
        <v>375</v>
      </c>
      <c r="BE560" s="150">
        <f>IF(N560="základní",J560,0)</f>
        <v>0</v>
      </c>
      <c r="BF560" s="150">
        <f>IF(N560="snížená",J560,0)</f>
        <v>0</v>
      </c>
      <c r="BG560" s="150">
        <f>IF(N560="zákl. přenesená",J560,0)</f>
        <v>0</v>
      </c>
      <c r="BH560" s="150">
        <f>IF(N560="sníž. přenesená",J560,0)</f>
        <v>0</v>
      </c>
      <c r="BI560" s="150">
        <f>IF(N560="nulová",J560,0)</f>
        <v>0</v>
      </c>
      <c r="BJ560" s="17" t="s">
        <v>83</v>
      </c>
      <c r="BK560" s="150">
        <f>ROUND(I560*H560,2)</f>
        <v>0</v>
      </c>
      <c r="BL560" s="17" t="s">
        <v>382</v>
      </c>
      <c r="BM560" s="149" t="s">
        <v>6063</v>
      </c>
    </row>
    <row r="561" spans="2:65" s="12" customFormat="1" ht="11.25" x14ac:dyDescent="0.2">
      <c r="B561" s="151"/>
      <c r="D561" s="152" t="s">
        <v>384</v>
      </c>
      <c r="E561" s="153" t="s">
        <v>1</v>
      </c>
      <c r="F561" s="154" t="s">
        <v>93</v>
      </c>
      <c r="H561" s="155">
        <v>3</v>
      </c>
      <c r="I561" s="156"/>
      <c r="L561" s="151"/>
      <c r="M561" s="157"/>
      <c r="T561" s="158"/>
      <c r="AT561" s="153" t="s">
        <v>384</v>
      </c>
      <c r="AU561" s="153" t="s">
        <v>83</v>
      </c>
      <c r="AV561" s="12" t="s">
        <v>85</v>
      </c>
      <c r="AW561" s="12" t="s">
        <v>32</v>
      </c>
      <c r="AX561" s="12" t="s">
        <v>83</v>
      </c>
      <c r="AY561" s="153" t="s">
        <v>375</v>
      </c>
    </row>
    <row r="562" spans="2:65" s="14" customFormat="1" ht="11.25" x14ac:dyDescent="0.2">
      <c r="B562" s="166"/>
      <c r="D562" s="152" t="s">
        <v>384</v>
      </c>
      <c r="E562" s="167" t="s">
        <v>1</v>
      </c>
      <c r="F562" s="168" t="s">
        <v>2933</v>
      </c>
      <c r="H562" s="167" t="s">
        <v>1</v>
      </c>
      <c r="I562" s="169"/>
      <c r="L562" s="166"/>
      <c r="M562" s="170"/>
      <c r="T562" s="171"/>
      <c r="AT562" s="167" t="s">
        <v>384</v>
      </c>
      <c r="AU562" s="167" t="s">
        <v>83</v>
      </c>
      <c r="AV562" s="14" t="s">
        <v>83</v>
      </c>
      <c r="AW562" s="14" t="s">
        <v>32</v>
      </c>
      <c r="AX562" s="14" t="s">
        <v>76</v>
      </c>
      <c r="AY562" s="167" t="s">
        <v>375</v>
      </c>
    </row>
    <row r="563" spans="2:65" s="1" customFormat="1" ht="16.5" customHeight="1" x14ac:dyDescent="0.2">
      <c r="B563" s="32"/>
      <c r="C563" s="138" t="s">
        <v>756</v>
      </c>
      <c r="D563" s="138" t="s">
        <v>377</v>
      </c>
      <c r="E563" s="139" t="s">
        <v>2967</v>
      </c>
      <c r="F563" s="140" t="s">
        <v>2968</v>
      </c>
      <c r="G563" s="141" t="s">
        <v>631</v>
      </c>
      <c r="H563" s="142">
        <v>16</v>
      </c>
      <c r="I563" s="143"/>
      <c r="J563" s="144">
        <f>ROUND(I563*H563,2)</f>
        <v>0</v>
      </c>
      <c r="K563" s="140" t="s">
        <v>381</v>
      </c>
      <c r="L563" s="32"/>
      <c r="M563" s="145" t="s">
        <v>1</v>
      </c>
      <c r="N563" s="146" t="s">
        <v>41</v>
      </c>
      <c r="P563" s="147">
        <f>O563*H563</f>
        <v>0</v>
      </c>
      <c r="Q563" s="147">
        <v>0</v>
      </c>
      <c r="R563" s="147">
        <f>Q563*H563</f>
        <v>0</v>
      </c>
      <c r="S563" s="147">
        <v>0</v>
      </c>
      <c r="T563" s="148">
        <f>S563*H563</f>
        <v>0</v>
      </c>
      <c r="AR563" s="149" t="s">
        <v>382</v>
      </c>
      <c r="AT563" s="149" t="s">
        <v>377</v>
      </c>
      <c r="AU563" s="149" t="s">
        <v>83</v>
      </c>
      <c r="AY563" s="17" t="s">
        <v>375</v>
      </c>
      <c r="BE563" s="150">
        <f>IF(N563="základní",J563,0)</f>
        <v>0</v>
      </c>
      <c r="BF563" s="150">
        <f>IF(N563="snížená",J563,0)</f>
        <v>0</v>
      </c>
      <c r="BG563" s="150">
        <f>IF(N563="zákl. přenesená",J563,0)</f>
        <v>0</v>
      </c>
      <c r="BH563" s="150">
        <f>IF(N563="sníž. přenesená",J563,0)</f>
        <v>0</v>
      </c>
      <c r="BI563" s="150">
        <f>IF(N563="nulová",J563,0)</f>
        <v>0</v>
      </c>
      <c r="BJ563" s="17" t="s">
        <v>83</v>
      </c>
      <c r="BK563" s="150">
        <f>ROUND(I563*H563,2)</f>
        <v>0</v>
      </c>
      <c r="BL563" s="17" t="s">
        <v>382</v>
      </c>
      <c r="BM563" s="149" t="s">
        <v>6064</v>
      </c>
    </row>
    <row r="564" spans="2:65" s="12" customFormat="1" ht="11.25" x14ac:dyDescent="0.2">
      <c r="B564" s="151"/>
      <c r="D564" s="152" t="s">
        <v>384</v>
      </c>
      <c r="E564" s="153" t="s">
        <v>1</v>
      </c>
      <c r="F564" s="154" t="s">
        <v>404</v>
      </c>
      <c r="H564" s="155">
        <v>5</v>
      </c>
      <c r="I564" s="156"/>
      <c r="L564" s="151"/>
      <c r="M564" s="157"/>
      <c r="T564" s="158"/>
      <c r="AT564" s="153" t="s">
        <v>384</v>
      </c>
      <c r="AU564" s="153" t="s">
        <v>83</v>
      </c>
      <c r="AV564" s="12" t="s">
        <v>85</v>
      </c>
      <c r="AW564" s="12" t="s">
        <v>32</v>
      </c>
      <c r="AX564" s="12" t="s">
        <v>76</v>
      </c>
      <c r="AY564" s="153" t="s">
        <v>375</v>
      </c>
    </row>
    <row r="565" spans="2:65" s="12" customFormat="1" ht="11.25" x14ac:dyDescent="0.2">
      <c r="B565" s="151"/>
      <c r="D565" s="152" t="s">
        <v>384</v>
      </c>
      <c r="E565" s="153" t="s">
        <v>1</v>
      </c>
      <c r="F565" s="154" t="s">
        <v>404</v>
      </c>
      <c r="H565" s="155">
        <v>5</v>
      </c>
      <c r="I565" s="156"/>
      <c r="L565" s="151"/>
      <c r="M565" s="157"/>
      <c r="T565" s="158"/>
      <c r="AT565" s="153" t="s">
        <v>384</v>
      </c>
      <c r="AU565" s="153" t="s">
        <v>83</v>
      </c>
      <c r="AV565" s="12" t="s">
        <v>85</v>
      </c>
      <c r="AW565" s="12" t="s">
        <v>32</v>
      </c>
      <c r="AX565" s="12" t="s">
        <v>76</v>
      </c>
      <c r="AY565" s="153" t="s">
        <v>375</v>
      </c>
    </row>
    <row r="566" spans="2:65" s="12" customFormat="1" ht="11.25" x14ac:dyDescent="0.2">
      <c r="B566" s="151"/>
      <c r="D566" s="152" t="s">
        <v>384</v>
      </c>
      <c r="E566" s="153" t="s">
        <v>1</v>
      </c>
      <c r="F566" s="154" t="s">
        <v>413</v>
      </c>
      <c r="H566" s="155">
        <v>6</v>
      </c>
      <c r="I566" s="156"/>
      <c r="L566" s="151"/>
      <c r="M566" s="157"/>
      <c r="T566" s="158"/>
      <c r="AT566" s="153" t="s">
        <v>384</v>
      </c>
      <c r="AU566" s="153" t="s">
        <v>83</v>
      </c>
      <c r="AV566" s="12" t="s">
        <v>85</v>
      </c>
      <c r="AW566" s="12" t="s">
        <v>32</v>
      </c>
      <c r="AX566" s="12" t="s">
        <v>76</v>
      </c>
      <c r="AY566" s="153" t="s">
        <v>375</v>
      </c>
    </row>
    <row r="567" spans="2:65" s="13" customFormat="1" ht="11.25" x14ac:dyDescent="0.2">
      <c r="B567" s="159"/>
      <c r="D567" s="152" t="s">
        <v>384</v>
      </c>
      <c r="E567" s="160" t="s">
        <v>1</v>
      </c>
      <c r="F567" s="161" t="s">
        <v>387</v>
      </c>
      <c r="H567" s="162">
        <v>16</v>
      </c>
      <c r="I567" s="163"/>
      <c r="L567" s="159"/>
      <c r="M567" s="164"/>
      <c r="T567" s="165"/>
      <c r="AT567" s="160" t="s">
        <v>384</v>
      </c>
      <c r="AU567" s="160" t="s">
        <v>83</v>
      </c>
      <c r="AV567" s="13" t="s">
        <v>382</v>
      </c>
      <c r="AW567" s="13" t="s">
        <v>32</v>
      </c>
      <c r="AX567" s="13" t="s">
        <v>83</v>
      </c>
      <c r="AY567" s="160" t="s">
        <v>375</v>
      </c>
    </row>
    <row r="568" spans="2:65" s="14" customFormat="1" ht="11.25" x14ac:dyDescent="0.2">
      <c r="B568" s="166"/>
      <c r="D568" s="152" t="s">
        <v>384</v>
      </c>
      <c r="E568" s="167" t="s">
        <v>1</v>
      </c>
      <c r="F568" s="168" t="s">
        <v>2933</v>
      </c>
      <c r="H568" s="167" t="s">
        <v>1</v>
      </c>
      <c r="I568" s="169"/>
      <c r="L568" s="166"/>
      <c r="M568" s="170"/>
      <c r="T568" s="171"/>
      <c r="AT568" s="167" t="s">
        <v>384</v>
      </c>
      <c r="AU568" s="167" t="s">
        <v>83</v>
      </c>
      <c r="AV568" s="14" t="s">
        <v>83</v>
      </c>
      <c r="AW568" s="14" t="s">
        <v>32</v>
      </c>
      <c r="AX568" s="14" t="s">
        <v>76</v>
      </c>
      <c r="AY568" s="167" t="s">
        <v>375</v>
      </c>
    </row>
    <row r="569" spans="2:65" s="1" customFormat="1" ht="16.5" customHeight="1" x14ac:dyDescent="0.2">
      <c r="B569" s="32"/>
      <c r="C569" s="138" t="s">
        <v>778</v>
      </c>
      <c r="D569" s="138" t="s">
        <v>377</v>
      </c>
      <c r="E569" s="139" t="s">
        <v>2970</v>
      </c>
      <c r="F569" s="140" t="s">
        <v>2971</v>
      </c>
      <c r="G569" s="141" t="s">
        <v>631</v>
      </c>
      <c r="H569" s="142">
        <v>15</v>
      </c>
      <c r="I569" s="143"/>
      <c r="J569" s="144">
        <f>ROUND(I569*H569,2)</f>
        <v>0</v>
      </c>
      <c r="K569" s="140" t="s">
        <v>381</v>
      </c>
      <c r="L569" s="32"/>
      <c r="M569" s="145" t="s">
        <v>1</v>
      </c>
      <c r="N569" s="146" t="s">
        <v>41</v>
      </c>
      <c r="P569" s="147">
        <f>O569*H569</f>
        <v>0</v>
      </c>
      <c r="Q569" s="147">
        <v>0</v>
      </c>
      <c r="R569" s="147">
        <f>Q569*H569</f>
        <v>0</v>
      </c>
      <c r="S569" s="147">
        <v>0</v>
      </c>
      <c r="T569" s="148">
        <f>S569*H569</f>
        <v>0</v>
      </c>
      <c r="AR569" s="149" t="s">
        <v>382</v>
      </c>
      <c r="AT569" s="149" t="s">
        <v>377</v>
      </c>
      <c r="AU569" s="149" t="s">
        <v>83</v>
      </c>
      <c r="AY569" s="17" t="s">
        <v>375</v>
      </c>
      <c r="BE569" s="150">
        <f>IF(N569="základní",J569,0)</f>
        <v>0</v>
      </c>
      <c r="BF569" s="150">
        <f>IF(N569="snížená",J569,0)</f>
        <v>0</v>
      </c>
      <c r="BG569" s="150">
        <f>IF(N569="zákl. přenesená",J569,0)</f>
        <v>0</v>
      </c>
      <c r="BH569" s="150">
        <f>IF(N569="sníž. přenesená",J569,0)</f>
        <v>0</v>
      </c>
      <c r="BI569" s="150">
        <f>IF(N569="nulová",J569,0)</f>
        <v>0</v>
      </c>
      <c r="BJ569" s="17" t="s">
        <v>83</v>
      </c>
      <c r="BK569" s="150">
        <f>ROUND(I569*H569,2)</f>
        <v>0</v>
      </c>
      <c r="BL569" s="17" t="s">
        <v>382</v>
      </c>
      <c r="BM569" s="149" t="s">
        <v>6065</v>
      </c>
    </row>
    <row r="570" spans="2:65" s="12" customFormat="1" ht="11.25" x14ac:dyDescent="0.2">
      <c r="B570" s="151"/>
      <c r="D570" s="152" t="s">
        <v>384</v>
      </c>
      <c r="E570" s="153" t="s">
        <v>1</v>
      </c>
      <c r="F570" s="154" t="s">
        <v>85</v>
      </c>
      <c r="H570" s="155">
        <v>2</v>
      </c>
      <c r="I570" s="156"/>
      <c r="L570" s="151"/>
      <c r="M570" s="157"/>
      <c r="T570" s="158"/>
      <c r="AT570" s="153" t="s">
        <v>384</v>
      </c>
      <c r="AU570" s="153" t="s">
        <v>83</v>
      </c>
      <c r="AV570" s="12" t="s">
        <v>85</v>
      </c>
      <c r="AW570" s="12" t="s">
        <v>32</v>
      </c>
      <c r="AX570" s="12" t="s">
        <v>76</v>
      </c>
      <c r="AY570" s="153" t="s">
        <v>375</v>
      </c>
    </row>
    <row r="571" spans="2:65" s="12" customFormat="1" ht="11.25" x14ac:dyDescent="0.2">
      <c r="B571" s="151"/>
      <c r="D571" s="152" t="s">
        <v>384</v>
      </c>
      <c r="E571" s="153" t="s">
        <v>1</v>
      </c>
      <c r="F571" s="154" t="s">
        <v>93</v>
      </c>
      <c r="H571" s="155">
        <v>3</v>
      </c>
      <c r="I571" s="156"/>
      <c r="L571" s="151"/>
      <c r="M571" s="157"/>
      <c r="T571" s="158"/>
      <c r="AT571" s="153" t="s">
        <v>384</v>
      </c>
      <c r="AU571" s="153" t="s">
        <v>83</v>
      </c>
      <c r="AV571" s="12" t="s">
        <v>85</v>
      </c>
      <c r="AW571" s="12" t="s">
        <v>32</v>
      </c>
      <c r="AX571" s="12" t="s">
        <v>76</v>
      </c>
      <c r="AY571" s="153" t="s">
        <v>375</v>
      </c>
    </row>
    <row r="572" spans="2:65" s="12" customFormat="1" ht="11.25" x14ac:dyDescent="0.2">
      <c r="B572" s="151"/>
      <c r="D572" s="152" t="s">
        <v>384</v>
      </c>
      <c r="E572" s="153" t="s">
        <v>1</v>
      </c>
      <c r="F572" s="154" t="s">
        <v>404</v>
      </c>
      <c r="H572" s="155">
        <v>5</v>
      </c>
      <c r="I572" s="156"/>
      <c r="L572" s="151"/>
      <c r="M572" s="157"/>
      <c r="T572" s="158"/>
      <c r="AT572" s="153" t="s">
        <v>384</v>
      </c>
      <c r="AU572" s="153" t="s">
        <v>83</v>
      </c>
      <c r="AV572" s="12" t="s">
        <v>85</v>
      </c>
      <c r="AW572" s="12" t="s">
        <v>32</v>
      </c>
      <c r="AX572" s="12" t="s">
        <v>76</v>
      </c>
      <c r="AY572" s="153" t="s">
        <v>375</v>
      </c>
    </row>
    <row r="573" spans="2:65" s="12" customFormat="1" ht="11.25" x14ac:dyDescent="0.2">
      <c r="B573" s="151"/>
      <c r="D573" s="152" t="s">
        <v>384</v>
      </c>
      <c r="E573" s="153" t="s">
        <v>1</v>
      </c>
      <c r="F573" s="154" t="s">
        <v>404</v>
      </c>
      <c r="H573" s="155">
        <v>5</v>
      </c>
      <c r="I573" s="156"/>
      <c r="L573" s="151"/>
      <c r="M573" s="157"/>
      <c r="T573" s="158"/>
      <c r="AT573" s="153" t="s">
        <v>384</v>
      </c>
      <c r="AU573" s="153" t="s">
        <v>83</v>
      </c>
      <c r="AV573" s="12" t="s">
        <v>85</v>
      </c>
      <c r="AW573" s="12" t="s">
        <v>32</v>
      </c>
      <c r="AX573" s="12" t="s">
        <v>76</v>
      </c>
      <c r="AY573" s="153" t="s">
        <v>375</v>
      </c>
    </row>
    <row r="574" spans="2:65" s="13" customFormat="1" ht="11.25" x14ac:dyDescent="0.2">
      <c r="B574" s="159"/>
      <c r="D574" s="152" t="s">
        <v>384</v>
      </c>
      <c r="E574" s="160" t="s">
        <v>1</v>
      </c>
      <c r="F574" s="161" t="s">
        <v>387</v>
      </c>
      <c r="H574" s="162">
        <v>15</v>
      </c>
      <c r="I574" s="163"/>
      <c r="L574" s="159"/>
      <c r="M574" s="164"/>
      <c r="T574" s="165"/>
      <c r="AT574" s="160" t="s">
        <v>384</v>
      </c>
      <c r="AU574" s="160" t="s">
        <v>83</v>
      </c>
      <c r="AV574" s="13" t="s">
        <v>382</v>
      </c>
      <c r="AW574" s="13" t="s">
        <v>32</v>
      </c>
      <c r="AX574" s="13" t="s">
        <v>83</v>
      </c>
      <c r="AY574" s="160" t="s">
        <v>375</v>
      </c>
    </row>
    <row r="575" spans="2:65" s="14" customFormat="1" ht="11.25" x14ac:dyDescent="0.2">
      <c r="B575" s="166"/>
      <c r="D575" s="152" t="s">
        <v>384</v>
      </c>
      <c r="E575" s="167" t="s">
        <v>1</v>
      </c>
      <c r="F575" s="168" t="s">
        <v>2933</v>
      </c>
      <c r="H575" s="167" t="s">
        <v>1</v>
      </c>
      <c r="I575" s="169"/>
      <c r="L575" s="166"/>
      <c r="M575" s="170"/>
      <c r="T575" s="171"/>
      <c r="AT575" s="167" t="s">
        <v>384</v>
      </c>
      <c r="AU575" s="167" t="s">
        <v>83</v>
      </c>
      <c r="AV575" s="14" t="s">
        <v>83</v>
      </c>
      <c r="AW575" s="14" t="s">
        <v>32</v>
      </c>
      <c r="AX575" s="14" t="s">
        <v>76</v>
      </c>
      <c r="AY575" s="167" t="s">
        <v>375</v>
      </c>
    </row>
    <row r="576" spans="2:65" s="1" customFormat="1" ht="16.5" customHeight="1" x14ac:dyDescent="0.2">
      <c r="B576" s="32"/>
      <c r="C576" s="138" t="s">
        <v>782</v>
      </c>
      <c r="D576" s="138" t="s">
        <v>377</v>
      </c>
      <c r="E576" s="139" t="s">
        <v>2973</v>
      </c>
      <c r="F576" s="140" t="s">
        <v>2974</v>
      </c>
      <c r="G576" s="141" t="s">
        <v>631</v>
      </c>
      <c r="H576" s="142">
        <v>8</v>
      </c>
      <c r="I576" s="143"/>
      <c r="J576" s="144">
        <f>ROUND(I576*H576,2)</f>
        <v>0</v>
      </c>
      <c r="K576" s="140" t="s">
        <v>381</v>
      </c>
      <c r="L576" s="32"/>
      <c r="M576" s="145" t="s">
        <v>1</v>
      </c>
      <c r="N576" s="146" t="s">
        <v>41</v>
      </c>
      <c r="P576" s="147">
        <f>O576*H576</f>
        <v>0</v>
      </c>
      <c r="Q576" s="147">
        <v>0</v>
      </c>
      <c r="R576" s="147">
        <f>Q576*H576</f>
        <v>0</v>
      </c>
      <c r="S576" s="147">
        <v>0</v>
      </c>
      <c r="T576" s="148">
        <f>S576*H576</f>
        <v>0</v>
      </c>
      <c r="AR576" s="149" t="s">
        <v>382</v>
      </c>
      <c r="AT576" s="149" t="s">
        <v>377</v>
      </c>
      <c r="AU576" s="149" t="s">
        <v>83</v>
      </c>
      <c r="AY576" s="17" t="s">
        <v>375</v>
      </c>
      <c r="BE576" s="150">
        <f>IF(N576="základní",J576,0)</f>
        <v>0</v>
      </c>
      <c r="BF576" s="150">
        <f>IF(N576="snížená",J576,0)</f>
        <v>0</v>
      </c>
      <c r="BG576" s="150">
        <f>IF(N576="zákl. přenesená",J576,0)</f>
        <v>0</v>
      </c>
      <c r="BH576" s="150">
        <f>IF(N576="sníž. přenesená",J576,0)</f>
        <v>0</v>
      </c>
      <c r="BI576" s="150">
        <f>IF(N576="nulová",J576,0)</f>
        <v>0</v>
      </c>
      <c r="BJ576" s="17" t="s">
        <v>83</v>
      </c>
      <c r="BK576" s="150">
        <f>ROUND(I576*H576,2)</f>
        <v>0</v>
      </c>
      <c r="BL576" s="17" t="s">
        <v>382</v>
      </c>
      <c r="BM576" s="149" t="s">
        <v>6066</v>
      </c>
    </row>
    <row r="577" spans="2:65" s="12" customFormat="1" ht="11.25" x14ac:dyDescent="0.2">
      <c r="B577" s="151"/>
      <c r="D577" s="152" t="s">
        <v>384</v>
      </c>
      <c r="E577" s="153" t="s">
        <v>1</v>
      </c>
      <c r="F577" s="154" t="s">
        <v>85</v>
      </c>
      <c r="H577" s="155">
        <v>2</v>
      </c>
      <c r="I577" s="156"/>
      <c r="L577" s="151"/>
      <c r="M577" s="157"/>
      <c r="T577" s="158"/>
      <c r="AT577" s="153" t="s">
        <v>384</v>
      </c>
      <c r="AU577" s="153" t="s">
        <v>83</v>
      </c>
      <c r="AV577" s="12" t="s">
        <v>85</v>
      </c>
      <c r="AW577" s="12" t="s">
        <v>32</v>
      </c>
      <c r="AX577" s="12" t="s">
        <v>76</v>
      </c>
      <c r="AY577" s="153" t="s">
        <v>375</v>
      </c>
    </row>
    <row r="578" spans="2:65" s="12" customFormat="1" ht="11.25" x14ac:dyDescent="0.2">
      <c r="B578" s="151"/>
      <c r="D578" s="152" t="s">
        <v>384</v>
      </c>
      <c r="E578" s="153" t="s">
        <v>1</v>
      </c>
      <c r="F578" s="154" t="s">
        <v>83</v>
      </c>
      <c r="H578" s="155">
        <v>1</v>
      </c>
      <c r="I578" s="156"/>
      <c r="L578" s="151"/>
      <c r="M578" s="157"/>
      <c r="T578" s="158"/>
      <c r="AT578" s="153" t="s">
        <v>384</v>
      </c>
      <c r="AU578" s="153" t="s">
        <v>83</v>
      </c>
      <c r="AV578" s="12" t="s">
        <v>85</v>
      </c>
      <c r="AW578" s="12" t="s">
        <v>32</v>
      </c>
      <c r="AX578" s="12" t="s">
        <v>76</v>
      </c>
      <c r="AY578" s="153" t="s">
        <v>375</v>
      </c>
    </row>
    <row r="579" spans="2:65" s="12" customFormat="1" ht="11.25" x14ac:dyDescent="0.2">
      <c r="B579" s="151"/>
      <c r="D579" s="152" t="s">
        <v>384</v>
      </c>
      <c r="E579" s="153" t="s">
        <v>1</v>
      </c>
      <c r="F579" s="154" t="s">
        <v>83</v>
      </c>
      <c r="H579" s="155">
        <v>1</v>
      </c>
      <c r="I579" s="156"/>
      <c r="L579" s="151"/>
      <c r="M579" s="157"/>
      <c r="T579" s="158"/>
      <c r="AT579" s="153" t="s">
        <v>384</v>
      </c>
      <c r="AU579" s="153" t="s">
        <v>83</v>
      </c>
      <c r="AV579" s="12" t="s">
        <v>85</v>
      </c>
      <c r="AW579" s="12" t="s">
        <v>32</v>
      </c>
      <c r="AX579" s="12" t="s">
        <v>76</v>
      </c>
      <c r="AY579" s="153" t="s">
        <v>375</v>
      </c>
    </row>
    <row r="580" spans="2:65" s="12" customFormat="1" ht="11.25" x14ac:dyDescent="0.2">
      <c r="B580" s="151"/>
      <c r="D580" s="152" t="s">
        <v>384</v>
      </c>
      <c r="E580" s="153" t="s">
        <v>1</v>
      </c>
      <c r="F580" s="154" t="s">
        <v>83</v>
      </c>
      <c r="H580" s="155">
        <v>1</v>
      </c>
      <c r="I580" s="156"/>
      <c r="L580" s="151"/>
      <c r="M580" s="157"/>
      <c r="T580" s="158"/>
      <c r="AT580" s="153" t="s">
        <v>384</v>
      </c>
      <c r="AU580" s="153" t="s">
        <v>83</v>
      </c>
      <c r="AV580" s="12" t="s">
        <v>85</v>
      </c>
      <c r="AW580" s="12" t="s">
        <v>32</v>
      </c>
      <c r="AX580" s="12" t="s">
        <v>76</v>
      </c>
      <c r="AY580" s="153" t="s">
        <v>375</v>
      </c>
    </row>
    <row r="581" spans="2:65" s="12" customFormat="1" ht="11.25" x14ac:dyDescent="0.2">
      <c r="B581" s="151"/>
      <c r="D581" s="152" t="s">
        <v>384</v>
      </c>
      <c r="E581" s="153" t="s">
        <v>1</v>
      </c>
      <c r="F581" s="154" t="s">
        <v>85</v>
      </c>
      <c r="H581" s="155">
        <v>2</v>
      </c>
      <c r="I581" s="156"/>
      <c r="L581" s="151"/>
      <c r="M581" s="157"/>
      <c r="T581" s="158"/>
      <c r="AT581" s="153" t="s">
        <v>384</v>
      </c>
      <c r="AU581" s="153" t="s">
        <v>83</v>
      </c>
      <c r="AV581" s="12" t="s">
        <v>85</v>
      </c>
      <c r="AW581" s="12" t="s">
        <v>32</v>
      </c>
      <c r="AX581" s="12" t="s">
        <v>76</v>
      </c>
      <c r="AY581" s="153" t="s">
        <v>375</v>
      </c>
    </row>
    <row r="582" spans="2:65" s="12" customFormat="1" ht="11.25" x14ac:dyDescent="0.2">
      <c r="B582" s="151"/>
      <c r="D582" s="152" t="s">
        <v>384</v>
      </c>
      <c r="E582" s="153" t="s">
        <v>1</v>
      </c>
      <c r="F582" s="154" t="s">
        <v>83</v>
      </c>
      <c r="H582" s="155">
        <v>1</v>
      </c>
      <c r="I582" s="156"/>
      <c r="L582" s="151"/>
      <c r="M582" s="157"/>
      <c r="T582" s="158"/>
      <c r="AT582" s="153" t="s">
        <v>384</v>
      </c>
      <c r="AU582" s="153" t="s">
        <v>83</v>
      </c>
      <c r="AV582" s="12" t="s">
        <v>85</v>
      </c>
      <c r="AW582" s="12" t="s">
        <v>32</v>
      </c>
      <c r="AX582" s="12" t="s">
        <v>76</v>
      </c>
      <c r="AY582" s="153" t="s">
        <v>375</v>
      </c>
    </row>
    <row r="583" spans="2:65" s="13" customFormat="1" ht="11.25" x14ac:dyDescent="0.2">
      <c r="B583" s="159"/>
      <c r="D583" s="152" t="s">
        <v>384</v>
      </c>
      <c r="E583" s="160" t="s">
        <v>1</v>
      </c>
      <c r="F583" s="161" t="s">
        <v>387</v>
      </c>
      <c r="H583" s="162">
        <v>8</v>
      </c>
      <c r="I583" s="163"/>
      <c r="L583" s="159"/>
      <c r="M583" s="164"/>
      <c r="T583" s="165"/>
      <c r="AT583" s="160" t="s">
        <v>384</v>
      </c>
      <c r="AU583" s="160" t="s">
        <v>83</v>
      </c>
      <c r="AV583" s="13" t="s">
        <v>382</v>
      </c>
      <c r="AW583" s="13" t="s">
        <v>32</v>
      </c>
      <c r="AX583" s="13" t="s">
        <v>83</v>
      </c>
      <c r="AY583" s="160" t="s">
        <v>375</v>
      </c>
    </row>
    <row r="584" spans="2:65" s="14" customFormat="1" ht="11.25" x14ac:dyDescent="0.2">
      <c r="B584" s="166"/>
      <c r="D584" s="152" t="s">
        <v>384</v>
      </c>
      <c r="E584" s="167" t="s">
        <v>1</v>
      </c>
      <c r="F584" s="168" t="s">
        <v>2840</v>
      </c>
      <c r="H584" s="167" t="s">
        <v>1</v>
      </c>
      <c r="I584" s="169"/>
      <c r="L584" s="166"/>
      <c r="M584" s="170"/>
      <c r="T584" s="171"/>
      <c r="AT584" s="167" t="s">
        <v>384</v>
      </c>
      <c r="AU584" s="167" t="s">
        <v>83</v>
      </c>
      <c r="AV584" s="14" t="s">
        <v>83</v>
      </c>
      <c r="AW584" s="14" t="s">
        <v>32</v>
      </c>
      <c r="AX584" s="14" t="s">
        <v>76</v>
      </c>
      <c r="AY584" s="167" t="s">
        <v>375</v>
      </c>
    </row>
    <row r="585" spans="2:65" s="1" customFormat="1" ht="33" customHeight="1" x14ac:dyDescent="0.2">
      <c r="B585" s="32"/>
      <c r="C585" s="138" t="s">
        <v>788</v>
      </c>
      <c r="D585" s="138" t="s">
        <v>377</v>
      </c>
      <c r="E585" s="139" t="s">
        <v>2976</v>
      </c>
      <c r="F585" s="140" t="s">
        <v>2977</v>
      </c>
      <c r="G585" s="141" t="s">
        <v>631</v>
      </c>
      <c r="H585" s="142">
        <v>36</v>
      </c>
      <c r="I585" s="143"/>
      <c r="J585" s="144">
        <f>ROUND(I585*H585,2)</f>
        <v>0</v>
      </c>
      <c r="K585" s="140" t="s">
        <v>381</v>
      </c>
      <c r="L585" s="32"/>
      <c r="M585" s="145" t="s">
        <v>1</v>
      </c>
      <c r="N585" s="146" t="s">
        <v>41</v>
      </c>
      <c r="P585" s="147">
        <f>O585*H585</f>
        <v>0</v>
      </c>
      <c r="Q585" s="147">
        <v>0</v>
      </c>
      <c r="R585" s="147">
        <f>Q585*H585</f>
        <v>0</v>
      </c>
      <c r="S585" s="147">
        <v>0</v>
      </c>
      <c r="T585" s="148">
        <f>S585*H585</f>
        <v>0</v>
      </c>
      <c r="AR585" s="149" t="s">
        <v>382</v>
      </c>
      <c r="AT585" s="149" t="s">
        <v>377</v>
      </c>
      <c r="AU585" s="149" t="s">
        <v>83</v>
      </c>
      <c r="AY585" s="17" t="s">
        <v>375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83</v>
      </c>
      <c r="BK585" s="150">
        <f>ROUND(I585*H585,2)</f>
        <v>0</v>
      </c>
      <c r="BL585" s="17" t="s">
        <v>382</v>
      </c>
      <c r="BM585" s="149" t="s">
        <v>6067</v>
      </c>
    </row>
    <row r="586" spans="2:65" s="12" customFormat="1" ht="11.25" x14ac:dyDescent="0.2">
      <c r="B586" s="151"/>
      <c r="D586" s="152" t="s">
        <v>384</v>
      </c>
      <c r="E586" s="153" t="s">
        <v>1</v>
      </c>
      <c r="F586" s="154" t="s">
        <v>85</v>
      </c>
      <c r="H586" s="155">
        <v>2</v>
      </c>
      <c r="I586" s="156"/>
      <c r="L586" s="151"/>
      <c r="M586" s="157"/>
      <c r="T586" s="158"/>
      <c r="AT586" s="153" t="s">
        <v>384</v>
      </c>
      <c r="AU586" s="153" t="s">
        <v>83</v>
      </c>
      <c r="AV586" s="12" t="s">
        <v>85</v>
      </c>
      <c r="AW586" s="12" t="s">
        <v>32</v>
      </c>
      <c r="AX586" s="12" t="s">
        <v>76</v>
      </c>
      <c r="AY586" s="153" t="s">
        <v>375</v>
      </c>
    </row>
    <row r="587" spans="2:65" s="12" customFormat="1" ht="11.25" x14ac:dyDescent="0.2">
      <c r="B587" s="151"/>
      <c r="D587" s="152" t="s">
        <v>384</v>
      </c>
      <c r="E587" s="153" t="s">
        <v>1</v>
      </c>
      <c r="F587" s="154" t="s">
        <v>93</v>
      </c>
      <c r="H587" s="155">
        <v>3</v>
      </c>
      <c r="I587" s="156"/>
      <c r="L587" s="151"/>
      <c r="M587" s="157"/>
      <c r="T587" s="158"/>
      <c r="AT587" s="153" t="s">
        <v>384</v>
      </c>
      <c r="AU587" s="153" t="s">
        <v>83</v>
      </c>
      <c r="AV587" s="12" t="s">
        <v>85</v>
      </c>
      <c r="AW587" s="12" t="s">
        <v>32</v>
      </c>
      <c r="AX587" s="12" t="s">
        <v>76</v>
      </c>
      <c r="AY587" s="153" t="s">
        <v>375</v>
      </c>
    </row>
    <row r="588" spans="2:65" s="12" customFormat="1" ht="11.25" x14ac:dyDescent="0.2">
      <c r="B588" s="151"/>
      <c r="D588" s="152" t="s">
        <v>384</v>
      </c>
      <c r="E588" s="153" t="s">
        <v>1</v>
      </c>
      <c r="F588" s="154" t="s">
        <v>85</v>
      </c>
      <c r="H588" s="155">
        <v>2</v>
      </c>
      <c r="I588" s="156"/>
      <c r="L588" s="151"/>
      <c r="M588" s="157"/>
      <c r="T588" s="158"/>
      <c r="AT588" s="153" t="s">
        <v>384</v>
      </c>
      <c r="AU588" s="153" t="s">
        <v>83</v>
      </c>
      <c r="AV588" s="12" t="s">
        <v>85</v>
      </c>
      <c r="AW588" s="12" t="s">
        <v>32</v>
      </c>
      <c r="AX588" s="12" t="s">
        <v>76</v>
      </c>
      <c r="AY588" s="153" t="s">
        <v>375</v>
      </c>
    </row>
    <row r="589" spans="2:65" s="12" customFormat="1" ht="11.25" x14ac:dyDescent="0.2">
      <c r="B589" s="151"/>
      <c r="D589" s="152" t="s">
        <v>384</v>
      </c>
      <c r="E589" s="153" t="s">
        <v>1</v>
      </c>
      <c r="F589" s="154" t="s">
        <v>382</v>
      </c>
      <c r="H589" s="155">
        <v>4</v>
      </c>
      <c r="I589" s="156"/>
      <c r="L589" s="151"/>
      <c r="M589" s="157"/>
      <c r="T589" s="158"/>
      <c r="AT589" s="153" t="s">
        <v>384</v>
      </c>
      <c r="AU589" s="153" t="s">
        <v>83</v>
      </c>
      <c r="AV589" s="12" t="s">
        <v>85</v>
      </c>
      <c r="AW589" s="12" t="s">
        <v>32</v>
      </c>
      <c r="AX589" s="12" t="s">
        <v>76</v>
      </c>
      <c r="AY589" s="153" t="s">
        <v>375</v>
      </c>
    </row>
    <row r="590" spans="2:65" s="12" customFormat="1" ht="11.25" x14ac:dyDescent="0.2">
      <c r="B590" s="151"/>
      <c r="D590" s="152" t="s">
        <v>384</v>
      </c>
      <c r="E590" s="153" t="s">
        <v>1</v>
      </c>
      <c r="F590" s="154" t="s">
        <v>404</v>
      </c>
      <c r="H590" s="155">
        <v>5</v>
      </c>
      <c r="I590" s="156"/>
      <c r="L590" s="151"/>
      <c r="M590" s="157"/>
      <c r="T590" s="158"/>
      <c r="AT590" s="153" t="s">
        <v>384</v>
      </c>
      <c r="AU590" s="153" t="s">
        <v>83</v>
      </c>
      <c r="AV590" s="12" t="s">
        <v>85</v>
      </c>
      <c r="AW590" s="12" t="s">
        <v>32</v>
      </c>
      <c r="AX590" s="12" t="s">
        <v>76</v>
      </c>
      <c r="AY590" s="153" t="s">
        <v>375</v>
      </c>
    </row>
    <row r="591" spans="2:65" s="12" customFormat="1" ht="11.25" x14ac:dyDescent="0.2">
      <c r="B591" s="151"/>
      <c r="D591" s="152" t="s">
        <v>384</v>
      </c>
      <c r="E591" s="153" t="s">
        <v>1</v>
      </c>
      <c r="F591" s="154" t="s">
        <v>85</v>
      </c>
      <c r="H591" s="155">
        <v>2</v>
      </c>
      <c r="I591" s="156"/>
      <c r="L591" s="151"/>
      <c r="M591" s="157"/>
      <c r="T591" s="158"/>
      <c r="AT591" s="153" t="s">
        <v>384</v>
      </c>
      <c r="AU591" s="153" t="s">
        <v>83</v>
      </c>
      <c r="AV591" s="12" t="s">
        <v>85</v>
      </c>
      <c r="AW591" s="12" t="s">
        <v>32</v>
      </c>
      <c r="AX591" s="12" t="s">
        <v>76</v>
      </c>
      <c r="AY591" s="153" t="s">
        <v>375</v>
      </c>
    </row>
    <row r="592" spans="2:65" s="12" customFormat="1" ht="11.25" x14ac:dyDescent="0.2">
      <c r="B592" s="151"/>
      <c r="D592" s="152" t="s">
        <v>384</v>
      </c>
      <c r="E592" s="153" t="s">
        <v>1</v>
      </c>
      <c r="F592" s="154" t="s">
        <v>93</v>
      </c>
      <c r="H592" s="155">
        <v>3</v>
      </c>
      <c r="I592" s="156"/>
      <c r="L592" s="151"/>
      <c r="M592" s="157"/>
      <c r="T592" s="158"/>
      <c r="AT592" s="153" t="s">
        <v>384</v>
      </c>
      <c r="AU592" s="153" t="s">
        <v>83</v>
      </c>
      <c r="AV592" s="12" t="s">
        <v>85</v>
      </c>
      <c r="AW592" s="12" t="s">
        <v>32</v>
      </c>
      <c r="AX592" s="12" t="s">
        <v>76</v>
      </c>
      <c r="AY592" s="153" t="s">
        <v>375</v>
      </c>
    </row>
    <row r="593" spans="2:65" s="12" customFormat="1" ht="11.25" x14ac:dyDescent="0.2">
      <c r="B593" s="151"/>
      <c r="D593" s="152" t="s">
        <v>384</v>
      </c>
      <c r="E593" s="153" t="s">
        <v>1</v>
      </c>
      <c r="F593" s="154" t="s">
        <v>404</v>
      </c>
      <c r="H593" s="155">
        <v>5</v>
      </c>
      <c r="I593" s="156"/>
      <c r="L593" s="151"/>
      <c r="M593" s="157"/>
      <c r="T593" s="158"/>
      <c r="AT593" s="153" t="s">
        <v>384</v>
      </c>
      <c r="AU593" s="153" t="s">
        <v>83</v>
      </c>
      <c r="AV593" s="12" t="s">
        <v>85</v>
      </c>
      <c r="AW593" s="12" t="s">
        <v>32</v>
      </c>
      <c r="AX593" s="12" t="s">
        <v>76</v>
      </c>
      <c r="AY593" s="153" t="s">
        <v>375</v>
      </c>
    </row>
    <row r="594" spans="2:65" s="12" customFormat="1" ht="11.25" x14ac:dyDescent="0.2">
      <c r="B594" s="151"/>
      <c r="D594" s="152" t="s">
        <v>384</v>
      </c>
      <c r="E594" s="153" t="s">
        <v>1</v>
      </c>
      <c r="F594" s="154" t="s">
        <v>382</v>
      </c>
      <c r="H594" s="155">
        <v>4</v>
      </c>
      <c r="I594" s="156"/>
      <c r="L594" s="151"/>
      <c r="M594" s="157"/>
      <c r="T594" s="158"/>
      <c r="AT594" s="153" t="s">
        <v>384</v>
      </c>
      <c r="AU594" s="153" t="s">
        <v>83</v>
      </c>
      <c r="AV594" s="12" t="s">
        <v>85</v>
      </c>
      <c r="AW594" s="12" t="s">
        <v>32</v>
      </c>
      <c r="AX594" s="12" t="s">
        <v>76</v>
      </c>
      <c r="AY594" s="153" t="s">
        <v>375</v>
      </c>
    </row>
    <row r="595" spans="2:65" s="12" customFormat="1" ht="11.25" x14ac:dyDescent="0.2">
      <c r="B595" s="151"/>
      <c r="D595" s="152" t="s">
        <v>384</v>
      </c>
      <c r="E595" s="153" t="s">
        <v>1</v>
      </c>
      <c r="F595" s="154" t="s">
        <v>93</v>
      </c>
      <c r="H595" s="155">
        <v>3</v>
      </c>
      <c r="I595" s="156"/>
      <c r="L595" s="151"/>
      <c r="M595" s="157"/>
      <c r="T595" s="158"/>
      <c r="AT595" s="153" t="s">
        <v>384</v>
      </c>
      <c r="AU595" s="153" t="s">
        <v>83</v>
      </c>
      <c r="AV595" s="12" t="s">
        <v>85</v>
      </c>
      <c r="AW595" s="12" t="s">
        <v>32</v>
      </c>
      <c r="AX595" s="12" t="s">
        <v>76</v>
      </c>
      <c r="AY595" s="153" t="s">
        <v>375</v>
      </c>
    </row>
    <row r="596" spans="2:65" s="12" customFormat="1" ht="11.25" x14ac:dyDescent="0.2">
      <c r="B596" s="151"/>
      <c r="D596" s="152" t="s">
        <v>384</v>
      </c>
      <c r="E596" s="153" t="s">
        <v>1</v>
      </c>
      <c r="F596" s="154" t="s">
        <v>85</v>
      </c>
      <c r="H596" s="155">
        <v>2</v>
      </c>
      <c r="I596" s="156"/>
      <c r="L596" s="151"/>
      <c r="M596" s="157"/>
      <c r="T596" s="158"/>
      <c r="AT596" s="153" t="s">
        <v>384</v>
      </c>
      <c r="AU596" s="153" t="s">
        <v>83</v>
      </c>
      <c r="AV596" s="12" t="s">
        <v>85</v>
      </c>
      <c r="AW596" s="12" t="s">
        <v>32</v>
      </c>
      <c r="AX596" s="12" t="s">
        <v>76</v>
      </c>
      <c r="AY596" s="153" t="s">
        <v>375</v>
      </c>
    </row>
    <row r="597" spans="2:65" s="12" customFormat="1" ht="11.25" x14ac:dyDescent="0.2">
      <c r="B597" s="151"/>
      <c r="D597" s="152" t="s">
        <v>384</v>
      </c>
      <c r="E597" s="153" t="s">
        <v>1</v>
      </c>
      <c r="F597" s="154" t="s">
        <v>83</v>
      </c>
      <c r="H597" s="155">
        <v>1</v>
      </c>
      <c r="I597" s="156"/>
      <c r="L597" s="151"/>
      <c r="M597" s="157"/>
      <c r="T597" s="158"/>
      <c r="AT597" s="153" t="s">
        <v>384</v>
      </c>
      <c r="AU597" s="153" t="s">
        <v>83</v>
      </c>
      <c r="AV597" s="12" t="s">
        <v>85</v>
      </c>
      <c r="AW597" s="12" t="s">
        <v>32</v>
      </c>
      <c r="AX597" s="12" t="s">
        <v>76</v>
      </c>
      <c r="AY597" s="153" t="s">
        <v>375</v>
      </c>
    </row>
    <row r="598" spans="2:65" s="13" customFormat="1" ht="11.25" x14ac:dyDescent="0.2">
      <c r="B598" s="159"/>
      <c r="D598" s="152" t="s">
        <v>384</v>
      </c>
      <c r="E598" s="160" t="s">
        <v>1</v>
      </c>
      <c r="F598" s="161" t="s">
        <v>387</v>
      </c>
      <c r="H598" s="162">
        <v>36</v>
      </c>
      <c r="I598" s="163"/>
      <c r="L598" s="159"/>
      <c r="M598" s="164"/>
      <c r="T598" s="165"/>
      <c r="AT598" s="160" t="s">
        <v>384</v>
      </c>
      <c r="AU598" s="160" t="s">
        <v>83</v>
      </c>
      <c r="AV598" s="13" t="s">
        <v>382</v>
      </c>
      <c r="AW598" s="13" t="s">
        <v>32</v>
      </c>
      <c r="AX598" s="13" t="s">
        <v>83</v>
      </c>
      <c r="AY598" s="160" t="s">
        <v>375</v>
      </c>
    </row>
    <row r="599" spans="2:65" s="14" customFormat="1" ht="11.25" x14ac:dyDescent="0.2">
      <c r="B599" s="166"/>
      <c r="D599" s="152" t="s">
        <v>384</v>
      </c>
      <c r="E599" s="167" t="s">
        <v>1</v>
      </c>
      <c r="F599" s="168" t="s">
        <v>2840</v>
      </c>
      <c r="H599" s="167" t="s">
        <v>1</v>
      </c>
      <c r="I599" s="169"/>
      <c r="L599" s="166"/>
      <c r="M599" s="170"/>
      <c r="T599" s="171"/>
      <c r="AT599" s="167" t="s">
        <v>384</v>
      </c>
      <c r="AU599" s="167" t="s">
        <v>83</v>
      </c>
      <c r="AV599" s="14" t="s">
        <v>83</v>
      </c>
      <c r="AW599" s="14" t="s">
        <v>32</v>
      </c>
      <c r="AX599" s="14" t="s">
        <v>76</v>
      </c>
      <c r="AY599" s="167" t="s">
        <v>375</v>
      </c>
    </row>
    <row r="600" spans="2:65" s="1" customFormat="1" ht="16.5" customHeight="1" x14ac:dyDescent="0.2">
      <c r="B600" s="32"/>
      <c r="C600" s="138" t="s">
        <v>794</v>
      </c>
      <c r="D600" s="138" t="s">
        <v>377</v>
      </c>
      <c r="E600" s="139" t="s">
        <v>2979</v>
      </c>
      <c r="F600" s="140" t="s">
        <v>2980</v>
      </c>
      <c r="G600" s="141" t="s">
        <v>631</v>
      </c>
      <c r="H600" s="142">
        <v>90</v>
      </c>
      <c r="I600" s="143"/>
      <c r="J600" s="144">
        <f>ROUND(I600*H600,2)</f>
        <v>0</v>
      </c>
      <c r="K600" s="140" t="s">
        <v>381</v>
      </c>
      <c r="L600" s="32"/>
      <c r="M600" s="145" t="s">
        <v>1</v>
      </c>
      <c r="N600" s="146" t="s">
        <v>41</v>
      </c>
      <c r="P600" s="147">
        <f>O600*H600</f>
        <v>0</v>
      </c>
      <c r="Q600" s="147">
        <v>0</v>
      </c>
      <c r="R600" s="147">
        <f>Q600*H600</f>
        <v>0</v>
      </c>
      <c r="S600" s="147">
        <v>0</v>
      </c>
      <c r="T600" s="148">
        <f>S600*H600</f>
        <v>0</v>
      </c>
      <c r="AR600" s="149" t="s">
        <v>382</v>
      </c>
      <c r="AT600" s="149" t="s">
        <v>377</v>
      </c>
      <c r="AU600" s="149" t="s">
        <v>83</v>
      </c>
      <c r="AY600" s="17" t="s">
        <v>375</v>
      </c>
      <c r="BE600" s="150">
        <f>IF(N600="základní",J600,0)</f>
        <v>0</v>
      </c>
      <c r="BF600" s="150">
        <f>IF(N600="snížená",J600,0)</f>
        <v>0</v>
      </c>
      <c r="BG600" s="150">
        <f>IF(N600="zákl. přenesená",J600,0)</f>
        <v>0</v>
      </c>
      <c r="BH600" s="150">
        <f>IF(N600="sníž. přenesená",J600,0)</f>
        <v>0</v>
      </c>
      <c r="BI600" s="150">
        <f>IF(N600="nulová",J600,0)</f>
        <v>0</v>
      </c>
      <c r="BJ600" s="17" t="s">
        <v>83</v>
      </c>
      <c r="BK600" s="150">
        <f>ROUND(I600*H600,2)</f>
        <v>0</v>
      </c>
      <c r="BL600" s="17" t="s">
        <v>382</v>
      </c>
      <c r="BM600" s="149" t="s">
        <v>6068</v>
      </c>
    </row>
    <row r="601" spans="2:65" s="12" customFormat="1" ht="11.25" x14ac:dyDescent="0.2">
      <c r="B601" s="151"/>
      <c r="D601" s="152" t="s">
        <v>384</v>
      </c>
      <c r="E601" s="153" t="s">
        <v>1</v>
      </c>
      <c r="F601" s="154" t="s">
        <v>404</v>
      </c>
      <c r="H601" s="155">
        <v>5</v>
      </c>
      <c r="I601" s="156"/>
      <c r="L601" s="151"/>
      <c r="M601" s="157"/>
      <c r="T601" s="158"/>
      <c r="AT601" s="153" t="s">
        <v>384</v>
      </c>
      <c r="AU601" s="153" t="s">
        <v>83</v>
      </c>
      <c r="AV601" s="12" t="s">
        <v>85</v>
      </c>
      <c r="AW601" s="12" t="s">
        <v>32</v>
      </c>
      <c r="AX601" s="12" t="s">
        <v>76</v>
      </c>
      <c r="AY601" s="153" t="s">
        <v>375</v>
      </c>
    </row>
    <row r="602" spans="2:65" s="12" customFormat="1" ht="11.25" x14ac:dyDescent="0.2">
      <c r="B602" s="151"/>
      <c r="D602" s="152" t="s">
        <v>384</v>
      </c>
      <c r="E602" s="153" t="s">
        <v>1</v>
      </c>
      <c r="F602" s="154" t="s">
        <v>435</v>
      </c>
      <c r="H602" s="155">
        <v>10</v>
      </c>
      <c r="I602" s="156"/>
      <c r="L602" s="151"/>
      <c r="M602" s="157"/>
      <c r="T602" s="158"/>
      <c r="AT602" s="153" t="s">
        <v>384</v>
      </c>
      <c r="AU602" s="153" t="s">
        <v>83</v>
      </c>
      <c r="AV602" s="12" t="s">
        <v>85</v>
      </c>
      <c r="AW602" s="12" t="s">
        <v>32</v>
      </c>
      <c r="AX602" s="12" t="s">
        <v>76</v>
      </c>
      <c r="AY602" s="153" t="s">
        <v>375</v>
      </c>
    </row>
    <row r="603" spans="2:65" s="12" customFormat="1" ht="11.25" x14ac:dyDescent="0.2">
      <c r="B603" s="151"/>
      <c r="D603" s="152" t="s">
        <v>384</v>
      </c>
      <c r="E603" s="153" t="s">
        <v>1</v>
      </c>
      <c r="F603" s="154" t="s">
        <v>435</v>
      </c>
      <c r="H603" s="155">
        <v>10</v>
      </c>
      <c r="I603" s="156"/>
      <c r="L603" s="151"/>
      <c r="M603" s="157"/>
      <c r="T603" s="158"/>
      <c r="AT603" s="153" t="s">
        <v>384</v>
      </c>
      <c r="AU603" s="153" t="s">
        <v>83</v>
      </c>
      <c r="AV603" s="12" t="s">
        <v>85</v>
      </c>
      <c r="AW603" s="12" t="s">
        <v>32</v>
      </c>
      <c r="AX603" s="12" t="s">
        <v>76</v>
      </c>
      <c r="AY603" s="153" t="s">
        <v>375</v>
      </c>
    </row>
    <row r="604" spans="2:65" s="12" customFormat="1" ht="11.25" x14ac:dyDescent="0.2">
      <c r="B604" s="151"/>
      <c r="D604" s="152" t="s">
        <v>384</v>
      </c>
      <c r="E604" s="153" t="s">
        <v>1</v>
      </c>
      <c r="F604" s="154" t="s">
        <v>8</v>
      </c>
      <c r="H604" s="155">
        <v>15</v>
      </c>
      <c r="I604" s="156"/>
      <c r="L604" s="151"/>
      <c r="M604" s="157"/>
      <c r="T604" s="158"/>
      <c r="AT604" s="153" t="s">
        <v>384</v>
      </c>
      <c r="AU604" s="153" t="s">
        <v>83</v>
      </c>
      <c r="AV604" s="12" t="s">
        <v>85</v>
      </c>
      <c r="AW604" s="12" t="s">
        <v>32</v>
      </c>
      <c r="AX604" s="12" t="s">
        <v>76</v>
      </c>
      <c r="AY604" s="153" t="s">
        <v>375</v>
      </c>
    </row>
    <row r="605" spans="2:65" s="12" customFormat="1" ht="11.25" x14ac:dyDescent="0.2">
      <c r="B605" s="151"/>
      <c r="D605" s="152" t="s">
        <v>384</v>
      </c>
      <c r="E605" s="153" t="s">
        <v>1</v>
      </c>
      <c r="F605" s="154" t="s">
        <v>628</v>
      </c>
      <c r="H605" s="155">
        <v>36</v>
      </c>
      <c r="I605" s="156"/>
      <c r="L605" s="151"/>
      <c r="M605" s="157"/>
      <c r="T605" s="158"/>
      <c r="AT605" s="153" t="s">
        <v>384</v>
      </c>
      <c r="AU605" s="153" t="s">
        <v>83</v>
      </c>
      <c r="AV605" s="12" t="s">
        <v>85</v>
      </c>
      <c r="AW605" s="12" t="s">
        <v>32</v>
      </c>
      <c r="AX605" s="12" t="s">
        <v>76</v>
      </c>
      <c r="AY605" s="153" t="s">
        <v>375</v>
      </c>
    </row>
    <row r="606" spans="2:65" s="12" customFormat="1" ht="11.25" x14ac:dyDescent="0.2">
      <c r="B606" s="151"/>
      <c r="D606" s="152" t="s">
        <v>384</v>
      </c>
      <c r="E606" s="153" t="s">
        <v>1</v>
      </c>
      <c r="F606" s="154" t="s">
        <v>382</v>
      </c>
      <c r="H606" s="155">
        <v>4</v>
      </c>
      <c r="I606" s="156"/>
      <c r="L606" s="151"/>
      <c r="M606" s="157"/>
      <c r="T606" s="158"/>
      <c r="AT606" s="153" t="s">
        <v>384</v>
      </c>
      <c r="AU606" s="153" t="s">
        <v>83</v>
      </c>
      <c r="AV606" s="12" t="s">
        <v>85</v>
      </c>
      <c r="AW606" s="12" t="s">
        <v>32</v>
      </c>
      <c r="AX606" s="12" t="s">
        <v>76</v>
      </c>
      <c r="AY606" s="153" t="s">
        <v>375</v>
      </c>
    </row>
    <row r="607" spans="2:65" s="12" customFormat="1" ht="11.25" x14ac:dyDescent="0.2">
      <c r="B607" s="151"/>
      <c r="D607" s="152" t="s">
        <v>384</v>
      </c>
      <c r="E607" s="153" t="s">
        <v>1</v>
      </c>
      <c r="F607" s="154" t="s">
        <v>435</v>
      </c>
      <c r="H607" s="155">
        <v>10</v>
      </c>
      <c r="I607" s="156"/>
      <c r="L607" s="151"/>
      <c r="M607" s="157"/>
      <c r="T607" s="158"/>
      <c r="AT607" s="153" t="s">
        <v>384</v>
      </c>
      <c r="AU607" s="153" t="s">
        <v>83</v>
      </c>
      <c r="AV607" s="12" t="s">
        <v>85</v>
      </c>
      <c r="AW607" s="12" t="s">
        <v>32</v>
      </c>
      <c r="AX607" s="12" t="s">
        <v>76</v>
      </c>
      <c r="AY607" s="153" t="s">
        <v>375</v>
      </c>
    </row>
    <row r="608" spans="2:65" s="13" customFormat="1" ht="11.25" x14ac:dyDescent="0.2">
      <c r="B608" s="159"/>
      <c r="D608" s="152" t="s">
        <v>384</v>
      </c>
      <c r="E608" s="160" t="s">
        <v>1</v>
      </c>
      <c r="F608" s="161" t="s">
        <v>387</v>
      </c>
      <c r="H608" s="162">
        <v>90</v>
      </c>
      <c r="I608" s="163"/>
      <c r="L608" s="159"/>
      <c r="M608" s="164"/>
      <c r="T608" s="165"/>
      <c r="AT608" s="160" t="s">
        <v>384</v>
      </c>
      <c r="AU608" s="160" t="s">
        <v>83</v>
      </c>
      <c r="AV608" s="13" t="s">
        <v>382</v>
      </c>
      <c r="AW608" s="13" t="s">
        <v>32</v>
      </c>
      <c r="AX608" s="13" t="s">
        <v>83</v>
      </c>
      <c r="AY608" s="160" t="s">
        <v>375</v>
      </c>
    </row>
    <row r="609" spans="2:65" s="14" customFormat="1" ht="11.25" x14ac:dyDescent="0.2">
      <c r="B609" s="166"/>
      <c r="D609" s="152" t="s">
        <v>384</v>
      </c>
      <c r="E609" s="167" t="s">
        <v>1</v>
      </c>
      <c r="F609" s="168" t="s">
        <v>2840</v>
      </c>
      <c r="H609" s="167" t="s">
        <v>1</v>
      </c>
      <c r="I609" s="169"/>
      <c r="L609" s="166"/>
      <c r="M609" s="170"/>
      <c r="T609" s="171"/>
      <c r="AT609" s="167" t="s">
        <v>384</v>
      </c>
      <c r="AU609" s="167" t="s">
        <v>83</v>
      </c>
      <c r="AV609" s="14" t="s">
        <v>83</v>
      </c>
      <c r="AW609" s="14" t="s">
        <v>32</v>
      </c>
      <c r="AX609" s="14" t="s">
        <v>76</v>
      </c>
      <c r="AY609" s="167" t="s">
        <v>375</v>
      </c>
    </row>
    <row r="610" spans="2:65" s="1" customFormat="1" ht="24.2" customHeight="1" x14ac:dyDescent="0.2">
      <c r="B610" s="32"/>
      <c r="C610" s="138" t="s">
        <v>799</v>
      </c>
      <c r="D610" s="138" t="s">
        <v>377</v>
      </c>
      <c r="E610" s="139" t="s">
        <v>2982</v>
      </c>
      <c r="F610" s="140" t="s">
        <v>2983</v>
      </c>
      <c r="G610" s="141" t="s">
        <v>631</v>
      </c>
      <c r="H610" s="142">
        <v>3</v>
      </c>
      <c r="I610" s="143"/>
      <c r="J610" s="144">
        <f>ROUND(I610*H610,2)</f>
        <v>0</v>
      </c>
      <c r="K610" s="140" t="s">
        <v>381</v>
      </c>
      <c r="L610" s="32"/>
      <c r="M610" s="145" t="s">
        <v>1</v>
      </c>
      <c r="N610" s="146" t="s">
        <v>41</v>
      </c>
      <c r="P610" s="147">
        <f>O610*H610</f>
        <v>0</v>
      </c>
      <c r="Q610" s="147">
        <v>0</v>
      </c>
      <c r="R610" s="147">
        <f>Q610*H610</f>
        <v>0</v>
      </c>
      <c r="S610" s="147">
        <v>0</v>
      </c>
      <c r="T610" s="148">
        <f>S610*H610</f>
        <v>0</v>
      </c>
      <c r="AR610" s="149" t="s">
        <v>382</v>
      </c>
      <c r="AT610" s="149" t="s">
        <v>377</v>
      </c>
      <c r="AU610" s="149" t="s">
        <v>83</v>
      </c>
      <c r="AY610" s="17" t="s">
        <v>375</v>
      </c>
      <c r="BE610" s="150">
        <f>IF(N610="základní",J610,0)</f>
        <v>0</v>
      </c>
      <c r="BF610" s="150">
        <f>IF(N610="snížená",J610,0)</f>
        <v>0</v>
      </c>
      <c r="BG610" s="150">
        <f>IF(N610="zákl. přenesená",J610,0)</f>
        <v>0</v>
      </c>
      <c r="BH610" s="150">
        <f>IF(N610="sníž. přenesená",J610,0)</f>
        <v>0</v>
      </c>
      <c r="BI610" s="150">
        <f>IF(N610="nulová",J610,0)</f>
        <v>0</v>
      </c>
      <c r="BJ610" s="17" t="s">
        <v>83</v>
      </c>
      <c r="BK610" s="150">
        <f>ROUND(I610*H610,2)</f>
        <v>0</v>
      </c>
      <c r="BL610" s="17" t="s">
        <v>382</v>
      </c>
      <c r="BM610" s="149" t="s">
        <v>6069</v>
      </c>
    </row>
    <row r="611" spans="2:65" s="12" customFormat="1" ht="11.25" x14ac:dyDescent="0.2">
      <c r="B611" s="151"/>
      <c r="D611" s="152" t="s">
        <v>384</v>
      </c>
      <c r="E611" s="153" t="s">
        <v>1</v>
      </c>
      <c r="F611" s="154" t="s">
        <v>83</v>
      </c>
      <c r="H611" s="155">
        <v>1</v>
      </c>
      <c r="I611" s="156"/>
      <c r="L611" s="151"/>
      <c r="M611" s="157"/>
      <c r="T611" s="158"/>
      <c r="AT611" s="153" t="s">
        <v>384</v>
      </c>
      <c r="AU611" s="153" t="s">
        <v>83</v>
      </c>
      <c r="AV611" s="12" t="s">
        <v>85</v>
      </c>
      <c r="AW611" s="12" t="s">
        <v>32</v>
      </c>
      <c r="AX611" s="12" t="s">
        <v>76</v>
      </c>
      <c r="AY611" s="153" t="s">
        <v>375</v>
      </c>
    </row>
    <row r="612" spans="2:65" s="12" customFormat="1" ht="11.25" x14ac:dyDescent="0.2">
      <c r="B612" s="151"/>
      <c r="D612" s="152" t="s">
        <v>384</v>
      </c>
      <c r="E612" s="153" t="s">
        <v>1</v>
      </c>
      <c r="F612" s="154" t="s">
        <v>83</v>
      </c>
      <c r="H612" s="155">
        <v>1</v>
      </c>
      <c r="I612" s="156"/>
      <c r="L612" s="151"/>
      <c r="M612" s="157"/>
      <c r="T612" s="158"/>
      <c r="AT612" s="153" t="s">
        <v>384</v>
      </c>
      <c r="AU612" s="153" t="s">
        <v>83</v>
      </c>
      <c r="AV612" s="12" t="s">
        <v>85</v>
      </c>
      <c r="AW612" s="12" t="s">
        <v>32</v>
      </c>
      <c r="AX612" s="12" t="s">
        <v>76</v>
      </c>
      <c r="AY612" s="153" t="s">
        <v>375</v>
      </c>
    </row>
    <row r="613" spans="2:65" s="12" customFormat="1" ht="11.25" x14ac:dyDescent="0.2">
      <c r="B613" s="151"/>
      <c r="D613" s="152" t="s">
        <v>384</v>
      </c>
      <c r="E613" s="153" t="s">
        <v>1</v>
      </c>
      <c r="F613" s="154" t="s">
        <v>83</v>
      </c>
      <c r="H613" s="155">
        <v>1</v>
      </c>
      <c r="I613" s="156"/>
      <c r="L613" s="151"/>
      <c r="M613" s="157"/>
      <c r="T613" s="158"/>
      <c r="AT613" s="153" t="s">
        <v>384</v>
      </c>
      <c r="AU613" s="153" t="s">
        <v>83</v>
      </c>
      <c r="AV613" s="12" t="s">
        <v>85</v>
      </c>
      <c r="AW613" s="12" t="s">
        <v>32</v>
      </c>
      <c r="AX613" s="12" t="s">
        <v>76</v>
      </c>
      <c r="AY613" s="153" t="s">
        <v>375</v>
      </c>
    </row>
    <row r="614" spans="2:65" s="13" customFormat="1" ht="11.25" x14ac:dyDescent="0.2">
      <c r="B614" s="159"/>
      <c r="D614" s="152" t="s">
        <v>384</v>
      </c>
      <c r="E614" s="160" t="s">
        <v>1</v>
      </c>
      <c r="F614" s="161" t="s">
        <v>387</v>
      </c>
      <c r="H614" s="162">
        <v>3</v>
      </c>
      <c r="I614" s="163"/>
      <c r="L614" s="159"/>
      <c r="M614" s="164"/>
      <c r="T614" s="165"/>
      <c r="AT614" s="160" t="s">
        <v>384</v>
      </c>
      <c r="AU614" s="160" t="s">
        <v>83</v>
      </c>
      <c r="AV614" s="13" t="s">
        <v>382</v>
      </c>
      <c r="AW614" s="13" t="s">
        <v>32</v>
      </c>
      <c r="AX614" s="13" t="s">
        <v>83</v>
      </c>
      <c r="AY614" s="160" t="s">
        <v>375</v>
      </c>
    </row>
    <row r="615" spans="2:65" s="14" customFormat="1" ht="11.25" x14ac:dyDescent="0.2">
      <c r="B615" s="166"/>
      <c r="D615" s="152" t="s">
        <v>384</v>
      </c>
      <c r="E615" s="167" t="s">
        <v>1</v>
      </c>
      <c r="F615" s="168" t="s">
        <v>2840</v>
      </c>
      <c r="H615" s="167" t="s">
        <v>1</v>
      </c>
      <c r="I615" s="169"/>
      <c r="L615" s="166"/>
      <c r="M615" s="170"/>
      <c r="T615" s="171"/>
      <c r="AT615" s="167" t="s">
        <v>384</v>
      </c>
      <c r="AU615" s="167" t="s">
        <v>83</v>
      </c>
      <c r="AV615" s="14" t="s">
        <v>83</v>
      </c>
      <c r="AW615" s="14" t="s">
        <v>32</v>
      </c>
      <c r="AX615" s="14" t="s">
        <v>76</v>
      </c>
      <c r="AY615" s="167" t="s">
        <v>375</v>
      </c>
    </row>
    <row r="616" spans="2:65" s="1" customFormat="1" ht="16.5" customHeight="1" x14ac:dyDescent="0.2">
      <c r="B616" s="32"/>
      <c r="C616" s="138" t="s">
        <v>805</v>
      </c>
      <c r="D616" s="138" t="s">
        <v>377</v>
      </c>
      <c r="E616" s="139" t="s">
        <v>2985</v>
      </c>
      <c r="F616" s="140" t="s">
        <v>2986</v>
      </c>
      <c r="G616" s="141" t="s">
        <v>631</v>
      </c>
      <c r="H616" s="142">
        <v>8</v>
      </c>
      <c r="I616" s="143"/>
      <c r="J616" s="144">
        <f>ROUND(I616*H616,2)</f>
        <v>0</v>
      </c>
      <c r="K616" s="140" t="s">
        <v>381</v>
      </c>
      <c r="L616" s="32"/>
      <c r="M616" s="145" t="s">
        <v>1</v>
      </c>
      <c r="N616" s="146" t="s">
        <v>41</v>
      </c>
      <c r="P616" s="147">
        <f>O616*H616</f>
        <v>0</v>
      </c>
      <c r="Q616" s="147">
        <v>0</v>
      </c>
      <c r="R616" s="147">
        <f>Q616*H616</f>
        <v>0</v>
      </c>
      <c r="S616" s="147">
        <v>0</v>
      </c>
      <c r="T616" s="148">
        <f>S616*H616</f>
        <v>0</v>
      </c>
      <c r="AR616" s="149" t="s">
        <v>382</v>
      </c>
      <c r="AT616" s="149" t="s">
        <v>377</v>
      </c>
      <c r="AU616" s="149" t="s">
        <v>83</v>
      </c>
      <c r="AY616" s="17" t="s">
        <v>375</v>
      </c>
      <c r="BE616" s="150">
        <f>IF(N616="základní",J616,0)</f>
        <v>0</v>
      </c>
      <c r="BF616" s="150">
        <f>IF(N616="snížená",J616,0)</f>
        <v>0</v>
      </c>
      <c r="BG616" s="150">
        <f>IF(N616="zákl. přenesená",J616,0)</f>
        <v>0</v>
      </c>
      <c r="BH616" s="150">
        <f>IF(N616="sníž. přenesená",J616,0)</f>
        <v>0</v>
      </c>
      <c r="BI616" s="150">
        <f>IF(N616="nulová",J616,0)</f>
        <v>0</v>
      </c>
      <c r="BJ616" s="17" t="s">
        <v>83</v>
      </c>
      <c r="BK616" s="150">
        <f>ROUND(I616*H616,2)</f>
        <v>0</v>
      </c>
      <c r="BL616" s="17" t="s">
        <v>382</v>
      </c>
      <c r="BM616" s="149" t="s">
        <v>6070</v>
      </c>
    </row>
    <row r="617" spans="2:65" s="12" customFormat="1" ht="11.25" x14ac:dyDescent="0.2">
      <c r="B617" s="151"/>
      <c r="D617" s="152" t="s">
        <v>384</v>
      </c>
      <c r="E617" s="153" t="s">
        <v>1</v>
      </c>
      <c r="F617" s="154" t="s">
        <v>83</v>
      </c>
      <c r="H617" s="155">
        <v>1</v>
      </c>
      <c r="I617" s="156"/>
      <c r="L617" s="151"/>
      <c r="M617" s="157"/>
      <c r="T617" s="158"/>
      <c r="AT617" s="153" t="s">
        <v>384</v>
      </c>
      <c r="AU617" s="153" t="s">
        <v>83</v>
      </c>
      <c r="AV617" s="12" t="s">
        <v>85</v>
      </c>
      <c r="AW617" s="12" t="s">
        <v>32</v>
      </c>
      <c r="AX617" s="12" t="s">
        <v>76</v>
      </c>
      <c r="AY617" s="153" t="s">
        <v>375</v>
      </c>
    </row>
    <row r="618" spans="2:65" s="12" customFormat="1" ht="11.25" x14ac:dyDescent="0.2">
      <c r="B618" s="151"/>
      <c r="D618" s="152" t="s">
        <v>384</v>
      </c>
      <c r="E618" s="153" t="s">
        <v>1</v>
      </c>
      <c r="F618" s="154" t="s">
        <v>83</v>
      </c>
      <c r="H618" s="155">
        <v>1</v>
      </c>
      <c r="I618" s="156"/>
      <c r="L618" s="151"/>
      <c r="M618" s="157"/>
      <c r="T618" s="158"/>
      <c r="AT618" s="153" t="s">
        <v>384</v>
      </c>
      <c r="AU618" s="153" t="s">
        <v>83</v>
      </c>
      <c r="AV618" s="12" t="s">
        <v>85</v>
      </c>
      <c r="AW618" s="12" t="s">
        <v>32</v>
      </c>
      <c r="AX618" s="12" t="s">
        <v>76</v>
      </c>
      <c r="AY618" s="153" t="s">
        <v>375</v>
      </c>
    </row>
    <row r="619" spans="2:65" s="12" customFormat="1" ht="11.25" x14ac:dyDescent="0.2">
      <c r="B619" s="151"/>
      <c r="D619" s="152" t="s">
        <v>384</v>
      </c>
      <c r="E619" s="153" t="s">
        <v>1</v>
      </c>
      <c r="F619" s="154" t="s">
        <v>83</v>
      </c>
      <c r="H619" s="155">
        <v>1</v>
      </c>
      <c r="I619" s="156"/>
      <c r="L619" s="151"/>
      <c r="M619" s="157"/>
      <c r="T619" s="158"/>
      <c r="AT619" s="153" t="s">
        <v>384</v>
      </c>
      <c r="AU619" s="153" t="s">
        <v>83</v>
      </c>
      <c r="AV619" s="12" t="s">
        <v>85</v>
      </c>
      <c r="AW619" s="12" t="s">
        <v>32</v>
      </c>
      <c r="AX619" s="12" t="s">
        <v>76</v>
      </c>
      <c r="AY619" s="153" t="s">
        <v>375</v>
      </c>
    </row>
    <row r="620" spans="2:65" s="12" customFormat="1" ht="11.25" x14ac:dyDescent="0.2">
      <c r="B620" s="151"/>
      <c r="D620" s="152" t="s">
        <v>384</v>
      </c>
      <c r="E620" s="153" t="s">
        <v>1</v>
      </c>
      <c r="F620" s="154" t="s">
        <v>83</v>
      </c>
      <c r="H620" s="155">
        <v>1</v>
      </c>
      <c r="I620" s="156"/>
      <c r="L620" s="151"/>
      <c r="M620" s="157"/>
      <c r="T620" s="158"/>
      <c r="AT620" s="153" t="s">
        <v>384</v>
      </c>
      <c r="AU620" s="153" t="s">
        <v>83</v>
      </c>
      <c r="AV620" s="12" t="s">
        <v>85</v>
      </c>
      <c r="AW620" s="12" t="s">
        <v>32</v>
      </c>
      <c r="AX620" s="12" t="s">
        <v>76</v>
      </c>
      <c r="AY620" s="153" t="s">
        <v>375</v>
      </c>
    </row>
    <row r="621" spans="2:65" s="12" customFormat="1" ht="11.25" x14ac:dyDescent="0.2">
      <c r="B621" s="151"/>
      <c r="D621" s="152" t="s">
        <v>384</v>
      </c>
      <c r="E621" s="153" t="s">
        <v>1</v>
      </c>
      <c r="F621" s="154" t="s">
        <v>83</v>
      </c>
      <c r="H621" s="155">
        <v>1</v>
      </c>
      <c r="I621" s="156"/>
      <c r="L621" s="151"/>
      <c r="M621" s="157"/>
      <c r="T621" s="158"/>
      <c r="AT621" s="153" t="s">
        <v>384</v>
      </c>
      <c r="AU621" s="153" t="s">
        <v>83</v>
      </c>
      <c r="AV621" s="12" t="s">
        <v>85</v>
      </c>
      <c r="AW621" s="12" t="s">
        <v>32</v>
      </c>
      <c r="AX621" s="12" t="s">
        <v>76</v>
      </c>
      <c r="AY621" s="153" t="s">
        <v>375</v>
      </c>
    </row>
    <row r="622" spans="2:65" s="12" customFormat="1" ht="11.25" x14ac:dyDescent="0.2">
      <c r="B622" s="151"/>
      <c r="D622" s="152" t="s">
        <v>384</v>
      </c>
      <c r="E622" s="153" t="s">
        <v>1</v>
      </c>
      <c r="F622" s="154" t="s">
        <v>83</v>
      </c>
      <c r="H622" s="155">
        <v>1</v>
      </c>
      <c r="I622" s="156"/>
      <c r="L622" s="151"/>
      <c r="M622" s="157"/>
      <c r="T622" s="158"/>
      <c r="AT622" s="153" t="s">
        <v>384</v>
      </c>
      <c r="AU622" s="153" t="s">
        <v>83</v>
      </c>
      <c r="AV622" s="12" t="s">
        <v>85</v>
      </c>
      <c r="AW622" s="12" t="s">
        <v>32</v>
      </c>
      <c r="AX622" s="12" t="s">
        <v>76</v>
      </c>
      <c r="AY622" s="153" t="s">
        <v>375</v>
      </c>
    </row>
    <row r="623" spans="2:65" s="12" customFormat="1" ht="11.25" x14ac:dyDescent="0.2">
      <c r="B623" s="151"/>
      <c r="D623" s="152" t="s">
        <v>384</v>
      </c>
      <c r="E623" s="153" t="s">
        <v>1</v>
      </c>
      <c r="F623" s="154" t="s">
        <v>83</v>
      </c>
      <c r="H623" s="155">
        <v>1</v>
      </c>
      <c r="I623" s="156"/>
      <c r="L623" s="151"/>
      <c r="M623" s="157"/>
      <c r="T623" s="158"/>
      <c r="AT623" s="153" t="s">
        <v>384</v>
      </c>
      <c r="AU623" s="153" t="s">
        <v>83</v>
      </c>
      <c r="AV623" s="12" t="s">
        <v>85</v>
      </c>
      <c r="AW623" s="12" t="s">
        <v>32</v>
      </c>
      <c r="AX623" s="12" t="s">
        <v>76</v>
      </c>
      <c r="AY623" s="153" t="s">
        <v>375</v>
      </c>
    </row>
    <row r="624" spans="2:65" s="12" customFormat="1" ht="11.25" x14ac:dyDescent="0.2">
      <c r="B624" s="151"/>
      <c r="D624" s="152" t="s">
        <v>384</v>
      </c>
      <c r="E624" s="153" t="s">
        <v>1</v>
      </c>
      <c r="F624" s="154" t="s">
        <v>83</v>
      </c>
      <c r="H624" s="155">
        <v>1</v>
      </c>
      <c r="I624" s="156"/>
      <c r="L624" s="151"/>
      <c r="M624" s="157"/>
      <c r="T624" s="158"/>
      <c r="AT624" s="153" t="s">
        <v>384</v>
      </c>
      <c r="AU624" s="153" t="s">
        <v>83</v>
      </c>
      <c r="AV624" s="12" t="s">
        <v>85</v>
      </c>
      <c r="AW624" s="12" t="s">
        <v>32</v>
      </c>
      <c r="AX624" s="12" t="s">
        <v>76</v>
      </c>
      <c r="AY624" s="153" t="s">
        <v>375</v>
      </c>
    </row>
    <row r="625" spans="2:65" s="13" customFormat="1" ht="11.25" x14ac:dyDescent="0.2">
      <c r="B625" s="159"/>
      <c r="D625" s="152" t="s">
        <v>384</v>
      </c>
      <c r="E625" s="160" t="s">
        <v>1</v>
      </c>
      <c r="F625" s="161" t="s">
        <v>387</v>
      </c>
      <c r="H625" s="162">
        <v>8</v>
      </c>
      <c r="I625" s="163"/>
      <c r="L625" s="159"/>
      <c r="M625" s="164"/>
      <c r="T625" s="165"/>
      <c r="AT625" s="160" t="s">
        <v>384</v>
      </c>
      <c r="AU625" s="160" t="s">
        <v>83</v>
      </c>
      <c r="AV625" s="13" t="s">
        <v>382</v>
      </c>
      <c r="AW625" s="13" t="s">
        <v>32</v>
      </c>
      <c r="AX625" s="13" t="s">
        <v>83</v>
      </c>
      <c r="AY625" s="160" t="s">
        <v>375</v>
      </c>
    </row>
    <row r="626" spans="2:65" s="14" customFormat="1" ht="11.25" x14ac:dyDescent="0.2">
      <c r="B626" s="166"/>
      <c r="D626" s="152" t="s">
        <v>384</v>
      </c>
      <c r="E626" s="167" t="s">
        <v>1</v>
      </c>
      <c r="F626" s="168" t="s">
        <v>2840</v>
      </c>
      <c r="H626" s="167" t="s">
        <v>1</v>
      </c>
      <c r="I626" s="169"/>
      <c r="L626" s="166"/>
      <c r="M626" s="170"/>
      <c r="T626" s="171"/>
      <c r="AT626" s="167" t="s">
        <v>384</v>
      </c>
      <c r="AU626" s="167" t="s">
        <v>83</v>
      </c>
      <c r="AV626" s="14" t="s">
        <v>83</v>
      </c>
      <c r="AW626" s="14" t="s">
        <v>32</v>
      </c>
      <c r="AX626" s="14" t="s">
        <v>76</v>
      </c>
      <c r="AY626" s="167" t="s">
        <v>375</v>
      </c>
    </row>
    <row r="627" spans="2:65" s="1" customFormat="1" ht="16.5" customHeight="1" x14ac:dyDescent="0.2">
      <c r="B627" s="32"/>
      <c r="C627" s="138" t="s">
        <v>809</v>
      </c>
      <c r="D627" s="138" t="s">
        <v>377</v>
      </c>
      <c r="E627" s="139" t="s">
        <v>2988</v>
      </c>
      <c r="F627" s="140" t="s">
        <v>2989</v>
      </c>
      <c r="G627" s="141" t="s">
        <v>631</v>
      </c>
      <c r="H627" s="142">
        <v>8</v>
      </c>
      <c r="I627" s="143"/>
      <c r="J627" s="144">
        <f>ROUND(I627*H627,2)</f>
        <v>0</v>
      </c>
      <c r="K627" s="140" t="s">
        <v>381</v>
      </c>
      <c r="L627" s="32"/>
      <c r="M627" s="145" t="s">
        <v>1</v>
      </c>
      <c r="N627" s="146" t="s">
        <v>41</v>
      </c>
      <c r="P627" s="147">
        <f>O627*H627</f>
        <v>0</v>
      </c>
      <c r="Q627" s="147">
        <v>0</v>
      </c>
      <c r="R627" s="147">
        <f>Q627*H627</f>
        <v>0</v>
      </c>
      <c r="S627" s="147">
        <v>0</v>
      </c>
      <c r="T627" s="148">
        <f>S627*H627</f>
        <v>0</v>
      </c>
      <c r="AR627" s="149" t="s">
        <v>382</v>
      </c>
      <c r="AT627" s="149" t="s">
        <v>377</v>
      </c>
      <c r="AU627" s="149" t="s">
        <v>83</v>
      </c>
      <c r="AY627" s="17" t="s">
        <v>375</v>
      </c>
      <c r="BE627" s="150">
        <f>IF(N627="základní",J627,0)</f>
        <v>0</v>
      </c>
      <c r="BF627" s="150">
        <f>IF(N627="snížená",J627,0)</f>
        <v>0</v>
      </c>
      <c r="BG627" s="150">
        <f>IF(N627="zákl. přenesená",J627,0)</f>
        <v>0</v>
      </c>
      <c r="BH627" s="150">
        <f>IF(N627="sníž. přenesená",J627,0)</f>
        <v>0</v>
      </c>
      <c r="BI627" s="150">
        <f>IF(N627="nulová",J627,0)</f>
        <v>0</v>
      </c>
      <c r="BJ627" s="17" t="s">
        <v>83</v>
      </c>
      <c r="BK627" s="150">
        <f>ROUND(I627*H627,2)</f>
        <v>0</v>
      </c>
      <c r="BL627" s="17" t="s">
        <v>382</v>
      </c>
      <c r="BM627" s="149" t="s">
        <v>6071</v>
      </c>
    </row>
    <row r="628" spans="2:65" s="12" customFormat="1" ht="11.25" x14ac:dyDescent="0.2">
      <c r="B628" s="151"/>
      <c r="D628" s="152" t="s">
        <v>384</v>
      </c>
      <c r="E628" s="153" t="s">
        <v>1</v>
      </c>
      <c r="F628" s="154" t="s">
        <v>83</v>
      </c>
      <c r="H628" s="155">
        <v>1</v>
      </c>
      <c r="I628" s="156"/>
      <c r="L628" s="151"/>
      <c r="M628" s="157"/>
      <c r="T628" s="158"/>
      <c r="AT628" s="153" t="s">
        <v>384</v>
      </c>
      <c r="AU628" s="153" t="s">
        <v>83</v>
      </c>
      <c r="AV628" s="12" t="s">
        <v>85</v>
      </c>
      <c r="AW628" s="12" t="s">
        <v>32</v>
      </c>
      <c r="AX628" s="12" t="s">
        <v>76</v>
      </c>
      <c r="AY628" s="153" t="s">
        <v>375</v>
      </c>
    </row>
    <row r="629" spans="2:65" s="12" customFormat="1" ht="11.25" x14ac:dyDescent="0.2">
      <c r="B629" s="151"/>
      <c r="D629" s="152" t="s">
        <v>384</v>
      </c>
      <c r="E629" s="153" t="s">
        <v>1</v>
      </c>
      <c r="F629" s="154" t="s">
        <v>83</v>
      </c>
      <c r="H629" s="155">
        <v>1</v>
      </c>
      <c r="I629" s="156"/>
      <c r="L629" s="151"/>
      <c r="M629" s="157"/>
      <c r="T629" s="158"/>
      <c r="AT629" s="153" t="s">
        <v>384</v>
      </c>
      <c r="AU629" s="153" t="s">
        <v>83</v>
      </c>
      <c r="AV629" s="12" t="s">
        <v>85</v>
      </c>
      <c r="AW629" s="12" t="s">
        <v>32</v>
      </c>
      <c r="AX629" s="12" t="s">
        <v>76</v>
      </c>
      <c r="AY629" s="153" t="s">
        <v>375</v>
      </c>
    </row>
    <row r="630" spans="2:65" s="12" customFormat="1" ht="11.25" x14ac:dyDescent="0.2">
      <c r="B630" s="151"/>
      <c r="D630" s="152" t="s">
        <v>384</v>
      </c>
      <c r="E630" s="153" t="s">
        <v>1</v>
      </c>
      <c r="F630" s="154" t="s">
        <v>83</v>
      </c>
      <c r="H630" s="155">
        <v>1</v>
      </c>
      <c r="I630" s="156"/>
      <c r="L630" s="151"/>
      <c r="M630" s="157"/>
      <c r="T630" s="158"/>
      <c r="AT630" s="153" t="s">
        <v>384</v>
      </c>
      <c r="AU630" s="153" t="s">
        <v>83</v>
      </c>
      <c r="AV630" s="12" t="s">
        <v>85</v>
      </c>
      <c r="AW630" s="12" t="s">
        <v>32</v>
      </c>
      <c r="AX630" s="12" t="s">
        <v>76</v>
      </c>
      <c r="AY630" s="153" t="s">
        <v>375</v>
      </c>
    </row>
    <row r="631" spans="2:65" s="12" customFormat="1" ht="11.25" x14ac:dyDescent="0.2">
      <c r="B631" s="151"/>
      <c r="D631" s="152" t="s">
        <v>384</v>
      </c>
      <c r="E631" s="153" t="s">
        <v>1</v>
      </c>
      <c r="F631" s="154" t="s">
        <v>83</v>
      </c>
      <c r="H631" s="155">
        <v>1</v>
      </c>
      <c r="I631" s="156"/>
      <c r="L631" s="151"/>
      <c r="M631" s="157"/>
      <c r="T631" s="158"/>
      <c r="AT631" s="153" t="s">
        <v>384</v>
      </c>
      <c r="AU631" s="153" t="s">
        <v>83</v>
      </c>
      <c r="AV631" s="12" t="s">
        <v>85</v>
      </c>
      <c r="AW631" s="12" t="s">
        <v>32</v>
      </c>
      <c r="AX631" s="12" t="s">
        <v>76</v>
      </c>
      <c r="AY631" s="153" t="s">
        <v>375</v>
      </c>
    </row>
    <row r="632" spans="2:65" s="12" customFormat="1" ht="11.25" x14ac:dyDescent="0.2">
      <c r="B632" s="151"/>
      <c r="D632" s="152" t="s">
        <v>384</v>
      </c>
      <c r="E632" s="153" t="s">
        <v>1</v>
      </c>
      <c r="F632" s="154" t="s">
        <v>83</v>
      </c>
      <c r="H632" s="155">
        <v>1</v>
      </c>
      <c r="I632" s="156"/>
      <c r="L632" s="151"/>
      <c r="M632" s="157"/>
      <c r="T632" s="158"/>
      <c r="AT632" s="153" t="s">
        <v>384</v>
      </c>
      <c r="AU632" s="153" t="s">
        <v>83</v>
      </c>
      <c r="AV632" s="12" t="s">
        <v>85</v>
      </c>
      <c r="AW632" s="12" t="s">
        <v>32</v>
      </c>
      <c r="AX632" s="12" t="s">
        <v>76</v>
      </c>
      <c r="AY632" s="153" t="s">
        <v>375</v>
      </c>
    </row>
    <row r="633" spans="2:65" s="12" customFormat="1" ht="11.25" x14ac:dyDescent="0.2">
      <c r="B633" s="151"/>
      <c r="D633" s="152" t="s">
        <v>384</v>
      </c>
      <c r="E633" s="153" t="s">
        <v>1</v>
      </c>
      <c r="F633" s="154" t="s">
        <v>83</v>
      </c>
      <c r="H633" s="155">
        <v>1</v>
      </c>
      <c r="I633" s="156"/>
      <c r="L633" s="151"/>
      <c r="M633" s="157"/>
      <c r="T633" s="158"/>
      <c r="AT633" s="153" t="s">
        <v>384</v>
      </c>
      <c r="AU633" s="153" t="s">
        <v>83</v>
      </c>
      <c r="AV633" s="12" t="s">
        <v>85</v>
      </c>
      <c r="AW633" s="12" t="s">
        <v>32</v>
      </c>
      <c r="AX633" s="12" t="s">
        <v>76</v>
      </c>
      <c r="AY633" s="153" t="s">
        <v>375</v>
      </c>
    </row>
    <row r="634" spans="2:65" s="12" customFormat="1" ht="11.25" x14ac:dyDescent="0.2">
      <c r="B634" s="151"/>
      <c r="D634" s="152" t="s">
        <v>384</v>
      </c>
      <c r="E634" s="153" t="s">
        <v>1</v>
      </c>
      <c r="F634" s="154" t="s">
        <v>83</v>
      </c>
      <c r="H634" s="155">
        <v>1</v>
      </c>
      <c r="I634" s="156"/>
      <c r="L634" s="151"/>
      <c r="M634" s="157"/>
      <c r="T634" s="158"/>
      <c r="AT634" s="153" t="s">
        <v>384</v>
      </c>
      <c r="AU634" s="153" t="s">
        <v>83</v>
      </c>
      <c r="AV634" s="12" t="s">
        <v>85</v>
      </c>
      <c r="AW634" s="12" t="s">
        <v>32</v>
      </c>
      <c r="AX634" s="12" t="s">
        <v>76</v>
      </c>
      <c r="AY634" s="153" t="s">
        <v>375</v>
      </c>
    </row>
    <row r="635" spans="2:65" s="12" customFormat="1" ht="11.25" x14ac:dyDescent="0.2">
      <c r="B635" s="151"/>
      <c r="D635" s="152" t="s">
        <v>384</v>
      </c>
      <c r="E635" s="153" t="s">
        <v>1</v>
      </c>
      <c r="F635" s="154" t="s">
        <v>83</v>
      </c>
      <c r="H635" s="155">
        <v>1</v>
      </c>
      <c r="I635" s="156"/>
      <c r="L635" s="151"/>
      <c r="M635" s="157"/>
      <c r="T635" s="158"/>
      <c r="AT635" s="153" t="s">
        <v>384</v>
      </c>
      <c r="AU635" s="153" t="s">
        <v>83</v>
      </c>
      <c r="AV635" s="12" t="s">
        <v>85</v>
      </c>
      <c r="AW635" s="12" t="s">
        <v>32</v>
      </c>
      <c r="AX635" s="12" t="s">
        <v>76</v>
      </c>
      <c r="AY635" s="153" t="s">
        <v>375</v>
      </c>
    </row>
    <row r="636" spans="2:65" s="13" customFormat="1" ht="11.25" x14ac:dyDescent="0.2">
      <c r="B636" s="159"/>
      <c r="D636" s="152" t="s">
        <v>384</v>
      </c>
      <c r="E636" s="160" t="s">
        <v>1</v>
      </c>
      <c r="F636" s="161" t="s">
        <v>387</v>
      </c>
      <c r="H636" s="162">
        <v>8</v>
      </c>
      <c r="I636" s="163"/>
      <c r="L636" s="159"/>
      <c r="M636" s="164"/>
      <c r="T636" s="165"/>
      <c r="AT636" s="160" t="s">
        <v>384</v>
      </c>
      <c r="AU636" s="160" t="s">
        <v>83</v>
      </c>
      <c r="AV636" s="13" t="s">
        <v>382</v>
      </c>
      <c r="AW636" s="13" t="s">
        <v>32</v>
      </c>
      <c r="AX636" s="13" t="s">
        <v>83</v>
      </c>
      <c r="AY636" s="160" t="s">
        <v>375</v>
      </c>
    </row>
    <row r="637" spans="2:65" s="14" customFormat="1" ht="11.25" x14ac:dyDescent="0.2">
      <c r="B637" s="166"/>
      <c r="D637" s="152" t="s">
        <v>384</v>
      </c>
      <c r="E637" s="167" t="s">
        <v>1</v>
      </c>
      <c r="F637" s="168" t="s">
        <v>2840</v>
      </c>
      <c r="H637" s="167" t="s">
        <v>1</v>
      </c>
      <c r="I637" s="169"/>
      <c r="L637" s="166"/>
      <c r="M637" s="170"/>
      <c r="T637" s="171"/>
      <c r="AT637" s="167" t="s">
        <v>384</v>
      </c>
      <c r="AU637" s="167" t="s">
        <v>83</v>
      </c>
      <c r="AV637" s="14" t="s">
        <v>83</v>
      </c>
      <c r="AW637" s="14" t="s">
        <v>32</v>
      </c>
      <c r="AX637" s="14" t="s">
        <v>76</v>
      </c>
      <c r="AY637" s="167" t="s">
        <v>375</v>
      </c>
    </row>
    <row r="638" spans="2:65" s="1" customFormat="1" ht="16.5" customHeight="1" x14ac:dyDescent="0.2">
      <c r="B638" s="32"/>
      <c r="C638" s="138" t="s">
        <v>816</v>
      </c>
      <c r="D638" s="138" t="s">
        <v>377</v>
      </c>
      <c r="E638" s="139" t="s">
        <v>2991</v>
      </c>
      <c r="F638" s="140" t="s">
        <v>2992</v>
      </c>
      <c r="G638" s="141" t="s">
        <v>631</v>
      </c>
      <c r="H638" s="142">
        <v>1</v>
      </c>
      <c r="I638" s="143"/>
      <c r="J638" s="144">
        <f>ROUND(I638*H638,2)</f>
        <v>0</v>
      </c>
      <c r="K638" s="140" t="s">
        <v>381</v>
      </c>
      <c r="L638" s="32"/>
      <c r="M638" s="145" t="s">
        <v>1</v>
      </c>
      <c r="N638" s="146" t="s">
        <v>41</v>
      </c>
      <c r="P638" s="147">
        <f>O638*H638</f>
        <v>0</v>
      </c>
      <c r="Q638" s="147">
        <v>0</v>
      </c>
      <c r="R638" s="147">
        <f>Q638*H638</f>
        <v>0</v>
      </c>
      <c r="S638" s="147">
        <v>0</v>
      </c>
      <c r="T638" s="148">
        <f>S638*H638</f>
        <v>0</v>
      </c>
      <c r="AR638" s="149" t="s">
        <v>382</v>
      </c>
      <c r="AT638" s="149" t="s">
        <v>377</v>
      </c>
      <c r="AU638" s="149" t="s">
        <v>83</v>
      </c>
      <c r="AY638" s="17" t="s">
        <v>375</v>
      </c>
      <c r="BE638" s="150">
        <f>IF(N638="základní",J638,0)</f>
        <v>0</v>
      </c>
      <c r="BF638" s="150">
        <f>IF(N638="snížená",J638,0)</f>
        <v>0</v>
      </c>
      <c r="BG638" s="150">
        <f>IF(N638="zákl. přenesená",J638,0)</f>
        <v>0</v>
      </c>
      <c r="BH638" s="150">
        <f>IF(N638="sníž. přenesená",J638,0)</f>
        <v>0</v>
      </c>
      <c r="BI638" s="150">
        <f>IF(N638="nulová",J638,0)</f>
        <v>0</v>
      </c>
      <c r="BJ638" s="17" t="s">
        <v>83</v>
      </c>
      <c r="BK638" s="150">
        <f>ROUND(I638*H638,2)</f>
        <v>0</v>
      </c>
      <c r="BL638" s="17" t="s">
        <v>382</v>
      </c>
      <c r="BM638" s="149" t="s">
        <v>6072</v>
      </c>
    </row>
    <row r="639" spans="2:65" s="12" customFormat="1" ht="11.25" x14ac:dyDescent="0.2">
      <c r="B639" s="151"/>
      <c r="D639" s="152" t="s">
        <v>384</v>
      </c>
      <c r="E639" s="153" t="s">
        <v>1</v>
      </c>
      <c r="F639" s="154" t="s">
        <v>83</v>
      </c>
      <c r="H639" s="155">
        <v>1</v>
      </c>
      <c r="I639" s="156"/>
      <c r="L639" s="151"/>
      <c r="M639" s="157"/>
      <c r="T639" s="158"/>
      <c r="AT639" s="153" t="s">
        <v>384</v>
      </c>
      <c r="AU639" s="153" t="s">
        <v>83</v>
      </c>
      <c r="AV639" s="12" t="s">
        <v>85</v>
      </c>
      <c r="AW639" s="12" t="s">
        <v>32</v>
      </c>
      <c r="AX639" s="12" t="s">
        <v>83</v>
      </c>
      <c r="AY639" s="153" t="s">
        <v>375</v>
      </c>
    </row>
    <row r="640" spans="2:65" s="14" customFormat="1" ht="11.25" x14ac:dyDescent="0.2">
      <c r="B640" s="166"/>
      <c r="D640" s="152" t="s">
        <v>384</v>
      </c>
      <c r="E640" s="167" t="s">
        <v>1</v>
      </c>
      <c r="F640" s="168" t="s">
        <v>2840</v>
      </c>
      <c r="H640" s="167" t="s">
        <v>1</v>
      </c>
      <c r="I640" s="169"/>
      <c r="L640" s="166"/>
      <c r="M640" s="170"/>
      <c r="T640" s="171"/>
      <c r="AT640" s="167" t="s">
        <v>384</v>
      </c>
      <c r="AU640" s="167" t="s">
        <v>83</v>
      </c>
      <c r="AV640" s="14" t="s">
        <v>83</v>
      </c>
      <c r="AW640" s="14" t="s">
        <v>32</v>
      </c>
      <c r="AX640" s="14" t="s">
        <v>76</v>
      </c>
      <c r="AY640" s="167" t="s">
        <v>375</v>
      </c>
    </row>
    <row r="641" spans="2:65" s="1" customFormat="1" ht="16.5" customHeight="1" x14ac:dyDescent="0.2">
      <c r="B641" s="32"/>
      <c r="C641" s="138" t="s">
        <v>822</v>
      </c>
      <c r="D641" s="138" t="s">
        <v>377</v>
      </c>
      <c r="E641" s="139" t="s">
        <v>2994</v>
      </c>
      <c r="F641" s="140" t="s">
        <v>2995</v>
      </c>
      <c r="G641" s="141" t="s">
        <v>1825</v>
      </c>
      <c r="H641" s="142">
        <v>1</v>
      </c>
      <c r="I641" s="143"/>
      <c r="J641" s="144">
        <f>ROUND(I641*H641,2)</f>
        <v>0</v>
      </c>
      <c r="K641" s="140" t="s">
        <v>381</v>
      </c>
      <c r="L641" s="32"/>
      <c r="M641" s="145" t="s">
        <v>1</v>
      </c>
      <c r="N641" s="146" t="s">
        <v>41</v>
      </c>
      <c r="P641" s="147">
        <f>O641*H641</f>
        <v>0</v>
      </c>
      <c r="Q641" s="147">
        <v>0</v>
      </c>
      <c r="R641" s="147">
        <f>Q641*H641</f>
        <v>0</v>
      </c>
      <c r="S641" s="147">
        <v>0</v>
      </c>
      <c r="T641" s="148">
        <f>S641*H641</f>
        <v>0</v>
      </c>
      <c r="AR641" s="149" t="s">
        <v>382</v>
      </c>
      <c r="AT641" s="149" t="s">
        <v>377</v>
      </c>
      <c r="AU641" s="149" t="s">
        <v>83</v>
      </c>
      <c r="AY641" s="17" t="s">
        <v>375</v>
      </c>
      <c r="BE641" s="150">
        <f>IF(N641="základní",J641,0)</f>
        <v>0</v>
      </c>
      <c r="BF641" s="150">
        <f>IF(N641="snížená",J641,0)</f>
        <v>0</v>
      </c>
      <c r="BG641" s="150">
        <f>IF(N641="zákl. přenesená",J641,0)</f>
        <v>0</v>
      </c>
      <c r="BH641" s="150">
        <f>IF(N641="sníž. přenesená",J641,0)</f>
        <v>0</v>
      </c>
      <c r="BI641" s="150">
        <f>IF(N641="nulová",J641,0)</f>
        <v>0</v>
      </c>
      <c r="BJ641" s="17" t="s">
        <v>83</v>
      </c>
      <c r="BK641" s="150">
        <f>ROUND(I641*H641,2)</f>
        <v>0</v>
      </c>
      <c r="BL641" s="17" t="s">
        <v>382</v>
      </c>
      <c r="BM641" s="149" t="s">
        <v>6073</v>
      </c>
    </row>
    <row r="642" spans="2:65" s="12" customFormat="1" ht="11.25" x14ac:dyDescent="0.2">
      <c r="B642" s="151"/>
      <c r="D642" s="152" t="s">
        <v>384</v>
      </c>
      <c r="E642" s="153" t="s">
        <v>1</v>
      </c>
      <c r="F642" s="154" t="s">
        <v>83</v>
      </c>
      <c r="H642" s="155">
        <v>1</v>
      </c>
      <c r="I642" s="156"/>
      <c r="L642" s="151"/>
      <c r="M642" s="157"/>
      <c r="T642" s="158"/>
      <c r="AT642" s="153" t="s">
        <v>384</v>
      </c>
      <c r="AU642" s="153" t="s">
        <v>83</v>
      </c>
      <c r="AV642" s="12" t="s">
        <v>85</v>
      </c>
      <c r="AW642" s="12" t="s">
        <v>32</v>
      </c>
      <c r="AX642" s="12" t="s">
        <v>83</v>
      </c>
      <c r="AY642" s="153" t="s">
        <v>375</v>
      </c>
    </row>
    <row r="643" spans="2:65" s="14" customFormat="1" ht="11.25" x14ac:dyDescent="0.2">
      <c r="B643" s="166"/>
      <c r="D643" s="152" t="s">
        <v>384</v>
      </c>
      <c r="E643" s="167" t="s">
        <v>1</v>
      </c>
      <c r="F643" s="168" t="s">
        <v>2840</v>
      </c>
      <c r="H643" s="167" t="s">
        <v>1</v>
      </c>
      <c r="I643" s="169"/>
      <c r="L643" s="166"/>
      <c r="M643" s="170"/>
      <c r="T643" s="171"/>
      <c r="AT643" s="167" t="s">
        <v>384</v>
      </c>
      <c r="AU643" s="167" t="s">
        <v>83</v>
      </c>
      <c r="AV643" s="14" t="s">
        <v>83</v>
      </c>
      <c r="AW643" s="14" t="s">
        <v>32</v>
      </c>
      <c r="AX643" s="14" t="s">
        <v>76</v>
      </c>
      <c r="AY643" s="167" t="s">
        <v>375</v>
      </c>
    </row>
    <row r="644" spans="2:65" s="1" customFormat="1" ht="16.5" customHeight="1" x14ac:dyDescent="0.2">
      <c r="B644" s="32"/>
      <c r="C644" s="138" t="s">
        <v>827</v>
      </c>
      <c r="D644" s="138" t="s">
        <v>377</v>
      </c>
      <c r="E644" s="139" t="s">
        <v>2997</v>
      </c>
      <c r="F644" s="140" t="s">
        <v>2998</v>
      </c>
      <c r="G644" s="141" t="s">
        <v>631</v>
      </c>
      <c r="H644" s="142">
        <v>10</v>
      </c>
      <c r="I644" s="143"/>
      <c r="J644" s="144">
        <f>ROUND(I644*H644,2)</f>
        <v>0</v>
      </c>
      <c r="K644" s="140" t="s">
        <v>381</v>
      </c>
      <c r="L644" s="32"/>
      <c r="M644" s="145" t="s">
        <v>1</v>
      </c>
      <c r="N644" s="146" t="s">
        <v>41</v>
      </c>
      <c r="P644" s="147">
        <f>O644*H644</f>
        <v>0</v>
      </c>
      <c r="Q644" s="147">
        <v>0</v>
      </c>
      <c r="R644" s="147">
        <f>Q644*H644</f>
        <v>0</v>
      </c>
      <c r="S644" s="147">
        <v>0</v>
      </c>
      <c r="T644" s="148">
        <f>S644*H644</f>
        <v>0</v>
      </c>
      <c r="AR644" s="149" t="s">
        <v>382</v>
      </c>
      <c r="AT644" s="149" t="s">
        <v>377</v>
      </c>
      <c r="AU644" s="149" t="s">
        <v>83</v>
      </c>
      <c r="AY644" s="17" t="s">
        <v>375</v>
      </c>
      <c r="BE644" s="150">
        <f>IF(N644="základní",J644,0)</f>
        <v>0</v>
      </c>
      <c r="BF644" s="150">
        <f>IF(N644="snížená",J644,0)</f>
        <v>0</v>
      </c>
      <c r="BG644" s="150">
        <f>IF(N644="zákl. přenesená",J644,0)</f>
        <v>0</v>
      </c>
      <c r="BH644" s="150">
        <f>IF(N644="sníž. přenesená",J644,0)</f>
        <v>0</v>
      </c>
      <c r="BI644" s="150">
        <f>IF(N644="nulová",J644,0)</f>
        <v>0</v>
      </c>
      <c r="BJ644" s="17" t="s">
        <v>83</v>
      </c>
      <c r="BK644" s="150">
        <f>ROUND(I644*H644,2)</f>
        <v>0</v>
      </c>
      <c r="BL644" s="17" t="s">
        <v>382</v>
      </c>
      <c r="BM644" s="149" t="s">
        <v>6074</v>
      </c>
    </row>
    <row r="645" spans="2:65" s="12" customFormat="1" ht="11.25" x14ac:dyDescent="0.2">
      <c r="B645" s="151"/>
      <c r="D645" s="152" t="s">
        <v>384</v>
      </c>
      <c r="E645" s="153" t="s">
        <v>1</v>
      </c>
      <c r="F645" s="154" t="s">
        <v>83</v>
      </c>
      <c r="H645" s="155">
        <v>1</v>
      </c>
      <c r="I645" s="156"/>
      <c r="L645" s="151"/>
      <c r="M645" s="157"/>
      <c r="T645" s="158"/>
      <c r="AT645" s="153" t="s">
        <v>384</v>
      </c>
      <c r="AU645" s="153" t="s">
        <v>83</v>
      </c>
      <c r="AV645" s="12" t="s">
        <v>85</v>
      </c>
      <c r="AW645" s="12" t="s">
        <v>32</v>
      </c>
      <c r="AX645" s="12" t="s">
        <v>76</v>
      </c>
      <c r="AY645" s="153" t="s">
        <v>375</v>
      </c>
    </row>
    <row r="646" spans="2:65" s="12" customFormat="1" ht="11.25" x14ac:dyDescent="0.2">
      <c r="B646" s="151"/>
      <c r="D646" s="152" t="s">
        <v>384</v>
      </c>
      <c r="E646" s="153" t="s">
        <v>1</v>
      </c>
      <c r="F646" s="154" t="s">
        <v>83</v>
      </c>
      <c r="H646" s="155">
        <v>1</v>
      </c>
      <c r="I646" s="156"/>
      <c r="L646" s="151"/>
      <c r="M646" s="157"/>
      <c r="T646" s="158"/>
      <c r="AT646" s="153" t="s">
        <v>384</v>
      </c>
      <c r="AU646" s="153" t="s">
        <v>83</v>
      </c>
      <c r="AV646" s="12" t="s">
        <v>85</v>
      </c>
      <c r="AW646" s="12" t="s">
        <v>32</v>
      </c>
      <c r="AX646" s="12" t="s">
        <v>76</v>
      </c>
      <c r="AY646" s="153" t="s">
        <v>375</v>
      </c>
    </row>
    <row r="647" spans="2:65" s="12" customFormat="1" ht="11.25" x14ac:dyDescent="0.2">
      <c r="B647" s="151"/>
      <c r="D647" s="152" t="s">
        <v>384</v>
      </c>
      <c r="E647" s="153" t="s">
        <v>1</v>
      </c>
      <c r="F647" s="154" t="s">
        <v>83</v>
      </c>
      <c r="H647" s="155">
        <v>1</v>
      </c>
      <c r="I647" s="156"/>
      <c r="L647" s="151"/>
      <c r="M647" s="157"/>
      <c r="T647" s="158"/>
      <c r="AT647" s="153" t="s">
        <v>384</v>
      </c>
      <c r="AU647" s="153" t="s">
        <v>83</v>
      </c>
      <c r="AV647" s="12" t="s">
        <v>85</v>
      </c>
      <c r="AW647" s="12" t="s">
        <v>32</v>
      </c>
      <c r="AX647" s="12" t="s">
        <v>76</v>
      </c>
      <c r="AY647" s="153" t="s">
        <v>375</v>
      </c>
    </row>
    <row r="648" spans="2:65" s="12" customFormat="1" ht="11.25" x14ac:dyDescent="0.2">
      <c r="B648" s="151"/>
      <c r="D648" s="152" t="s">
        <v>384</v>
      </c>
      <c r="E648" s="153" t="s">
        <v>1</v>
      </c>
      <c r="F648" s="154" t="s">
        <v>83</v>
      </c>
      <c r="H648" s="155">
        <v>1</v>
      </c>
      <c r="I648" s="156"/>
      <c r="L648" s="151"/>
      <c r="M648" s="157"/>
      <c r="T648" s="158"/>
      <c r="AT648" s="153" t="s">
        <v>384</v>
      </c>
      <c r="AU648" s="153" t="s">
        <v>83</v>
      </c>
      <c r="AV648" s="12" t="s">
        <v>85</v>
      </c>
      <c r="AW648" s="12" t="s">
        <v>32</v>
      </c>
      <c r="AX648" s="12" t="s">
        <v>76</v>
      </c>
      <c r="AY648" s="153" t="s">
        <v>375</v>
      </c>
    </row>
    <row r="649" spans="2:65" s="12" customFormat="1" ht="11.25" x14ac:dyDescent="0.2">
      <c r="B649" s="151"/>
      <c r="D649" s="152" t="s">
        <v>384</v>
      </c>
      <c r="E649" s="153" t="s">
        <v>1</v>
      </c>
      <c r="F649" s="154" t="s">
        <v>85</v>
      </c>
      <c r="H649" s="155">
        <v>2</v>
      </c>
      <c r="I649" s="156"/>
      <c r="L649" s="151"/>
      <c r="M649" s="157"/>
      <c r="T649" s="158"/>
      <c r="AT649" s="153" t="s">
        <v>384</v>
      </c>
      <c r="AU649" s="153" t="s">
        <v>83</v>
      </c>
      <c r="AV649" s="12" t="s">
        <v>85</v>
      </c>
      <c r="AW649" s="12" t="s">
        <v>32</v>
      </c>
      <c r="AX649" s="12" t="s">
        <v>76</v>
      </c>
      <c r="AY649" s="153" t="s">
        <v>375</v>
      </c>
    </row>
    <row r="650" spans="2:65" s="12" customFormat="1" ht="11.25" x14ac:dyDescent="0.2">
      <c r="B650" s="151"/>
      <c r="D650" s="152" t="s">
        <v>384</v>
      </c>
      <c r="E650" s="153" t="s">
        <v>1</v>
      </c>
      <c r="F650" s="154" t="s">
        <v>85</v>
      </c>
      <c r="H650" s="155">
        <v>2</v>
      </c>
      <c r="I650" s="156"/>
      <c r="L650" s="151"/>
      <c r="M650" s="157"/>
      <c r="T650" s="158"/>
      <c r="AT650" s="153" t="s">
        <v>384</v>
      </c>
      <c r="AU650" s="153" t="s">
        <v>83</v>
      </c>
      <c r="AV650" s="12" t="s">
        <v>85</v>
      </c>
      <c r="AW650" s="12" t="s">
        <v>32</v>
      </c>
      <c r="AX650" s="12" t="s">
        <v>76</v>
      </c>
      <c r="AY650" s="153" t="s">
        <v>375</v>
      </c>
    </row>
    <row r="651" spans="2:65" s="12" customFormat="1" ht="11.25" x14ac:dyDescent="0.2">
      <c r="B651" s="151"/>
      <c r="D651" s="152" t="s">
        <v>384</v>
      </c>
      <c r="E651" s="153" t="s">
        <v>1</v>
      </c>
      <c r="F651" s="154" t="s">
        <v>85</v>
      </c>
      <c r="H651" s="155">
        <v>2</v>
      </c>
      <c r="I651" s="156"/>
      <c r="L651" s="151"/>
      <c r="M651" s="157"/>
      <c r="T651" s="158"/>
      <c r="AT651" s="153" t="s">
        <v>384</v>
      </c>
      <c r="AU651" s="153" t="s">
        <v>83</v>
      </c>
      <c r="AV651" s="12" t="s">
        <v>85</v>
      </c>
      <c r="AW651" s="12" t="s">
        <v>32</v>
      </c>
      <c r="AX651" s="12" t="s">
        <v>76</v>
      </c>
      <c r="AY651" s="153" t="s">
        <v>375</v>
      </c>
    </row>
    <row r="652" spans="2:65" s="13" customFormat="1" ht="11.25" x14ac:dyDescent="0.2">
      <c r="B652" s="159"/>
      <c r="D652" s="152" t="s">
        <v>384</v>
      </c>
      <c r="E652" s="160" t="s">
        <v>1</v>
      </c>
      <c r="F652" s="161" t="s">
        <v>387</v>
      </c>
      <c r="H652" s="162">
        <v>10</v>
      </c>
      <c r="I652" s="163"/>
      <c r="L652" s="159"/>
      <c r="M652" s="164"/>
      <c r="T652" s="165"/>
      <c r="AT652" s="160" t="s">
        <v>384</v>
      </c>
      <c r="AU652" s="160" t="s">
        <v>83</v>
      </c>
      <c r="AV652" s="13" t="s">
        <v>382</v>
      </c>
      <c r="AW652" s="13" t="s">
        <v>32</v>
      </c>
      <c r="AX652" s="13" t="s">
        <v>83</v>
      </c>
      <c r="AY652" s="160" t="s">
        <v>375</v>
      </c>
    </row>
    <row r="653" spans="2:65" s="14" customFormat="1" ht="11.25" x14ac:dyDescent="0.2">
      <c r="B653" s="166"/>
      <c r="D653" s="152" t="s">
        <v>384</v>
      </c>
      <c r="E653" s="167" t="s">
        <v>1</v>
      </c>
      <c r="F653" s="168" t="s">
        <v>2840</v>
      </c>
      <c r="H653" s="167" t="s">
        <v>1</v>
      </c>
      <c r="I653" s="169"/>
      <c r="L653" s="166"/>
      <c r="M653" s="170"/>
      <c r="T653" s="171"/>
      <c r="AT653" s="167" t="s">
        <v>384</v>
      </c>
      <c r="AU653" s="167" t="s">
        <v>83</v>
      </c>
      <c r="AV653" s="14" t="s">
        <v>83</v>
      </c>
      <c r="AW653" s="14" t="s">
        <v>32</v>
      </c>
      <c r="AX653" s="14" t="s">
        <v>76</v>
      </c>
      <c r="AY653" s="167" t="s">
        <v>375</v>
      </c>
    </row>
    <row r="654" spans="2:65" s="1" customFormat="1" ht="16.5" customHeight="1" x14ac:dyDescent="0.2">
      <c r="B654" s="32"/>
      <c r="C654" s="138" t="s">
        <v>837</v>
      </c>
      <c r="D654" s="138" t="s">
        <v>377</v>
      </c>
      <c r="E654" s="139" t="s">
        <v>3000</v>
      </c>
      <c r="F654" s="140" t="s">
        <v>3001</v>
      </c>
      <c r="G654" s="141" t="s">
        <v>631</v>
      </c>
      <c r="H654" s="142">
        <v>16</v>
      </c>
      <c r="I654" s="143"/>
      <c r="J654" s="144">
        <f>ROUND(I654*H654,2)</f>
        <v>0</v>
      </c>
      <c r="K654" s="140" t="s">
        <v>381</v>
      </c>
      <c r="L654" s="32"/>
      <c r="M654" s="145" t="s">
        <v>1</v>
      </c>
      <c r="N654" s="146" t="s">
        <v>41</v>
      </c>
      <c r="P654" s="147">
        <f>O654*H654</f>
        <v>0</v>
      </c>
      <c r="Q654" s="147">
        <v>0</v>
      </c>
      <c r="R654" s="147">
        <f>Q654*H654</f>
        <v>0</v>
      </c>
      <c r="S654" s="147">
        <v>0</v>
      </c>
      <c r="T654" s="148">
        <f>S654*H654</f>
        <v>0</v>
      </c>
      <c r="AR654" s="149" t="s">
        <v>382</v>
      </c>
      <c r="AT654" s="149" t="s">
        <v>377</v>
      </c>
      <c r="AU654" s="149" t="s">
        <v>83</v>
      </c>
      <c r="AY654" s="17" t="s">
        <v>375</v>
      </c>
      <c r="BE654" s="150">
        <f>IF(N654="základní",J654,0)</f>
        <v>0</v>
      </c>
      <c r="BF654" s="150">
        <f>IF(N654="snížená",J654,0)</f>
        <v>0</v>
      </c>
      <c r="BG654" s="150">
        <f>IF(N654="zákl. přenesená",J654,0)</f>
        <v>0</v>
      </c>
      <c r="BH654" s="150">
        <f>IF(N654="sníž. přenesená",J654,0)</f>
        <v>0</v>
      </c>
      <c r="BI654" s="150">
        <f>IF(N654="nulová",J654,0)</f>
        <v>0</v>
      </c>
      <c r="BJ654" s="17" t="s">
        <v>83</v>
      </c>
      <c r="BK654" s="150">
        <f>ROUND(I654*H654,2)</f>
        <v>0</v>
      </c>
      <c r="BL654" s="17" t="s">
        <v>382</v>
      </c>
      <c r="BM654" s="149" t="s">
        <v>6075</v>
      </c>
    </row>
    <row r="655" spans="2:65" s="12" customFormat="1" ht="11.25" x14ac:dyDescent="0.2">
      <c r="B655" s="151"/>
      <c r="D655" s="152" t="s">
        <v>384</v>
      </c>
      <c r="E655" s="153" t="s">
        <v>1</v>
      </c>
      <c r="F655" s="154" t="s">
        <v>93</v>
      </c>
      <c r="H655" s="155">
        <v>3</v>
      </c>
      <c r="I655" s="156"/>
      <c r="L655" s="151"/>
      <c r="M655" s="157"/>
      <c r="T655" s="158"/>
      <c r="AT655" s="153" t="s">
        <v>384</v>
      </c>
      <c r="AU655" s="153" t="s">
        <v>83</v>
      </c>
      <c r="AV655" s="12" t="s">
        <v>85</v>
      </c>
      <c r="AW655" s="12" t="s">
        <v>32</v>
      </c>
      <c r="AX655" s="12" t="s">
        <v>76</v>
      </c>
      <c r="AY655" s="153" t="s">
        <v>375</v>
      </c>
    </row>
    <row r="656" spans="2:65" s="12" customFormat="1" ht="11.25" x14ac:dyDescent="0.2">
      <c r="B656" s="151"/>
      <c r="D656" s="152" t="s">
        <v>384</v>
      </c>
      <c r="E656" s="153" t="s">
        <v>1</v>
      </c>
      <c r="F656" s="154" t="s">
        <v>93</v>
      </c>
      <c r="H656" s="155">
        <v>3</v>
      </c>
      <c r="I656" s="156"/>
      <c r="L656" s="151"/>
      <c r="M656" s="157"/>
      <c r="T656" s="158"/>
      <c r="AT656" s="153" t="s">
        <v>384</v>
      </c>
      <c r="AU656" s="153" t="s">
        <v>83</v>
      </c>
      <c r="AV656" s="12" t="s">
        <v>85</v>
      </c>
      <c r="AW656" s="12" t="s">
        <v>32</v>
      </c>
      <c r="AX656" s="12" t="s">
        <v>76</v>
      </c>
      <c r="AY656" s="153" t="s">
        <v>375</v>
      </c>
    </row>
    <row r="657" spans="2:65" s="12" customFormat="1" ht="11.25" x14ac:dyDescent="0.2">
      <c r="B657" s="151"/>
      <c r="D657" s="152" t="s">
        <v>384</v>
      </c>
      <c r="E657" s="153" t="s">
        <v>1</v>
      </c>
      <c r="F657" s="154" t="s">
        <v>85</v>
      </c>
      <c r="H657" s="155">
        <v>2</v>
      </c>
      <c r="I657" s="156"/>
      <c r="L657" s="151"/>
      <c r="M657" s="157"/>
      <c r="T657" s="158"/>
      <c r="AT657" s="153" t="s">
        <v>384</v>
      </c>
      <c r="AU657" s="153" t="s">
        <v>83</v>
      </c>
      <c r="AV657" s="12" t="s">
        <v>85</v>
      </c>
      <c r="AW657" s="12" t="s">
        <v>32</v>
      </c>
      <c r="AX657" s="12" t="s">
        <v>76</v>
      </c>
      <c r="AY657" s="153" t="s">
        <v>375</v>
      </c>
    </row>
    <row r="658" spans="2:65" s="12" customFormat="1" ht="11.25" x14ac:dyDescent="0.2">
      <c r="B658" s="151"/>
      <c r="D658" s="152" t="s">
        <v>384</v>
      </c>
      <c r="E658" s="153" t="s">
        <v>1</v>
      </c>
      <c r="F658" s="154" t="s">
        <v>83</v>
      </c>
      <c r="H658" s="155">
        <v>1</v>
      </c>
      <c r="I658" s="156"/>
      <c r="L658" s="151"/>
      <c r="M658" s="157"/>
      <c r="T658" s="158"/>
      <c r="AT658" s="153" t="s">
        <v>384</v>
      </c>
      <c r="AU658" s="153" t="s">
        <v>83</v>
      </c>
      <c r="AV658" s="12" t="s">
        <v>85</v>
      </c>
      <c r="AW658" s="12" t="s">
        <v>32</v>
      </c>
      <c r="AX658" s="12" t="s">
        <v>76</v>
      </c>
      <c r="AY658" s="153" t="s">
        <v>375</v>
      </c>
    </row>
    <row r="659" spans="2:65" s="12" customFormat="1" ht="11.25" x14ac:dyDescent="0.2">
      <c r="B659" s="151"/>
      <c r="D659" s="152" t="s">
        <v>384</v>
      </c>
      <c r="E659" s="153" t="s">
        <v>1</v>
      </c>
      <c r="F659" s="154" t="s">
        <v>83</v>
      </c>
      <c r="H659" s="155">
        <v>1</v>
      </c>
      <c r="I659" s="156"/>
      <c r="L659" s="151"/>
      <c r="M659" s="157"/>
      <c r="T659" s="158"/>
      <c r="AT659" s="153" t="s">
        <v>384</v>
      </c>
      <c r="AU659" s="153" t="s">
        <v>83</v>
      </c>
      <c r="AV659" s="12" t="s">
        <v>85</v>
      </c>
      <c r="AW659" s="12" t="s">
        <v>32</v>
      </c>
      <c r="AX659" s="12" t="s">
        <v>76</v>
      </c>
      <c r="AY659" s="153" t="s">
        <v>375</v>
      </c>
    </row>
    <row r="660" spans="2:65" s="12" customFormat="1" ht="11.25" x14ac:dyDescent="0.2">
      <c r="B660" s="151"/>
      <c r="D660" s="152" t="s">
        <v>384</v>
      </c>
      <c r="E660" s="153" t="s">
        <v>1</v>
      </c>
      <c r="F660" s="154" t="s">
        <v>382</v>
      </c>
      <c r="H660" s="155">
        <v>4</v>
      </c>
      <c r="I660" s="156"/>
      <c r="L660" s="151"/>
      <c r="M660" s="157"/>
      <c r="T660" s="158"/>
      <c r="AT660" s="153" t="s">
        <v>384</v>
      </c>
      <c r="AU660" s="153" t="s">
        <v>83</v>
      </c>
      <c r="AV660" s="12" t="s">
        <v>85</v>
      </c>
      <c r="AW660" s="12" t="s">
        <v>32</v>
      </c>
      <c r="AX660" s="12" t="s">
        <v>76</v>
      </c>
      <c r="AY660" s="153" t="s">
        <v>375</v>
      </c>
    </row>
    <row r="661" spans="2:65" s="12" customFormat="1" ht="11.25" x14ac:dyDescent="0.2">
      <c r="B661" s="151"/>
      <c r="D661" s="152" t="s">
        <v>384</v>
      </c>
      <c r="E661" s="153" t="s">
        <v>1</v>
      </c>
      <c r="F661" s="154" t="s">
        <v>85</v>
      </c>
      <c r="H661" s="155">
        <v>2</v>
      </c>
      <c r="I661" s="156"/>
      <c r="L661" s="151"/>
      <c r="M661" s="157"/>
      <c r="T661" s="158"/>
      <c r="AT661" s="153" t="s">
        <v>384</v>
      </c>
      <c r="AU661" s="153" t="s">
        <v>83</v>
      </c>
      <c r="AV661" s="12" t="s">
        <v>85</v>
      </c>
      <c r="AW661" s="12" t="s">
        <v>32</v>
      </c>
      <c r="AX661" s="12" t="s">
        <v>76</v>
      </c>
      <c r="AY661" s="153" t="s">
        <v>375</v>
      </c>
    </row>
    <row r="662" spans="2:65" s="13" customFormat="1" ht="11.25" x14ac:dyDescent="0.2">
      <c r="B662" s="159"/>
      <c r="D662" s="152" t="s">
        <v>384</v>
      </c>
      <c r="E662" s="160" t="s">
        <v>1</v>
      </c>
      <c r="F662" s="161" t="s">
        <v>387</v>
      </c>
      <c r="H662" s="162">
        <v>16</v>
      </c>
      <c r="I662" s="163"/>
      <c r="L662" s="159"/>
      <c r="M662" s="164"/>
      <c r="T662" s="165"/>
      <c r="AT662" s="160" t="s">
        <v>384</v>
      </c>
      <c r="AU662" s="160" t="s">
        <v>83</v>
      </c>
      <c r="AV662" s="13" t="s">
        <v>382</v>
      </c>
      <c r="AW662" s="13" t="s">
        <v>32</v>
      </c>
      <c r="AX662" s="13" t="s">
        <v>83</v>
      </c>
      <c r="AY662" s="160" t="s">
        <v>375</v>
      </c>
    </row>
    <row r="663" spans="2:65" s="14" customFormat="1" ht="11.25" x14ac:dyDescent="0.2">
      <c r="B663" s="166"/>
      <c r="D663" s="152" t="s">
        <v>384</v>
      </c>
      <c r="E663" s="167" t="s">
        <v>1</v>
      </c>
      <c r="F663" s="168" t="s">
        <v>2840</v>
      </c>
      <c r="H663" s="167" t="s">
        <v>1</v>
      </c>
      <c r="I663" s="169"/>
      <c r="L663" s="166"/>
      <c r="M663" s="170"/>
      <c r="T663" s="171"/>
      <c r="AT663" s="167" t="s">
        <v>384</v>
      </c>
      <c r="AU663" s="167" t="s">
        <v>83</v>
      </c>
      <c r="AV663" s="14" t="s">
        <v>83</v>
      </c>
      <c r="AW663" s="14" t="s">
        <v>32</v>
      </c>
      <c r="AX663" s="14" t="s">
        <v>76</v>
      </c>
      <c r="AY663" s="167" t="s">
        <v>375</v>
      </c>
    </row>
    <row r="664" spans="2:65" s="1" customFormat="1" ht="24.2" customHeight="1" x14ac:dyDescent="0.2">
      <c r="B664" s="32"/>
      <c r="C664" s="138" t="s">
        <v>846</v>
      </c>
      <c r="D664" s="138" t="s">
        <v>377</v>
      </c>
      <c r="E664" s="139" t="s">
        <v>6076</v>
      </c>
      <c r="F664" s="140" t="s">
        <v>6077</v>
      </c>
      <c r="G664" s="141" t="s">
        <v>631</v>
      </c>
      <c r="H664" s="142">
        <v>28</v>
      </c>
      <c r="I664" s="143"/>
      <c r="J664" s="144">
        <f>ROUND(I664*H664,2)</f>
        <v>0</v>
      </c>
      <c r="K664" s="140" t="s">
        <v>381</v>
      </c>
      <c r="L664" s="32"/>
      <c r="M664" s="145" t="s">
        <v>1</v>
      </c>
      <c r="N664" s="146" t="s">
        <v>41</v>
      </c>
      <c r="P664" s="147">
        <f>O664*H664</f>
        <v>0</v>
      </c>
      <c r="Q664" s="147">
        <v>0</v>
      </c>
      <c r="R664" s="147">
        <f>Q664*H664</f>
        <v>0</v>
      </c>
      <c r="S664" s="147">
        <v>0</v>
      </c>
      <c r="T664" s="148">
        <f>S664*H664</f>
        <v>0</v>
      </c>
      <c r="AR664" s="149" t="s">
        <v>382</v>
      </c>
      <c r="AT664" s="149" t="s">
        <v>377</v>
      </c>
      <c r="AU664" s="149" t="s">
        <v>83</v>
      </c>
      <c r="AY664" s="17" t="s">
        <v>375</v>
      </c>
      <c r="BE664" s="150">
        <f>IF(N664="základní",J664,0)</f>
        <v>0</v>
      </c>
      <c r="BF664" s="150">
        <f>IF(N664="snížená",J664,0)</f>
        <v>0</v>
      </c>
      <c r="BG664" s="150">
        <f>IF(N664="zákl. přenesená",J664,0)</f>
        <v>0</v>
      </c>
      <c r="BH664" s="150">
        <f>IF(N664="sníž. přenesená",J664,0)</f>
        <v>0</v>
      </c>
      <c r="BI664" s="150">
        <f>IF(N664="nulová",J664,0)</f>
        <v>0</v>
      </c>
      <c r="BJ664" s="17" t="s">
        <v>83</v>
      </c>
      <c r="BK664" s="150">
        <f>ROUND(I664*H664,2)</f>
        <v>0</v>
      </c>
      <c r="BL664" s="17" t="s">
        <v>382</v>
      </c>
      <c r="BM664" s="149" t="s">
        <v>6078</v>
      </c>
    </row>
    <row r="665" spans="2:65" s="12" customFormat="1" ht="11.25" x14ac:dyDescent="0.2">
      <c r="B665" s="151"/>
      <c r="D665" s="152" t="s">
        <v>384</v>
      </c>
      <c r="E665" s="153" t="s">
        <v>1</v>
      </c>
      <c r="F665" s="154" t="s">
        <v>85</v>
      </c>
      <c r="H665" s="155">
        <v>2</v>
      </c>
      <c r="I665" s="156"/>
      <c r="L665" s="151"/>
      <c r="M665" s="157"/>
      <c r="T665" s="158"/>
      <c r="AT665" s="153" t="s">
        <v>384</v>
      </c>
      <c r="AU665" s="153" t="s">
        <v>83</v>
      </c>
      <c r="AV665" s="12" t="s">
        <v>85</v>
      </c>
      <c r="AW665" s="12" t="s">
        <v>32</v>
      </c>
      <c r="AX665" s="12" t="s">
        <v>76</v>
      </c>
      <c r="AY665" s="153" t="s">
        <v>375</v>
      </c>
    </row>
    <row r="666" spans="2:65" s="12" customFormat="1" ht="11.25" x14ac:dyDescent="0.2">
      <c r="B666" s="151"/>
      <c r="D666" s="152" t="s">
        <v>384</v>
      </c>
      <c r="E666" s="153" t="s">
        <v>1</v>
      </c>
      <c r="F666" s="154" t="s">
        <v>93</v>
      </c>
      <c r="H666" s="155">
        <v>3</v>
      </c>
      <c r="I666" s="156"/>
      <c r="L666" s="151"/>
      <c r="M666" s="157"/>
      <c r="T666" s="158"/>
      <c r="AT666" s="153" t="s">
        <v>384</v>
      </c>
      <c r="AU666" s="153" t="s">
        <v>83</v>
      </c>
      <c r="AV666" s="12" t="s">
        <v>85</v>
      </c>
      <c r="AW666" s="12" t="s">
        <v>32</v>
      </c>
      <c r="AX666" s="12" t="s">
        <v>76</v>
      </c>
      <c r="AY666" s="153" t="s">
        <v>375</v>
      </c>
    </row>
    <row r="667" spans="2:65" s="12" customFormat="1" ht="11.25" x14ac:dyDescent="0.2">
      <c r="B667" s="151"/>
      <c r="D667" s="152" t="s">
        <v>384</v>
      </c>
      <c r="E667" s="153" t="s">
        <v>1</v>
      </c>
      <c r="F667" s="154" t="s">
        <v>93</v>
      </c>
      <c r="H667" s="155">
        <v>3</v>
      </c>
      <c r="I667" s="156"/>
      <c r="L667" s="151"/>
      <c r="M667" s="157"/>
      <c r="T667" s="158"/>
      <c r="AT667" s="153" t="s">
        <v>384</v>
      </c>
      <c r="AU667" s="153" t="s">
        <v>83</v>
      </c>
      <c r="AV667" s="12" t="s">
        <v>85</v>
      </c>
      <c r="AW667" s="12" t="s">
        <v>32</v>
      </c>
      <c r="AX667" s="12" t="s">
        <v>76</v>
      </c>
      <c r="AY667" s="153" t="s">
        <v>375</v>
      </c>
    </row>
    <row r="668" spans="2:65" s="12" customFormat="1" ht="11.25" x14ac:dyDescent="0.2">
      <c r="B668" s="151"/>
      <c r="D668" s="152" t="s">
        <v>384</v>
      </c>
      <c r="E668" s="153" t="s">
        <v>1</v>
      </c>
      <c r="F668" s="154" t="s">
        <v>83</v>
      </c>
      <c r="H668" s="155">
        <v>1</v>
      </c>
      <c r="I668" s="156"/>
      <c r="L668" s="151"/>
      <c r="M668" s="157"/>
      <c r="T668" s="158"/>
      <c r="AT668" s="153" t="s">
        <v>384</v>
      </c>
      <c r="AU668" s="153" t="s">
        <v>83</v>
      </c>
      <c r="AV668" s="12" t="s">
        <v>85</v>
      </c>
      <c r="AW668" s="12" t="s">
        <v>32</v>
      </c>
      <c r="AX668" s="12" t="s">
        <v>76</v>
      </c>
      <c r="AY668" s="153" t="s">
        <v>375</v>
      </c>
    </row>
    <row r="669" spans="2:65" s="12" customFormat="1" ht="11.25" x14ac:dyDescent="0.2">
      <c r="B669" s="151"/>
      <c r="D669" s="152" t="s">
        <v>384</v>
      </c>
      <c r="E669" s="153" t="s">
        <v>1</v>
      </c>
      <c r="F669" s="154" t="s">
        <v>85</v>
      </c>
      <c r="H669" s="155">
        <v>2</v>
      </c>
      <c r="I669" s="156"/>
      <c r="L669" s="151"/>
      <c r="M669" s="157"/>
      <c r="T669" s="158"/>
      <c r="AT669" s="153" t="s">
        <v>384</v>
      </c>
      <c r="AU669" s="153" t="s">
        <v>83</v>
      </c>
      <c r="AV669" s="12" t="s">
        <v>85</v>
      </c>
      <c r="AW669" s="12" t="s">
        <v>32</v>
      </c>
      <c r="AX669" s="12" t="s">
        <v>76</v>
      </c>
      <c r="AY669" s="153" t="s">
        <v>375</v>
      </c>
    </row>
    <row r="670" spans="2:65" s="12" customFormat="1" ht="11.25" x14ac:dyDescent="0.2">
      <c r="B670" s="151"/>
      <c r="D670" s="152" t="s">
        <v>384</v>
      </c>
      <c r="E670" s="153" t="s">
        <v>1</v>
      </c>
      <c r="F670" s="154" t="s">
        <v>85</v>
      </c>
      <c r="H670" s="155">
        <v>2</v>
      </c>
      <c r="I670" s="156"/>
      <c r="L670" s="151"/>
      <c r="M670" s="157"/>
      <c r="T670" s="158"/>
      <c r="AT670" s="153" t="s">
        <v>384</v>
      </c>
      <c r="AU670" s="153" t="s">
        <v>83</v>
      </c>
      <c r="AV670" s="12" t="s">
        <v>85</v>
      </c>
      <c r="AW670" s="12" t="s">
        <v>32</v>
      </c>
      <c r="AX670" s="12" t="s">
        <v>76</v>
      </c>
      <c r="AY670" s="153" t="s">
        <v>375</v>
      </c>
    </row>
    <row r="671" spans="2:65" s="12" customFormat="1" ht="11.25" x14ac:dyDescent="0.2">
      <c r="B671" s="151"/>
      <c r="D671" s="152" t="s">
        <v>384</v>
      </c>
      <c r="E671" s="153" t="s">
        <v>1</v>
      </c>
      <c r="F671" s="154" t="s">
        <v>424</v>
      </c>
      <c r="H671" s="155">
        <v>8</v>
      </c>
      <c r="I671" s="156"/>
      <c r="L671" s="151"/>
      <c r="M671" s="157"/>
      <c r="T671" s="158"/>
      <c r="AT671" s="153" t="s">
        <v>384</v>
      </c>
      <c r="AU671" s="153" t="s">
        <v>83</v>
      </c>
      <c r="AV671" s="12" t="s">
        <v>85</v>
      </c>
      <c r="AW671" s="12" t="s">
        <v>32</v>
      </c>
      <c r="AX671" s="12" t="s">
        <v>76</v>
      </c>
      <c r="AY671" s="153" t="s">
        <v>375</v>
      </c>
    </row>
    <row r="672" spans="2:65" s="12" customFormat="1" ht="11.25" x14ac:dyDescent="0.2">
      <c r="B672" s="151"/>
      <c r="D672" s="152" t="s">
        <v>384</v>
      </c>
      <c r="E672" s="153" t="s">
        <v>1</v>
      </c>
      <c r="F672" s="154" t="s">
        <v>93</v>
      </c>
      <c r="H672" s="155">
        <v>3</v>
      </c>
      <c r="I672" s="156"/>
      <c r="L672" s="151"/>
      <c r="M672" s="157"/>
      <c r="T672" s="158"/>
      <c r="AT672" s="153" t="s">
        <v>384</v>
      </c>
      <c r="AU672" s="153" t="s">
        <v>83</v>
      </c>
      <c r="AV672" s="12" t="s">
        <v>85</v>
      </c>
      <c r="AW672" s="12" t="s">
        <v>32</v>
      </c>
      <c r="AX672" s="12" t="s">
        <v>76</v>
      </c>
      <c r="AY672" s="153" t="s">
        <v>375</v>
      </c>
    </row>
    <row r="673" spans="2:65" s="12" customFormat="1" ht="11.25" x14ac:dyDescent="0.2">
      <c r="B673" s="151"/>
      <c r="D673" s="152" t="s">
        <v>384</v>
      </c>
      <c r="E673" s="153" t="s">
        <v>1</v>
      </c>
      <c r="F673" s="154" t="s">
        <v>382</v>
      </c>
      <c r="H673" s="155">
        <v>4</v>
      </c>
      <c r="I673" s="156"/>
      <c r="L673" s="151"/>
      <c r="M673" s="157"/>
      <c r="T673" s="158"/>
      <c r="AT673" s="153" t="s">
        <v>384</v>
      </c>
      <c r="AU673" s="153" t="s">
        <v>83</v>
      </c>
      <c r="AV673" s="12" t="s">
        <v>85</v>
      </c>
      <c r="AW673" s="12" t="s">
        <v>32</v>
      </c>
      <c r="AX673" s="12" t="s">
        <v>76</v>
      </c>
      <c r="AY673" s="153" t="s">
        <v>375</v>
      </c>
    </row>
    <row r="674" spans="2:65" s="13" customFormat="1" ht="11.25" x14ac:dyDescent="0.2">
      <c r="B674" s="159"/>
      <c r="D674" s="152" t="s">
        <v>384</v>
      </c>
      <c r="E674" s="160" t="s">
        <v>1</v>
      </c>
      <c r="F674" s="161" t="s">
        <v>387</v>
      </c>
      <c r="H674" s="162">
        <v>28</v>
      </c>
      <c r="I674" s="163"/>
      <c r="L674" s="159"/>
      <c r="M674" s="164"/>
      <c r="T674" s="165"/>
      <c r="AT674" s="160" t="s">
        <v>384</v>
      </c>
      <c r="AU674" s="160" t="s">
        <v>83</v>
      </c>
      <c r="AV674" s="13" t="s">
        <v>382</v>
      </c>
      <c r="AW674" s="13" t="s">
        <v>32</v>
      </c>
      <c r="AX674" s="13" t="s">
        <v>83</v>
      </c>
      <c r="AY674" s="160" t="s">
        <v>375</v>
      </c>
    </row>
    <row r="675" spans="2:65" s="14" customFormat="1" ht="11.25" x14ac:dyDescent="0.2">
      <c r="B675" s="166"/>
      <c r="D675" s="152" t="s">
        <v>384</v>
      </c>
      <c r="E675" s="167" t="s">
        <v>1</v>
      </c>
      <c r="F675" s="168" t="s">
        <v>2840</v>
      </c>
      <c r="H675" s="167" t="s">
        <v>1</v>
      </c>
      <c r="I675" s="169"/>
      <c r="L675" s="166"/>
      <c r="M675" s="170"/>
      <c r="T675" s="171"/>
      <c r="AT675" s="167" t="s">
        <v>384</v>
      </c>
      <c r="AU675" s="167" t="s">
        <v>83</v>
      </c>
      <c r="AV675" s="14" t="s">
        <v>83</v>
      </c>
      <c r="AW675" s="14" t="s">
        <v>32</v>
      </c>
      <c r="AX675" s="14" t="s">
        <v>76</v>
      </c>
      <c r="AY675" s="167" t="s">
        <v>375</v>
      </c>
    </row>
    <row r="676" spans="2:65" s="1" customFormat="1" ht="16.5" customHeight="1" x14ac:dyDescent="0.2">
      <c r="B676" s="32"/>
      <c r="C676" s="138" t="s">
        <v>850</v>
      </c>
      <c r="D676" s="138" t="s">
        <v>377</v>
      </c>
      <c r="E676" s="139" t="s">
        <v>3006</v>
      </c>
      <c r="F676" s="140" t="s">
        <v>3007</v>
      </c>
      <c r="G676" s="141" t="s">
        <v>631</v>
      </c>
      <c r="H676" s="142">
        <v>8</v>
      </c>
      <c r="I676" s="143"/>
      <c r="J676" s="144">
        <f>ROUND(I676*H676,2)</f>
        <v>0</v>
      </c>
      <c r="K676" s="140" t="s">
        <v>381</v>
      </c>
      <c r="L676" s="32"/>
      <c r="M676" s="145" t="s">
        <v>1</v>
      </c>
      <c r="N676" s="146" t="s">
        <v>41</v>
      </c>
      <c r="P676" s="147">
        <f>O676*H676</f>
        <v>0</v>
      </c>
      <c r="Q676" s="147">
        <v>0</v>
      </c>
      <c r="R676" s="147">
        <f>Q676*H676</f>
        <v>0</v>
      </c>
      <c r="S676" s="147">
        <v>0</v>
      </c>
      <c r="T676" s="148">
        <f>S676*H676</f>
        <v>0</v>
      </c>
      <c r="AR676" s="149" t="s">
        <v>382</v>
      </c>
      <c r="AT676" s="149" t="s">
        <v>377</v>
      </c>
      <c r="AU676" s="149" t="s">
        <v>83</v>
      </c>
      <c r="AY676" s="17" t="s">
        <v>375</v>
      </c>
      <c r="BE676" s="150">
        <f>IF(N676="základní",J676,0)</f>
        <v>0</v>
      </c>
      <c r="BF676" s="150">
        <f>IF(N676="snížená",J676,0)</f>
        <v>0</v>
      </c>
      <c r="BG676" s="150">
        <f>IF(N676="zákl. přenesená",J676,0)</f>
        <v>0</v>
      </c>
      <c r="BH676" s="150">
        <f>IF(N676="sníž. přenesená",J676,0)</f>
        <v>0</v>
      </c>
      <c r="BI676" s="150">
        <f>IF(N676="nulová",J676,0)</f>
        <v>0</v>
      </c>
      <c r="BJ676" s="17" t="s">
        <v>83</v>
      </c>
      <c r="BK676" s="150">
        <f>ROUND(I676*H676,2)</f>
        <v>0</v>
      </c>
      <c r="BL676" s="17" t="s">
        <v>382</v>
      </c>
      <c r="BM676" s="149" t="s">
        <v>6079</v>
      </c>
    </row>
    <row r="677" spans="2:65" s="12" customFormat="1" ht="11.25" x14ac:dyDescent="0.2">
      <c r="B677" s="151"/>
      <c r="D677" s="152" t="s">
        <v>384</v>
      </c>
      <c r="E677" s="153" t="s">
        <v>1</v>
      </c>
      <c r="F677" s="154" t="s">
        <v>83</v>
      </c>
      <c r="H677" s="155">
        <v>1</v>
      </c>
      <c r="I677" s="156"/>
      <c r="L677" s="151"/>
      <c r="M677" s="157"/>
      <c r="T677" s="158"/>
      <c r="AT677" s="153" t="s">
        <v>384</v>
      </c>
      <c r="AU677" s="153" t="s">
        <v>83</v>
      </c>
      <c r="AV677" s="12" t="s">
        <v>85</v>
      </c>
      <c r="AW677" s="12" t="s">
        <v>32</v>
      </c>
      <c r="AX677" s="12" t="s">
        <v>76</v>
      </c>
      <c r="AY677" s="153" t="s">
        <v>375</v>
      </c>
    </row>
    <row r="678" spans="2:65" s="12" customFormat="1" ht="11.25" x14ac:dyDescent="0.2">
      <c r="B678" s="151"/>
      <c r="D678" s="152" t="s">
        <v>384</v>
      </c>
      <c r="E678" s="153" t="s">
        <v>1</v>
      </c>
      <c r="F678" s="154" t="s">
        <v>83</v>
      </c>
      <c r="H678" s="155">
        <v>1</v>
      </c>
      <c r="I678" s="156"/>
      <c r="L678" s="151"/>
      <c r="M678" s="157"/>
      <c r="T678" s="158"/>
      <c r="AT678" s="153" t="s">
        <v>384</v>
      </c>
      <c r="AU678" s="153" t="s">
        <v>83</v>
      </c>
      <c r="AV678" s="12" t="s">
        <v>85</v>
      </c>
      <c r="AW678" s="12" t="s">
        <v>32</v>
      </c>
      <c r="AX678" s="12" t="s">
        <v>76</v>
      </c>
      <c r="AY678" s="153" t="s">
        <v>375</v>
      </c>
    </row>
    <row r="679" spans="2:65" s="12" customFormat="1" ht="11.25" x14ac:dyDescent="0.2">
      <c r="B679" s="151"/>
      <c r="D679" s="152" t="s">
        <v>384</v>
      </c>
      <c r="E679" s="153" t="s">
        <v>1</v>
      </c>
      <c r="F679" s="154" t="s">
        <v>83</v>
      </c>
      <c r="H679" s="155">
        <v>1</v>
      </c>
      <c r="I679" s="156"/>
      <c r="L679" s="151"/>
      <c r="M679" s="157"/>
      <c r="T679" s="158"/>
      <c r="AT679" s="153" t="s">
        <v>384</v>
      </c>
      <c r="AU679" s="153" t="s">
        <v>83</v>
      </c>
      <c r="AV679" s="12" t="s">
        <v>85</v>
      </c>
      <c r="AW679" s="12" t="s">
        <v>32</v>
      </c>
      <c r="AX679" s="12" t="s">
        <v>76</v>
      </c>
      <c r="AY679" s="153" t="s">
        <v>375</v>
      </c>
    </row>
    <row r="680" spans="2:65" s="12" customFormat="1" ht="11.25" x14ac:dyDescent="0.2">
      <c r="B680" s="151"/>
      <c r="D680" s="152" t="s">
        <v>384</v>
      </c>
      <c r="E680" s="153" t="s">
        <v>1</v>
      </c>
      <c r="F680" s="154" t="s">
        <v>83</v>
      </c>
      <c r="H680" s="155">
        <v>1</v>
      </c>
      <c r="I680" s="156"/>
      <c r="L680" s="151"/>
      <c r="M680" s="157"/>
      <c r="T680" s="158"/>
      <c r="AT680" s="153" t="s">
        <v>384</v>
      </c>
      <c r="AU680" s="153" t="s">
        <v>83</v>
      </c>
      <c r="AV680" s="12" t="s">
        <v>85</v>
      </c>
      <c r="AW680" s="12" t="s">
        <v>32</v>
      </c>
      <c r="AX680" s="12" t="s">
        <v>76</v>
      </c>
      <c r="AY680" s="153" t="s">
        <v>375</v>
      </c>
    </row>
    <row r="681" spans="2:65" s="12" customFormat="1" ht="11.25" x14ac:dyDescent="0.2">
      <c r="B681" s="151"/>
      <c r="D681" s="152" t="s">
        <v>384</v>
      </c>
      <c r="E681" s="153" t="s">
        <v>1</v>
      </c>
      <c r="F681" s="154" t="s">
        <v>83</v>
      </c>
      <c r="H681" s="155">
        <v>1</v>
      </c>
      <c r="I681" s="156"/>
      <c r="L681" s="151"/>
      <c r="M681" s="157"/>
      <c r="T681" s="158"/>
      <c r="AT681" s="153" t="s">
        <v>384</v>
      </c>
      <c r="AU681" s="153" t="s">
        <v>83</v>
      </c>
      <c r="AV681" s="12" t="s">
        <v>85</v>
      </c>
      <c r="AW681" s="12" t="s">
        <v>32</v>
      </c>
      <c r="AX681" s="12" t="s">
        <v>76</v>
      </c>
      <c r="AY681" s="153" t="s">
        <v>375</v>
      </c>
    </row>
    <row r="682" spans="2:65" s="12" customFormat="1" ht="11.25" x14ac:dyDescent="0.2">
      <c r="B682" s="151"/>
      <c r="D682" s="152" t="s">
        <v>384</v>
      </c>
      <c r="E682" s="153" t="s">
        <v>1</v>
      </c>
      <c r="F682" s="154" t="s">
        <v>83</v>
      </c>
      <c r="H682" s="155">
        <v>1</v>
      </c>
      <c r="I682" s="156"/>
      <c r="L682" s="151"/>
      <c r="M682" s="157"/>
      <c r="T682" s="158"/>
      <c r="AT682" s="153" t="s">
        <v>384</v>
      </c>
      <c r="AU682" s="153" t="s">
        <v>83</v>
      </c>
      <c r="AV682" s="12" t="s">
        <v>85</v>
      </c>
      <c r="AW682" s="12" t="s">
        <v>32</v>
      </c>
      <c r="AX682" s="12" t="s">
        <v>76</v>
      </c>
      <c r="AY682" s="153" t="s">
        <v>375</v>
      </c>
    </row>
    <row r="683" spans="2:65" s="12" customFormat="1" ht="11.25" x14ac:dyDescent="0.2">
      <c r="B683" s="151"/>
      <c r="D683" s="152" t="s">
        <v>384</v>
      </c>
      <c r="E683" s="153" t="s">
        <v>1</v>
      </c>
      <c r="F683" s="154" t="s">
        <v>83</v>
      </c>
      <c r="H683" s="155">
        <v>1</v>
      </c>
      <c r="I683" s="156"/>
      <c r="L683" s="151"/>
      <c r="M683" s="157"/>
      <c r="T683" s="158"/>
      <c r="AT683" s="153" t="s">
        <v>384</v>
      </c>
      <c r="AU683" s="153" t="s">
        <v>83</v>
      </c>
      <c r="AV683" s="12" t="s">
        <v>85</v>
      </c>
      <c r="AW683" s="12" t="s">
        <v>32</v>
      </c>
      <c r="AX683" s="12" t="s">
        <v>76</v>
      </c>
      <c r="AY683" s="153" t="s">
        <v>375</v>
      </c>
    </row>
    <row r="684" spans="2:65" s="12" customFormat="1" ht="11.25" x14ac:dyDescent="0.2">
      <c r="B684" s="151"/>
      <c r="D684" s="152" t="s">
        <v>384</v>
      </c>
      <c r="E684" s="153" t="s">
        <v>1</v>
      </c>
      <c r="F684" s="154" t="s">
        <v>83</v>
      </c>
      <c r="H684" s="155">
        <v>1</v>
      </c>
      <c r="I684" s="156"/>
      <c r="L684" s="151"/>
      <c r="M684" s="157"/>
      <c r="T684" s="158"/>
      <c r="AT684" s="153" t="s">
        <v>384</v>
      </c>
      <c r="AU684" s="153" t="s">
        <v>83</v>
      </c>
      <c r="AV684" s="12" t="s">
        <v>85</v>
      </c>
      <c r="AW684" s="12" t="s">
        <v>32</v>
      </c>
      <c r="AX684" s="12" t="s">
        <v>76</v>
      </c>
      <c r="AY684" s="153" t="s">
        <v>375</v>
      </c>
    </row>
    <row r="685" spans="2:65" s="13" customFormat="1" ht="11.25" x14ac:dyDescent="0.2">
      <c r="B685" s="159"/>
      <c r="D685" s="152" t="s">
        <v>384</v>
      </c>
      <c r="E685" s="160" t="s">
        <v>1</v>
      </c>
      <c r="F685" s="161" t="s">
        <v>387</v>
      </c>
      <c r="H685" s="162">
        <v>8</v>
      </c>
      <c r="I685" s="163"/>
      <c r="L685" s="159"/>
      <c r="M685" s="164"/>
      <c r="T685" s="165"/>
      <c r="AT685" s="160" t="s">
        <v>384</v>
      </c>
      <c r="AU685" s="160" t="s">
        <v>83</v>
      </c>
      <c r="AV685" s="13" t="s">
        <v>382</v>
      </c>
      <c r="AW685" s="13" t="s">
        <v>32</v>
      </c>
      <c r="AX685" s="13" t="s">
        <v>83</v>
      </c>
      <c r="AY685" s="160" t="s">
        <v>375</v>
      </c>
    </row>
    <row r="686" spans="2:65" s="14" customFormat="1" ht="11.25" x14ac:dyDescent="0.2">
      <c r="B686" s="166"/>
      <c r="D686" s="152" t="s">
        <v>384</v>
      </c>
      <c r="E686" s="167" t="s">
        <v>1</v>
      </c>
      <c r="F686" s="168" t="s">
        <v>2933</v>
      </c>
      <c r="H686" s="167" t="s">
        <v>1</v>
      </c>
      <c r="I686" s="169"/>
      <c r="L686" s="166"/>
      <c r="M686" s="170"/>
      <c r="T686" s="171"/>
      <c r="AT686" s="167" t="s">
        <v>384</v>
      </c>
      <c r="AU686" s="167" t="s">
        <v>83</v>
      </c>
      <c r="AV686" s="14" t="s">
        <v>83</v>
      </c>
      <c r="AW686" s="14" t="s">
        <v>32</v>
      </c>
      <c r="AX686" s="14" t="s">
        <v>76</v>
      </c>
      <c r="AY686" s="167" t="s">
        <v>375</v>
      </c>
    </row>
    <row r="687" spans="2:65" s="1" customFormat="1" ht="21.75" customHeight="1" x14ac:dyDescent="0.2">
      <c r="B687" s="32"/>
      <c r="C687" s="138" t="s">
        <v>854</v>
      </c>
      <c r="D687" s="138" t="s">
        <v>377</v>
      </c>
      <c r="E687" s="139" t="s">
        <v>3009</v>
      </c>
      <c r="F687" s="140" t="s">
        <v>3010</v>
      </c>
      <c r="G687" s="141" t="s">
        <v>631</v>
      </c>
      <c r="H687" s="142">
        <v>17</v>
      </c>
      <c r="I687" s="143"/>
      <c r="J687" s="144">
        <f>ROUND(I687*H687,2)</f>
        <v>0</v>
      </c>
      <c r="K687" s="140" t="s">
        <v>381</v>
      </c>
      <c r="L687" s="32"/>
      <c r="M687" s="145" t="s">
        <v>1</v>
      </c>
      <c r="N687" s="146" t="s">
        <v>41</v>
      </c>
      <c r="P687" s="147">
        <f>O687*H687</f>
        <v>0</v>
      </c>
      <c r="Q687" s="147">
        <v>0</v>
      </c>
      <c r="R687" s="147">
        <f>Q687*H687</f>
        <v>0</v>
      </c>
      <c r="S687" s="147">
        <v>0</v>
      </c>
      <c r="T687" s="148">
        <f>S687*H687</f>
        <v>0</v>
      </c>
      <c r="AR687" s="149" t="s">
        <v>382</v>
      </c>
      <c r="AT687" s="149" t="s">
        <v>377</v>
      </c>
      <c r="AU687" s="149" t="s">
        <v>83</v>
      </c>
      <c r="AY687" s="17" t="s">
        <v>375</v>
      </c>
      <c r="BE687" s="150">
        <f>IF(N687="základní",J687,0)</f>
        <v>0</v>
      </c>
      <c r="BF687" s="150">
        <f>IF(N687="snížená",J687,0)</f>
        <v>0</v>
      </c>
      <c r="BG687" s="150">
        <f>IF(N687="zákl. přenesená",J687,0)</f>
        <v>0</v>
      </c>
      <c r="BH687" s="150">
        <f>IF(N687="sníž. přenesená",J687,0)</f>
        <v>0</v>
      </c>
      <c r="BI687" s="150">
        <f>IF(N687="nulová",J687,0)</f>
        <v>0</v>
      </c>
      <c r="BJ687" s="17" t="s">
        <v>83</v>
      </c>
      <c r="BK687" s="150">
        <f>ROUND(I687*H687,2)</f>
        <v>0</v>
      </c>
      <c r="BL687" s="17" t="s">
        <v>382</v>
      </c>
      <c r="BM687" s="149" t="s">
        <v>6080</v>
      </c>
    </row>
    <row r="688" spans="2:65" s="12" customFormat="1" ht="11.25" x14ac:dyDescent="0.2">
      <c r="B688" s="151"/>
      <c r="D688" s="152" t="s">
        <v>384</v>
      </c>
      <c r="E688" s="153" t="s">
        <v>1</v>
      </c>
      <c r="F688" s="154" t="s">
        <v>93</v>
      </c>
      <c r="H688" s="155">
        <v>3</v>
      </c>
      <c r="I688" s="156"/>
      <c r="L688" s="151"/>
      <c r="M688" s="157"/>
      <c r="T688" s="158"/>
      <c r="AT688" s="153" t="s">
        <v>384</v>
      </c>
      <c r="AU688" s="153" t="s">
        <v>83</v>
      </c>
      <c r="AV688" s="12" t="s">
        <v>85</v>
      </c>
      <c r="AW688" s="12" t="s">
        <v>32</v>
      </c>
      <c r="AX688" s="12" t="s">
        <v>76</v>
      </c>
      <c r="AY688" s="153" t="s">
        <v>375</v>
      </c>
    </row>
    <row r="689" spans="2:65" s="12" customFormat="1" ht="11.25" x14ac:dyDescent="0.2">
      <c r="B689" s="151"/>
      <c r="D689" s="152" t="s">
        <v>384</v>
      </c>
      <c r="E689" s="153" t="s">
        <v>1</v>
      </c>
      <c r="F689" s="154" t="s">
        <v>93</v>
      </c>
      <c r="H689" s="155">
        <v>3</v>
      </c>
      <c r="I689" s="156"/>
      <c r="L689" s="151"/>
      <c r="M689" s="157"/>
      <c r="T689" s="158"/>
      <c r="AT689" s="153" t="s">
        <v>384</v>
      </c>
      <c r="AU689" s="153" t="s">
        <v>83</v>
      </c>
      <c r="AV689" s="12" t="s">
        <v>85</v>
      </c>
      <c r="AW689" s="12" t="s">
        <v>32</v>
      </c>
      <c r="AX689" s="12" t="s">
        <v>76</v>
      </c>
      <c r="AY689" s="153" t="s">
        <v>375</v>
      </c>
    </row>
    <row r="690" spans="2:65" s="12" customFormat="1" ht="11.25" x14ac:dyDescent="0.2">
      <c r="B690" s="151"/>
      <c r="D690" s="152" t="s">
        <v>384</v>
      </c>
      <c r="E690" s="153" t="s">
        <v>1</v>
      </c>
      <c r="F690" s="154" t="s">
        <v>93</v>
      </c>
      <c r="H690" s="155">
        <v>3</v>
      </c>
      <c r="I690" s="156"/>
      <c r="L690" s="151"/>
      <c r="M690" s="157"/>
      <c r="T690" s="158"/>
      <c r="AT690" s="153" t="s">
        <v>384</v>
      </c>
      <c r="AU690" s="153" t="s">
        <v>83</v>
      </c>
      <c r="AV690" s="12" t="s">
        <v>85</v>
      </c>
      <c r="AW690" s="12" t="s">
        <v>32</v>
      </c>
      <c r="AX690" s="12" t="s">
        <v>76</v>
      </c>
      <c r="AY690" s="153" t="s">
        <v>375</v>
      </c>
    </row>
    <row r="691" spans="2:65" s="12" customFormat="1" ht="11.25" x14ac:dyDescent="0.2">
      <c r="B691" s="151"/>
      <c r="D691" s="152" t="s">
        <v>384</v>
      </c>
      <c r="E691" s="153" t="s">
        <v>1</v>
      </c>
      <c r="F691" s="154" t="s">
        <v>85</v>
      </c>
      <c r="H691" s="155">
        <v>2</v>
      </c>
      <c r="I691" s="156"/>
      <c r="L691" s="151"/>
      <c r="M691" s="157"/>
      <c r="T691" s="158"/>
      <c r="AT691" s="153" t="s">
        <v>384</v>
      </c>
      <c r="AU691" s="153" t="s">
        <v>83</v>
      </c>
      <c r="AV691" s="12" t="s">
        <v>85</v>
      </c>
      <c r="AW691" s="12" t="s">
        <v>32</v>
      </c>
      <c r="AX691" s="12" t="s">
        <v>76</v>
      </c>
      <c r="AY691" s="153" t="s">
        <v>375</v>
      </c>
    </row>
    <row r="692" spans="2:65" s="12" customFormat="1" ht="11.25" x14ac:dyDescent="0.2">
      <c r="B692" s="151"/>
      <c r="D692" s="152" t="s">
        <v>384</v>
      </c>
      <c r="E692" s="153" t="s">
        <v>1</v>
      </c>
      <c r="F692" s="154" t="s">
        <v>83</v>
      </c>
      <c r="H692" s="155">
        <v>1</v>
      </c>
      <c r="I692" s="156"/>
      <c r="L692" s="151"/>
      <c r="M692" s="157"/>
      <c r="T692" s="158"/>
      <c r="AT692" s="153" t="s">
        <v>384</v>
      </c>
      <c r="AU692" s="153" t="s">
        <v>83</v>
      </c>
      <c r="AV692" s="12" t="s">
        <v>85</v>
      </c>
      <c r="AW692" s="12" t="s">
        <v>32</v>
      </c>
      <c r="AX692" s="12" t="s">
        <v>76</v>
      </c>
      <c r="AY692" s="153" t="s">
        <v>375</v>
      </c>
    </row>
    <row r="693" spans="2:65" s="12" customFormat="1" ht="11.25" x14ac:dyDescent="0.2">
      <c r="B693" s="151"/>
      <c r="D693" s="152" t="s">
        <v>384</v>
      </c>
      <c r="E693" s="153" t="s">
        <v>1</v>
      </c>
      <c r="F693" s="154" t="s">
        <v>85</v>
      </c>
      <c r="H693" s="155">
        <v>2</v>
      </c>
      <c r="I693" s="156"/>
      <c r="L693" s="151"/>
      <c r="M693" s="157"/>
      <c r="T693" s="158"/>
      <c r="AT693" s="153" t="s">
        <v>384</v>
      </c>
      <c r="AU693" s="153" t="s">
        <v>83</v>
      </c>
      <c r="AV693" s="12" t="s">
        <v>85</v>
      </c>
      <c r="AW693" s="12" t="s">
        <v>32</v>
      </c>
      <c r="AX693" s="12" t="s">
        <v>76</v>
      </c>
      <c r="AY693" s="153" t="s">
        <v>375</v>
      </c>
    </row>
    <row r="694" spans="2:65" s="12" customFormat="1" ht="11.25" x14ac:dyDescent="0.2">
      <c r="B694" s="151"/>
      <c r="D694" s="152" t="s">
        <v>384</v>
      </c>
      <c r="E694" s="153" t="s">
        <v>1</v>
      </c>
      <c r="F694" s="154" t="s">
        <v>93</v>
      </c>
      <c r="H694" s="155">
        <v>3</v>
      </c>
      <c r="I694" s="156"/>
      <c r="L694" s="151"/>
      <c r="M694" s="157"/>
      <c r="T694" s="158"/>
      <c r="AT694" s="153" t="s">
        <v>384</v>
      </c>
      <c r="AU694" s="153" t="s">
        <v>83</v>
      </c>
      <c r="AV694" s="12" t="s">
        <v>85</v>
      </c>
      <c r="AW694" s="12" t="s">
        <v>32</v>
      </c>
      <c r="AX694" s="12" t="s">
        <v>76</v>
      </c>
      <c r="AY694" s="153" t="s">
        <v>375</v>
      </c>
    </row>
    <row r="695" spans="2:65" s="13" customFormat="1" ht="11.25" x14ac:dyDescent="0.2">
      <c r="B695" s="159"/>
      <c r="D695" s="152" t="s">
        <v>384</v>
      </c>
      <c r="E695" s="160" t="s">
        <v>1</v>
      </c>
      <c r="F695" s="161" t="s">
        <v>387</v>
      </c>
      <c r="H695" s="162">
        <v>17</v>
      </c>
      <c r="I695" s="163"/>
      <c r="L695" s="159"/>
      <c r="M695" s="164"/>
      <c r="T695" s="165"/>
      <c r="AT695" s="160" t="s">
        <v>384</v>
      </c>
      <c r="AU695" s="160" t="s">
        <v>83</v>
      </c>
      <c r="AV695" s="13" t="s">
        <v>382</v>
      </c>
      <c r="AW695" s="13" t="s">
        <v>32</v>
      </c>
      <c r="AX695" s="13" t="s">
        <v>83</v>
      </c>
      <c r="AY695" s="160" t="s">
        <v>375</v>
      </c>
    </row>
    <row r="696" spans="2:65" s="14" customFormat="1" ht="11.25" x14ac:dyDescent="0.2">
      <c r="B696" s="166"/>
      <c r="D696" s="152" t="s">
        <v>384</v>
      </c>
      <c r="E696" s="167" t="s">
        <v>1</v>
      </c>
      <c r="F696" s="168" t="s">
        <v>2840</v>
      </c>
      <c r="H696" s="167" t="s">
        <v>1</v>
      </c>
      <c r="I696" s="169"/>
      <c r="L696" s="166"/>
      <c r="M696" s="170"/>
      <c r="T696" s="171"/>
      <c r="AT696" s="167" t="s">
        <v>384</v>
      </c>
      <c r="AU696" s="167" t="s">
        <v>83</v>
      </c>
      <c r="AV696" s="14" t="s">
        <v>83</v>
      </c>
      <c r="AW696" s="14" t="s">
        <v>32</v>
      </c>
      <c r="AX696" s="14" t="s">
        <v>76</v>
      </c>
      <c r="AY696" s="167" t="s">
        <v>375</v>
      </c>
    </row>
    <row r="697" spans="2:65" s="1" customFormat="1" ht="16.5" customHeight="1" x14ac:dyDescent="0.2">
      <c r="B697" s="32"/>
      <c r="C697" s="138" t="s">
        <v>862</v>
      </c>
      <c r="D697" s="138" t="s">
        <v>377</v>
      </c>
      <c r="E697" s="139" t="s">
        <v>3012</v>
      </c>
      <c r="F697" s="140" t="s">
        <v>3013</v>
      </c>
      <c r="G697" s="141" t="s">
        <v>631</v>
      </c>
      <c r="H697" s="142">
        <v>26</v>
      </c>
      <c r="I697" s="143"/>
      <c r="J697" s="144">
        <f>ROUND(I697*H697,2)</f>
        <v>0</v>
      </c>
      <c r="K697" s="140" t="s">
        <v>381</v>
      </c>
      <c r="L697" s="32"/>
      <c r="M697" s="145" t="s">
        <v>1</v>
      </c>
      <c r="N697" s="146" t="s">
        <v>41</v>
      </c>
      <c r="P697" s="147">
        <f>O697*H697</f>
        <v>0</v>
      </c>
      <c r="Q697" s="147">
        <v>0</v>
      </c>
      <c r="R697" s="147">
        <f>Q697*H697</f>
        <v>0</v>
      </c>
      <c r="S697" s="147">
        <v>0</v>
      </c>
      <c r="T697" s="148">
        <f>S697*H697</f>
        <v>0</v>
      </c>
      <c r="AR697" s="149" t="s">
        <v>382</v>
      </c>
      <c r="AT697" s="149" t="s">
        <v>377</v>
      </c>
      <c r="AU697" s="149" t="s">
        <v>83</v>
      </c>
      <c r="AY697" s="17" t="s">
        <v>375</v>
      </c>
      <c r="BE697" s="150">
        <f>IF(N697="základní",J697,0)</f>
        <v>0</v>
      </c>
      <c r="BF697" s="150">
        <f>IF(N697="snížená",J697,0)</f>
        <v>0</v>
      </c>
      <c r="BG697" s="150">
        <f>IF(N697="zákl. přenesená",J697,0)</f>
        <v>0</v>
      </c>
      <c r="BH697" s="150">
        <f>IF(N697="sníž. přenesená",J697,0)</f>
        <v>0</v>
      </c>
      <c r="BI697" s="150">
        <f>IF(N697="nulová",J697,0)</f>
        <v>0</v>
      </c>
      <c r="BJ697" s="17" t="s">
        <v>83</v>
      </c>
      <c r="BK697" s="150">
        <f>ROUND(I697*H697,2)</f>
        <v>0</v>
      </c>
      <c r="BL697" s="17" t="s">
        <v>382</v>
      </c>
      <c r="BM697" s="149" t="s">
        <v>6081</v>
      </c>
    </row>
    <row r="698" spans="2:65" s="12" customFormat="1" ht="11.25" x14ac:dyDescent="0.2">
      <c r="B698" s="151"/>
      <c r="D698" s="152" t="s">
        <v>384</v>
      </c>
      <c r="E698" s="153" t="s">
        <v>1</v>
      </c>
      <c r="F698" s="154" t="s">
        <v>404</v>
      </c>
      <c r="H698" s="155">
        <v>5</v>
      </c>
      <c r="I698" s="156"/>
      <c r="L698" s="151"/>
      <c r="M698" s="157"/>
      <c r="T698" s="158"/>
      <c r="AT698" s="153" t="s">
        <v>384</v>
      </c>
      <c r="AU698" s="153" t="s">
        <v>83</v>
      </c>
      <c r="AV698" s="12" t="s">
        <v>85</v>
      </c>
      <c r="AW698" s="12" t="s">
        <v>32</v>
      </c>
      <c r="AX698" s="12" t="s">
        <v>76</v>
      </c>
      <c r="AY698" s="153" t="s">
        <v>375</v>
      </c>
    </row>
    <row r="699" spans="2:65" s="12" customFormat="1" ht="11.25" x14ac:dyDescent="0.2">
      <c r="B699" s="151"/>
      <c r="D699" s="152" t="s">
        <v>384</v>
      </c>
      <c r="E699" s="153" t="s">
        <v>1</v>
      </c>
      <c r="F699" s="154" t="s">
        <v>382</v>
      </c>
      <c r="H699" s="155">
        <v>4</v>
      </c>
      <c r="I699" s="156"/>
      <c r="L699" s="151"/>
      <c r="M699" s="157"/>
      <c r="T699" s="158"/>
      <c r="AT699" s="153" t="s">
        <v>384</v>
      </c>
      <c r="AU699" s="153" t="s">
        <v>83</v>
      </c>
      <c r="AV699" s="12" t="s">
        <v>85</v>
      </c>
      <c r="AW699" s="12" t="s">
        <v>32</v>
      </c>
      <c r="AX699" s="12" t="s">
        <v>76</v>
      </c>
      <c r="AY699" s="153" t="s">
        <v>375</v>
      </c>
    </row>
    <row r="700" spans="2:65" s="12" customFormat="1" ht="11.25" x14ac:dyDescent="0.2">
      <c r="B700" s="151"/>
      <c r="D700" s="152" t="s">
        <v>384</v>
      </c>
      <c r="E700" s="153" t="s">
        <v>1</v>
      </c>
      <c r="F700" s="154" t="s">
        <v>93</v>
      </c>
      <c r="H700" s="155">
        <v>3</v>
      </c>
      <c r="I700" s="156"/>
      <c r="L700" s="151"/>
      <c r="M700" s="157"/>
      <c r="T700" s="158"/>
      <c r="AT700" s="153" t="s">
        <v>384</v>
      </c>
      <c r="AU700" s="153" t="s">
        <v>83</v>
      </c>
      <c r="AV700" s="12" t="s">
        <v>85</v>
      </c>
      <c r="AW700" s="12" t="s">
        <v>32</v>
      </c>
      <c r="AX700" s="12" t="s">
        <v>76</v>
      </c>
      <c r="AY700" s="153" t="s">
        <v>375</v>
      </c>
    </row>
    <row r="701" spans="2:65" s="12" customFormat="1" ht="11.25" x14ac:dyDescent="0.2">
      <c r="B701" s="151"/>
      <c r="D701" s="152" t="s">
        <v>384</v>
      </c>
      <c r="E701" s="153" t="s">
        <v>1</v>
      </c>
      <c r="F701" s="154" t="s">
        <v>404</v>
      </c>
      <c r="H701" s="155">
        <v>5</v>
      </c>
      <c r="I701" s="156"/>
      <c r="L701" s="151"/>
      <c r="M701" s="157"/>
      <c r="T701" s="158"/>
      <c r="AT701" s="153" t="s">
        <v>384</v>
      </c>
      <c r="AU701" s="153" t="s">
        <v>83</v>
      </c>
      <c r="AV701" s="12" t="s">
        <v>85</v>
      </c>
      <c r="AW701" s="12" t="s">
        <v>32</v>
      </c>
      <c r="AX701" s="12" t="s">
        <v>76</v>
      </c>
      <c r="AY701" s="153" t="s">
        <v>375</v>
      </c>
    </row>
    <row r="702" spans="2:65" s="12" customFormat="1" ht="11.25" x14ac:dyDescent="0.2">
      <c r="B702" s="151"/>
      <c r="D702" s="152" t="s">
        <v>384</v>
      </c>
      <c r="E702" s="153" t="s">
        <v>1</v>
      </c>
      <c r="F702" s="154" t="s">
        <v>85</v>
      </c>
      <c r="H702" s="155">
        <v>2</v>
      </c>
      <c r="I702" s="156"/>
      <c r="L702" s="151"/>
      <c r="M702" s="157"/>
      <c r="T702" s="158"/>
      <c r="AT702" s="153" t="s">
        <v>384</v>
      </c>
      <c r="AU702" s="153" t="s">
        <v>83</v>
      </c>
      <c r="AV702" s="12" t="s">
        <v>85</v>
      </c>
      <c r="AW702" s="12" t="s">
        <v>32</v>
      </c>
      <c r="AX702" s="12" t="s">
        <v>76</v>
      </c>
      <c r="AY702" s="153" t="s">
        <v>375</v>
      </c>
    </row>
    <row r="703" spans="2:65" s="12" customFormat="1" ht="11.25" x14ac:dyDescent="0.2">
      <c r="B703" s="151"/>
      <c r="D703" s="152" t="s">
        <v>384</v>
      </c>
      <c r="E703" s="153" t="s">
        <v>1</v>
      </c>
      <c r="F703" s="154" t="s">
        <v>83</v>
      </c>
      <c r="H703" s="155">
        <v>1</v>
      </c>
      <c r="I703" s="156"/>
      <c r="L703" s="151"/>
      <c r="M703" s="157"/>
      <c r="T703" s="158"/>
      <c r="AT703" s="153" t="s">
        <v>384</v>
      </c>
      <c r="AU703" s="153" t="s">
        <v>83</v>
      </c>
      <c r="AV703" s="12" t="s">
        <v>85</v>
      </c>
      <c r="AW703" s="12" t="s">
        <v>32</v>
      </c>
      <c r="AX703" s="12" t="s">
        <v>76</v>
      </c>
      <c r="AY703" s="153" t="s">
        <v>375</v>
      </c>
    </row>
    <row r="704" spans="2:65" s="12" customFormat="1" ht="11.25" x14ac:dyDescent="0.2">
      <c r="B704" s="151"/>
      <c r="D704" s="152" t="s">
        <v>384</v>
      </c>
      <c r="E704" s="153" t="s">
        <v>1</v>
      </c>
      <c r="F704" s="154" t="s">
        <v>93</v>
      </c>
      <c r="H704" s="155">
        <v>3</v>
      </c>
      <c r="I704" s="156"/>
      <c r="L704" s="151"/>
      <c r="M704" s="157"/>
      <c r="T704" s="158"/>
      <c r="AT704" s="153" t="s">
        <v>384</v>
      </c>
      <c r="AU704" s="153" t="s">
        <v>83</v>
      </c>
      <c r="AV704" s="12" t="s">
        <v>85</v>
      </c>
      <c r="AW704" s="12" t="s">
        <v>32</v>
      </c>
      <c r="AX704" s="12" t="s">
        <v>76</v>
      </c>
      <c r="AY704" s="153" t="s">
        <v>375</v>
      </c>
    </row>
    <row r="705" spans="2:65" s="12" customFormat="1" ht="11.25" x14ac:dyDescent="0.2">
      <c r="B705" s="151"/>
      <c r="D705" s="152" t="s">
        <v>384</v>
      </c>
      <c r="E705" s="153" t="s">
        <v>1</v>
      </c>
      <c r="F705" s="154" t="s">
        <v>93</v>
      </c>
      <c r="H705" s="155">
        <v>3</v>
      </c>
      <c r="I705" s="156"/>
      <c r="L705" s="151"/>
      <c r="M705" s="157"/>
      <c r="T705" s="158"/>
      <c r="AT705" s="153" t="s">
        <v>384</v>
      </c>
      <c r="AU705" s="153" t="s">
        <v>83</v>
      </c>
      <c r="AV705" s="12" t="s">
        <v>85</v>
      </c>
      <c r="AW705" s="12" t="s">
        <v>32</v>
      </c>
      <c r="AX705" s="12" t="s">
        <v>76</v>
      </c>
      <c r="AY705" s="153" t="s">
        <v>375</v>
      </c>
    </row>
    <row r="706" spans="2:65" s="13" customFormat="1" ht="11.25" x14ac:dyDescent="0.2">
      <c r="B706" s="159"/>
      <c r="D706" s="152" t="s">
        <v>384</v>
      </c>
      <c r="E706" s="160" t="s">
        <v>1</v>
      </c>
      <c r="F706" s="161" t="s">
        <v>387</v>
      </c>
      <c r="H706" s="162">
        <v>26</v>
      </c>
      <c r="I706" s="163"/>
      <c r="L706" s="159"/>
      <c r="M706" s="164"/>
      <c r="T706" s="165"/>
      <c r="AT706" s="160" t="s">
        <v>384</v>
      </c>
      <c r="AU706" s="160" t="s">
        <v>83</v>
      </c>
      <c r="AV706" s="13" t="s">
        <v>382</v>
      </c>
      <c r="AW706" s="13" t="s">
        <v>32</v>
      </c>
      <c r="AX706" s="13" t="s">
        <v>83</v>
      </c>
      <c r="AY706" s="160" t="s">
        <v>375</v>
      </c>
    </row>
    <row r="707" spans="2:65" s="14" customFormat="1" ht="11.25" x14ac:dyDescent="0.2">
      <c r="B707" s="166"/>
      <c r="D707" s="152" t="s">
        <v>384</v>
      </c>
      <c r="E707" s="167" t="s">
        <v>1</v>
      </c>
      <c r="F707" s="168" t="s">
        <v>2840</v>
      </c>
      <c r="H707" s="167" t="s">
        <v>1</v>
      </c>
      <c r="I707" s="169"/>
      <c r="L707" s="166"/>
      <c r="M707" s="170"/>
      <c r="T707" s="171"/>
      <c r="AT707" s="167" t="s">
        <v>384</v>
      </c>
      <c r="AU707" s="167" t="s">
        <v>83</v>
      </c>
      <c r="AV707" s="14" t="s">
        <v>83</v>
      </c>
      <c r="AW707" s="14" t="s">
        <v>32</v>
      </c>
      <c r="AX707" s="14" t="s">
        <v>76</v>
      </c>
      <c r="AY707" s="167" t="s">
        <v>375</v>
      </c>
    </row>
    <row r="708" spans="2:65" s="1" customFormat="1" ht="16.5" customHeight="1" x14ac:dyDescent="0.2">
      <c r="B708" s="32"/>
      <c r="C708" s="138" t="s">
        <v>904</v>
      </c>
      <c r="D708" s="138" t="s">
        <v>377</v>
      </c>
      <c r="E708" s="139" t="s">
        <v>3015</v>
      </c>
      <c r="F708" s="140" t="s">
        <v>3016</v>
      </c>
      <c r="G708" s="141" t="s">
        <v>631</v>
      </c>
      <c r="H708" s="142">
        <v>15</v>
      </c>
      <c r="I708" s="143"/>
      <c r="J708" s="144">
        <f>ROUND(I708*H708,2)</f>
        <v>0</v>
      </c>
      <c r="K708" s="140" t="s">
        <v>381</v>
      </c>
      <c r="L708" s="32"/>
      <c r="M708" s="145" t="s">
        <v>1</v>
      </c>
      <c r="N708" s="146" t="s">
        <v>41</v>
      </c>
      <c r="P708" s="147">
        <f>O708*H708</f>
        <v>0</v>
      </c>
      <c r="Q708" s="147">
        <v>0</v>
      </c>
      <c r="R708" s="147">
        <f>Q708*H708</f>
        <v>0</v>
      </c>
      <c r="S708" s="147">
        <v>0</v>
      </c>
      <c r="T708" s="148">
        <f>S708*H708</f>
        <v>0</v>
      </c>
      <c r="AR708" s="149" t="s">
        <v>382</v>
      </c>
      <c r="AT708" s="149" t="s">
        <v>377</v>
      </c>
      <c r="AU708" s="149" t="s">
        <v>83</v>
      </c>
      <c r="AY708" s="17" t="s">
        <v>375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83</v>
      </c>
      <c r="BK708" s="150">
        <f>ROUND(I708*H708,2)</f>
        <v>0</v>
      </c>
      <c r="BL708" s="17" t="s">
        <v>382</v>
      </c>
      <c r="BM708" s="149" t="s">
        <v>6082</v>
      </c>
    </row>
    <row r="709" spans="2:65" s="12" customFormat="1" ht="11.25" x14ac:dyDescent="0.2">
      <c r="B709" s="151"/>
      <c r="D709" s="152" t="s">
        <v>384</v>
      </c>
      <c r="E709" s="153" t="s">
        <v>1</v>
      </c>
      <c r="F709" s="154" t="s">
        <v>85</v>
      </c>
      <c r="H709" s="155">
        <v>2</v>
      </c>
      <c r="I709" s="156"/>
      <c r="L709" s="151"/>
      <c r="M709" s="157"/>
      <c r="T709" s="158"/>
      <c r="AT709" s="153" t="s">
        <v>384</v>
      </c>
      <c r="AU709" s="153" t="s">
        <v>83</v>
      </c>
      <c r="AV709" s="12" t="s">
        <v>85</v>
      </c>
      <c r="AW709" s="12" t="s">
        <v>32</v>
      </c>
      <c r="AX709" s="12" t="s">
        <v>76</v>
      </c>
      <c r="AY709" s="153" t="s">
        <v>375</v>
      </c>
    </row>
    <row r="710" spans="2:65" s="12" customFormat="1" ht="11.25" x14ac:dyDescent="0.2">
      <c r="B710" s="151"/>
      <c r="D710" s="152" t="s">
        <v>384</v>
      </c>
      <c r="E710" s="153" t="s">
        <v>1</v>
      </c>
      <c r="F710" s="154" t="s">
        <v>404</v>
      </c>
      <c r="H710" s="155">
        <v>5</v>
      </c>
      <c r="I710" s="156"/>
      <c r="L710" s="151"/>
      <c r="M710" s="157"/>
      <c r="T710" s="158"/>
      <c r="AT710" s="153" t="s">
        <v>384</v>
      </c>
      <c r="AU710" s="153" t="s">
        <v>83</v>
      </c>
      <c r="AV710" s="12" t="s">
        <v>85</v>
      </c>
      <c r="AW710" s="12" t="s">
        <v>32</v>
      </c>
      <c r="AX710" s="12" t="s">
        <v>76</v>
      </c>
      <c r="AY710" s="153" t="s">
        <v>375</v>
      </c>
    </row>
    <row r="711" spans="2:65" s="12" customFormat="1" ht="11.25" x14ac:dyDescent="0.2">
      <c r="B711" s="151"/>
      <c r="D711" s="152" t="s">
        <v>384</v>
      </c>
      <c r="E711" s="153" t="s">
        <v>1</v>
      </c>
      <c r="F711" s="154" t="s">
        <v>93</v>
      </c>
      <c r="H711" s="155">
        <v>3</v>
      </c>
      <c r="I711" s="156"/>
      <c r="L711" s="151"/>
      <c r="M711" s="157"/>
      <c r="T711" s="158"/>
      <c r="AT711" s="153" t="s">
        <v>384</v>
      </c>
      <c r="AU711" s="153" t="s">
        <v>83</v>
      </c>
      <c r="AV711" s="12" t="s">
        <v>85</v>
      </c>
      <c r="AW711" s="12" t="s">
        <v>32</v>
      </c>
      <c r="AX711" s="12" t="s">
        <v>76</v>
      </c>
      <c r="AY711" s="153" t="s">
        <v>375</v>
      </c>
    </row>
    <row r="712" spans="2:65" s="12" customFormat="1" ht="11.25" x14ac:dyDescent="0.2">
      <c r="B712" s="151"/>
      <c r="D712" s="152" t="s">
        <v>384</v>
      </c>
      <c r="E712" s="153" t="s">
        <v>1</v>
      </c>
      <c r="F712" s="154" t="s">
        <v>83</v>
      </c>
      <c r="H712" s="155">
        <v>1</v>
      </c>
      <c r="I712" s="156"/>
      <c r="L712" s="151"/>
      <c r="M712" s="157"/>
      <c r="T712" s="158"/>
      <c r="AT712" s="153" t="s">
        <v>384</v>
      </c>
      <c r="AU712" s="153" t="s">
        <v>83</v>
      </c>
      <c r="AV712" s="12" t="s">
        <v>85</v>
      </c>
      <c r="AW712" s="12" t="s">
        <v>32</v>
      </c>
      <c r="AX712" s="12" t="s">
        <v>76</v>
      </c>
      <c r="AY712" s="153" t="s">
        <v>375</v>
      </c>
    </row>
    <row r="713" spans="2:65" s="12" customFormat="1" ht="11.25" x14ac:dyDescent="0.2">
      <c r="B713" s="151"/>
      <c r="D713" s="152" t="s">
        <v>384</v>
      </c>
      <c r="E713" s="153" t="s">
        <v>1</v>
      </c>
      <c r="F713" s="154" t="s">
        <v>382</v>
      </c>
      <c r="H713" s="155">
        <v>4</v>
      </c>
      <c r="I713" s="156"/>
      <c r="L713" s="151"/>
      <c r="M713" s="157"/>
      <c r="T713" s="158"/>
      <c r="AT713" s="153" t="s">
        <v>384</v>
      </c>
      <c r="AU713" s="153" t="s">
        <v>83</v>
      </c>
      <c r="AV713" s="12" t="s">
        <v>85</v>
      </c>
      <c r="AW713" s="12" t="s">
        <v>32</v>
      </c>
      <c r="AX713" s="12" t="s">
        <v>76</v>
      </c>
      <c r="AY713" s="153" t="s">
        <v>375</v>
      </c>
    </row>
    <row r="714" spans="2:65" s="13" customFormat="1" ht="11.25" x14ac:dyDescent="0.2">
      <c r="B714" s="159"/>
      <c r="D714" s="152" t="s">
        <v>384</v>
      </c>
      <c r="E714" s="160" t="s">
        <v>1</v>
      </c>
      <c r="F714" s="161" t="s">
        <v>387</v>
      </c>
      <c r="H714" s="162">
        <v>15</v>
      </c>
      <c r="I714" s="163"/>
      <c r="L714" s="159"/>
      <c r="M714" s="164"/>
      <c r="T714" s="165"/>
      <c r="AT714" s="160" t="s">
        <v>384</v>
      </c>
      <c r="AU714" s="160" t="s">
        <v>83</v>
      </c>
      <c r="AV714" s="13" t="s">
        <v>382</v>
      </c>
      <c r="AW714" s="13" t="s">
        <v>32</v>
      </c>
      <c r="AX714" s="13" t="s">
        <v>83</v>
      </c>
      <c r="AY714" s="160" t="s">
        <v>375</v>
      </c>
    </row>
    <row r="715" spans="2:65" s="14" customFormat="1" ht="11.25" x14ac:dyDescent="0.2">
      <c r="B715" s="166"/>
      <c r="D715" s="152" t="s">
        <v>384</v>
      </c>
      <c r="E715" s="167" t="s">
        <v>1</v>
      </c>
      <c r="F715" s="168" t="s">
        <v>2840</v>
      </c>
      <c r="H715" s="167" t="s">
        <v>1</v>
      </c>
      <c r="I715" s="169"/>
      <c r="L715" s="166"/>
      <c r="M715" s="170"/>
      <c r="T715" s="171"/>
      <c r="AT715" s="167" t="s">
        <v>384</v>
      </c>
      <c r="AU715" s="167" t="s">
        <v>83</v>
      </c>
      <c r="AV715" s="14" t="s">
        <v>83</v>
      </c>
      <c r="AW715" s="14" t="s">
        <v>32</v>
      </c>
      <c r="AX715" s="14" t="s">
        <v>76</v>
      </c>
      <c r="AY715" s="167" t="s">
        <v>375</v>
      </c>
    </row>
    <row r="716" spans="2:65" s="1" customFormat="1" ht="16.5" customHeight="1" x14ac:dyDescent="0.2">
      <c r="B716" s="32"/>
      <c r="C716" s="138" t="s">
        <v>911</v>
      </c>
      <c r="D716" s="138" t="s">
        <v>377</v>
      </c>
      <c r="E716" s="139" t="s">
        <v>6083</v>
      </c>
      <c r="F716" s="140" t="s">
        <v>6084</v>
      </c>
      <c r="G716" s="141" t="s">
        <v>631</v>
      </c>
      <c r="H716" s="142">
        <v>1</v>
      </c>
      <c r="I716" s="143"/>
      <c r="J716" s="144">
        <f>ROUND(I716*H716,2)</f>
        <v>0</v>
      </c>
      <c r="K716" s="140" t="s">
        <v>381</v>
      </c>
      <c r="L716" s="32"/>
      <c r="M716" s="145" t="s">
        <v>1</v>
      </c>
      <c r="N716" s="146" t="s">
        <v>41</v>
      </c>
      <c r="P716" s="147">
        <f>O716*H716</f>
        <v>0</v>
      </c>
      <c r="Q716" s="147">
        <v>0</v>
      </c>
      <c r="R716" s="147">
        <f>Q716*H716</f>
        <v>0</v>
      </c>
      <c r="S716" s="147">
        <v>0</v>
      </c>
      <c r="T716" s="148">
        <f>S716*H716</f>
        <v>0</v>
      </c>
      <c r="AR716" s="149" t="s">
        <v>382</v>
      </c>
      <c r="AT716" s="149" t="s">
        <v>377</v>
      </c>
      <c r="AU716" s="149" t="s">
        <v>83</v>
      </c>
      <c r="AY716" s="17" t="s">
        <v>375</v>
      </c>
      <c r="BE716" s="150">
        <f>IF(N716="základní",J716,0)</f>
        <v>0</v>
      </c>
      <c r="BF716" s="150">
        <f>IF(N716="snížená",J716,0)</f>
        <v>0</v>
      </c>
      <c r="BG716" s="150">
        <f>IF(N716="zákl. přenesená",J716,0)</f>
        <v>0</v>
      </c>
      <c r="BH716" s="150">
        <f>IF(N716="sníž. přenesená",J716,0)</f>
        <v>0</v>
      </c>
      <c r="BI716" s="150">
        <f>IF(N716="nulová",J716,0)</f>
        <v>0</v>
      </c>
      <c r="BJ716" s="17" t="s">
        <v>83</v>
      </c>
      <c r="BK716" s="150">
        <f>ROUND(I716*H716,2)</f>
        <v>0</v>
      </c>
      <c r="BL716" s="17" t="s">
        <v>382</v>
      </c>
      <c r="BM716" s="149" t="s">
        <v>6085</v>
      </c>
    </row>
    <row r="717" spans="2:65" s="14" customFormat="1" ht="11.25" x14ac:dyDescent="0.2">
      <c r="B717" s="166"/>
      <c r="D717" s="152" t="s">
        <v>384</v>
      </c>
      <c r="E717" s="167" t="s">
        <v>1</v>
      </c>
      <c r="F717" s="168" t="s">
        <v>2840</v>
      </c>
      <c r="H717" s="167" t="s">
        <v>1</v>
      </c>
      <c r="I717" s="169"/>
      <c r="L717" s="166"/>
      <c r="M717" s="170"/>
      <c r="T717" s="171"/>
      <c r="AT717" s="167" t="s">
        <v>384</v>
      </c>
      <c r="AU717" s="167" t="s">
        <v>83</v>
      </c>
      <c r="AV717" s="14" t="s">
        <v>83</v>
      </c>
      <c r="AW717" s="14" t="s">
        <v>32</v>
      </c>
      <c r="AX717" s="14" t="s">
        <v>76</v>
      </c>
      <c r="AY717" s="167" t="s">
        <v>375</v>
      </c>
    </row>
    <row r="718" spans="2:65" s="12" customFormat="1" ht="11.25" x14ac:dyDescent="0.2">
      <c r="B718" s="151"/>
      <c r="D718" s="152" t="s">
        <v>384</v>
      </c>
      <c r="E718" s="153" t="s">
        <v>1</v>
      </c>
      <c r="F718" s="154" t="s">
        <v>83</v>
      </c>
      <c r="H718" s="155">
        <v>1</v>
      </c>
      <c r="I718" s="156"/>
      <c r="L718" s="151"/>
      <c r="M718" s="157"/>
      <c r="T718" s="158"/>
      <c r="AT718" s="153" t="s">
        <v>384</v>
      </c>
      <c r="AU718" s="153" t="s">
        <v>83</v>
      </c>
      <c r="AV718" s="12" t="s">
        <v>85</v>
      </c>
      <c r="AW718" s="12" t="s">
        <v>32</v>
      </c>
      <c r="AX718" s="12" t="s">
        <v>83</v>
      </c>
      <c r="AY718" s="153" t="s">
        <v>375</v>
      </c>
    </row>
    <row r="719" spans="2:65" s="1" customFormat="1" ht="16.5" customHeight="1" x14ac:dyDescent="0.2">
      <c r="B719" s="32"/>
      <c r="C719" s="138" t="s">
        <v>916</v>
      </c>
      <c r="D719" s="138" t="s">
        <v>377</v>
      </c>
      <c r="E719" s="139" t="s">
        <v>6086</v>
      </c>
      <c r="F719" s="140" t="s">
        <v>6087</v>
      </c>
      <c r="G719" s="141" t="s">
        <v>631</v>
      </c>
      <c r="H719" s="142">
        <v>1</v>
      </c>
      <c r="I719" s="143"/>
      <c r="J719" s="144">
        <f>ROUND(I719*H719,2)</f>
        <v>0</v>
      </c>
      <c r="K719" s="140" t="s">
        <v>381</v>
      </c>
      <c r="L719" s="32"/>
      <c r="M719" s="145" t="s">
        <v>1</v>
      </c>
      <c r="N719" s="146" t="s">
        <v>41</v>
      </c>
      <c r="P719" s="147">
        <f>O719*H719</f>
        <v>0</v>
      </c>
      <c r="Q719" s="147">
        <v>0</v>
      </c>
      <c r="R719" s="147">
        <f>Q719*H719</f>
        <v>0</v>
      </c>
      <c r="S719" s="147">
        <v>0</v>
      </c>
      <c r="T719" s="148">
        <f>S719*H719</f>
        <v>0</v>
      </c>
      <c r="AR719" s="149" t="s">
        <v>382</v>
      </c>
      <c r="AT719" s="149" t="s">
        <v>377</v>
      </c>
      <c r="AU719" s="149" t="s">
        <v>83</v>
      </c>
      <c r="AY719" s="17" t="s">
        <v>375</v>
      </c>
      <c r="BE719" s="150">
        <f>IF(N719="základní",J719,0)</f>
        <v>0</v>
      </c>
      <c r="BF719" s="150">
        <f>IF(N719="snížená",J719,0)</f>
        <v>0</v>
      </c>
      <c r="BG719" s="150">
        <f>IF(N719="zákl. přenesená",J719,0)</f>
        <v>0</v>
      </c>
      <c r="BH719" s="150">
        <f>IF(N719="sníž. přenesená",J719,0)</f>
        <v>0</v>
      </c>
      <c r="BI719" s="150">
        <f>IF(N719="nulová",J719,0)</f>
        <v>0</v>
      </c>
      <c r="BJ719" s="17" t="s">
        <v>83</v>
      </c>
      <c r="BK719" s="150">
        <f>ROUND(I719*H719,2)</f>
        <v>0</v>
      </c>
      <c r="BL719" s="17" t="s">
        <v>382</v>
      </c>
      <c r="BM719" s="149" t="s">
        <v>6088</v>
      </c>
    </row>
    <row r="720" spans="2:65" s="12" customFormat="1" ht="11.25" x14ac:dyDescent="0.2">
      <c r="B720" s="151"/>
      <c r="D720" s="152" t="s">
        <v>384</v>
      </c>
      <c r="E720" s="153" t="s">
        <v>1</v>
      </c>
      <c r="F720" s="154" t="s">
        <v>83</v>
      </c>
      <c r="H720" s="155">
        <v>1</v>
      </c>
      <c r="I720" s="156"/>
      <c r="L720" s="151"/>
      <c r="M720" s="157"/>
      <c r="T720" s="158"/>
      <c r="AT720" s="153" t="s">
        <v>384</v>
      </c>
      <c r="AU720" s="153" t="s">
        <v>83</v>
      </c>
      <c r="AV720" s="12" t="s">
        <v>85</v>
      </c>
      <c r="AW720" s="12" t="s">
        <v>32</v>
      </c>
      <c r="AX720" s="12" t="s">
        <v>83</v>
      </c>
      <c r="AY720" s="153" t="s">
        <v>375</v>
      </c>
    </row>
    <row r="721" spans="2:65" s="14" customFormat="1" ht="11.25" x14ac:dyDescent="0.2">
      <c r="B721" s="166"/>
      <c r="D721" s="152" t="s">
        <v>384</v>
      </c>
      <c r="E721" s="167" t="s">
        <v>1</v>
      </c>
      <c r="F721" s="168" t="s">
        <v>2840</v>
      </c>
      <c r="H721" s="167" t="s">
        <v>1</v>
      </c>
      <c r="I721" s="169"/>
      <c r="L721" s="166"/>
      <c r="M721" s="170"/>
      <c r="T721" s="171"/>
      <c r="AT721" s="167" t="s">
        <v>384</v>
      </c>
      <c r="AU721" s="167" t="s">
        <v>83</v>
      </c>
      <c r="AV721" s="14" t="s">
        <v>83</v>
      </c>
      <c r="AW721" s="14" t="s">
        <v>32</v>
      </c>
      <c r="AX721" s="14" t="s">
        <v>76</v>
      </c>
      <c r="AY721" s="167" t="s">
        <v>375</v>
      </c>
    </row>
    <row r="722" spans="2:65" s="1" customFormat="1" ht="21.75" customHeight="1" x14ac:dyDescent="0.2">
      <c r="B722" s="32"/>
      <c r="C722" s="138" t="s">
        <v>920</v>
      </c>
      <c r="D722" s="138" t="s">
        <v>377</v>
      </c>
      <c r="E722" s="139" t="s">
        <v>6089</v>
      </c>
      <c r="F722" s="140" t="s">
        <v>6090</v>
      </c>
      <c r="G722" s="141" t="s">
        <v>631</v>
      </c>
      <c r="H722" s="142">
        <v>2</v>
      </c>
      <c r="I722" s="143"/>
      <c r="J722" s="144">
        <f>ROUND(I722*H722,2)</f>
        <v>0</v>
      </c>
      <c r="K722" s="140" t="s">
        <v>381</v>
      </c>
      <c r="L722" s="32"/>
      <c r="M722" s="145" t="s">
        <v>1</v>
      </c>
      <c r="N722" s="146" t="s">
        <v>41</v>
      </c>
      <c r="P722" s="147">
        <f>O722*H722</f>
        <v>0</v>
      </c>
      <c r="Q722" s="147">
        <v>0</v>
      </c>
      <c r="R722" s="147">
        <f>Q722*H722</f>
        <v>0</v>
      </c>
      <c r="S722" s="147">
        <v>0</v>
      </c>
      <c r="T722" s="148">
        <f>S722*H722</f>
        <v>0</v>
      </c>
      <c r="AR722" s="149" t="s">
        <v>382</v>
      </c>
      <c r="AT722" s="149" t="s">
        <v>377</v>
      </c>
      <c r="AU722" s="149" t="s">
        <v>83</v>
      </c>
      <c r="AY722" s="17" t="s">
        <v>375</v>
      </c>
      <c r="BE722" s="150">
        <f>IF(N722="základní",J722,0)</f>
        <v>0</v>
      </c>
      <c r="BF722" s="150">
        <f>IF(N722="snížená",J722,0)</f>
        <v>0</v>
      </c>
      <c r="BG722" s="150">
        <f>IF(N722="zákl. přenesená",J722,0)</f>
        <v>0</v>
      </c>
      <c r="BH722" s="150">
        <f>IF(N722="sníž. přenesená",J722,0)</f>
        <v>0</v>
      </c>
      <c r="BI722" s="150">
        <f>IF(N722="nulová",J722,0)</f>
        <v>0</v>
      </c>
      <c r="BJ722" s="17" t="s">
        <v>83</v>
      </c>
      <c r="BK722" s="150">
        <f>ROUND(I722*H722,2)</f>
        <v>0</v>
      </c>
      <c r="BL722" s="17" t="s">
        <v>382</v>
      </c>
      <c r="BM722" s="149" t="s">
        <v>6091</v>
      </c>
    </row>
    <row r="723" spans="2:65" s="12" customFormat="1" ht="11.25" x14ac:dyDescent="0.2">
      <c r="B723" s="151"/>
      <c r="D723" s="152" t="s">
        <v>384</v>
      </c>
      <c r="E723" s="153" t="s">
        <v>1</v>
      </c>
      <c r="F723" s="154" t="s">
        <v>85</v>
      </c>
      <c r="H723" s="155">
        <v>2</v>
      </c>
      <c r="I723" s="156"/>
      <c r="L723" s="151"/>
      <c r="M723" s="157"/>
      <c r="T723" s="158"/>
      <c r="AT723" s="153" t="s">
        <v>384</v>
      </c>
      <c r="AU723" s="153" t="s">
        <v>83</v>
      </c>
      <c r="AV723" s="12" t="s">
        <v>85</v>
      </c>
      <c r="AW723" s="12" t="s">
        <v>32</v>
      </c>
      <c r="AX723" s="12" t="s">
        <v>83</v>
      </c>
      <c r="AY723" s="153" t="s">
        <v>375</v>
      </c>
    </row>
    <row r="724" spans="2:65" s="14" customFormat="1" ht="11.25" x14ac:dyDescent="0.2">
      <c r="B724" s="166"/>
      <c r="D724" s="152" t="s">
        <v>384</v>
      </c>
      <c r="E724" s="167" t="s">
        <v>1</v>
      </c>
      <c r="F724" s="168" t="s">
        <v>2840</v>
      </c>
      <c r="H724" s="167" t="s">
        <v>1</v>
      </c>
      <c r="I724" s="169"/>
      <c r="L724" s="166"/>
      <c r="M724" s="170"/>
      <c r="T724" s="171"/>
      <c r="AT724" s="167" t="s">
        <v>384</v>
      </c>
      <c r="AU724" s="167" t="s">
        <v>83</v>
      </c>
      <c r="AV724" s="14" t="s">
        <v>83</v>
      </c>
      <c r="AW724" s="14" t="s">
        <v>32</v>
      </c>
      <c r="AX724" s="14" t="s">
        <v>76</v>
      </c>
      <c r="AY724" s="167" t="s">
        <v>375</v>
      </c>
    </row>
    <row r="725" spans="2:65" s="1" customFormat="1" ht="16.5" customHeight="1" x14ac:dyDescent="0.2">
      <c r="B725" s="32"/>
      <c r="C725" s="138" t="s">
        <v>925</v>
      </c>
      <c r="D725" s="138" t="s">
        <v>377</v>
      </c>
      <c r="E725" s="139" t="s">
        <v>3018</v>
      </c>
      <c r="F725" s="140" t="s">
        <v>3019</v>
      </c>
      <c r="G725" s="141" t="s">
        <v>631</v>
      </c>
      <c r="H725" s="142">
        <v>20</v>
      </c>
      <c r="I725" s="143"/>
      <c r="J725" s="144">
        <f>ROUND(I725*H725,2)</f>
        <v>0</v>
      </c>
      <c r="K725" s="140" t="s">
        <v>381</v>
      </c>
      <c r="L725" s="32"/>
      <c r="M725" s="145" t="s">
        <v>1</v>
      </c>
      <c r="N725" s="146" t="s">
        <v>41</v>
      </c>
      <c r="P725" s="147">
        <f>O725*H725</f>
        <v>0</v>
      </c>
      <c r="Q725" s="147">
        <v>0</v>
      </c>
      <c r="R725" s="147">
        <f>Q725*H725</f>
        <v>0</v>
      </c>
      <c r="S725" s="147">
        <v>0</v>
      </c>
      <c r="T725" s="148">
        <f>S725*H725</f>
        <v>0</v>
      </c>
      <c r="AR725" s="149" t="s">
        <v>382</v>
      </c>
      <c r="AT725" s="149" t="s">
        <v>377</v>
      </c>
      <c r="AU725" s="149" t="s">
        <v>83</v>
      </c>
      <c r="AY725" s="17" t="s">
        <v>375</v>
      </c>
      <c r="BE725" s="150">
        <f>IF(N725="základní",J725,0)</f>
        <v>0</v>
      </c>
      <c r="BF725" s="150">
        <f>IF(N725="snížená",J725,0)</f>
        <v>0</v>
      </c>
      <c r="BG725" s="150">
        <f>IF(N725="zákl. přenesená",J725,0)</f>
        <v>0</v>
      </c>
      <c r="BH725" s="150">
        <f>IF(N725="sníž. přenesená",J725,0)</f>
        <v>0</v>
      </c>
      <c r="BI725" s="150">
        <f>IF(N725="nulová",J725,0)</f>
        <v>0</v>
      </c>
      <c r="BJ725" s="17" t="s">
        <v>83</v>
      </c>
      <c r="BK725" s="150">
        <f>ROUND(I725*H725,2)</f>
        <v>0</v>
      </c>
      <c r="BL725" s="17" t="s">
        <v>382</v>
      </c>
      <c r="BM725" s="149" t="s">
        <v>6092</v>
      </c>
    </row>
    <row r="726" spans="2:65" s="12" customFormat="1" ht="11.25" x14ac:dyDescent="0.2">
      <c r="B726" s="151"/>
      <c r="D726" s="152" t="s">
        <v>384</v>
      </c>
      <c r="E726" s="153" t="s">
        <v>1</v>
      </c>
      <c r="F726" s="154" t="s">
        <v>85</v>
      </c>
      <c r="H726" s="155">
        <v>2</v>
      </c>
      <c r="I726" s="156"/>
      <c r="L726" s="151"/>
      <c r="M726" s="157"/>
      <c r="T726" s="158"/>
      <c r="AT726" s="153" t="s">
        <v>384</v>
      </c>
      <c r="AU726" s="153" t="s">
        <v>83</v>
      </c>
      <c r="AV726" s="12" t="s">
        <v>85</v>
      </c>
      <c r="AW726" s="12" t="s">
        <v>32</v>
      </c>
      <c r="AX726" s="12" t="s">
        <v>76</v>
      </c>
      <c r="AY726" s="153" t="s">
        <v>375</v>
      </c>
    </row>
    <row r="727" spans="2:65" s="12" customFormat="1" ht="11.25" x14ac:dyDescent="0.2">
      <c r="B727" s="151"/>
      <c r="D727" s="152" t="s">
        <v>384</v>
      </c>
      <c r="E727" s="153" t="s">
        <v>1</v>
      </c>
      <c r="F727" s="154" t="s">
        <v>93</v>
      </c>
      <c r="H727" s="155">
        <v>3</v>
      </c>
      <c r="I727" s="156"/>
      <c r="L727" s="151"/>
      <c r="M727" s="157"/>
      <c r="T727" s="158"/>
      <c r="AT727" s="153" t="s">
        <v>384</v>
      </c>
      <c r="AU727" s="153" t="s">
        <v>83</v>
      </c>
      <c r="AV727" s="12" t="s">
        <v>85</v>
      </c>
      <c r="AW727" s="12" t="s">
        <v>32</v>
      </c>
      <c r="AX727" s="12" t="s">
        <v>76</v>
      </c>
      <c r="AY727" s="153" t="s">
        <v>375</v>
      </c>
    </row>
    <row r="728" spans="2:65" s="12" customFormat="1" ht="11.25" x14ac:dyDescent="0.2">
      <c r="B728" s="151"/>
      <c r="D728" s="152" t="s">
        <v>384</v>
      </c>
      <c r="E728" s="153" t="s">
        <v>1</v>
      </c>
      <c r="F728" s="154" t="s">
        <v>404</v>
      </c>
      <c r="H728" s="155">
        <v>5</v>
      </c>
      <c r="I728" s="156"/>
      <c r="L728" s="151"/>
      <c r="M728" s="157"/>
      <c r="T728" s="158"/>
      <c r="AT728" s="153" t="s">
        <v>384</v>
      </c>
      <c r="AU728" s="153" t="s">
        <v>83</v>
      </c>
      <c r="AV728" s="12" t="s">
        <v>85</v>
      </c>
      <c r="AW728" s="12" t="s">
        <v>32</v>
      </c>
      <c r="AX728" s="12" t="s">
        <v>76</v>
      </c>
      <c r="AY728" s="153" t="s">
        <v>375</v>
      </c>
    </row>
    <row r="729" spans="2:65" s="12" customFormat="1" ht="11.25" x14ac:dyDescent="0.2">
      <c r="B729" s="151"/>
      <c r="D729" s="152" t="s">
        <v>384</v>
      </c>
      <c r="E729" s="153" t="s">
        <v>1</v>
      </c>
      <c r="F729" s="154" t="s">
        <v>83</v>
      </c>
      <c r="H729" s="155">
        <v>1</v>
      </c>
      <c r="I729" s="156"/>
      <c r="L729" s="151"/>
      <c r="M729" s="157"/>
      <c r="T729" s="158"/>
      <c r="AT729" s="153" t="s">
        <v>384</v>
      </c>
      <c r="AU729" s="153" t="s">
        <v>83</v>
      </c>
      <c r="AV729" s="12" t="s">
        <v>85</v>
      </c>
      <c r="AW729" s="12" t="s">
        <v>32</v>
      </c>
      <c r="AX729" s="12" t="s">
        <v>76</v>
      </c>
      <c r="AY729" s="153" t="s">
        <v>375</v>
      </c>
    </row>
    <row r="730" spans="2:65" s="12" customFormat="1" ht="11.25" x14ac:dyDescent="0.2">
      <c r="B730" s="151"/>
      <c r="D730" s="152" t="s">
        <v>384</v>
      </c>
      <c r="E730" s="153" t="s">
        <v>1</v>
      </c>
      <c r="F730" s="154" t="s">
        <v>404</v>
      </c>
      <c r="H730" s="155">
        <v>5</v>
      </c>
      <c r="I730" s="156"/>
      <c r="L730" s="151"/>
      <c r="M730" s="157"/>
      <c r="T730" s="158"/>
      <c r="AT730" s="153" t="s">
        <v>384</v>
      </c>
      <c r="AU730" s="153" t="s">
        <v>83</v>
      </c>
      <c r="AV730" s="12" t="s">
        <v>85</v>
      </c>
      <c r="AW730" s="12" t="s">
        <v>32</v>
      </c>
      <c r="AX730" s="12" t="s">
        <v>76</v>
      </c>
      <c r="AY730" s="153" t="s">
        <v>375</v>
      </c>
    </row>
    <row r="731" spans="2:65" s="12" customFormat="1" ht="11.25" x14ac:dyDescent="0.2">
      <c r="B731" s="151"/>
      <c r="D731" s="152" t="s">
        <v>384</v>
      </c>
      <c r="E731" s="153" t="s">
        <v>1</v>
      </c>
      <c r="F731" s="154" t="s">
        <v>382</v>
      </c>
      <c r="H731" s="155">
        <v>4</v>
      </c>
      <c r="I731" s="156"/>
      <c r="L731" s="151"/>
      <c r="M731" s="157"/>
      <c r="T731" s="158"/>
      <c r="AT731" s="153" t="s">
        <v>384</v>
      </c>
      <c r="AU731" s="153" t="s">
        <v>83</v>
      </c>
      <c r="AV731" s="12" t="s">
        <v>85</v>
      </c>
      <c r="AW731" s="12" t="s">
        <v>32</v>
      </c>
      <c r="AX731" s="12" t="s">
        <v>76</v>
      </c>
      <c r="AY731" s="153" t="s">
        <v>375</v>
      </c>
    </row>
    <row r="732" spans="2:65" s="13" customFormat="1" ht="11.25" x14ac:dyDescent="0.2">
      <c r="B732" s="159"/>
      <c r="D732" s="152" t="s">
        <v>384</v>
      </c>
      <c r="E732" s="160" t="s">
        <v>1</v>
      </c>
      <c r="F732" s="161" t="s">
        <v>387</v>
      </c>
      <c r="H732" s="162">
        <v>20</v>
      </c>
      <c r="I732" s="163"/>
      <c r="L732" s="159"/>
      <c r="M732" s="164"/>
      <c r="T732" s="165"/>
      <c r="AT732" s="160" t="s">
        <v>384</v>
      </c>
      <c r="AU732" s="160" t="s">
        <v>83</v>
      </c>
      <c r="AV732" s="13" t="s">
        <v>382</v>
      </c>
      <c r="AW732" s="13" t="s">
        <v>32</v>
      </c>
      <c r="AX732" s="13" t="s">
        <v>83</v>
      </c>
      <c r="AY732" s="160" t="s">
        <v>375</v>
      </c>
    </row>
    <row r="733" spans="2:65" s="14" customFormat="1" ht="11.25" x14ac:dyDescent="0.2">
      <c r="B733" s="166"/>
      <c r="D733" s="152" t="s">
        <v>384</v>
      </c>
      <c r="E733" s="167" t="s">
        <v>1</v>
      </c>
      <c r="F733" s="168" t="s">
        <v>2840</v>
      </c>
      <c r="H733" s="167" t="s">
        <v>1</v>
      </c>
      <c r="I733" s="169"/>
      <c r="L733" s="166"/>
      <c r="M733" s="170"/>
      <c r="T733" s="171"/>
      <c r="AT733" s="167" t="s">
        <v>384</v>
      </c>
      <c r="AU733" s="167" t="s">
        <v>83</v>
      </c>
      <c r="AV733" s="14" t="s">
        <v>83</v>
      </c>
      <c r="AW733" s="14" t="s">
        <v>32</v>
      </c>
      <c r="AX733" s="14" t="s">
        <v>76</v>
      </c>
      <c r="AY733" s="167" t="s">
        <v>375</v>
      </c>
    </row>
    <row r="734" spans="2:65" s="1" customFormat="1" ht="16.5" customHeight="1" x14ac:dyDescent="0.2">
      <c r="B734" s="32"/>
      <c r="C734" s="138" t="s">
        <v>938</v>
      </c>
      <c r="D734" s="138" t="s">
        <v>377</v>
      </c>
      <c r="E734" s="139" t="s">
        <v>6093</v>
      </c>
      <c r="F734" s="140" t="s">
        <v>6094</v>
      </c>
      <c r="G734" s="141" t="s">
        <v>631</v>
      </c>
      <c r="H734" s="142">
        <v>1</v>
      </c>
      <c r="I734" s="143"/>
      <c r="J734" s="144">
        <f>ROUND(I734*H734,2)</f>
        <v>0</v>
      </c>
      <c r="K734" s="140" t="s">
        <v>381</v>
      </c>
      <c r="L734" s="32"/>
      <c r="M734" s="145" t="s">
        <v>1</v>
      </c>
      <c r="N734" s="146" t="s">
        <v>41</v>
      </c>
      <c r="P734" s="147">
        <f>O734*H734</f>
        <v>0</v>
      </c>
      <c r="Q734" s="147">
        <v>0</v>
      </c>
      <c r="R734" s="147">
        <f>Q734*H734</f>
        <v>0</v>
      </c>
      <c r="S734" s="147">
        <v>0</v>
      </c>
      <c r="T734" s="148">
        <f>S734*H734</f>
        <v>0</v>
      </c>
      <c r="AR734" s="149" t="s">
        <v>382</v>
      </c>
      <c r="AT734" s="149" t="s">
        <v>377</v>
      </c>
      <c r="AU734" s="149" t="s">
        <v>83</v>
      </c>
      <c r="AY734" s="17" t="s">
        <v>375</v>
      </c>
      <c r="BE734" s="150">
        <f>IF(N734="základní",J734,0)</f>
        <v>0</v>
      </c>
      <c r="BF734" s="150">
        <f>IF(N734="snížená",J734,0)</f>
        <v>0</v>
      </c>
      <c r="BG734" s="150">
        <f>IF(N734="zákl. přenesená",J734,0)</f>
        <v>0</v>
      </c>
      <c r="BH734" s="150">
        <f>IF(N734="sníž. přenesená",J734,0)</f>
        <v>0</v>
      </c>
      <c r="BI734" s="150">
        <f>IF(N734="nulová",J734,0)</f>
        <v>0</v>
      </c>
      <c r="BJ734" s="17" t="s">
        <v>83</v>
      </c>
      <c r="BK734" s="150">
        <f>ROUND(I734*H734,2)</f>
        <v>0</v>
      </c>
      <c r="BL734" s="17" t="s">
        <v>382</v>
      </c>
      <c r="BM734" s="149" t="s">
        <v>6095</v>
      </c>
    </row>
    <row r="735" spans="2:65" s="12" customFormat="1" ht="11.25" x14ac:dyDescent="0.2">
      <c r="B735" s="151"/>
      <c r="D735" s="152" t="s">
        <v>384</v>
      </c>
      <c r="E735" s="153" t="s">
        <v>1</v>
      </c>
      <c r="F735" s="154" t="s">
        <v>83</v>
      </c>
      <c r="H735" s="155">
        <v>1</v>
      </c>
      <c r="I735" s="156"/>
      <c r="L735" s="151"/>
      <c r="M735" s="157"/>
      <c r="T735" s="158"/>
      <c r="AT735" s="153" t="s">
        <v>384</v>
      </c>
      <c r="AU735" s="153" t="s">
        <v>83</v>
      </c>
      <c r="AV735" s="12" t="s">
        <v>85</v>
      </c>
      <c r="AW735" s="12" t="s">
        <v>32</v>
      </c>
      <c r="AX735" s="12" t="s">
        <v>83</v>
      </c>
      <c r="AY735" s="153" t="s">
        <v>375</v>
      </c>
    </row>
    <row r="736" spans="2:65" s="14" customFormat="1" ht="11.25" x14ac:dyDescent="0.2">
      <c r="B736" s="166"/>
      <c r="D736" s="152" t="s">
        <v>384</v>
      </c>
      <c r="E736" s="167" t="s">
        <v>1</v>
      </c>
      <c r="F736" s="168" t="s">
        <v>2840</v>
      </c>
      <c r="H736" s="167" t="s">
        <v>1</v>
      </c>
      <c r="I736" s="169"/>
      <c r="L736" s="166"/>
      <c r="M736" s="170"/>
      <c r="T736" s="171"/>
      <c r="AT736" s="167" t="s">
        <v>384</v>
      </c>
      <c r="AU736" s="167" t="s">
        <v>83</v>
      </c>
      <c r="AV736" s="14" t="s">
        <v>83</v>
      </c>
      <c r="AW736" s="14" t="s">
        <v>32</v>
      </c>
      <c r="AX736" s="14" t="s">
        <v>76</v>
      </c>
      <c r="AY736" s="167" t="s">
        <v>375</v>
      </c>
    </row>
    <row r="737" spans="2:65" s="1" customFormat="1" ht="24.2" customHeight="1" x14ac:dyDescent="0.2">
      <c r="B737" s="32"/>
      <c r="C737" s="138" t="s">
        <v>943</v>
      </c>
      <c r="D737" s="138" t="s">
        <v>377</v>
      </c>
      <c r="E737" s="139" t="s">
        <v>3021</v>
      </c>
      <c r="F737" s="140" t="s">
        <v>3022</v>
      </c>
      <c r="G737" s="141" t="s">
        <v>641</v>
      </c>
      <c r="H737" s="142">
        <v>106</v>
      </c>
      <c r="I737" s="143"/>
      <c r="J737" s="144">
        <f>ROUND(I737*H737,2)</f>
        <v>0</v>
      </c>
      <c r="K737" s="140" t="s">
        <v>381</v>
      </c>
      <c r="L737" s="32"/>
      <c r="M737" s="145" t="s">
        <v>1</v>
      </c>
      <c r="N737" s="146" t="s">
        <v>41</v>
      </c>
      <c r="P737" s="147">
        <f>O737*H737</f>
        <v>0</v>
      </c>
      <c r="Q737" s="147">
        <v>0</v>
      </c>
      <c r="R737" s="147">
        <f>Q737*H737</f>
        <v>0</v>
      </c>
      <c r="S737" s="147">
        <v>0</v>
      </c>
      <c r="T737" s="148">
        <f>S737*H737</f>
        <v>0</v>
      </c>
      <c r="AR737" s="149" t="s">
        <v>382</v>
      </c>
      <c r="AT737" s="149" t="s">
        <v>377</v>
      </c>
      <c r="AU737" s="149" t="s">
        <v>83</v>
      </c>
      <c r="AY737" s="17" t="s">
        <v>375</v>
      </c>
      <c r="BE737" s="150">
        <f>IF(N737="základní",J737,0)</f>
        <v>0</v>
      </c>
      <c r="BF737" s="150">
        <f>IF(N737="snížená",J737,0)</f>
        <v>0</v>
      </c>
      <c r="BG737" s="150">
        <f>IF(N737="zákl. přenesená",J737,0)</f>
        <v>0</v>
      </c>
      <c r="BH737" s="150">
        <f>IF(N737="sníž. přenesená",J737,0)</f>
        <v>0</v>
      </c>
      <c r="BI737" s="150">
        <f>IF(N737="nulová",J737,0)</f>
        <v>0</v>
      </c>
      <c r="BJ737" s="17" t="s">
        <v>83</v>
      </c>
      <c r="BK737" s="150">
        <f>ROUND(I737*H737,2)</f>
        <v>0</v>
      </c>
      <c r="BL737" s="17" t="s">
        <v>382</v>
      </c>
      <c r="BM737" s="149" t="s">
        <v>6096</v>
      </c>
    </row>
    <row r="738" spans="2:65" s="12" customFormat="1" ht="11.25" x14ac:dyDescent="0.2">
      <c r="B738" s="151"/>
      <c r="D738" s="152" t="s">
        <v>384</v>
      </c>
      <c r="E738" s="153" t="s">
        <v>1</v>
      </c>
      <c r="F738" s="154" t="s">
        <v>8</v>
      </c>
      <c r="H738" s="155">
        <v>15</v>
      </c>
      <c r="I738" s="156"/>
      <c r="L738" s="151"/>
      <c r="M738" s="157"/>
      <c r="T738" s="158"/>
      <c r="AT738" s="153" t="s">
        <v>384</v>
      </c>
      <c r="AU738" s="153" t="s">
        <v>83</v>
      </c>
      <c r="AV738" s="12" t="s">
        <v>85</v>
      </c>
      <c r="AW738" s="12" t="s">
        <v>32</v>
      </c>
      <c r="AX738" s="12" t="s">
        <v>76</v>
      </c>
      <c r="AY738" s="153" t="s">
        <v>375</v>
      </c>
    </row>
    <row r="739" spans="2:65" s="12" customFormat="1" ht="11.25" x14ac:dyDescent="0.2">
      <c r="B739" s="151"/>
      <c r="D739" s="152" t="s">
        <v>384</v>
      </c>
      <c r="E739" s="153" t="s">
        <v>1</v>
      </c>
      <c r="F739" s="154" t="s">
        <v>8</v>
      </c>
      <c r="H739" s="155">
        <v>15</v>
      </c>
      <c r="I739" s="156"/>
      <c r="L739" s="151"/>
      <c r="M739" s="157"/>
      <c r="T739" s="158"/>
      <c r="AT739" s="153" t="s">
        <v>384</v>
      </c>
      <c r="AU739" s="153" t="s">
        <v>83</v>
      </c>
      <c r="AV739" s="12" t="s">
        <v>85</v>
      </c>
      <c r="AW739" s="12" t="s">
        <v>32</v>
      </c>
      <c r="AX739" s="12" t="s">
        <v>76</v>
      </c>
      <c r="AY739" s="153" t="s">
        <v>375</v>
      </c>
    </row>
    <row r="740" spans="2:65" s="12" customFormat="1" ht="11.25" x14ac:dyDescent="0.2">
      <c r="B740" s="151"/>
      <c r="D740" s="152" t="s">
        <v>384</v>
      </c>
      <c r="E740" s="153" t="s">
        <v>1</v>
      </c>
      <c r="F740" s="154" t="s">
        <v>8</v>
      </c>
      <c r="H740" s="155">
        <v>15</v>
      </c>
      <c r="I740" s="156"/>
      <c r="L740" s="151"/>
      <c r="M740" s="157"/>
      <c r="T740" s="158"/>
      <c r="AT740" s="153" t="s">
        <v>384</v>
      </c>
      <c r="AU740" s="153" t="s">
        <v>83</v>
      </c>
      <c r="AV740" s="12" t="s">
        <v>85</v>
      </c>
      <c r="AW740" s="12" t="s">
        <v>32</v>
      </c>
      <c r="AX740" s="12" t="s">
        <v>76</v>
      </c>
      <c r="AY740" s="153" t="s">
        <v>375</v>
      </c>
    </row>
    <row r="741" spans="2:65" s="12" customFormat="1" ht="11.25" x14ac:dyDescent="0.2">
      <c r="B741" s="151"/>
      <c r="D741" s="152" t="s">
        <v>384</v>
      </c>
      <c r="E741" s="153" t="s">
        <v>1</v>
      </c>
      <c r="F741" s="154" t="s">
        <v>491</v>
      </c>
      <c r="H741" s="155">
        <v>16</v>
      </c>
      <c r="I741" s="156"/>
      <c r="L741" s="151"/>
      <c r="M741" s="157"/>
      <c r="T741" s="158"/>
      <c r="AT741" s="153" t="s">
        <v>384</v>
      </c>
      <c r="AU741" s="153" t="s">
        <v>83</v>
      </c>
      <c r="AV741" s="12" t="s">
        <v>85</v>
      </c>
      <c r="AW741" s="12" t="s">
        <v>32</v>
      </c>
      <c r="AX741" s="12" t="s">
        <v>76</v>
      </c>
      <c r="AY741" s="153" t="s">
        <v>375</v>
      </c>
    </row>
    <row r="742" spans="2:65" s="12" customFormat="1" ht="11.25" x14ac:dyDescent="0.2">
      <c r="B742" s="151"/>
      <c r="D742" s="152" t="s">
        <v>384</v>
      </c>
      <c r="E742" s="153" t="s">
        <v>1</v>
      </c>
      <c r="F742" s="154" t="s">
        <v>549</v>
      </c>
      <c r="H742" s="155">
        <v>24</v>
      </c>
      <c r="I742" s="156"/>
      <c r="L742" s="151"/>
      <c r="M742" s="157"/>
      <c r="T742" s="158"/>
      <c r="AT742" s="153" t="s">
        <v>384</v>
      </c>
      <c r="AU742" s="153" t="s">
        <v>83</v>
      </c>
      <c r="AV742" s="12" t="s">
        <v>85</v>
      </c>
      <c r="AW742" s="12" t="s">
        <v>32</v>
      </c>
      <c r="AX742" s="12" t="s">
        <v>76</v>
      </c>
      <c r="AY742" s="153" t="s">
        <v>375</v>
      </c>
    </row>
    <row r="743" spans="2:65" s="12" customFormat="1" ht="11.25" x14ac:dyDescent="0.2">
      <c r="B743" s="151"/>
      <c r="D743" s="152" t="s">
        <v>384</v>
      </c>
      <c r="E743" s="153" t="s">
        <v>1</v>
      </c>
      <c r="F743" s="154" t="s">
        <v>7</v>
      </c>
      <c r="H743" s="155">
        <v>21</v>
      </c>
      <c r="I743" s="156"/>
      <c r="L743" s="151"/>
      <c r="M743" s="157"/>
      <c r="T743" s="158"/>
      <c r="AT743" s="153" t="s">
        <v>384</v>
      </c>
      <c r="AU743" s="153" t="s">
        <v>83</v>
      </c>
      <c r="AV743" s="12" t="s">
        <v>85</v>
      </c>
      <c r="AW743" s="12" t="s">
        <v>32</v>
      </c>
      <c r="AX743" s="12" t="s">
        <v>76</v>
      </c>
      <c r="AY743" s="153" t="s">
        <v>375</v>
      </c>
    </row>
    <row r="744" spans="2:65" s="13" customFormat="1" ht="11.25" x14ac:dyDescent="0.2">
      <c r="B744" s="159"/>
      <c r="D744" s="152" t="s">
        <v>384</v>
      </c>
      <c r="E744" s="160" t="s">
        <v>1</v>
      </c>
      <c r="F744" s="161" t="s">
        <v>387</v>
      </c>
      <c r="H744" s="162">
        <v>106</v>
      </c>
      <c r="I744" s="163"/>
      <c r="L744" s="159"/>
      <c r="M744" s="164"/>
      <c r="T744" s="165"/>
      <c r="AT744" s="160" t="s">
        <v>384</v>
      </c>
      <c r="AU744" s="160" t="s">
        <v>83</v>
      </c>
      <c r="AV744" s="13" t="s">
        <v>382</v>
      </c>
      <c r="AW744" s="13" t="s">
        <v>32</v>
      </c>
      <c r="AX744" s="13" t="s">
        <v>83</v>
      </c>
      <c r="AY744" s="160" t="s">
        <v>375</v>
      </c>
    </row>
    <row r="745" spans="2:65" s="14" customFormat="1" ht="11.25" x14ac:dyDescent="0.2">
      <c r="B745" s="166"/>
      <c r="D745" s="152" t="s">
        <v>384</v>
      </c>
      <c r="E745" s="167" t="s">
        <v>1</v>
      </c>
      <c r="F745" s="168" t="s">
        <v>2840</v>
      </c>
      <c r="H745" s="167" t="s">
        <v>1</v>
      </c>
      <c r="I745" s="169"/>
      <c r="L745" s="166"/>
      <c r="M745" s="170"/>
      <c r="T745" s="171"/>
      <c r="AT745" s="167" t="s">
        <v>384</v>
      </c>
      <c r="AU745" s="167" t="s">
        <v>83</v>
      </c>
      <c r="AV745" s="14" t="s">
        <v>83</v>
      </c>
      <c r="AW745" s="14" t="s">
        <v>32</v>
      </c>
      <c r="AX745" s="14" t="s">
        <v>76</v>
      </c>
      <c r="AY745" s="167" t="s">
        <v>375</v>
      </c>
    </row>
    <row r="746" spans="2:65" s="1" customFormat="1" ht="24.2" customHeight="1" x14ac:dyDescent="0.2">
      <c r="B746" s="32"/>
      <c r="C746" s="138" t="s">
        <v>947</v>
      </c>
      <c r="D746" s="138" t="s">
        <v>377</v>
      </c>
      <c r="E746" s="139" t="s">
        <v>3024</v>
      </c>
      <c r="F746" s="140" t="s">
        <v>3025</v>
      </c>
      <c r="G746" s="141" t="s">
        <v>631</v>
      </c>
      <c r="H746" s="142">
        <v>21</v>
      </c>
      <c r="I746" s="143"/>
      <c r="J746" s="144">
        <f>ROUND(I746*H746,2)</f>
        <v>0</v>
      </c>
      <c r="K746" s="140" t="s">
        <v>381</v>
      </c>
      <c r="L746" s="32"/>
      <c r="M746" s="145" t="s">
        <v>1</v>
      </c>
      <c r="N746" s="146" t="s">
        <v>41</v>
      </c>
      <c r="P746" s="147">
        <f>O746*H746</f>
        <v>0</v>
      </c>
      <c r="Q746" s="147">
        <v>0</v>
      </c>
      <c r="R746" s="147">
        <f>Q746*H746</f>
        <v>0</v>
      </c>
      <c r="S746" s="147">
        <v>0</v>
      </c>
      <c r="T746" s="148">
        <f>S746*H746</f>
        <v>0</v>
      </c>
      <c r="AR746" s="149" t="s">
        <v>382</v>
      </c>
      <c r="AT746" s="149" t="s">
        <v>377</v>
      </c>
      <c r="AU746" s="149" t="s">
        <v>83</v>
      </c>
      <c r="AY746" s="17" t="s">
        <v>375</v>
      </c>
      <c r="BE746" s="150">
        <f>IF(N746="základní",J746,0)</f>
        <v>0</v>
      </c>
      <c r="BF746" s="150">
        <f>IF(N746="snížená",J746,0)</f>
        <v>0</v>
      </c>
      <c r="BG746" s="150">
        <f>IF(N746="zákl. přenesená",J746,0)</f>
        <v>0</v>
      </c>
      <c r="BH746" s="150">
        <f>IF(N746="sníž. přenesená",J746,0)</f>
        <v>0</v>
      </c>
      <c r="BI746" s="150">
        <f>IF(N746="nulová",J746,0)</f>
        <v>0</v>
      </c>
      <c r="BJ746" s="17" t="s">
        <v>83</v>
      </c>
      <c r="BK746" s="150">
        <f>ROUND(I746*H746,2)</f>
        <v>0</v>
      </c>
      <c r="BL746" s="17" t="s">
        <v>382</v>
      </c>
      <c r="BM746" s="149" t="s">
        <v>6097</v>
      </c>
    </row>
    <row r="747" spans="2:65" s="12" customFormat="1" ht="11.25" x14ac:dyDescent="0.2">
      <c r="B747" s="151"/>
      <c r="D747" s="152" t="s">
        <v>384</v>
      </c>
      <c r="E747" s="153" t="s">
        <v>1</v>
      </c>
      <c r="F747" s="154" t="s">
        <v>404</v>
      </c>
      <c r="H747" s="155">
        <v>5</v>
      </c>
      <c r="I747" s="156"/>
      <c r="L747" s="151"/>
      <c r="M747" s="157"/>
      <c r="T747" s="158"/>
      <c r="AT747" s="153" t="s">
        <v>384</v>
      </c>
      <c r="AU747" s="153" t="s">
        <v>83</v>
      </c>
      <c r="AV747" s="12" t="s">
        <v>85</v>
      </c>
      <c r="AW747" s="12" t="s">
        <v>32</v>
      </c>
      <c r="AX747" s="12" t="s">
        <v>76</v>
      </c>
      <c r="AY747" s="153" t="s">
        <v>375</v>
      </c>
    </row>
    <row r="748" spans="2:65" s="12" customFormat="1" ht="11.25" x14ac:dyDescent="0.2">
      <c r="B748" s="151"/>
      <c r="D748" s="152" t="s">
        <v>384</v>
      </c>
      <c r="E748" s="153" t="s">
        <v>1</v>
      </c>
      <c r="F748" s="154" t="s">
        <v>93</v>
      </c>
      <c r="H748" s="155">
        <v>3</v>
      </c>
      <c r="I748" s="156"/>
      <c r="L748" s="151"/>
      <c r="M748" s="157"/>
      <c r="T748" s="158"/>
      <c r="AT748" s="153" t="s">
        <v>384</v>
      </c>
      <c r="AU748" s="153" t="s">
        <v>83</v>
      </c>
      <c r="AV748" s="12" t="s">
        <v>85</v>
      </c>
      <c r="AW748" s="12" t="s">
        <v>32</v>
      </c>
      <c r="AX748" s="12" t="s">
        <v>76</v>
      </c>
      <c r="AY748" s="153" t="s">
        <v>375</v>
      </c>
    </row>
    <row r="749" spans="2:65" s="12" customFormat="1" ht="11.25" x14ac:dyDescent="0.2">
      <c r="B749" s="151"/>
      <c r="D749" s="152" t="s">
        <v>384</v>
      </c>
      <c r="E749" s="153" t="s">
        <v>1</v>
      </c>
      <c r="F749" s="154" t="s">
        <v>404</v>
      </c>
      <c r="H749" s="155">
        <v>5</v>
      </c>
      <c r="I749" s="156"/>
      <c r="L749" s="151"/>
      <c r="M749" s="157"/>
      <c r="T749" s="158"/>
      <c r="AT749" s="153" t="s">
        <v>384</v>
      </c>
      <c r="AU749" s="153" t="s">
        <v>83</v>
      </c>
      <c r="AV749" s="12" t="s">
        <v>85</v>
      </c>
      <c r="AW749" s="12" t="s">
        <v>32</v>
      </c>
      <c r="AX749" s="12" t="s">
        <v>76</v>
      </c>
      <c r="AY749" s="153" t="s">
        <v>375</v>
      </c>
    </row>
    <row r="750" spans="2:65" s="12" customFormat="1" ht="11.25" x14ac:dyDescent="0.2">
      <c r="B750" s="151"/>
      <c r="D750" s="152" t="s">
        <v>384</v>
      </c>
      <c r="E750" s="153" t="s">
        <v>1</v>
      </c>
      <c r="F750" s="154" t="s">
        <v>382</v>
      </c>
      <c r="H750" s="155">
        <v>4</v>
      </c>
      <c r="I750" s="156"/>
      <c r="L750" s="151"/>
      <c r="M750" s="157"/>
      <c r="T750" s="158"/>
      <c r="AT750" s="153" t="s">
        <v>384</v>
      </c>
      <c r="AU750" s="153" t="s">
        <v>83</v>
      </c>
      <c r="AV750" s="12" t="s">
        <v>85</v>
      </c>
      <c r="AW750" s="12" t="s">
        <v>32</v>
      </c>
      <c r="AX750" s="12" t="s">
        <v>76</v>
      </c>
      <c r="AY750" s="153" t="s">
        <v>375</v>
      </c>
    </row>
    <row r="751" spans="2:65" s="12" customFormat="1" ht="11.25" x14ac:dyDescent="0.2">
      <c r="B751" s="151"/>
      <c r="D751" s="152" t="s">
        <v>384</v>
      </c>
      <c r="E751" s="153" t="s">
        <v>1</v>
      </c>
      <c r="F751" s="154" t="s">
        <v>382</v>
      </c>
      <c r="H751" s="155">
        <v>4</v>
      </c>
      <c r="I751" s="156"/>
      <c r="L751" s="151"/>
      <c r="M751" s="157"/>
      <c r="T751" s="158"/>
      <c r="AT751" s="153" t="s">
        <v>384</v>
      </c>
      <c r="AU751" s="153" t="s">
        <v>83</v>
      </c>
      <c r="AV751" s="12" t="s">
        <v>85</v>
      </c>
      <c r="AW751" s="12" t="s">
        <v>32</v>
      </c>
      <c r="AX751" s="12" t="s">
        <v>76</v>
      </c>
      <c r="AY751" s="153" t="s">
        <v>375</v>
      </c>
    </row>
    <row r="752" spans="2:65" s="13" customFormat="1" ht="11.25" x14ac:dyDescent="0.2">
      <c r="B752" s="159"/>
      <c r="D752" s="152" t="s">
        <v>384</v>
      </c>
      <c r="E752" s="160" t="s">
        <v>1</v>
      </c>
      <c r="F752" s="161" t="s">
        <v>387</v>
      </c>
      <c r="H752" s="162">
        <v>21</v>
      </c>
      <c r="I752" s="163"/>
      <c r="L752" s="159"/>
      <c r="M752" s="164"/>
      <c r="T752" s="165"/>
      <c r="AT752" s="160" t="s">
        <v>384</v>
      </c>
      <c r="AU752" s="160" t="s">
        <v>83</v>
      </c>
      <c r="AV752" s="13" t="s">
        <v>382</v>
      </c>
      <c r="AW752" s="13" t="s">
        <v>32</v>
      </c>
      <c r="AX752" s="13" t="s">
        <v>83</v>
      </c>
      <c r="AY752" s="160" t="s">
        <v>375</v>
      </c>
    </row>
    <row r="753" spans="2:65" s="14" customFormat="1" ht="11.25" x14ac:dyDescent="0.2">
      <c r="B753" s="166"/>
      <c r="D753" s="152" t="s">
        <v>384</v>
      </c>
      <c r="E753" s="167" t="s">
        <v>1</v>
      </c>
      <c r="F753" s="168" t="s">
        <v>2840</v>
      </c>
      <c r="H753" s="167" t="s">
        <v>1</v>
      </c>
      <c r="I753" s="169"/>
      <c r="L753" s="166"/>
      <c r="M753" s="170"/>
      <c r="T753" s="171"/>
      <c r="AT753" s="167" t="s">
        <v>384</v>
      </c>
      <c r="AU753" s="167" t="s">
        <v>83</v>
      </c>
      <c r="AV753" s="14" t="s">
        <v>83</v>
      </c>
      <c r="AW753" s="14" t="s">
        <v>32</v>
      </c>
      <c r="AX753" s="14" t="s">
        <v>76</v>
      </c>
      <c r="AY753" s="167" t="s">
        <v>375</v>
      </c>
    </row>
    <row r="754" spans="2:65" s="1" customFormat="1" ht="16.5" customHeight="1" x14ac:dyDescent="0.2">
      <c r="B754" s="32"/>
      <c r="C754" s="138" t="s">
        <v>952</v>
      </c>
      <c r="D754" s="138" t="s">
        <v>377</v>
      </c>
      <c r="E754" s="139" t="s">
        <v>3027</v>
      </c>
      <c r="F754" s="140" t="s">
        <v>3028</v>
      </c>
      <c r="G754" s="141" t="s">
        <v>631</v>
      </c>
      <c r="H754" s="142">
        <v>1</v>
      </c>
      <c r="I754" s="143"/>
      <c r="J754" s="144">
        <f>ROUND(I754*H754,2)</f>
        <v>0</v>
      </c>
      <c r="K754" s="140" t="s">
        <v>381</v>
      </c>
      <c r="L754" s="32"/>
      <c r="M754" s="145" t="s">
        <v>1</v>
      </c>
      <c r="N754" s="146" t="s">
        <v>41</v>
      </c>
      <c r="P754" s="147">
        <f>O754*H754</f>
        <v>0</v>
      </c>
      <c r="Q754" s="147">
        <v>0</v>
      </c>
      <c r="R754" s="147">
        <f>Q754*H754</f>
        <v>0</v>
      </c>
      <c r="S754" s="147">
        <v>0</v>
      </c>
      <c r="T754" s="148">
        <f>S754*H754</f>
        <v>0</v>
      </c>
      <c r="AR754" s="149" t="s">
        <v>382</v>
      </c>
      <c r="AT754" s="149" t="s">
        <v>377</v>
      </c>
      <c r="AU754" s="149" t="s">
        <v>83</v>
      </c>
      <c r="AY754" s="17" t="s">
        <v>375</v>
      </c>
      <c r="BE754" s="150">
        <f>IF(N754="základní",J754,0)</f>
        <v>0</v>
      </c>
      <c r="BF754" s="150">
        <f>IF(N754="snížená",J754,0)</f>
        <v>0</v>
      </c>
      <c r="BG754" s="150">
        <f>IF(N754="zákl. přenesená",J754,0)</f>
        <v>0</v>
      </c>
      <c r="BH754" s="150">
        <f>IF(N754="sníž. přenesená",J754,0)</f>
        <v>0</v>
      </c>
      <c r="BI754" s="150">
        <f>IF(N754="nulová",J754,0)</f>
        <v>0</v>
      </c>
      <c r="BJ754" s="17" t="s">
        <v>83</v>
      </c>
      <c r="BK754" s="150">
        <f>ROUND(I754*H754,2)</f>
        <v>0</v>
      </c>
      <c r="BL754" s="17" t="s">
        <v>382</v>
      </c>
      <c r="BM754" s="149" t="s">
        <v>6098</v>
      </c>
    </row>
    <row r="755" spans="2:65" s="12" customFormat="1" ht="11.25" x14ac:dyDescent="0.2">
      <c r="B755" s="151"/>
      <c r="D755" s="152" t="s">
        <v>384</v>
      </c>
      <c r="E755" s="153" t="s">
        <v>1</v>
      </c>
      <c r="F755" s="154" t="s">
        <v>83</v>
      </c>
      <c r="H755" s="155">
        <v>1</v>
      </c>
      <c r="I755" s="156"/>
      <c r="L755" s="151"/>
      <c r="M755" s="157"/>
      <c r="T755" s="158"/>
      <c r="AT755" s="153" t="s">
        <v>384</v>
      </c>
      <c r="AU755" s="153" t="s">
        <v>83</v>
      </c>
      <c r="AV755" s="12" t="s">
        <v>85</v>
      </c>
      <c r="AW755" s="12" t="s">
        <v>32</v>
      </c>
      <c r="AX755" s="12" t="s">
        <v>83</v>
      </c>
      <c r="AY755" s="153" t="s">
        <v>375</v>
      </c>
    </row>
    <row r="756" spans="2:65" s="14" customFormat="1" ht="11.25" x14ac:dyDescent="0.2">
      <c r="B756" s="166"/>
      <c r="D756" s="152" t="s">
        <v>384</v>
      </c>
      <c r="E756" s="167" t="s">
        <v>1</v>
      </c>
      <c r="F756" s="168" t="s">
        <v>2840</v>
      </c>
      <c r="H756" s="167" t="s">
        <v>1</v>
      </c>
      <c r="I756" s="169"/>
      <c r="L756" s="166"/>
      <c r="M756" s="170"/>
      <c r="T756" s="171"/>
      <c r="AT756" s="167" t="s">
        <v>384</v>
      </c>
      <c r="AU756" s="167" t="s">
        <v>83</v>
      </c>
      <c r="AV756" s="14" t="s">
        <v>83</v>
      </c>
      <c r="AW756" s="14" t="s">
        <v>32</v>
      </c>
      <c r="AX756" s="14" t="s">
        <v>76</v>
      </c>
      <c r="AY756" s="167" t="s">
        <v>375</v>
      </c>
    </row>
    <row r="757" spans="2:65" s="1" customFormat="1" ht="16.5" customHeight="1" x14ac:dyDescent="0.2">
      <c r="B757" s="32"/>
      <c r="C757" s="138" t="s">
        <v>970</v>
      </c>
      <c r="D757" s="138" t="s">
        <v>377</v>
      </c>
      <c r="E757" s="139" t="s">
        <v>3033</v>
      </c>
      <c r="F757" s="140" t="s">
        <v>3031</v>
      </c>
      <c r="G757" s="141" t="s">
        <v>631</v>
      </c>
      <c r="H757" s="142">
        <v>49</v>
      </c>
      <c r="I757" s="143"/>
      <c r="J757" s="144">
        <f>ROUND(I757*H757,2)</f>
        <v>0</v>
      </c>
      <c r="K757" s="140" t="s">
        <v>381</v>
      </c>
      <c r="L757" s="32"/>
      <c r="M757" s="145" t="s">
        <v>1</v>
      </c>
      <c r="N757" s="146" t="s">
        <v>41</v>
      </c>
      <c r="P757" s="147">
        <f>O757*H757</f>
        <v>0</v>
      </c>
      <c r="Q757" s="147">
        <v>0</v>
      </c>
      <c r="R757" s="147">
        <f>Q757*H757</f>
        <v>0</v>
      </c>
      <c r="S757" s="147">
        <v>0</v>
      </c>
      <c r="T757" s="148">
        <f>S757*H757</f>
        <v>0</v>
      </c>
      <c r="AR757" s="149" t="s">
        <v>382</v>
      </c>
      <c r="AT757" s="149" t="s">
        <v>377</v>
      </c>
      <c r="AU757" s="149" t="s">
        <v>83</v>
      </c>
      <c r="AY757" s="17" t="s">
        <v>375</v>
      </c>
      <c r="BE757" s="150">
        <f>IF(N757="základní",J757,0)</f>
        <v>0</v>
      </c>
      <c r="BF757" s="150">
        <f>IF(N757="snížená",J757,0)</f>
        <v>0</v>
      </c>
      <c r="BG757" s="150">
        <f>IF(N757="zákl. přenesená",J757,0)</f>
        <v>0</v>
      </c>
      <c r="BH757" s="150">
        <f>IF(N757="sníž. přenesená",J757,0)</f>
        <v>0</v>
      </c>
      <c r="BI757" s="150">
        <f>IF(N757="nulová",J757,0)</f>
        <v>0</v>
      </c>
      <c r="BJ757" s="17" t="s">
        <v>83</v>
      </c>
      <c r="BK757" s="150">
        <f>ROUND(I757*H757,2)</f>
        <v>0</v>
      </c>
      <c r="BL757" s="17" t="s">
        <v>382</v>
      </c>
      <c r="BM757" s="149" t="s">
        <v>6099</v>
      </c>
    </row>
    <row r="758" spans="2:65" s="12" customFormat="1" ht="11.25" x14ac:dyDescent="0.2">
      <c r="B758" s="151"/>
      <c r="D758" s="152" t="s">
        <v>384</v>
      </c>
      <c r="E758" s="153" t="s">
        <v>1</v>
      </c>
      <c r="F758" s="154" t="s">
        <v>93</v>
      </c>
      <c r="H758" s="155">
        <v>3</v>
      </c>
      <c r="I758" s="156"/>
      <c r="L758" s="151"/>
      <c r="M758" s="157"/>
      <c r="T758" s="158"/>
      <c r="AT758" s="153" t="s">
        <v>384</v>
      </c>
      <c r="AU758" s="153" t="s">
        <v>83</v>
      </c>
      <c r="AV758" s="12" t="s">
        <v>85</v>
      </c>
      <c r="AW758" s="12" t="s">
        <v>32</v>
      </c>
      <c r="AX758" s="12" t="s">
        <v>76</v>
      </c>
      <c r="AY758" s="153" t="s">
        <v>375</v>
      </c>
    </row>
    <row r="759" spans="2:65" s="12" customFormat="1" ht="11.25" x14ac:dyDescent="0.2">
      <c r="B759" s="151"/>
      <c r="D759" s="152" t="s">
        <v>384</v>
      </c>
      <c r="E759" s="153" t="s">
        <v>1</v>
      </c>
      <c r="F759" s="154" t="s">
        <v>93</v>
      </c>
      <c r="H759" s="155">
        <v>3</v>
      </c>
      <c r="I759" s="156"/>
      <c r="L759" s="151"/>
      <c r="M759" s="157"/>
      <c r="T759" s="158"/>
      <c r="AT759" s="153" t="s">
        <v>384</v>
      </c>
      <c r="AU759" s="153" t="s">
        <v>83</v>
      </c>
      <c r="AV759" s="12" t="s">
        <v>85</v>
      </c>
      <c r="AW759" s="12" t="s">
        <v>32</v>
      </c>
      <c r="AX759" s="12" t="s">
        <v>76</v>
      </c>
      <c r="AY759" s="153" t="s">
        <v>375</v>
      </c>
    </row>
    <row r="760" spans="2:65" s="12" customFormat="1" ht="11.25" x14ac:dyDescent="0.2">
      <c r="B760" s="151"/>
      <c r="D760" s="152" t="s">
        <v>384</v>
      </c>
      <c r="E760" s="153" t="s">
        <v>1</v>
      </c>
      <c r="F760" s="154" t="s">
        <v>93</v>
      </c>
      <c r="H760" s="155">
        <v>3</v>
      </c>
      <c r="I760" s="156"/>
      <c r="L760" s="151"/>
      <c r="M760" s="157"/>
      <c r="T760" s="158"/>
      <c r="AT760" s="153" t="s">
        <v>384</v>
      </c>
      <c r="AU760" s="153" t="s">
        <v>83</v>
      </c>
      <c r="AV760" s="12" t="s">
        <v>85</v>
      </c>
      <c r="AW760" s="12" t="s">
        <v>32</v>
      </c>
      <c r="AX760" s="12" t="s">
        <v>76</v>
      </c>
      <c r="AY760" s="153" t="s">
        <v>375</v>
      </c>
    </row>
    <row r="761" spans="2:65" s="12" customFormat="1" ht="11.25" x14ac:dyDescent="0.2">
      <c r="B761" s="151"/>
      <c r="D761" s="152" t="s">
        <v>384</v>
      </c>
      <c r="E761" s="153" t="s">
        <v>1</v>
      </c>
      <c r="F761" s="154" t="s">
        <v>93</v>
      </c>
      <c r="H761" s="155">
        <v>3</v>
      </c>
      <c r="I761" s="156"/>
      <c r="L761" s="151"/>
      <c r="M761" s="157"/>
      <c r="T761" s="158"/>
      <c r="AT761" s="153" t="s">
        <v>384</v>
      </c>
      <c r="AU761" s="153" t="s">
        <v>83</v>
      </c>
      <c r="AV761" s="12" t="s">
        <v>85</v>
      </c>
      <c r="AW761" s="12" t="s">
        <v>32</v>
      </c>
      <c r="AX761" s="12" t="s">
        <v>76</v>
      </c>
      <c r="AY761" s="153" t="s">
        <v>375</v>
      </c>
    </row>
    <row r="762" spans="2:65" s="12" customFormat="1" ht="11.25" x14ac:dyDescent="0.2">
      <c r="B762" s="151"/>
      <c r="D762" s="152" t="s">
        <v>384</v>
      </c>
      <c r="E762" s="153" t="s">
        <v>1</v>
      </c>
      <c r="F762" s="154" t="s">
        <v>93</v>
      </c>
      <c r="H762" s="155">
        <v>3</v>
      </c>
      <c r="I762" s="156"/>
      <c r="L762" s="151"/>
      <c r="M762" s="157"/>
      <c r="T762" s="158"/>
      <c r="AT762" s="153" t="s">
        <v>384</v>
      </c>
      <c r="AU762" s="153" t="s">
        <v>83</v>
      </c>
      <c r="AV762" s="12" t="s">
        <v>85</v>
      </c>
      <c r="AW762" s="12" t="s">
        <v>32</v>
      </c>
      <c r="AX762" s="12" t="s">
        <v>76</v>
      </c>
      <c r="AY762" s="153" t="s">
        <v>375</v>
      </c>
    </row>
    <row r="763" spans="2:65" s="12" customFormat="1" ht="11.25" x14ac:dyDescent="0.2">
      <c r="B763" s="151"/>
      <c r="D763" s="152" t="s">
        <v>384</v>
      </c>
      <c r="E763" s="153" t="s">
        <v>1</v>
      </c>
      <c r="F763" s="154" t="s">
        <v>93</v>
      </c>
      <c r="H763" s="155">
        <v>3</v>
      </c>
      <c r="I763" s="156"/>
      <c r="L763" s="151"/>
      <c r="M763" s="157"/>
      <c r="T763" s="158"/>
      <c r="AT763" s="153" t="s">
        <v>384</v>
      </c>
      <c r="AU763" s="153" t="s">
        <v>83</v>
      </c>
      <c r="AV763" s="12" t="s">
        <v>85</v>
      </c>
      <c r="AW763" s="12" t="s">
        <v>32</v>
      </c>
      <c r="AX763" s="12" t="s">
        <v>76</v>
      </c>
      <c r="AY763" s="153" t="s">
        <v>375</v>
      </c>
    </row>
    <row r="764" spans="2:65" s="12" customFormat="1" ht="11.25" x14ac:dyDescent="0.2">
      <c r="B764" s="151"/>
      <c r="D764" s="152" t="s">
        <v>384</v>
      </c>
      <c r="E764" s="153" t="s">
        <v>1</v>
      </c>
      <c r="F764" s="154" t="s">
        <v>404</v>
      </c>
      <c r="H764" s="155">
        <v>5</v>
      </c>
      <c r="I764" s="156"/>
      <c r="L764" s="151"/>
      <c r="M764" s="157"/>
      <c r="T764" s="158"/>
      <c r="AT764" s="153" t="s">
        <v>384</v>
      </c>
      <c r="AU764" s="153" t="s">
        <v>83</v>
      </c>
      <c r="AV764" s="12" t="s">
        <v>85</v>
      </c>
      <c r="AW764" s="12" t="s">
        <v>32</v>
      </c>
      <c r="AX764" s="12" t="s">
        <v>76</v>
      </c>
      <c r="AY764" s="153" t="s">
        <v>375</v>
      </c>
    </row>
    <row r="765" spans="2:65" s="12" customFormat="1" ht="11.25" x14ac:dyDescent="0.2">
      <c r="B765" s="151"/>
      <c r="D765" s="152" t="s">
        <v>384</v>
      </c>
      <c r="E765" s="153" t="s">
        <v>1</v>
      </c>
      <c r="F765" s="154" t="s">
        <v>382</v>
      </c>
      <c r="H765" s="155">
        <v>4</v>
      </c>
      <c r="I765" s="156"/>
      <c r="L765" s="151"/>
      <c r="M765" s="157"/>
      <c r="T765" s="158"/>
      <c r="AT765" s="153" t="s">
        <v>384</v>
      </c>
      <c r="AU765" s="153" t="s">
        <v>83</v>
      </c>
      <c r="AV765" s="12" t="s">
        <v>85</v>
      </c>
      <c r="AW765" s="12" t="s">
        <v>32</v>
      </c>
      <c r="AX765" s="12" t="s">
        <v>76</v>
      </c>
      <c r="AY765" s="153" t="s">
        <v>375</v>
      </c>
    </row>
    <row r="766" spans="2:65" s="12" customFormat="1" ht="11.25" x14ac:dyDescent="0.2">
      <c r="B766" s="151"/>
      <c r="D766" s="152" t="s">
        <v>384</v>
      </c>
      <c r="E766" s="153" t="s">
        <v>1</v>
      </c>
      <c r="F766" s="154" t="s">
        <v>85</v>
      </c>
      <c r="H766" s="155">
        <v>2</v>
      </c>
      <c r="I766" s="156"/>
      <c r="L766" s="151"/>
      <c r="M766" s="157"/>
      <c r="T766" s="158"/>
      <c r="AT766" s="153" t="s">
        <v>384</v>
      </c>
      <c r="AU766" s="153" t="s">
        <v>83</v>
      </c>
      <c r="AV766" s="12" t="s">
        <v>85</v>
      </c>
      <c r="AW766" s="12" t="s">
        <v>32</v>
      </c>
      <c r="AX766" s="12" t="s">
        <v>76</v>
      </c>
      <c r="AY766" s="153" t="s">
        <v>375</v>
      </c>
    </row>
    <row r="767" spans="2:65" s="12" customFormat="1" ht="11.25" x14ac:dyDescent="0.2">
      <c r="B767" s="151"/>
      <c r="D767" s="152" t="s">
        <v>384</v>
      </c>
      <c r="E767" s="153" t="s">
        <v>1</v>
      </c>
      <c r="F767" s="154" t="s">
        <v>85</v>
      </c>
      <c r="H767" s="155">
        <v>2</v>
      </c>
      <c r="I767" s="156"/>
      <c r="L767" s="151"/>
      <c r="M767" s="157"/>
      <c r="T767" s="158"/>
      <c r="AT767" s="153" t="s">
        <v>384</v>
      </c>
      <c r="AU767" s="153" t="s">
        <v>83</v>
      </c>
      <c r="AV767" s="12" t="s">
        <v>85</v>
      </c>
      <c r="AW767" s="12" t="s">
        <v>32</v>
      </c>
      <c r="AX767" s="12" t="s">
        <v>76</v>
      </c>
      <c r="AY767" s="153" t="s">
        <v>375</v>
      </c>
    </row>
    <row r="768" spans="2:65" s="12" customFormat="1" ht="11.25" x14ac:dyDescent="0.2">
      <c r="B768" s="151"/>
      <c r="D768" s="152" t="s">
        <v>384</v>
      </c>
      <c r="E768" s="153" t="s">
        <v>1</v>
      </c>
      <c r="F768" s="154" t="s">
        <v>413</v>
      </c>
      <c r="H768" s="155">
        <v>6</v>
      </c>
      <c r="I768" s="156"/>
      <c r="L768" s="151"/>
      <c r="M768" s="157"/>
      <c r="T768" s="158"/>
      <c r="AT768" s="153" t="s">
        <v>384</v>
      </c>
      <c r="AU768" s="153" t="s">
        <v>83</v>
      </c>
      <c r="AV768" s="12" t="s">
        <v>85</v>
      </c>
      <c r="AW768" s="12" t="s">
        <v>32</v>
      </c>
      <c r="AX768" s="12" t="s">
        <v>76</v>
      </c>
      <c r="AY768" s="153" t="s">
        <v>375</v>
      </c>
    </row>
    <row r="769" spans="2:65" s="12" customFormat="1" ht="11.25" x14ac:dyDescent="0.2">
      <c r="B769" s="151"/>
      <c r="D769" s="152" t="s">
        <v>384</v>
      </c>
      <c r="E769" s="153" t="s">
        <v>1</v>
      </c>
      <c r="F769" s="154" t="s">
        <v>93</v>
      </c>
      <c r="H769" s="155">
        <v>3</v>
      </c>
      <c r="I769" s="156"/>
      <c r="L769" s="151"/>
      <c r="M769" s="157"/>
      <c r="T769" s="158"/>
      <c r="AT769" s="153" t="s">
        <v>384</v>
      </c>
      <c r="AU769" s="153" t="s">
        <v>83</v>
      </c>
      <c r="AV769" s="12" t="s">
        <v>85</v>
      </c>
      <c r="AW769" s="12" t="s">
        <v>32</v>
      </c>
      <c r="AX769" s="12" t="s">
        <v>76</v>
      </c>
      <c r="AY769" s="153" t="s">
        <v>375</v>
      </c>
    </row>
    <row r="770" spans="2:65" s="12" customFormat="1" ht="11.25" x14ac:dyDescent="0.2">
      <c r="B770" s="151"/>
      <c r="D770" s="152" t="s">
        <v>384</v>
      </c>
      <c r="E770" s="153" t="s">
        <v>1</v>
      </c>
      <c r="F770" s="154" t="s">
        <v>404</v>
      </c>
      <c r="H770" s="155">
        <v>5</v>
      </c>
      <c r="I770" s="156"/>
      <c r="L770" s="151"/>
      <c r="M770" s="157"/>
      <c r="T770" s="158"/>
      <c r="AT770" s="153" t="s">
        <v>384</v>
      </c>
      <c r="AU770" s="153" t="s">
        <v>83</v>
      </c>
      <c r="AV770" s="12" t="s">
        <v>85</v>
      </c>
      <c r="AW770" s="12" t="s">
        <v>32</v>
      </c>
      <c r="AX770" s="12" t="s">
        <v>76</v>
      </c>
      <c r="AY770" s="153" t="s">
        <v>375</v>
      </c>
    </row>
    <row r="771" spans="2:65" s="12" customFormat="1" ht="11.25" x14ac:dyDescent="0.2">
      <c r="B771" s="151"/>
      <c r="D771" s="152" t="s">
        <v>384</v>
      </c>
      <c r="E771" s="153" t="s">
        <v>1</v>
      </c>
      <c r="F771" s="154" t="s">
        <v>382</v>
      </c>
      <c r="H771" s="155">
        <v>4</v>
      </c>
      <c r="I771" s="156"/>
      <c r="L771" s="151"/>
      <c r="M771" s="157"/>
      <c r="T771" s="158"/>
      <c r="AT771" s="153" t="s">
        <v>384</v>
      </c>
      <c r="AU771" s="153" t="s">
        <v>83</v>
      </c>
      <c r="AV771" s="12" t="s">
        <v>85</v>
      </c>
      <c r="AW771" s="12" t="s">
        <v>32</v>
      </c>
      <c r="AX771" s="12" t="s">
        <v>76</v>
      </c>
      <c r="AY771" s="153" t="s">
        <v>375</v>
      </c>
    </row>
    <row r="772" spans="2:65" s="13" customFormat="1" ht="11.25" x14ac:dyDescent="0.2">
      <c r="B772" s="159"/>
      <c r="D772" s="152" t="s">
        <v>384</v>
      </c>
      <c r="E772" s="160" t="s">
        <v>1</v>
      </c>
      <c r="F772" s="161" t="s">
        <v>387</v>
      </c>
      <c r="H772" s="162">
        <v>49</v>
      </c>
      <c r="I772" s="163"/>
      <c r="L772" s="159"/>
      <c r="M772" s="164"/>
      <c r="T772" s="165"/>
      <c r="AT772" s="160" t="s">
        <v>384</v>
      </c>
      <c r="AU772" s="160" t="s">
        <v>83</v>
      </c>
      <c r="AV772" s="13" t="s">
        <v>382</v>
      </c>
      <c r="AW772" s="13" t="s">
        <v>32</v>
      </c>
      <c r="AX772" s="13" t="s">
        <v>83</v>
      </c>
      <c r="AY772" s="160" t="s">
        <v>375</v>
      </c>
    </row>
    <row r="773" spans="2:65" s="14" customFormat="1" ht="11.25" x14ac:dyDescent="0.2">
      <c r="B773" s="166"/>
      <c r="D773" s="152" t="s">
        <v>384</v>
      </c>
      <c r="E773" s="167" t="s">
        <v>1</v>
      </c>
      <c r="F773" s="168" t="s">
        <v>2933</v>
      </c>
      <c r="H773" s="167" t="s">
        <v>1</v>
      </c>
      <c r="I773" s="169"/>
      <c r="L773" s="166"/>
      <c r="M773" s="170"/>
      <c r="T773" s="171"/>
      <c r="AT773" s="167" t="s">
        <v>384</v>
      </c>
      <c r="AU773" s="167" t="s">
        <v>83</v>
      </c>
      <c r="AV773" s="14" t="s">
        <v>83</v>
      </c>
      <c r="AW773" s="14" t="s">
        <v>32</v>
      </c>
      <c r="AX773" s="14" t="s">
        <v>76</v>
      </c>
      <c r="AY773" s="167" t="s">
        <v>375</v>
      </c>
    </row>
    <row r="774" spans="2:65" s="1" customFormat="1" ht="16.5" customHeight="1" x14ac:dyDescent="0.2">
      <c r="B774" s="32"/>
      <c r="C774" s="138" t="s">
        <v>976</v>
      </c>
      <c r="D774" s="138" t="s">
        <v>377</v>
      </c>
      <c r="E774" s="139" t="s">
        <v>3030</v>
      </c>
      <c r="F774" s="140" t="s">
        <v>3031</v>
      </c>
      <c r="G774" s="141" t="s">
        <v>631</v>
      </c>
      <c r="H774" s="142">
        <v>17</v>
      </c>
      <c r="I774" s="143"/>
      <c r="J774" s="144">
        <f>ROUND(I774*H774,2)</f>
        <v>0</v>
      </c>
      <c r="K774" s="140" t="s">
        <v>381</v>
      </c>
      <c r="L774" s="32"/>
      <c r="M774" s="145" t="s">
        <v>1</v>
      </c>
      <c r="N774" s="146" t="s">
        <v>41</v>
      </c>
      <c r="P774" s="147">
        <f>O774*H774</f>
        <v>0</v>
      </c>
      <c r="Q774" s="147">
        <v>0</v>
      </c>
      <c r="R774" s="147">
        <f>Q774*H774</f>
        <v>0</v>
      </c>
      <c r="S774" s="147">
        <v>0</v>
      </c>
      <c r="T774" s="148">
        <f>S774*H774</f>
        <v>0</v>
      </c>
      <c r="AR774" s="149" t="s">
        <v>382</v>
      </c>
      <c r="AT774" s="149" t="s">
        <v>377</v>
      </c>
      <c r="AU774" s="149" t="s">
        <v>83</v>
      </c>
      <c r="AY774" s="17" t="s">
        <v>375</v>
      </c>
      <c r="BE774" s="150">
        <f>IF(N774="základní",J774,0)</f>
        <v>0</v>
      </c>
      <c r="BF774" s="150">
        <f>IF(N774="snížená",J774,0)</f>
        <v>0</v>
      </c>
      <c r="BG774" s="150">
        <f>IF(N774="zákl. přenesená",J774,0)</f>
        <v>0</v>
      </c>
      <c r="BH774" s="150">
        <f>IF(N774="sníž. přenesená",J774,0)</f>
        <v>0</v>
      </c>
      <c r="BI774" s="150">
        <f>IF(N774="nulová",J774,0)</f>
        <v>0</v>
      </c>
      <c r="BJ774" s="17" t="s">
        <v>83</v>
      </c>
      <c r="BK774" s="150">
        <f>ROUND(I774*H774,2)</f>
        <v>0</v>
      </c>
      <c r="BL774" s="17" t="s">
        <v>382</v>
      </c>
      <c r="BM774" s="149" t="s">
        <v>6100</v>
      </c>
    </row>
    <row r="775" spans="2:65" s="12" customFormat="1" ht="11.25" x14ac:dyDescent="0.2">
      <c r="B775" s="151"/>
      <c r="D775" s="152" t="s">
        <v>384</v>
      </c>
      <c r="E775" s="153" t="s">
        <v>1</v>
      </c>
      <c r="F775" s="154" t="s">
        <v>85</v>
      </c>
      <c r="H775" s="155">
        <v>2</v>
      </c>
      <c r="I775" s="156"/>
      <c r="L775" s="151"/>
      <c r="M775" s="157"/>
      <c r="T775" s="158"/>
      <c r="AT775" s="153" t="s">
        <v>384</v>
      </c>
      <c r="AU775" s="153" t="s">
        <v>83</v>
      </c>
      <c r="AV775" s="12" t="s">
        <v>85</v>
      </c>
      <c r="AW775" s="12" t="s">
        <v>32</v>
      </c>
      <c r="AX775" s="12" t="s">
        <v>76</v>
      </c>
      <c r="AY775" s="153" t="s">
        <v>375</v>
      </c>
    </row>
    <row r="776" spans="2:65" s="12" customFormat="1" ht="11.25" x14ac:dyDescent="0.2">
      <c r="B776" s="151"/>
      <c r="D776" s="152" t="s">
        <v>384</v>
      </c>
      <c r="E776" s="153" t="s">
        <v>1</v>
      </c>
      <c r="F776" s="154" t="s">
        <v>93</v>
      </c>
      <c r="H776" s="155">
        <v>3</v>
      </c>
      <c r="I776" s="156"/>
      <c r="L776" s="151"/>
      <c r="M776" s="157"/>
      <c r="T776" s="158"/>
      <c r="AT776" s="153" t="s">
        <v>384</v>
      </c>
      <c r="AU776" s="153" t="s">
        <v>83</v>
      </c>
      <c r="AV776" s="12" t="s">
        <v>85</v>
      </c>
      <c r="AW776" s="12" t="s">
        <v>32</v>
      </c>
      <c r="AX776" s="12" t="s">
        <v>76</v>
      </c>
      <c r="AY776" s="153" t="s">
        <v>375</v>
      </c>
    </row>
    <row r="777" spans="2:65" s="12" customFormat="1" ht="11.25" x14ac:dyDescent="0.2">
      <c r="B777" s="151"/>
      <c r="D777" s="152" t="s">
        <v>384</v>
      </c>
      <c r="E777" s="153" t="s">
        <v>1</v>
      </c>
      <c r="F777" s="154" t="s">
        <v>382</v>
      </c>
      <c r="H777" s="155">
        <v>4</v>
      </c>
      <c r="I777" s="156"/>
      <c r="L777" s="151"/>
      <c r="M777" s="157"/>
      <c r="T777" s="158"/>
      <c r="AT777" s="153" t="s">
        <v>384</v>
      </c>
      <c r="AU777" s="153" t="s">
        <v>83</v>
      </c>
      <c r="AV777" s="12" t="s">
        <v>85</v>
      </c>
      <c r="AW777" s="12" t="s">
        <v>32</v>
      </c>
      <c r="AX777" s="12" t="s">
        <v>76</v>
      </c>
      <c r="AY777" s="153" t="s">
        <v>375</v>
      </c>
    </row>
    <row r="778" spans="2:65" s="12" customFormat="1" ht="11.25" x14ac:dyDescent="0.2">
      <c r="B778" s="151"/>
      <c r="D778" s="152" t="s">
        <v>384</v>
      </c>
      <c r="E778" s="153" t="s">
        <v>1</v>
      </c>
      <c r="F778" s="154" t="s">
        <v>404</v>
      </c>
      <c r="H778" s="155">
        <v>5</v>
      </c>
      <c r="I778" s="156"/>
      <c r="L778" s="151"/>
      <c r="M778" s="157"/>
      <c r="T778" s="158"/>
      <c r="AT778" s="153" t="s">
        <v>384</v>
      </c>
      <c r="AU778" s="153" t="s">
        <v>83</v>
      </c>
      <c r="AV778" s="12" t="s">
        <v>85</v>
      </c>
      <c r="AW778" s="12" t="s">
        <v>32</v>
      </c>
      <c r="AX778" s="12" t="s">
        <v>76</v>
      </c>
      <c r="AY778" s="153" t="s">
        <v>375</v>
      </c>
    </row>
    <row r="779" spans="2:65" s="12" customFormat="1" ht="11.25" x14ac:dyDescent="0.2">
      <c r="B779" s="151"/>
      <c r="D779" s="152" t="s">
        <v>384</v>
      </c>
      <c r="E779" s="153" t="s">
        <v>1</v>
      </c>
      <c r="F779" s="154" t="s">
        <v>93</v>
      </c>
      <c r="H779" s="155">
        <v>3</v>
      </c>
      <c r="I779" s="156"/>
      <c r="L779" s="151"/>
      <c r="M779" s="157"/>
      <c r="T779" s="158"/>
      <c r="AT779" s="153" t="s">
        <v>384</v>
      </c>
      <c r="AU779" s="153" t="s">
        <v>83</v>
      </c>
      <c r="AV779" s="12" t="s">
        <v>85</v>
      </c>
      <c r="AW779" s="12" t="s">
        <v>32</v>
      </c>
      <c r="AX779" s="12" t="s">
        <v>76</v>
      </c>
      <c r="AY779" s="153" t="s">
        <v>375</v>
      </c>
    </row>
    <row r="780" spans="2:65" s="13" customFormat="1" ht="11.25" x14ac:dyDescent="0.2">
      <c r="B780" s="159"/>
      <c r="D780" s="152" t="s">
        <v>384</v>
      </c>
      <c r="E780" s="160" t="s">
        <v>1</v>
      </c>
      <c r="F780" s="161" t="s">
        <v>387</v>
      </c>
      <c r="H780" s="162">
        <v>17</v>
      </c>
      <c r="I780" s="163"/>
      <c r="L780" s="159"/>
      <c r="M780" s="164"/>
      <c r="T780" s="165"/>
      <c r="AT780" s="160" t="s">
        <v>384</v>
      </c>
      <c r="AU780" s="160" t="s">
        <v>83</v>
      </c>
      <c r="AV780" s="13" t="s">
        <v>382</v>
      </c>
      <c r="AW780" s="13" t="s">
        <v>32</v>
      </c>
      <c r="AX780" s="13" t="s">
        <v>83</v>
      </c>
      <c r="AY780" s="160" t="s">
        <v>375</v>
      </c>
    </row>
    <row r="781" spans="2:65" s="14" customFormat="1" ht="11.25" x14ac:dyDescent="0.2">
      <c r="B781" s="166"/>
      <c r="D781" s="152" t="s">
        <v>384</v>
      </c>
      <c r="E781" s="167" t="s">
        <v>1</v>
      </c>
      <c r="F781" s="168" t="s">
        <v>2933</v>
      </c>
      <c r="H781" s="167" t="s">
        <v>1</v>
      </c>
      <c r="I781" s="169"/>
      <c r="L781" s="166"/>
      <c r="M781" s="170"/>
      <c r="T781" s="171"/>
      <c r="AT781" s="167" t="s">
        <v>384</v>
      </c>
      <c r="AU781" s="167" t="s">
        <v>83</v>
      </c>
      <c r="AV781" s="14" t="s">
        <v>83</v>
      </c>
      <c r="AW781" s="14" t="s">
        <v>32</v>
      </c>
      <c r="AX781" s="14" t="s">
        <v>76</v>
      </c>
      <c r="AY781" s="167" t="s">
        <v>375</v>
      </c>
    </row>
    <row r="782" spans="2:65" s="1" customFormat="1" ht="16.5" customHeight="1" x14ac:dyDescent="0.2">
      <c r="B782" s="32"/>
      <c r="C782" s="138" t="s">
        <v>982</v>
      </c>
      <c r="D782" s="138" t="s">
        <v>377</v>
      </c>
      <c r="E782" s="139" t="s">
        <v>3035</v>
      </c>
      <c r="F782" s="140" t="s">
        <v>3036</v>
      </c>
      <c r="G782" s="141" t="s">
        <v>631</v>
      </c>
      <c r="H782" s="142">
        <v>8</v>
      </c>
      <c r="I782" s="143"/>
      <c r="J782" s="144">
        <f>ROUND(I782*H782,2)</f>
        <v>0</v>
      </c>
      <c r="K782" s="140" t="s">
        <v>381</v>
      </c>
      <c r="L782" s="32"/>
      <c r="M782" s="145" t="s">
        <v>1</v>
      </c>
      <c r="N782" s="146" t="s">
        <v>41</v>
      </c>
      <c r="P782" s="147">
        <f>O782*H782</f>
        <v>0</v>
      </c>
      <c r="Q782" s="147">
        <v>0</v>
      </c>
      <c r="R782" s="147">
        <f>Q782*H782</f>
        <v>0</v>
      </c>
      <c r="S782" s="147">
        <v>0</v>
      </c>
      <c r="T782" s="148">
        <f>S782*H782</f>
        <v>0</v>
      </c>
      <c r="AR782" s="149" t="s">
        <v>382</v>
      </c>
      <c r="AT782" s="149" t="s">
        <v>377</v>
      </c>
      <c r="AU782" s="149" t="s">
        <v>83</v>
      </c>
      <c r="AY782" s="17" t="s">
        <v>375</v>
      </c>
      <c r="BE782" s="150">
        <f>IF(N782="základní",J782,0)</f>
        <v>0</v>
      </c>
      <c r="BF782" s="150">
        <f>IF(N782="snížená",J782,0)</f>
        <v>0</v>
      </c>
      <c r="BG782" s="150">
        <f>IF(N782="zákl. přenesená",J782,0)</f>
        <v>0</v>
      </c>
      <c r="BH782" s="150">
        <f>IF(N782="sníž. přenesená",J782,0)</f>
        <v>0</v>
      </c>
      <c r="BI782" s="150">
        <f>IF(N782="nulová",J782,0)</f>
        <v>0</v>
      </c>
      <c r="BJ782" s="17" t="s">
        <v>83</v>
      </c>
      <c r="BK782" s="150">
        <f>ROUND(I782*H782,2)</f>
        <v>0</v>
      </c>
      <c r="BL782" s="17" t="s">
        <v>382</v>
      </c>
      <c r="BM782" s="149" t="s">
        <v>6101</v>
      </c>
    </row>
    <row r="783" spans="2:65" s="12" customFormat="1" ht="11.25" x14ac:dyDescent="0.2">
      <c r="B783" s="151"/>
      <c r="D783" s="152" t="s">
        <v>384</v>
      </c>
      <c r="E783" s="153" t="s">
        <v>1</v>
      </c>
      <c r="F783" s="154" t="s">
        <v>382</v>
      </c>
      <c r="H783" s="155">
        <v>4</v>
      </c>
      <c r="I783" s="156"/>
      <c r="L783" s="151"/>
      <c r="M783" s="157"/>
      <c r="T783" s="158"/>
      <c r="AT783" s="153" t="s">
        <v>384</v>
      </c>
      <c r="AU783" s="153" t="s">
        <v>83</v>
      </c>
      <c r="AV783" s="12" t="s">
        <v>85</v>
      </c>
      <c r="AW783" s="12" t="s">
        <v>32</v>
      </c>
      <c r="AX783" s="12" t="s">
        <v>76</v>
      </c>
      <c r="AY783" s="153" t="s">
        <v>375</v>
      </c>
    </row>
    <row r="784" spans="2:65" s="12" customFormat="1" ht="11.25" x14ac:dyDescent="0.2">
      <c r="B784" s="151"/>
      <c r="D784" s="152" t="s">
        <v>384</v>
      </c>
      <c r="E784" s="153" t="s">
        <v>1</v>
      </c>
      <c r="F784" s="154" t="s">
        <v>382</v>
      </c>
      <c r="H784" s="155">
        <v>4</v>
      </c>
      <c r="I784" s="156"/>
      <c r="L784" s="151"/>
      <c r="M784" s="157"/>
      <c r="T784" s="158"/>
      <c r="AT784" s="153" t="s">
        <v>384</v>
      </c>
      <c r="AU784" s="153" t="s">
        <v>83</v>
      </c>
      <c r="AV784" s="12" t="s">
        <v>85</v>
      </c>
      <c r="AW784" s="12" t="s">
        <v>32</v>
      </c>
      <c r="AX784" s="12" t="s">
        <v>76</v>
      </c>
      <c r="AY784" s="153" t="s">
        <v>375</v>
      </c>
    </row>
    <row r="785" spans="2:65" s="13" customFormat="1" ht="11.25" x14ac:dyDescent="0.2">
      <c r="B785" s="159"/>
      <c r="D785" s="152" t="s">
        <v>384</v>
      </c>
      <c r="E785" s="160" t="s">
        <v>1</v>
      </c>
      <c r="F785" s="161" t="s">
        <v>387</v>
      </c>
      <c r="H785" s="162">
        <v>8</v>
      </c>
      <c r="I785" s="163"/>
      <c r="L785" s="159"/>
      <c r="M785" s="164"/>
      <c r="T785" s="165"/>
      <c r="AT785" s="160" t="s">
        <v>384</v>
      </c>
      <c r="AU785" s="160" t="s">
        <v>83</v>
      </c>
      <c r="AV785" s="13" t="s">
        <v>382</v>
      </c>
      <c r="AW785" s="13" t="s">
        <v>32</v>
      </c>
      <c r="AX785" s="13" t="s">
        <v>83</v>
      </c>
      <c r="AY785" s="160" t="s">
        <v>375</v>
      </c>
    </row>
    <row r="786" spans="2:65" s="14" customFormat="1" ht="11.25" x14ac:dyDescent="0.2">
      <c r="B786" s="166"/>
      <c r="D786" s="152" t="s">
        <v>384</v>
      </c>
      <c r="E786" s="167" t="s">
        <v>1</v>
      </c>
      <c r="F786" s="168" t="s">
        <v>2933</v>
      </c>
      <c r="H786" s="167" t="s">
        <v>1</v>
      </c>
      <c r="I786" s="169"/>
      <c r="L786" s="166"/>
      <c r="M786" s="170"/>
      <c r="T786" s="171"/>
      <c r="AT786" s="167" t="s">
        <v>384</v>
      </c>
      <c r="AU786" s="167" t="s">
        <v>83</v>
      </c>
      <c r="AV786" s="14" t="s">
        <v>83</v>
      </c>
      <c r="AW786" s="14" t="s">
        <v>32</v>
      </c>
      <c r="AX786" s="14" t="s">
        <v>76</v>
      </c>
      <c r="AY786" s="167" t="s">
        <v>375</v>
      </c>
    </row>
    <row r="787" spans="2:65" s="1" customFormat="1" ht="24.2" customHeight="1" x14ac:dyDescent="0.2">
      <c r="B787" s="32"/>
      <c r="C787" s="138" t="s">
        <v>987</v>
      </c>
      <c r="D787" s="138" t="s">
        <v>377</v>
      </c>
      <c r="E787" s="139" t="s">
        <v>3038</v>
      </c>
      <c r="F787" s="140" t="s">
        <v>3039</v>
      </c>
      <c r="G787" s="141" t="s">
        <v>631</v>
      </c>
      <c r="H787" s="142">
        <v>800</v>
      </c>
      <c r="I787" s="143"/>
      <c r="J787" s="144">
        <f>ROUND(I787*H787,2)</f>
        <v>0</v>
      </c>
      <c r="K787" s="140" t="s">
        <v>381</v>
      </c>
      <c r="L787" s="32"/>
      <c r="M787" s="145" t="s">
        <v>1</v>
      </c>
      <c r="N787" s="146" t="s">
        <v>41</v>
      </c>
      <c r="P787" s="147">
        <f>O787*H787</f>
        <v>0</v>
      </c>
      <c r="Q787" s="147">
        <v>0</v>
      </c>
      <c r="R787" s="147">
        <f>Q787*H787</f>
        <v>0</v>
      </c>
      <c r="S787" s="147">
        <v>0</v>
      </c>
      <c r="T787" s="148">
        <f>S787*H787</f>
        <v>0</v>
      </c>
      <c r="AR787" s="149" t="s">
        <v>382</v>
      </c>
      <c r="AT787" s="149" t="s">
        <v>377</v>
      </c>
      <c r="AU787" s="149" t="s">
        <v>83</v>
      </c>
      <c r="AY787" s="17" t="s">
        <v>375</v>
      </c>
      <c r="BE787" s="150">
        <f>IF(N787="základní",J787,0)</f>
        <v>0</v>
      </c>
      <c r="BF787" s="150">
        <f>IF(N787="snížená",J787,0)</f>
        <v>0</v>
      </c>
      <c r="BG787" s="150">
        <f>IF(N787="zákl. přenesená",J787,0)</f>
        <v>0</v>
      </c>
      <c r="BH787" s="150">
        <f>IF(N787="sníž. přenesená",J787,0)</f>
        <v>0</v>
      </c>
      <c r="BI787" s="150">
        <f>IF(N787="nulová",J787,0)</f>
        <v>0</v>
      </c>
      <c r="BJ787" s="17" t="s">
        <v>83</v>
      </c>
      <c r="BK787" s="150">
        <f>ROUND(I787*H787,2)</f>
        <v>0</v>
      </c>
      <c r="BL787" s="17" t="s">
        <v>382</v>
      </c>
      <c r="BM787" s="149" t="s">
        <v>6102</v>
      </c>
    </row>
    <row r="788" spans="2:65" s="12" customFormat="1" ht="11.25" x14ac:dyDescent="0.2">
      <c r="B788" s="151"/>
      <c r="D788" s="152" t="s">
        <v>384</v>
      </c>
      <c r="E788" s="153" t="s">
        <v>1</v>
      </c>
      <c r="F788" s="154" t="s">
        <v>382</v>
      </c>
      <c r="H788" s="155">
        <v>4</v>
      </c>
      <c r="I788" s="156"/>
      <c r="L788" s="151"/>
      <c r="M788" s="157"/>
      <c r="T788" s="158"/>
      <c r="AT788" s="153" t="s">
        <v>384</v>
      </c>
      <c r="AU788" s="153" t="s">
        <v>83</v>
      </c>
      <c r="AV788" s="12" t="s">
        <v>85</v>
      </c>
      <c r="AW788" s="12" t="s">
        <v>32</v>
      </c>
      <c r="AX788" s="12" t="s">
        <v>76</v>
      </c>
      <c r="AY788" s="153" t="s">
        <v>375</v>
      </c>
    </row>
    <row r="789" spans="2:65" s="12" customFormat="1" ht="11.25" x14ac:dyDescent="0.2">
      <c r="B789" s="151"/>
      <c r="D789" s="152" t="s">
        <v>384</v>
      </c>
      <c r="E789" s="153" t="s">
        <v>1</v>
      </c>
      <c r="F789" s="154" t="s">
        <v>756</v>
      </c>
      <c r="H789" s="155">
        <v>55</v>
      </c>
      <c r="I789" s="156"/>
      <c r="L789" s="151"/>
      <c r="M789" s="157"/>
      <c r="T789" s="158"/>
      <c r="AT789" s="153" t="s">
        <v>384</v>
      </c>
      <c r="AU789" s="153" t="s">
        <v>83</v>
      </c>
      <c r="AV789" s="12" t="s">
        <v>85</v>
      </c>
      <c r="AW789" s="12" t="s">
        <v>32</v>
      </c>
      <c r="AX789" s="12" t="s">
        <v>76</v>
      </c>
      <c r="AY789" s="153" t="s">
        <v>375</v>
      </c>
    </row>
    <row r="790" spans="2:65" s="12" customFormat="1" ht="11.25" x14ac:dyDescent="0.2">
      <c r="B790" s="151"/>
      <c r="D790" s="152" t="s">
        <v>384</v>
      </c>
      <c r="E790" s="153" t="s">
        <v>1</v>
      </c>
      <c r="F790" s="154" t="s">
        <v>733</v>
      </c>
      <c r="H790" s="155">
        <v>54</v>
      </c>
      <c r="I790" s="156"/>
      <c r="L790" s="151"/>
      <c r="M790" s="157"/>
      <c r="T790" s="158"/>
      <c r="AT790" s="153" t="s">
        <v>384</v>
      </c>
      <c r="AU790" s="153" t="s">
        <v>83</v>
      </c>
      <c r="AV790" s="12" t="s">
        <v>85</v>
      </c>
      <c r="AW790" s="12" t="s">
        <v>32</v>
      </c>
      <c r="AX790" s="12" t="s">
        <v>76</v>
      </c>
      <c r="AY790" s="153" t="s">
        <v>375</v>
      </c>
    </row>
    <row r="791" spans="2:65" s="12" customFormat="1" ht="11.25" x14ac:dyDescent="0.2">
      <c r="B791" s="151"/>
      <c r="D791" s="152" t="s">
        <v>384</v>
      </c>
      <c r="E791" s="153" t="s">
        <v>1</v>
      </c>
      <c r="F791" s="154" t="s">
        <v>809</v>
      </c>
      <c r="H791" s="155">
        <v>62</v>
      </c>
      <c r="I791" s="156"/>
      <c r="L791" s="151"/>
      <c r="M791" s="157"/>
      <c r="T791" s="158"/>
      <c r="AT791" s="153" t="s">
        <v>384</v>
      </c>
      <c r="AU791" s="153" t="s">
        <v>83</v>
      </c>
      <c r="AV791" s="12" t="s">
        <v>85</v>
      </c>
      <c r="AW791" s="12" t="s">
        <v>32</v>
      </c>
      <c r="AX791" s="12" t="s">
        <v>76</v>
      </c>
      <c r="AY791" s="153" t="s">
        <v>375</v>
      </c>
    </row>
    <row r="792" spans="2:65" s="12" customFormat="1" ht="11.25" x14ac:dyDescent="0.2">
      <c r="B792" s="151"/>
      <c r="D792" s="152" t="s">
        <v>384</v>
      </c>
      <c r="E792" s="153" t="s">
        <v>1</v>
      </c>
      <c r="F792" s="154" t="s">
        <v>467</v>
      </c>
      <c r="H792" s="155">
        <v>13</v>
      </c>
      <c r="I792" s="156"/>
      <c r="L792" s="151"/>
      <c r="M792" s="157"/>
      <c r="T792" s="158"/>
      <c r="AT792" s="153" t="s">
        <v>384</v>
      </c>
      <c r="AU792" s="153" t="s">
        <v>83</v>
      </c>
      <c r="AV792" s="12" t="s">
        <v>85</v>
      </c>
      <c r="AW792" s="12" t="s">
        <v>32</v>
      </c>
      <c r="AX792" s="12" t="s">
        <v>76</v>
      </c>
      <c r="AY792" s="153" t="s">
        <v>375</v>
      </c>
    </row>
    <row r="793" spans="2:65" s="12" customFormat="1" ht="11.25" x14ac:dyDescent="0.2">
      <c r="B793" s="151"/>
      <c r="D793" s="152" t="s">
        <v>384</v>
      </c>
      <c r="E793" s="153" t="s">
        <v>1</v>
      </c>
      <c r="F793" s="154" t="s">
        <v>463</v>
      </c>
      <c r="H793" s="155">
        <v>12</v>
      </c>
      <c r="I793" s="156"/>
      <c r="L793" s="151"/>
      <c r="M793" s="157"/>
      <c r="T793" s="158"/>
      <c r="AT793" s="153" t="s">
        <v>384</v>
      </c>
      <c r="AU793" s="153" t="s">
        <v>83</v>
      </c>
      <c r="AV793" s="12" t="s">
        <v>85</v>
      </c>
      <c r="AW793" s="12" t="s">
        <v>32</v>
      </c>
      <c r="AX793" s="12" t="s">
        <v>76</v>
      </c>
      <c r="AY793" s="153" t="s">
        <v>375</v>
      </c>
    </row>
    <row r="794" spans="2:65" s="12" customFormat="1" ht="11.25" x14ac:dyDescent="0.2">
      <c r="B794" s="151"/>
      <c r="D794" s="152" t="s">
        <v>384</v>
      </c>
      <c r="E794" s="153" t="s">
        <v>1</v>
      </c>
      <c r="F794" s="154" t="s">
        <v>688</v>
      </c>
      <c r="H794" s="155">
        <v>45</v>
      </c>
      <c r="I794" s="156"/>
      <c r="L794" s="151"/>
      <c r="M794" s="157"/>
      <c r="T794" s="158"/>
      <c r="AT794" s="153" t="s">
        <v>384</v>
      </c>
      <c r="AU794" s="153" t="s">
        <v>83</v>
      </c>
      <c r="AV794" s="12" t="s">
        <v>85</v>
      </c>
      <c r="AW794" s="12" t="s">
        <v>32</v>
      </c>
      <c r="AX794" s="12" t="s">
        <v>76</v>
      </c>
      <c r="AY794" s="153" t="s">
        <v>375</v>
      </c>
    </row>
    <row r="795" spans="2:65" s="12" customFormat="1" ht="11.25" x14ac:dyDescent="0.2">
      <c r="B795" s="151"/>
      <c r="D795" s="152" t="s">
        <v>384</v>
      </c>
      <c r="E795" s="153" t="s">
        <v>1</v>
      </c>
      <c r="F795" s="154" t="s">
        <v>545</v>
      </c>
      <c r="H795" s="155">
        <v>23</v>
      </c>
      <c r="I795" s="156"/>
      <c r="L795" s="151"/>
      <c r="M795" s="157"/>
      <c r="T795" s="158"/>
      <c r="AT795" s="153" t="s">
        <v>384</v>
      </c>
      <c r="AU795" s="153" t="s">
        <v>83</v>
      </c>
      <c r="AV795" s="12" t="s">
        <v>85</v>
      </c>
      <c r="AW795" s="12" t="s">
        <v>32</v>
      </c>
      <c r="AX795" s="12" t="s">
        <v>76</v>
      </c>
      <c r="AY795" s="153" t="s">
        <v>375</v>
      </c>
    </row>
    <row r="796" spans="2:65" s="12" customFormat="1" ht="11.25" x14ac:dyDescent="0.2">
      <c r="B796" s="151"/>
      <c r="D796" s="152" t="s">
        <v>384</v>
      </c>
      <c r="E796" s="153" t="s">
        <v>1</v>
      </c>
      <c r="F796" s="154" t="s">
        <v>7</v>
      </c>
      <c r="H796" s="155">
        <v>21</v>
      </c>
      <c r="I796" s="156"/>
      <c r="L796" s="151"/>
      <c r="M796" s="157"/>
      <c r="T796" s="158"/>
      <c r="AT796" s="153" t="s">
        <v>384</v>
      </c>
      <c r="AU796" s="153" t="s">
        <v>83</v>
      </c>
      <c r="AV796" s="12" t="s">
        <v>85</v>
      </c>
      <c r="AW796" s="12" t="s">
        <v>32</v>
      </c>
      <c r="AX796" s="12" t="s">
        <v>76</v>
      </c>
      <c r="AY796" s="153" t="s">
        <v>375</v>
      </c>
    </row>
    <row r="797" spans="2:65" s="12" customFormat="1" ht="11.25" x14ac:dyDescent="0.2">
      <c r="B797" s="151"/>
      <c r="D797" s="152" t="s">
        <v>384</v>
      </c>
      <c r="E797" s="153" t="s">
        <v>1</v>
      </c>
      <c r="F797" s="154" t="s">
        <v>719</v>
      </c>
      <c r="H797" s="155">
        <v>51</v>
      </c>
      <c r="I797" s="156"/>
      <c r="L797" s="151"/>
      <c r="M797" s="157"/>
      <c r="T797" s="158"/>
      <c r="AT797" s="153" t="s">
        <v>384</v>
      </c>
      <c r="AU797" s="153" t="s">
        <v>83</v>
      </c>
      <c r="AV797" s="12" t="s">
        <v>85</v>
      </c>
      <c r="AW797" s="12" t="s">
        <v>32</v>
      </c>
      <c r="AX797" s="12" t="s">
        <v>76</v>
      </c>
      <c r="AY797" s="153" t="s">
        <v>375</v>
      </c>
    </row>
    <row r="798" spans="2:65" s="12" customFormat="1" ht="11.25" x14ac:dyDescent="0.2">
      <c r="B798" s="151"/>
      <c r="D798" s="152" t="s">
        <v>384</v>
      </c>
      <c r="E798" s="153" t="s">
        <v>1</v>
      </c>
      <c r="F798" s="154" t="s">
        <v>581</v>
      </c>
      <c r="H798" s="155">
        <v>31</v>
      </c>
      <c r="I798" s="156"/>
      <c r="L798" s="151"/>
      <c r="M798" s="157"/>
      <c r="T798" s="158"/>
      <c r="AT798" s="153" t="s">
        <v>384</v>
      </c>
      <c r="AU798" s="153" t="s">
        <v>83</v>
      </c>
      <c r="AV798" s="12" t="s">
        <v>85</v>
      </c>
      <c r="AW798" s="12" t="s">
        <v>32</v>
      </c>
      <c r="AX798" s="12" t="s">
        <v>76</v>
      </c>
      <c r="AY798" s="153" t="s">
        <v>375</v>
      </c>
    </row>
    <row r="799" spans="2:65" s="12" customFormat="1" ht="11.25" x14ac:dyDescent="0.2">
      <c r="B799" s="151"/>
      <c r="D799" s="152" t="s">
        <v>384</v>
      </c>
      <c r="E799" s="153" t="s">
        <v>1</v>
      </c>
      <c r="F799" s="154" t="s">
        <v>545</v>
      </c>
      <c r="H799" s="155">
        <v>23</v>
      </c>
      <c r="I799" s="156"/>
      <c r="L799" s="151"/>
      <c r="M799" s="157"/>
      <c r="T799" s="158"/>
      <c r="AT799" s="153" t="s">
        <v>384</v>
      </c>
      <c r="AU799" s="153" t="s">
        <v>83</v>
      </c>
      <c r="AV799" s="12" t="s">
        <v>85</v>
      </c>
      <c r="AW799" s="12" t="s">
        <v>32</v>
      </c>
      <c r="AX799" s="12" t="s">
        <v>76</v>
      </c>
      <c r="AY799" s="153" t="s">
        <v>375</v>
      </c>
    </row>
    <row r="800" spans="2:65" s="12" customFormat="1" ht="11.25" x14ac:dyDescent="0.2">
      <c r="B800" s="151"/>
      <c r="D800" s="152" t="s">
        <v>384</v>
      </c>
      <c r="E800" s="153" t="s">
        <v>1</v>
      </c>
      <c r="F800" s="154" t="s">
        <v>688</v>
      </c>
      <c r="H800" s="155">
        <v>45</v>
      </c>
      <c r="I800" s="156"/>
      <c r="L800" s="151"/>
      <c r="M800" s="157"/>
      <c r="T800" s="158"/>
      <c r="AT800" s="153" t="s">
        <v>384</v>
      </c>
      <c r="AU800" s="153" t="s">
        <v>83</v>
      </c>
      <c r="AV800" s="12" t="s">
        <v>85</v>
      </c>
      <c r="AW800" s="12" t="s">
        <v>32</v>
      </c>
      <c r="AX800" s="12" t="s">
        <v>76</v>
      </c>
      <c r="AY800" s="153" t="s">
        <v>375</v>
      </c>
    </row>
    <row r="801" spans="2:65" s="12" customFormat="1" ht="11.25" x14ac:dyDescent="0.2">
      <c r="B801" s="151"/>
      <c r="D801" s="152" t="s">
        <v>384</v>
      </c>
      <c r="E801" s="153" t="s">
        <v>1</v>
      </c>
      <c r="F801" s="154" t="s">
        <v>549</v>
      </c>
      <c r="H801" s="155">
        <v>24</v>
      </c>
      <c r="I801" s="156"/>
      <c r="L801" s="151"/>
      <c r="M801" s="157"/>
      <c r="T801" s="158"/>
      <c r="AT801" s="153" t="s">
        <v>384</v>
      </c>
      <c r="AU801" s="153" t="s">
        <v>83</v>
      </c>
      <c r="AV801" s="12" t="s">
        <v>85</v>
      </c>
      <c r="AW801" s="12" t="s">
        <v>32</v>
      </c>
      <c r="AX801" s="12" t="s">
        <v>76</v>
      </c>
      <c r="AY801" s="153" t="s">
        <v>375</v>
      </c>
    </row>
    <row r="802" spans="2:65" s="12" customFormat="1" ht="11.25" x14ac:dyDescent="0.2">
      <c r="B802" s="151"/>
      <c r="D802" s="152" t="s">
        <v>384</v>
      </c>
      <c r="E802" s="153" t="s">
        <v>1</v>
      </c>
      <c r="F802" s="154" t="s">
        <v>609</v>
      </c>
      <c r="H802" s="155">
        <v>35</v>
      </c>
      <c r="I802" s="156"/>
      <c r="L802" s="151"/>
      <c r="M802" s="157"/>
      <c r="T802" s="158"/>
      <c r="AT802" s="153" t="s">
        <v>384</v>
      </c>
      <c r="AU802" s="153" t="s">
        <v>83</v>
      </c>
      <c r="AV802" s="12" t="s">
        <v>85</v>
      </c>
      <c r="AW802" s="12" t="s">
        <v>32</v>
      </c>
      <c r="AX802" s="12" t="s">
        <v>76</v>
      </c>
      <c r="AY802" s="153" t="s">
        <v>375</v>
      </c>
    </row>
    <row r="803" spans="2:65" s="12" customFormat="1" ht="11.25" x14ac:dyDescent="0.2">
      <c r="B803" s="151"/>
      <c r="D803" s="152" t="s">
        <v>384</v>
      </c>
      <c r="E803" s="153" t="s">
        <v>1</v>
      </c>
      <c r="F803" s="154" t="s">
        <v>8</v>
      </c>
      <c r="H803" s="155">
        <v>15</v>
      </c>
      <c r="I803" s="156"/>
      <c r="L803" s="151"/>
      <c r="M803" s="157"/>
      <c r="T803" s="158"/>
      <c r="AT803" s="153" t="s">
        <v>384</v>
      </c>
      <c r="AU803" s="153" t="s">
        <v>83</v>
      </c>
      <c r="AV803" s="12" t="s">
        <v>85</v>
      </c>
      <c r="AW803" s="12" t="s">
        <v>32</v>
      </c>
      <c r="AX803" s="12" t="s">
        <v>76</v>
      </c>
      <c r="AY803" s="153" t="s">
        <v>375</v>
      </c>
    </row>
    <row r="804" spans="2:65" s="12" customFormat="1" ht="11.25" x14ac:dyDescent="0.2">
      <c r="B804" s="151"/>
      <c r="D804" s="152" t="s">
        <v>384</v>
      </c>
      <c r="E804" s="153" t="s">
        <v>1</v>
      </c>
      <c r="F804" s="154" t="s">
        <v>467</v>
      </c>
      <c r="H804" s="155">
        <v>13</v>
      </c>
      <c r="I804" s="156"/>
      <c r="L804" s="151"/>
      <c r="M804" s="157"/>
      <c r="T804" s="158"/>
      <c r="AT804" s="153" t="s">
        <v>384</v>
      </c>
      <c r="AU804" s="153" t="s">
        <v>83</v>
      </c>
      <c r="AV804" s="12" t="s">
        <v>85</v>
      </c>
      <c r="AW804" s="12" t="s">
        <v>32</v>
      </c>
      <c r="AX804" s="12" t="s">
        <v>76</v>
      </c>
      <c r="AY804" s="153" t="s">
        <v>375</v>
      </c>
    </row>
    <row r="805" spans="2:65" s="12" customFormat="1" ht="11.25" x14ac:dyDescent="0.2">
      <c r="B805" s="151"/>
      <c r="D805" s="152" t="s">
        <v>384</v>
      </c>
      <c r="E805" s="153" t="s">
        <v>1</v>
      </c>
      <c r="F805" s="154" t="s">
        <v>585</v>
      </c>
      <c r="H805" s="155">
        <v>32</v>
      </c>
      <c r="I805" s="156"/>
      <c r="L805" s="151"/>
      <c r="M805" s="157"/>
      <c r="T805" s="158"/>
      <c r="AT805" s="153" t="s">
        <v>384</v>
      </c>
      <c r="AU805" s="153" t="s">
        <v>83</v>
      </c>
      <c r="AV805" s="12" t="s">
        <v>85</v>
      </c>
      <c r="AW805" s="12" t="s">
        <v>32</v>
      </c>
      <c r="AX805" s="12" t="s">
        <v>76</v>
      </c>
      <c r="AY805" s="153" t="s">
        <v>375</v>
      </c>
    </row>
    <row r="806" spans="2:65" s="12" customFormat="1" ht="11.25" x14ac:dyDescent="0.2">
      <c r="B806" s="151"/>
      <c r="D806" s="152" t="s">
        <v>384</v>
      </c>
      <c r="E806" s="153" t="s">
        <v>1</v>
      </c>
      <c r="F806" s="154" t="s">
        <v>733</v>
      </c>
      <c r="H806" s="155">
        <v>54</v>
      </c>
      <c r="I806" s="156"/>
      <c r="L806" s="151"/>
      <c r="M806" s="157"/>
      <c r="T806" s="158"/>
      <c r="AT806" s="153" t="s">
        <v>384</v>
      </c>
      <c r="AU806" s="153" t="s">
        <v>83</v>
      </c>
      <c r="AV806" s="12" t="s">
        <v>85</v>
      </c>
      <c r="AW806" s="12" t="s">
        <v>32</v>
      </c>
      <c r="AX806" s="12" t="s">
        <v>76</v>
      </c>
      <c r="AY806" s="153" t="s">
        <v>375</v>
      </c>
    </row>
    <row r="807" spans="2:65" s="12" customFormat="1" ht="11.25" x14ac:dyDescent="0.2">
      <c r="B807" s="151"/>
      <c r="D807" s="152" t="s">
        <v>384</v>
      </c>
      <c r="E807" s="153" t="s">
        <v>1</v>
      </c>
      <c r="F807" s="154" t="s">
        <v>778</v>
      </c>
      <c r="H807" s="155">
        <v>56</v>
      </c>
      <c r="I807" s="156"/>
      <c r="L807" s="151"/>
      <c r="M807" s="157"/>
      <c r="T807" s="158"/>
      <c r="AT807" s="153" t="s">
        <v>384</v>
      </c>
      <c r="AU807" s="153" t="s">
        <v>83</v>
      </c>
      <c r="AV807" s="12" t="s">
        <v>85</v>
      </c>
      <c r="AW807" s="12" t="s">
        <v>32</v>
      </c>
      <c r="AX807" s="12" t="s">
        <v>76</v>
      </c>
      <c r="AY807" s="153" t="s">
        <v>375</v>
      </c>
    </row>
    <row r="808" spans="2:65" s="12" customFormat="1" ht="11.25" x14ac:dyDescent="0.2">
      <c r="B808" s="151"/>
      <c r="D808" s="152" t="s">
        <v>384</v>
      </c>
      <c r="E808" s="153" t="s">
        <v>1</v>
      </c>
      <c r="F808" s="154" t="s">
        <v>467</v>
      </c>
      <c r="H808" s="155">
        <v>13</v>
      </c>
      <c r="I808" s="156"/>
      <c r="L808" s="151"/>
      <c r="M808" s="157"/>
      <c r="T808" s="158"/>
      <c r="AT808" s="153" t="s">
        <v>384</v>
      </c>
      <c r="AU808" s="153" t="s">
        <v>83</v>
      </c>
      <c r="AV808" s="12" t="s">
        <v>85</v>
      </c>
      <c r="AW808" s="12" t="s">
        <v>32</v>
      </c>
      <c r="AX808" s="12" t="s">
        <v>76</v>
      </c>
      <c r="AY808" s="153" t="s">
        <v>375</v>
      </c>
    </row>
    <row r="809" spans="2:65" s="12" customFormat="1" ht="11.25" x14ac:dyDescent="0.2">
      <c r="B809" s="151"/>
      <c r="D809" s="152" t="s">
        <v>384</v>
      </c>
      <c r="E809" s="153" t="s">
        <v>1</v>
      </c>
      <c r="F809" s="154" t="s">
        <v>7</v>
      </c>
      <c r="H809" s="155">
        <v>21</v>
      </c>
      <c r="I809" s="156"/>
      <c r="L809" s="151"/>
      <c r="M809" s="157"/>
      <c r="T809" s="158"/>
      <c r="AT809" s="153" t="s">
        <v>384</v>
      </c>
      <c r="AU809" s="153" t="s">
        <v>83</v>
      </c>
      <c r="AV809" s="12" t="s">
        <v>85</v>
      </c>
      <c r="AW809" s="12" t="s">
        <v>32</v>
      </c>
      <c r="AX809" s="12" t="s">
        <v>76</v>
      </c>
      <c r="AY809" s="153" t="s">
        <v>375</v>
      </c>
    </row>
    <row r="810" spans="2:65" s="12" customFormat="1" ht="11.25" x14ac:dyDescent="0.2">
      <c r="B810" s="151"/>
      <c r="D810" s="152" t="s">
        <v>384</v>
      </c>
      <c r="E810" s="153" t="s">
        <v>1</v>
      </c>
      <c r="F810" s="154" t="s">
        <v>581</v>
      </c>
      <c r="H810" s="155">
        <v>31</v>
      </c>
      <c r="I810" s="156"/>
      <c r="L810" s="151"/>
      <c r="M810" s="157"/>
      <c r="T810" s="158"/>
      <c r="AT810" s="153" t="s">
        <v>384</v>
      </c>
      <c r="AU810" s="153" t="s">
        <v>83</v>
      </c>
      <c r="AV810" s="12" t="s">
        <v>85</v>
      </c>
      <c r="AW810" s="12" t="s">
        <v>32</v>
      </c>
      <c r="AX810" s="12" t="s">
        <v>76</v>
      </c>
      <c r="AY810" s="153" t="s">
        <v>375</v>
      </c>
    </row>
    <row r="811" spans="2:65" s="12" customFormat="1" ht="11.25" x14ac:dyDescent="0.2">
      <c r="B811" s="151"/>
      <c r="D811" s="152" t="s">
        <v>384</v>
      </c>
      <c r="E811" s="153" t="s">
        <v>1</v>
      </c>
      <c r="F811" s="154" t="s">
        <v>549</v>
      </c>
      <c r="H811" s="155">
        <v>24</v>
      </c>
      <c r="I811" s="156"/>
      <c r="L811" s="151"/>
      <c r="M811" s="157"/>
      <c r="T811" s="158"/>
      <c r="AT811" s="153" t="s">
        <v>384</v>
      </c>
      <c r="AU811" s="153" t="s">
        <v>83</v>
      </c>
      <c r="AV811" s="12" t="s">
        <v>85</v>
      </c>
      <c r="AW811" s="12" t="s">
        <v>32</v>
      </c>
      <c r="AX811" s="12" t="s">
        <v>76</v>
      </c>
      <c r="AY811" s="153" t="s">
        <v>375</v>
      </c>
    </row>
    <row r="812" spans="2:65" s="12" customFormat="1" ht="11.25" x14ac:dyDescent="0.2">
      <c r="B812" s="151"/>
      <c r="D812" s="152" t="s">
        <v>384</v>
      </c>
      <c r="E812" s="153" t="s">
        <v>1</v>
      </c>
      <c r="F812" s="154" t="s">
        <v>545</v>
      </c>
      <c r="H812" s="155">
        <v>23</v>
      </c>
      <c r="I812" s="156"/>
      <c r="L812" s="151"/>
      <c r="M812" s="157"/>
      <c r="T812" s="158"/>
      <c r="AT812" s="153" t="s">
        <v>384</v>
      </c>
      <c r="AU812" s="153" t="s">
        <v>83</v>
      </c>
      <c r="AV812" s="12" t="s">
        <v>85</v>
      </c>
      <c r="AW812" s="12" t="s">
        <v>32</v>
      </c>
      <c r="AX812" s="12" t="s">
        <v>76</v>
      </c>
      <c r="AY812" s="153" t="s">
        <v>375</v>
      </c>
    </row>
    <row r="813" spans="2:65" s="12" customFormat="1" ht="11.25" x14ac:dyDescent="0.2">
      <c r="B813" s="151"/>
      <c r="D813" s="152" t="s">
        <v>384</v>
      </c>
      <c r="E813" s="153" t="s">
        <v>1</v>
      </c>
      <c r="F813" s="154" t="s">
        <v>529</v>
      </c>
      <c r="H813" s="155">
        <v>20</v>
      </c>
      <c r="I813" s="156"/>
      <c r="L813" s="151"/>
      <c r="M813" s="157"/>
      <c r="T813" s="158"/>
      <c r="AT813" s="153" t="s">
        <v>384</v>
      </c>
      <c r="AU813" s="153" t="s">
        <v>83</v>
      </c>
      <c r="AV813" s="12" t="s">
        <v>85</v>
      </c>
      <c r="AW813" s="12" t="s">
        <v>32</v>
      </c>
      <c r="AX813" s="12" t="s">
        <v>76</v>
      </c>
      <c r="AY813" s="153" t="s">
        <v>375</v>
      </c>
    </row>
    <row r="814" spans="2:65" s="13" customFormat="1" ht="11.25" x14ac:dyDescent="0.2">
      <c r="B814" s="159"/>
      <c r="D814" s="152" t="s">
        <v>384</v>
      </c>
      <c r="E814" s="160" t="s">
        <v>1</v>
      </c>
      <c r="F814" s="161" t="s">
        <v>387</v>
      </c>
      <c r="H814" s="162">
        <v>800</v>
      </c>
      <c r="I814" s="163"/>
      <c r="L814" s="159"/>
      <c r="M814" s="164"/>
      <c r="T814" s="165"/>
      <c r="AT814" s="160" t="s">
        <v>384</v>
      </c>
      <c r="AU814" s="160" t="s">
        <v>83</v>
      </c>
      <c r="AV814" s="13" t="s">
        <v>382</v>
      </c>
      <c r="AW814" s="13" t="s">
        <v>32</v>
      </c>
      <c r="AX814" s="13" t="s">
        <v>83</v>
      </c>
      <c r="AY814" s="160" t="s">
        <v>375</v>
      </c>
    </row>
    <row r="815" spans="2:65" s="14" customFormat="1" ht="11.25" x14ac:dyDescent="0.2">
      <c r="B815" s="166"/>
      <c r="D815" s="152" t="s">
        <v>384</v>
      </c>
      <c r="E815" s="167" t="s">
        <v>1</v>
      </c>
      <c r="F815" s="168" t="s">
        <v>2840</v>
      </c>
      <c r="H815" s="167" t="s">
        <v>1</v>
      </c>
      <c r="I815" s="169"/>
      <c r="L815" s="166"/>
      <c r="M815" s="170"/>
      <c r="T815" s="171"/>
      <c r="AT815" s="167" t="s">
        <v>384</v>
      </c>
      <c r="AU815" s="167" t="s">
        <v>83</v>
      </c>
      <c r="AV815" s="14" t="s">
        <v>83</v>
      </c>
      <c r="AW815" s="14" t="s">
        <v>32</v>
      </c>
      <c r="AX815" s="14" t="s">
        <v>76</v>
      </c>
      <c r="AY815" s="167" t="s">
        <v>375</v>
      </c>
    </row>
    <row r="816" spans="2:65" s="1" customFormat="1" ht="33" customHeight="1" x14ac:dyDescent="0.2">
      <c r="B816" s="32"/>
      <c r="C816" s="138" t="s">
        <v>992</v>
      </c>
      <c r="D816" s="138" t="s">
        <v>377</v>
      </c>
      <c r="E816" s="139" t="s">
        <v>3041</v>
      </c>
      <c r="F816" s="140" t="s">
        <v>3042</v>
      </c>
      <c r="G816" s="141" t="s">
        <v>631</v>
      </c>
      <c r="H816" s="142">
        <v>9</v>
      </c>
      <c r="I816" s="143"/>
      <c r="J816" s="144">
        <f>ROUND(I816*H816,2)</f>
        <v>0</v>
      </c>
      <c r="K816" s="140" t="s">
        <v>381</v>
      </c>
      <c r="L816" s="32"/>
      <c r="M816" s="145" t="s">
        <v>1</v>
      </c>
      <c r="N816" s="146" t="s">
        <v>41</v>
      </c>
      <c r="P816" s="147">
        <f>O816*H816</f>
        <v>0</v>
      </c>
      <c r="Q816" s="147">
        <v>0</v>
      </c>
      <c r="R816" s="147">
        <f>Q816*H816</f>
        <v>0</v>
      </c>
      <c r="S816" s="147">
        <v>0</v>
      </c>
      <c r="T816" s="148">
        <f>S816*H816</f>
        <v>0</v>
      </c>
      <c r="AR816" s="149" t="s">
        <v>382</v>
      </c>
      <c r="AT816" s="149" t="s">
        <v>377</v>
      </c>
      <c r="AU816" s="149" t="s">
        <v>83</v>
      </c>
      <c r="AY816" s="17" t="s">
        <v>375</v>
      </c>
      <c r="BE816" s="150">
        <f>IF(N816="základní",J816,0)</f>
        <v>0</v>
      </c>
      <c r="BF816" s="150">
        <f>IF(N816="snížená",J816,0)</f>
        <v>0</v>
      </c>
      <c r="BG816" s="150">
        <f>IF(N816="zákl. přenesená",J816,0)</f>
        <v>0</v>
      </c>
      <c r="BH816" s="150">
        <f>IF(N816="sníž. přenesená",J816,0)</f>
        <v>0</v>
      </c>
      <c r="BI816" s="150">
        <f>IF(N816="nulová",J816,0)</f>
        <v>0</v>
      </c>
      <c r="BJ816" s="17" t="s">
        <v>83</v>
      </c>
      <c r="BK816" s="150">
        <f>ROUND(I816*H816,2)</f>
        <v>0</v>
      </c>
      <c r="BL816" s="17" t="s">
        <v>382</v>
      </c>
      <c r="BM816" s="149" t="s">
        <v>6103</v>
      </c>
    </row>
    <row r="817" spans="2:65" s="12" customFormat="1" ht="11.25" x14ac:dyDescent="0.2">
      <c r="B817" s="151"/>
      <c r="D817" s="152" t="s">
        <v>384</v>
      </c>
      <c r="E817" s="153" t="s">
        <v>1</v>
      </c>
      <c r="F817" s="154" t="s">
        <v>85</v>
      </c>
      <c r="H817" s="155">
        <v>2</v>
      </c>
      <c r="I817" s="156"/>
      <c r="L817" s="151"/>
      <c r="M817" s="157"/>
      <c r="T817" s="158"/>
      <c r="AT817" s="153" t="s">
        <v>384</v>
      </c>
      <c r="AU817" s="153" t="s">
        <v>83</v>
      </c>
      <c r="AV817" s="12" t="s">
        <v>85</v>
      </c>
      <c r="AW817" s="12" t="s">
        <v>32</v>
      </c>
      <c r="AX817" s="12" t="s">
        <v>76</v>
      </c>
      <c r="AY817" s="153" t="s">
        <v>375</v>
      </c>
    </row>
    <row r="818" spans="2:65" s="12" customFormat="1" ht="11.25" x14ac:dyDescent="0.2">
      <c r="B818" s="151"/>
      <c r="D818" s="152" t="s">
        <v>384</v>
      </c>
      <c r="E818" s="153" t="s">
        <v>1</v>
      </c>
      <c r="F818" s="154" t="s">
        <v>93</v>
      </c>
      <c r="H818" s="155">
        <v>3</v>
      </c>
      <c r="I818" s="156"/>
      <c r="L818" s="151"/>
      <c r="M818" s="157"/>
      <c r="T818" s="158"/>
      <c r="AT818" s="153" t="s">
        <v>384</v>
      </c>
      <c r="AU818" s="153" t="s">
        <v>83</v>
      </c>
      <c r="AV818" s="12" t="s">
        <v>85</v>
      </c>
      <c r="AW818" s="12" t="s">
        <v>32</v>
      </c>
      <c r="AX818" s="12" t="s">
        <v>76</v>
      </c>
      <c r="AY818" s="153" t="s">
        <v>375</v>
      </c>
    </row>
    <row r="819" spans="2:65" s="12" customFormat="1" ht="11.25" x14ac:dyDescent="0.2">
      <c r="B819" s="151"/>
      <c r="D819" s="152" t="s">
        <v>384</v>
      </c>
      <c r="E819" s="153" t="s">
        <v>1</v>
      </c>
      <c r="F819" s="154" t="s">
        <v>83</v>
      </c>
      <c r="H819" s="155">
        <v>1</v>
      </c>
      <c r="I819" s="156"/>
      <c r="L819" s="151"/>
      <c r="M819" s="157"/>
      <c r="T819" s="158"/>
      <c r="AT819" s="153" t="s">
        <v>384</v>
      </c>
      <c r="AU819" s="153" t="s">
        <v>83</v>
      </c>
      <c r="AV819" s="12" t="s">
        <v>85</v>
      </c>
      <c r="AW819" s="12" t="s">
        <v>32</v>
      </c>
      <c r="AX819" s="12" t="s">
        <v>76</v>
      </c>
      <c r="AY819" s="153" t="s">
        <v>375</v>
      </c>
    </row>
    <row r="820" spans="2:65" s="12" customFormat="1" ht="11.25" x14ac:dyDescent="0.2">
      <c r="B820" s="151"/>
      <c r="D820" s="152" t="s">
        <v>384</v>
      </c>
      <c r="E820" s="153" t="s">
        <v>1</v>
      </c>
      <c r="F820" s="154" t="s">
        <v>83</v>
      </c>
      <c r="H820" s="155">
        <v>1</v>
      </c>
      <c r="I820" s="156"/>
      <c r="L820" s="151"/>
      <c r="M820" s="157"/>
      <c r="T820" s="158"/>
      <c r="AT820" s="153" t="s">
        <v>384</v>
      </c>
      <c r="AU820" s="153" t="s">
        <v>83</v>
      </c>
      <c r="AV820" s="12" t="s">
        <v>85</v>
      </c>
      <c r="AW820" s="12" t="s">
        <v>32</v>
      </c>
      <c r="AX820" s="12" t="s">
        <v>76</v>
      </c>
      <c r="AY820" s="153" t="s">
        <v>375</v>
      </c>
    </row>
    <row r="821" spans="2:65" s="12" customFormat="1" ht="11.25" x14ac:dyDescent="0.2">
      <c r="B821" s="151"/>
      <c r="D821" s="152" t="s">
        <v>384</v>
      </c>
      <c r="E821" s="153" t="s">
        <v>1</v>
      </c>
      <c r="F821" s="154" t="s">
        <v>85</v>
      </c>
      <c r="H821" s="155">
        <v>2</v>
      </c>
      <c r="I821" s="156"/>
      <c r="L821" s="151"/>
      <c r="M821" s="157"/>
      <c r="T821" s="158"/>
      <c r="AT821" s="153" t="s">
        <v>384</v>
      </c>
      <c r="AU821" s="153" t="s">
        <v>83</v>
      </c>
      <c r="AV821" s="12" t="s">
        <v>85</v>
      </c>
      <c r="AW821" s="12" t="s">
        <v>32</v>
      </c>
      <c r="AX821" s="12" t="s">
        <v>76</v>
      </c>
      <c r="AY821" s="153" t="s">
        <v>375</v>
      </c>
    </row>
    <row r="822" spans="2:65" s="13" customFormat="1" ht="11.25" x14ac:dyDescent="0.2">
      <c r="B822" s="159"/>
      <c r="D822" s="152" t="s">
        <v>384</v>
      </c>
      <c r="E822" s="160" t="s">
        <v>1</v>
      </c>
      <c r="F822" s="161" t="s">
        <v>387</v>
      </c>
      <c r="H822" s="162">
        <v>9</v>
      </c>
      <c r="I822" s="163"/>
      <c r="L822" s="159"/>
      <c r="M822" s="164"/>
      <c r="T822" s="165"/>
      <c r="AT822" s="160" t="s">
        <v>384</v>
      </c>
      <c r="AU822" s="160" t="s">
        <v>83</v>
      </c>
      <c r="AV822" s="13" t="s">
        <v>382</v>
      </c>
      <c r="AW822" s="13" t="s">
        <v>32</v>
      </c>
      <c r="AX822" s="13" t="s">
        <v>83</v>
      </c>
      <c r="AY822" s="160" t="s">
        <v>375</v>
      </c>
    </row>
    <row r="823" spans="2:65" s="14" customFormat="1" ht="11.25" x14ac:dyDescent="0.2">
      <c r="B823" s="166"/>
      <c r="D823" s="152" t="s">
        <v>384</v>
      </c>
      <c r="E823" s="167" t="s">
        <v>1</v>
      </c>
      <c r="F823" s="168" t="s">
        <v>2840</v>
      </c>
      <c r="H823" s="167" t="s">
        <v>1</v>
      </c>
      <c r="I823" s="169"/>
      <c r="L823" s="166"/>
      <c r="M823" s="170"/>
      <c r="T823" s="171"/>
      <c r="AT823" s="167" t="s">
        <v>384</v>
      </c>
      <c r="AU823" s="167" t="s">
        <v>83</v>
      </c>
      <c r="AV823" s="14" t="s">
        <v>83</v>
      </c>
      <c r="AW823" s="14" t="s">
        <v>32</v>
      </c>
      <c r="AX823" s="14" t="s">
        <v>76</v>
      </c>
      <c r="AY823" s="167" t="s">
        <v>375</v>
      </c>
    </row>
    <row r="824" spans="2:65" s="1" customFormat="1" ht="16.5" customHeight="1" x14ac:dyDescent="0.2">
      <c r="B824" s="32"/>
      <c r="C824" s="138" t="s">
        <v>997</v>
      </c>
      <c r="D824" s="138" t="s">
        <v>377</v>
      </c>
      <c r="E824" s="139" t="s">
        <v>6104</v>
      </c>
      <c r="F824" s="140" t="s">
        <v>6105</v>
      </c>
      <c r="G824" s="141" t="s">
        <v>641</v>
      </c>
      <c r="H824" s="142">
        <v>60</v>
      </c>
      <c r="I824" s="143"/>
      <c r="J824" s="144">
        <f>ROUND(I824*H824,2)</f>
        <v>0</v>
      </c>
      <c r="K824" s="140" t="s">
        <v>381</v>
      </c>
      <c r="L824" s="32"/>
      <c r="M824" s="145" t="s">
        <v>1</v>
      </c>
      <c r="N824" s="146" t="s">
        <v>41</v>
      </c>
      <c r="P824" s="147">
        <f>O824*H824</f>
        <v>0</v>
      </c>
      <c r="Q824" s="147">
        <v>0</v>
      </c>
      <c r="R824" s="147">
        <f>Q824*H824</f>
        <v>0</v>
      </c>
      <c r="S824" s="147">
        <v>0</v>
      </c>
      <c r="T824" s="148">
        <f>S824*H824</f>
        <v>0</v>
      </c>
      <c r="AR824" s="149" t="s">
        <v>382</v>
      </c>
      <c r="AT824" s="149" t="s">
        <v>377</v>
      </c>
      <c r="AU824" s="149" t="s">
        <v>83</v>
      </c>
      <c r="AY824" s="17" t="s">
        <v>375</v>
      </c>
      <c r="BE824" s="150">
        <f>IF(N824="základní",J824,0)</f>
        <v>0</v>
      </c>
      <c r="BF824" s="150">
        <f>IF(N824="snížená",J824,0)</f>
        <v>0</v>
      </c>
      <c r="BG824" s="150">
        <f>IF(N824="zákl. přenesená",J824,0)</f>
        <v>0</v>
      </c>
      <c r="BH824" s="150">
        <f>IF(N824="sníž. přenesená",J824,0)</f>
        <v>0</v>
      </c>
      <c r="BI824" s="150">
        <f>IF(N824="nulová",J824,0)</f>
        <v>0</v>
      </c>
      <c r="BJ824" s="17" t="s">
        <v>83</v>
      </c>
      <c r="BK824" s="150">
        <f>ROUND(I824*H824,2)</f>
        <v>0</v>
      </c>
      <c r="BL824" s="17" t="s">
        <v>382</v>
      </c>
      <c r="BM824" s="149" t="s">
        <v>6106</v>
      </c>
    </row>
    <row r="825" spans="2:65" s="12" customFormat="1" ht="11.25" x14ac:dyDescent="0.2">
      <c r="B825" s="151"/>
      <c r="D825" s="152" t="s">
        <v>384</v>
      </c>
      <c r="E825" s="153" t="s">
        <v>1</v>
      </c>
      <c r="F825" s="154" t="s">
        <v>529</v>
      </c>
      <c r="H825" s="155">
        <v>20</v>
      </c>
      <c r="I825" s="156"/>
      <c r="L825" s="151"/>
      <c r="M825" s="157"/>
      <c r="T825" s="158"/>
      <c r="AT825" s="153" t="s">
        <v>384</v>
      </c>
      <c r="AU825" s="153" t="s">
        <v>83</v>
      </c>
      <c r="AV825" s="12" t="s">
        <v>85</v>
      </c>
      <c r="AW825" s="12" t="s">
        <v>32</v>
      </c>
      <c r="AX825" s="12" t="s">
        <v>76</v>
      </c>
      <c r="AY825" s="153" t="s">
        <v>375</v>
      </c>
    </row>
    <row r="826" spans="2:65" s="12" customFormat="1" ht="11.25" x14ac:dyDescent="0.2">
      <c r="B826" s="151"/>
      <c r="D826" s="152" t="s">
        <v>384</v>
      </c>
      <c r="E826" s="153" t="s">
        <v>1</v>
      </c>
      <c r="F826" s="154" t="s">
        <v>529</v>
      </c>
      <c r="H826" s="155">
        <v>20</v>
      </c>
      <c r="I826" s="156"/>
      <c r="L826" s="151"/>
      <c r="M826" s="157"/>
      <c r="T826" s="158"/>
      <c r="AT826" s="153" t="s">
        <v>384</v>
      </c>
      <c r="AU826" s="153" t="s">
        <v>83</v>
      </c>
      <c r="AV826" s="12" t="s">
        <v>85</v>
      </c>
      <c r="AW826" s="12" t="s">
        <v>32</v>
      </c>
      <c r="AX826" s="12" t="s">
        <v>76</v>
      </c>
      <c r="AY826" s="153" t="s">
        <v>375</v>
      </c>
    </row>
    <row r="827" spans="2:65" s="12" customFormat="1" ht="11.25" x14ac:dyDescent="0.2">
      <c r="B827" s="151"/>
      <c r="D827" s="152" t="s">
        <v>384</v>
      </c>
      <c r="E827" s="153" t="s">
        <v>1</v>
      </c>
      <c r="F827" s="154" t="s">
        <v>529</v>
      </c>
      <c r="H827" s="155">
        <v>20</v>
      </c>
      <c r="I827" s="156"/>
      <c r="L827" s="151"/>
      <c r="M827" s="157"/>
      <c r="T827" s="158"/>
      <c r="AT827" s="153" t="s">
        <v>384</v>
      </c>
      <c r="AU827" s="153" t="s">
        <v>83</v>
      </c>
      <c r="AV827" s="12" t="s">
        <v>85</v>
      </c>
      <c r="AW827" s="12" t="s">
        <v>32</v>
      </c>
      <c r="AX827" s="12" t="s">
        <v>76</v>
      </c>
      <c r="AY827" s="153" t="s">
        <v>375</v>
      </c>
    </row>
    <row r="828" spans="2:65" s="13" customFormat="1" ht="11.25" x14ac:dyDescent="0.2">
      <c r="B828" s="159"/>
      <c r="D828" s="152" t="s">
        <v>384</v>
      </c>
      <c r="E828" s="160" t="s">
        <v>1</v>
      </c>
      <c r="F828" s="161" t="s">
        <v>387</v>
      </c>
      <c r="H828" s="162">
        <v>60</v>
      </c>
      <c r="I828" s="163"/>
      <c r="L828" s="159"/>
      <c r="M828" s="164"/>
      <c r="T828" s="165"/>
      <c r="AT828" s="160" t="s">
        <v>384</v>
      </c>
      <c r="AU828" s="160" t="s">
        <v>83</v>
      </c>
      <c r="AV828" s="13" t="s">
        <v>382</v>
      </c>
      <c r="AW828" s="13" t="s">
        <v>32</v>
      </c>
      <c r="AX828" s="13" t="s">
        <v>83</v>
      </c>
      <c r="AY828" s="160" t="s">
        <v>375</v>
      </c>
    </row>
    <row r="829" spans="2:65" s="14" customFormat="1" ht="11.25" x14ac:dyDescent="0.2">
      <c r="B829" s="166"/>
      <c r="D829" s="152" t="s">
        <v>384</v>
      </c>
      <c r="E829" s="167" t="s">
        <v>1</v>
      </c>
      <c r="F829" s="168" t="s">
        <v>2840</v>
      </c>
      <c r="H829" s="167" t="s">
        <v>1</v>
      </c>
      <c r="I829" s="169"/>
      <c r="L829" s="166"/>
      <c r="M829" s="170"/>
      <c r="T829" s="171"/>
      <c r="AT829" s="167" t="s">
        <v>384</v>
      </c>
      <c r="AU829" s="167" t="s">
        <v>83</v>
      </c>
      <c r="AV829" s="14" t="s">
        <v>83</v>
      </c>
      <c r="AW829" s="14" t="s">
        <v>32</v>
      </c>
      <c r="AX829" s="14" t="s">
        <v>76</v>
      </c>
      <c r="AY829" s="167" t="s">
        <v>375</v>
      </c>
    </row>
    <row r="830" spans="2:65" s="1" customFormat="1" ht="21.75" customHeight="1" x14ac:dyDescent="0.2">
      <c r="B830" s="32"/>
      <c r="C830" s="138" t="s">
        <v>1005</v>
      </c>
      <c r="D830" s="138" t="s">
        <v>377</v>
      </c>
      <c r="E830" s="139" t="s">
        <v>3047</v>
      </c>
      <c r="F830" s="140" t="s">
        <v>3048</v>
      </c>
      <c r="G830" s="141" t="s">
        <v>641</v>
      </c>
      <c r="H830" s="142">
        <v>102</v>
      </c>
      <c r="I830" s="143"/>
      <c r="J830" s="144">
        <f>ROUND(I830*H830,2)</f>
        <v>0</v>
      </c>
      <c r="K830" s="140" t="s">
        <v>381</v>
      </c>
      <c r="L830" s="32"/>
      <c r="M830" s="145" t="s">
        <v>1</v>
      </c>
      <c r="N830" s="146" t="s">
        <v>41</v>
      </c>
      <c r="P830" s="147">
        <f>O830*H830</f>
        <v>0</v>
      </c>
      <c r="Q830" s="147">
        <v>0</v>
      </c>
      <c r="R830" s="147">
        <f>Q830*H830</f>
        <v>0</v>
      </c>
      <c r="S830" s="147">
        <v>0</v>
      </c>
      <c r="T830" s="148">
        <f>S830*H830</f>
        <v>0</v>
      </c>
      <c r="AR830" s="149" t="s">
        <v>382</v>
      </c>
      <c r="AT830" s="149" t="s">
        <v>377</v>
      </c>
      <c r="AU830" s="149" t="s">
        <v>83</v>
      </c>
      <c r="AY830" s="17" t="s">
        <v>375</v>
      </c>
      <c r="BE830" s="150">
        <f>IF(N830="základní",J830,0)</f>
        <v>0</v>
      </c>
      <c r="BF830" s="150">
        <f>IF(N830="snížená",J830,0)</f>
        <v>0</v>
      </c>
      <c r="BG830" s="150">
        <f>IF(N830="zákl. přenesená",J830,0)</f>
        <v>0</v>
      </c>
      <c r="BH830" s="150">
        <f>IF(N830="sníž. přenesená",J830,0)</f>
        <v>0</v>
      </c>
      <c r="BI830" s="150">
        <f>IF(N830="nulová",J830,0)</f>
        <v>0</v>
      </c>
      <c r="BJ830" s="17" t="s">
        <v>83</v>
      </c>
      <c r="BK830" s="150">
        <f>ROUND(I830*H830,2)</f>
        <v>0</v>
      </c>
      <c r="BL830" s="17" t="s">
        <v>382</v>
      </c>
      <c r="BM830" s="149" t="s">
        <v>6107</v>
      </c>
    </row>
    <row r="831" spans="2:65" s="12" customFormat="1" ht="11.25" x14ac:dyDescent="0.2">
      <c r="B831" s="151"/>
      <c r="D831" s="152" t="s">
        <v>384</v>
      </c>
      <c r="E831" s="153" t="s">
        <v>1</v>
      </c>
      <c r="F831" s="154" t="s">
        <v>529</v>
      </c>
      <c r="H831" s="155">
        <v>20</v>
      </c>
      <c r="I831" s="156"/>
      <c r="L831" s="151"/>
      <c r="M831" s="157"/>
      <c r="T831" s="158"/>
      <c r="AT831" s="153" t="s">
        <v>384</v>
      </c>
      <c r="AU831" s="153" t="s">
        <v>83</v>
      </c>
      <c r="AV831" s="12" t="s">
        <v>85</v>
      </c>
      <c r="AW831" s="12" t="s">
        <v>32</v>
      </c>
      <c r="AX831" s="12" t="s">
        <v>76</v>
      </c>
      <c r="AY831" s="153" t="s">
        <v>375</v>
      </c>
    </row>
    <row r="832" spans="2:65" s="12" customFormat="1" ht="11.25" x14ac:dyDescent="0.2">
      <c r="B832" s="151"/>
      <c r="D832" s="152" t="s">
        <v>384</v>
      </c>
      <c r="E832" s="153" t="s">
        <v>1</v>
      </c>
      <c r="F832" s="154" t="s">
        <v>577</v>
      </c>
      <c r="H832" s="155">
        <v>30</v>
      </c>
      <c r="I832" s="156"/>
      <c r="L832" s="151"/>
      <c r="M832" s="157"/>
      <c r="T832" s="158"/>
      <c r="AT832" s="153" t="s">
        <v>384</v>
      </c>
      <c r="AU832" s="153" t="s">
        <v>83</v>
      </c>
      <c r="AV832" s="12" t="s">
        <v>85</v>
      </c>
      <c r="AW832" s="12" t="s">
        <v>32</v>
      </c>
      <c r="AX832" s="12" t="s">
        <v>76</v>
      </c>
      <c r="AY832" s="153" t="s">
        <v>375</v>
      </c>
    </row>
    <row r="833" spans="2:65" s="12" customFormat="1" ht="11.25" x14ac:dyDescent="0.2">
      <c r="B833" s="151"/>
      <c r="D833" s="152" t="s">
        <v>384</v>
      </c>
      <c r="E833" s="153" t="s">
        <v>1</v>
      </c>
      <c r="F833" s="154" t="s">
        <v>529</v>
      </c>
      <c r="H833" s="155">
        <v>20</v>
      </c>
      <c r="I833" s="156"/>
      <c r="L833" s="151"/>
      <c r="M833" s="157"/>
      <c r="T833" s="158"/>
      <c r="AT833" s="153" t="s">
        <v>384</v>
      </c>
      <c r="AU833" s="153" t="s">
        <v>83</v>
      </c>
      <c r="AV833" s="12" t="s">
        <v>85</v>
      </c>
      <c r="AW833" s="12" t="s">
        <v>32</v>
      </c>
      <c r="AX833" s="12" t="s">
        <v>76</v>
      </c>
      <c r="AY833" s="153" t="s">
        <v>375</v>
      </c>
    </row>
    <row r="834" spans="2:65" s="12" customFormat="1" ht="11.25" x14ac:dyDescent="0.2">
      <c r="B834" s="151"/>
      <c r="D834" s="152" t="s">
        <v>384</v>
      </c>
      <c r="E834" s="153" t="s">
        <v>1</v>
      </c>
      <c r="F834" s="154" t="s">
        <v>577</v>
      </c>
      <c r="H834" s="155">
        <v>30</v>
      </c>
      <c r="I834" s="156"/>
      <c r="L834" s="151"/>
      <c r="M834" s="157"/>
      <c r="T834" s="158"/>
      <c r="AT834" s="153" t="s">
        <v>384</v>
      </c>
      <c r="AU834" s="153" t="s">
        <v>83</v>
      </c>
      <c r="AV834" s="12" t="s">
        <v>85</v>
      </c>
      <c r="AW834" s="12" t="s">
        <v>32</v>
      </c>
      <c r="AX834" s="12" t="s">
        <v>76</v>
      </c>
      <c r="AY834" s="153" t="s">
        <v>375</v>
      </c>
    </row>
    <row r="835" spans="2:65" s="12" customFormat="1" ht="11.25" x14ac:dyDescent="0.2">
      <c r="B835" s="151"/>
      <c r="D835" s="152" t="s">
        <v>384</v>
      </c>
      <c r="E835" s="153" t="s">
        <v>1</v>
      </c>
      <c r="F835" s="154" t="s">
        <v>85</v>
      </c>
      <c r="H835" s="155">
        <v>2</v>
      </c>
      <c r="I835" s="156"/>
      <c r="L835" s="151"/>
      <c r="M835" s="157"/>
      <c r="T835" s="158"/>
      <c r="AT835" s="153" t="s">
        <v>384</v>
      </c>
      <c r="AU835" s="153" t="s">
        <v>83</v>
      </c>
      <c r="AV835" s="12" t="s">
        <v>85</v>
      </c>
      <c r="AW835" s="12" t="s">
        <v>32</v>
      </c>
      <c r="AX835" s="12" t="s">
        <v>76</v>
      </c>
      <c r="AY835" s="153" t="s">
        <v>375</v>
      </c>
    </row>
    <row r="836" spans="2:65" s="13" customFormat="1" ht="11.25" x14ac:dyDescent="0.2">
      <c r="B836" s="159"/>
      <c r="D836" s="152" t="s">
        <v>384</v>
      </c>
      <c r="E836" s="160" t="s">
        <v>1</v>
      </c>
      <c r="F836" s="161" t="s">
        <v>387</v>
      </c>
      <c r="H836" s="162">
        <v>102</v>
      </c>
      <c r="I836" s="163"/>
      <c r="L836" s="159"/>
      <c r="M836" s="164"/>
      <c r="T836" s="165"/>
      <c r="AT836" s="160" t="s">
        <v>384</v>
      </c>
      <c r="AU836" s="160" t="s">
        <v>83</v>
      </c>
      <c r="AV836" s="13" t="s">
        <v>382</v>
      </c>
      <c r="AW836" s="13" t="s">
        <v>32</v>
      </c>
      <c r="AX836" s="13" t="s">
        <v>83</v>
      </c>
      <c r="AY836" s="160" t="s">
        <v>375</v>
      </c>
    </row>
    <row r="837" spans="2:65" s="14" customFormat="1" ht="11.25" x14ac:dyDescent="0.2">
      <c r="B837" s="166"/>
      <c r="D837" s="152" t="s">
        <v>384</v>
      </c>
      <c r="E837" s="167" t="s">
        <v>1</v>
      </c>
      <c r="F837" s="168" t="s">
        <v>2840</v>
      </c>
      <c r="H837" s="167" t="s">
        <v>1</v>
      </c>
      <c r="I837" s="169"/>
      <c r="L837" s="166"/>
      <c r="M837" s="170"/>
      <c r="T837" s="171"/>
      <c r="AT837" s="167" t="s">
        <v>384</v>
      </c>
      <c r="AU837" s="167" t="s">
        <v>83</v>
      </c>
      <c r="AV837" s="14" t="s">
        <v>83</v>
      </c>
      <c r="AW837" s="14" t="s">
        <v>32</v>
      </c>
      <c r="AX837" s="14" t="s">
        <v>76</v>
      </c>
      <c r="AY837" s="167" t="s">
        <v>375</v>
      </c>
    </row>
    <row r="838" spans="2:65" s="1" customFormat="1" ht="21.75" customHeight="1" x14ac:dyDescent="0.2">
      <c r="B838" s="32"/>
      <c r="C838" s="138" t="s">
        <v>1012</v>
      </c>
      <c r="D838" s="138" t="s">
        <v>377</v>
      </c>
      <c r="E838" s="139" t="s">
        <v>3050</v>
      </c>
      <c r="F838" s="140" t="s">
        <v>3051</v>
      </c>
      <c r="G838" s="141" t="s">
        <v>641</v>
      </c>
      <c r="H838" s="142">
        <v>222</v>
      </c>
      <c r="I838" s="143"/>
      <c r="J838" s="144">
        <f>ROUND(I838*H838,2)</f>
        <v>0</v>
      </c>
      <c r="K838" s="140" t="s">
        <v>381</v>
      </c>
      <c r="L838" s="32"/>
      <c r="M838" s="145" t="s">
        <v>1</v>
      </c>
      <c r="N838" s="146" t="s">
        <v>41</v>
      </c>
      <c r="P838" s="147">
        <f>O838*H838</f>
        <v>0</v>
      </c>
      <c r="Q838" s="147">
        <v>0</v>
      </c>
      <c r="R838" s="147">
        <f>Q838*H838</f>
        <v>0</v>
      </c>
      <c r="S838" s="147">
        <v>0</v>
      </c>
      <c r="T838" s="148">
        <f>S838*H838</f>
        <v>0</v>
      </c>
      <c r="AR838" s="149" t="s">
        <v>382</v>
      </c>
      <c r="AT838" s="149" t="s">
        <v>377</v>
      </c>
      <c r="AU838" s="149" t="s">
        <v>83</v>
      </c>
      <c r="AY838" s="17" t="s">
        <v>375</v>
      </c>
      <c r="BE838" s="150">
        <f>IF(N838="základní",J838,0)</f>
        <v>0</v>
      </c>
      <c r="BF838" s="150">
        <f>IF(N838="snížená",J838,0)</f>
        <v>0</v>
      </c>
      <c r="BG838" s="150">
        <f>IF(N838="zákl. přenesená",J838,0)</f>
        <v>0</v>
      </c>
      <c r="BH838" s="150">
        <f>IF(N838="sníž. přenesená",J838,0)</f>
        <v>0</v>
      </c>
      <c r="BI838" s="150">
        <f>IF(N838="nulová",J838,0)</f>
        <v>0</v>
      </c>
      <c r="BJ838" s="17" t="s">
        <v>83</v>
      </c>
      <c r="BK838" s="150">
        <f>ROUND(I838*H838,2)</f>
        <v>0</v>
      </c>
      <c r="BL838" s="17" t="s">
        <v>382</v>
      </c>
      <c r="BM838" s="149" t="s">
        <v>6108</v>
      </c>
    </row>
    <row r="839" spans="2:65" s="12" customFormat="1" ht="11.25" x14ac:dyDescent="0.2">
      <c r="B839" s="151"/>
      <c r="D839" s="152" t="s">
        <v>384</v>
      </c>
      <c r="E839" s="153" t="s">
        <v>1</v>
      </c>
      <c r="F839" s="154" t="s">
        <v>7</v>
      </c>
      <c r="H839" s="155">
        <v>21</v>
      </c>
      <c r="I839" s="156"/>
      <c r="L839" s="151"/>
      <c r="M839" s="157"/>
      <c r="T839" s="158"/>
      <c r="AT839" s="153" t="s">
        <v>384</v>
      </c>
      <c r="AU839" s="153" t="s">
        <v>83</v>
      </c>
      <c r="AV839" s="12" t="s">
        <v>85</v>
      </c>
      <c r="AW839" s="12" t="s">
        <v>32</v>
      </c>
      <c r="AX839" s="12" t="s">
        <v>76</v>
      </c>
      <c r="AY839" s="153" t="s">
        <v>375</v>
      </c>
    </row>
    <row r="840" spans="2:65" s="12" customFormat="1" ht="11.25" x14ac:dyDescent="0.2">
      <c r="B840" s="151"/>
      <c r="D840" s="152" t="s">
        <v>384</v>
      </c>
      <c r="E840" s="153" t="s">
        <v>1</v>
      </c>
      <c r="F840" s="154" t="s">
        <v>545</v>
      </c>
      <c r="H840" s="155">
        <v>23</v>
      </c>
      <c r="I840" s="156"/>
      <c r="L840" s="151"/>
      <c r="M840" s="157"/>
      <c r="T840" s="158"/>
      <c r="AT840" s="153" t="s">
        <v>384</v>
      </c>
      <c r="AU840" s="153" t="s">
        <v>83</v>
      </c>
      <c r="AV840" s="12" t="s">
        <v>85</v>
      </c>
      <c r="AW840" s="12" t="s">
        <v>32</v>
      </c>
      <c r="AX840" s="12" t="s">
        <v>76</v>
      </c>
      <c r="AY840" s="153" t="s">
        <v>375</v>
      </c>
    </row>
    <row r="841" spans="2:65" s="12" customFormat="1" ht="11.25" x14ac:dyDescent="0.2">
      <c r="B841" s="151"/>
      <c r="D841" s="152" t="s">
        <v>384</v>
      </c>
      <c r="E841" s="153" t="s">
        <v>1</v>
      </c>
      <c r="F841" s="154" t="s">
        <v>778</v>
      </c>
      <c r="H841" s="155">
        <v>56</v>
      </c>
      <c r="I841" s="156"/>
      <c r="L841" s="151"/>
      <c r="M841" s="157"/>
      <c r="T841" s="158"/>
      <c r="AT841" s="153" t="s">
        <v>384</v>
      </c>
      <c r="AU841" s="153" t="s">
        <v>83</v>
      </c>
      <c r="AV841" s="12" t="s">
        <v>85</v>
      </c>
      <c r="AW841" s="12" t="s">
        <v>32</v>
      </c>
      <c r="AX841" s="12" t="s">
        <v>76</v>
      </c>
      <c r="AY841" s="153" t="s">
        <v>375</v>
      </c>
    </row>
    <row r="842" spans="2:65" s="12" customFormat="1" ht="11.25" x14ac:dyDescent="0.2">
      <c r="B842" s="151"/>
      <c r="D842" s="152" t="s">
        <v>384</v>
      </c>
      <c r="E842" s="153" t="s">
        <v>1</v>
      </c>
      <c r="F842" s="154" t="s">
        <v>997</v>
      </c>
      <c r="H842" s="155">
        <v>85</v>
      </c>
      <c r="I842" s="156"/>
      <c r="L842" s="151"/>
      <c r="M842" s="157"/>
      <c r="T842" s="158"/>
      <c r="AT842" s="153" t="s">
        <v>384</v>
      </c>
      <c r="AU842" s="153" t="s">
        <v>83</v>
      </c>
      <c r="AV842" s="12" t="s">
        <v>85</v>
      </c>
      <c r="AW842" s="12" t="s">
        <v>32</v>
      </c>
      <c r="AX842" s="12" t="s">
        <v>76</v>
      </c>
      <c r="AY842" s="153" t="s">
        <v>375</v>
      </c>
    </row>
    <row r="843" spans="2:65" s="12" customFormat="1" ht="11.25" x14ac:dyDescent="0.2">
      <c r="B843" s="151"/>
      <c r="D843" s="152" t="s">
        <v>384</v>
      </c>
      <c r="E843" s="153" t="s">
        <v>1</v>
      </c>
      <c r="F843" s="154" t="s">
        <v>404</v>
      </c>
      <c r="H843" s="155">
        <v>5</v>
      </c>
      <c r="I843" s="156"/>
      <c r="L843" s="151"/>
      <c r="M843" s="157"/>
      <c r="T843" s="158"/>
      <c r="AT843" s="153" t="s">
        <v>384</v>
      </c>
      <c r="AU843" s="153" t="s">
        <v>83</v>
      </c>
      <c r="AV843" s="12" t="s">
        <v>85</v>
      </c>
      <c r="AW843" s="12" t="s">
        <v>32</v>
      </c>
      <c r="AX843" s="12" t="s">
        <v>76</v>
      </c>
      <c r="AY843" s="153" t="s">
        <v>375</v>
      </c>
    </row>
    <row r="844" spans="2:65" s="12" customFormat="1" ht="11.25" x14ac:dyDescent="0.2">
      <c r="B844" s="151"/>
      <c r="D844" s="152" t="s">
        <v>384</v>
      </c>
      <c r="E844" s="153" t="s">
        <v>1</v>
      </c>
      <c r="F844" s="154" t="s">
        <v>435</v>
      </c>
      <c r="H844" s="155">
        <v>10</v>
      </c>
      <c r="I844" s="156"/>
      <c r="L844" s="151"/>
      <c r="M844" s="157"/>
      <c r="T844" s="158"/>
      <c r="AT844" s="153" t="s">
        <v>384</v>
      </c>
      <c r="AU844" s="153" t="s">
        <v>83</v>
      </c>
      <c r="AV844" s="12" t="s">
        <v>85</v>
      </c>
      <c r="AW844" s="12" t="s">
        <v>32</v>
      </c>
      <c r="AX844" s="12" t="s">
        <v>76</v>
      </c>
      <c r="AY844" s="153" t="s">
        <v>375</v>
      </c>
    </row>
    <row r="845" spans="2:65" s="12" customFormat="1" ht="11.25" x14ac:dyDescent="0.2">
      <c r="B845" s="151"/>
      <c r="D845" s="152" t="s">
        <v>384</v>
      </c>
      <c r="E845" s="153" t="s">
        <v>1</v>
      </c>
      <c r="F845" s="154" t="s">
        <v>540</v>
      </c>
      <c r="H845" s="155">
        <v>22</v>
      </c>
      <c r="I845" s="156"/>
      <c r="L845" s="151"/>
      <c r="M845" s="157"/>
      <c r="T845" s="158"/>
      <c r="AT845" s="153" t="s">
        <v>384</v>
      </c>
      <c r="AU845" s="153" t="s">
        <v>83</v>
      </c>
      <c r="AV845" s="12" t="s">
        <v>85</v>
      </c>
      <c r="AW845" s="12" t="s">
        <v>32</v>
      </c>
      <c r="AX845" s="12" t="s">
        <v>76</v>
      </c>
      <c r="AY845" s="153" t="s">
        <v>375</v>
      </c>
    </row>
    <row r="846" spans="2:65" s="13" customFormat="1" ht="11.25" x14ac:dyDescent="0.2">
      <c r="B846" s="159"/>
      <c r="D846" s="152" t="s">
        <v>384</v>
      </c>
      <c r="E846" s="160" t="s">
        <v>1</v>
      </c>
      <c r="F846" s="161" t="s">
        <v>387</v>
      </c>
      <c r="H846" s="162">
        <v>222</v>
      </c>
      <c r="I846" s="163"/>
      <c r="L846" s="159"/>
      <c r="M846" s="164"/>
      <c r="T846" s="165"/>
      <c r="AT846" s="160" t="s">
        <v>384</v>
      </c>
      <c r="AU846" s="160" t="s">
        <v>83</v>
      </c>
      <c r="AV846" s="13" t="s">
        <v>382</v>
      </c>
      <c r="AW846" s="13" t="s">
        <v>32</v>
      </c>
      <c r="AX846" s="13" t="s">
        <v>83</v>
      </c>
      <c r="AY846" s="160" t="s">
        <v>375</v>
      </c>
    </row>
    <row r="847" spans="2:65" s="14" customFormat="1" ht="11.25" x14ac:dyDescent="0.2">
      <c r="B847" s="166"/>
      <c r="D847" s="152" t="s">
        <v>384</v>
      </c>
      <c r="E847" s="167" t="s">
        <v>1</v>
      </c>
      <c r="F847" s="168" t="s">
        <v>2840</v>
      </c>
      <c r="H847" s="167" t="s">
        <v>1</v>
      </c>
      <c r="I847" s="169"/>
      <c r="L847" s="166"/>
      <c r="M847" s="170"/>
      <c r="T847" s="171"/>
      <c r="AT847" s="167" t="s">
        <v>384</v>
      </c>
      <c r="AU847" s="167" t="s">
        <v>83</v>
      </c>
      <c r="AV847" s="14" t="s">
        <v>83</v>
      </c>
      <c r="AW847" s="14" t="s">
        <v>32</v>
      </c>
      <c r="AX847" s="14" t="s">
        <v>76</v>
      </c>
      <c r="AY847" s="167" t="s">
        <v>375</v>
      </c>
    </row>
    <row r="848" spans="2:65" s="1" customFormat="1" ht="21.75" customHeight="1" x14ac:dyDescent="0.2">
      <c r="B848" s="32"/>
      <c r="C848" s="138" t="s">
        <v>1025</v>
      </c>
      <c r="D848" s="138" t="s">
        <v>377</v>
      </c>
      <c r="E848" s="139" t="s">
        <v>3053</v>
      </c>
      <c r="F848" s="140" t="s">
        <v>3054</v>
      </c>
      <c r="G848" s="141" t="s">
        <v>641</v>
      </c>
      <c r="H848" s="142">
        <v>120</v>
      </c>
      <c r="I848" s="143"/>
      <c r="J848" s="144">
        <f>ROUND(I848*H848,2)</f>
        <v>0</v>
      </c>
      <c r="K848" s="140" t="s">
        <v>381</v>
      </c>
      <c r="L848" s="32"/>
      <c r="M848" s="145" t="s">
        <v>1</v>
      </c>
      <c r="N848" s="146" t="s">
        <v>41</v>
      </c>
      <c r="P848" s="147">
        <f>O848*H848</f>
        <v>0</v>
      </c>
      <c r="Q848" s="147">
        <v>0</v>
      </c>
      <c r="R848" s="147">
        <f>Q848*H848</f>
        <v>0</v>
      </c>
      <c r="S848" s="147">
        <v>0</v>
      </c>
      <c r="T848" s="148">
        <f>S848*H848</f>
        <v>0</v>
      </c>
      <c r="AR848" s="149" t="s">
        <v>382</v>
      </c>
      <c r="AT848" s="149" t="s">
        <v>377</v>
      </c>
      <c r="AU848" s="149" t="s">
        <v>83</v>
      </c>
      <c r="AY848" s="17" t="s">
        <v>375</v>
      </c>
      <c r="BE848" s="150">
        <f>IF(N848="základní",J848,0)</f>
        <v>0</v>
      </c>
      <c r="BF848" s="150">
        <f>IF(N848="snížená",J848,0)</f>
        <v>0</v>
      </c>
      <c r="BG848" s="150">
        <f>IF(N848="zákl. přenesená",J848,0)</f>
        <v>0</v>
      </c>
      <c r="BH848" s="150">
        <f>IF(N848="sníž. přenesená",J848,0)</f>
        <v>0</v>
      </c>
      <c r="BI848" s="150">
        <f>IF(N848="nulová",J848,0)</f>
        <v>0</v>
      </c>
      <c r="BJ848" s="17" t="s">
        <v>83</v>
      </c>
      <c r="BK848" s="150">
        <f>ROUND(I848*H848,2)</f>
        <v>0</v>
      </c>
      <c r="BL848" s="17" t="s">
        <v>382</v>
      </c>
      <c r="BM848" s="149" t="s">
        <v>6109</v>
      </c>
    </row>
    <row r="849" spans="2:65" s="12" customFormat="1" ht="11.25" x14ac:dyDescent="0.2">
      <c r="B849" s="151"/>
      <c r="D849" s="152" t="s">
        <v>384</v>
      </c>
      <c r="E849" s="153" t="s">
        <v>1</v>
      </c>
      <c r="F849" s="154" t="s">
        <v>529</v>
      </c>
      <c r="H849" s="155">
        <v>20</v>
      </c>
      <c r="I849" s="156"/>
      <c r="L849" s="151"/>
      <c r="M849" s="157"/>
      <c r="T849" s="158"/>
      <c r="AT849" s="153" t="s">
        <v>384</v>
      </c>
      <c r="AU849" s="153" t="s">
        <v>83</v>
      </c>
      <c r="AV849" s="12" t="s">
        <v>85</v>
      </c>
      <c r="AW849" s="12" t="s">
        <v>32</v>
      </c>
      <c r="AX849" s="12" t="s">
        <v>76</v>
      </c>
      <c r="AY849" s="153" t="s">
        <v>375</v>
      </c>
    </row>
    <row r="850" spans="2:65" s="12" customFormat="1" ht="11.25" x14ac:dyDescent="0.2">
      <c r="B850" s="151"/>
      <c r="D850" s="152" t="s">
        <v>384</v>
      </c>
      <c r="E850" s="153" t="s">
        <v>1</v>
      </c>
      <c r="F850" s="154" t="s">
        <v>529</v>
      </c>
      <c r="H850" s="155">
        <v>20</v>
      </c>
      <c r="I850" s="156"/>
      <c r="L850" s="151"/>
      <c r="M850" s="157"/>
      <c r="T850" s="158"/>
      <c r="AT850" s="153" t="s">
        <v>384</v>
      </c>
      <c r="AU850" s="153" t="s">
        <v>83</v>
      </c>
      <c r="AV850" s="12" t="s">
        <v>85</v>
      </c>
      <c r="AW850" s="12" t="s">
        <v>32</v>
      </c>
      <c r="AX850" s="12" t="s">
        <v>76</v>
      </c>
      <c r="AY850" s="153" t="s">
        <v>375</v>
      </c>
    </row>
    <row r="851" spans="2:65" s="12" customFormat="1" ht="11.25" x14ac:dyDescent="0.2">
      <c r="B851" s="151"/>
      <c r="D851" s="152" t="s">
        <v>384</v>
      </c>
      <c r="E851" s="153" t="s">
        <v>1</v>
      </c>
      <c r="F851" s="154" t="s">
        <v>577</v>
      </c>
      <c r="H851" s="155">
        <v>30</v>
      </c>
      <c r="I851" s="156"/>
      <c r="L851" s="151"/>
      <c r="M851" s="157"/>
      <c r="T851" s="158"/>
      <c r="AT851" s="153" t="s">
        <v>384</v>
      </c>
      <c r="AU851" s="153" t="s">
        <v>83</v>
      </c>
      <c r="AV851" s="12" t="s">
        <v>85</v>
      </c>
      <c r="AW851" s="12" t="s">
        <v>32</v>
      </c>
      <c r="AX851" s="12" t="s">
        <v>76</v>
      </c>
      <c r="AY851" s="153" t="s">
        <v>375</v>
      </c>
    </row>
    <row r="852" spans="2:65" s="12" customFormat="1" ht="11.25" x14ac:dyDescent="0.2">
      <c r="B852" s="151"/>
      <c r="D852" s="152" t="s">
        <v>384</v>
      </c>
      <c r="E852" s="153" t="s">
        <v>1</v>
      </c>
      <c r="F852" s="154" t="s">
        <v>713</v>
      </c>
      <c r="H852" s="155">
        <v>50</v>
      </c>
      <c r="I852" s="156"/>
      <c r="L852" s="151"/>
      <c r="M852" s="157"/>
      <c r="T852" s="158"/>
      <c r="AT852" s="153" t="s">
        <v>384</v>
      </c>
      <c r="AU852" s="153" t="s">
        <v>83</v>
      </c>
      <c r="AV852" s="12" t="s">
        <v>85</v>
      </c>
      <c r="AW852" s="12" t="s">
        <v>32</v>
      </c>
      <c r="AX852" s="12" t="s">
        <v>76</v>
      </c>
      <c r="AY852" s="153" t="s">
        <v>375</v>
      </c>
    </row>
    <row r="853" spans="2:65" s="13" customFormat="1" ht="11.25" x14ac:dyDescent="0.2">
      <c r="B853" s="159"/>
      <c r="D853" s="152" t="s">
        <v>384</v>
      </c>
      <c r="E853" s="160" t="s">
        <v>1</v>
      </c>
      <c r="F853" s="161" t="s">
        <v>387</v>
      </c>
      <c r="H853" s="162">
        <v>120</v>
      </c>
      <c r="I853" s="163"/>
      <c r="L853" s="159"/>
      <c r="M853" s="164"/>
      <c r="T853" s="165"/>
      <c r="AT853" s="160" t="s">
        <v>384</v>
      </c>
      <c r="AU853" s="160" t="s">
        <v>83</v>
      </c>
      <c r="AV853" s="13" t="s">
        <v>382</v>
      </c>
      <c r="AW853" s="13" t="s">
        <v>32</v>
      </c>
      <c r="AX853" s="13" t="s">
        <v>83</v>
      </c>
      <c r="AY853" s="160" t="s">
        <v>375</v>
      </c>
    </row>
    <row r="854" spans="2:65" s="14" customFormat="1" ht="11.25" x14ac:dyDescent="0.2">
      <c r="B854" s="166"/>
      <c r="D854" s="152" t="s">
        <v>384</v>
      </c>
      <c r="E854" s="167" t="s">
        <v>1</v>
      </c>
      <c r="F854" s="168" t="s">
        <v>2840</v>
      </c>
      <c r="H854" s="167" t="s">
        <v>1</v>
      </c>
      <c r="I854" s="169"/>
      <c r="L854" s="166"/>
      <c r="M854" s="170"/>
      <c r="T854" s="171"/>
      <c r="AT854" s="167" t="s">
        <v>384</v>
      </c>
      <c r="AU854" s="167" t="s">
        <v>83</v>
      </c>
      <c r="AV854" s="14" t="s">
        <v>83</v>
      </c>
      <c r="AW854" s="14" t="s">
        <v>32</v>
      </c>
      <c r="AX854" s="14" t="s">
        <v>76</v>
      </c>
      <c r="AY854" s="167" t="s">
        <v>375</v>
      </c>
    </row>
    <row r="855" spans="2:65" s="1" customFormat="1" ht="21.75" customHeight="1" x14ac:dyDescent="0.2">
      <c r="B855" s="32"/>
      <c r="C855" s="138" t="s">
        <v>1033</v>
      </c>
      <c r="D855" s="138" t="s">
        <v>377</v>
      </c>
      <c r="E855" s="139" t="s">
        <v>3056</v>
      </c>
      <c r="F855" s="140" t="s">
        <v>3057</v>
      </c>
      <c r="G855" s="141" t="s">
        <v>641</v>
      </c>
      <c r="H855" s="142">
        <v>270</v>
      </c>
      <c r="I855" s="143"/>
      <c r="J855" s="144">
        <f>ROUND(I855*H855,2)</f>
        <v>0</v>
      </c>
      <c r="K855" s="140" t="s">
        <v>381</v>
      </c>
      <c r="L855" s="32"/>
      <c r="M855" s="145" t="s">
        <v>1</v>
      </c>
      <c r="N855" s="146" t="s">
        <v>41</v>
      </c>
      <c r="P855" s="147">
        <f>O855*H855</f>
        <v>0</v>
      </c>
      <c r="Q855" s="147">
        <v>0</v>
      </c>
      <c r="R855" s="147">
        <f>Q855*H855</f>
        <v>0</v>
      </c>
      <c r="S855" s="147">
        <v>0</v>
      </c>
      <c r="T855" s="148">
        <f>S855*H855</f>
        <v>0</v>
      </c>
      <c r="AR855" s="149" t="s">
        <v>382</v>
      </c>
      <c r="AT855" s="149" t="s">
        <v>377</v>
      </c>
      <c r="AU855" s="149" t="s">
        <v>83</v>
      </c>
      <c r="AY855" s="17" t="s">
        <v>375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83</v>
      </c>
      <c r="BK855" s="150">
        <f>ROUND(I855*H855,2)</f>
        <v>0</v>
      </c>
      <c r="BL855" s="17" t="s">
        <v>382</v>
      </c>
      <c r="BM855" s="149" t="s">
        <v>6110</v>
      </c>
    </row>
    <row r="856" spans="2:65" s="12" customFormat="1" ht="11.25" x14ac:dyDescent="0.2">
      <c r="B856" s="151"/>
      <c r="D856" s="152" t="s">
        <v>384</v>
      </c>
      <c r="E856" s="153" t="s">
        <v>1</v>
      </c>
      <c r="F856" s="154" t="s">
        <v>862</v>
      </c>
      <c r="H856" s="155">
        <v>70</v>
      </c>
      <c r="I856" s="156"/>
      <c r="L856" s="151"/>
      <c r="M856" s="157"/>
      <c r="T856" s="158"/>
      <c r="AT856" s="153" t="s">
        <v>384</v>
      </c>
      <c r="AU856" s="153" t="s">
        <v>83</v>
      </c>
      <c r="AV856" s="12" t="s">
        <v>85</v>
      </c>
      <c r="AW856" s="12" t="s">
        <v>32</v>
      </c>
      <c r="AX856" s="12" t="s">
        <v>76</v>
      </c>
      <c r="AY856" s="153" t="s">
        <v>375</v>
      </c>
    </row>
    <row r="857" spans="2:65" s="12" customFormat="1" ht="11.25" x14ac:dyDescent="0.2">
      <c r="B857" s="151"/>
      <c r="D857" s="152" t="s">
        <v>384</v>
      </c>
      <c r="E857" s="153" t="s">
        <v>1</v>
      </c>
      <c r="F857" s="154" t="s">
        <v>1135</v>
      </c>
      <c r="H857" s="155">
        <v>100</v>
      </c>
      <c r="I857" s="156"/>
      <c r="L857" s="151"/>
      <c r="M857" s="157"/>
      <c r="T857" s="158"/>
      <c r="AT857" s="153" t="s">
        <v>384</v>
      </c>
      <c r="AU857" s="153" t="s">
        <v>83</v>
      </c>
      <c r="AV857" s="12" t="s">
        <v>85</v>
      </c>
      <c r="AW857" s="12" t="s">
        <v>32</v>
      </c>
      <c r="AX857" s="12" t="s">
        <v>76</v>
      </c>
      <c r="AY857" s="153" t="s">
        <v>375</v>
      </c>
    </row>
    <row r="858" spans="2:65" s="12" customFormat="1" ht="11.25" x14ac:dyDescent="0.2">
      <c r="B858" s="151"/>
      <c r="D858" s="152" t="s">
        <v>384</v>
      </c>
      <c r="E858" s="153" t="s">
        <v>1</v>
      </c>
      <c r="F858" s="154" t="s">
        <v>1135</v>
      </c>
      <c r="H858" s="155">
        <v>100</v>
      </c>
      <c r="I858" s="156"/>
      <c r="L858" s="151"/>
      <c r="M858" s="157"/>
      <c r="T858" s="158"/>
      <c r="AT858" s="153" t="s">
        <v>384</v>
      </c>
      <c r="AU858" s="153" t="s">
        <v>83</v>
      </c>
      <c r="AV858" s="12" t="s">
        <v>85</v>
      </c>
      <c r="AW858" s="12" t="s">
        <v>32</v>
      </c>
      <c r="AX858" s="12" t="s">
        <v>76</v>
      </c>
      <c r="AY858" s="153" t="s">
        <v>375</v>
      </c>
    </row>
    <row r="859" spans="2:65" s="13" customFormat="1" ht="11.25" x14ac:dyDescent="0.2">
      <c r="B859" s="159"/>
      <c r="D859" s="152" t="s">
        <v>384</v>
      </c>
      <c r="E859" s="160" t="s">
        <v>1</v>
      </c>
      <c r="F859" s="161" t="s">
        <v>387</v>
      </c>
      <c r="H859" s="162">
        <v>270</v>
      </c>
      <c r="I859" s="163"/>
      <c r="L859" s="159"/>
      <c r="M859" s="164"/>
      <c r="T859" s="165"/>
      <c r="AT859" s="160" t="s">
        <v>384</v>
      </c>
      <c r="AU859" s="160" t="s">
        <v>83</v>
      </c>
      <c r="AV859" s="13" t="s">
        <v>382</v>
      </c>
      <c r="AW859" s="13" t="s">
        <v>32</v>
      </c>
      <c r="AX859" s="13" t="s">
        <v>83</v>
      </c>
      <c r="AY859" s="160" t="s">
        <v>375</v>
      </c>
    </row>
    <row r="860" spans="2:65" s="14" customFormat="1" ht="11.25" x14ac:dyDescent="0.2">
      <c r="B860" s="166"/>
      <c r="D860" s="152" t="s">
        <v>384</v>
      </c>
      <c r="E860" s="167" t="s">
        <v>1</v>
      </c>
      <c r="F860" s="168" t="s">
        <v>2840</v>
      </c>
      <c r="H860" s="167" t="s">
        <v>1</v>
      </c>
      <c r="I860" s="169"/>
      <c r="L860" s="166"/>
      <c r="M860" s="170"/>
      <c r="T860" s="171"/>
      <c r="AT860" s="167" t="s">
        <v>384</v>
      </c>
      <c r="AU860" s="167" t="s">
        <v>83</v>
      </c>
      <c r="AV860" s="14" t="s">
        <v>83</v>
      </c>
      <c r="AW860" s="14" t="s">
        <v>32</v>
      </c>
      <c r="AX860" s="14" t="s">
        <v>76</v>
      </c>
      <c r="AY860" s="167" t="s">
        <v>375</v>
      </c>
    </row>
    <row r="861" spans="2:65" s="1" customFormat="1" ht="21.75" customHeight="1" x14ac:dyDescent="0.2">
      <c r="B861" s="32"/>
      <c r="C861" s="138" t="s">
        <v>1038</v>
      </c>
      <c r="D861" s="138" t="s">
        <v>377</v>
      </c>
      <c r="E861" s="139" t="s">
        <v>3059</v>
      </c>
      <c r="F861" s="140" t="s">
        <v>3060</v>
      </c>
      <c r="G861" s="141" t="s">
        <v>641</v>
      </c>
      <c r="H861" s="142">
        <v>200</v>
      </c>
      <c r="I861" s="143"/>
      <c r="J861" s="144">
        <f>ROUND(I861*H861,2)</f>
        <v>0</v>
      </c>
      <c r="K861" s="140" t="s">
        <v>381</v>
      </c>
      <c r="L861" s="32"/>
      <c r="M861" s="145" t="s">
        <v>1</v>
      </c>
      <c r="N861" s="146" t="s">
        <v>41</v>
      </c>
      <c r="P861" s="147">
        <f>O861*H861</f>
        <v>0</v>
      </c>
      <c r="Q861" s="147">
        <v>0</v>
      </c>
      <c r="R861" s="147">
        <f>Q861*H861</f>
        <v>0</v>
      </c>
      <c r="S861" s="147">
        <v>0</v>
      </c>
      <c r="T861" s="148">
        <f>S861*H861</f>
        <v>0</v>
      </c>
      <c r="AR861" s="149" t="s">
        <v>382</v>
      </c>
      <c r="AT861" s="149" t="s">
        <v>377</v>
      </c>
      <c r="AU861" s="149" t="s">
        <v>83</v>
      </c>
      <c r="AY861" s="17" t="s">
        <v>375</v>
      </c>
      <c r="BE861" s="150">
        <f>IF(N861="základní",J861,0)</f>
        <v>0</v>
      </c>
      <c r="BF861" s="150">
        <f>IF(N861="snížená",J861,0)</f>
        <v>0</v>
      </c>
      <c r="BG861" s="150">
        <f>IF(N861="zákl. přenesená",J861,0)</f>
        <v>0</v>
      </c>
      <c r="BH861" s="150">
        <f>IF(N861="sníž. přenesená",J861,0)</f>
        <v>0</v>
      </c>
      <c r="BI861" s="150">
        <f>IF(N861="nulová",J861,0)</f>
        <v>0</v>
      </c>
      <c r="BJ861" s="17" t="s">
        <v>83</v>
      </c>
      <c r="BK861" s="150">
        <f>ROUND(I861*H861,2)</f>
        <v>0</v>
      </c>
      <c r="BL861" s="17" t="s">
        <v>382</v>
      </c>
      <c r="BM861" s="149" t="s">
        <v>6111</v>
      </c>
    </row>
    <row r="862" spans="2:65" s="12" customFormat="1" ht="11.25" x14ac:dyDescent="0.2">
      <c r="B862" s="151"/>
      <c r="D862" s="152" t="s">
        <v>384</v>
      </c>
      <c r="E862" s="153" t="s">
        <v>1</v>
      </c>
      <c r="F862" s="154" t="s">
        <v>713</v>
      </c>
      <c r="H862" s="155">
        <v>50</v>
      </c>
      <c r="I862" s="156"/>
      <c r="L862" s="151"/>
      <c r="M862" s="157"/>
      <c r="T862" s="158"/>
      <c r="AT862" s="153" t="s">
        <v>384</v>
      </c>
      <c r="AU862" s="153" t="s">
        <v>83</v>
      </c>
      <c r="AV862" s="12" t="s">
        <v>85</v>
      </c>
      <c r="AW862" s="12" t="s">
        <v>32</v>
      </c>
      <c r="AX862" s="12" t="s">
        <v>76</v>
      </c>
      <c r="AY862" s="153" t="s">
        <v>375</v>
      </c>
    </row>
    <row r="863" spans="2:65" s="12" customFormat="1" ht="11.25" x14ac:dyDescent="0.2">
      <c r="B863" s="151"/>
      <c r="D863" s="152" t="s">
        <v>384</v>
      </c>
      <c r="E863" s="153" t="s">
        <v>1</v>
      </c>
      <c r="F863" s="154" t="s">
        <v>713</v>
      </c>
      <c r="H863" s="155">
        <v>50</v>
      </c>
      <c r="I863" s="156"/>
      <c r="L863" s="151"/>
      <c r="M863" s="157"/>
      <c r="T863" s="158"/>
      <c r="AT863" s="153" t="s">
        <v>384</v>
      </c>
      <c r="AU863" s="153" t="s">
        <v>83</v>
      </c>
      <c r="AV863" s="12" t="s">
        <v>85</v>
      </c>
      <c r="AW863" s="12" t="s">
        <v>32</v>
      </c>
      <c r="AX863" s="12" t="s">
        <v>76</v>
      </c>
      <c r="AY863" s="153" t="s">
        <v>375</v>
      </c>
    </row>
    <row r="864" spans="2:65" s="12" customFormat="1" ht="11.25" x14ac:dyDescent="0.2">
      <c r="B864" s="151"/>
      <c r="D864" s="152" t="s">
        <v>384</v>
      </c>
      <c r="E864" s="153" t="s">
        <v>1</v>
      </c>
      <c r="F864" s="154" t="s">
        <v>713</v>
      </c>
      <c r="H864" s="155">
        <v>50</v>
      </c>
      <c r="I864" s="156"/>
      <c r="L864" s="151"/>
      <c r="M864" s="157"/>
      <c r="T864" s="158"/>
      <c r="AT864" s="153" t="s">
        <v>384</v>
      </c>
      <c r="AU864" s="153" t="s">
        <v>83</v>
      </c>
      <c r="AV864" s="12" t="s">
        <v>85</v>
      </c>
      <c r="AW864" s="12" t="s">
        <v>32</v>
      </c>
      <c r="AX864" s="12" t="s">
        <v>76</v>
      </c>
      <c r="AY864" s="153" t="s">
        <v>375</v>
      </c>
    </row>
    <row r="865" spans="2:65" s="12" customFormat="1" ht="11.25" x14ac:dyDescent="0.2">
      <c r="B865" s="151"/>
      <c r="D865" s="152" t="s">
        <v>384</v>
      </c>
      <c r="E865" s="153" t="s">
        <v>1</v>
      </c>
      <c r="F865" s="154" t="s">
        <v>713</v>
      </c>
      <c r="H865" s="155">
        <v>50</v>
      </c>
      <c r="I865" s="156"/>
      <c r="L865" s="151"/>
      <c r="M865" s="157"/>
      <c r="T865" s="158"/>
      <c r="AT865" s="153" t="s">
        <v>384</v>
      </c>
      <c r="AU865" s="153" t="s">
        <v>83</v>
      </c>
      <c r="AV865" s="12" t="s">
        <v>85</v>
      </c>
      <c r="AW865" s="12" t="s">
        <v>32</v>
      </c>
      <c r="AX865" s="12" t="s">
        <v>76</v>
      </c>
      <c r="AY865" s="153" t="s">
        <v>375</v>
      </c>
    </row>
    <row r="866" spans="2:65" s="13" customFormat="1" ht="11.25" x14ac:dyDescent="0.2">
      <c r="B866" s="159"/>
      <c r="D866" s="152" t="s">
        <v>384</v>
      </c>
      <c r="E866" s="160" t="s">
        <v>1</v>
      </c>
      <c r="F866" s="161" t="s">
        <v>387</v>
      </c>
      <c r="H866" s="162">
        <v>200</v>
      </c>
      <c r="I866" s="163"/>
      <c r="L866" s="159"/>
      <c r="M866" s="164"/>
      <c r="T866" s="165"/>
      <c r="AT866" s="160" t="s">
        <v>384</v>
      </c>
      <c r="AU866" s="160" t="s">
        <v>83</v>
      </c>
      <c r="AV866" s="13" t="s">
        <v>382</v>
      </c>
      <c r="AW866" s="13" t="s">
        <v>32</v>
      </c>
      <c r="AX866" s="13" t="s">
        <v>83</v>
      </c>
      <c r="AY866" s="160" t="s">
        <v>375</v>
      </c>
    </row>
    <row r="867" spans="2:65" s="14" customFormat="1" ht="11.25" x14ac:dyDescent="0.2">
      <c r="B867" s="166"/>
      <c r="D867" s="152" t="s">
        <v>384</v>
      </c>
      <c r="E867" s="167" t="s">
        <v>1</v>
      </c>
      <c r="F867" s="168" t="s">
        <v>2840</v>
      </c>
      <c r="H867" s="167" t="s">
        <v>1</v>
      </c>
      <c r="I867" s="169"/>
      <c r="L867" s="166"/>
      <c r="M867" s="170"/>
      <c r="T867" s="171"/>
      <c r="AT867" s="167" t="s">
        <v>384</v>
      </c>
      <c r="AU867" s="167" t="s">
        <v>83</v>
      </c>
      <c r="AV867" s="14" t="s">
        <v>83</v>
      </c>
      <c r="AW867" s="14" t="s">
        <v>32</v>
      </c>
      <c r="AX867" s="14" t="s">
        <v>76</v>
      </c>
      <c r="AY867" s="167" t="s">
        <v>375</v>
      </c>
    </row>
    <row r="868" spans="2:65" s="1" customFormat="1" ht="21.75" customHeight="1" x14ac:dyDescent="0.2">
      <c r="B868" s="32"/>
      <c r="C868" s="138" t="s">
        <v>1043</v>
      </c>
      <c r="D868" s="138" t="s">
        <v>377</v>
      </c>
      <c r="E868" s="139" t="s">
        <v>3062</v>
      </c>
      <c r="F868" s="140" t="s">
        <v>3063</v>
      </c>
      <c r="G868" s="141" t="s">
        <v>641</v>
      </c>
      <c r="H868" s="142">
        <v>551</v>
      </c>
      <c r="I868" s="143"/>
      <c r="J868" s="144">
        <f>ROUND(I868*H868,2)</f>
        <v>0</v>
      </c>
      <c r="K868" s="140" t="s">
        <v>381</v>
      </c>
      <c r="L868" s="32"/>
      <c r="M868" s="145" t="s">
        <v>1</v>
      </c>
      <c r="N868" s="146" t="s">
        <v>41</v>
      </c>
      <c r="P868" s="147">
        <f>O868*H868</f>
        <v>0</v>
      </c>
      <c r="Q868" s="147">
        <v>0</v>
      </c>
      <c r="R868" s="147">
        <f>Q868*H868</f>
        <v>0</v>
      </c>
      <c r="S868" s="147">
        <v>0</v>
      </c>
      <c r="T868" s="148">
        <f>S868*H868</f>
        <v>0</v>
      </c>
      <c r="AR868" s="149" t="s">
        <v>382</v>
      </c>
      <c r="AT868" s="149" t="s">
        <v>377</v>
      </c>
      <c r="AU868" s="149" t="s">
        <v>83</v>
      </c>
      <c r="AY868" s="17" t="s">
        <v>375</v>
      </c>
      <c r="BE868" s="150">
        <f>IF(N868="základní",J868,0)</f>
        <v>0</v>
      </c>
      <c r="BF868" s="150">
        <f>IF(N868="snížená",J868,0)</f>
        <v>0</v>
      </c>
      <c r="BG868" s="150">
        <f>IF(N868="zákl. přenesená",J868,0)</f>
        <v>0</v>
      </c>
      <c r="BH868" s="150">
        <f>IF(N868="sníž. přenesená",J868,0)</f>
        <v>0</v>
      </c>
      <c r="BI868" s="150">
        <f>IF(N868="nulová",J868,0)</f>
        <v>0</v>
      </c>
      <c r="BJ868" s="17" t="s">
        <v>83</v>
      </c>
      <c r="BK868" s="150">
        <f>ROUND(I868*H868,2)</f>
        <v>0</v>
      </c>
      <c r="BL868" s="17" t="s">
        <v>382</v>
      </c>
      <c r="BM868" s="149" t="s">
        <v>6112</v>
      </c>
    </row>
    <row r="869" spans="2:65" s="12" customFormat="1" ht="11.25" x14ac:dyDescent="0.2">
      <c r="B869" s="151"/>
      <c r="D869" s="152" t="s">
        <v>384</v>
      </c>
      <c r="E869" s="153" t="s">
        <v>1</v>
      </c>
      <c r="F869" s="154" t="s">
        <v>688</v>
      </c>
      <c r="H869" s="155">
        <v>45</v>
      </c>
      <c r="I869" s="156"/>
      <c r="L869" s="151"/>
      <c r="M869" s="157"/>
      <c r="T869" s="158"/>
      <c r="AT869" s="153" t="s">
        <v>384</v>
      </c>
      <c r="AU869" s="153" t="s">
        <v>83</v>
      </c>
      <c r="AV869" s="12" t="s">
        <v>85</v>
      </c>
      <c r="AW869" s="12" t="s">
        <v>32</v>
      </c>
      <c r="AX869" s="12" t="s">
        <v>76</v>
      </c>
      <c r="AY869" s="153" t="s">
        <v>375</v>
      </c>
    </row>
    <row r="870" spans="2:65" s="12" customFormat="1" ht="11.25" x14ac:dyDescent="0.2">
      <c r="B870" s="151"/>
      <c r="D870" s="152" t="s">
        <v>384</v>
      </c>
      <c r="E870" s="153" t="s">
        <v>1</v>
      </c>
      <c r="F870" s="154" t="s">
        <v>809</v>
      </c>
      <c r="H870" s="155">
        <v>62</v>
      </c>
      <c r="I870" s="156"/>
      <c r="L870" s="151"/>
      <c r="M870" s="157"/>
      <c r="T870" s="158"/>
      <c r="AT870" s="153" t="s">
        <v>384</v>
      </c>
      <c r="AU870" s="153" t="s">
        <v>83</v>
      </c>
      <c r="AV870" s="12" t="s">
        <v>85</v>
      </c>
      <c r="AW870" s="12" t="s">
        <v>32</v>
      </c>
      <c r="AX870" s="12" t="s">
        <v>76</v>
      </c>
      <c r="AY870" s="153" t="s">
        <v>375</v>
      </c>
    </row>
    <row r="871" spans="2:65" s="12" customFormat="1" ht="11.25" x14ac:dyDescent="0.2">
      <c r="B871" s="151"/>
      <c r="D871" s="152" t="s">
        <v>384</v>
      </c>
      <c r="E871" s="153" t="s">
        <v>1</v>
      </c>
      <c r="F871" s="154" t="s">
        <v>688</v>
      </c>
      <c r="H871" s="155">
        <v>45</v>
      </c>
      <c r="I871" s="156"/>
      <c r="L871" s="151"/>
      <c r="M871" s="157"/>
      <c r="T871" s="158"/>
      <c r="AT871" s="153" t="s">
        <v>384</v>
      </c>
      <c r="AU871" s="153" t="s">
        <v>83</v>
      </c>
      <c r="AV871" s="12" t="s">
        <v>85</v>
      </c>
      <c r="AW871" s="12" t="s">
        <v>32</v>
      </c>
      <c r="AX871" s="12" t="s">
        <v>76</v>
      </c>
      <c r="AY871" s="153" t="s">
        <v>375</v>
      </c>
    </row>
    <row r="872" spans="2:65" s="12" customFormat="1" ht="11.25" x14ac:dyDescent="0.2">
      <c r="B872" s="151"/>
      <c r="D872" s="152" t="s">
        <v>384</v>
      </c>
      <c r="E872" s="153" t="s">
        <v>1</v>
      </c>
      <c r="F872" s="154" t="s">
        <v>559</v>
      </c>
      <c r="H872" s="155">
        <v>26</v>
      </c>
      <c r="I872" s="156"/>
      <c r="L872" s="151"/>
      <c r="M872" s="157"/>
      <c r="T872" s="158"/>
      <c r="AT872" s="153" t="s">
        <v>384</v>
      </c>
      <c r="AU872" s="153" t="s">
        <v>83</v>
      </c>
      <c r="AV872" s="12" t="s">
        <v>85</v>
      </c>
      <c r="AW872" s="12" t="s">
        <v>32</v>
      </c>
      <c r="AX872" s="12" t="s">
        <v>76</v>
      </c>
      <c r="AY872" s="153" t="s">
        <v>375</v>
      </c>
    </row>
    <row r="873" spans="2:65" s="12" customFormat="1" ht="11.25" x14ac:dyDescent="0.2">
      <c r="B873" s="151"/>
      <c r="D873" s="152" t="s">
        <v>384</v>
      </c>
      <c r="E873" s="153" t="s">
        <v>1</v>
      </c>
      <c r="F873" s="154" t="s">
        <v>925</v>
      </c>
      <c r="H873" s="155">
        <v>75</v>
      </c>
      <c r="I873" s="156"/>
      <c r="L873" s="151"/>
      <c r="M873" s="157"/>
      <c r="T873" s="158"/>
      <c r="AT873" s="153" t="s">
        <v>384</v>
      </c>
      <c r="AU873" s="153" t="s">
        <v>83</v>
      </c>
      <c r="AV873" s="12" t="s">
        <v>85</v>
      </c>
      <c r="AW873" s="12" t="s">
        <v>32</v>
      </c>
      <c r="AX873" s="12" t="s">
        <v>76</v>
      </c>
      <c r="AY873" s="153" t="s">
        <v>375</v>
      </c>
    </row>
    <row r="874" spans="2:65" s="12" customFormat="1" ht="11.25" x14ac:dyDescent="0.2">
      <c r="B874" s="151"/>
      <c r="D874" s="152" t="s">
        <v>384</v>
      </c>
      <c r="E874" s="153" t="s">
        <v>1</v>
      </c>
      <c r="F874" s="154" t="s">
        <v>992</v>
      </c>
      <c r="H874" s="155">
        <v>84</v>
      </c>
      <c r="I874" s="156"/>
      <c r="L874" s="151"/>
      <c r="M874" s="157"/>
      <c r="T874" s="158"/>
      <c r="AT874" s="153" t="s">
        <v>384</v>
      </c>
      <c r="AU874" s="153" t="s">
        <v>83</v>
      </c>
      <c r="AV874" s="12" t="s">
        <v>85</v>
      </c>
      <c r="AW874" s="12" t="s">
        <v>32</v>
      </c>
      <c r="AX874" s="12" t="s">
        <v>76</v>
      </c>
      <c r="AY874" s="153" t="s">
        <v>375</v>
      </c>
    </row>
    <row r="875" spans="2:65" s="12" customFormat="1" ht="11.25" x14ac:dyDescent="0.2">
      <c r="B875" s="151"/>
      <c r="D875" s="152" t="s">
        <v>384</v>
      </c>
      <c r="E875" s="153" t="s">
        <v>1</v>
      </c>
      <c r="F875" s="154" t="s">
        <v>778</v>
      </c>
      <c r="H875" s="155">
        <v>56</v>
      </c>
      <c r="I875" s="156"/>
      <c r="L875" s="151"/>
      <c r="M875" s="157"/>
      <c r="T875" s="158"/>
      <c r="AT875" s="153" t="s">
        <v>384</v>
      </c>
      <c r="AU875" s="153" t="s">
        <v>83</v>
      </c>
      <c r="AV875" s="12" t="s">
        <v>85</v>
      </c>
      <c r="AW875" s="12" t="s">
        <v>32</v>
      </c>
      <c r="AX875" s="12" t="s">
        <v>76</v>
      </c>
      <c r="AY875" s="153" t="s">
        <v>375</v>
      </c>
    </row>
    <row r="876" spans="2:65" s="12" customFormat="1" ht="11.25" x14ac:dyDescent="0.2">
      <c r="B876" s="151"/>
      <c r="D876" s="152" t="s">
        <v>384</v>
      </c>
      <c r="E876" s="153" t="s">
        <v>1</v>
      </c>
      <c r="F876" s="154" t="s">
        <v>473</v>
      </c>
      <c r="H876" s="155">
        <v>14</v>
      </c>
      <c r="I876" s="156"/>
      <c r="L876" s="151"/>
      <c r="M876" s="157"/>
      <c r="T876" s="158"/>
      <c r="AT876" s="153" t="s">
        <v>384</v>
      </c>
      <c r="AU876" s="153" t="s">
        <v>83</v>
      </c>
      <c r="AV876" s="12" t="s">
        <v>85</v>
      </c>
      <c r="AW876" s="12" t="s">
        <v>32</v>
      </c>
      <c r="AX876" s="12" t="s">
        <v>76</v>
      </c>
      <c r="AY876" s="153" t="s">
        <v>375</v>
      </c>
    </row>
    <row r="877" spans="2:65" s="12" customFormat="1" ht="11.25" x14ac:dyDescent="0.2">
      <c r="B877" s="151"/>
      <c r="D877" s="152" t="s">
        <v>384</v>
      </c>
      <c r="E877" s="153" t="s">
        <v>1</v>
      </c>
      <c r="F877" s="154" t="s">
        <v>827</v>
      </c>
      <c r="H877" s="155">
        <v>65</v>
      </c>
      <c r="I877" s="156"/>
      <c r="L877" s="151"/>
      <c r="M877" s="157"/>
      <c r="T877" s="158"/>
      <c r="AT877" s="153" t="s">
        <v>384</v>
      </c>
      <c r="AU877" s="153" t="s">
        <v>83</v>
      </c>
      <c r="AV877" s="12" t="s">
        <v>85</v>
      </c>
      <c r="AW877" s="12" t="s">
        <v>32</v>
      </c>
      <c r="AX877" s="12" t="s">
        <v>76</v>
      </c>
      <c r="AY877" s="153" t="s">
        <v>375</v>
      </c>
    </row>
    <row r="878" spans="2:65" s="12" customFormat="1" ht="11.25" x14ac:dyDescent="0.2">
      <c r="B878" s="151"/>
      <c r="D878" s="152" t="s">
        <v>384</v>
      </c>
      <c r="E878" s="153" t="s">
        <v>1</v>
      </c>
      <c r="F878" s="154" t="s">
        <v>577</v>
      </c>
      <c r="H878" s="155">
        <v>30</v>
      </c>
      <c r="I878" s="156"/>
      <c r="L878" s="151"/>
      <c r="M878" s="157"/>
      <c r="T878" s="158"/>
      <c r="AT878" s="153" t="s">
        <v>384</v>
      </c>
      <c r="AU878" s="153" t="s">
        <v>83</v>
      </c>
      <c r="AV878" s="12" t="s">
        <v>85</v>
      </c>
      <c r="AW878" s="12" t="s">
        <v>32</v>
      </c>
      <c r="AX878" s="12" t="s">
        <v>76</v>
      </c>
      <c r="AY878" s="153" t="s">
        <v>375</v>
      </c>
    </row>
    <row r="879" spans="2:65" s="12" customFormat="1" ht="11.25" x14ac:dyDescent="0.2">
      <c r="B879" s="151"/>
      <c r="D879" s="152" t="s">
        <v>384</v>
      </c>
      <c r="E879" s="153" t="s">
        <v>1</v>
      </c>
      <c r="F879" s="154" t="s">
        <v>650</v>
      </c>
      <c r="H879" s="155">
        <v>40</v>
      </c>
      <c r="I879" s="156"/>
      <c r="L879" s="151"/>
      <c r="M879" s="157"/>
      <c r="T879" s="158"/>
      <c r="AT879" s="153" t="s">
        <v>384</v>
      </c>
      <c r="AU879" s="153" t="s">
        <v>83</v>
      </c>
      <c r="AV879" s="12" t="s">
        <v>85</v>
      </c>
      <c r="AW879" s="12" t="s">
        <v>32</v>
      </c>
      <c r="AX879" s="12" t="s">
        <v>76</v>
      </c>
      <c r="AY879" s="153" t="s">
        <v>375</v>
      </c>
    </row>
    <row r="880" spans="2:65" s="12" customFormat="1" ht="11.25" x14ac:dyDescent="0.2">
      <c r="B880" s="151"/>
      <c r="D880" s="152" t="s">
        <v>384</v>
      </c>
      <c r="E880" s="153" t="s">
        <v>1</v>
      </c>
      <c r="F880" s="154" t="s">
        <v>428</v>
      </c>
      <c r="H880" s="155">
        <v>9</v>
      </c>
      <c r="I880" s="156"/>
      <c r="L880" s="151"/>
      <c r="M880" s="157"/>
      <c r="T880" s="158"/>
      <c r="AT880" s="153" t="s">
        <v>384</v>
      </c>
      <c r="AU880" s="153" t="s">
        <v>83</v>
      </c>
      <c r="AV880" s="12" t="s">
        <v>85</v>
      </c>
      <c r="AW880" s="12" t="s">
        <v>32</v>
      </c>
      <c r="AX880" s="12" t="s">
        <v>76</v>
      </c>
      <c r="AY880" s="153" t="s">
        <v>375</v>
      </c>
    </row>
    <row r="881" spans="2:65" s="13" customFormat="1" ht="11.25" x14ac:dyDescent="0.2">
      <c r="B881" s="159"/>
      <c r="D881" s="152" t="s">
        <v>384</v>
      </c>
      <c r="E881" s="160" t="s">
        <v>1</v>
      </c>
      <c r="F881" s="161" t="s">
        <v>387</v>
      </c>
      <c r="H881" s="162">
        <v>551</v>
      </c>
      <c r="I881" s="163"/>
      <c r="L881" s="159"/>
      <c r="M881" s="164"/>
      <c r="T881" s="165"/>
      <c r="AT881" s="160" t="s">
        <v>384</v>
      </c>
      <c r="AU881" s="160" t="s">
        <v>83</v>
      </c>
      <c r="AV881" s="13" t="s">
        <v>382</v>
      </c>
      <c r="AW881" s="13" t="s">
        <v>32</v>
      </c>
      <c r="AX881" s="13" t="s">
        <v>83</v>
      </c>
      <c r="AY881" s="160" t="s">
        <v>375</v>
      </c>
    </row>
    <row r="882" spans="2:65" s="14" customFormat="1" ht="11.25" x14ac:dyDescent="0.2">
      <c r="B882" s="166"/>
      <c r="D882" s="152" t="s">
        <v>384</v>
      </c>
      <c r="E882" s="167" t="s">
        <v>1</v>
      </c>
      <c r="F882" s="168" t="s">
        <v>2840</v>
      </c>
      <c r="H882" s="167" t="s">
        <v>1</v>
      </c>
      <c r="I882" s="169"/>
      <c r="L882" s="166"/>
      <c r="M882" s="170"/>
      <c r="T882" s="171"/>
      <c r="AT882" s="167" t="s">
        <v>384</v>
      </c>
      <c r="AU882" s="167" t="s">
        <v>83</v>
      </c>
      <c r="AV882" s="14" t="s">
        <v>83</v>
      </c>
      <c r="AW882" s="14" t="s">
        <v>32</v>
      </c>
      <c r="AX882" s="14" t="s">
        <v>76</v>
      </c>
      <c r="AY882" s="167" t="s">
        <v>375</v>
      </c>
    </row>
    <row r="883" spans="2:65" s="1" customFormat="1" ht="21.75" customHeight="1" x14ac:dyDescent="0.2">
      <c r="B883" s="32"/>
      <c r="C883" s="138" t="s">
        <v>1072</v>
      </c>
      <c r="D883" s="138" t="s">
        <v>377</v>
      </c>
      <c r="E883" s="139" t="s">
        <v>3065</v>
      </c>
      <c r="F883" s="140" t="s">
        <v>3066</v>
      </c>
      <c r="G883" s="141" t="s">
        <v>631</v>
      </c>
      <c r="H883" s="142">
        <v>8</v>
      </c>
      <c r="I883" s="143"/>
      <c r="J883" s="144">
        <f>ROUND(I883*H883,2)</f>
        <v>0</v>
      </c>
      <c r="K883" s="140" t="s">
        <v>381</v>
      </c>
      <c r="L883" s="32"/>
      <c r="M883" s="145" t="s">
        <v>1</v>
      </c>
      <c r="N883" s="146" t="s">
        <v>41</v>
      </c>
      <c r="P883" s="147">
        <f>O883*H883</f>
        <v>0</v>
      </c>
      <c r="Q883" s="147">
        <v>0</v>
      </c>
      <c r="R883" s="147">
        <f>Q883*H883</f>
        <v>0</v>
      </c>
      <c r="S883" s="147">
        <v>0</v>
      </c>
      <c r="T883" s="148">
        <f>S883*H883</f>
        <v>0</v>
      </c>
      <c r="AR883" s="149" t="s">
        <v>382</v>
      </c>
      <c r="AT883" s="149" t="s">
        <v>377</v>
      </c>
      <c r="AU883" s="149" t="s">
        <v>83</v>
      </c>
      <c r="AY883" s="17" t="s">
        <v>375</v>
      </c>
      <c r="BE883" s="150">
        <f>IF(N883="základní",J883,0)</f>
        <v>0</v>
      </c>
      <c r="BF883" s="150">
        <f>IF(N883="snížená",J883,0)</f>
        <v>0</v>
      </c>
      <c r="BG883" s="150">
        <f>IF(N883="zákl. přenesená",J883,0)</f>
        <v>0</v>
      </c>
      <c r="BH883" s="150">
        <f>IF(N883="sníž. přenesená",J883,0)</f>
        <v>0</v>
      </c>
      <c r="BI883" s="150">
        <f>IF(N883="nulová",J883,0)</f>
        <v>0</v>
      </c>
      <c r="BJ883" s="17" t="s">
        <v>83</v>
      </c>
      <c r="BK883" s="150">
        <f>ROUND(I883*H883,2)</f>
        <v>0</v>
      </c>
      <c r="BL883" s="17" t="s">
        <v>382</v>
      </c>
      <c r="BM883" s="149" t="s">
        <v>6113</v>
      </c>
    </row>
    <row r="884" spans="2:65" s="12" customFormat="1" ht="11.25" x14ac:dyDescent="0.2">
      <c r="B884" s="151"/>
      <c r="D884" s="152" t="s">
        <v>384</v>
      </c>
      <c r="E884" s="153" t="s">
        <v>1</v>
      </c>
      <c r="F884" s="154" t="s">
        <v>85</v>
      </c>
      <c r="H884" s="155">
        <v>2</v>
      </c>
      <c r="I884" s="156"/>
      <c r="L884" s="151"/>
      <c r="M884" s="157"/>
      <c r="T884" s="158"/>
      <c r="AT884" s="153" t="s">
        <v>384</v>
      </c>
      <c r="AU884" s="153" t="s">
        <v>83</v>
      </c>
      <c r="AV884" s="12" t="s">
        <v>85</v>
      </c>
      <c r="AW884" s="12" t="s">
        <v>32</v>
      </c>
      <c r="AX884" s="12" t="s">
        <v>76</v>
      </c>
      <c r="AY884" s="153" t="s">
        <v>375</v>
      </c>
    </row>
    <row r="885" spans="2:65" s="12" customFormat="1" ht="11.25" x14ac:dyDescent="0.2">
      <c r="B885" s="151"/>
      <c r="D885" s="152" t="s">
        <v>384</v>
      </c>
      <c r="E885" s="153" t="s">
        <v>1</v>
      </c>
      <c r="F885" s="154" t="s">
        <v>85</v>
      </c>
      <c r="H885" s="155">
        <v>2</v>
      </c>
      <c r="I885" s="156"/>
      <c r="L885" s="151"/>
      <c r="M885" s="157"/>
      <c r="T885" s="158"/>
      <c r="AT885" s="153" t="s">
        <v>384</v>
      </c>
      <c r="AU885" s="153" t="s">
        <v>83</v>
      </c>
      <c r="AV885" s="12" t="s">
        <v>85</v>
      </c>
      <c r="AW885" s="12" t="s">
        <v>32</v>
      </c>
      <c r="AX885" s="12" t="s">
        <v>76</v>
      </c>
      <c r="AY885" s="153" t="s">
        <v>375</v>
      </c>
    </row>
    <row r="886" spans="2:65" s="12" customFormat="1" ht="11.25" x14ac:dyDescent="0.2">
      <c r="B886" s="151"/>
      <c r="D886" s="152" t="s">
        <v>384</v>
      </c>
      <c r="E886" s="153" t="s">
        <v>1</v>
      </c>
      <c r="F886" s="154" t="s">
        <v>83</v>
      </c>
      <c r="H886" s="155">
        <v>1</v>
      </c>
      <c r="I886" s="156"/>
      <c r="L886" s="151"/>
      <c r="M886" s="157"/>
      <c r="T886" s="158"/>
      <c r="AT886" s="153" t="s">
        <v>384</v>
      </c>
      <c r="AU886" s="153" t="s">
        <v>83</v>
      </c>
      <c r="AV886" s="12" t="s">
        <v>85</v>
      </c>
      <c r="AW886" s="12" t="s">
        <v>32</v>
      </c>
      <c r="AX886" s="12" t="s">
        <v>76</v>
      </c>
      <c r="AY886" s="153" t="s">
        <v>375</v>
      </c>
    </row>
    <row r="887" spans="2:65" s="12" customFormat="1" ht="11.25" x14ac:dyDescent="0.2">
      <c r="B887" s="151"/>
      <c r="D887" s="152" t="s">
        <v>384</v>
      </c>
      <c r="E887" s="153" t="s">
        <v>1</v>
      </c>
      <c r="F887" s="154" t="s">
        <v>93</v>
      </c>
      <c r="H887" s="155">
        <v>3</v>
      </c>
      <c r="I887" s="156"/>
      <c r="L887" s="151"/>
      <c r="M887" s="157"/>
      <c r="T887" s="158"/>
      <c r="AT887" s="153" t="s">
        <v>384</v>
      </c>
      <c r="AU887" s="153" t="s">
        <v>83</v>
      </c>
      <c r="AV887" s="12" t="s">
        <v>85</v>
      </c>
      <c r="AW887" s="12" t="s">
        <v>32</v>
      </c>
      <c r="AX887" s="12" t="s">
        <v>76</v>
      </c>
      <c r="AY887" s="153" t="s">
        <v>375</v>
      </c>
    </row>
    <row r="888" spans="2:65" s="13" customFormat="1" ht="11.25" x14ac:dyDescent="0.2">
      <c r="B888" s="159"/>
      <c r="D888" s="152" t="s">
        <v>384</v>
      </c>
      <c r="E888" s="160" t="s">
        <v>1</v>
      </c>
      <c r="F888" s="161" t="s">
        <v>387</v>
      </c>
      <c r="H888" s="162">
        <v>8</v>
      </c>
      <c r="I888" s="163"/>
      <c r="L888" s="159"/>
      <c r="M888" s="164"/>
      <c r="T888" s="165"/>
      <c r="AT888" s="160" t="s">
        <v>384</v>
      </c>
      <c r="AU888" s="160" t="s">
        <v>83</v>
      </c>
      <c r="AV888" s="13" t="s">
        <v>382</v>
      </c>
      <c r="AW888" s="13" t="s">
        <v>32</v>
      </c>
      <c r="AX888" s="13" t="s">
        <v>83</v>
      </c>
      <c r="AY888" s="160" t="s">
        <v>375</v>
      </c>
    </row>
    <row r="889" spans="2:65" s="14" customFormat="1" ht="11.25" x14ac:dyDescent="0.2">
      <c r="B889" s="166"/>
      <c r="D889" s="152" t="s">
        <v>384</v>
      </c>
      <c r="E889" s="167" t="s">
        <v>1</v>
      </c>
      <c r="F889" s="168" t="s">
        <v>2933</v>
      </c>
      <c r="H889" s="167" t="s">
        <v>1</v>
      </c>
      <c r="I889" s="169"/>
      <c r="L889" s="166"/>
      <c r="M889" s="170"/>
      <c r="T889" s="171"/>
      <c r="AT889" s="167" t="s">
        <v>384</v>
      </c>
      <c r="AU889" s="167" t="s">
        <v>83</v>
      </c>
      <c r="AV889" s="14" t="s">
        <v>83</v>
      </c>
      <c r="AW889" s="14" t="s">
        <v>32</v>
      </c>
      <c r="AX889" s="14" t="s">
        <v>76</v>
      </c>
      <c r="AY889" s="167" t="s">
        <v>375</v>
      </c>
    </row>
    <row r="890" spans="2:65" s="1" customFormat="1" ht="24.2" customHeight="1" x14ac:dyDescent="0.2">
      <c r="B890" s="32"/>
      <c r="C890" s="138" t="s">
        <v>1080</v>
      </c>
      <c r="D890" s="138" t="s">
        <v>377</v>
      </c>
      <c r="E890" s="139" t="s">
        <v>3068</v>
      </c>
      <c r="F890" s="140" t="s">
        <v>3069</v>
      </c>
      <c r="G890" s="141" t="s">
        <v>631</v>
      </c>
      <c r="H890" s="142">
        <v>12</v>
      </c>
      <c r="I890" s="143"/>
      <c r="J890" s="144">
        <f>ROUND(I890*H890,2)</f>
        <v>0</v>
      </c>
      <c r="K890" s="140" t="s">
        <v>381</v>
      </c>
      <c r="L890" s="32"/>
      <c r="M890" s="145" t="s">
        <v>1</v>
      </c>
      <c r="N890" s="146" t="s">
        <v>41</v>
      </c>
      <c r="P890" s="147">
        <f>O890*H890</f>
        <v>0</v>
      </c>
      <c r="Q890" s="147">
        <v>0</v>
      </c>
      <c r="R890" s="147">
        <f>Q890*H890</f>
        <v>0</v>
      </c>
      <c r="S890" s="147">
        <v>0</v>
      </c>
      <c r="T890" s="148">
        <f>S890*H890</f>
        <v>0</v>
      </c>
      <c r="AR890" s="149" t="s">
        <v>382</v>
      </c>
      <c r="AT890" s="149" t="s">
        <v>377</v>
      </c>
      <c r="AU890" s="149" t="s">
        <v>83</v>
      </c>
      <c r="AY890" s="17" t="s">
        <v>375</v>
      </c>
      <c r="BE890" s="150">
        <f>IF(N890="základní",J890,0)</f>
        <v>0</v>
      </c>
      <c r="BF890" s="150">
        <f>IF(N890="snížená",J890,0)</f>
        <v>0</v>
      </c>
      <c r="BG890" s="150">
        <f>IF(N890="zákl. přenesená",J890,0)</f>
        <v>0</v>
      </c>
      <c r="BH890" s="150">
        <f>IF(N890="sníž. přenesená",J890,0)</f>
        <v>0</v>
      </c>
      <c r="BI890" s="150">
        <f>IF(N890="nulová",J890,0)</f>
        <v>0</v>
      </c>
      <c r="BJ890" s="17" t="s">
        <v>83</v>
      </c>
      <c r="BK890" s="150">
        <f>ROUND(I890*H890,2)</f>
        <v>0</v>
      </c>
      <c r="BL890" s="17" t="s">
        <v>382</v>
      </c>
      <c r="BM890" s="149" t="s">
        <v>6114</v>
      </c>
    </row>
    <row r="891" spans="2:65" s="12" customFormat="1" ht="11.25" x14ac:dyDescent="0.2">
      <c r="B891" s="151"/>
      <c r="D891" s="152" t="s">
        <v>384</v>
      </c>
      <c r="E891" s="153" t="s">
        <v>1</v>
      </c>
      <c r="F891" s="154" t="s">
        <v>85</v>
      </c>
      <c r="H891" s="155">
        <v>2</v>
      </c>
      <c r="I891" s="156"/>
      <c r="L891" s="151"/>
      <c r="M891" s="157"/>
      <c r="T891" s="158"/>
      <c r="AT891" s="153" t="s">
        <v>384</v>
      </c>
      <c r="AU891" s="153" t="s">
        <v>83</v>
      </c>
      <c r="AV891" s="12" t="s">
        <v>85</v>
      </c>
      <c r="AW891" s="12" t="s">
        <v>32</v>
      </c>
      <c r="AX891" s="12" t="s">
        <v>76</v>
      </c>
      <c r="AY891" s="153" t="s">
        <v>375</v>
      </c>
    </row>
    <row r="892" spans="2:65" s="12" customFormat="1" ht="11.25" x14ac:dyDescent="0.2">
      <c r="B892" s="151"/>
      <c r="D892" s="152" t="s">
        <v>384</v>
      </c>
      <c r="E892" s="153" t="s">
        <v>1</v>
      </c>
      <c r="F892" s="154" t="s">
        <v>93</v>
      </c>
      <c r="H892" s="155">
        <v>3</v>
      </c>
      <c r="I892" s="156"/>
      <c r="L892" s="151"/>
      <c r="M892" s="157"/>
      <c r="T892" s="158"/>
      <c r="AT892" s="153" t="s">
        <v>384</v>
      </c>
      <c r="AU892" s="153" t="s">
        <v>83</v>
      </c>
      <c r="AV892" s="12" t="s">
        <v>85</v>
      </c>
      <c r="AW892" s="12" t="s">
        <v>32</v>
      </c>
      <c r="AX892" s="12" t="s">
        <v>76</v>
      </c>
      <c r="AY892" s="153" t="s">
        <v>375</v>
      </c>
    </row>
    <row r="893" spans="2:65" s="12" customFormat="1" ht="11.25" x14ac:dyDescent="0.2">
      <c r="B893" s="151"/>
      <c r="D893" s="152" t="s">
        <v>384</v>
      </c>
      <c r="E893" s="153" t="s">
        <v>1</v>
      </c>
      <c r="F893" s="154" t="s">
        <v>85</v>
      </c>
      <c r="H893" s="155">
        <v>2</v>
      </c>
      <c r="I893" s="156"/>
      <c r="L893" s="151"/>
      <c r="M893" s="157"/>
      <c r="T893" s="158"/>
      <c r="AT893" s="153" t="s">
        <v>384</v>
      </c>
      <c r="AU893" s="153" t="s">
        <v>83</v>
      </c>
      <c r="AV893" s="12" t="s">
        <v>85</v>
      </c>
      <c r="AW893" s="12" t="s">
        <v>32</v>
      </c>
      <c r="AX893" s="12" t="s">
        <v>76</v>
      </c>
      <c r="AY893" s="153" t="s">
        <v>375</v>
      </c>
    </row>
    <row r="894" spans="2:65" s="12" customFormat="1" ht="11.25" x14ac:dyDescent="0.2">
      <c r="B894" s="151"/>
      <c r="D894" s="152" t="s">
        <v>384</v>
      </c>
      <c r="E894" s="153" t="s">
        <v>1</v>
      </c>
      <c r="F894" s="154" t="s">
        <v>93</v>
      </c>
      <c r="H894" s="155">
        <v>3</v>
      </c>
      <c r="I894" s="156"/>
      <c r="L894" s="151"/>
      <c r="M894" s="157"/>
      <c r="T894" s="158"/>
      <c r="AT894" s="153" t="s">
        <v>384</v>
      </c>
      <c r="AU894" s="153" t="s">
        <v>83</v>
      </c>
      <c r="AV894" s="12" t="s">
        <v>85</v>
      </c>
      <c r="AW894" s="12" t="s">
        <v>32</v>
      </c>
      <c r="AX894" s="12" t="s">
        <v>76</v>
      </c>
      <c r="AY894" s="153" t="s">
        <v>375</v>
      </c>
    </row>
    <row r="895" spans="2:65" s="12" customFormat="1" ht="11.25" x14ac:dyDescent="0.2">
      <c r="B895" s="151"/>
      <c r="D895" s="152" t="s">
        <v>384</v>
      </c>
      <c r="E895" s="153" t="s">
        <v>1</v>
      </c>
      <c r="F895" s="154" t="s">
        <v>85</v>
      </c>
      <c r="H895" s="155">
        <v>2</v>
      </c>
      <c r="I895" s="156"/>
      <c r="L895" s="151"/>
      <c r="M895" s="157"/>
      <c r="T895" s="158"/>
      <c r="AT895" s="153" t="s">
        <v>384</v>
      </c>
      <c r="AU895" s="153" t="s">
        <v>83</v>
      </c>
      <c r="AV895" s="12" t="s">
        <v>85</v>
      </c>
      <c r="AW895" s="12" t="s">
        <v>32</v>
      </c>
      <c r="AX895" s="12" t="s">
        <v>76</v>
      </c>
      <c r="AY895" s="153" t="s">
        <v>375</v>
      </c>
    </row>
    <row r="896" spans="2:65" s="13" customFormat="1" ht="11.25" x14ac:dyDescent="0.2">
      <c r="B896" s="159"/>
      <c r="D896" s="152" t="s">
        <v>384</v>
      </c>
      <c r="E896" s="160" t="s">
        <v>1</v>
      </c>
      <c r="F896" s="161" t="s">
        <v>387</v>
      </c>
      <c r="H896" s="162">
        <v>12</v>
      </c>
      <c r="I896" s="163"/>
      <c r="L896" s="159"/>
      <c r="M896" s="164"/>
      <c r="T896" s="165"/>
      <c r="AT896" s="160" t="s">
        <v>384</v>
      </c>
      <c r="AU896" s="160" t="s">
        <v>83</v>
      </c>
      <c r="AV896" s="13" t="s">
        <v>382</v>
      </c>
      <c r="AW896" s="13" t="s">
        <v>32</v>
      </c>
      <c r="AX896" s="13" t="s">
        <v>83</v>
      </c>
      <c r="AY896" s="160" t="s">
        <v>375</v>
      </c>
    </row>
    <row r="897" spans="2:65" s="14" customFormat="1" ht="11.25" x14ac:dyDescent="0.2">
      <c r="B897" s="166"/>
      <c r="D897" s="152" t="s">
        <v>384</v>
      </c>
      <c r="E897" s="167" t="s">
        <v>1</v>
      </c>
      <c r="F897" s="168" t="s">
        <v>2840</v>
      </c>
      <c r="H897" s="167" t="s">
        <v>1</v>
      </c>
      <c r="I897" s="169"/>
      <c r="L897" s="166"/>
      <c r="M897" s="170"/>
      <c r="T897" s="171"/>
      <c r="AT897" s="167" t="s">
        <v>384</v>
      </c>
      <c r="AU897" s="167" t="s">
        <v>83</v>
      </c>
      <c r="AV897" s="14" t="s">
        <v>83</v>
      </c>
      <c r="AW897" s="14" t="s">
        <v>32</v>
      </c>
      <c r="AX897" s="14" t="s">
        <v>76</v>
      </c>
      <c r="AY897" s="167" t="s">
        <v>375</v>
      </c>
    </row>
    <row r="898" spans="2:65" s="1" customFormat="1" ht="24.2" customHeight="1" x14ac:dyDescent="0.2">
      <c r="B898" s="32"/>
      <c r="C898" s="138" t="s">
        <v>1093</v>
      </c>
      <c r="D898" s="138" t="s">
        <v>377</v>
      </c>
      <c r="E898" s="139" t="s">
        <v>3071</v>
      </c>
      <c r="F898" s="140" t="s">
        <v>3072</v>
      </c>
      <c r="G898" s="141" t="s">
        <v>631</v>
      </c>
      <c r="H898" s="142">
        <v>286</v>
      </c>
      <c r="I898" s="143"/>
      <c r="J898" s="144">
        <f>ROUND(I898*H898,2)</f>
        <v>0</v>
      </c>
      <c r="K898" s="140" t="s">
        <v>381</v>
      </c>
      <c r="L898" s="32"/>
      <c r="M898" s="145" t="s">
        <v>1</v>
      </c>
      <c r="N898" s="146" t="s">
        <v>41</v>
      </c>
      <c r="P898" s="147">
        <f>O898*H898</f>
        <v>0</v>
      </c>
      <c r="Q898" s="147">
        <v>0</v>
      </c>
      <c r="R898" s="147">
        <f>Q898*H898</f>
        <v>0</v>
      </c>
      <c r="S898" s="147">
        <v>0</v>
      </c>
      <c r="T898" s="148">
        <f>S898*H898</f>
        <v>0</v>
      </c>
      <c r="AR898" s="149" t="s">
        <v>382</v>
      </c>
      <c r="AT898" s="149" t="s">
        <v>377</v>
      </c>
      <c r="AU898" s="149" t="s">
        <v>83</v>
      </c>
      <c r="AY898" s="17" t="s">
        <v>375</v>
      </c>
      <c r="BE898" s="150">
        <f>IF(N898="základní",J898,0)</f>
        <v>0</v>
      </c>
      <c r="BF898" s="150">
        <f>IF(N898="snížená",J898,0)</f>
        <v>0</v>
      </c>
      <c r="BG898" s="150">
        <f>IF(N898="zákl. přenesená",J898,0)</f>
        <v>0</v>
      </c>
      <c r="BH898" s="150">
        <f>IF(N898="sníž. přenesená",J898,0)</f>
        <v>0</v>
      </c>
      <c r="BI898" s="150">
        <f>IF(N898="nulová",J898,0)</f>
        <v>0</v>
      </c>
      <c r="BJ898" s="17" t="s">
        <v>83</v>
      </c>
      <c r="BK898" s="150">
        <f>ROUND(I898*H898,2)</f>
        <v>0</v>
      </c>
      <c r="BL898" s="17" t="s">
        <v>382</v>
      </c>
      <c r="BM898" s="149" t="s">
        <v>6115</v>
      </c>
    </row>
    <row r="899" spans="2:65" s="12" customFormat="1" ht="11.25" x14ac:dyDescent="0.2">
      <c r="B899" s="151"/>
      <c r="D899" s="152" t="s">
        <v>384</v>
      </c>
      <c r="E899" s="153" t="s">
        <v>1</v>
      </c>
      <c r="F899" s="154" t="s">
        <v>85</v>
      </c>
      <c r="H899" s="155">
        <v>2</v>
      </c>
      <c r="I899" s="156"/>
      <c r="L899" s="151"/>
      <c r="M899" s="157"/>
      <c r="T899" s="158"/>
      <c r="AT899" s="153" t="s">
        <v>384</v>
      </c>
      <c r="AU899" s="153" t="s">
        <v>83</v>
      </c>
      <c r="AV899" s="12" t="s">
        <v>85</v>
      </c>
      <c r="AW899" s="12" t="s">
        <v>32</v>
      </c>
      <c r="AX899" s="12" t="s">
        <v>76</v>
      </c>
      <c r="AY899" s="153" t="s">
        <v>375</v>
      </c>
    </row>
    <row r="900" spans="2:65" s="12" customFormat="1" ht="11.25" x14ac:dyDescent="0.2">
      <c r="B900" s="151"/>
      <c r="D900" s="152" t="s">
        <v>384</v>
      </c>
      <c r="E900" s="153" t="s">
        <v>1</v>
      </c>
      <c r="F900" s="154" t="s">
        <v>413</v>
      </c>
      <c r="H900" s="155">
        <v>6</v>
      </c>
      <c r="I900" s="156"/>
      <c r="L900" s="151"/>
      <c r="M900" s="157"/>
      <c r="T900" s="158"/>
      <c r="AT900" s="153" t="s">
        <v>384</v>
      </c>
      <c r="AU900" s="153" t="s">
        <v>83</v>
      </c>
      <c r="AV900" s="12" t="s">
        <v>85</v>
      </c>
      <c r="AW900" s="12" t="s">
        <v>32</v>
      </c>
      <c r="AX900" s="12" t="s">
        <v>76</v>
      </c>
      <c r="AY900" s="153" t="s">
        <v>375</v>
      </c>
    </row>
    <row r="901" spans="2:65" s="12" customFormat="1" ht="11.25" x14ac:dyDescent="0.2">
      <c r="B901" s="151"/>
      <c r="D901" s="152" t="s">
        <v>384</v>
      </c>
      <c r="E901" s="153" t="s">
        <v>1</v>
      </c>
      <c r="F901" s="154" t="s">
        <v>585</v>
      </c>
      <c r="H901" s="155">
        <v>32</v>
      </c>
      <c r="I901" s="156"/>
      <c r="L901" s="151"/>
      <c r="M901" s="157"/>
      <c r="T901" s="158"/>
      <c r="AT901" s="153" t="s">
        <v>384</v>
      </c>
      <c r="AU901" s="153" t="s">
        <v>83</v>
      </c>
      <c r="AV901" s="12" t="s">
        <v>85</v>
      </c>
      <c r="AW901" s="12" t="s">
        <v>32</v>
      </c>
      <c r="AX901" s="12" t="s">
        <v>76</v>
      </c>
      <c r="AY901" s="153" t="s">
        <v>375</v>
      </c>
    </row>
    <row r="902" spans="2:65" s="12" customFormat="1" ht="11.25" x14ac:dyDescent="0.2">
      <c r="B902" s="151"/>
      <c r="D902" s="152" t="s">
        <v>384</v>
      </c>
      <c r="E902" s="153" t="s">
        <v>1</v>
      </c>
      <c r="F902" s="154" t="s">
        <v>473</v>
      </c>
      <c r="H902" s="155">
        <v>14</v>
      </c>
      <c r="I902" s="156"/>
      <c r="L902" s="151"/>
      <c r="M902" s="157"/>
      <c r="T902" s="158"/>
      <c r="AT902" s="153" t="s">
        <v>384</v>
      </c>
      <c r="AU902" s="153" t="s">
        <v>83</v>
      </c>
      <c r="AV902" s="12" t="s">
        <v>85</v>
      </c>
      <c r="AW902" s="12" t="s">
        <v>32</v>
      </c>
      <c r="AX902" s="12" t="s">
        <v>76</v>
      </c>
      <c r="AY902" s="153" t="s">
        <v>375</v>
      </c>
    </row>
    <row r="903" spans="2:65" s="12" customFormat="1" ht="11.25" x14ac:dyDescent="0.2">
      <c r="B903" s="151"/>
      <c r="D903" s="152" t="s">
        <v>384</v>
      </c>
      <c r="E903" s="153" t="s">
        <v>1</v>
      </c>
      <c r="F903" s="154" t="s">
        <v>778</v>
      </c>
      <c r="H903" s="155">
        <v>56</v>
      </c>
      <c r="I903" s="156"/>
      <c r="L903" s="151"/>
      <c r="M903" s="157"/>
      <c r="T903" s="158"/>
      <c r="AT903" s="153" t="s">
        <v>384</v>
      </c>
      <c r="AU903" s="153" t="s">
        <v>83</v>
      </c>
      <c r="AV903" s="12" t="s">
        <v>85</v>
      </c>
      <c r="AW903" s="12" t="s">
        <v>32</v>
      </c>
      <c r="AX903" s="12" t="s">
        <v>76</v>
      </c>
      <c r="AY903" s="153" t="s">
        <v>375</v>
      </c>
    </row>
    <row r="904" spans="2:65" s="12" customFormat="1" ht="11.25" x14ac:dyDescent="0.2">
      <c r="B904" s="151"/>
      <c r="D904" s="152" t="s">
        <v>384</v>
      </c>
      <c r="E904" s="153" t="s">
        <v>1</v>
      </c>
      <c r="F904" s="154" t="s">
        <v>688</v>
      </c>
      <c r="H904" s="155">
        <v>45</v>
      </c>
      <c r="I904" s="156"/>
      <c r="L904" s="151"/>
      <c r="M904" s="157"/>
      <c r="T904" s="158"/>
      <c r="AT904" s="153" t="s">
        <v>384</v>
      </c>
      <c r="AU904" s="153" t="s">
        <v>83</v>
      </c>
      <c r="AV904" s="12" t="s">
        <v>85</v>
      </c>
      <c r="AW904" s="12" t="s">
        <v>32</v>
      </c>
      <c r="AX904" s="12" t="s">
        <v>76</v>
      </c>
      <c r="AY904" s="153" t="s">
        <v>375</v>
      </c>
    </row>
    <row r="905" spans="2:65" s="12" customFormat="1" ht="11.25" x14ac:dyDescent="0.2">
      <c r="B905" s="151"/>
      <c r="D905" s="152" t="s">
        <v>384</v>
      </c>
      <c r="E905" s="153" t="s">
        <v>1</v>
      </c>
      <c r="F905" s="154" t="s">
        <v>7</v>
      </c>
      <c r="H905" s="155">
        <v>21</v>
      </c>
      <c r="I905" s="156"/>
      <c r="L905" s="151"/>
      <c r="M905" s="157"/>
      <c r="T905" s="158"/>
      <c r="AT905" s="153" t="s">
        <v>384</v>
      </c>
      <c r="AU905" s="153" t="s">
        <v>83</v>
      </c>
      <c r="AV905" s="12" t="s">
        <v>85</v>
      </c>
      <c r="AW905" s="12" t="s">
        <v>32</v>
      </c>
      <c r="AX905" s="12" t="s">
        <v>76</v>
      </c>
      <c r="AY905" s="153" t="s">
        <v>375</v>
      </c>
    </row>
    <row r="906" spans="2:65" s="12" customFormat="1" ht="11.25" x14ac:dyDescent="0.2">
      <c r="B906" s="151"/>
      <c r="D906" s="152" t="s">
        <v>384</v>
      </c>
      <c r="E906" s="153" t="s">
        <v>1</v>
      </c>
      <c r="F906" s="154" t="s">
        <v>822</v>
      </c>
      <c r="H906" s="155">
        <v>64</v>
      </c>
      <c r="I906" s="156"/>
      <c r="L906" s="151"/>
      <c r="M906" s="157"/>
      <c r="T906" s="158"/>
      <c r="AT906" s="153" t="s">
        <v>384</v>
      </c>
      <c r="AU906" s="153" t="s">
        <v>83</v>
      </c>
      <c r="AV906" s="12" t="s">
        <v>85</v>
      </c>
      <c r="AW906" s="12" t="s">
        <v>32</v>
      </c>
      <c r="AX906" s="12" t="s">
        <v>76</v>
      </c>
      <c r="AY906" s="153" t="s">
        <v>375</v>
      </c>
    </row>
    <row r="907" spans="2:65" s="12" customFormat="1" ht="11.25" x14ac:dyDescent="0.2">
      <c r="B907" s="151"/>
      <c r="D907" s="152" t="s">
        <v>384</v>
      </c>
      <c r="E907" s="153" t="s">
        <v>1</v>
      </c>
      <c r="F907" s="154" t="s">
        <v>692</v>
      </c>
      <c r="H907" s="155">
        <v>46</v>
      </c>
      <c r="I907" s="156"/>
      <c r="L907" s="151"/>
      <c r="M907" s="157"/>
      <c r="T907" s="158"/>
      <c r="AT907" s="153" t="s">
        <v>384</v>
      </c>
      <c r="AU907" s="153" t="s">
        <v>83</v>
      </c>
      <c r="AV907" s="12" t="s">
        <v>85</v>
      </c>
      <c r="AW907" s="12" t="s">
        <v>32</v>
      </c>
      <c r="AX907" s="12" t="s">
        <v>76</v>
      </c>
      <c r="AY907" s="153" t="s">
        <v>375</v>
      </c>
    </row>
    <row r="908" spans="2:65" s="13" customFormat="1" ht="11.25" x14ac:dyDescent="0.2">
      <c r="B908" s="159"/>
      <c r="D908" s="152" t="s">
        <v>384</v>
      </c>
      <c r="E908" s="160" t="s">
        <v>1</v>
      </c>
      <c r="F908" s="161" t="s">
        <v>387</v>
      </c>
      <c r="H908" s="162">
        <v>286</v>
      </c>
      <c r="I908" s="163"/>
      <c r="L908" s="159"/>
      <c r="M908" s="164"/>
      <c r="T908" s="165"/>
      <c r="AT908" s="160" t="s">
        <v>384</v>
      </c>
      <c r="AU908" s="160" t="s">
        <v>83</v>
      </c>
      <c r="AV908" s="13" t="s">
        <v>382</v>
      </c>
      <c r="AW908" s="13" t="s">
        <v>32</v>
      </c>
      <c r="AX908" s="13" t="s">
        <v>83</v>
      </c>
      <c r="AY908" s="160" t="s">
        <v>375</v>
      </c>
    </row>
    <row r="909" spans="2:65" s="14" customFormat="1" ht="11.25" x14ac:dyDescent="0.2">
      <c r="B909" s="166"/>
      <c r="D909" s="152" t="s">
        <v>384</v>
      </c>
      <c r="E909" s="167" t="s">
        <v>1</v>
      </c>
      <c r="F909" s="168" t="s">
        <v>2840</v>
      </c>
      <c r="H909" s="167" t="s">
        <v>1</v>
      </c>
      <c r="I909" s="169"/>
      <c r="L909" s="166"/>
      <c r="M909" s="170"/>
      <c r="T909" s="171"/>
      <c r="AT909" s="167" t="s">
        <v>384</v>
      </c>
      <c r="AU909" s="167" t="s">
        <v>83</v>
      </c>
      <c r="AV909" s="14" t="s">
        <v>83</v>
      </c>
      <c r="AW909" s="14" t="s">
        <v>32</v>
      </c>
      <c r="AX909" s="14" t="s">
        <v>76</v>
      </c>
      <c r="AY909" s="167" t="s">
        <v>375</v>
      </c>
    </row>
    <row r="910" spans="2:65" s="1" customFormat="1" ht="24.2" customHeight="1" x14ac:dyDescent="0.2">
      <c r="B910" s="32"/>
      <c r="C910" s="138" t="s">
        <v>1097</v>
      </c>
      <c r="D910" s="138" t="s">
        <v>377</v>
      </c>
      <c r="E910" s="139" t="s">
        <v>3074</v>
      </c>
      <c r="F910" s="140" t="s">
        <v>3075</v>
      </c>
      <c r="G910" s="141" t="s">
        <v>631</v>
      </c>
      <c r="H910" s="142">
        <v>6</v>
      </c>
      <c r="I910" s="143"/>
      <c r="J910" s="144">
        <f>ROUND(I910*H910,2)</f>
        <v>0</v>
      </c>
      <c r="K910" s="140" t="s">
        <v>381</v>
      </c>
      <c r="L910" s="32"/>
      <c r="M910" s="145" t="s">
        <v>1</v>
      </c>
      <c r="N910" s="146" t="s">
        <v>41</v>
      </c>
      <c r="P910" s="147">
        <f>O910*H910</f>
        <v>0</v>
      </c>
      <c r="Q910" s="147">
        <v>0</v>
      </c>
      <c r="R910" s="147">
        <f>Q910*H910</f>
        <v>0</v>
      </c>
      <c r="S910" s="147">
        <v>0</v>
      </c>
      <c r="T910" s="148">
        <f>S910*H910</f>
        <v>0</v>
      </c>
      <c r="AR910" s="149" t="s">
        <v>382</v>
      </c>
      <c r="AT910" s="149" t="s">
        <v>377</v>
      </c>
      <c r="AU910" s="149" t="s">
        <v>83</v>
      </c>
      <c r="AY910" s="17" t="s">
        <v>375</v>
      </c>
      <c r="BE910" s="150">
        <f>IF(N910="základní",J910,0)</f>
        <v>0</v>
      </c>
      <c r="BF910" s="150">
        <f>IF(N910="snížená",J910,0)</f>
        <v>0</v>
      </c>
      <c r="BG910" s="150">
        <f>IF(N910="zákl. přenesená",J910,0)</f>
        <v>0</v>
      </c>
      <c r="BH910" s="150">
        <f>IF(N910="sníž. přenesená",J910,0)</f>
        <v>0</v>
      </c>
      <c r="BI910" s="150">
        <f>IF(N910="nulová",J910,0)</f>
        <v>0</v>
      </c>
      <c r="BJ910" s="17" t="s">
        <v>83</v>
      </c>
      <c r="BK910" s="150">
        <f>ROUND(I910*H910,2)</f>
        <v>0</v>
      </c>
      <c r="BL910" s="17" t="s">
        <v>382</v>
      </c>
      <c r="BM910" s="149" t="s">
        <v>6116</v>
      </c>
    </row>
    <row r="911" spans="2:65" s="12" customFormat="1" ht="11.25" x14ac:dyDescent="0.2">
      <c r="B911" s="151"/>
      <c r="D911" s="152" t="s">
        <v>384</v>
      </c>
      <c r="E911" s="153" t="s">
        <v>1</v>
      </c>
      <c r="F911" s="154" t="s">
        <v>93</v>
      </c>
      <c r="H911" s="155">
        <v>3</v>
      </c>
      <c r="I911" s="156"/>
      <c r="L911" s="151"/>
      <c r="M911" s="157"/>
      <c r="T911" s="158"/>
      <c r="AT911" s="153" t="s">
        <v>384</v>
      </c>
      <c r="AU911" s="153" t="s">
        <v>83</v>
      </c>
      <c r="AV911" s="12" t="s">
        <v>85</v>
      </c>
      <c r="AW911" s="12" t="s">
        <v>32</v>
      </c>
      <c r="AX911" s="12" t="s">
        <v>76</v>
      </c>
      <c r="AY911" s="153" t="s">
        <v>375</v>
      </c>
    </row>
    <row r="912" spans="2:65" s="12" customFormat="1" ht="11.25" x14ac:dyDescent="0.2">
      <c r="B912" s="151"/>
      <c r="D912" s="152" t="s">
        <v>384</v>
      </c>
      <c r="E912" s="153" t="s">
        <v>1</v>
      </c>
      <c r="F912" s="154" t="s">
        <v>93</v>
      </c>
      <c r="H912" s="155">
        <v>3</v>
      </c>
      <c r="I912" s="156"/>
      <c r="L912" s="151"/>
      <c r="M912" s="157"/>
      <c r="T912" s="158"/>
      <c r="AT912" s="153" t="s">
        <v>384</v>
      </c>
      <c r="AU912" s="153" t="s">
        <v>83</v>
      </c>
      <c r="AV912" s="12" t="s">
        <v>85</v>
      </c>
      <c r="AW912" s="12" t="s">
        <v>32</v>
      </c>
      <c r="AX912" s="12" t="s">
        <v>76</v>
      </c>
      <c r="AY912" s="153" t="s">
        <v>375</v>
      </c>
    </row>
    <row r="913" spans="2:65" s="13" customFormat="1" ht="11.25" x14ac:dyDescent="0.2">
      <c r="B913" s="159"/>
      <c r="D913" s="152" t="s">
        <v>384</v>
      </c>
      <c r="E913" s="160" t="s">
        <v>1</v>
      </c>
      <c r="F913" s="161" t="s">
        <v>387</v>
      </c>
      <c r="H913" s="162">
        <v>6</v>
      </c>
      <c r="I913" s="163"/>
      <c r="L913" s="159"/>
      <c r="M913" s="164"/>
      <c r="T913" s="165"/>
      <c r="AT913" s="160" t="s">
        <v>384</v>
      </c>
      <c r="AU913" s="160" t="s">
        <v>83</v>
      </c>
      <c r="AV913" s="13" t="s">
        <v>382</v>
      </c>
      <c r="AW913" s="13" t="s">
        <v>32</v>
      </c>
      <c r="AX913" s="13" t="s">
        <v>83</v>
      </c>
      <c r="AY913" s="160" t="s">
        <v>375</v>
      </c>
    </row>
    <row r="914" spans="2:65" s="14" customFormat="1" ht="11.25" x14ac:dyDescent="0.2">
      <c r="B914" s="166"/>
      <c r="D914" s="152" t="s">
        <v>384</v>
      </c>
      <c r="E914" s="167" t="s">
        <v>1</v>
      </c>
      <c r="F914" s="168" t="s">
        <v>2840</v>
      </c>
      <c r="H914" s="167" t="s">
        <v>1</v>
      </c>
      <c r="I914" s="169"/>
      <c r="L914" s="166"/>
      <c r="M914" s="170"/>
      <c r="T914" s="171"/>
      <c r="AT914" s="167" t="s">
        <v>384</v>
      </c>
      <c r="AU914" s="167" t="s">
        <v>83</v>
      </c>
      <c r="AV914" s="14" t="s">
        <v>83</v>
      </c>
      <c r="AW914" s="14" t="s">
        <v>32</v>
      </c>
      <c r="AX914" s="14" t="s">
        <v>76</v>
      </c>
      <c r="AY914" s="167" t="s">
        <v>375</v>
      </c>
    </row>
    <row r="915" spans="2:65" s="1" customFormat="1" ht="24.2" customHeight="1" x14ac:dyDescent="0.2">
      <c r="B915" s="32"/>
      <c r="C915" s="138" t="s">
        <v>1109</v>
      </c>
      <c r="D915" s="138" t="s">
        <v>377</v>
      </c>
      <c r="E915" s="139" t="s">
        <v>3077</v>
      </c>
      <c r="F915" s="140" t="s">
        <v>3078</v>
      </c>
      <c r="G915" s="141" t="s">
        <v>631</v>
      </c>
      <c r="H915" s="142">
        <v>6</v>
      </c>
      <c r="I915" s="143"/>
      <c r="J915" s="144">
        <f>ROUND(I915*H915,2)</f>
        <v>0</v>
      </c>
      <c r="K915" s="140" t="s">
        <v>381</v>
      </c>
      <c r="L915" s="32"/>
      <c r="M915" s="145" t="s">
        <v>1</v>
      </c>
      <c r="N915" s="146" t="s">
        <v>41</v>
      </c>
      <c r="P915" s="147">
        <f>O915*H915</f>
        <v>0</v>
      </c>
      <c r="Q915" s="147">
        <v>0</v>
      </c>
      <c r="R915" s="147">
        <f>Q915*H915</f>
        <v>0</v>
      </c>
      <c r="S915" s="147">
        <v>0</v>
      </c>
      <c r="T915" s="148">
        <f>S915*H915</f>
        <v>0</v>
      </c>
      <c r="AR915" s="149" t="s">
        <v>382</v>
      </c>
      <c r="AT915" s="149" t="s">
        <v>377</v>
      </c>
      <c r="AU915" s="149" t="s">
        <v>83</v>
      </c>
      <c r="AY915" s="17" t="s">
        <v>375</v>
      </c>
      <c r="BE915" s="150">
        <f>IF(N915="základní",J915,0)</f>
        <v>0</v>
      </c>
      <c r="BF915" s="150">
        <f>IF(N915="snížená",J915,0)</f>
        <v>0</v>
      </c>
      <c r="BG915" s="150">
        <f>IF(N915="zákl. přenesená",J915,0)</f>
        <v>0</v>
      </c>
      <c r="BH915" s="150">
        <f>IF(N915="sníž. přenesená",J915,0)</f>
        <v>0</v>
      </c>
      <c r="BI915" s="150">
        <f>IF(N915="nulová",J915,0)</f>
        <v>0</v>
      </c>
      <c r="BJ915" s="17" t="s">
        <v>83</v>
      </c>
      <c r="BK915" s="150">
        <f>ROUND(I915*H915,2)</f>
        <v>0</v>
      </c>
      <c r="BL915" s="17" t="s">
        <v>382</v>
      </c>
      <c r="BM915" s="149" t="s">
        <v>6117</v>
      </c>
    </row>
    <row r="916" spans="2:65" s="12" customFormat="1" ht="11.25" x14ac:dyDescent="0.2">
      <c r="B916" s="151"/>
      <c r="D916" s="152" t="s">
        <v>384</v>
      </c>
      <c r="E916" s="153" t="s">
        <v>1</v>
      </c>
      <c r="F916" s="154" t="s">
        <v>93</v>
      </c>
      <c r="H916" s="155">
        <v>3</v>
      </c>
      <c r="I916" s="156"/>
      <c r="L916" s="151"/>
      <c r="M916" s="157"/>
      <c r="T916" s="158"/>
      <c r="AT916" s="153" t="s">
        <v>384</v>
      </c>
      <c r="AU916" s="153" t="s">
        <v>83</v>
      </c>
      <c r="AV916" s="12" t="s">
        <v>85</v>
      </c>
      <c r="AW916" s="12" t="s">
        <v>32</v>
      </c>
      <c r="AX916" s="12" t="s">
        <v>76</v>
      </c>
      <c r="AY916" s="153" t="s">
        <v>375</v>
      </c>
    </row>
    <row r="917" spans="2:65" s="12" customFormat="1" ht="11.25" x14ac:dyDescent="0.2">
      <c r="B917" s="151"/>
      <c r="D917" s="152" t="s">
        <v>384</v>
      </c>
      <c r="E917" s="153" t="s">
        <v>1</v>
      </c>
      <c r="F917" s="154" t="s">
        <v>93</v>
      </c>
      <c r="H917" s="155">
        <v>3</v>
      </c>
      <c r="I917" s="156"/>
      <c r="L917" s="151"/>
      <c r="M917" s="157"/>
      <c r="T917" s="158"/>
      <c r="AT917" s="153" t="s">
        <v>384</v>
      </c>
      <c r="AU917" s="153" t="s">
        <v>83</v>
      </c>
      <c r="AV917" s="12" t="s">
        <v>85</v>
      </c>
      <c r="AW917" s="12" t="s">
        <v>32</v>
      </c>
      <c r="AX917" s="12" t="s">
        <v>76</v>
      </c>
      <c r="AY917" s="153" t="s">
        <v>375</v>
      </c>
    </row>
    <row r="918" spans="2:65" s="13" customFormat="1" ht="11.25" x14ac:dyDescent="0.2">
      <c r="B918" s="159"/>
      <c r="D918" s="152" t="s">
        <v>384</v>
      </c>
      <c r="E918" s="160" t="s">
        <v>1</v>
      </c>
      <c r="F918" s="161" t="s">
        <v>387</v>
      </c>
      <c r="H918" s="162">
        <v>6</v>
      </c>
      <c r="I918" s="163"/>
      <c r="L918" s="159"/>
      <c r="M918" s="164"/>
      <c r="T918" s="165"/>
      <c r="AT918" s="160" t="s">
        <v>384</v>
      </c>
      <c r="AU918" s="160" t="s">
        <v>83</v>
      </c>
      <c r="AV918" s="13" t="s">
        <v>382</v>
      </c>
      <c r="AW918" s="13" t="s">
        <v>32</v>
      </c>
      <c r="AX918" s="13" t="s">
        <v>83</v>
      </c>
      <c r="AY918" s="160" t="s">
        <v>375</v>
      </c>
    </row>
    <row r="919" spans="2:65" s="14" customFormat="1" ht="11.25" x14ac:dyDescent="0.2">
      <c r="B919" s="166"/>
      <c r="D919" s="152" t="s">
        <v>384</v>
      </c>
      <c r="E919" s="167" t="s">
        <v>1</v>
      </c>
      <c r="F919" s="168" t="s">
        <v>2840</v>
      </c>
      <c r="H919" s="167" t="s">
        <v>1</v>
      </c>
      <c r="I919" s="169"/>
      <c r="L919" s="166"/>
      <c r="M919" s="170"/>
      <c r="T919" s="171"/>
      <c r="AT919" s="167" t="s">
        <v>384</v>
      </c>
      <c r="AU919" s="167" t="s">
        <v>83</v>
      </c>
      <c r="AV919" s="14" t="s">
        <v>83</v>
      </c>
      <c r="AW919" s="14" t="s">
        <v>32</v>
      </c>
      <c r="AX919" s="14" t="s">
        <v>76</v>
      </c>
      <c r="AY919" s="167" t="s">
        <v>375</v>
      </c>
    </row>
    <row r="920" spans="2:65" s="1" customFormat="1" ht="24.2" customHeight="1" x14ac:dyDescent="0.2">
      <c r="B920" s="32"/>
      <c r="C920" s="138" t="s">
        <v>1121</v>
      </c>
      <c r="D920" s="138" t="s">
        <v>377</v>
      </c>
      <c r="E920" s="139" t="s">
        <v>3080</v>
      </c>
      <c r="F920" s="140" t="s">
        <v>3081</v>
      </c>
      <c r="G920" s="141" t="s">
        <v>631</v>
      </c>
      <c r="H920" s="142">
        <v>183</v>
      </c>
      <c r="I920" s="143"/>
      <c r="J920" s="144">
        <f>ROUND(I920*H920,2)</f>
        <v>0</v>
      </c>
      <c r="K920" s="140" t="s">
        <v>381</v>
      </c>
      <c r="L920" s="32"/>
      <c r="M920" s="145" t="s">
        <v>1</v>
      </c>
      <c r="N920" s="146" t="s">
        <v>41</v>
      </c>
      <c r="P920" s="147">
        <f>O920*H920</f>
        <v>0</v>
      </c>
      <c r="Q920" s="147">
        <v>0</v>
      </c>
      <c r="R920" s="147">
        <f>Q920*H920</f>
        <v>0</v>
      </c>
      <c r="S920" s="147">
        <v>0</v>
      </c>
      <c r="T920" s="148">
        <f>S920*H920</f>
        <v>0</v>
      </c>
      <c r="AR920" s="149" t="s">
        <v>382</v>
      </c>
      <c r="AT920" s="149" t="s">
        <v>377</v>
      </c>
      <c r="AU920" s="149" t="s">
        <v>83</v>
      </c>
      <c r="AY920" s="17" t="s">
        <v>375</v>
      </c>
      <c r="BE920" s="150">
        <f>IF(N920="základní",J920,0)</f>
        <v>0</v>
      </c>
      <c r="BF920" s="150">
        <f>IF(N920="snížená",J920,0)</f>
        <v>0</v>
      </c>
      <c r="BG920" s="150">
        <f>IF(N920="zákl. přenesená",J920,0)</f>
        <v>0</v>
      </c>
      <c r="BH920" s="150">
        <f>IF(N920="sníž. přenesená",J920,0)</f>
        <v>0</v>
      </c>
      <c r="BI920" s="150">
        <f>IF(N920="nulová",J920,0)</f>
        <v>0</v>
      </c>
      <c r="BJ920" s="17" t="s">
        <v>83</v>
      </c>
      <c r="BK920" s="150">
        <f>ROUND(I920*H920,2)</f>
        <v>0</v>
      </c>
      <c r="BL920" s="17" t="s">
        <v>382</v>
      </c>
      <c r="BM920" s="149" t="s">
        <v>6118</v>
      </c>
    </row>
    <row r="921" spans="2:65" s="12" customFormat="1" ht="11.25" x14ac:dyDescent="0.2">
      <c r="B921" s="151"/>
      <c r="D921" s="152" t="s">
        <v>384</v>
      </c>
      <c r="E921" s="153" t="s">
        <v>1</v>
      </c>
      <c r="F921" s="154" t="s">
        <v>585</v>
      </c>
      <c r="H921" s="155">
        <v>32</v>
      </c>
      <c r="I921" s="156"/>
      <c r="L921" s="151"/>
      <c r="M921" s="157"/>
      <c r="T921" s="158"/>
      <c r="AT921" s="153" t="s">
        <v>384</v>
      </c>
      <c r="AU921" s="153" t="s">
        <v>83</v>
      </c>
      <c r="AV921" s="12" t="s">
        <v>85</v>
      </c>
      <c r="AW921" s="12" t="s">
        <v>32</v>
      </c>
      <c r="AX921" s="12" t="s">
        <v>76</v>
      </c>
      <c r="AY921" s="153" t="s">
        <v>375</v>
      </c>
    </row>
    <row r="922" spans="2:65" s="12" customFormat="1" ht="11.25" x14ac:dyDescent="0.2">
      <c r="B922" s="151"/>
      <c r="D922" s="152" t="s">
        <v>384</v>
      </c>
      <c r="E922" s="153" t="s">
        <v>1</v>
      </c>
      <c r="F922" s="154" t="s">
        <v>7</v>
      </c>
      <c r="H922" s="155">
        <v>21</v>
      </c>
      <c r="I922" s="156"/>
      <c r="L922" s="151"/>
      <c r="M922" s="157"/>
      <c r="T922" s="158"/>
      <c r="AT922" s="153" t="s">
        <v>384</v>
      </c>
      <c r="AU922" s="153" t="s">
        <v>83</v>
      </c>
      <c r="AV922" s="12" t="s">
        <v>85</v>
      </c>
      <c r="AW922" s="12" t="s">
        <v>32</v>
      </c>
      <c r="AX922" s="12" t="s">
        <v>76</v>
      </c>
      <c r="AY922" s="153" t="s">
        <v>375</v>
      </c>
    </row>
    <row r="923" spans="2:65" s="12" customFormat="1" ht="11.25" x14ac:dyDescent="0.2">
      <c r="B923" s="151"/>
      <c r="D923" s="152" t="s">
        <v>384</v>
      </c>
      <c r="E923" s="153" t="s">
        <v>1</v>
      </c>
      <c r="F923" s="154" t="s">
        <v>778</v>
      </c>
      <c r="H923" s="155">
        <v>56</v>
      </c>
      <c r="I923" s="156"/>
      <c r="L923" s="151"/>
      <c r="M923" s="157"/>
      <c r="T923" s="158"/>
      <c r="AT923" s="153" t="s">
        <v>384</v>
      </c>
      <c r="AU923" s="153" t="s">
        <v>83</v>
      </c>
      <c r="AV923" s="12" t="s">
        <v>85</v>
      </c>
      <c r="AW923" s="12" t="s">
        <v>32</v>
      </c>
      <c r="AX923" s="12" t="s">
        <v>76</v>
      </c>
      <c r="AY923" s="153" t="s">
        <v>375</v>
      </c>
    </row>
    <row r="924" spans="2:65" s="12" customFormat="1" ht="11.25" x14ac:dyDescent="0.2">
      <c r="B924" s="151"/>
      <c r="D924" s="152" t="s">
        <v>384</v>
      </c>
      <c r="E924" s="153" t="s">
        <v>1</v>
      </c>
      <c r="F924" s="154" t="s">
        <v>7</v>
      </c>
      <c r="H924" s="155">
        <v>21</v>
      </c>
      <c r="I924" s="156"/>
      <c r="L924" s="151"/>
      <c r="M924" s="157"/>
      <c r="T924" s="158"/>
      <c r="AT924" s="153" t="s">
        <v>384</v>
      </c>
      <c r="AU924" s="153" t="s">
        <v>83</v>
      </c>
      <c r="AV924" s="12" t="s">
        <v>85</v>
      </c>
      <c r="AW924" s="12" t="s">
        <v>32</v>
      </c>
      <c r="AX924" s="12" t="s">
        <v>76</v>
      </c>
      <c r="AY924" s="153" t="s">
        <v>375</v>
      </c>
    </row>
    <row r="925" spans="2:65" s="12" customFormat="1" ht="11.25" x14ac:dyDescent="0.2">
      <c r="B925" s="151"/>
      <c r="D925" s="152" t="s">
        <v>384</v>
      </c>
      <c r="E925" s="153" t="s">
        <v>1</v>
      </c>
      <c r="F925" s="154" t="s">
        <v>545</v>
      </c>
      <c r="H925" s="155">
        <v>23</v>
      </c>
      <c r="I925" s="156"/>
      <c r="L925" s="151"/>
      <c r="M925" s="157"/>
      <c r="T925" s="158"/>
      <c r="AT925" s="153" t="s">
        <v>384</v>
      </c>
      <c r="AU925" s="153" t="s">
        <v>83</v>
      </c>
      <c r="AV925" s="12" t="s">
        <v>85</v>
      </c>
      <c r="AW925" s="12" t="s">
        <v>32</v>
      </c>
      <c r="AX925" s="12" t="s">
        <v>76</v>
      </c>
      <c r="AY925" s="153" t="s">
        <v>375</v>
      </c>
    </row>
    <row r="926" spans="2:65" s="12" customFormat="1" ht="11.25" x14ac:dyDescent="0.2">
      <c r="B926" s="151"/>
      <c r="D926" s="152" t="s">
        <v>384</v>
      </c>
      <c r="E926" s="153" t="s">
        <v>1</v>
      </c>
      <c r="F926" s="154" t="s">
        <v>577</v>
      </c>
      <c r="H926" s="155">
        <v>30</v>
      </c>
      <c r="I926" s="156"/>
      <c r="L926" s="151"/>
      <c r="M926" s="157"/>
      <c r="T926" s="158"/>
      <c r="AT926" s="153" t="s">
        <v>384</v>
      </c>
      <c r="AU926" s="153" t="s">
        <v>83</v>
      </c>
      <c r="AV926" s="12" t="s">
        <v>85</v>
      </c>
      <c r="AW926" s="12" t="s">
        <v>32</v>
      </c>
      <c r="AX926" s="12" t="s">
        <v>76</v>
      </c>
      <c r="AY926" s="153" t="s">
        <v>375</v>
      </c>
    </row>
    <row r="927" spans="2:65" s="13" customFormat="1" ht="11.25" x14ac:dyDescent="0.2">
      <c r="B927" s="159"/>
      <c r="D927" s="152" t="s">
        <v>384</v>
      </c>
      <c r="E927" s="160" t="s">
        <v>1</v>
      </c>
      <c r="F927" s="161" t="s">
        <v>387</v>
      </c>
      <c r="H927" s="162">
        <v>183</v>
      </c>
      <c r="I927" s="163"/>
      <c r="L927" s="159"/>
      <c r="M927" s="164"/>
      <c r="T927" s="165"/>
      <c r="AT927" s="160" t="s">
        <v>384</v>
      </c>
      <c r="AU927" s="160" t="s">
        <v>83</v>
      </c>
      <c r="AV927" s="13" t="s">
        <v>382</v>
      </c>
      <c r="AW927" s="13" t="s">
        <v>32</v>
      </c>
      <c r="AX927" s="13" t="s">
        <v>83</v>
      </c>
      <c r="AY927" s="160" t="s">
        <v>375</v>
      </c>
    </row>
    <row r="928" spans="2:65" s="14" customFormat="1" ht="11.25" x14ac:dyDescent="0.2">
      <c r="B928" s="166"/>
      <c r="D928" s="152" t="s">
        <v>384</v>
      </c>
      <c r="E928" s="167" t="s">
        <v>1</v>
      </c>
      <c r="F928" s="168" t="s">
        <v>2840</v>
      </c>
      <c r="H928" s="167" t="s">
        <v>1</v>
      </c>
      <c r="I928" s="169"/>
      <c r="L928" s="166"/>
      <c r="M928" s="170"/>
      <c r="T928" s="171"/>
      <c r="AT928" s="167" t="s">
        <v>384</v>
      </c>
      <c r="AU928" s="167" t="s">
        <v>83</v>
      </c>
      <c r="AV928" s="14" t="s">
        <v>83</v>
      </c>
      <c r="AW928" s="14" t="s">
        <v>32</v>
      </c>
      <c r="AX928" s="14" t="s">
        <v>76</v>
      </c>
      <c r="AY928" s="167" t="s">
        <v>375</v>
      </c>
    </row>
    <row r="929" spans="2:65" s="1" customFormat="1" ht="16.5" customHeight="1" x14ac:dyDescent="0.2">
      <c r="B929" s="32"/>
      <c r="C929" s="138" t="s">
        <v>1127</v>
      </c>
      <c r="D929" s="138" t="s">
        <v>377</v>
      </c>
      <c r="E929" s="139" t="s">
        <v>3083</v>
      </c>
      <c r="F929" s="140" t="s">
        <v>3084</v>
      </c>
      <c r="G929" s="141" t="s">
        <v>641</v>
      </c>
      <c r="H929" s="142">
        <v>132</v>
      </c>
      <c r="I929" s="143"/>
      <c r="J929" s="144">
        <f>ROUND(I929*H929,2)</f>
        <v>0</v>
      </c>
      <c r="K929" s="140" t="s">
        <v>381</v>
      </c>
      <c r="L929" s="32"/>
      <c r="M929" s="145" t="s">
        <v>1</v>
      </c>
      <c r="N929" s="146" t="s">
        <v>41</v>
      </c>
      <c r="P929" s="147">
        <f>O929*H929</f>
        <v>0</v>
      </c>
      <c r="Q929" s="147">
        <v>0</v>
      </c>
      <c r="R929" s="147">
        <f>Q929*H929</f>
        <v>0</v>
      </c>
      <c r="S929" s="147">
        <v>0</v>
      </c>
      <c r="T929" s="148">
        <f>S929*H929</f>
        <v>0</v>
      </c>
      <c r="AR929" s="149" t="s">
        <v>382</v>
      </c>
      <c r="AT929" s="149" t="s">
        <v>377</v>
      </c>
      <c r="AU929" s="149" t="s">
        <v>83</v>
      </c>
      <c r="AY929" s="17" t="s">
        <v>375</v>
      </c>
      <c r="BE929" s="150">
        <f>IF(N929="základní",J929,0)</f>
        <v>0</v>
      </c>
      <c r="BF929" s="150">
        <f>IF(N929="snížená",J929,0)</f>
        <v>0</v>
      </c>
      <c r="BG929" s="150">
        <f>IF(N929="zákl. přenesená",J929,0)</f>
        <v>0</v>
      </c>
      <c r="BH929" s="150">
        <f>IF(N929="sníž. přenesená",J929,0)</f>
        <v>0</v>
      </c>
      <c r="BI929" s="150">
        <f>IF(N929="nulová",J929,0)</f>
        <v>0</v>
      </c>
      <c r="BJ929" s="17" t="s">
        <v>83</v>
      </c>
      <c r="BK929" s="150">
        <f>ROUND(I929*H929,2)</f>
        <v>0</v>
      </c>
      <c r="BL929" s="17" t="s">
        <v>382</v>
      </c>
      <c r="BM929" s="149" t="s">
        <v>6119</v>
      </c>
    </row>
    <row r="930" spans="2:65" s="12" customFormat="1" ht="11.25" x14ac:dyDescent="0.2">
      <c r="B930" s="151"/>
      <c r="D930" s="152" t="s">
        <v>384</v>
      </c>
      <c r="E930" s="153" t="s">
        <v>1</v>
      </c>
      <c r="F930" s="154" t="s">
        <v>529</v>
      </c>
      <c r="H930" s="155">
        <v>20</v>
      </c>
      <c r="I930" s="156"/>
      <c r="L930" s="151"/>
      <c r="M930" s="157"/>
      <c r="T930" s="158"/>
      <c r="AT930" s="153" t="s">
        <v>384</v>
      </c>
      <c r="AU930" s="153" t="s">
        <v>83</v>
      </c>
      <c r="AV930" s="12" t="s">
        <v>85</v>
      </c>
      <c r="AW930" s="12" t="s">
        <v>32</v>
      </c>
      <c r="AX930" s="12" t="s">
        <v>76</v>
      </c>
      <c r="AY930" s="153" t="s">
        <v>375</v>
      </c>
    </row>
    <row r="931" spans="2:65" s="12" customFormat="1" ht="11.25" x14ac:dyDescent="0.2">
      <c r="B931" s="151"/>
      <c r="D931" s="152" t="s">
        <v>384</v>
      </c>
      <c r="E931" s="153" t="s">
        <v>1</v>
      </c>
      <c r="F931" s="154" t="s">
        <v>585</v>
      </c>
      <c r="H931" s="155">
        <v>32</v>
      </c>
      <c r="I931" s="156"/>
      <c r="L931" s="151"/>
      <c r="M931" s="157"/>
      <c r="T931" s="158"/>
      <c r="AT931" s="153" t="s">
        <v>384</v>
      </c>
      <c r="AU931" s="153" t="s">
        <v>83</v>
      </c>
      <c r="AV931" s="12" t="s">
        <v>85</v>
      </c>
      <c r="AW931" s="12" t="s">
        <v>32</v>
      </c>
      <c r="AX931" s="12" t="s">
        <v>76</v>
      </c>
      <c r="AY931" s="153" t="s">
        <v>375</v>
      </c>
    </row>
    <row r="932" spans="2:65" s="12" customFormat="1" ht="11.25" x14ac:dyDescent="0.2">
      <c r="B932" s="151"/>
      <c r="D932" s="152" t="s">
        <v>384</v>
      </c>
      <c r="E932" s="153" t="s">
        <v>1</v>
      </c>
      <c r="F932" s="154" t="s">
        <v>688</v>
      </c>
      <c r="H932" s="155">
        <v>45</v>
      </c>
      <c r="I932" s="156"/>
      <c r="L932" s="151"/>
      <c r="M932" s="157"/>
      <c r="T932" s="158"/>
      <c r="AT932" s="153" t="s">
        <v>384</v>
      </c>
      <c r="AU932" s="153" t="s">
        <v>83</v>
      </c>
      <c r="AV932" s="12" t="s">
        <v>85</v>
      </c>
      <c r="AW932" s="12" t="s">
        <v>32</v>
      </c>
      <c r="AX932" s="12" t="s">
        <v>76</v>
      </c>
      <c r="AY932" s="153" t="s">
        <v>375</v>
      </c>
    </row>
    <row r="933" spans="2:65" s="12" customFormat="1" ht="11.25" x14ac:dyDescent="0.2">
      <c r="B933" s="151"/>
      <c r="D933" s="152" t="s">
        <v>384</v>
      </c>
      <c r="E933" s="153" t="s">
        <v>1</v>
      </c>
      <c r="F933" s="154" t="s">
        <v>7</v>
      </c>
      <c r="H933" s="155">
        <v>21</v>
      </c>
      <c r="I933" s="156"/>
      <c r="L933" s="151"/>
      <c r="M933" s="157"/>
      <c r="T933" s="158"/>
      <c r="AT933" s="153" t="s">
        <v>384</v>
      </c>
      <c r="AU933" s="153" t="s">
        <v>83</v>
      </c>
      <c r="AV933" s="12" t="s">
        <v>85</v>
      </c>
      <c r="AW933" s="12" t="s">
        <v>32</v>
      </c>
      <c r="AX933" s="12" t="s">
        <v>76</v>
      </c>
      <c r="AY933" s="153" t="s">
        <v>375</v>
      </c>
    </row>
    <row r="934" spans="2:65" s="12" customFormat="1" ht="11.25" x14ac:dyDescent="0.2">
      <c r="B934" s="151"/>
      <c r="D934" s="152" t="s">
        <v>384</v>
      </c>
      <c r="E934" s="153" t="s">
        <v>1</v>
      </c>
      <c r="F934" s="154" t="s">
        <v>435</v>
      </c>
      <c r="H934" s="155">
        <v>10</v>
      </c>
      <c r="I934" s="156"/>
      <c r="L934" s="151"/>
      <c r="M934" s="157"/>
      <c r="T934" s="158"/>
      <c r="AT934" s="153" t="s">
        <v>384</v>
      </c>
      <c r="AU934" s="153" t="s">
        <v>83</v>
      </c>
      <c r="AV934" s="12" t="s">
        <v>85</v>
      </c>
      <c r="AW934" s="12" t="s">
        <v>32</v>
      </c>
      <c r="AX934" s="12" t="s">
        <v>76</v>
      </c>
      <c r="AY934" s="153" t="s">
        <v>375</v>
      </c>
    </row>
    <row r="935" spans="2:65" s="12" customFormat="1" ht="11.25" x14ac:dyDescent="0.2">
      <c r="B935" s="151"/>
      <c r="D935" s="152" t="s">
        <v>384</v>
      </c>
      <c r="E935" s="153" t="s">
        <v>1</v>
      </c>
      <c r="F935" s="154" t="s">
        <v>382</v>
      </c>
      <c r="H935" s="155">
        <v>4</v>
      </c>
      <c r="I935" s="156"/>
      <c r="L935" s="151"/>
      <c r="M935" s="157"/>
      <c r="T935" s="158"/>
      <c r="AT935" s="153" t="s">
        <v>384</v>
      </c>
      <c r="AU935" s="153" t="s">
        <v>83</v>
      </c>
      <c r="AV935" s="12" t="s">
        <v>85</v>
      </c>
      <c r="AW935" s="12" t="s">
        <v>32</v>
      </c>
      <c r="AX935" s="12" t="s">
        <v>76</v>
      </c>
      <c r="AY935" s="153" t="s">
        <v>375</v>
      </c>
    </row>
    <row r="936" spans="2:65" s="13" customFormat="1" ht="11.25" x14ac:dyDescent="0.2">
      <c r="B936" s="159"/>
      <c r="D936" s="152" t="s">
        <v>384</v>
      </c>
      <c r="E936" s="160" t="s">
        <v>1</v>
      </c>
      <c r="F936" s="161" t="s">
        <v>387</v>
      </c>
      <c r="H936" s="162">
        <v>132</v>
      </c>
      <c r="I936" s="163"/>
      <c r="L936" s="159"/>
      <c r="M936" s="164"/>
      <c r="T936" s="165"/>
      <c r="AT936" s="160" t="s">
        <v>384</v>
      </c>
      <c r="AU936" s="160" t="s">
        <v>83</v>
      </c>
      <c r="AV936" s="13" t="s">
        <v>382</v>
      </c>
      <c r="AW936" s="13" t="s">
        <v>32</v>
      </c>
      <c r="AX936" s="13" t="s">
        <v>83</v>
      </c>
      <c r="AY936" s="160" t="s">
        <v>375</v>
      </c>
    </row>
    <row r="937" spans="2:65" s="14" customFormat="1" ht="11.25" x14ac:dyDescent="0.2">
      <c r="B937" s="166"/>
      <c r="D937" s="152" t="s">
        <v>384</v>
      </c>
      <c r="E937" s="167" t="s">
        <v>1</v>
      </c>
      <c r="F937" s="168" t="s">
        <v>2933</v>
      </c>
      <c r="H937" s="167" t="s">
        <v>1</v>
      </c>
      <c r="I937" s="169"/>
      <c r="L937" s="166"/>
      <c r="M937" s="170"/>
      <c r="T937" s="171"/>
      <c r="AT937" s="167" t="s">
        <v>384</v>
      </c>
      <c r="AU937" s="167" t="s">
        <v>83</v>
      </c>
      <c r="AV937" s="14" t="s">
        <v>83</v>
      </c>
      <c r="AW937" s="14" t="s">
        <v>32</v>
      </c>
      <c r="AX937" s="14" t="s">
        <v>76</v>
      </c>
      <c r="AY937" s="167" t="s">
        <v>375</v>
      </c>
    </row>
    <row r="938" spans="2:65" s="1" customFormat="1" ht="16.5" customHeight="1" x14ac:dyDescent="0.2">
      <c r="B938" s="32"/>
      <c r="C938" s="138" t="s">
        <v>1131</v>
      </c>
      <c r="D938" s="138" t="s">
        <v>377</v>
      </c>
      <c r="E938" s="139" t="s">
        <v>3086</v>
      </c>
      <c r="F938" s="140" t="s">
        <v>3087</v>
      </c>
      <c r="G938" s="141" t="s">
        <v>641</v>
      </c>
      <c r="H938" s="142">
        <v>40</v>
      </c>
      <c r="I938" s="143"/>
      <c r="J938" s="144">
        <f>ROUND(I938*H938,2)</f>
        <v>0</v>
      </c>
      <c r="K938" s="140" t="s">
        <v>381</v>
      </c>
      <c r="L938" s="32"/>
      <c r="M938" s="145" t="s">
        <v>1</v>
      </c>
      <c r="N938" s="146" t="s">
        <v>41</v>
      </c>
      <c r="P938" s="147">
        <f>O938*H938</f>
        <v>0</v>
      </c>
      <c r="Q938" s="147">
        <v>0</v>
      </c>
      <c r="R938" s="147">
        <f>Q938*H938</f>
        <v>0</v>
      </c>
      <c r="S938" s="147">
        <v>0</v>
      </c>
      <c r="T938" s="148">
        <f>S938*H938</f>
        <v>0</v>
      </c>
      <c r="AR938" s="149" t="s">
        <v>382</v>
      </c>
      <c r="AT938" s="149" t="s">
        <v>377</v>
      </c>
      <c r="AU938" s="149" t="s">
        <v>83</v>
      </c>
      <c r="AY938" s="17" t="s">
        <v>375</v>
      </c>
      <c r="BE938" s="150">
        <f>IF(N938="základní",J938,0)</f>
        <v>0</v>
      </c>
      <c r="BF938" s="150">
        <f>IF(N938="snížená",J938,0)</f>
        <v>0</v>
      </c>
      <c r="BG938" s="150">
        <f>IF(N938="zákl. přenesená",J938,0)</f>
        <v>0</v>
      </c>
      <c r="BH938" s="150">
        <f>IF(N938="sníž. přenesená",J938,0)</f>
        <v>0</v>
      </c>
      <c r="BI938" s="150">
        <f>IF(N938="nulová",J938,0)</f>
        <v>0</v>
      </c>
      <c r="BJ938" s="17" t="s">
        <v>83</v>
      </c>
      <c r="BK938" s="150">
        <f>ROUND(I938*H938,2)</f>
        <v>0</v>
      </c>
      <c r="BL938" s="17" t="s">
        <v>382</v>
      </c>
      <c r="BM938" s="149" t="s">
        <v>6120</v>
      </c>
    </row>
    <row r="939" spans="2:65" s="12" customFormat="1" ht="11.25" x14ac:dyDescent="0.2">
      <c r="B939" s="151"/>
      <c r="D939" s="152" t="s">
        <v>384</v>
      </c>
      <c r="E939" s="153" t="s">
        <v>1</v>
      </c>
      <c r="F939" s="154" t="s">
        <v>404</v>
      </c>
      <c r="H939" s="155">
        <v>5</v>
      </c>
      <c r="I939" s="156"/>
      <c r="L939" s="151"/>
      <c r="M939" s="157"/>
      <c r="T939" s="158"/>
      <c r="AT939" s="153" t="s">
        <v>384</v>
      </c>
      <c r="AU939" s="153" t="s">
        <v>83</v>
      </c>
      <c r="AV939" s="12" t="s">
        <v>85</v>
      </c>
      <c r="AW939" s="12" t="s">
        <v>32</v>
      </c>
      <c r="AX939" s="12" t="s">
        <v>76</v>
      </c>
      <c r="AY939" s="153" t="s">
        <v>375</v>
      </c>
    </row>
    <row r="940" spans="2:65" s="12" customFormat="1" ht="11.25" x14ac:dyDescent="0.2">
      <c r="B940" s="151"/>
      <c r="D940" s="152" t="s">
        <v>384</v>
      </c>
      <c r="E940" s="153" t="s">
        <v>1</v>
      </c>
      <c r="F940" s="154" t="s">
        <v>404</v>
      </c>
      <c r="H940" s="155">
        <v>5</v>
      </c>
      <c r="I940" s="156"/>
      <c r="L940" s="151"/>
      <c r="M940" s="157"/>
      <c r="T940" s="158"/>
      <c r="AT940" s="153" t="s">
        <v>384</v>
      </c>
      <c r="AU940" s="153" t="s">
        <v>83</v>
      </c>
      <c r="AV940" s="12" t="s">
        <v>85</v>
      </c>
      <c r="AW940" s="12" t="s">
        <v>32</v>
      </c>
      <c r="AX940" s="12" t="s">
        <v>76</v>
      </c>
      <c r="AY940" s="153" t="s">
        <v>375</v>
      </c>
    </row>
    <row r="941" spans="2:65" s="12" customFormat="1" ht="11.25" x14ac:dyDescent="0.2">
      <c r="B941" s="151"/>
      <c r="D941" s="152" t="s">
        <v>384</v>
      </c>
      <c r="E941" s="153" t="s">
        <v>1</v>
      </c>
      <c r="F941" s="154" t="s">
        <v>404</v>
      </c>
      <c r="H941" s="155">
        <v>5</v>
      </c>
      <c r="I941" s="156"/>
      <c r="L941" s="151"/>
      <c r="M941" s="157"/>
      <c r="T941" s="158"/>
      <c r="AT941" s="153" t="s">
        <v>384</v>
      </c>
      <c r="AU941" s="153" t="s">
        <v>83</v>
      </c>
      <c r="AV941" s="12" t="s">
        <v>85</v>
      </c>
      <c r="AW941" s="12" t="s">
        <v>32</v>
      </c>
      <c r="AX941" s="12" t="s">
        <v>76</v>
      </c>
      <c r="AY941" s="153" t="s">
        <v>375</v>
      </c>
    </row>
    <row r="942" spans="2:65" s="12" customFormat="1" ht="11.25" x14ac:dyDescent="0.2">
      <c r="B942" s="151"/>
      <c r="D942" s="152" t="s">
        <v>384</v>
      </c>
      <c r="E942" s="153" t="s">
        <v>1</v>
      </c>
      <c r="F942" s="154" t="s">
        <v>404</v>
      </c>
      <c r="H942" s="155">
        <v>5</v>
      </c>
      <c r="I942" s="156"/>
      <c r="L942" s="151"/>
      <c r="M942" s="157"/>
      <c r="T942" s="158"/>
      <c r="AT942" s="153" t="s">
        <v>384</v>
      </c>
      <c r="AU942" s="153" t="s">
        <v>83</v>
      </c>
      <c r="AV942" s="12" t="s">
        <v>85</v>
      </c>
      <c r="AW942" s="12" t="s">
        <v>32</v>
      </c>
      <c r="AX942" s="12" t="s">
        <v>76</v>
      </c>
      <c r="AY942" s="153" t="s">
        <v>375</v>
      </c>
    </row>
    <row r="943" spans="2:65" s="12" customFormat="1" ht="11.25" x14ac:dyDescent="0.2">
      <c r="B943" s="151"/>
      <c r="D943" s="152" t="s">
        <v>384</v>
      </c>
      <c r="E943" s="153" t="s">
        <v>1</v>
      </c>
      <c r="F943" s="154" t="s">
        <v>404</v>
      </c>
      <c r="H943" s="155">
        <v>5</v>
      </c>
      <c r="I943" s="156"/>
      <c r="L943" s="151"/>
      <c r="M943" s="157"/>
      <c r="T943" s="158"/>
      <c r="AT943" s="153" t="s">
        <v>384</v>
      </c>
      <c r="AU943" s="153" t="s">
        <v>83</v>
      </c>
      <c r="AV943" s="12" t="s">
        <v>85</v>
      </c>
      <c r="AW943" s="12" t="s">
        <v>32</v>
      </c>
      <c r="AX943" s="12" t="s">
        <v>76</v>
      </c>
      <c r="AY943" s="153" t="s">
        <v>375</v>
      </c>
    </row>
    <row r="944" spans="2:65" s="12" customFormat="1" ht="11.25" x14ac:dyDescent="0.2">
      <c r="B944" s="151"/>
      <c r="D944" s="152" t="s">
        <v>384</v>
      </c>
      <c r="E944" s="153" t="s">
        <v>1</v>
      </c>
      <c r="F944" s="154" t="s">
        <v>404</v>
      </c>
      <c r="H944" s="155">
        <v>5</v>
      </c>
      <c r="I944" s="156"/>
      <c r="L944" s="151"/>
      <c r="M944" s="157"/>
      <c r="T944" s="158"/>
      <c r="AT944" s="153" t="s">
        <v>384</v>
      </c>
      <c r="AU944" s="153" t="s">
        <v>83</v>
      </c>
      <c r="AV944" s="12" t="s">
        <v>85</v>
      </c>
      <c r="AW944" s="12" t="s">
        <v>32</v>
      </c>
      <c r="AX944" s="12" t="s">
        <v>76</v>
      </c>
      <c r="AY944" s="153" t="s">
        <v>375</v>
      </c>
    </row>
    <row r="945" spans="2:65" s="12" customFormat="1" ht="11.25" x14ac:dyDescent="0.2">
      <c r="B945" s="151"/>
      <c r="D945" s="152" t="s">
        <v>384</v>
      </c>
      <c r="E945" s="153" t="s">
        <v>1</v>
      </c>
      <c r="F945" s="154" t="s">
        <v>435</v>
      </c>
      <c r="H945" s="155">
        <v>10</v>
      </c>
      <c r="I945" s="156"/>
      <c r="L945" s="151"/>
      <c r="M945" s="157"/>
      <c r="T945" s="158"/>
      <c r="AT945" s="153" t="s">
        <v>384</v>
      </c>
      <c r="AU945" s="153" t="s">
        <v>83</v>
      </c>
      <c r="AV945" s="12" t="s">
        <v>85</v>
      </c>
      <c r="AW945" s="12" t="s">
        <v>32</v>
      </c>
      <c r="AX945" s="12" t="s">
        <v>76</v>
      </c>
      <c r="AY945" s="153" t="s">
        <v>375</v>
      </c>
    </row>
    <row r="946" spans="2:65" s="13" customFormat="1" ht="11.25" x14ac:dyDescent="0.2">
      <c r="B946" s="159"/>
      <c r="D946" s="152" t="s">
        <v>384</v>
      </c>
      <c r="E946" s="160" t="s">
        <v>1</v>
      </c>
      <c r="F946" s="161" t="s">
        <v>387</v>
      </c>
      <c r="H946" s="162">
        <v>40</v>
      </c>
      <c r="I946" s="163"/>
      <c r="L946" s="159"/>
      <c r="M946" s="164"/>
      <c r="T946" s="165"/>
      <c r="AT946" s="160" t="s">
        <v>384</v>
      </c>
      <c r="AU946" s="160" t="s">
        <v>83</v>
      </c>
      <c r="AV946" s="13" t="s">
        <v>382</v>
      </c>
      <c r="AW946" s="13" t="s">
        <v>32</v>
      </c>
      <c r="AX946" s="13" t="s">
        <v>83</v>
      </c>
      <c r="AY946" s="160" t="s">
        <v>375</v>
      </c>
    </row>
    <row r="947" spans="2:65" s="14" customFormat="1" ht="11.25" x14ac:dyDescent="0.2">
      <c r="B947" s="166"/>
      <c r="D947" s="152" t="s">
        <v>384</v>
      </c>
      <c r="E947" s="167" t="s">
        <v>1</v>
      </c>
      <c r="F947" s="168" t="s">
        <v>2933</v>
      </c>
      <c r="H947" s="167" t="s">
        <v>1</v>
      </c>
      <c r="I947" s="169"/>
      <c r="L947" s="166"/>
      <c r="M947" s="170"/>
      <c r="T947" s="171"/>
      <c r="AT947" s="167" t="s">
        <v>384</v>
      </c>
      <c r="AU947" s="167" t="s">
        <v>83</v>
      </c>
      <c r="AV947" s="14" t="s">
        <v>83</v>
      </c>
      <c r="AW947" s="14" t="s">
        <v>32</v>
      </c>
      <c r="AX947" s="14" t="s">
        <v>76</v>
      </c>
      <c r="AY947" s="167" t="s">
        <v>375</v>
      </c>
    </row>
    <row r="948" spans="2:65" s="1" customFormat="1" ht="16.5" customHeight="1" x14ac:dyDescent="0.2">
      <c r="B948" s="32"/>
      <c r="C948" s="138" t="s">
        <v>1135</v>
      </c>
      <c r="D948" s="138" t="s">
        <v>377</v>
      </c>
      <c r="E948" s="139" t="s">
        <v>3089</v>
      </c>
      <c r="F948" s="140" t="s">
        <v>3090</v>
      </c>
      <c r="G948" s="141" t="s">
        <v>641</v>
      </c>
      <c r="H948" s="142">
        <v>12</v>
      </c>
      <c r="I948" s="143"/>
      <c r="J948" s="144">
        <f>ROUND(I948*H948,2)</f>
        <v>0</v>
      </c>
      <c r="K948" s="140" t="s">
        <v>381</v>
      </c>
      <c r="L948" s="32"/>
      <c r="M948" s="145" t="s">
        <v>1</v>
      </c>
      <c r="N948" s="146" t="s">
        <v>41</v>
      </c>
      <c r="P948" s="147">
        <f>O948*H948</f>
        <v>0</v>
      </c>
      <c r="Q948" s="147">
        <v>0</v>
      </c>
      <c r="R948" s="147">
        <f>Q948*H948</f>
        <v>0</v>
      </c>
      <c r="S948" s="147">
        <v>0</v>
      </c>
      <c r="T948" s="148">
        <f>S948*H948</f>
        <v>0</v>
      </c>
      <c r="AR948" s="149" t="s">
        <v>382</v>
      </c>
      <c r="AT948" s="149" t="s">
        <v>377</v>
      </c>
      <c r="AU948" s="149" t="s">
        <v>83</v>
      </c>
      <c r="AY948" s="17" t="s">
        <v>375</v>
      </c>
      <c r="BE948" s="150">
        <f>IF(N948="základní",J948,0)</f>
        <v>0</v>
      </c>
      <c r="BF948" s="150">
        <f>IF(N948="snížená",J948,0)</f>
        <v>0</v>
      </c>
      <c r="BG948" s="150">
        <f>IF(N948="zákl. přenesená",J948,0)</f>
        <v>0</v>
      </c>
      <c r="BH948" s="150">
        <f>IF(N948="sníž. přenesená",J948,0)</f>
        <v>0</v>
      </c>
      <c r="BI948" s="150">
        <f>IF(N948="nulová",J948,0)</f>
        <v>0</v>
      </c>
      <c r="BJ948" s="17" t="s">
        <v>83</v>
      </c>
      <c r="BK948" s="150">
        <f>ROUND(I948*H948,2)</f>
        <v>0</v>
      </c>
      <c r="BL948" s="17" t="s">
        <v>382</v>
      </c>
      <c r="BM948" s="149" t="s">
        <v>6121</v>
      </c>
    </row>
    <row r="949" spans="2:65" s="12" customFormat="1" ht="11.25" x14ac:dyDescent="0.2">
      <c r="B949" s="151"/>
      <c r="D949" s="152" t="s">
        <v>384</v>
      </c>
      <c r="E949" s="153" t="s">
        <v>1</v>
      </c>
      <c r="F949" s="154" t="s">
        <v>463</v>
      </c>
      <c r="H949" s="155">
        <v>12</v>
      </c>
      <c r="I949" s="156"/>
      <c r="L949" s="151"/>
      <c r="M949" s="157"/>
      <c r="T949" s="158"/>
      <c r="AT949" s="153" t="s">
        <v>384</v>
      </c>
      <c r="AU949" s="153" t="s">
        <v>83</v>
      </c>
      <c r="AV949" s="12" t="s">
        <v>85</v>
      </c>
      <c r="AW949" s="12" t="s">
        <v>32</v>
      </c>
      <c r="AX949" s="12" t="s">
        <v>83</v>
      </c>
      <c r="AY949" s="153" t="s">
        <v>375</v>
      </c>
    </row>
    <row r="950" spans="2:65" s="14" customFormat="1" ht="11.25" x14ac:dyDescent="0.2">
      <c r="B950" s="166"/>
      <c r="D950" s="152" t="s">
        <v>384</v>
      </c>
      <c r="E950" s="167" t="s">
        <v>1</v>
      </c>
      <c r="F950" s="168" t="s">
        <v>2933</v>
      </c>
      <c r="H950" s="167" t="s">
        <v>1</v>
      </c>
      <c r="I950" s="169"/>
      <c r="L950" s="166"/>
      <c r="M950" s="170"/>
      <c r="T950" s="171"/>
      <c r="AT950" s="167" t="s">
        <v>384</v>
      </c>
      <c r="AU950" s="167" t="s">
        <v>83</v>
      </c>
      <c r="AV950" s="14" t="s">
        <v>83</v>
      </c>
      <c r="AW950" s="14" t="s">
        <v>32</v>
      </c>
      <c r="AX950" s="14" t="s">
        <v>76</v>
      </c>
      <c r="AY950" s="167" t="s">
        <v>375</v>
      </c>
    </row>
    <row r="951" spans="2:65" s="1" customFormat="1" ht="21.75" customHeight="1" x14ac:dyDescent="0.2">
      <c r="B951" s="32"/>
      <c r="C951" s="138" t="s">
        <v>1141</v>
      </c>
      <c r="D951" s="138" t="s">
        <v>377</v>
      </c>
      <c r="E951" s="139" t="s">
        <v>3092</v>
      </c>
      <c r="F951" s="140" t="s">
        <v>3093</v>
      </c>
      <c r="G951" s="141" t="s">
        <v>631</v>
      </c>
      <c r="H951" s="142">
        <v>55</v>
      </c>
      <c r="I951" s="143"/>
      <c r="J951" s="144">
        <f>ROUND(I951*H951,2)</f>
        <v>0</v>
      </c>
      <c r="K951" s="140" t="s">
        <v>381</v>
      </c>
      <c r="L951" s="32"/>
      <c r="M951" s="145" t="s">
        <v>1</v>
      </c>
      <c r="N951" s="146" t="s">
        <v>41</v>
      </c>
      <c r="P951" s="147">
        <f>O951*H951</f>
        <v>0</v>
      </c>
      <c r="Q951" s="147">
        <v>0</v>
      </c>
      <c r="R951" s="147">
        <f>Q951*H951</f>
        <v>0</v>
      </c>
      <c r="S951" s="147">
        <v>0</v>
      </c>
      <c r="T951" s="148">
        <f>S951*H951</f>
        <v>0</v>
      </c>
      <c r="AR951" s="149" t="s">
        <v>382</v>
      </c>
      <c r="AT951" s="149" t="s">
        <v>377</v>
      </c>
      <c r="AU951" s="149" t="s">
        <v>83</v>
      </c>
      <c r="AY951" s="17" t="s">
        <v>375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83</v>
      </c>
      <c r="BK951" s="150">
        <f>ROUND(I951*H951,2)</f>
        <v>0</v>
      </c>
      <c r="BL951" s="17" t="s">
        <v>382</v>
      </c>
      <c r="BM951" s="149" t="s">
        <v>6122</v>
      </c>
    </row>
    <row r="952" spans="2:65" s="12" customFormat="1" ht="11.25" x14ac:dyDescent="0.2">
      <c r="B952" s="151"/>
      <c r="D952" s="152" t="s">
        <v>384</v>
      </c>
      <c r="E952" s="153" t="s">
        <v>1</v>
      </c>
      <c r="F952" s="154" t="s">
        <v>404</v>
      </c>
      <c r="H952" s="155">
        <v>5</v>
      </c>
      <c r="I952" s="156"/>
      <c r="L952" s="151"/>
      <c r="M952" s="157"/>
      <c r="T952" s="158"/>
      <c r="AT952" s="153" t="s">
        <v>384</v>
      </c>
      <c r="AU952" s="153" t="s">
        <v>83</v>
      </c>
      <c r="AV952" s="12" t="s">
        <v>85</v>
      </c>
      <c r="AW952" s="12" t="s">
        <v>32</v>
      </c>
      <c r="AX952" s="12" t="s">
        <v>76</v>
      </c>
      <c r="AY952" s="153" t="s">
        <v>375</v>
      </c>
    </row>
    <row r="953" spans="2:65" s="12" customFormat="1" ht="11.25" x14ac:dyDescent="0.2">
      <c r="B953" s="151"/>
      <c r="D953" s="152" t="s">
        <v>384</v>
      </c>
      <c r="E953" s="153" t="s">
        <v>1</v>
      </c>
      <c r="F953" s="154" t="s">
        <v>413</v>
      </c>
      <c r="H953" s="155">
        <v>6</v>
      </c>
      <c r="I953" s="156"/>
      <c r="L953" s="151"/>
      <c r="M953" s="157"/>
      <c r="T953" s="158"/>
      <c r="AT953" s="153" t="s">
        <v>384</v>
      </c>
      <c r="AU953" s="153" t="s">
        <v>83</v>
      </c>
      <c r="AV953" s="12" t="s">
        <v>85</v>
      </c>
      <c r="AW953" s="12" t="s">
        <v>32</v>
      </c>
      <c r="AX953" s="12" t="s">
        <v>76</v>
      </c>
      <c r="AY953" s="153" t="s">
        <v>375</v>
      </c>
    </row>
    <row r="954" spans="2:65" s="12" customFormat="1" ht="11.25" x14ac:dyDescent="0.2">
      <c r="B954" s="151"/>
      <c r="D954" s="152" t="s">
        <v>384</v>
      </c>
      <c r="E954" s="153" t="s">
        <v>1</v>
      </c>
      <c r="F954" s="154" t="s">
        <v>473</v>
      </c>
      <c r="H954" s="155">
        <v>14</v>
      </c>
      <c r="I954" s="156"/>
      <c r="L954" s="151"/>
      <c r="M954" s="157"/>
      <c r="T954" s="158"/>
      <c r="AT954" s="153" t="s">
        <v>384</v>
      </c>
      <c r="AU954" s="153" t="s">
        <v>83</v>
      </c>
      <c r="AV954" s="12" t="s">
        <v>85</v>
      </c>
      <c r="AW954" s="12" t="s">
        <v>32</v>
      </c>
      <c r="AX954" s="12" t="s">
        <v>76</v>
      </c>
      <c r="AY954" s="153" t="s">
        <v>375</v>
      </c>
    </row>
    <row r="955" spans="2:65" s="12" customFormat="1" ht="11.25" x14ac:dyDescent="0.2">
      <c r="B955" s="151"/>
      <c r="D955" s="152" t="s">
        <v>384</v>
      </c>
      <c r="E955" s="153" t="s">
        <v>1</v>
      </c>
      <c r="F955" s="154" t="s">
        <v>467</v>
      </c>
      <c r="H955" s="155">
        <v>13</v>
      </c>
      <c r="I955" s="156"/>
      <c r="L955" s="151"/>
      <c r="M955" s="157"/>
      <c r="T955" s="158"/>
      <c r="AT955" s="153" t="s">
        <v>384</v>
      </c>
      <c r="AU955" s="153" t="s">
        <v>83</v>
      </c>
      <c r="AV955" s="12" t="s">
        <v>85</v>
      </c>
      <c r="AW955" s="12" t="s">
        <v>32</v>
      </c>
      <c r="AX955" s="12" t="s">
        <v>76</v>
      </c>
      <c r="AY955" s="153" t="s">
        <v>375</v>
      </c>
    </row>
    <row r="956" spans="2:65" s="12" customFormat="1" ht="11.25" x14ac:dyDescent="0.2">
      <c r="B956" s="151"/>
      <c r="D956" s="152" t="s">
        <v>384</v>
      </c>
      <c r="E956" s="153" t="s">
        <v>1</v>
      </c>
      <c r="F956" s="154" t="s">
        <v>404</v>
      </c>
      <c r="H956" s="155">
        <v>5</v>
      </c>
      <c r="I956" s="156"/>
      <c r="L956" s="151"/>
      <c r="M956" s="157"/>
      <c r="T956" s="158"/>
      <c r="AT956" s="153" t="s">
        <v>384</v>
      </c>
      <c r="AU956" s="153" t="s">
        <v>83</v>
      </c>
      <c r="AV956" s="12" t="s">
        <v>85</v>
      </c>
      <c r="AW956" s="12" t="s">
        <v>32</v>
      </c>
      <c r="AX956" s="12" t="s">
        <v>76</v>
      </c>
      <c r="AY956" s="153" t="s">
        <v>375</v>
      </c>
    </row>
    <row r="957" spans="2:65" s="12" customFormat="1" ht="11.25" x14ac:dyDescent="0.2">
      <c r="B957" s="151"/>
      <c r="D957" s="152" t="s">
        <v>384</v>
      </c>
      <c r="E957" s="153" t="s">
        <v>1</v>
      </c>
      <c r="F957" s="154" t="s">
        <v>382</v>
      </c>
      <c r="H957" s="155">
        <v>4</v>
      </c>
      <c r="I957" s="156"/>
      <c r="L957" s="151"/>
      <c r="M957" s="157"/>
      <c r="T957" s="158"/>
      <c r="AT957" s="153" t="s">
        <v>384</v>
      </c>
      <c r="AU957" s="153" t="s">
        <v>83</v>
      </c>
      <c r="AV957" s="12" t="s">
        <v>85</v>
      </c>
      <c r="AW957" s="12" t="s">
        <v>32</v>
      </c>
      <c r="AX957" s="12" t="s">
        <v>76</v>
      </c>
      <c r="AY957" s="153" t="s">
        <v>375</v>
      </c>
    </row>
    <row r="958" spans="2:65" s="12" customFormat="1" ht="11.25" x14ac:dyDescent="0.2">
      <c r="B958" s="151"/>
      <c r="D958" s="152" t="s">
        <v>384</v>
      </c>
      <c r="E958" s="153" t="s">
        <v>1</v>
      </c>
      <c r="F958" s="154" t="s">
        <v>424</v>
      </c>
      <c r="H958" s="155">
        <v>8</v>
      </c>
      <c r="I958" s="156"/>
      <c r="L958" s="151"/>
      <c r="M958" s="157"/>
      <c r="T958" s="158"/>
      <c r="AT958" s="153" t="s">
        <v>384</v>
      </c>
      <c r="AU958" s="153" t="s">
        <v>83</v>
      </c>
      <c r="AV958" s="12" t="s">
        <v>85</v>
      </c>
      <c r="AW958" s="12" t="s">
        <v>32</v>
      </c>
      <c r="AX958" s="12" t="s">
        <v>76</v>
      </c>
      <c r="AY958" s="153" t="s">
        <v>375</v>
      </c>
    </row>
    <row r="959" spans="2:65" s="12" customFormat="1" ht="11.25" x14ac:dyDescent="0.2">
      <c r="B959" s="151"/>
      <c r="D959" s="152" t="s">
        <v>384</v>
      </c>
      <c r="E959" s="153" t="s">
        <v>1</v>
      </c>
      <c r="F959" s="154" t="s">
        <v>473</v>
      </c>
      <c r="H959" s="155">
        <v>14</v>
      </c>
      <c r="I959" s="156"/>
      <c r="L959" s="151"/>
      <c r="M959" s="157"/>
      <c r="T959" s="158"/>
      <c r="AT959" s="153" t="s">
        <v>384</v>
      </c>
      <c r="AU959" s="153" t="s">
        <v>83</v>
      </c>
      <c r="AV959" s="12" t="s">
        <v>85</v>
      </c>
      <c r="AW959" s="12" t="s">
        <v>32</v>
      </c>
      <c r="AX959" s="12" t="s">
        <v>76</v>
      </c>
      <c r="AY959" s="153" t="s">
        <v>375</v>
      </c>
    </row>
    <row r="960" spans="2:65" s="12" customFormat="1" ht="11.25" x14ac:dyDescent="0.2">
      <c r="B960" s="151"/>
      <c r="D960" s="152" t="s">
        <v>384</v>
      </c>
      <c r="E960" s="153" t="s">
        <v>1</v>
      </c>
      <c r="F960" s="154" t="s">
        <v>6123</v>
      </c>
      <c r="H960" s="155">
        <v>-14</v>
      </c>
      <c r="I960" s="156"/>
      <c r="L960" s="151"/>
      <c r="M960" s="157"/>
      <c r="T960" s="158"/>
      <c r="AT960" s="153" t="s">
        <v>384</v>
      </c>
      <c r="AU960" s="153" t="s">
        <v>83</v>
      </c>
      <c r="AV960" s="12" t="s">
        <v>85</v>
      </c>
      <c r="AW960" s="12" t="s">
        <v>32</v>
      </c>
      <c r="AX960" s="12" t="s">
        <v>76</v>
      </c>
      <c r="AY960" s="153" t="s">
        <v>375</v>
      </c>
    </row>
    <row r="961" spans="2:65" s="13" customFormat="1" ht="11.25" x14ac:dyDescent="0.2">
      <c r="B961" s="159"/>
      <c r="D961" s="152" t="s">
        <v>384</v>
      </c>
      <c r="E961" s="160" t="s">
        <v>1</v>
      </c>
      <c r="F961" s="161" t="s">
        <v>387</v>
      </c>
      <c r="H961" s="162">
        <v>55</v>
      </c>
      <c r="I961" s="163"/>
      <c r="L961" s="159"/>
      <c r="M961" s="164"/>
      <c r="T961" s="165"/>
      <c r="AT961" s="160" t="s">
        <v>384</v>
      </c>
      <c r="AU961" s="160" t="s">
        <v>83</v>
      </c>
      <c r="AV961" s="13" t="s">
        <v>382</v>
      </c>
      <c r="AW961" s="13" t="s">
        <v>32</v>
      </c>
      <c r="AX961" s="13" t="s">
        <v>83</v>
      </c>
      <c r="AY961" s="160" t="s">
        <v>375</v>
      </c>
    </row>
    <row r="962" spans="2:65" s="14" customFormat="1" ht="11.25" x14ac:dyDescent="0.2">
      <c r="B962" s="166"/>
      <c r="D962" s="152" t="s">
        <v>384</v>
      </c>
      <c r="E962" s="167" t="s">
        <v>1</v>
      </c>
      <c r="F962" s="168" t="s">
        <v>2840</v>
      </c>
      <c r="H962" s="167" t="s">
        <v>1</v>
      </c>
      <c r="I962" s="169"/>
      <c r="L962" s="166"/>
      <c r="M962" s="170"/>
      <c r="T962" s="171"/>
      <c r="AT962" s="167" t="s">
        <v>384</v>
      </c>
      <c r="AU962" s="167" t="s">
        <v>83</v>
      </c>
      <c r="AV962" s="14" t="s">
        <v>83</v>
      </c>
      <c r="AW962" s="14" t="s">
        <v>32</v>
      </c>
      <c r="AX962" s="14" t="s">
        <v>76</v>
      </c>
      <c r="AY962" s="167" t="s">
        <v>375</v>
      </c>
    </row>
    <row r="963" spans="2:65" s="1" customFormat="1" ht="24.2" customHeight="1" x14ac:dyDescent="0.2">
      <c r="B963" s="32"/>
      <c r="C963" s="138" t="s">
        <v>1145</v>
      </c>
      <c r="D963" s="138" t="s">
        <v>377</v>
      </c>
      <c r="E963" s="139" t="s">
        <v>3095</v>
      </c>
      <c r="F963" s="140" t="s">
        <v>3096</v>
      </c>
      <c r="G963" s="141" t="s">
        <v>631</v>
      </c>
      <c r="H963" s="142">
        <v>27</v>
      </c>
      <c r="I963" s="143"/>
      <c r="J963" s="144">
        <f>ROUND(I963*H963,2)</f>
        <v>0</v>
      </c>
      <c r="K963" s="140" t="s">
        <v>381</v>
      </c>
      <c r="L963" s="32"/>
      <c r="M963" s="145" t="s">
        <v>1</v>
      </c>
      <c r="N963" s="146" t="s">
        <v>41</v>
      </c>
      <c r="P963" s="147">
        <f>O963*H963</f>
        <v>0</v>
      </c>
      <c r="Q963" s="147">
        <v>0</v>
      </c>
      <c r="R963" s="147">
        <f>Q963*H963</f>
        <v>0</v>
      </c>
      <c r="S963" s="147">
        <v>0</v>
      </c>
      <c r="T963" s="148">
        <f>S963*H963</f>
        <v>0</v>
      </c>
      <c r="AR963" s="149" t="s">
        <v>382</v>
      </c>
      <c r="AT963" s="149" t="s">
        <v>377</v>
      </c>
      <c r="AU963" s="149" t="s">
        <v>83</v>
      </c>
      <c r="AY963" s="17" t="s">
        <v>375</v>
      </c>
      <c r="BE963" s="150">
        <f>IF(N963="základní",J963,0)</f>
        <v>0</v>
      </c>
      <c r="BF963" s="150">
        <f>IF(N963="snížená",J963,0)</f>
        <v>0</v>
      </c>
      <c r="BG963" s="150">
        <f>IF(N963="zákl. přenesená",J963,0)</f>
        <v>0</v>
      </c>
      <c r="BH963" s="150">
        <f>IF(N963="sníž. přenesená",J963,0)</f>
        <v>0</v>
      </c>
      <c r="BI963" s="150">
        <f>IF(N963="nulová",J963,0)</f>
        <v>0</v>
      </c>
      <c r="BJ963" s="17" t="s">
        <v>83</v>
      </c>
      <c r="BK963" s="150">
        <f>ROUND(I963*H963,2)</f>
        <v>0</v>
      </c>
      <c r="BL963" s="17" t="s">
        <v>382</v>
      </c>
      <c r="BM963" s="149" t="s">
        <v>6124</v>
      </c>
    </row>
    <row r="964" spans="2:65" s="12" customFormat="1" ht="11.25" x14ac:dyDescent="0.2">
      <c r="B964" s="151"/>
      <c r="D964" s="152" t="s">
        <v>384</v>
      </c>
      <c r="E964" s="153" t="s">
        <v>1</v>
      </c>
      <c r="F964" s="154" t="s">
        <v>418</v>
      </c>
      <c r="H964" s="155">
        <v>7</v>
      </c>
      <c r="I964" s="156"/>
      <c r="L964" s="151"/>
      <c r="M964" s="157"/>
      <c r="T964" s="158"/>
      <c r="AT964" s="153" t="s">
        <v>384</v>
      </c>
      <c r="AU964" s="153" t="s">
        <v>83</v>
      </c>
      <c r="AV964" s="12" t="s">
        <v>85</v>
      </c>
      <c r="AW964" s="12" t="s">
        <v>32</v>
      </c>
      <c r="AX964" s="12" t="s">
        <v>76</v>
      </c>
      <c r="AY964" s="153" t="s">
        <v>375</v>
      </c>
    </row>
    <row r="965" spans="2:65" s="12" customFormat="1" ht="11.25" x14ac:dyDescent="0.2">
      <c r="B965" s="151"/>
      <c r="D965" s="152" t="s">
        <v>384</v>
      </c>
      <c r="E965" s="153" t="s">
        <v>1</v>
      </c>
      <c r="F965" s="154" t="s">
        <v>424</v>
      </c>
      <c r="H965" s="155">
        <v>8</v>
      </c>
      <c r="I965" s="156"/>
      <c r="L965" s="151"/>
      <c r="M965" s="157"/>
      <c r="T965" s="158"/>
      <c r="AT965" s="153" t="s">
        <v>384</v>
      </c>
      <c r="AU965" s="153" t="s">
        <v>83</v>
      </c>
      <c r="AV965" s="12" t="s">
        <v>85</v>
      </c>
      <c r="AW965" s="12" t="s">
        <v>32</v>
      </c>
      <c r="AX965" s="12" t="s">
        <v>76</v>
      </c>
      <c r="AY965" s="153" t="s">
        <v>375</v>
      </c>
    </row>
    <row r="966" spans="2:65" s="12" customFormat="1" ht="11.25" x14ac:dyDescent="0.2">
      <c r="B966" s="151"/>
      <c r="D966" s="152" t="s">
        <v>384</v>
      </c>
      <c r="E966" s="153" t="s">
        <v>1</v>
      </c>
      <c r="F966" s="154" t="s">
        <v>404</v>
      </c>
      <c r="H966" s="155">
        <v>5</v>
      </c>
      <c r="I966" s="156"/>
      <c r="L966" s="151"/>
      <c r="M966" s="157"/>
      <c r="T966" s="158"/>
      <c r="AT966" s="153" t="s">
        <v>384</v>
      </c>
      <c r="AU966" s="153" t="s">
        <v>83</v>
      </c>
      <c r="AV966" s="12" t="s">
        <v>85</v>
      </c>
      <c r="AW966" s="12" t="s">
        <v>32</v>
      </c>
      <c r="AX966" s="12" t="s">
        <v>76</v>
      </c>
      <c r="AY966" s="153" t="s">
        <v>375</v>
      </c>
    </row>
    <row r="967" spans="2:65" s="12" customFormat="1" ht="11.25" x14ac:dyDescent="0.2">
      <c r="B967" s="151"/>
      <c r="D967" s="152" t="s">
        <v>384</v>
      </c>
      <c r="E967" s="153" t="s">
        <v>1</v>
      </c>
      <c r="F967" s="154" t="s">
        <v>418</v>
      </c>
      <c r="H967" s="155">
        <v>7</v>
      </c>
      <c r="I967" s="156"/>
      <c r="L967" s="151"/>
      <c r="M967" s="157"/>
      <c r="T967" s="158"/>
      <c r="AT967" s="153" t="s">
        <v>384</v>
      </c>
      <c r="AU967" s="153" t="s">
        <v>83</v>
      </c>
      <c r="AV967" s="12" t="s">
        <v>85</v>
      </c>
      <c r="AW967" s="12" t="s">
        <v>32</v>
      </c>
      <c r="AX967" s="12" t="s">
        <v>76</v>
      </c>
      <c r="AY967" s="153" t="s">
        <v>375</v>
      </c>
    </row>
    <row r="968" spans="2:65" s="13" customFormat="1" ht="11.25" x14ac:dyDescent="0.2">
      <c r="B968" s="159"/>
      <c r="D968" s="152" t="s">
        <v>384</v>
      </c>
      <c r="E968" s="160" t="s">
        <v>1</v>
      </c>
      <c r="F968" s="161" t="s">
        <v>387</v>
      </c>
      <c r="H968" s="162">
        <v>27</v>
      </c>
      <c r="I968" s="163"/>
      <c r="L968" s="159"/>
      <c r="M968" s="164"/>
      <c r="T968" s="165"/>
      <c r="AT968" s="160" t="s">
        <v>384</v>
      </c>
      <c r="AU968" s="160" t="s">
        <v>83</v>
      </c>
      <c r="AV968" s="13" t="s">
        <v>382</v>
      </c>
      <c r="AW968" s="13" t="s">
        <v>32</v>
      </c>
      <c r="AX968" s="13" t="s">
        <v>83</v>
      </c>
      <c r="AY968" s="160" t="s">
        <v>375</v>
      </c>
    </row>
    <row r="969" spans="2:65" s="14" customFormat="1" ht="11.25" x14ac:dyDescent="0.2">
      <c r="B969" s="166"/>
      <c r="D969" s="152" t="s">
        <v>384</v>
      </c>
      <c r="E969" s="167" t="s">
        <v>1</v>
      </c>
      <c r="F969" s="168" t="s">
        <v>2840</v>
      </c>
      <c r="H969" s="167" t="s">
        <v>1</v>
      </c>
      <c r="I969" s="169"/>
      <c r="L969" s="166"/>
      <c r="M969" s="170"/>
      <c r="T969" s="171"/>
      <c r="AT969" s="167" t="s">
        <v>384</v>
      </c>
      <c r="AU969" s="167" t="s">
        <v>83</v>
      </c>
      <c r="AV969" s="14" t="s">
        <v>83</v>
      </c>
      <c r="AW969" s="14" t="s">
        <v>32</v>
      </c>
      <c r="AX969" s="14" t="s">
        <v>76</v>
      </c>
      <c r="AY969" s="167" t="s">
        <v>375</v>
      </c>
    </row>
    <row r="970" spans="2:65" s="1" customFormat="1" ht="24.2" customHeight="1" x14ac:dyDescent="0.2">
      <c r="B970" s="32"/>
      <c r="C970" s="138" t="s">
        <v>1151</v>
      </c>
      <c r="D970" s="138" t="s">
        <v>377</v>
      </c>
      <c r="E970" s="139" t="s">
        <v>3098</v>
      </c>
      <c r="F970" s="140" t="s">
        <v>3099</v>
      </c>
      <c r="G970" s="141" t="s">
        <v>631</v>
      </c>
      <c r="H970" s="142">
        <v>24</v>
      </c>
      <c r="I970" s="143"/>
      <c r="J970" s="144">
        <f>ROUND(I970*H970,2)</f>
        <v>0</v>
      </c>
      <c r="K970" s="140" t="s">
        <v>381</v>
      </c>
      <c r="L970" s="32"/>
      <c r="M970" s="145" t="s">
        <v>1</v>
      </c>
      <c r="N970" s="146" t="s">
        <v>41</v>
      </c>
      <c r="P970" s="147">
        <f>O970*H970</f>
        <v>0</v>
      </c>
      <c r="Q970" s="147">
        <v>0</v>
      </c>
      <c r="R970" s="147">
        <f>Q970*H970</f>
        <v>0</v>
      </c>
      <c r="S970" s="147">
        <v>0</v>
      </c>
      <c r="T970" s="148">
        <f>S970*H970</f>
        <v>0</v>
      </c>
      <c r="AR970" s="149" t="s">
        <v>382</v>
      </c>
      <c r="AT970" s="149" t="s">
        <v>377</v>
      </c>
      <c r="AU970" s="149" t="s">
        <v>83</v>
      </c>
      <c r="AY970" s="17" t="s">
        <v>375</v>
      </c>
      <c r="BE970" s="150">
        <f>IF(N970="základní",J970,0)</f>
        <v>0</v>
      </c>
      <c r="BF970" s="150">
        <f>IF(N970="snížená",J970,0)</f>
        <v>0</v>
      </c>
      <c r="BG970" s="150">
        <f>IF(N970="zákl. přenesená",J970,0)</f>
        <v>0</v>
      </c>
      <c r="BH970" s="150">
        <f>IF(N970="sníž. přenesená",J970,0)</f>
        <v>0</v>
      </c>
      <c r="BI970" s="150">
        <f>IF(N970="nulová",J970,0)</f>
        <v>0</v>
      </c>
      <c r="BJ970" s="17" t="s">
        <v>83</v>
      </c>
      <c r="BK970" s="150">
        <f>ROUND(I970*H970,2)</f>
        <v>0</v>
      </c>
      <c r="BL970" s="17" t="s">
        <v>382</v>
      </c>
      <c r="BM970" s="149" t="s">
        <v>6125</v>
      </c>
    </row>
    <row r="971" spans="2:65" s="12" customFormat="1" ht="11.25" x14ac:dyDescent="0.2">
      <c r="B971" s="151"/>
      <c r="D971" s="152" t="s">
        <v>384</v>
      </c>
      <c r="E971" s="153" t="s">
        <v>1</v>
      </c>
      <c r="F971" s="154" t="s">
        <v>413</v>
      </c>
      <c r="H971" s="155">
        <v>6</v>
      </c>
      <c r="I971" s="156"/>
      <c r="L971" s="151"/>
      <c r="M971" s="157"/>
      <c r="T971" s="158"/>
      <c r="AT971" s="153" t="s">
        <v>384</v>
      </c>
      <c r="AU971" s="153" t="s">
        <v>83</v>
      </c>
      <c r="AV971" s="12" t="s">
        <v>85</v>
      </c>
      <c r="AW971" s="12" t="s">
        <v>32</v>
      </c>
      <c r="AX971" s="12" t="s">
        <v>76</v>
      </c>
      <c r="AY971" s="153" t="s">
        <v>375</v>
      </c>
    </row>
    <row r="972" spans="2:65" s="12" customFormat="1" ht="11.25" x14ac:dyDescent="0.2">
      <c r="B972" s="151"/>
      <c r="D972" s="152" t="s">
        <v>384</v>
      </c>
      <c r="E972" s="153" t="s">
        <v>1</v>
      </c>
      <c r="F972" s="154" t="s">
        <v>404</v>
      </c>
      <c r="H972" s="155">
        <v>5</v>
      </c>
      <c r="I972" s="156"/>
      <c r="L972" s="151"/>
      <c r="M972" s="157"/>
      <c r="T972" s="158"/>
      <c r="AT972" s="153" t="s">
        <v>384</v>
      </c>
      <c r="AU972" s="153" t="s">
        <v>83</v>
      </c>
      <c r="AV972" s="12" t="s">
        <v>85</v>
      </c>
      <c r="AW972" s="12" t="s">
        <v>32</v>
      </c>
      <c r="AX972" s="12" t="s">
        <v>76</v>
      </c>
      <c r="AY972" s="153" t="s">
        <v>375</v>
      </c>
    </row>
    <row r="973" spans="2:65" s="12" customFormat="1" ht="11.25" x14ac:dyDescent="0.2">
      <c r="B973" s="151"/>
      <c r="D973" s="152" t="s">
        <v>384</v>
      </c>
      <c r="E973" s="153" t="s">
        <v>1</v>
      </c>
      <c r="F973" s="154" t="s">
        <v>382</v>
      </c>
      <c r="H973" s="155">
        <v>4</v>
      </c>
      <c r="I973" s="156"/>
      <c r="L973" s="151"/>
      <c r="M973" s="157"/>
      <c r="T973" s="158"/>
      <c r="AT973" s="153" t="s">
        <v>384</v>
      </c>
      <c r="AU973" s="153" t="s">
        <v>83</v>
      </c>
      <c r="AV973" s="12" t="s">
        <v>85</v>
      </c>
      <c r="AW973" s="12" t="s">
        <v>32</v>
      </c>
      <c r="AX973" s="12" t="s">
        <v>76</v>
      </c>
      <c r="AY973" s="153" t="s">
        <v>375</v>
      </c>
    </row>
    <row r="974" spans="2:65" s="12" customFormat="1" ht="11.25" x14ac:dyDescent="0.2">
      <c r="B974" s="151"/>
      <c r="D974" s="152" t="s">
        <v>384</v>
      </c>
      <c r="E974" s="153" t="s">
        <v>1</v>
      </c>
      <c r="F974" s="154" t="s">
        <v>83</v>
      </c>
      <c r="H974" s="155">
        <v>1</v>
      </c>
      <c r="I974" s="156"/>
      <c r="L974" s="151"/>
      <c r="M974" s="157"/>
      <c r="T974" s="158"/>
      <c r="AT974" s="153" t="s">
        <v>384</v>
      </c>
      <c r="AU974" s="153" t="s">
        <v>83</v>
      </c>
      <c r="AV974" s="12" t="s">
        <v>85</v>
      </c>
      <c r="AW974" s="12" t="s">
        <v>32</v>
      </c>
      <c r="AX974" s="12" t="s">
        <v>76</v>
      </c>
      <c r="AY974" s="153" t="s">
        <v>375</v>
      </c>
    </row>
    <row r="975" spans="2:65" s="12" customFormat="1" ht="11.25" x14ac:dyDescent="0.2">
      <c r="B975" s="151"/>
      <c r="D975" s="152" t="s">
        <v>384</v>
      </c>
      <c r="E975" s="153" t="s">
        <v>1</v>
      </c>
      <c r="F975" s="154" t="s">
        <v>85</v>
      </c>
      <c r="H975" s="155">
        <v>2</v>
      </c>
      <c r="I975" s="156"/>
      <c r="L975" s="151"/>
      <c r="M975" s="157"/>
      <c r="T975" s="158"/>
      <c r="AT975" s="153" t="s">
        <v>384</v>
      </c>
      <c r="AU975" s="153" t="s">
        <v>83</v>
      </c>
      <c r="AV975" s="12" t="s">
        <v>85</v>
      </c>
      <c r="AW975" s="12" t="s">
        <v>32</v>
      </c>
      <c r="AX975" s="12" t="s">
        <v>76</v>
      </c>
      <c r="AY975" s="153" t="s">
        <v>375</v>
      </c>
    </row>
    <row r="976" spans="2:65" s="12" customFormat="1" ht="11.25" x14ac:dyDescent="0.2">
      <c r="B976" s="151"/>
      <c r="D976" s="152" t="s">
        <v>384</v>
      </c>
      <c r="E976" s="153" t="s">
        <v>1</v>
      </c>
      <c r="F976" s="154" t="s">
        <v>93</v>
      </c>
      <c r="H976" s="155">
        <v>3</v>
      </c>
      <c r="I976" s="156"/>
      <c r="L976" s="151"/>
      <c r="M976" s="157"/>
      <c r="T976" s="158"/>
      <c r="AT976" s="153" t="s">
        <v>384</v>
      </c>
      <c r="AU976" s="153" t="s">
        <v>83</v>
      </c>
      <c r="AV976" s="12" t="s">
        <v>85</v>
      </c>
      <c r="AW976" s="12" t="s">
        <v>32</v>
      </c>
      <c r="AX976" s="12" t="s">
        <v>76</v>
      </c>
      <c r="AY976" s="153" t="s">
        <v>375</v>
      </c>
    </row>
    <row r="977" spans="2:65" s="12" customFormat="1" ht="11.25" x14ac:dyDescent="0.2">
      <c r="B977" s="151"/>
      <c r="D977" s="152" t="s">
        <v>384</v>
      </c>
      <c r="E977" s="153" t="s">
        <v>1</v>
      </c>
      <c r="F977" s="154" t="s">
        <v>93</v>
      </c>
      <c r="H977" s="155">
        <v>3</v>
      </c>
      <c r="I977" s="156"/>
      <c r="L977" s="151"/>
      <c r="M977" s="157"/>
      <c r="T977" s="158"/>
      <c r="AT977" s="153" t="s">
        <v>384</v>
      </c>
      <c r="AU977" s="153" t="s">
        <v>83</v>
      </c>
      <c r="AV977" s="12" t="s">
        <v>85</v>
      </c>
      <c r="AW977" s="12" t="s">
        <v>32</v>
      </c>
      <c r="AX977" s="12" t="s">
        <v>76</v>
      </c>
      <c r="AY977" s="153" t="s">
        <v>375</v>
      </c>
    </row>
    <row r="978" spans="2:65" s="13" customFormat="1" ht="11.25" x14ac:dyDescent="0.2">
      <c r="B978" s="159"/>
      <c r="D978" s="152" t="s">
        <v>384</v>
      </c>
      <c r="E978" s="160" t="s">
        <v>1</v>
      </c>
      <c r="F978" s="161" t="s">
        <v>387</v>
      </c>
      <c r="H978" s="162">
        <v>24</v>
      </c>
      <c r="I978" s="163"/>
      <c r="L978" s="159"/>
      <c r="M978" s="164"/>
      <c r="T978" s="165"/>
      <c r="AT978" s="160" t="s">
        <v>384</v>
      </c>
      <c r="AU978" s="160" t="s">
        <v>83</v>
      </c>
      <c r="AV978" s="13" t="s">
        <v>382</v>
      </c>
      <c r="AW978" s="13" t="s">
        <v>32</v>
      </c>
      <c r="AX978" s="13" t="s">
        <v>83</v>
      </c>
      <c r="AY978" s="160" t="s">
        <v>375</v>
      </c>
    </row>
    <row r="979" spans="2:65" s="14" customFormat="1" ht="11.25" x14ac:dyDescent="0.2">
      <c r="B979" s="166"/>
      <c r="D979" s="152" t="s">
        <v>384</v>
      </c>
      <c r="E979" s="167" t="s">
        <v>1</v>
      </c>
      <c r="F979" s="168" t="s">
        <v>2840</v>
      </c>
      <c r="H979" s="167" t="s">
        <v>1</v>
      </c>
      <c r="I979" s="169"/>
      <c r="L979" s="166"/>
      <c r="M979" s="170"/>
      <c r="T979" s="171"/>
      <c r="AT979" s="167" t="s">
        <v>384</v>
      </c>
      <c r="AU979" s="167" t="s">
        <v>83</v>
      </c>
      <c r="AV979" s="14" t="s">
        <v>83</v>
      </c>
      <c r="AW979" s="14" t="s">
        <v>32</v>
      </c>
      <c r="AX979" s="14" t="s">
        <v>76</v>
      </c>
      <c r="AY979" s="167" t="s">
        <v>375</v>
      </c>
    </row>
    <row r="980" spans="2:65" s="1" customFormat="1" ht="21.75" customHeight="1" x14ac:dyDescent="0.2">
      <c r="B980" s="32"/>
      <c r="C980" s="138" t="s">
        <v>1155</v>
      </c>
      <c r="D980" s="138" t="s">
        <v>377</v>
      </c>
      <c r="E980" s="139" t="s">
        <v>3101</v>
      </c>
      <c r="F980" s="140" t="s">
        <v>3102</v>
      </c>
      <c r="G980" s="141" t="s">
        <v>631</v>
      </c>
      <c r="H980" s="142">
        <v>69</v>
      </c>
      <c r="I980" s="143"/>
      <c r="J980" s="144">
        <f>ROUND(I980*H980,2)</f>
        <v>0</v>
      </c>
      <c r="K980" s="140" t="s">
        <v>381</v>
      </c>
      <c r="L980" s="32"/>
      <c r="M980" s="145" t="s">
        <v>1</v>
      </c>
      <c r="N980" s="146" t="s">
        <v>41</v>
      </c>
      <c r="P980" s="147">
        <f>O980*H980</f>
        <v>0</v>
      </c>
      <c r="Q980" s="147">
        <v>0</v>
      </c>
      <c r="R980" s="147">
        <f>Q980*H980</f>
        <v>0</v>
      </c>
      <c r="S980" s="147">
        <v>0</v>
      </c>
      <c r="T980" s="148">
        <f>S980*H980</f>
        <v>0</v>
      </c>
      <c r="AR980" s="149" t="s">
        <v>382</v>
      </c>
      <c r="AT980" s="149" t="s">
        <v>377</v>
      </c>
      <c r="AU980" s="149" t="s">
        <v>83</v>
      </c>
      <c r="AY980" s="17" t="s">
        <v>375</v>
      </c>
      <c r="BE980" s="150">
        <f>IF(N980="základní",J980,0)</f>
        <v>0</v>
      </c>
      <c r="BF980" s="150">
        <f>IF(N980="snížená",J980,0)</f>
        <v>0</v>
      </c>
      <c r="BG980" s="150">
        <f>IF(N980="zákl. přenesená",J980,0)</f>
        <v>0</v>
      </c>
      <c r="BH980" s="150">
        <f>IF(N980="sníž. přenesená",J980,0)</f>
        <v>0</v>
      </c>
      <c r="BI980" s="150">
        <f>IF(N980="nulová",J980,0)</f>
        <v>0</v>
      </c>
      <c r="BJ980" s="17" t="s">
        <v>83</v>
      </c>
      <c r="BK980" s="150">
        <f>ROUND(I980*H980,2)</f>
        <v>0</v>
      </c>
      <c r="BL980" s="17" t="s">
        <v>382</v>
      </c>
      <c r="BM980" s="149" t="s">
        <v>6126</v>
      </c>
    </row>
    <row r="981" spans="2:65" s="12" customFormat="1" ht="11.25" x14ac:dyDescent="0.2">
      <c r="B981" s="151"/>
      <c r="D981" s="152" t="s">
        <v>384</v>
      </c>
      <c r="E981" s="153" t="s">
        <v>1</v>
      </c>
      <c r="F981" s="154" t="s">
        <v>418</v>
      </c>
      <c r="H981" s="155">
        <v>7</v>
      </c>
      <c r="I981" s="156"/>
      <c r="L981" s="151"/>
      <c r="M981" s="157"/>
      <c r="T981" s="158"/>
      <c r="AT981" s="153" t="s">
        <v>384</v>
      </c>
      <c r="AU981" s="153" t="s">
        <v>83</v>
      </c>
      <c r="AV981" s="12" t="s">
        <v>85</v>
      </c>
      <c r="AW981" s="12" t="s">
        <v>32</v>
      </c>
      <c r="AX981" s="12" t="s">
        <v>76</v>
      </c>
      <c r="AY981" s="153" t="s">
        <v>375</v>
      </c>
    </row>
    <row r="982" spans="2:65" s="12" customFormat="1" ht="11.25" x14ac:dyDescent="0.2">
      <c r="B982" s="151"/>
      <c r="D982" s="152" t="s">
        <v>384</v>
      </c>
      <c r="E982" s="153" t="s">
        <v>1</v>
      </c>
      <c r="F982" s="154" t="s">
        <v>424</v>
      </c>
      <c r="H982" s="155">
        <v>8</v>
      </c>
      <c r="I982" s="156"/>
      <c r="L982" s="151"/>
      <c r="M982" s="157"/>
      <c r="T982" s="158"/>
      <c r="AT982" s="153" t="s">
        <v>384</v>
      </c>
      <c r="AU982" s="153" t="s">
        <v>83</v>
      </c>
      <c r="AV982" s="12" t="s">
        <v>85</v>
      </c>
      <c r="AW982" s="12" t="s">
        <v>32</v>
      </c>
      <c r="AX982" s="12" t="s">
        <v>76</v>
      </c>
      <c r="AY982" s="153" t="s">
        <v>375</v>
      </c>
    </row>
    <row r="983" spans="2:65" s="12" customFormat="1" ht="11.25" x14ac:dyDescent="0.2">
      <c r="B983" s="151"/>
      <c r="D983" s="152" t="s">
        <v>384</v>
      </c>
      <c r="E983" s="153" t="s">
        <v>1</v>
      </c>
      <c r="F983" s="154" t="s">
        <v>428</v>
      </c>
      <c r="H983" s="155">
        <v>9</v>
      </c>
      <c r="I983" s="156"/>
      <c r="L983" s="151"/>
      <c r="M983" s="157"/>
      <c r="T983" s="158"/>
      <c r="AT983" s="153" t="s">
        <v>384</v>
      </c>
      <c r="AU983" s="153" t="s">
        <v>83</v>
      </c>
      <c r="AV983" s="12" t="s">
        <v>85</v>
      </c>
      <c r="AW983" s="12" t="s">
        <v>32</v>
      </c>
      <c r="AX983" s="12" t="s">
        <v>76</v>
      </c>
      <c r="AY983" s="153" t="s">
        <v>375</v>
      </c>
    </row>
    <row r="984" spans="2:65" s="12" customFormat="1" ht="11.25" x14ac:dyDescent="0.2">
      <c r="B984" s="151"/>
      <c r="D984" s="152" t="s">
        <v>384</v>
      </c>
      <c r="E984" s="153" t="s">
        <v>1</v>
      </c>
      <c r="F984" s="154" t="s">
        <v>435</v>
      </c>
      <c r="H984" s="155">
        <v>10</v>
      </c>
      <c r="I984" s="156"/>
      <c r="L984" s="151"/>
      <c r="M984" s="157"/>
      <c r="T984" s="158"/>
      <c r="AT984" s="153" t="s">
        <v>384</v>
      </c>
      <c r="AU984" s="153" t="s">
        <v>83</v>
      </c>
      <c r="AV984" s="12" t="s">
        <v>85</v>
      </c>
      <c r="AW984" s="12" t="s">
        <v>32</v>
      </c>
      <c r="AX984" s="12" t="s">
        <v>76</v>
      </c>
      <c r="AY984" s="153" t="s">
        <v>375</v>
      </c>
    </row>
    <row r="985" spans="2:65" s="12" customFormat="1" ht="11.25" x14ac:dyDescent="0.2">
      <c r="B985" s="151"/>
      <c r="D985" s="152" t="s">
        <v>384</v>
      </c>
      <c r="E985" s="153" t="s">
        <v>1</v>
      </c>
      <c r="F985" s="154" t="s">
        <v>549</v>
      </c>
      <c r="H985" s="155">
        <v>24</v>
      </c>
      <c r="I985" s="156"/>
      <c r="L985" s="151"/>
      <c r="M985" s="157"/>
      <c r="T985" s="158"/>
      <c r="AT985" s="153" t="s">
        <v>384</v>
      </c>
      <c r="AU985" s="153" t="s">
        <v>83</v>
      </c>
      <c r="AV985" s="12" t="s">
        <v>85</v>
      </c>
      <c r="AW985" s="12" t="s">
        <v>32</v>
      </c>
      <c r="AX985" s="12" t="s">
        <v>76</v>
      </c>
      <c r="AY985" s="153" t="s">
        <v>375</v>
      </c>
    </row>
    <row r="986" spans="2:65" s="12" customFormat="1" ht="11.25" x14ac:dyDescent="0.2">
      <c r="B986" s="151"/>
      <c r="D986" s="152" t="s">
        <v>384</v>
      </c>
      <c r="E986" s="153" t="s">
        <v>1</v>
      </c>
      <c r="F986" s="154" t="s">
        <v>404</v>
      </c>
      <c r="H986" s="155">
        <v>5</v>
      </c>
      <c r="I986" s="156"/>
      <c r="L986" s="151"/>
      <c r="M986" s="157"/>
      <c r="T986" s="158"/>
      <c r="AT986" s="153" t="s">
        <v>384</v>
      </c>
      <c r="AU986" s="153" t="s">
        <v>83</v>
      </c>
      <c r="AV986" s="12" t="s">
        <v>85</v>
      </c>
      <c r="AW986" s="12" t="s">
        <v>32</v>
      </c>
      <c r="AX986" s="12" t="s">
        <v>76</v>
      </c>
      <c r="AY986" s="153" t="s">
        <v>375</v>
      </c>
    </row>
    <row r="987" spans="2:65" s="12" customFormat="1" ht="11.25" x14ac:dyDescent="0.2">
      <c r="B987" s="151"/>
      <c r="D987" s="152" t="s">
        <v>384</v>
      </c>
      <c r="E987" s="153" t="s">
        <v>1</v>
      </c>
      <c r="F987" s="154" t="s">
        <v>85</v>
      </c>
      <c r="H987" s="155">
        <v>2</v>
      </c>
      <c r="I987" s="156"/>
      <c r="L987" s="151"/>
      <c r="M987" s="157"/>
      <c r="T987" s="158"/>
      <c r="AT987" s="153" t="s">
        <v>384</v>
      </c>
      <c r="AU987" s="153" t="s">
        <v>83</v>
      </c>
      <c r="AV987" s="12" t="s">
        <v>85</v>
      </c>
      <c r="AW987" s="12" t="s">
        <v>32</v>
      </c>
      <c r="AX987" s="12" t="s">
        <v>76</v>
      </c>
      <c r="AY987" s="153" t="s">
        <v>375</v>
      </c>
    </row>
    <row r="988" spans="2:65" s="12" customFormat="1" ht="11.25" x14ac:dyDescent="0.2">
      <c r="B988" s="151"/>
      <c r="D988" s="152" t="s">
        <v>384</v>
      </c>
      <c r="E988" s="153" t="s">
        <v>1</v>
      </c>
      <c r="F988" s="154" t="s">
        <v>93</v>
      </c>
      <c r="H988" s="155">
        <v>3</v>
      </c>
      <c r="I988" s="156"/>
      <c r="L988" s="151"/>
      <c r="M988" s="157"/>
      <c r="T988" s="158"/>
      <c r="AT988" s="153" t="s">
        <v>384</v>
      </c>
      <c r="AU988" s="153" t="s">
        <v>83</v>
      </c>
      <c r="AV988" s="12" t="s">
        <v>85</v>
      </c>
      <c r="AW988" s="12" t="s">
        <v>32</v>
      </c>
      <c r="AX988" s="12" t="s">
        <v>76</v>
      </c>
      <c r="AY988" s="153" t="s">
        <v>375</v>
      </c>
    </row>
    <row r="989" spans="2:65" s="12" customFormat="1" ht="11.25" x14ac:dyDescent="0.2">
      <c r="B989" s="151"/>
      <c r="D989" s="152" t="s">
        <v>384</v>
      </c>
      <c r="E989" s="153" t="s">
        <v>1</v>
      </c>
      <c r="F989" s="154" t="s">
        <v>83</v>
      </c>
      <c r="H989" s="155">
        <v>1</v>
      </c>
      <c r="I989" s="156"/>
      <c r="L989" s="151"/>
      <c r="M989" s="157"/>
      <c r="T989" s="158"/>
      <c r="AT989" s="153" t="s">
        <v>384</v>
      </c>
      <c r="AU989" s="153" t="s">
        <v>83</v>
      </c>
      <c r="AV989" s="12" t="s">
        <v>85</v>
      </c>
      <c r="AW989" s="12" t="s">
        <v>32</v>
      </c>
      <c r="AX989" s="12" t="s">
        <v>76</v>
      </c>
      <c r="AY989" s="153" t="s">
        <v>375</v>
      </c>
    </row>
    <row r="990" spans="2:65" s="12" customFormat="1" ht="11.25" x14ac:dyDescent="0.2">
      <c r="B990" s="151"/>
      <c r="D990" s="152" t="s">
        <v>384</v>
      </c>
      <c r="E990" s="153" t="s">
        <v>1</v>
      </c>
      <c r="F990" s="154" t="s">
        <v>85</v>
      </c>
      <c r="H990" s="155">
        <v>2</v>
      </c>
      <c r="I990" s="156"/>
      <c r="L990" s="151"/>
      <c r="M990" s="157"/>
      <c r="T990" s="158"/>
      <c r="AT990" s="153" t="s">
        <v>384</v>
      </c>
      <c r="AU990" s="153" t="s">
        <v>83</v>
      </c>
      <c r="AV990" s="12" t="s">
        <v>85</v>
      </c>
      <c r="AW990" s="12" t="s">
        <v>32</v>
      </c>
      <c r="AX990" s="12" t="s">
        <v>76</v>
      </c>
      <c r="AY990" s="153" t="s">
        <v>375</v>
      </c>
    </row>
    <row r="991" spans="2:65" s="12" customFormat="1" ht="11.25" x14ac:dyDescent="0.2">
      <c r="B991" s="151"/>
      <c r="D991" s="152" t="s">
        <v>384</v>
      </c>
      <c r="E991" s="153" t="s">
        <v>1</v>
      </c>
      <c r="F991" s="154" t="s">
        <v>6127</v>
      </c>
      <c r="H991" s="155">
        <v>-2</v>
      </c>
      <c r="I991" s="156"/>
      <c r="L991" s="151"/>
      <c r="M991" s="157"/>
      <c r="T991" s="158"/>
      <c r="AT991" s="153" t="s">
        <v>384</v>
      </c>
      <c r="AU991" s="153" t="s">
        <v>83</v>
      </c>
      <c r="AV991" s="12" t="s">
        <v>85</v>
      </c>
      <c r="AW991" s="12" t="s">
        <v>32</v>
      </c>
      <c r="AX991" s="12" t="s">
        <v>76</v>
      </c>
      <c r="AY991" s="153" t="s">
        <v>375</v>
      </c>
    </row>
    <row r="992" spans="2:65" s="13" customFormat="1" ht="11.25" x14ac:dyDescent="0.2">
      <c r="B992" s="159"/>
      <c r="D992" s="152" t="s">
        <v>384</v>
      </c>
      <c r="E992" s="160" t="s">
        <v>1</v>
      </c>
      <c r="F992" s="161" t="s">
        <v>387</v>
      </c>
      <c r="H992" s="162">
        <v>69</v>
      </c>
      <c r="I992" s="163"/>
      <c r="L992" s="159"/>
      <c r="M992" s="164"/>
      <c r="T992" s="165"/>
      <c r="AT992" s="160" t="s">
        <v>384</v>
      </c>
      <c r="AU992" s="160" t="s">
        <v>83</v>
      </c>
      <c r="AV992" s="13" t="s">
        <v>382</v>
      </c>
      <c r="AW992" s="13" t="s">
        <v>32</v>
      </c>
      <c r="AX992" s="13" t="s">
        <v>83</v>
      </c>
      <c r="AY992" s="160" t="s">
        <v>375</v>
      </c>
    </row>
    <row r="993" spans="2:65" s="14" customFormat="1" ht="11.25" x14ac:dyDescent="0.2">
      <c r="B993" s="166"/>
      <c r="D993" s="152" t="s">
        <v>384</v>
      </c>
      <c r="E993" s="167" t="s">
        <v>1</v>
      </c>
      <c r="F993" s="168" t="s">
        <v>2840</v>
      </c>
      <c r="H993" s="167" t="s">
        <v>1</v>
      </c>
      <c r="I993" s="169"/>
      <c r="L993" s="166"/>
      <c r="M993" s="170"/>
      <c r="T993" s="171"/>
      <c r="AT993" s="167" t="s">
        <v>384</v>
      </c>
      <c r="AU993" s="167" t="s">
        <v>83</v>
      </c>
      <c r="AV993" s="14" t="s">
        <v>83</v>
      </c>
      <c r="AW993" s="14" t="s">
        <v>32</v>
      </c>
      <c r="AX993" s="14" t="s">
        <v>76</v>
      </c>
      <c r="AY993" s="167" t="s">
        <v>375</v>
      </c>
    </row>
    <row r="994" spans="2:65" s="1" customFormat="1" ht="16.5" customHeight="1" x14ac:dyDescent="0.2">
      <c r="B994" s="32"/>
      <c r="C994" s="138" t="s">
        <v>1160</v>
      </c>
      <c r="D994" s="138" t="s">
        <v>377</v>
      </c>
      <c r="E994" s="139" t="s">
        <v>3104</v>
      </c>
      <c r="F994" s="140" t="s">
        <v>3105</v>
      </c>
      <c r="G994" s="141" t="s">
        <v>631</v>
      </c>
      <c r="H994" s="142">
        <v>115</v>
      </c>
      <c r="I994" s="143"/>
      <c r="J994" s="144">
        <f>ROUND(I994*H994,2)</f>
        <v>0</v>
      </c>
      <c r="K994" s="140" t="s">
        <v>381</v>
      </c>
      <c r="L994" s="32"/>
      <c r="M994" s="145" t="s">
        <v>1</v>
      </c>
      <c r="N994" s="146" t="s">
        <v>41</v>
      </c>
      <c r="P994" s="147">
        <f>O994*H994</f>
        <v>0</v>
      </c>
      <c r="Q994" s="147">
        <v>0</v>
      </c>
      <c r="R994" s="147">
        <f>Q994*H994</f>
        <v>0</v>
      </c>
      <c r="S994" s="147">
        <v>0</v>
      </c>
      <c r="T994" s="148">
        <f>S994*H994</f>
        <v>0</v>
      </c>
      <c r="AR994" s="149" t="s">
        <v>382</v>
      </c>
      <c r="AT994" s="149" t="s">
        <v>377</v>
      </c>
      <c r="AU994" s="149" t="s">
        <v>83</v>
      </c>
      <c r="AY994" s="17" t="s">
        <v>375</v>
      </c>
      <c r="BE994" s="150">
        <f>IF(N994="základní",J994,0)</f>
        <v>0</v>
      </c>
      <c r="BF994" s="150">
        <f>IF(N994="snížená",J994,0)</f>
        <v>0</v>
      </c>
      <c r="BG994" s="150">
        <f>IF(N994="zákl. přenesená",J994,0)</f>
        <v>0</v>
      </c>
      <c r="BH994" s="150">
        <f>IF(N994="sníž. přenesená",J994,0)</f>
        <v>0</v>
      </c>
      <c r="BI994" s="150">
        <f>IF(N994="nulová",J994,0)</f>
        <v>0</v>
      </c>
      <c r="BJ994" s="17" t="s">
        <v>83</v>
      </c>
      <c r="BK994" s="150">
        <f>ROUND(I994*H994,2)</f>
        <v>0</v>
      </c>
      <c r="BL994" s="17" t="s">
        <v>382</v>
      </c>
      <c r="BM994" s="149" t="s">
        <v>6128</v>
      </c>
    </row>
    <row r="995" spans="2:65" s="12" customFormat="1" ht="11.25" x14ac:dyDescent="0.2">
      <c r="B995" s="151"/>
      <c r="D995" s="152" t="s">
        <v>384</v>
      </c>
      <c r="E995" s="153" t="s">
        <v>1</v>
      </c>
      <c r="F995" s="154" t="s">
        <v>424</v>
      </c>
      <c r="H995" s="155">
        <v>8</v>
      </c>
      <c r="I995" s="156"/>
      <c r="L995" s="151"/>
      <c r="M995" s="157"/>
      <c r="T995" s="158"/>
      <c r="AT995" s="153" t="s">
        <v>384</v>
      </c>
      <c r="AU995" s="153" t="s">
        <v>83</v>
      </c>
      <c r="AV995" s="12" t="s">
        <v>85</v>
      </c>
      <c r="AW995" s="12" t="s">
        <v>32</v>
      </c>
      <c r="AX995" s="12" t="s">
        <v>76</v>
      </c>
      <c r="AY995" s="153" t="s">
        <v>375</v>
      </c>
    </row>
    <row r="996" spans="2:65" s="12" customFormat="1" ht="11.25" x14ac:dyDescent="0.2">
      <c r="B996" s="151"/>
      <c r="D996" s="152" t="s">
        <v>384</v>
      </c>
      <c r="E996" s="153" t="s">
        <v>1</v>
      </c>
      <c r="F996" s="154" t="s">
        <v>435</v>
      </c>
      <c r="H996" s="155">
        <v>10</v>
      </c>
      <c r="I996" s="156"/>
      <c r="L996" s="151"/>
      <c r="M996" s="157"/>
      <c r="T996" s="158"/>
      <c r="AT996" s="153" t="s">
        <v>384</v>
      </c>
      <c r="AU996" s="153" t="s">
        <v>83</v>
      </c>
      <c r="AV996" s="12" t="s">
        <v>85</v>
      </c>
      <c r="AW996" s="12" t="s">
        <v>32</v>
      </c>
      <c r="AX996" s="12" t="s">
        <v>76</v>
      </c>
      <c r="AY996" s="153" t="s">
        <v>375</v>
      </c>
    </row>
    <row r="997" spans="2:65" s="12" customFormat="1" ht="11.25" x14ac:dyDescent="0.2">
      <c r="B997" s="151"/>
      <c r="D997" s="152" t="s">
        <v>384</v>
      </c>
      <c r="E997" s="153" t="s">
        <v>1</v>
      </c>
      <c r="F997" s="154" t="s">
        <v>473</v>
      </c>
      <c r="H997" s="155">
        <v>14</v>
      </c>
      <c r="I997" s="156"/>
      <c r="L997" s="151"/>
      <c r="M997" s="157"/>
      <c r="T997" s="158"/>
      <c r="AT997" s="153" t="s">
        <v>384</v>
      </c>
      <c r="AU997" s="153" t="s">
        <v>83</v>
      </c>
      <c r="AV997" s="12" t="s">
        <v>85</v>
      </c>
      <c r="AW997" s="12" t="s">
        <v>32</v>
      </c>
      <c r="AX997" s="12" t="s">
        <v>76</v>
      </c>
      <c r="AY997" s="153" t="s">
        <v>375</v>
      </c>
    </row>
    <row r="998" spans="2:65" s="12" customFormat="1" ht="11.25" x14ac:dyDescent="0.2">
      <c r="B998" s="151"/>
      <c r="D998" s="152" t="s">
        <v>384</v>
      </c>
      <c r="E998" s="153" t="s">
        <v>1</v>
      </c>
      <c r="F998" s="154" t="s">
        <v>491</v>
      </c>
      <c r="H998" s="155">
        <v>16</v>
      </c>
      <c r="I998" s="156"/>
      <c r="L998" s="151"/>
      <c r="M998" s="157"/>
      <c r="T998" s="158"/>
      <c r="AT998" s="153" t="s">
        <v>384</v>
      </c>
      <c r="AU998" s="153" t="s">
        <v>83</v>
      </c>
      <c r="AV998" s="12" t="s">
        <v>85</v>
      </c>
      <c r="AW998" s="12" t="s">
        <v>32</v>
      </c>
      <c r="AX998" s="12" t="s">
        <v>76</v>
      </c>
      <c r="AY998" s="153" t="s">
        <v>375</v>
      </c>
    </row>
    <row r="999" spans="2:65" s="12" customFormat="1" ht="11.25" x14ac:dyDescent="0.2">
      <c r="B999" s="151"/>
      <c r="D999" s="152" t="s">
        <v>384</v>
      </c>
      <c r="E999" s="153" t="s">
        <v>1</v>
      </c>
      <c r="F999" s="154" t="s">
        <v>491</v>
      </c>
      <c r="H999" s="155">
        <v>16</v>
      </c>
      <c r="I999" s="156"/>
      <c r="L999" s="151"/>
      <c r="M999" s="157"/>
      <c r="T999" s="158"/>
      <c r="AT999" s="153" t="s">
        <v>384</v>
      </c>
      <c r="AU999" s="153" t="s">
        <v>83</v>
      </c>
      <c r="AV999" s="12" t="s">
        <v>85</v>
      </c>
      <c r="AW999" s="12" t="s">
        <v>32</v>
      </c>
      <c r="AX999" s="12" t="s">
        <v>76</v>
      </c>
      <c r="AY999" s="153" t="s">
        <v>375</v>
      </c>
    </row>
    <row r="1000" spans="2:65" s="12" customFormat="1" ht="11.25" x14ac:dyDescent="0.2">
      <c r="B1000" s="151"/>
      <c r="D1000" s="152" t="s">
        <v>384</v>
      </c>
      <c r="E1000" s="153" t="s">
        <v>1</v>
      </c>
      <c r="F1000" s="154" t="s">
        <v>549</v>
      </c>
      <c r="H1000" s="155">
        <v>24</v>
      </c>
      <c r="I1000" s="156"/>
      <c r="L1000" s="151"/>
      <c r="M1000" s="157"/>
      <c r="T1000" s="158"/>
      <c r="AT1000" s="153" t="s">
        <v>384</v>
      </c>
      <c r="AU1000" s="153" t="s">
        <v>83</v>
      </c>
      <c r="AV1000" s="12" t="s">
        <v>85</v>
      </c>
      <c r="AW1000" s="12" t="s">
        <v>32</v>
      </c>
      <c r="AX1000" s="12" t="s">
        <v>76</v>
      </c>
      <c r="AY1000" s="153" t="s">
        <v>375</v>
      </c>
    </row>
    <row r="1001" spans="2:65" s="12" customFormat="1" ht="11.25" x14ac:dyDescent="0.2">
      <c r="B1001" s="151"/>
      <c r="D1001" s="152" t="s">
        <v>384</v>
      </c>
      <c r="E1001" s="153" t="s">
        <v>1</v>
      </c>
      <c r="F1001" s="154" t="s">
        <v>435</v>
      </c>
      <c r="H1001" s="155">
        <v>10</v>
      </c>
      <c r="I1001" s="156"/>
      <c r="L1001" s="151"/>
      <c r="M1001" s="157"/>
      <c r="T1001" s="158"/>
      <c r="AT1001" s="153" t="s">
        <v>384</v>
      </c>
      <c r="AU1001" s="153" t="s">
        <v>83</v>
      </c>
      <c r="AV1001" s="12" t="s">
        <v>85</v>
      </c>
      <c r="AW1001" s="12" t="s">
        <v>32</v>
      </c>
      <c r="AX1001" s="12" t="s">
        <v>76</v>
      </c>
      <c r="AY1001" s="153" t="s">
        <v>375</v>
      </c>
    </row>
    <row r="1002" spans="2:65" s="12" customFormat="1" ht="11.25" x14ac:dyDescent="0.2">
      <c r="B1002" s="151"/>
      <c r="D1002" s="152" t="s">
        <v>384</v>
      </c>
      <c r="E1002" s="153" t="s">
        <v>1</v>
      </c>
      <c r="F1002" s="154" t="s">
        <v>435</v>
      </c>
      <c r="H1002" s="155">
        <v>10</v>
      </c>
      <c r="I1002" s="156"/>
      <c r="L1002" s="151"/>
      <c r="M1002" s="157"/>
      <c r="T1002" s="158"/>
      <c r="AT1002" s="153" t="s">
        <v>384</v>
      </c>
      <c r="AU1002" s="153" t="s">
        <v>83</v>
      </c>
      <c r="AV1002" s="12" t="s">
        <v>85</v>
      </c>
      <c r="AW1002" s="12" t="s">
        <v>32</v>
      </c>
      <c r="AX1002" s="12" t="s">
        <v>76</v>
      </c>
      <c r="AY1002" s="153" t="s">
        <v>375</v>
      </c>
    </row>
    <row r="1003" spans="2:65" s="12" customFormat="1" ht="11.25" x14ac:dyDescent="0.2">
      <c r="B1003" s="151"/>
      <c r="D1003" s="152" t="s">
        <v>384</v>
      </c>
      <c r="E1003" s="153" t="s">
        <v>1</v>
      </c>
      <c r="F1003" s="154" t="s">
        <v>85</v>
      </c>
      <c r="H1003" s="155">
        <v>2</v>
      </c>
      <c r="I1003" s="156"/>
      <c r="L1003" s="151"/>
      <c r="M1003" s="157"/>
      <c r="T1003" s="158"/>
      <c r="AT1003" s="153" t="s">
        <v>384</v>
      </c>
      <c r="AU1003" s="153" t="s">
        <v>83</v>
      </c>
      <c r="AV1003" s="12" t="s">
        <v>85</v>
      </c>
      <c r="AW1003" s="12" t="s">
        <v>32</v>
      </c>
      <c r="AX1003" s="12" t="s">
        <v>76</v>
      </c>
      <c r="AY1003" s="153" t="s">
        <v>375</v>
      </c>
    </row>
    <row r="1004" spans="2:65" s="12" customFormat="1" ht="11.25" x14ac:dyDescent="0.2">
      <c r="B1004" s="151"/>
      <c r="D1004" s="152" t="s">
        <v>384</v>
      </c>
      <c r="E1004" s="153" t="s">
        <v>1</v>
      </c>
      <c r="F1004" s="154" t="s">
        <v>404</v>
      </c>
      <c r="H1004" s="155">
        <v>5</v>
      </c>
      <c r="I1004" s="156"/>
      <c r="L1004" s="151"/>
      <c r="M1004" s="157"/>
      <c r="T1004" s="158"/>
      <c r="AT1004" s="153" t="s">
        <v>384</v>
      </c>
      <c r="AU1004" s="153" t="s">
        <v>83</v>
      </c>
      <c r="AV1004" s="12" t="s">
        <v>85</v>
      </c>
      <c r="AW1004" s="12" t="s">
        <v>32</v>
      </c>
      <c r="AX1004" s="12" t="s">
        <v>76</v>
      </c>
      <c r="AY1004" s="153" t="s">
        <v>375</v>
      </c>
    </row>
    <row r="1005" spans="2:65" s="13" customFormat="1" ht="11.25" x14ac:dyDescent="0.2">
      <c r="B1005" s="159"/>
      <c r="D1005" s="152" t="s">
        <v>384</v>
      </c>
      <c r="E1005" s="160" t="s">
        <v>1</v>
      </c>
      <c r="F1005" s="161" t="s">
        <v>387</v>
      </c>
      <c r="H1005" s="162">
        <v>115</v>
      </c>
      <c r="I1005" s="163"/>
      <c r="L1005" s="159"/>
      <c r="M1005" s="164"/>
      <c r="T1005" s="165"/>
      <c r="AT1005" s="160" t="s">
        <v>384</v>
      </c>
      <c r="AU1005" s="160" t="s">
        <v>83</v>
      </c>
      <c r="AV1005" s="13" t="s">
        <v>382</v>
      </c>
      <c r="AW1005" s="13" t="s">
        <v>32</v>
      </c>
      <c r="AX1005" s="13" t="s">
        <v>83</v>
      </c>
      <c r="AY1005" s="160" t="s">
        <v>375</v>
      </c>
    </row>
    <row r="1006" spans="2:65" s="14" customFormat="1" ht="11.25" x14ac:dyDescent="0.2">
      <c r="B1006" s="166"/>
      <c r="D1006" s="152" t="s">
        <v>384</v>
      </c>
      <c r="E1006" s="167" t="s">
        <v>1</v>
      </c>
      <c r="F1006" s="168" t="s">
        <v>2840</v>
      </c>
      <c r="H1006" s="167" t="s">
        <v>1</v>
      </c>
      <c r="I1006" s="169"/>
      <c r="L1006" s="166"/>
      <c r="M1006" s="170"/>
      <c r="T1006" s="171"/>
      <c r="AT1006" s="167" t="s">
        <v>384</v>
      </c>
      <c r="AU1006" s="167" t="s">
        <v>83</v>
      </c>
      <c r="AV1006" s="14" t="s">
        <v>83</v>
      </c>
      <c r="AW1006" s="14" t="s">
        <v>32</v>
      </c>
      <c r="AX1006" s="14" t="s">
        <v>76</v>
      </c>
      <c r="AY1006" s="167" t="s">
        <v>375</v>
      </c>
    </row>
    <row r="1007" spans="2:65" s="1" customFormat="1" ht="16.5" customHeight="1" x14ac:dyDescent="0.2">
      <c r="B1007" s="32"/>
      <c r="C1007" s="138" t="s">
        <v>1166</v>
      </c>
      <c r="D1007" s="138" t="s">
        <v>377</v>
      </c>
      <c r="E1007" s="139" t="s">
        <v>3107</v>
      </c>
      <c r="F1007" s="140" t="s">
        <v>3108</v>
      </c>
      <c r="G1007" s="141" t="s">
        <v>641</v>
      </c>
      <c r="H1007" s="142">
        <v>171</v>
      </c>
      <c r="I1007" s="143"/>
      <c r="J1007" s="144">
        <f>ROUND(I1007*H1007,2)</f>
        <v>0</v>
      </c>
      <c r="K1007" s="140" t="s">
        <v>381</v>
      </c>
      <c r="L1007" s="32"/>
      <c r="M1007" s="145" t="s">
        <v>1</v>
      </c>
      <c r="N1007" s="146" t="s">
        <v>41</v>
      </c>
      <c r="P1007" s="147">
        <f>O1007*H1007</f>
        <v>0</v>
      </c>
      <c r="Q1007" s="147">
        <v>0</v>
      </c>
      <c r="R1007" s="147">
        <f>Q1007*H1007</f>
        <v>0</v>
      </c>
      <c r="S1007" s="147">
        <v>0</v>
      </c>
      <c r="T1007" s="148">
        <f>S1007*H1007</f>
        <v>0</v>
      </c>
      <c r="AR1007" s="149" t="s">
        <v>382</v>
      </c>
      <c r="AT1007" s="149" t="s">
        <v>377</v>
      </c>
      <c r="AU1007" s="149" t="s">
        <v>83</v>
      </c>
      <c r="AY1007" s="17" t="s">
        <v>375</v>
      </c>
      <c r="BE1007" s="150">
        <f>IF(N1007="základní",J1007,0)</f>
        <v>0</v>
      </c>
      <c r="BF1007" s="150">
        <f>IF(N1007="snížená",J1007,0)</f>
        <v>0</v>
      </c>
      <c r="BG1007" s="150">
        <f>IF(N1007="zákl. přenesená",J1007,0)</f>
        <v>0</v>
      </c>
      <c r="BH1007" s="150">
        <f>IF(N1007="sníž. přenesená",J1007,0)</f>
        <v>0</v>
      </c>
      <c r="BI1007" s="150">
        <f>IF(N1007="nulová",J1007,0)</f>
        <v>0</v>
      </c>
      <c r="BJ1007" s="17" t="s">
        <v>83</v>
      </c>
      <c r="BK1007" s="150">
        <f>ROUND(I1007*H1007,2)</f>
        <v>0</v>
      </c>
      <c r="BL1007" s="17" t="s">
        <v>382</v>
      </c>
      <c r="BM1007" s="149" t="s">
        <v>6129</v>
      </c>
    </row>
    <row r="1008" spans="2:65" s="12" customFormat="1" ht="11.25" x14ac:dyDescent="0.2">
      <c r="B1008" s="151"/>
      <c r="D1008" s="152" t="s">
        <v>384</v>
      </c>
      <c r="E1008" s="153" t="s">
        <v>1</v>
      </c>
      <c r="F1008" s="154" t="s">
        <v>545</v>
      </c>
      <c r="H1008" s="155">
        <v>23</v>
      </c>
      <c r="I1008" s="156"/>
      <c r="L1008" s="151"/>
      <c r="M1008" s="157"/>
      <c r="T1008" s="158"/>
      <c r="AT1008" s="153" t="s">
        <v>384</v>
      </c>
      <c r="AU1008" s="153" t="s">
        <v>83</v>
      </c>
      <c r="AV1008" s="12" t="s">
        <v>85</v>
      </c>
      <c r="AW1008" s="12" t="s">
        <v>32</v>
      </c>
      <c r="AX1008" s="12" t="s">
        <v>76</v>
      </c>
      <c r="AY1008" s="153" t="s">
        <v>375</v>
      </c>
    </row>
    <row r="1009" spans="2:65" s="12" customFormat="1" ht="11.25" x14ac:dyDescent="0.2">
      <c r="B1009" s="151"/>
      <c r="D1009" s="152" t="s">
        <v>384</v>
      </c>
      <c r="E1009" s="153" t="s">
        <v>1</v>
      </c>
      <c r="F1009" s="154" t="s">
        <v>473</v>
      </c>
      <c r="H1009" s="155">
        <v>14</v>
      </c>
      <c r="I1009" s="156"/>
      <c r="L1009" s="151"/>
      <c r="M1009" s="157"/>
      <c r="T1009" s="158"/>
      <c r="AT1009" s="153" t="s">
        <v>384</v>
      </c>
      <c r="AU1009" s="153" t="s">
        <v>83</v>
      </c>
      <c r="AV1009" s="12" t="s">
        <v>85</v>
      </c>
      <c r="AW1009" s="12" t="s">
        <v>32</v>
      </c>
      <c r="AX1009" s="12" t="s">
        <v>76</v>
      </c>
      <c r="AY1009" s="153" t="s">
        <v>375</v>
      </c>
    </row>
    <row r="1010" spans="2:65" s="12" customFormat="1" ht="11.25" x14ac:dyDescent="0.2">
      <c r="B1010" s="151"/>
      <c r="D1010" s="152" t="s">
        <v>384</v>
      </c>
      <c r="E1010" s="153" t="s">
        <v>1</v>
      </c>
      <c r="F1010" s="154" t="s">
        <v>554</v>
      </c>
      <c r="H1010" s="155">
        <v>25</v>
      </c>
      <c r="I1010" s="156"/>
      <c r="L1010" s="151"/>
      <c r="M1010" s="157"/>
      <c r="T1010" s="158"/>
      <c r="AT1010" s="153" t="s">
        <v>384</v>
      </c>
      <c r="AU1010" s="153" t="s">
        <v>83</v>
      </c>
      <c r="AV1010" s="12" t="s">
        <v>85</v>
      </c>
      <c r="AW1010" s="12" t="s">
        <v>32</v>
      </c>
      <c r="AX1010" s="12" t="s">
        <v>76</v>
      </c>
      <c r="AY1010" s="153" t="s">
        <v>375</v>
      </c>
    </row>
    <row r="1011" spans="2:65" s="12" customFormat="1" ht="11.25" x14ac:dyDescent="0.2">
      <c r="B1011" s="151"/>
      <c r="D1011" s="152" t="s">
        <v>384</v>
      </c>
      <c r="E1011" s="153" t="s">
        <v>1</v>
      </c>
      <c r="F1011" s="154" t="s">
        <v>473</v>
      </c>
      <c r="H1011" s="155">
        <v>14</v>
      </c>
      <c r="I1011" s="156"/>
      <c r="L1011" s="151"/>
      <c r="M1011" s="157"/>
      <c r="T1011" s="158"/>
      <c r="AT1011" s="153" t="s">
        <v>384</v>
      </c>
      <c r="AU1011" s="153" t="s">
        <v>83</v>
      </c>
      <c r="AV1011" s="12" t="s">
        <v>85</v>
      </c>
      <c r="AW1011" s="12" t="s">
        <v>32</v>
      </c>
      <c r="AX1011" s="12" t="s">
        <v>76</v>
      </c>
      <c r="AY1011" s="153" t="s">
        <v>375</v>
      </c>
    </row>
    <row r="1012" spans="2:65" s="12" customFormat="1" ht="11.25" x14ac:dyDescent="0.2">
      <c r="B1012" s="151"/>
      <c r="D1012" s="152" t="s">
        <v>384</v>
      </c>
      <c r="E1012" s="153" t="s">
        <v>1</v>
      </c>
      <c r="F1012" s="154" t="s">
        <v>723</v>
      </c>
      <c r="H1012" s="155">
        <v>52</v>
      </c>
      <c r="I1012" s="156"/>
      <c r="L1012" s="151"/>
      <c r="M1012" s="157"/>
      <c r="T1012" s="158"/>
      <c r="AT1012" s="153" t="s">
        <v>384</v>
      </c>
      <c r="AU1012" s="153" t="s">
        <v>83</v>
      </c>
      <c r="AV1012" s="12" t="s">
        <v>85</v>
      </c>
      <c r="AW1012" s="12" t="s">
        <v>32</v>
      </c>
      <c r="AX1012" s="12" t="s">
        <v>76</v>
      </c>
      <c r="AY1012" s="153" t="s">
        <v>375</v>
      </c>
    </row>
    <row r="1013" spans="2:65" s="12" customFormat="1" ht="11.25" x14ac:dyDescent="0.2">
      <c r="B1013" s="151"/>
      <c r="D1013" s="152" t="s">
        <v>384</v>
      </c>
      <c r="E1013" s="153" t="s">
        <v>1</v>
      </c>
      <c r="F1013" s="154" t="s">
        <v>7</v>
      </c>
      <c r="H1013" s="155">
        <v>21</v>
      </c>
      <c r="I1013" s="156"/>
      <c r="L1013" s="151"/>
      <c r="M1013" s="157"/>
      <c r="T1013" s="158"/>
      <c r="AT1013" s="153" t="s">
        <v>384</v>
      </c>
      <c r="AU1013" s="153" t="s">
        <v>83</v>
      </c>
      <c r="AV1013" s="12" t="s">
        <v>85</v>
      </c>
      <c r="AW1013" s="12" t="s">
        <v>32</v>
      </c>
      <c r="AX1013" s="12" t="s">
        <v>76</v>
      </c>
      <c r="AY1013" s="153" t="s">
        <v>375</v>
      </c>
    </row>
    <row r="1014" spans="2:65" s="12" customFormat="1" ht="11.25" x14ac:dyDescent="0.2">
      <c r="B1014" s="151"/>
      <c r="D1014" s="152" t="s">
        <v>384</v>
      </c>
      <c r="E1014" s="153" t="s">
        <v>1</v>
      </c>
      <c r="F1014" s="154" t="s">
        <v>540</v>
      </c>
      <c r="H1014" s="155">
        <v>22</v>
      </c>
      <c r="I1014" s="156"/>
      <c r="L1014" s="151"/>
      <c r="M1014" s="157"/>
      <c r="T1014" s="158"/>
      <c r="AT1014" s="153" t="s">
        <v>384</v>
      </c>
      <c r="AU1014" s="153" t="s">
        <v>83</v>
      </c>
      <c r="AV1014" s="12" t="s">
        <v>85</v>
      </c>
      <c r="AW1014" s="12" t="s">
        <v>32</v>
      </c>
      <c r="AX1014" s="12" t="s">
        <v>76</v>
      </c>
      <c r="AY1014" s="153" t="s">
        <v>375</v>
      </c>
    </row>
    <row r="1015" spans="2:65" s="13" customFormat="1" ht="11.25" x14ac:dyDescent="0.2">
      <c r="B1015" s="159"/>
      <c r="D1015" s="152" t="s">
        <v>384</v>
      </c>
      <c r="E1015" s="160" t="s">
        <v>1</v>
      </c>
      <c r="F1015" s="161" t="s">
        <v>387</v>
      </c>
      <c r="H1015" s="162">
        <v>171</v>
      </c>
      <c r="I1015" s="163"/>
      <c r="L1015" s="159"/>
      <c r="M1015" s="164"/>
      <c r="T1015" s="165"/>
      <c r="AT1015" s="160" t="s">
        <v>384</v>
      </c>
      <c r="AU1015" s="160" t="s">
        <v>83</v>
      </c>
      <c r="AV1015" s="13" t="s">
        <v>382</v>
      </c>
      <c r="AW1015" s="13" t="s">
        <v>32</v>
      </c>
      <c r="AX1015" s="13" t="s">
        <v>83</v>
      </c>
      <c r="AY1015" s="160" t="s">
        <v>375</v>
      </c>
    </row>
    <row r="1016" spans="2:65" s="14" customFormat="1" ht="11.25" x14ac:dyDescent="0.2">
      <c r="B1016" s="166"/>
      <c r="D1016" s="152" t="s">
        <v>384</v>
      </c>
      <c r="E1016" s="167" t="s">
        <v>1</v>
      </c>
      <c r="F1016" s="168" t="s">
        <v>2840</v>
      </c>
      <c r="H1016" s="167" t="s">
        <v>1</v>
      </c>
      <c r="I1016" s="169"/>
      <c r="L1016" s="166"/>
      <c r="M1016" s="170"/>
      <c r="T1016" s="171"/>
      <c r="AT1016" s="167" t="s">
        <v>384</v>
      </c>
      <c r="AU1016" s="167" t="s">
        <v>83</v>
      </c>
      <c r="AV1016" s="14" t="s">
        <v>83</v>
      </c>
      <c r="AW1016" s="14" t="s">
        <v>32</v>
      </c>
      <c r="AX1016" s="14" t="s">
        <v>76</v>
      </c>
      <c r="AY1016" s="167" t="s">
        <v>375</v>
      </c>
    </row>
    <row r="1017" spans="2:65" s="1" customFormat="1" ht="44.25" customHeight="1" x14ac:dyDescent="0.2">
      <c r="B1017" s="32"/>
      <c r="C1017" s="138" t="s">
        <v>1172</v>
      </c>
      <c r="D1017" s="138" t="s">
        <v>377</v>
      </c>
      <c r="E1017" s="139" t="s">
        <v>2841</v>
      </c>
      <c r="F1017" s="140" t="s">
        <v>2842</v>
      </c>
      <c r="G1017" s="141" t="s">
        <v>631</v>
      </c>
      <c r="H1017" s="142">
        <v>4</v>
      </c>
      <c r="I1017" s="143"/>
      <c r="J1017" s="144">
        <f>ROUND(I1017*H1017,2)</f>
        <v>0</v>
      </c>
      <c r="K1017" s="140" t="s">
        <v>381</v>
      </c>
      <c r="L1017" s="32"/>
      <c r="M1017" s="145" t="s">
        <v>1</v>
      </c>
      <c r="N1017" s="146" t="s">
        <v>41</v>
      </c>
      <c r="P1017" s="147">
        <f>O1017*H1017</f>
        <v>0</v>
      </c>
      <c r="Q1017" s="147">
        <v>0</v>
      </c>
      <c r="R1017" s="147">
        <f>Q1017*H1017</f>
        <v>0</v>
      </c>
      <c r="S1017" s="147">
        <v>0</v>
      </c>
      <c r="T1017" s="148">
        <f>S1017*H1017</f>
        <v>0</v>
      </c>
      <c r="AR1017" s="149" t="s">
        <v>382</v>
      </c>
      <c r="AT1017" s="149" t="s">
        <v>377</v>
      </c>
      <c r="AU1017" s="149" t="s">
        <v>83</v>
      </c>
      <c r="AY1017" s="17" t="s">
        <v>375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83</v>
      </c>
      <c r="BK1017" s="150">
        <f>ROUND(I1017*H1017,2)</f>
        <v>0</v>
      </c>
      <c r="BL1017" s="17" t="s">
        <v>382</v>
      </c>
      <c r="BM1017" s="149" t="s">
        <v>6130</v>
      </c>
    </row>
    <row r="1018" spans="2:65" s="12" customFormat="1" ht="11.25" x14ac:dyDescent="0.2">
      <c r="B1018" s="151"/>
      <c r="D1018" s="152" t="s">
        <v>384</v>
      </c>
      <c r="E1018" s="153" t="s">
        <v>1</v>
      </c>
      <c r="F1018" s="154" t="s">
        <v>83</v>
      </c>
      <c r="H1018" s="155">
        <v>1</v>
      </c>
      <c r="I1018" s="156"/>
      <c r="L1018" s="151"/>
      <c r="M1018" s="157"/>
      <c r="T1018" s="158"/>
      <c r="AT1018" s="153" t="s">
        <v>384</v>
      </c>
      <c r="AU1018" s="153" t="s">
        <v>83</v>
      </c>
      <c r="AV1018" s="12" t="s">
        <v>85</v>
      </c>
      <c r="AW1018" s="12" t="s">
        <v>32</v>
      </c>
      <c r="AX1018" s="12" t="s">
        <v>76</v>
      </c>
      <c r="AY1018" s="153" t="s">
        <v>375</v>
      </c>
    </row>
    <row r="1019" spans="2:65" s="12" customFormat="1" ht="11.25" x14ac:dyDescent="0.2">
      <c r="B1019" s="151"/>
      <c r="D1019" s="152" t="s">
        <v>384</v>
      </c>
      <c r="E1019" s="153" t="s">
        <v>1</v>
      </c>
      <c r="F1019" s="154" t="s">
        <v>83</v>
      </c>
      <c r="H1019" s="155">
        <v>1</v>
      </c>
      <c r="I1019" s="156"/>
      <c r="L1019" s="151"/>
      <c r="M1019" s="157"/>
      <c r="T1019" s="158"/>
      <c r="AT1019" s="153" t="s">
        <v>384</v>
      </c>
      <c r="AU1019" s="153" t="s">
        <v>83</v>
      </c>
      <c r="AV1019" s="12" t="s">
        <v>85</v>
      </c>
      <c r="AW1019" s="12" t="s">
        <v>32</v>
      </c>
      <c r="AX1019" s="12" t="s">
        <v>76</v>
      </c>
      <c r="AY1019" s="153" t="s">
        <v>375</v>
      </c>
    </row>
    <row r="1020" spans="2:65" s="12" customFormat="1" ht="11.25" x14ac:dyDescent="0.2">
      <c r="B1020" s="151"/>
      <c r="D1020" s="152" t="s">
        <v>384</v>
      </c>
      <c r="E1020" s="153" t="s">
        <v>1</v>
      </c>
      <c r="F1020" s="154" t="s">
        <v>83</v>
      </c>
      <c r="H1020" s="155">
        <v>1</v>
      </c>
      <c r="I1020" s="156"/>
      <c r="L1020" s="151"/>
      <c r="M1020" s="157"/>
      <c r="T1020" s="158"/>
      <c r="AT1020" s="153" t="s">
        <v>384</v>
      </c>
      <c r="AU1020" s="153" t="s">
        <v>83</v>
      </c>
      <c r="AV1020" s="12" t="s">
        <v>85</v>
      </c>
      <c r="AW1020" s="12" t="s">
        <v>32</v>
      </c>
      <c r="AX1020" s="12" t="s">
        <v>76</v>
      </c>
      <c r="AY1020" s="153" t="s">
        <v>375</v>
      </c>
    </row>
    <row r="1021" spans="2:65" s="12" customFormat="1" ht="11.25" x14ac:dyDescent="0.2">
      <c r="B1021" s="151"/>
      <c r="D1021" s="152" t="s">
        <v>384</v>
      </c>
      <c r="E1021" s="153" t="s">
        <v>1</v>
      </c>
      <c r="F1021" s="154" t="s">
        <v>83</v>
      </c>
      <c r="H1021" s="155">
        <v>1</v>
      </c>
      <c r="I1021" s="156"/>
      <c r="L1021" s="151"/>
      <c r="M1021" s="157"/>
      <c r="T1021" s="158"/>
      <c r="AT1021" s="153" t="s">
        <v>384</v>
      </c>
      <c r="AU1021" s="153" t="s">
        <v>83</v>
      </c>
      <c r="AV1021" s="12" t="s">
        <v>85</v>
      </c>
      <c r="AW1021" s="12" t="s">
        <v>32</v>
      </c>
      <c r="AX1021" s="12" t="s">
        <v>76</v>
      </c>
      <c r="AY1021" s="153" t="s">
        <v>375</v>
      </c>
    </row>
    <row r="1022" spans="2:65" s="13" customFormat="1" ht="11.25" x14ac:dyDescent="0.2">
      <c r="B1022" s="159"/>
      <c r="D1022" s="152" t="s">
        <v>384</v>
      </c>
      <c r="E1022" s="160" t="s">
        <v>1</v>
      </c>
      <c r="F1022" s="161" t="s">
        <v>387</v>
      </c>
      <c r="H1022" s="162">
        <v>4</v>
      </c>
      <c r="I1022" s="163"/>
      <c r="L1022" s="159"/>
      <c r="M1022" s="164"/>
      <c r="T1022" s="165"/>
      <c r="AT1022" s="160" t="s">
        <v>384</v>
      </c>
      <c r="AU1022" s="160" t="s">
        <v>83</v>
      </c>
      <c r="AV1022" s="13" t="s">
        <v>382</v>
      </c>
      <c r="AW1022" s="13" t="s">
        <v>32</v>
      </c>
      <c r="AX1022" s="13" t="s">
        <v>83</v>
      </c>
      <c r="AY1022" s="160" t="s">
        <v>375</v>
      </c>
    </row>
    <row r="1023" spans="2:65" s="14" customFormat="1" ht="11.25" x14ac:dyDescent="0.2">
      <c r="B1023" s="166"/>
      <c r="D1023" s="152" t="s">
        <v>384</v>
      </c>
      <c r="E1023" s="167" t="s">
        <v>1</v>
      </c>
      <c r="F1023" s="168" t="s">
        <v>2840</v>
      </c>
      <c r="H1023" s="167" t="s">
        <v>1</v>
      </c>
      <c r="I1023" s="169"/>
      <c r="L1023" s="166"/>
      <c r="M1023" s="170"/>
      <c r="T1023" s="171"/>
      <c r="AT1023" s="167" t="s">
        <v>384</v>
      </c>
      <c r="AU1023" s="167" t="s">
        <v>83</v>
      </c>
      <c r="AV1023" s="14" t="s">
        <v>83</v>
      </c>
      <c r="AW1023" s="14" t="s">
        <v>32</v>
      </c>
      <c r="AX1023" s="14" t="s">
        <v>76</v>
      </c>
      <c r="AY1023" s="167" t="s">
        <v>375</v>
      </c>
    </row>
    <row r="1024" spans="2:65" s="11" customFormat="1" ht="25.9" customHeight="1" x14ac:dyDescent="0.2">
      <c r="B1024" s="126"/>
      <c r="D1024" s="127" t="s">
        <v>75</v>
      </c>
      <c r="E1024" s="128" t="s">
        <v>3110</v>
      </c>
      <c r="F1024" s="128" t="s">
        <v>3111</v>
      </c>
      <c r="I1024" s="129"/>
      <c r="J1024" s="130">
        <f>BK1024</f>
        <v>0</v>
      </c>
      <c r="L1024" s="126"/>
      <c r="M1024" s="131"/>
      <c r="P1024" s="132">
        <f>SUM(P1025:P1188)</f>
        <v>0</v>
      </c>
      <c r="R1024" s="132">
        <f>SUM(R1025:R1188)</f>
        <v>0</v>
      </c>
      <c r="T1024" s="133">
        <f>SUM(T1025:T1188)</f>
        <v>0</v>
      </c>
      <c r="AR1024" s="127" t="s">
        <v>83</v>
      </c>
      <c r="AT1024" s="134" t="s">
        <v>75</v>
      </c>
      <c r="AU1024" s="134" t="s">
        <v>76</v>
      </c>
      <c r="AY1024" s="127" t="s">
        <v>375</v>
      </c>
      <c r="BK1024" s="135">
        <f>SUM(BK1025:BK1188)</f>
        <v>0</v>
      </c>
    </row>
    <row r="1025" spans="2:65" s="1" customFormat="1" ht="16.5" customHeight="1" x14ac:dyDescent="0.2">
      <c r="B1025" s="32"/>
      <c r="C1025" s="138" t="s">
        <v>1180</v>
      </c>
      <c r="D1025" s="138" t="s">
        <v>377</v>
      </c>
      <c r="E1025" s="139" t="s">
        <v>3119</v>
      </c>
      <c r="F1025" s="140" t="s">
        <v>3120</v>
      </c>
      <c r="G1025" s="141" t="s">
        <v>631</v>
      </c>
      <c r="H1025" s="142">
        <v>3</v>
      </c>
      <c r="I1025" s="143"/>
      <c r="J1025" s="144">
        <f>ROUND(I1025*H1025,2)</f>
        <v>0</v>
      </c>
      <c r="K1025" s="140" t="s">
        <v>381</v>
      </c>
      <c r="L1025" s="32"/>
      <c r="M1025" s="145" t="s">
        <v>1</v>
      </c>
      <c r="N1025" s="146" t="s">
        <v>41</v>
      </c>
      <c r="P1025" s="147">
        <f>O1025*H1025</f>
        <v>0</v>
      </c>
      <c r="Q1025" s="147">
        <v>0</v>
      </c>
      <c r="R1025" s="147">
        <f>Q1025*H1025</f>
        <v>0</v>
      </c>
      <c r="S1025" s="147">
        <v>0</v>
      </c>
      <c r="T1025" s="148">
        <f>S1025*H1025</f>
        <v>0</v>
      </c>
      <c r="AR1025" s="149" t="s">
        <v>382</v>
      </c>
      <c r="AT1025" s="149" t="s">
        <v>377</v>
      </c>
      <c r="AU1025" s="149" t="s">
        <v>83</v>
      </c>
      <c r="AY1025" s="17" t="s">
        <v>375</v>
      </c>
      <c r="BE1025" s="150">
        <f>IF(N1025="základní",J1025,0)</f>
        <v>0</v>
      </c>
      <c r="BF1025" s="150">
        <f>IF(N1025="snížená",J1025,0)</f>
        <v>0</v>
      </c>
      <c r="BG1025" s="150">
        <f>IF(N1025="zákl. přenesená",J1025,0)</f>
        <v>0</v>
      </c>
      <c r="BH1025" s="150">
        <f>IF(N1025="sníž. přenesená",J1025,0)</f>
        <v>0</v>
      </c>
      <c r="BI1025" s="150">
        <f>IF(N1025="nulová",J1025,0)</f>
        <v>0</v>
      </c>
      <c r="BJ1025" s="17" t="s">
        <v>83</v>
      </c>
      <c r="BK1025" s="150">
        <f>ROUND(I1025*H1025,2)</f>
        <v>0</v>
      </c>
      <c r="BL1025" s="17" t="s">
        <v>382</v>
      </c>
      <c r="BM1025" s="149" t="s">
        <v>6131</v>
      </c>
    </row>
    <row r="1026" spans="2:65" s="12" customFormat="1" ht="11.25" x14ac:dyDescent="0.2">
      <c r="B1026" s="151"/>
      <c r="D1026" s="152" t="s">
        <v>384</v>
      </c>
      <c r="E1026" s="153" t="s">
        <v>1</v>
      </c>
      <c r="F1026" s="154" t="s">
        <v>93</v>
      </c>
      <c r="H1026" s="155">
        <v>3</v>
      </c>
      <c r="I1026" s="156"/>
      <c r="L1026" s="151"/>
      <c r="M1026" s="157"/>
      <c r="T1026" s="158"/>
      <c r="AT1026" s="153" t="s">
        <v>384</v>
      </c>
      <c r="AU1026" s="153" t="s">
        <v>83</v>
      </c>
      <c r="AV1026" s="12" t="s">
        <v>85</v>
      </c>
      <c r="AW1026" s="12" t="s">
        <v>32</v>
      </c>
      <c r="AX1026" s="12" t="s">
        <v>76</v>
      </c>
      <c r="AY1026" s="153" t="s">
        <v>375</v>
      </c>
    </row>
    <row r="1027" spans="2:65" s="13" customFormat="1" ht="11.25" x14ac:dyDescent="0.2">
      <c r="B1027" s="159"/>
      <c r="D1027" s="152" t="s">
        <v>384</v>
      </c>
      <c r="E1027" s="160" t="s">
        <v>1</v>
      </c>
      <c r="F1027" s="161" t="s">
        <v>387</v>
      </c>
      <c r="H1027" s="162">
        <v>3</v>
      </c>
      <c r="I1027" s="163"/>
      <c r="L1027" s="159"/>
      <c r="M1027" s="164"/>
      <c r="T1027" s="165"/>
      <c r="AT1027" s="160" t="s">
        <v>384</v>
      </c>
      <c r="AU1027" s="160" t="s">
        <v>83</v>
      </c>
      <c r="AV1027" s="13" t="s">
        <v>382</v>
      </c>
      <c r="AW1027" s="13" t="s">
        <v>32</v>
      </c>
      <c r="AX1027" s="13" t="s">
        <v>83</v>
      </c>
      <c r="AY1027" s="160" t="s">
        <v>375</v>
      </c>
    </row>
    <row r="1028" spans="2:65" s="1" customFormat="1" ht="37.9" customHeight="1" x14ac:dyDescent="0.2">
      <c r="B1028" s="32"/>
      <c r="C1028" s="138" t="s">
        <v>1189</v>
      </c>
      <c r="D1028" s="138" t="s">
        <v>377</v>
      </c>
      <c r="E1028" s="139" t="s">
        <v>3125</v>
      </c>
      <c r="F1028" s="140" t="s">
        <v>3126</v>
      </c>
      <c r="G1028" s="141" t="s">
        <v>631</v>
      </c>
      <c r="H1028" s="142">
        <v>2</v>
      </c>
      <c r="I1028" s="143"/>
      <c r="J1028" s="144">
        <f>ROUND(I1028*H1028,2)</f>
        <v>0</v>
      </c>
      <c r="K1028" s="140" t="s">
        <v>381</v>
      </c>
      <c r="L1028" s="32"/>
      <c r="M1028" s="145" t="s">
        <v>1</v>
      </c>
      <c r="N1028" s="146" t="s">
        <v>41</v>
      </c>
      <c r="P1028" s="147">
        <f>O1028*H1028</f>
        <v>0</v>
      </c>
      <c r="Q1028" s="147">
        <v>0</v>
      </c>
      <c r="R1028" s="147">
        <f>Q1028*H1028</f>
        <v>0</v>
      </c>
      <c r="S1028" s="147">
        <v>0</v>
      </c>
      <c r="T1028" s="148">
        <f>S1028*H1028</f>
        <v>0</v>
      </c>
      <c r="AR1028" s="149" t="s">
        <v>382</v>
      </c>
      <c r="AT1028" s="149" t="s">
        <v>377</v>
      </c>
      <c r="AU1028" s="149" t="s">
        <v>83</v>
      </c>
      <c r="AY1028" s="17" t="s">
        <v>375</v>
      </c>
      <c r="BE1028" s="150">
        <f>IF(N1028="základní",J1028,0)</f>
        <v>0</v>
      </c>
      <c r="BF1028" s="150">
        <f>IF(N1028="snížená",J1028,0)</f>
        <v>0</v>
      </c>
      <c r="BG1028" s="150">
        <f>IF(N1028="zákl. přenesená",J1028,0)</f>
        <v>0</v>
      </c>
      <c r="BH1028" s="150">
        <f>IF(N1028="sníž. přenesená",J1028,0)</f>
        <v>0</v>
      </c>
      <c r="BI1028" s="150">
        <f>IF(N1028="nulová",J1028,0)</f>
        <v>0</v>
      </c>
      <c r="BJ1028" s="17" t="s">
        <v>83</v>
      </c>
      <c r="BK1028" s="150">
        <f>ROUND(I1028*H1028,2)</f>
        <v>0</v>
      </c>
      <c r="BL1028" s="17" t="s">
        <v>382</v>
      </c>
      <c r="BM1028" s="149" t="s">
        <v>6132</v>
      </c>
    </row>
    <row r="1029" spans="2:65" s="12" customFormat="1" ht="11.25" x14ac:dyDescent="0.2">
      <c r="B1029" s="151"/>
      <c r="D1029" s="152" t="s">
        <v>384</v>
      </c>
      <c r="E1029" s="153" t="s">
        <v>1</v>
      </c>
      <c r="F1029" s="154" t="s">
        <v>83</v>
      </c>
      <c r="H1029" s="155">
        <v>1</v>
      </c>
      <c r="I1029" s="156"/>
      <c r="L1029" s="151"/>
      <c r="M1029" s="157"/>
      <c r="T1029" s="158"/>
      <c r="AT1029" s="153" t="s">
        <v>384</v>
      </c>
      <c r="AU1029" s="153" t="s">
        <v>83</v>
      </c>
      <c r="AV1029" s="12" t="s">
        <v>85</v>
      </c>
      <c r="AW1029" s="12" t="s">
        <v>32</v>
      </c>
      <c r="AX1029" s="12" t="s">
        <v>76</v>
      </c>
      <c r="AY1029" s="153" t="s">
        <v>375</v>
      </c>
    </row>
    <row r="1030" spans="2:65" s="12" customFormat="1" ht="11.25" x14ac:dyDescent="0.2">
      <c r="B1030" s="151"/>
      <c r="D1030" s="152" t="s">
        <v>384</v>
      </c>
      <c r="E1030" s="153" t="s">
        <v>1</v>
      </c>
      <c r="F1030" s="154" t="s">
        <v>83</v>
      </c>
      <c r="H1030" s="155">
        <v>1</v>
      </c>
      <c r="I1030" s="156"/>
      <c r="L1030" s="151"/>
      <c r="M1030" s="157"/>
      <c r="T1030" s="158"/>
      <c r="AT1030" s="153" t="s">
        <v>384</v>
      </c>
      <c r="AU1030" s="153" t="s">
        <v>83</v>
      </c>
      <c r="AV1030" s="12" t="s">
        <v>85</v>
      </c>
      <c r="AW1030" s="12" t="s">
        <v>32</v>
      </c>
      <c r="AX1030" s="12" t="s">
        <v>76</v>
      </c>
      <c r="AY1030" s="153" t="s">
        <v>375</v>
      </c>
    </row>
    <row r="1031" spans="2:65" s="13" customFormat="1" ht="11.25" x14ac:dyDescent="0.2">
      <c r="B1031" s="159"/>
      <c r="D1031" s="152" t="s">
        <v>384</v>
      </c>
      <c r="E1031" s="160" t="s">
        <v>1</v>
      </c>
      <c r="F1031" s="161" t="s">
        <v>387</v>
      </c>
      <c r="H1031" s="162">
        <v>2</v>
      </c>
      <c r="I1031" s="163"/>
      <c r="L1031" s="159"/>
      <c r="M1031" s="164"/>
      <c r="T1031" s="165"/>
      <c r="AT1031" s="160" t="s">
        <v>384</v>
      </c>
      <c r="AU1031" s="160" t="s">
        <v>83</v>
      </c>
      <c r="AV1031" s="13" t="s">
        <v>382</v>
      </c>
      <c r="AW1031" s="13" t="s">
        <v>32</v>
      </c>
      <c r="AX1031" s="13" t="s">
        <v>83</v>
      </c>
      <c r="AY1031" s="160" t="s">
        <v>375</v>
      </c>
    </row>
    <row r="1032" spans="2:65" s="1" customFormat="1" ht="16.5" customHeight="1" x14ac:dyDescent="0.2">
      <c r="B1032" s="32"/>
      <c r="C1032" s="138" t="s">
        <v>1194</v>
      </c>
      <c r="D1032" s="138" t="s">
        <v>377</v>
      </c>
      <c r="E1032" s="139" t="s">
        <v>3128</v>
      </c>
      <c r="F1032" s="140" t="s">
        <v>3129</v>
      </c>
      <c r="G1032" s="141" t="s">
        <v>631</v>
      </c>
      <c r="H1032" s="142">
        <v>2</v>
      </c>
      <c r="I1032" s="143"/>
      <c r="J1032" s="144">
        <f>ROUND(I1032*H1032,2)</f>
        <v>0</v>
      </c>
      <c r="K1032" s="140" t="s">
        <v>381</v>
      </c>
      <c r="L1032" s="32"/>
      <c r="M1032" s="145" t="s">
        <v>1</v>
      </c>
      <c r="N1032" s="146" t="s">
        <v>41</v>
      </c>
      <c r="P1032" s="147">
        <f>O1032*H1032</f>
        <v>0</v>
      </c>
      <c r="Q1032" s="147">
        <v>0</v>
      </c>
      <c r="R1032" s="147">
        <f>Q1032*H1032</f>
        <v>0</v>
      </c>
      <c r="S1032" s="147">
        <v>0</v>
      </c>
      <c r="T1032" s="148">
        <f>S1032*H1032</f>
        <v>0</v>
      </c>
      <c r="AR1032" s="149" t="s">
        <v>382</v>
      </c>
      <c r="AT1032" s="149" t="s">
        <v>377</v>
      </c>
      <c r="AU1032" s="149" t="s">
        <v>83</v>
      </c>
      <c r="AY1032" s="17" t="s">
        <v>375</v>
      </c>
      <c r="BE1032" s="150">
        <f>IF(N1032="základní",J1032,0)</f>
        <v>0</v>
      </c>
      <c r="BF1032" s="150">
        <f>IF(N1032="snížená",J1032,0)</f>
        <v>0</v>
      </c>
      <c r="BG1032" s="150">
        <f>IF(N1032="zákl. přenesená",J1032,0)</f>
        <v>0</v>
      </c>
      <c r="BH1032" s="150">
        <f>IF(N1032="sníž. přenesená",J1032,0)</f>
        <v>0</v>
      </c>
      <c r="BI1032" s="150">
        <f>IF(N1032="nulová",J1032,0)</f>
        <v>0</v>
      </c>
      <c r="BJ1032" s="17" t="s">
        <v>83</v>
      </c>
      <c r="BK1032" s="150">
        <f>ROUND(I1032*H1032,2)</f>
        <v>0</v>
      </c>
      <c r="BL1032" s="17" t="s">
        <v>382</v>
      </c>
      <c r="BM1032" s="149" t="s">
        <v>6133</v>
      </c>
    </row>
    <row r="1033" spans="2:65" s="12" customFormat="1" ht="11.25" x14ac:dyDescent="0.2">
      <c r="B1033" s="151"/>
      <c r="D1033" s="152" t="s">
        <v>384</v>
      </c>
      <c r="E1033" s="153" t="s">
        <v>1</v>
      </c>
      <c r="F1033" s="154" t="s">
        <v>83</v>
      </c>
      <c r="H1033" s="155">
        <v>1</v>
      </c>
      <c r="I1033" s="156"/>
      <c r="L1033" s="151"/>
      <c r="M1033" s="157"/>
      <c r="T1033" s="158"/>
      <c r="AT1033" s="153" t="s">
        <v>384</v>
      </c>
      <c r="AU1033" s="153" t="s">
        <v>83</v>
      </c>
      <c r="AV1033" s="12" t="s">
        <v>85</v>
      </c>
      <c r="AW1033" s="12" t="s">
        <v>32</v>
      </c>
      <c r="AX1033" s="12" t="s">
        <v>76</v>
      </c>
      <c r="AY1033" s="153" t="s">
        <v>375</v>
      </c>
    </row>
    <row r="1034" spans="2:65" s="12" customFormat="1" ht="11.25" x14ac:dyDescent="0.2">
      <c r="B1034" s="151"/>
      <c r="D1034" s="152" t="s">
        <v>384</v>
      </c>
      <c r="E1034" s="153" t="s">
        <v>1</v>
      </c>
      <c r="F1034" s="154" t="s">
        <v>83</v>
      </c>
      <c r="H1034" s="155">
        <v>1</v>
      </c>
      <c r="I1034" s="156"/>
      <c r="L1034" s="151"/>
      <c r="M1034" s="157"/>
      <c r="T1034" s="158"/>
      <c r="AT1034" s="153" t="s">
        <v>384</v>
      </c>
      <c r="AU1034" s="153" t="s">
        <v>83</v>
      </c>
      <c r="AV1034" s="12" t="s">
        <v>85</v>
      </c>
      <c r="AW1034" s="12" t="s">
        <v>32</v>
      </c>
      <c r="AX1034" s="12" t="s">
        <v>76</v>
      </c>
      <c r="AY1034" s="153" t="s">
        <v>375</v>
      </c>
    </row>
    <row r="1035" spans="2:65" s="13" customFormat="1" ht="11.25" x14ac:dyDescent="0.2">
      <c r="B1035" s="159"/>
      <c r="D1035" s="152" t="s">
        <v>384</v>
      </c>
      <c r="E1035" s="160" t="s">
        <v>1</v>
      </c>
      <c r="F1035" s="161" t="s">
        <v>387</v>
      </c>
      <c r="H1035" s="162">
        <v>2</v>
      </c>
      <c r="I1035" s="163"/>
      <c r="L1035" s="159"/>
      <c r="M1035" s="164"/>
      <c r="T1035" s="165"/>
      <c r="AT1035" s="160" t="s">
        <v>384</v>
      </c>
      <c r="AU1035" s="160" t="s">
        <v>83</v>
      </c>
      <c r="AV1035" s="13" t="s">
        <v>382</v>
      </c>
      <c r="AW1035" s="13" t="s">
        <v>32</v>
      </c>
      <c r="AX1035" s="13" t="s">
        <v>83</v>
      </c>
      <c r="AY1035" s="160" t="s">
        <v>375</v>
      </c>
    </row>
    <row r="1036" spans="2:65" s="1" customFormat="1" ht="16.5" customHeight="1" x14ac:dyDescent="0.2">
      <c r="B1036" s="32"/>
      <c r="C1036" s="138" t="s">
        <v>1198</v>
      </c>
      <c r="D1036" s="138" t="s">
        <v>377</v>
      </c>
      <c r="E1036" s="139" t="s">
        <v>3140</v>
      </c>
      <c r="F1036" s="140" t="s">
        <v>3141</v>
      </c>
      <c r="G1036" s="141" t="s">
        <v>641</v>
      </c>
      <c r="H1036" s="142">
        <v>87</v>
      </c>
      <c r="I1036" s="143"/>
      <c r="J1036" s="144">
        <f>ROUND(I1036*H1036,2)</f>
        <v>0</v>
      </c>
      <c r="K1036" s="140" t="s">
        <v>381</v>
      </c>
      <c r="L1036" s="32"/>
      <c r="M1036" s="145" t="s">
        <v>1</v>
      </c>
      <c r="N1036" s="146" t="s">
        <v>41</v>
      </c>
      <c r="P1036" s="147">
        <f>O1036*H1036</f>
        <v>0</v>
      </c>
      <c r="Q1036" s="147">
        <v>0</v>
      </c>
      <c r="R1036" s="147">
        <f>Q1036*H1036</f>
        <v>0</v>
      </c>
      <c r="S1036" s="147">
        <v>0</v>
      </c>
      <c r="T1036" s="148">
        <f>S1036*H1036</f>
        <v>0</v>
      </c>
      <c r="AR1036" s="149" t="s">
        <v>382</v>
      </c>
      <c r="AT1036" s="149" t="s">
        <v>377</v>
      </c>
      <c r="AU1036" s="149" t="s">
        <v>83</v>
      </c>
      <c r="AY1036" s="17" t="s">
        <v>375</v>
      </c>
      <c r="BE1036" s="150">
        <f>IF(N1036="základní",J1036,0)</f>
        <v>0</v>
      </c>
      <c r="BF1036" s="150">
        <f>IF(N1036="snížená",J1036,0)</f>
        <v>0</v>
      </c>
      <c r="BG1036" s="150">
        <f>IF(N1036="zákl. přenesená",J1036,0)</f>
        <v>0</v>
      </c>
      <c r="BH1036" s="150">
        <f>IF(N1036="sníž. přenesená",J1036,0)</f>
        <v>0</v>
      </c>
      <c r="BI1036" s="150">
        <f>IF(N1036="nulová",J1036,0)</f>
        <v>0</v>
      </c>
      <c r="BJ1036" s="17" t="s">
        <v>83</v>
      </c>
      <c r="BK1036" s="150">
        <f>ROUND(I1036*H1036,2)</f>
        <v>0</v>
      </c>
      <c r="BL1036" s="17" t="s">
        <v>382</v>
      </c>
      <c r="BM1036" s="149" t="s">
        <v>6134</v>
      </c>
    </row>
    <row r="1037" spans="2:65" s="12" customFormat="1" ht="11.25" x14ac:dyDescent="0.2">
      <c r="B1037" s="151"/>
      <c r="D1037" s="152" t="s">
        <v>384</v>
      </c>
      <c r="E1037" s="153" t="s">
        <v>1</v>
      </c>
      <c r="F1037" s="154" t="s">
        <v>418</v>
      </c>
      <c r="H1037" s="155">
        <v>7</v>
      </c>
      <c r="I1037" s="156"/>
      <c r="L1037" s="151"/>
      <c r="M1037" s="157"/>
      <c r="T1037" s="158"/>
      <c r="AT1037" s="153" t="s">
        <v>384</v>
      </c>
      <c r="AU1037" s="153" t="s">
        <v>83</v>
      </c>
      <c r="AV1037" s="12" t="s">
        <v>85</v>
      </c>
      <c r="AW1037" s="12" t="s">
        <v>32</v>
      </c>
      <c r="AX1037" s="12" t="s">
        <v>76</v>
      </c>
      <c r="AY1037" s="153" t="s">
        <v>375</v>
      </c>
    </row>
    <row r="1038" spans="2:65" s="12" customFormat="1" ht="11.25" x14ac:dyDescent="0.2">
      <c r="B1038" s="151"/>
      <c r="D1038" s="152" t="s">
        <v>384</v>
      </c>
      <c r="E1038" s="153" t="s">
        <v>1</v>
      </c>
      <c r="F1038" s="154" t="s">
        <v>7</v>
      </c>
      <c r="H1038" s="155">
        <v>21</v>
      </c>
      <c r="I1038" s="156"/>
      <c r="L1038" s="151"/>
      <c r="M1038" s="157"/>
      <c r="T1038" s="158"/>
      <c r="AT1038" s="153" t="s">
        <v>384</v>
      </c>
      <c r="AU1038" s="153" t="s">
        <v>83</v>
      </c>
      <c r="AV1038" s="12" t="s">
        <v>85</v>
      </c>
      <c r="AW1038" s="12" t="s">
        <v>32</v>
      </c>
      <c r="AX1038" s="12" t="s">
        <v>76</v>
      </c>
      <c r="AY1038" s="153" t="s">
        <v>375</v>
      </c>
    </row>
    <row r="1039" spans="2:65" s="12" customFormat="1" ht="11.25" x14ac:dyDescent="0.2">
      <c r="B1039" s="151"/>
      <c r="D1039" s="152" t="s">
        <v>384</v>
      </c>
      <c r="E1039" s="153" t="s">
        <v>1</v>
      </c>
      <c r="F1039" s="154" t="s">
        <v>545</v>
      </c>
      <c r="H1039" s="155">
        <v>23</v>
      </c>
      <c r="I1039" s="156"/>
      <c r="L1039" s="151"/>
      <c r="M1039" s="157"/>
      <c r="T1039" s="158"/>
      <c r="AT1039" s="153" t="s">
        <v>384</v>
      </c>
      <c r="AU1039" s="153" t="s">
        <v>83</v>
      </c>
      <c r="AV1039" s="12" t="s">
        <v>85</v>
      </c>
      <c r="AW1039" s="12" t="s">
        <v>32</v>
      </c>
      <c r="AX1039" s="12" t="s">
        <v>76</v>
      </c>
      <c r="AY1039" s="153" t="s">
        <v>375</v>
      </c>
    </row>
    <row r="1040" spans="2:65" s="12" customFormat="1" ht="11.25" x14ac:dyDescent="0.2">
      <c r="B1040" s="151"/>
      <c r="D1040" s="152" t="s">
        <v>384</v>
      </c>
      <c r="E1040" s="153" t="s">
        <v>1</v>
      </c>
      <c r="F1040" s="154" t="s">
        <v>545</v>
      </c>
      <c r="H1040" s="155">
        <v>23</v>
      </c>
      <c r="I1040" s="156"/>
      <c r="L1040" s="151"/>
      <c r="M1040" s="157"/>
      <c r="T1040" s="158"/>
      <c r="AT1040" s="153" t="s">
        <v>384</v>
      </c>
      <c r="AU1040" s="153" t="s">
        <v>83</v>
      </c>
      <c r="AV1040" s="12" t="s">
        <v>85</v>
      </c>
      <c r="AW1040" s="12" t="s">
        <v>32</v>
      </c>
      <c r="AX1040" s="12" t="s">
        <v>76</v>
      </c>
      <c r="AY1040" s="153" t="s">
        <v>375</v>
      </c>
    </row>
    <row r="1041" spans="2:65" s="12" customFormat="1" ht="11.25" x14ac:dyDescent="0.2">
      <c r="B1041" s="151"/>
      <c r="D1041" s="152" t="s">
        <v>384</v>
      </c>
      <c r="E1041" s="153" t="s">
        <v>1</v>
      </c>
      <c r="F1041" s="154" t="s">
        <v>467</v>
      </c>
      <c r="H1041" s="155">
        <v>13</v>
      </c>
      <c r="I1041" s="156"/>
      <c r="L1041" s="151"/>
      <c r="M1041" s="157"/>
      <c r="T1041" s="158"/>
      <c r="AT1041" s="153" t="s">
        <v>384</v>
      </c>
      <c r="AU1041" s="153" t="s">
        <v>83</v>
      </c>
      <c r="AV1041" s="12" t="s">
        <v>85</v>
      </c>
      <c r="AW1041" s="12" t="s">
        <v>32</v>
      </c>
      <c r="AX1041" s="12" t="s">
        <v>76</v>
      </c>
      <c r="AY1041" s="153" t="s">
        <v>375</v>
      </c>
    </row>
    <row r="1042" spans="2:65" s="13" customFormat="1" ht="11.25" x14ac:dyDescent="0.2">
      <c r="B1042" s="159"/>
      <c r="D1042" s="152" t="s">
        <v>384</v>
      </c>
      <c r="E1042" s="160" t="s">
        <v>1</v>
      </c>
      <c r="F1042" s="161" t="s">
        <v>387</v>
      </c>
      <c r="H1042" s="162">
        <v>87</v>
      </c>
      <c r="I1042" s="163"/>
      <c r="L1042" s="159"/>
      <c r="M1042" s="164"/>
      <c r="T1042" s="165"/>
      <c r="AT1042" s="160" t="s">
        <v>384</v>
      </c>
      <c r="AU1042" s="160" t="s">
        <v>83</v>
      </c>
      <c r="AV1042" s="13" t="s">
        <v>382</v>
      </c>
      <c r="AW1042" s="13" t="s">
        <v>32</v>
      </c>
      <c r="AX1042" s="13" t="s">
        <v>83</v>
      </c>
      <c r="AY1042" s="160" t="s">
        <v>375</v>
      </c>
    </row>
    <row r="1043" spans="2:65" s="1" customFormat="1" ht="24.2" customHeight="1" x14ac:dyDescent="0.2">
      <c r="B1043" s="32"/>
      <c r="C1043" s="138" t="s">
        <v>1202</v>
      </c>
      <c r="D1043" s="138" t="s">
        <v>377</v>
      </c>
      <c r="E1043" s="139" t="s">
        <v>3143</v>
      </c>
      <c r="F1043" s="140" t="s">
        <v>3144</v>
      </c>
      <c r="G1043" s="141" t="s">
        <v>631</v>
      </c>
      <c r="H1043" s="142">
        <v>3</v>
      </c>
      <c r="I1043" s="143"/>
      <c r="J1043" s="144">
        <f>ROUND(I1043*H1043,2)</f>
        <v>0</v>
      </c>
      <c r="K1043" s="140" t="s">
        <v>381</v>
      </c>
      <c r="L1043" s="32"/>
      <c r="M1043" s="145" t="s">
        <v>1</v>
      </c>
      <c r="N1043" s="146" t="s">
        <v>41</v>
      </c>
      <c r="P1043" s="147">
        <f>O1043*H1043</f>
        <v>0</v>
      </c>
      <c r="Q1043" s="147">
        <v>0</v>
      </c>
      <c r="R1043" s="147">
        <f>Q1043*H1043</f>
        <v>0</v>
      </c>
      <c r="S1043" s="147">
        <v>0</v>
      </c>
      <c r="T1043" s="148">
        <f>S1043*H1043</f>
        <v>0</v>
      </c>
      <c r="AR1043" s="149" t="s">
        <v>382</v>
      </c>
      <c r="AT1043" s="149" t="s">
        <v>377</v>
      </c>
      <c r="AU1043" s="149" t="s">
        <v>83</v>
      </c>
      <c r="AY1043" s="17" t="s">
        <v>375</v>
      </c>
      <c r="BE1043" s="150">
        <f>IF(N1043="základní",J1043,0)</f>
        <v>0</v>
      </c>
      <c r="BF1043" s="150">
        <f>IF(N1043="snížená",J1043,0)</f>
        <v>0</v>
      </c>
      <c r="BG1043" s="150">
        <f>IF(N1043="zákl. přenesená",J1043,0)</f>
        <v>0</v>
      </c>
      <c r="BH1043" s="150">
        <f>IF(N1043="sníž. přenesená",J1043,0)</f>
        <v>0</v>
      </c>
      <c r="BI1043" s="150">
        <f>IF(N1043="nulová",J1043,0)</f>
        <v>0</v>
      </c>
      <c r="BJ1043" s="17" t="s">
        <v>83</v>
      </c>
      <c r="BK1043" s="150">
        <f>ROUND(I1043*H1043,2)</f>
        <v>0</v>
      </c>
      <c r="BL1043" s="17" t="s">
        <v>382</v>
      </c>
      <c r="BM1043" s="149" t="s">
        <v>6135</v>
      </c>
    </row>
    <row r="1044" spans="2:65" s="12" customFormat="1" ht="11.25" x14ac:dyDescent="0.2">
      <c r="B1044" s="151"/>
      <c r="D1044" s="152" t="s">
        <v>384</v>
      </c>
      <c r="E1044" s="153" t="s">
        <v>1</v>
      </c>
      <c r="F1044" s="154" t="s">
        <v>83</v>
      </c>
      <c r="H1044" s="155">
        <v>1</v>
      </c>
      <c r="I1044" s="156"/>
      <c r="L1044" s="151"/>
      <c r="M1044" s="157"/>
      <c r="T1044" s="158"/>
      <c r="AT1044" s="153" t="s">
        <v>384</v>
      </c>
      <c r="AU1044" s="153" t="s">
        <v>83</v>
      </c>
      <c r="AV1044" s="12" t="s">
        <v>85</v>
      </c>
      <c r="AW1044" s="12" t="s">
        <v>32</v>
      </c>
      <c r="AX1044" s="12" t="s">
        <v>76</v>
      </c>
      <c r="AY1044" s="153" t="s">
        <v>375</v>
      </c>
    </row>
    <row r="1045" spans="2:65" s="12" customFormat="1" ht="11.25" x14ac:dyDescent="0.2">
      <c r="B1045" s="151"/>
      <c r="D1045" s="152" t="s">
        <v>384</v>
      </c>
      <c r="E1045" s="153" t="s">
        <v>1</v>
      </c>
      <c r="F1045" s="154" t="s">
        <v>83</v>
      </c>
      <c r="H1045" s="155">
        <v>1</v>
      </c>
      <c r="I1045" s="156"/>
      <c r="L1045" s="151"/>
      <c r="M1045" s="157"/>
      <c r="T1045" s="158"/>
      <c r="AT1045" s="153" t="s">
        <v>384</v>
      </c>
      <c r="AU1045" s="153" t="s">
        <v>83</v>
      </c>
      <c r="AV1045" s="12" t="s">
        <v>85</v>
      </c>
      <c r="AW1045" s="12" t="s">
        <v>32</v>
      </c>
      <c r="AX1045" s="12" t="s">
        <v>76</v>
      </c>
      <c r="AY1045" s="153" t="s">
        <v>375</v>
      </c>
    </row>
    <row r="1046" spans="2:65" s="12" customFormat="1" ht="11.25" x14ac:dyDescent="0.2">
      <c r="B1046" s="151"/>
      <c r="D1046" s="152" t="s">
        <v>384</v>
      </c>
      <c r="E1046" s="153" t="s">
        <v>1</v>
      </c>
      <c r="F1046" s="154" t="s">
        <v>83</v>
      </c>
      <c r="H1046" s="155">
        <v>1</v>
      </c>
      <c r="I1046" s="156"/>
      <c r="L1046" s="151"/>
      <c r="M1046" s="157"/>
      <c r="T1046" s="158"/>
      <c r="AT1046" s="153" t="s">
        <v>384</v>
      </c>
      <c r="AU1046" s="153" t="s">
        <v>83</v>
      </c>
      <c r="AV1046" s="12" t="s">
        <v>85</v>
      </c>
      <c r="AW1046" s="12" t="s">
        <v>32</v>
      </c>
      <c r="AX1046" s="12" t="s">
        <v>76</v>
      </c>
      <c r="AY1046" s="153" t="s">
        <v>375</v>
      </c>
    </row>
    <row r="1047" spans="2:65" s="13" customFormat="1" ht="11.25" x14ac:dyDescent="0.2">
      <c r="B1047" s="159"/>
      <c r="D1047" s="152" t="s">
        <v>384</v>
      </c>
      <c r="E1047" s="160" t="s">
        <v>1</v>
      </c>
      <c r="F1047" s="161" t="s">
        <v>387</v>
      </c>
      <c r="H1047" s="162">
        <v>3</v>
      </c>
      <c r="I1047" s="163"/>
      <c r="L1047" s="159"/>
      <c r="M1047" s="164"/>
      <c r="T1047" s="165"/>
      <c r="AT1047" s="160" t="s">
        <v>384</v>
      </c>
      <c r="AU1047" s="160" t="s">
        <v>83</v>
      </c>
      <c r="AV1047" s="13" t="s">
        <v>382</v>
      </c>
      <c r="AW1047" s="13" t="s">
        <v>32</v>
      </c>
      <c r="AX1047" s="13" t="s">
        <v>83</v>
      </c>
      <c r="AY1047" s="160" t="s">
        <v>375</v>
      </c>
    </row>
    <row r="1048" spans="2:65" s="1" customFormat="1" ht="16.5" customHeight="1" x14ac:dyDescent="0.2">
      <c r="B1048" s="32"/>
      <c r="C1048" s="138" t="s">
        <v>1206</v>
      </c>
      <c r="D1048" s="138" t="s">
        <v>377</v>
      </c>
      <c r="E1048" s="139" t="s">
        <v>6136</v>
      </c>
      <c r="F1048" s="140" t="s">
        <v>6137</v>
      </c>
      <c r="G1048" s="141" t="s">
        <v>641</v>
      </c>
      <c r="H1048" s="142">
        <v>64</v>
      </c>
      <c r="I1048" s="143"/>
      <c r="J1048" s="144">
        <f>ROUND(I1048*H1048,2)</f>
        <v>0</v>
      </c>
      <c r="K1048" s="140" t="s">
        <v>381</v>
      </c>
      <c r="L1048" s="32"/>
      <c r="M1048" s="145" t="s">
        <v>1</v>
      </c>
      <c r="N1048" s="146" t="s">
        <v>41</v>
      </c>
      <c r="P1048" s="147">
        <f>O1048*H1048</f>
        <v>0</v>
      </c>
      <c r="Q1048" s="147">
        <v>0</v>
      </c>
      <c r="R1048" s="147">
        <f>Q1048*H1048</f>
        <v>0</v>
      </c>
      <c r="S1048" s="147">
        <v>0</v>
      </c>
      <c r="T1048" s="148">
        <f>S1048*H1048</f>
        <v>0</v>
      </c>
      <c r="AR1048" s="149" t="s">
        <v>382</v>
      </c>
      <c r="AT1048" s="149" t="s">
        <v>377</v>
      </c>
      <c r="AU1048" s="149" t="s">
        <v>83</v>
      </c>
      <c r="AY1048" s="17" t="s">
        <v>375</v>
      </c>
      <c r="BE1048" s="150">
        <f>IF(N1048="základní",J1048,0)</f>
        <v>0</v>
      </c>
      <c r="BF1048" s="150">
        <f>IF(N1048="snížená",J1048,0)</f>
        <v>0</v>
      </c>
      <c r="BG1048" s="150">
        <f>IF(N1048="zákl. přenesená",J1048,0)</f>
        <v>0</v>
      </c>
      <c r="BH1048" s="150">
        <f>IF(N1048="sníž. přenesená",J1048,0)</f>
        <v>0</v>
      </c>
      <c r="BI1048" s="150">
        <f>IF(N1048="nulová",J1048,0)</f>
        <v>0</v>
      </c>
      <c r="BJ1048" s="17" t="s">
        <v>83</v>
      </c>
      <c r="BK1048" s="150">
        <f>ROUND(I1048*H1048,2)</f>
        <v>0</v>
      </c>
      <c r="BL1048" s="17" t="s">
        <v>382</v>
      </c>
      <c r="BM1048" s="149" t="s">
        <v>6138</v>
      </c>
    </row>
    <row r="1049" spans="2:65" s="12" customFormat="1" ht="11.25" x14ac:dyDescent="0.2">
      <c r="B1049" s="151"/>
      <c r="D1049" s="152" t="s">
        <v>384</v>
      </c>
      <c r="E1049" s="153" t="s">
        <v>1</v>
      </c>
      <c r="F1049" s="154" t="s">
        <v>585</v>
      </c>
      <c r="H1049" s="155">
        <v>32</v>
      </c>
      <c r="I1049" s="156"/>
      <c r="L1049" s="151"/>
      <c r="M1049" s="157"/>
      <c r="T1049" s="158"/>
      <c r="AT1049" s="153" t="s">
        <v>384</v>
      </c>
      <c r="AU1049" s="153" t="s">
        <v>83</v>
      </c>
      <c r="AV1049" s="12" t="s">
        <v>85</v>
      </c>
      <c r="AW1049" s="12" t="s">
        <v>32</v>
      </c>
      <c r="AX1049" s="12" t="s">
        <v>76</v>
      </c>
      <c r="AY1049" s="153" t="s">
        <v>375</v>
      </c>
    </row>
    <row r="1050" spans="2:65" s="12" customFormat="1" ht="11.25" x14ac:dyDescent="0.2">
      <c r="B1050" s="151"/>
      <c r="D1050" s="152" t="s">
        <v>384</v>
      </c>
      <c r="E1050" s="153" t="s">
        <v>1</v>
      </c>
      <c r="F1050" s="154" t="s">
        <v>585</v>
      </c>
      <c r="H1050" s="155">
        <v>32</v>
      </c>
      <c r="I1050" s="156"/>
      <c r="L1050" s="151"/>
      <c r="M1050" s="157"/>
      <c r="T1050" s="158"/>
      <c r="AT1050" s="153" t="s">
        <v>384</v>
      </c>
      <c r="AU1050" s="153" t="s">
        <v>83</v>
      </c>
      <c r="AV1050" s="12" t="s">
        <v>85</v>
      </c>
      <c r="AW1050" s="12" t="s">
        <v>32</v>
      </c>
      <c r="AX1050" s="12" t="s">
        <v>76</v>
      </c>
      <c r="AY1050" s="153" t="s">
        <v>375</v>
      </c>
    </row>
    <row r="1051" spans="2:65" s="13" customFormat="1" ht="11.25" x14ac:dyDescent="0.2">
      <c r="B1051" s="159"/>
      <c r="D1051" s="152" t="s">
        <v>384</v>
      </c>
      <c r="E1051" s="160" t="s">
        <v>1</v>
      </c>
      <c r="F1051" s="161" t="s">
        <v>387</v>
      </c>
      <c r="H1051" s="162">
        <v>64</v>
      </c>
      <c r="I1051" s="163"/>
      <c r="L1051" s="159"/>
      <c r="M1051" s="164"/>
      <c r="T1051" s="165"/>
      <c r="AT1051" s="160" t="s">
        <v>384</v>
      </c>
      <c r="AU1051" s="160" t="s">
        <v>83</v>
      </c>
      <c r="AV1051" s="13" t="s">
        <v>382</v>
      </c>
      <c r="AW1051" s="13" t="s">
        <v>32</v>
      </c>
      <c r="AX1051" s="13" t="s">
        <v>83</v>
      </c>
      <c r="AY1051" s="160" t="s">
        <v>375</v>
      </c>
    </row>
    <row r="1052" spans="2:65" s="1" customFormat="1" ht="16.5" customHeight="1" x14ac:dyDescent="0.2">
      <c r="B1052" s="32"/>
      <c r="C1052" s="138" t="s">
        <v>1213</v>
      </c>
      <c r="D1052" s="138" t="s">
        <v>377</v>
      </c>
      <c r="E1052" s="139" t="s">
        <v>3149</v>
      </c>
      <c r="F1052" s="140" t="s">
        <v>3150</v>
      </c>
      <c r="G1052" s="141" t="s">
        <v>631</v>
      </c>
      <c r="H1052" s="142">
        <v>1</v>
      </c>
      <c r="I1052" s="143"/>
      <c r="J1052" s="144">
        <f>ROUND(I1052*H1052,2)</f>
        <v>0</v>
      </c>
      <c r="K1052" s="140" t="s">
        <v>381</v>
      </c>
      <c r="L1052" s="32"/>
      <c r="M1052" s="145" t="s">
        <v>1</v>
      </c>
      <c r="N1052" s="146" t="s">
        <v>41</v>
      </c>
      <c r="P1052" s="147">
        <f>O1052*H1052</f>
        <v>0</v>
      </c>
      <c r="Q1052" s="147">
        <v>0</v>
      </c>
      <c r="R1052" s="147">
        <f>Q1052*H1052</f>
        <v>0</v>
      </c>
      <c r="S1052" s="147">
        <v>0</v>
      </c>
      <c r="T1052" s="148">
        <f>S1052*H1052</f>
        <v>0</v>
      </c>
      <c r="AR1052" s="149" t="s">
        <v>382</v>
      </c>
      <c r="AT1052" s="149" t="s">
        <v>377</v>
      </c>
      <c r="AU1052" s="149" t="s">
        <v>83</v>
      </c>
      <c r="AY1052" s="17" t="s">
        <v>375</v>
      </c>
      <c r="BE1052" s="150">
        <f>IF(N1052="základní",J1052,0)</f>
        <v>0</v>
      </c>
      <c r="BF1052" s="150">
        <f>IF(N1052="snížená",J1052,0)</f>
        <v>0</v>
      </c>
      <c r="BG1052" s="150">
        <f>IF(N1052="zákl. přenesená",J1052,0)</f>
        <v>0</v>
      </c>
      <c r="BH1052" s="150">
        <f>IF(N1052="sníž. přenesená",J1052,0)</f>
        <v>0</v>
      </c>
      <c r="BI1052" s="150">
        <f>IF(N1052="nulová",J1052,0)</f>
        <v>0</v>
      </c>
      <c r="BJ1052" s="17" t="s">
        <v>83</v>
      </c>
      <c r="BK1052" s="150">
        <f>ROUND(I1052*H1052,2)</f>
        <v>0</v>
      </c>
      <c r="BL1052" s="17" t="s">
        <v>382</v>
      </c>
      <c r="BM1052" s="149" t="s">
        <v>6139</v>
      </c>
    </row>
    <row r="1053" spans="2:65" s="12" customFormat="1" ht="11.25" x14ac:dyDescent="0.2">
      <c r="B1053" s="151"/>
      <c r="D1053" s="152" t="s">
        <v>384</v>
      </c>
      <c r="E1053" s="153" t="s">
        <v>1</v>
      </c>
      <c r="F1053" s="154" t="s">
        <v>83</v>
      </c>
      <c r="H1053" s="155">
        <v>1</v>
      </c>
      <c r="I1053" s="156"/>
      <c r="L1053" s="151"/>
      <c r="M1053" s="157"/>
      <c r="T1053" s="158"/>
      <c r="AT1053" s="153" t="s">
        <v>384</v>
      </c>
      <c r="AU1053" s="153" t="s">
        <v>83</v>
      </c>
      <c r="AV1053" s="12" t="s">
        <v>85</v>
      </c>
      <c r="AW1053" s="12" t="s">
        <v>32</v>
      </c>
      <c r="AX1053" s="12" t="s">
        <v>83</v>
      </c>
      <c r="AY1053" s="153" t="s">
        <v>375</v>
      </c>
    </row>
    <row r="1054" spans="2:65" s="14" customFormat="1" ht="11.25" x14ac:dyDescent="0.2">
      <c r="B1054" s="166"/>
      <c r="D1054" s="152" t="s">
        <v>384</v>
      </c>
      <c r="E1054" s="167" t="s">
        <v>1</v>
      </c>
      <c r="F1054" s="168" t="s">
        <v>3301</v>
      </c>
      <c r="H1054" s="167" t="s">
        <v>1</v>
      </c>
      <c r="I1054" s="169"/>
      <c r="L1054" s="166"/>
      <c r="M1054" s="170"/>
      <c r="T1054" s="171"/>
      <c r="AT1054" s="167" t="s">
        <v>384</v>
      </c>
      <c r="AU1054" s="167" t="s">
        <v>83</v>
      </c>
      <c r="AV1054" s="14" t="s">
        <v>83</v>
      </c>
      <c r="AW1054" s="14" t="s">
        <v>32</v>
      </c>
      <c r="AX1054" s="14" t="s">
        <v>76</v>
      </c>
      <c r="AY1054" s="167" t="s">
        <v>375</v>
      </c>
    </row>
    <row r="1055" spans="2:65" s="1" customFormat="1" ht="16.5" customHeight="1" x14ac:dyDescent="0.2">
      <c r="B1055" s="32"/>
      <c r="C1055" s="138" t="s">
        <v>1218</v>
      </c>
      <c r="D1055" s="138" t="s">
        <v>377</v>
      </c>
      <c r="E1055" s="139" t="s">
        <v>3152</v>
      </c>
      <c r="F1055" s="140" t="s">
        <v>3153</v>
      </c>
      <c r="G1055" s="141" t="s">
        <v>631</v>
      </c>
      <c r="H1055" s="142">
        <v>46</v>
      </c>
      <c r="I1055" s="143"/>
      <c r="J1055" s="144">
        <f>ROUND(I1055*H1055,2)</f>
        <v>0</v>
      </c>
      <c r="K1055" s="140" t="s">
        <v>381</v>
      </c>
      <c r="L1055" s="32"/>
      <c r="M1055" s="145" t="s">
        <v>1</v>
      </c>
      <c r="N1055" s="146" t="s">
        <v>41</v>
      </c>
      <c r="P1055" s="147">
        <f>O1055*H1055</f>
        <v>0</v>
      </c>
      <c r="Q1055" s="147">
        <v>0</v>
      </c>
      <c r="R1055" s="147">
        <f>Q1055*H1055</f>
        <v>0</v>
      </c>
      <c r="S1055" s="147">
        <v>0</v>
      </c>
      <c r="T1055" s="148">
        <f>S1055*H1055</f>
        <v>0</v>
      </c>
      <c r="AR1055" s="149" t="s">
        <v>382</v>
      </c>
      <c r="AT1055" s="149" t="s">
        <v>377</v>
      </c>
      <c r="AU1055" s="149" t="s">
        <v>83</v>
      </c>
      <c r="AY1055" s="17" t="s">
        <v>375</v>
      </c>
      <c r="BE1055" s="150">
        <f>IF(N1055="základní",J1055,0)</f>
        <v>0</v>
      </c>
      <c r="BF1055" s="150">
        <f>IF(N1055="snížená",J1055,0)</f>
        <v>0</v>
      </c>
      <c r="BG1055" s="150">
        <f>IF(N1055="zákl. přenesená",J1055,0)</f>
        <v>0</v>
      </c>
      <c r="BH1055" s="150">
        <f>IF(N1055="sníž. přenesená",J1055,0)</f>
        <v>0</v>
      </c>
      <c r="BI1055" s="150">
        <f>IF(N1055="nulová",J1055,0)</f>
        <v>0</v>
      </c>
      <c r="BJ1055" s="17" t="s">
        <v>83</v>
      </c>
      <c r="BK1055" s="150">
        <f>ROUND(I1055*H1055,2)</f>
        <v>0</v>
      </c>
      <c r="BL1055" s="17" t="s">
        <v>382</v>
      </c>
      <c r="BM1055" s="149" t="s">
        <v>6140</v>
      </c>
    </row>
    <row r="1056" spans="2:65" s="12" customFormat="1" ht="11.25" x14ac:dyDescent="0.2">
      <c r="B1056" s="151"/>
      <c r="D1056" s="152" t="s">
        <v>384</v>
      </c>
      <c r="E1056" s="153" t="s">
        <v>1</v>
      </c>
      <c r="F1056" s="154" t="s">
        <v>85</v>
      </c>
      <c r="H1056" s="155">
        <v>2</v>
      </c>
      <c r="I1056" s="156"/>
      <c r="L1056" s="151"/>
      <c r="M1056" s="157"/>
      <c r="T1056" s="158"/>
      <c r="AT1056" s="153" t="s">
        <v>384</v>
      </c>
      <c r="AU1056" s="153" t="s">
        <v>83</v>
      </c>
      <c r="AV1056" s="12" t="s">
        <v>85</v>
      </c>
      <c r="AW1056" s="12" t="s">
        <v>32</v>
      </c>
      <c r="AX1056" s="12" t="s">
        <v>76</v>
      </c>
      <c r="AY1056" s="153" t="s">
        <v>375</v>
      </c>
    </row>
    <row r="1057" spans="2:65" s="12" customFormat="1" ht="11.25" x14ac:dyDescent="0.2">
      <c r="B1057" s="151"/>
      <c r="D1057" s="152" t="s">
        <v>384</v>
      </c>
      <c r="E1057" s="153" t="s">
        <v>1</v>
      </c>
      <c r="F1057" s="154" t="s">
        <v>85</v>
      </c>
      <c r="H1057" s="155">
        <v>2</v>
      </c>
      <c r="I1057" s="156"/>
      <c r="L1057" s="151"/>
      <c r="M1057" s="157"/>
      <c r="T1057" s="158"/>
      <c r="AT1057" s="153" t="s">
        <v>384</v>
      </c>
      <c r="AU1057" s="153" t="s">
        <v>83</v>
      </c>
      <c r="AV1057" s="12" t="s">
        <v>85</v>
      </c>
      <c r="AW1057" s="12" t="s">
        <v>32</v>
      </c>
      <c r="AX1057" s="12" t="s">
        <v>76</v>
      </c>
      <c r="AY1057" s="153" t="s">
        <v>375</v>
      </c>
    </row>
    <row r="1058" spans="2:65" s="12" customFormat="1" ht="11.25" x14ac:dyDescent="0.2">
      <c r="B1058" s="151"/>
      <c r="D1058" s="152" t="s">
        <v>384</v>
      </c>
      <c r="E1058" s="153" t="s">
        <v>1</v>
      </c>
      <c r="F1058" s="154" t="s">
        <v>413</v>
      </c>
      <c r="H1058" s="155">
        <v>6</v>
      </c>
      <c r="I1058" s="156"/>
      <c r="L1058" s="151"/>
      <c r="M1058" s="157"/>
      <c r="T1058" s="158"/>
      <c r="AT1058" s="153" t="s">
        <v>384</v>
      </c>
      <c r="AU1058" s="153" t="s">
        <v>83</v>
      </c>
      <c r="AV1058" s="12" t="s">
        <v>85</v>
      </c>
      <c r="AW1058" s="12" t="s">
        <v>32</v>
      </c>
      <c r="AX1058" s="12" t="s">
        <v>76</v>
      </c>
      <c r="AY1058" s="153" t="s">
        <v>375</v>
      </c>
    </row>
    <row r="1059" spans="2:65" s="12" customFormat="1" ht="11.25" x14ac:dyDescent="0.2">
      <c r="B1059" s="151"/>
      <c r="D1059" s="152" t="s">
        <v>384</v>
      </c>
      <c r="E1059" s="153" t="s">
        <v>1</v>
      </c>
      <c r="F1059" s="154" t="s">
        <v>85</v>
      </c>
      <c r="H1059" s="155">
        <v>2</v>
      </c>
      <c r="I1059" s="156"/>
      <c r="L1059" s="151"/>
      <c r="M1059" s="157"/>
      <c r="T1059" s="158"/>
      <c r="AT1059" s="153" t="s">
        <v>384</v>
      </c>
      <c r="AU1059" s="153" t="s">
        <v>83</v>
      </c>
      <c r="AV1059" s="12" t="s">
        <v>85</v>
      </c>
      <c r="AW1059" s="12" t="s">
        <v>32</v>
      </c>
      <c r="AX1059" s="12" t="s">
        <v>76</v>
      </c>
      <c r="AY1059" s="153" t="s">
        <v>375</v>
      </c>
    </row>
    <row r="1060" spans="2:65" s="12" customFormat="1" ht="11.25" x14ac:dyDescent="0.2">
      <c r="B1060" s="151"/>
      <c r="D1060" s="152" t="s">
        <v>384</v>
      </c>
      <c r="E1060" s="153" t="s">
        <v>1</v>
      </c>
      <c r="F1060" s="154" t="s">
        <v>404</v>
      </c>
      <c r="H1060" s="155">
        <v>5</v>
      </c>
      <c r="I1060" s="156"/>
      <c r="L1060" s="151"/>
      <c r="M1060" s="157"/>
      <c r="T1060" s="158"/>
      <c r="AT1060" s="153" t="s">
        <v>384</v>
      </c>
      <c r="AU1060" s="153" t="s">
        <v>83</v>
      </c>
      <c r="AV1060" s="12" t="s">
        <v>85</v>
      </c>
      <c r="AW1060" s="12" t="s">
        <v>32</v>
      </c>
      <c r="AX1060" s="12" t="s">
        <v>76</v>
      </c>
      <c r="AY1060" s="153" t="s">
        <v>375</v>
      </c>
    </row>
    <row r="1061" spans="2:65" s="12" customFormat="1" ht="11.25" x14ac:dyDescent="0.2">
      <c r="B1061" s="151"/>
      <c r="D1061" s="152" t="s">
        <v>384</v>
      </c>
      <c r="E1061" s="153" t="s">
        <v>1</v>
      </c>
      <c r="F1061" s="154" t="s">
        <v>382</v>
      </c>
      <c r="H1061" s="155">
        <v>4</v>
      </c>
      <c r="I1061" s="156"/>
      <c r="L1061" s="151"/>
      <c r="M1061" s="157"/>
      <c r="T1061" s="158"/>
      <c r="AT1061" s="153" t="s">
        <v>384</v>
      </c>
      <c r="AU1061" s="153" t="s">
        <v>83</v>
      </c>
      <c r="AV1061" s="12" t="s">
        <v>85</v>
      </c>
      <c r="AW1061" s="12" t="s">
        <v>32</v>
      </c>
      <c r="AX1061" s="12" t="s">
        <v>76</v>
      </c>
      <c r="AY1061" s="153" t="s">
        <v>375</v>
      </c>
    </row>
    <row r="1062" spans="2:65" s="12" customFormat="1" ht="11.25" x14ac:dyDescent="0.2">
      <c r="B1062" s="151"/>
      <c r="D1062" s="152" t="s">
        <v>384</v>
      </c>
      <c r="E1062" s="153" t="s">
        <v>1</v>
      </c>
      <c r="F1062" s="154" t="s">
        <v>424</v>
      </c>
      <c r="H1062" s="155">
        <v>8</v>
      </c>
      <c r="I1062" s="156"/>
      <c r="L1062" s="151"/>
      <c r="M1062" s="157"/>
      <c r="T1062" s="158"/>
      <c r="AT1062" s="153" t="s">
        <v>384</v>
      </c>
      <c r="AU1062" s="153" t="s">
        <v>83</v>
      </c>
      <c r="AV1062" s="12" t="s">
        <v>85</v>
      </c>
      <c r="AW1062" s="12" t="s">
        <v>32</v>
      </c>
      <c r="AX1062" s="12" t="s">
        <v>76</v>
      </c>
      <c r="AY1062" s="153" t="s">
        <v>375</v>
      </c>
    </row>
    <row r="1063" spans="2:65" s="12" customFormat="1" ht="11.25" x14ac:dyDescent="0.2">
      <c r="B1063" s="151"/>
      <c r="D1063" s="152" t="s">
        <v>384</v>
      </c>
      <c r="E1063" s="153" t="s">
        <v>1</v>
      </c>
      <c r="F1063" s="154" t="s">
        <v>418</v>
      </c>
      <c r="H1063" s="155">
        <v>7</v>
      </c>
      <c r="I1063" s="156"/>
      <c r="L1063" s="151"/>
      <c r="M1063" s="157"/>
      <c r="T1063" s="158"/>
      <c r="AT1063" s="153" t="s">
        <v>384</v>
      </c>
      <c r="AU1063" s="153" t="s">
        <v>83</v>
      </c>
      <c r="AV1063" s="12" t="s">
        <v>85</v>
      </c>
      <c r="AW1063" s="12" t="s">
        <v>32</v>
      </c>
      <c r="AX1063" s="12" t="s">
        <v>76</v>
      </c>
      <c r="AY1063" s="153" t="s">
        <v>375</v>
      </c>
    </row>
    <row r="1064" spans="2:65" s="12" customFormat="1" ht="11.25" x14ac:dyDescent="0.2">
      <c r="B1064" s="151"/>
      <c r="D1064" s="152" t="s">
        <v>384</v>
      </c>
      <c r="E1064" s="153" t="s">
        <v>1</v>
      </c>
      <c r="F1064" s="154" t="s">
        <v>435</v>
      </c>
      <c r="H1064" s="155">
        <v>10</v>
      </c>
      <c r="I1064" s="156"/>
      <c r="L1064" s="151"/>
      <c r="M1064" s="157"/>
      <c r="T1064" s="158"/>
      <c r="AT1064" s="153" t="s">
        <v>384</v>
      </c>
      <c r="AU1064" s="153" t="s">
        <v>83</v>
      </c>
      <c r="AV1064" s="12" t="s">
        <v>85</v>
      </c>
      <c r="AW1064" s="12" t="s">
        <v>32</v>
      </c>
      <c r="AX1064" s="12" t="s">
        <v>76</v>
      </c>
      <c r="AY1064" s="153" t="s">
        <v>375</v>
      </c>
    </row>
    <row r="1065" spans="2:65" s="13" customFormat="1" ht="11.25" x14ac:dyDescent="0.2">
      <c r="B1065" s="159"/>
      <c r="D1065" s="152" t="s">
        <v>384</v>
      </c>
      <c r="E1065" s="160" t="s">
        <v>1</v>
      </c>
      <c r="F1065" s="161" t="s">
        <v>387</v>
      </c>
      <c r="H1065" s="162">
        <v>46</v>
      </c>
      <c r="I1065" s="163"/>
      <c r="L1065" s="159"/>
      <c r="M1065" s="164"/>
      <c r="T1065" s="165"/>
      <c r="AT1065" s="160" t="s">
        <v>384</v>
      </c>
      <c r="AU1065" s="160" t="s">
        <v>83</v>
      </c>
      <c r="AV1065" s="13" t="s">
        <v>382</v>
      </c>
      <c r="AW1065" s="13" t="s">
        <v>32</v>
      </c>
      <c r="AX1065" s="13" t="s">
        <v>83</v>
      </c>
      <c r="AY1065" s="160" t="s">
        <v>375</v>
      </c>
    </row>
    <row r="1066" spans="2:65" s="1" customFormat="1" ht="37.9" customHeight="1" x14ac:dyDescent="0.2">
      <c r="B1066" s="32"/>
      <c r="C1066" s="138" t="s">
        <v>1222</v>
      </c>
      <c r="D1066" s="138" t="s">
        <v>377</v>
      </c>
      <c r="E1066" s="139" t="s">
        <v>3158</v>
      </c>
      <c r="F1066" s="140" t="s">
        <v>3159</v>
      </c>
      <c r="G1066" s="141" t="s">
        <v>631</v>
      </c>
      <c r="H1066" s="142">
        <v>12</v>
      </c>
      <c r="I1066" s="143"/>
      <c r="J1066" s="144">
        <f>ROUND(I1066*H1066,2)</f>
        <v>0</v>
      </c>
      <c r="K1066" s="140" t="s">
        <v>381</v>
      </c>
      <c r="L1066" s="32"/>
      <c r="M1066" s="145" t="s">
        <v>1</v>
      </c>
      <c r="N1066" s="146" t="s">
        <v>41</v>
      </c>
      <c r="P1066" s="147">
        <f>O1066*H1066</f>
        <v>0</v>
      </c>
      <c r="Q1066" s="147">
        <v>0</v>
      </c>
      <c r="R1066" s="147">
        <f>Q1066*H1066</f>
        <v>0</v>
      </c>
      <c r="S1066" s="147">
        <v>0</v>
      </c>
      <c r="T1066" s="148">
        <f>S1066*H1066</f>
        <v>0</v>
      </c>
      <c r="AR1066" s="149" t="s">
        <v>382</v>
      </c>
      <c r="AT1066" s="149" t="s">
        <v>377</v>
      </c>
      <c r="AU1066" s="149" t="s">
        <v>83</v>
      </c>
      <c r="AY1066" s="17" t="s">
        <v>375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83</v>
      </c>
      <c r="BK1066" s="150">
        <f>ROUND(I1066*H1066,2)</f>
        <v>0</v>
      </c>
      <c r="BL1066" s="17" t="s">
        <v>382</v>
      </c>
      <c r="BM1066" s="149" t="s">
        <v>6141</v>
      </c>
    </row>
    <row r="1067" spans="2:65" s="12" customFormat="1" ht="11.25" x14ac:dyDescent="0.2">
      <c r="B1067" s="151"/>
      <c r="D1067" s="152" t="s">
        <v>384</v>
      </c>
      <c r="E1067" s="153" t="s">
        <v>1</v>
      </c>
      <c r="F1067" s="154" t="s">
        <v>85</v>
      </c>
      <c r="H1067" s="155">
        <v>2</v>
      </c>
      <c r="I1067" s="156"/>
      <c r="L1067" s="151"/>
      <c r="M1067" s="157"/>
      <c r="T1067" s="158"/>
      <c r="AT1067" s="153" t="s">
        <v>384</v>
      </c>
      <c r="AU1067" s="153" t="s">
        <v>83</v>
      </c>
      <c r="AV1067" s="12" t="s">
        <v>85</v>
      </c>
      <c r="AW1067" s="12" t="s">
        <v>32</v>
      </c>
      <c r="AX1067" s="12" t="s">
        <v>76</v>
      </c>
      <c r="AY1067" s="153" t="s">
        <v>375</v>
      </c>
    </row>
    <row r="1068" spans="2:65" s="12" customFormat="1" ht="11.25" x14ac:dyDescent="0.2">
      <c r="B1068" s="151"/>
      <c r="D1068" s="152" t="s">
        <v>384</v>
      </c>
      <c r="E1068" s="153" t="s">
        <v>1</v>
      </c>
      <c r="F1068" s="154" t="s">
        <v>85</v>
      </c>
      <c r="H1068" s="155">
        <v>2</v>
      </c>
      <c r="I1068" s="156"/>
      <c r="L1068" s="151"/>
      <c r="M1068" s="157"/>
      <c r="T1068" s="158"/>
      <c r="AT1068" s="153" t="s">
        <v>384</v>
      </c>
      <c r="AU1068" s="153" t="s">
        <v>83</v>
      </c>
      <c r="AV1068" s="12" t="s">
        <v>85</v>
      </c>
      <c r="AW1068" s="12" t="s">
        <v>32</v>
      </c>
      <c r="AX1068" s="12" t="s">
        <v>76</v>
      </c>
      <c r="AY1068" s="153" t="s">
        <v>375</v>
      </c>
    </row>
    <row r="1069" spans="2:65" s="12" customFormat="1" ht="11.25" x14ac:dyDescent="0.2">
      <c r="B1069" s="151"/>
      <c r="D1069" s="152" t="s">
        <v>384</v>
      </c>
      <c r="E1069" s="153" t="s">
        <v>1</v>
      </c>
      <c r="F1069" s="154" t="s">
        <v>85</v>
      </c>
      <c r="H1069" s="155">
        <v>2</v>
      </c>
      <c r="I1069" s="156"/>
      <c r="L1069" s="151"/>
      <c r="M1069" s="157"/>
      <c r="T1069" s="158"/>
      <c r="AT1069" s="153" t="s">
        <v>384</v>
      </c>
      <c r="AU1069" s="153" t="s">
        <v>83</v>
      </c>
      <c r="AV1069" s="12" t="s">
        <v>85</v>
      </c>
      <c r="AW1069" s="12" t="s">
        <v>32</v>
      </c>
      <c r="AX1069" s="12" t="s">
        <v>76</v>
      </c>
      <c r="AY1069" s="153" t="s">
        <v>375</v>
      </c>
    </row>
    <row r="1070" spans="2:65" s="12" customFormat="1" ht="11.25" x14ac:dyDescent="0.2">
      <c r="B1070" s="151"/>
      <c r="D1070" s="152" t="s">
        <v>384</v>
      </c>
      <c r="E1070" s="153" t="s">
        <v>1</v>
      </c>
      <c r="F1070" s="154" t="s">
        <v>382</v>
      </c>
      <c r="H1070" s="155">
        <v>4</v>
      </c>
      <c r="I1070" s="156"/>
      <c r="L1070" s="151"/>
      <c r="M1070" s="157"/>
      <c r="T1070" s="158"/>
      <c r="AT1070" s="153" t="s">
        <v>384</v>
      </c>
      <c r="AU1070" s="153" t="s">
        <v>83</v>
      </c>
      <c r="AV1070" s="12" t="s">
        <v>85</v>
      </c>
      <c r="AW1070" s="12" t="s">
        <v>32</v>
      </c>
      <c r="AX1070" s="12" t="s">
        <v>76</v>
      </c>
      <c r="AY1070" s="153" t="s">
        <v>375</v>
      </c>
    </row>
    <row r="1071" spans="2:65" s="12" customFormat="1" ht="11.25" x14ac:dyDescent="0.2">
      <c r="B1071" s="151"/>
      <c r="D1071" s="152" t="s">
        <v>384</v>
      </c>
      <c r="E1071" s="153" t="s">
        <v>1</v>
      </c>
      <c r="F1071" s="154" t="s">
        <v>85</v>
      </c>
      <c r="H1071" s="155">
        <v>2</v>
      </c>
      <c r="I1071" s="156"/>
      <c r="L1071" s="151"/>
      <c r="M1071" s="157"/>
      <c r="T1071" s="158"/>
      <c r="AT1071" s="153" t="s">
        <v>384</v>
      </c>
      <c r="AU1071" s="153" t="s">
        <v>83</v>
      </c>
      <c r="AV1071" s="12" t="s">
        <v>85</v>
      </c>
      <c r="AW1071" s="12" t="s">
        <v>32</v>
      </c>
      <c r="AX1071" s="12" t="s">
        <v>76</v>
      </c>
      <c r="AY1071" s="153" t="s">
        <v>375</v>
      </c>
    </row>
    <row r="1072" spans="2:65" s="13" customFormat="1" ht="11.25" x14ac:dyDescent="0.2">
      <c r="B1072" s="159"/>
      <c r="D1072" s="152" t="s">
        <v>384</v>
      </c>
      <c r="E1072" s="160" t="s">
        <v>1</v>
      </c>
      <c r="F1072" s="161" t="s">
        <v>387</v>
      </c>
      <c r="H1072" s="162">
        <v>12</v>
      </c>
      <c r="I1072" s="163"/>
      <c r="L1072" s="159"/>
      <c r="M1072" s="164"/>
      <c r="T1072" s="165"/>
      <c r="AT1072" s="160" t="s">
        <v>384</v>
      </c>
      <c r="AU1072" s="160" t="s">
        <v>83</v>
      </c>
      <c r="AV1072" s="13" t="s">
        <v>382</v>
      </c>
      <c r="AW1072" s="13" t="s">
        <v>32</v>
      </c>
      <c r="AX1072" s="13" t="s">
        <v>83</v>
      </c>
      <c r="AY1072" s="160" t="s">
        <v>375</v>
      </c>
    </row>
    <row r="1073" spans="2:65" s="1" customFormat="1" ht="16.5" customHeight="1" x14ac:dyDescent="0.2">
      <c r="B1073" s="32"/>
      <c r="C1073" s="138" t="s">
        <v>1230</v>
      </c>
      <c r="D1073" s="138" t="s">
        <v>377</v>
      </c>
      <c r="E1073" s="139" t="s">
        <v>3161</v>
      </c>
      <c r="F1073" s="140" t="s">
        <v>3162</v>
      </c>
      <c r="G1073" s="141" t="s">
        <v>631</v>
      </c>
      <c r="H1073" s="142">
        <v>2</v>
      </c>
      <c r="I1073" s="143"/>
      <c r="J1073" s="144">
        <f>ROUND(I1073*H1073,2)</f>
        <v>0</v>
      </c>
      <c r="K1073" s="140" t="s">
        <v>381</v>
      </c>
      <c r="L1073" s="32"/>
      <c r="M1073" s="145" t="s">
        <v>1</v>
      </c>
      <c r="N1073" s="146" t="s">
        <v>41</v>
      </c>
      <c r="P1073" s="147">
        <f>O1073*H1073</f>
        <v>0</v>
      </c>
      <c r="Q1073" s="147">
        <v>0</v>
      </c>
      <c r="R1073" s="147">
        <f>Q1073*H1073</f>
        <v>0</v>
      </c>
      <c r="S1073" s="147">
        <v>0</v>
      </c>
      <c r="T1073" s="148">
        <f>S1073*H1073</f>
        <v>0</v>
      </c>
      <c r="AR1073" s="149" t="s">
        <v>382</v>
      </c>
      <c r="AT1073" s="149" t="s">
        <v>377</v>
      </c>
      <c r="AU1073" s="149" t="s">
        <v>83</v>
      </c>
      <c r="AY1073" s="17" t="s">
        <v>375</v>
      </c>
      <c r="BE1073" s="150">
        <f>IF(N1073="základní",J1073,0)</f>
        <v>0</v>
      </c>
      <c r="BF1073" s="150">
        <f>IF(N1073="snížená",J1073,0)</f>
        <v>0</v>
      </c>
      <c r="BG1073" s="150">
        <f>IF(N1073="zákl. přenesená",J1073,0)</f>
        <v>0</v>
      </c>
      <c r="BH1073" s="150">
        <f>IF(N1073="sníž. přenesená",J1073,0)</f>
        <v>0</v>
      </c>
      <c r="BI1073" s="150">
        <f>IF(N1073="nulová",J1073,0)</f>
        <v>0</v>
      </c>
      <c r="BJ1073" s="17" t="s">
        <v>83</v>
      </c>
      <c r="BK1073" s="150">
        <f>ROUND(I1073*H1073,2)</f>
        <v>0</v>
      </c>
      <c r="BL1073" s="17" t="s">
        <v>382</v>
      </c>
      <c r="BM1073" s="149" t="s">
        <v>6142</v>
      </c>
    </row>
    <row r="1074" spans="2:65" s="12" customFormat="1" ht="11.25" x14ac:dyDescent="0.2">
      <c r="B1074" s="151"/>
      <c r="D1074" s="152" t="s">
        <v>384</v>
      </c>
      <c r="E1074" s="153" t="s">
        <v>1</v>
      </c>
      <c r="F1074" s="154" t="s">
        <v>85</v>
      </c>
      <c r="H1074" s="155">
        <v>2</v>
      </c>
      <c r="I1074" s="156"/>
      <c r="L1074" s="151"/>
      <c r="M1074" s="157"/>
      <c r="T1074" s="158"/>
      <c r="AT1074" s="153" t="s">
        <v>384</v>
      </c>
      <c r="AU1074" s="153" t="s">
        <v>83</v>
      </c>
      <c r="AV1074" s="12" t="s">
        <v>85</v>
      </c>
      <c r="AW1074" s="12" t="s">
        <v>32</v>
      </c>
      <c r="AX1074" s="12" t="s">
        <v>83</v>
      </c>
      <c r="AY1074" s="153" t="s">
        <v>375</v>
      </c>
    </row>
    <row r="1075" spans="2:65" s="12" customFormat="1" ht="11.25" x14ac:dyDescent="0.2">
      <c r="B1075" s="151"/>
      <c r="D1075" s="152" t="s">
        <v>384</v>
      </c>
      <c r="E1075" s="153" t="s">
        <v>1</v>
      </c>
      <c r="F1075" s="154" t="s">
        <v>85</v>
      </c>
      <c r="H1075" s="155">
        <v>2</v>
      </c>
      <c r="I1075" s="156"/>
      <c r="L1075" s="151"/>
      <c r="M1075" s="157"/>
      <c r="T1075" s="158"/>
      <c r="AT1075" s="153" t="s">
        <v>384</v>
      </c>
      <c r="AU1075" s="153" t="s">
        <v>83</v>
      </c>
      <c r="AV1075" s="12" t="s">
        <v>85</v>
      </c>
      <c r="AW1075" s="12" t="s">
        <v>32</v>
      </c>
      <c r="AX1075" s="12" t="s">
        <v>76</v>
      </c>
      <c r="AY1075" s="153" t="s">
        <v>375</v>
      </c>
    </row>
    <row r="1076" spans="2:65" s="12" customFormat="1" ht="11.25" x14ac:dyDescent="0.2">
      <c r="B1076" s="151"/>
      <c r="D1076" s="152" t="s">
        <v>384</v>
      </c>
      <c r="E1076" s="153" t="s">
        <v>1</v>
      </c>
      <c r="F1076" s="154" t="s">
        <v>545</v>
      </c>
      <c r="H1076" s="155">
        <v>23</v>
      </c>
      <c r="I1076" s="156"/>
      <c r="L1076" s="151"/>
      <c r="M1076" s="157"/>
      <c r="T1076" s="158"/>
      <c r="AT1076" s="153" t="s">
        <v>384</v>
      </c>
      <c r="AU1076" s="153" t="s">
        <v>83</v>
      </c>
      <c r="AV1076" s="12" t="s">
        <v>85</v>
      </c>
      <c r="AW1076" s="12" t="s">
        <v>32</v>
      </c>
      <c r="AX1076" s="12" t="s">
        <v>76</v>
      </c>
      <c r="AY1076" s="153" t="s">
        <v>375</v>
      </c>
    </row>
    <row r="1077" spans="2:65" s="12" customFormat="1" ht="11.25" x14ac:dyDescent="0.2">
      <c r="B1077" s="151"/>
      <c r="D1077" s="152" t="s">
        <v>384</v>
      </c>
      <c r="E1077" s="153" t="s">
        <v>1</v>
      </c>
      <c r="F1077" s="154" t="s">
        <v>85</v>
      </c>
      <c r="H1077" s="155">
        <v>2</v>
      </c>
      <c r="I1077" s="156"/>
      <c r="L1077" s="151"/>
      <c r="M1077" s="157"/>
      <c r="T1077" s="158"/>
      <c r="AT1077" s="153" t="s">
        <v>384</v>
      </c>
      <c r="AU1077" s="153" t="s">
        <v>83</v>
      </c>
      <c r="AV1077" s="12" t="s">
        <v>85</v>
      </c>
      <c r="AW1077" s="12" t="s">
        <v>32</v>
      </c>
      <c r="AX1077" s="12" t="s">
        <v>76</v>
      </c>
      <c r="AY1077" s="153" t="s">
        <v>375</v>
      </c>
    </row>
    <row r="1078" spans="2:65" s="12" customFormat="1" ht="11.25" x14ac:dyDescent="0.2">
      <c r="B1078" s="151"/>
      <c r="D1078" s="152" t="s">
        <v>384</v>
      </c>
      <c r="E1078" s="153" t="s">
        <v>1</v>
      </c>
      <c r="F1078" s="154" t="s">
        <v>93</v>
      </c>
      <c r="H1078" s="155">
        <v>3</v>
      </c>
      <c r="I1078" s="156"/>
      <c r="L1078" s="151"/>
      <c r="M1078" s="157"/>
      <c r="T1078" s="158"/>
      <c r="AT1078" s="153" t="s">
        <v>384</v>
      </c>
      <c r="AU1078" s="153" t="s">
        <v>83</v>
      </c>
      <c r="AV1078" s="12" t="s">
        <v>85</v>
      </c>
      <c r="AW1078" s="12" t="s">
        <v>32</v>
      </c>
      <c r="AX1078" s="12" t="s">
        <v>76</v>
      </c>
      <c r="AY1078" s="153" t="s">
        <v>375</v>
      </c>
    </row>
    <row r="1079" spans="2:65" s="12" customFormat="1" ht="11.25" x14ac:dyDescent="0.2">
      <c r="B1079" s="151"/>
      <c r="D1079" s="152" t="s">
        <v>384</v>
      </c>
      <c r="E1079" s="153" t="s">
        <v>1</v>
      </c>
      <c r="F1079" s="154" t="s">
        <v>83</v>
      </c>
      <c r="H1079" s="155">
        <v>1</v>
      </c>
      <c r="I1079" s="156"/>
      <c r="L1079" s="151"/>
      <c r="M1079" s="157"/>
      <c r="T1079" s="158"/>
      <c r="AT1079" s="153" t="s">
        <v>384</v>
      </c>
      <c r="AU1079" s="153" t="s">
        <v>83</v>
      </c>
      <c r="AV1079" s="12" t="s">
        <v>85</v>
      </c>
      <c r="AW1079" s="12" t="s">
        <v>32</v>
      </c>
      <c r="AX1079" s="12" t="s">
        <v>76</v>
      </c>
      <c r="AY1079" s="153" t="s">
        <v>375</v>
      </c>
    </row>
    <row r="1080" spans="2:65" s="12" customFormat="1" ht="11.25" x14ac:dyDescent="0.2">
      <c r="B1080" s="151"/>
      <c r="D1080" s="152" t="s">
        <v>384</v>
      </c>
      <c r="E1080" s="153" t="s">
        <v>1</v>
      </c>
      <c r="F1080" s="154" t="s">
        <v>404</v>
      </c>
      <c r="H1080" s="155">
        <v>5</v>
      </c>
      <c r="I1080" s="156"/>
      <c r="L1080" s="151"/>
      <c r="M1080" s="157"/>
      <c r="T1080" s="158"/>
      <c r="AT1080" s="153" t="s">
        <v>384</v>
      </c>
      <c r="AU1080" s="153" t="s">
        <v>83</v>
      </c>
      <c r="AV1080" s="12" t="s">
        <v>85</v>
      </c>
      <c r="AW1080" s="12" t="s">
        <v>32</v>
      </c>
      <c r="AX1080" s="12" t="s">
        <v>76</v>
      </c>
      <c r="AY1080" s="153" t="s">
        <v>375</v>
      </c>
    </row>
    <row r="1081" spans="2:65" s="12" customFormat="1" ht="11.25" x14ac:dyDescent="0.2">
      <c r="B1081" s="151"/>
      <c r="D1081" s="152" t="s">
        <v>384</v>
      </c>
      <c r="E1081" s="153" t="s">
        <v>1</v>
      </c>
      <c r="F1081" s="154" t="s">
        <v>413</v>
      </c>
      <c r="H1081" s="155">
        <v>6</v>
      </c>
      <c r="I1081" s="156"/>
      <c r="L1081" s="151"/>
      <c r="M1081" s="157"/>
      <c r="T1081" s="158"/>
      <c r="AT1081" s="153" t="s">
        <v>384</v>
      </c>
      <c r="AU1081" s="153" t="s">
        <v>83</v>
      </c>
      <c r="AV1081" s="12" t="s">
        <v>85</v>
      </c>
      <c r="AW1081" s="12" t="s">
        <v>32</v>
      </c>
      <c r="AX1081" s="12" t="s">
        <v>76</v>
      </c>
      <c r="AY1081" s="153" t="s">
        <v>375</v>
      </c>
    </row>
    <row r="1082" spans="2:65" s="12" customFormat="1" ht="11.25" x14ac:dyDescent="0.2">
      <c r="B1082" s="151"/>
      <c r="D1082" s="152" t="s">
        <v>384</v>
      </c>
      <c r="E1082" s="153" t="s">
        <v>1</v>
      </c>
      <c r="F1082" s="154" t="s">
        <v>85</v>
      </c>
      <c r="H1082" s="155">
        <v>2</v>
      </c>
      <c r="I1082" s="156"/>
      <c r="L1082" s="151"/>
      <c r="M1082" s="157"/>
      <c r="T1082" s="158"/>
      <c r="AT1082" s="153" t="s">
        <v>384</v>
      </c>
      <c r="AU1082" s="153" t="s">
        <v>83</v>
      </c>
      <c r="AV1082" s="12" t="s">
        <v>85</v>
      </c>
      <c r="AW1082" s="12" t="s">
        <v>32</v>
      </c>
      <c r="AX1082" s="12" t="s">
        <v>76</v>
      </c>
      <c r="AY1082" s="153" t="s">
        <v>375</v>
      </c>
    </row>
    <row r="1083" spans="2:65" s="13" customFormat="1" ht="11.25" x14ac:dyDescent="0.2">
      <c r="B1083" s="159"/>
      <c r="D1083" s="152" t="s">
        <v>384</v>
      </c>
      <c r="E1083" s="160" t="s">
        <v>1</v>
      </c>
      <c r="F1083" s="161" t="s">
        <v>387</v>
      </c>
      <c r="H1083" s="162">
        <v>46</v>
      </c>
      <c r="I1083" s="163"/>
      <c r="L1083" s="159"/>
      <c r="M1083" s="164"/>
      <c r="T1083" s="165"/>
      <c r="AT1083" s="160" t="s">
        <v>384</v>
      </c>
      <c r="AU1083" s="160" t="s">
        <v>83</v>
      </c>
      <c r="AV1083" s="13" t="s">
        <v>382</v>
      </c>
      <c r="AW1083" s="13" t="s">
        <v>32</v>
      </c>
      <c r="AX1083" s="13" t="s">
        <v>76</v>
      </c>
      <c r="AY1083" s="160" t="s">
        <v>375</v>
      </c>
    </row>
    <row r="1084" spans="2:65" s="1" customFormat="1" ht="16.5" customHeight="1" x14ac:dyDescent="0.2">
      <c r="B1084" s="32"/>
      <c r="C1084" s="138" t="s">
        <v>1234</v>
      </c>
      <c r="D1084" s="138" t="s">
        <v>377</v>
      </c>
      <c r="E1084" s="139" t="s">
        <v>3167</v>
      </c>
      <c r="F1084" s="140" t="s">
        <v>3168</v>
      </c>
      <c r="G1084" s="141" t="s">
        <v>631</v>
      </c>
      <c r="H1084" s="142">
        <v>3</v>
      </c>
      <c r="I1084" s="143"/>
      <c r="J1084" s="144">
        <f>ROUND(I1084*H1084,2)</f>
        <v>0</v>
      </c>
      <c r="K1084" s="140" t="s">
        <v>381</v>
      </c>
      <c r="L1084" s="32"/>
      <c r="M1084" s="145" t="s">
        <v>1</v>
      </c>
      <c r="N1084" s="146" t="s">
        <v>41</v>
      </c>
      <c r="P1084" s="147">
        <f>O1084*H1084</f>
        <v>0</v>
      </c>
      <c r="Q1084" s="147">
        <v>0</v>
      </c>
      <c r="R1084" s="147">
        <f>Q1084*H1084</f>
        <v>0</v>
      </c>
      <c r="S1084" s="147">
        <v>0</v>
      </c>
      <c r="T1084" s="148">
        <f>S1084*H1084</f>
        <v>0</v>
      </c>
      <c r="AR1084" s="149" t="s">
        <v>382</v>
      </c>
      <c r="AT1084" s="149" t="s">
        <v>377</v>
      </c>
      <c r="AU1084" s="149" t="s">
        <v>83</v>
      </c>
      <c r="AY1084" s="17" t="s">
        <v>375</v>
      </c>
      <c r="BE1084" s="150">
        <f>IF(N1084="základní",J1084,0)</f>
        <v>0</v>
      </c>
      <c r="BF1084" s="150">
        <f>IF(N1084="snížená",J1084,0)</f>
        <v>0</v>
      </c>
      <c r="BG1084" s="150">
        <f>IF(N1084="zákl. přenesená",J1084,0)</f>
        <v>0</v>
      </c>
      <c r="BH1084" s="150">
        <f>IF(N1084="sníž. přenesená",J1084,0)</f>
        <v>0</v>
      </c>
      <c r="BI1084" s="150">
        <f>IF(N1084="nulová",J1084,0)</f>
        <v>0</v>
      </c>
      <c r="BJ1084" s="17" t="s">
        <v>83</v>
      </c>
      <c r="BK1084" s="150">
        <f>ROUND(I1084*H1084,2)</f>
        <v>0</v>
      </c>
      <c r="BL1084" s="17" t="s">
        <v>382</v>
      </c>
      <c r="BM1084" s="149" t="s">
        <v>6143</v>
      </c>
    </row>
    <row r="1085" spans="2:65" s="12" customFormat="1" ht="11.25" x14ac:dyDescent="0.2">
      <c r="B1085" s="151"/>
      <c r="D1085" s="152" t="s">
        <v>384</v>
      </c>
      <c r="E1085" s="153" t="s">
        <v>1</v>
      </c>
      <c r="F1085" s="154" t="s">
        <v>93</v>
      </c>
      <c r="H1085" s="155">
        <v>3</v>
      </c>
      <c r="I1085" s="156"/>
      <c r="L1085" s="151"/>
      <c r="M1085" s="157"/>
      <c r="T1085" s="158"/>
      <c r="AT1085" s="153" t="s">
        <v>384</v>
      </c>
      <c r="AU1085" s="153" t="s">
        <v>83</v>
      </c>
      <c r="AV1085" s="12" t="s">
        <v>85</v>
      </c>
      <c r="AW1085" s="12" t="s">
        <v>32</v>
      </c>
      <c r="AX1085" s="12" t="s">
        <v>83</v>
      </c>
      <c r="AY1085" s="153" t="s">
        <v>375</v>
      </c>
    </row>
    <row r="1086" spans="2:65" s="14" customFormat="1" ht="11.25" x14ac:dyDescent="0.2">
      <c r="B1086" s="166"/>
      <c r="D1086" s="152" t="s">
        <v>384</v>
      </c>
      <c r="E1086" s="167" t="s">
        <v>1</v>
      </c>
      <c r="F1086" s="168" t="s">
        <v>3301</v>
      </c>
      <c r="H1086" s="167" t="s">
        <v>1</v>
      </c>
      <c r="I1086" s="169"/>
      <c r="L1086" s="166"/>
      <c r="M1086" s="170"/>
      <c r="T1086" s="171"/>
      <c r="AT1086" s="167" t="s">
        <v>384</v>
      </c>
      <c r="AU1086" s="167" t="s">
        <v>83</v>
      </c>
      <c r="AV1086" s="14" t="s">
        <v>83</v>
      </c>
      <c r="AW1086" s="14" t="s">
        <v>32</v>
      </c>
      <c r="AX1086" s="14" t="s">
        <v>76</v>
      </c>
      <c r="AY1086" s="167" t="s">
        <v>375</v>
      </c>
    </row>
    <row r="1087" spans="2:65" s="1" customFormat="1" ht="16.5" customHeight="1" x14ac:dyDescent="0.2">
      <c r="B1087" s="32"/>
      <c r="C1087" s="138" t="s">
        <v>1238</v>
      </c>
      <c r="D1087" s="138" t="s">
        <v>377</v>
      </c>
      <c r="E1087" s="139" t="s">
        <v>3170</v>
      </c>
      <c r="F1087" s="140" t="s">
        <v>3171</v>
      </c>
      <c r="G1087" s="141" t="s">
        <v>631</v>
      </c>
      <c r="H1087" s="142">
        <v>2</v>
      </c>
      <c r="I1087" s="143"/>
      <c r="J1087" s="144">
        <f>ROUND(I1087*H1087,2)</f>
        <v>0</v>
      </c>
      <c r="K1087" s="140" t="s">
        <v>381</v>
      </c>
      <c r="L1087" s="32"/>
      <c r="M1087" s="145" t="s">
        <v>1</v>
      </c>
      <c r="N1087" s="146" t="s">
        <v>41</v>
      </c>
      <c r="P1087" s="147">
        <f>O1087*H1087</f>
        <v>0</v>
      </c>
      <c r="Q1087" s="147">
        <v>0</v>
      </c>
      <c r="R1087" s="147">
        <f>Q1087*H1087</f>
        <v>0</v>
      </c>
      <c r="S1087" s="147">
        <v>0</v>
      </c>
      <c r="T1087" s="148">
        <f>S1087*H1087</f>
        <v>0</v>
      </c>
      <c r="AR1087" s="149" t="s">
        <v>382</v>
      </c>
      <c r="AT1087" s="149" t="s">
        <v>377</v>
      </c>
      <c r="AU1087" s="149" t="s">
        <v>83</v>
      </c>
      <c r="AY1087" s="17" t="s">
        <v>375</v>
      </c>
      <c r="BE1087" s="150">
        <f>IF(N1087="základní",J1087,0)</f>
        <v>0</v>
      </c>
      <c r="BF1087" s="150">
        <f>IF(N1087="snížená",J1087,0)</f>
        <v>0</v>
      </c>
      <c r="BG1087" s="150">
        <f>IF(N1087="zákl. přenesená",J1087,0)</f>
        <v>0</v>
      </c>
      <c r="BH1087" s="150">
        <f>IF(N1087="sníž. přenesená",J1087,0)</f>
        <v>0</v>
      </c>
      <c r="BI1087" s="150">
        <f>IF(N1087="nulová",J1087,0)</f>
        <v>0</v>
      </c>
      <c r="BJ1087" s="17" t="s">
        <v>83</v>
      </c>
      <c r="BK1087" s="150">
        <f>ROUND(I1087*H1087,2)</f>
        <v>0</v>
      </c>
      <c r="BL1087" s="17" t="s">
        <v>382</v>
      </c>
      <c r="BM1087" s="149" t="s">
        <v>6144</v>
      </c>
    </row>
    <row r="1088" spans="2:65" s="12" customFormat="1" ht="11.25" x14ac:dyDescent="0.2">
      <c r="B1088" s="151"/>
      <c r="D1088" s="152" t="s">
        <v>384</v>
      </c>
      <c r="E1088" s="153" t="s">
        <v>1</v>
      </c>
      <c r="F1088" s="154" t="s">
        <v>83</v>
      </c>
      <c r="H1088" s="155">
        <v>1</v>
      </c>
      <c r="I1088" s="156"/>
      <c r="L1088" s="151"/>
      <c r="M1088" s="157"/>
      <c r="T1088" s="158"/>
      <c r="AT1088" s="153" t="s">
        <v>384</v>
      </c>
      <c r="AU1088" s="153" t="s">
        <v>83</v>
      </c>
      <c r="AV1088" s="12" t="s">
        <v>85</v>
      </c>
      <c r="AW1088" s="12" t="s">
        <v>32</v>
      </c>
      <c r="AX1088" s="12" t="s">
        <v>76</v>
      </c>
      <c r="AY1088" s="153" t="s">
        <v>375</v>
      </c>
    </row>
    <row r="1089" spans="2:65" s="12" customFormat="1" ht="11.25" x14ac:dyDescent="0.2">
      <c r="B1089" s="151"/>
      <c r="D1089" s="152" t="s">
        <v>384</v>
      </c>
      <c r="E1089" s="153" t="s">
        <v>1</v>
      </c>
      <c r="F1089" s="154" t="s">
        <v>83</v>
      </c>
      <c r="H1089" s="155">
        <v>1</v>
      </c>
      <c r="I1089" s="156"/>
      <c r="L1089" s="151"/>
      <c r="M1089" s="157"/>
      <c r="T1089" s="158"/>
      <c r="AT1089" s="153" t="s">
        <v>384</v>
      </c>
      <c r="AU1089" s="153" t="s">
        <v>83</v>
      </c>
      <c r="AV1089" s="12" t="s">
        <v>85</v>
      </c>
      <c r="AW1089" s="12" t="s">
        <v>32</v>
      </c>
      <c r="AX1089" s="12" t="s">
        <v>76</v>
      </c>
      <c r="AY1089" s="153" t="s">
        <v>375</v>
      </c>
    </row>
    <row r="1090" spans="2:65" s="13" customFormat="1" ht="11.25" x14ac:dyDescent="0.2">
      <c r="B1090" s="159"/>
      <c r="D1090" s="152" t="s">
        <v>384</v>
      </c>
      <c r="E1090" s="160" t="s">
        <v>1</v>
      </c>
      <c r="F1090" s="161" t="s">
        <v>387</v>
      </c>
      <c r="H1090" s="162">
        <v>2</v>
      </c>
      <c r="I1090" s="163"/>
      <c r="L1090" s="159"/>
      <c r="M1090" s="164"/>
      <c r="T1090" s="165"/>
      <c r="AT1090" s="160" t="s">
        <v>384</v>
      </c>
      <c r="AU1090" s="160" t="s">
        <v>83</v>
      </c>
      <c r="AV1090" s="13" t="s">
        <v>382</v>
      </c>
      <c r="AW1090" s="13" t="s">
        <v>32</v>
      </c>
      <c r="AX1090" s="13" t="s">
        <v>83</v>
      </c>
      <c r="AY1090" s="160" t="s">
        <v>375</v>
      </c>
    </row>
    <row r="1091" spans="2:65" s="1" customFormat="1" ht="16.5" customHeight="1" x14ac:dyDescent="0.2">
      <c r="B1091" s="32"/>
      <c r="C1091" s="138" t="s">
        <v>1243</v>
      </c>
      <c r="D1091" s="138" t="s">
        <v>377</v>
      </c>
      <c r="E1091" s="139" t="s">
        <v>3182</v>
      </c>
      <c r="F1091" s="140" t="s">
        <v>3183</v>
      </c>
      <c r="G1091" s="141" t="s">
        <v>631</v>
      </c>
      <c r="H1091" s="142">
        <v>2</v>
      </c>
      <c r="I1091" s="143"/>
      <c r="J1091" s="144">
        <f>ROUND(I1091*H1091,2)</f>
        <v>0</v>
      </c>
      <c r="K1091" s="140" t="s">
        <v>381</v>
      </c>
      <c r="L1091" s="32"/>
      <c r="M1091" s="145" t="s">
        <v>1</v>
      </c>
      <c r="N1091" s="146" t="s">
        <v>41</v>
      </c>
      <c r="P1091" s="147">
        <f>O1091*H1091</f>
        <v>0</v>
      </c>
      <c r="Q1091" s="147">
        <v>0</v>
      </c>
      <c r="R1091" s="147">
        <f>Q1091*H1091</f>
        <v>0</v>
      </c>
      <c r="S1091" s="147">
        <v>0</v>
      </c>
      <c r="T1091" s="148">
        <f>S1091*H1091</f>
        <v>0</v>
      </c>
      <c r="AR1091" s="149" t="s">
        <v>382</v>
      </c>
      <c r="AT1091" s="149" t="s">
        <v>377</v>
      </c>
      <c r="AU1091" s="149" t="s">
        <v>83</v>
      </c>
      <c r="AY1091" s="17" t="s">
        <v>375</v>
      </c>
      <c r="BE1091" s="150">
        <f>IF(N1091="základní",J1091,0)</f>
        <v>0</v>
      </c>
      <c r="BF1091" s="150">
        <f>IF(N1091="snížená",J1091,0)</f>
        <v>0</v>
      </c>
      <c r="BG1091" s="150">
        <f>IF(N1091="zákl. přenesená",J1091,0)</f>
        <v>0</v>
      </c>
      <c r="BH1091" s="150">
        <f>IF(N1091="sníž. přenesená",J1091,0)</f>
        <v>0</v>
      </c>
      <c r="BI1091" s="150">
        <f>IF(N1091="nulová",J1091,0)</f>
        <v>0</v>
      </c>
      <c r="BJ1091" s="17" t="s">
        <v>83</v>
      </c>
      <c r="BK1091" s="150">
        <f>ROUND(I1091*H1091,2)</f>
        <v>0</v>
      </c>
      <c r="BL1091" s="17" t="s">
        <v>382</v>
      </c>
      <c r="BM1091" s="149" t="s">
        <v>6145</v>
      </c>
    </row>
    <row r="1092" spans="2:65" s="12" customFormat="1" ht="11.25" x14ac:dyDescent="0.2">
      <c r="B1092" s="151"/>
      <c r="D1092" s="152" t="s">
        <v>384</v>
      </c>
      <c r="E1092" s="153" t="s">
        <v>1</v>
      </c>
      <c r="F1092" s="154" t="s">
        <v>85</v>
      </c>
      <c r="H1092" s="155">
        <v>2</v>
      </c>
      <c r="I1092" s="156"/>
      <c r="L1092" s="151"/>
      <c r="M1092" s="157"/>
      <c r="T1092" s="158"/>
      <c r="AT1092" s="153" t="s">
        <v>384</v>
      </c>
      <c r="AU1092" s="153" t="s">
        <v>83</v>
      </c>
      <c r="AV1092" s="12" t="s">
        <v>85</v>
      </c>
      <c r="AW1092" s="12" t="s">
        <v>32</v>
      </c>
      <c r="AX1092" s="12" t="s">
        <v>83</v>
      </c>
      <c r="AY1092" s="153" t="s">
        <v>375</v>
      </c>
    </row>
    <row r="1093" spans="2:65" s="14" customFormat="1" ht="11.25" x14ac:dyDescent="0.2">
      <c r="B1093" s="166"/>
      <c r="D1093" s="152" t="s">
        <v>384</v>
      </c>
      <c r="E1093" s="167" t="s">
        <v>1</v>
      </c>
      <c r="F1093" s="168" t="s">
        <v>3301</v>
      </c>
      <c r="H1093" s="167" t="s">
        <v>1</v>
      </c>
      <c r="I1093" s="169"/>
      <c r="L1093" s="166"/>
      <c r="M1093" s="170"/>
      <c r="T1093" s="171"/>
      <c r="AT1093" s="167" t="s">
        <v>384</v>
      </c>
      <c r="AU1093" s="167" t="s">
        <v>83</v>
      </c>
      <c r="AV1093" s="14" t="s">
        <v>83</v>
      </c>
      <c r="AW1093" s="14" t="s">
        <v>32</v>
      </c>
      <c r="AX1093" s="14" t="s">
        <v>76</v>
      </c>
      <c r="AY1093" s="167" t="s">
        <v>375</v>
      </c>
    </row>
    <row r="1094" spans="2:65" s="1" customFormat="1" ht="16.5" customHeight="1" x14ac:dyDescent="0.2">
      <c r="B1094" s="32"/>
      <c r="C1094" s="138" t="s">
        <v>1249</v>
      </c>
      <c r="D1094" s="138" t="s">
        <v>377</v>
      </c>
      <c r="E1094" s="139" t="s">
        <v>3188</v>
      </c>
      <c r="F1094" s="140" t="s">
        <v>3189</v>
      </c>
      <c r="G1094" s="141" t="s">
        <v>631</v>
      </c>
      <c r="H1094" s="142">
        <v>4</v>
      </c>
      <c r="I1094" s="143"/>
      <c r="J1094" s="144">
        <f>ROUND(I1094*H1094,2)</f>
        <v>0</v>
      </c>
      <c r="K1094" s="140" t="s">
        <v>381</v>
      </c>
      <c r="L1094" s="32"/>
      <c r="M1094" s="145" t="s">
        <v>1</v>
      </c>
      <c r="N1094" s="146" t="s">
        <v>41</v>
      </c>
      <c r="P1094" s="147">
        <f>O1094*H1094</f>
        <v>0</v>
      </c>
      <c r="Q1094" s="147">
        <v>0</v>
      </c>
      <c r="R1094" s="147">
        <f>Q1094*H1094</f>
        <v>0</v>
      </c>
      <c r="S1094" s="147">
        <v>0</v>
      </c>
      <c r="T1094" s="148">
        <f>S1094*H1094</f>
        <v>0</v>
      </c>
      <c r="AR1094" s="149" t="s">
        <v>382</v>
      </c>
      <c r="AT1094" s="149" t="s">
        <v>377</v>
      </c>
      <c r="AU1094" s="149" t="s">
        <v>83</v>
      </c>
      <c r="AY1094" s="17" t="s">
        <v>375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83</v>
      </c>
      <c r="BK1094" s="150">
        <f>ROUND(I1094*H1094,2)</f>
        <v>0</v>
      </c>
      <c r="BL1094" s="17" t="s">
        <v>382</v>
      </c>
      <c r="BM1094" s="149" t="s">
        <v>6146</v>
      </c>
    </row>
    <row r="1095" spans="2:65" s="12" customFormat="1" ht="11.25" x14ac:dyDescent="0.2">
      <c r="B1095" s="151"/>
      <c r="D1095" s="152" t="s">
        <v>384</v>
      </c>
      <c r="E1095" s="153" t="s">
        <v>1</v>
      </c>
      <c r="F1095" s="154" t="s">
        <v>83</v>
      </c>
      <c r="H1095" s="155">
        <v>1</v>
      </c>
      <c r="I1095" s="156"/>
      <c r="L1095" s="151"/>
      <c r="M1095" s="157"/>
      <c r="T1095" s="158"/>
      <c r="AT1095" s="153" t="s">
        <v>384</v>
      </c>
      <c r="AU1095" s="153" t="s">
        <v>83</v>
      </c>
      <c r="AV1095" s="12" t="s">
        <v>85</v>
      </c>
      <c r="AW1095" s="12" t="s">
        <v>32</v>
      </c>
      <c r="AX1095" s="12" t="s">
        <v>76</v>
      </c>
      <c r="AY1095" s="153" t="s">
        <v>375</v>
      </c>
    </row>
    <row r="1096" spans="2:65" s="12" customFormat="1" ht="11.25" x14ac:dyDescent="0.2">
      <c r="B1096" s="151"/>
      <c r="D1096" s="152" t="s">
        <v>384</v>
      </c>
      <c r="E1096" s="153" t="s">
        <v>1</v>
      </c>
      <c r="F1096" s="154" t="s">
        <v>83</v>
      </c>
      <c r="H1096" s="155">
        <v>1</v>
      </c>
      <c r="I1096" s="156"/>
      <c r="L1096" s="151"/>
      <c r="M1096" s="157"/>
      <c r="T1096" s="158"/>
      <c r="AT1096" s="153" t="s">
        <v>384</v>
      </c>
      <c r="AU1096" s="153" t="s">
        <v>83</v>
      </c>
      <c r="AV1096" s="12" t="s">
        <v>85</v>
      </c>
      <c r="AW1096" s="12" t="s">
        <v>32</v>
      </c>
      <c r="AX1096" s="12" t="s">
        <v>76</v>
      </c>
      <c r="AY1096" s="153" t="s">
        <v>375</v>
      </c>
    </row>
    <row r="1097" spans="2:65" s="12" customFormat="1" ht="11.25" x14ac:dyDescent="0.2">
      <c r="B1097" s="151"/>
      <c r="D1097" s="152" t="s">
        <v>384</v>
      </c>
      <c r="E1097" s="153" t="s">
        <v>1</v>
      </c>
      <c r="F1097" s="154" t="s">
        <v>83</v>
      </c>
      <c r="H1097" s="155">
        <v>1</v>
      </c>
      <c r="I1097" s="156"/>
      <c r="L1097" s="151"/>
      <c r="M1097" s="157"/>
      <c r="T1097" s="158"/>
      <c r="AT1097" s="153" t="s">
        <v>384</v>
      </c>
      <c r="AU1097" s="153" t="s">
        <v>83</v>
      </c>
      <c r="AV1097" s="12" t="s">
        <v>85</v>
      </c>
      <c r="AW1097" s="12" t="s">
        <v>32</v>
      </c>
      <c r="AX1097" s="12" t="s">
        <v>76</v>
      </c>
      <c r="AY1097" s="153" t="s">
        <v>375</v>
      </c>
    </row>
    <row r="1098" spans="2:65" s="12" customFormat="1" ht="11.25" x14ac:dyDescent="0.2">
      <c r="B1098" s="151"/>
      <c r="D1098" s="152" t="s">
        <v>384</v>
      </c>
      <c r="E1098" s="153" t="s">
        <v>1</v>
      </c>
      <c r="F1098" s="154" t="s">
        <v>83</v>
      </c>
      <c r="H1098" s="155">
        <v>1</v>
      </c>
      <c r="I1098" s="156"/>
      <c r="L1098" s="151"/>
      <c r="M1098" s="157"/>
      <c r="T1098" s="158"/>
      <c r="AT1098" s="153" t="s">
        <v>384</v>
      </c>
      <c r="AU1098" s="153" t="s">
        <v>83</v>
      </c>
      <c r="AV1098" s="12" t="s">
        <v>85</v>
      </c>
      <c r="AW1098" s="12" t="s">
        <v>32</v>
      </c>
      <c r="AX1098" s="12" t="s">
        <v>76</v>
      </c>
      <c r="AY1098" s="153" t="s">
        <v>375</v>
      </c>
    </row>
    <row r="1099" spans="2:65" s="13" customFormat="1" ht="11.25" x14ac:dyDescent="0.2">
      <c r="B1099" s="159"/>
      <c r="D1099" s="152" t="s">
        <v>384</v>
      </c>
      <c r="E1099" s="160" t="s">
        <v>1</v>
      </c>
      <c r="F1099" s="161" t="s">
        <v>387</v>
      </c>
      <c r="H1099" s="162">
        <v>4</v>
      </c>
      <c r="I1099" s="163"/>
      <c r="L1099" s="159"/>
      <c r="M1099" s="164"/>
      <c r="T1099" s="165"/>
      <c r="AT1099" s="160" t="s">
        <v>384</v>
      </c>
      <c r="AU1099" s="160" t="s">
        <v>83</v>
      </c>
      <c r="AV1099" s="13" t="s">
        <v>382</v>
      </c>
      <c r="AW1099" s="13" t="s">
        <v>32</v>
      </c>
      <c r="AX1099" s="13" t="s">
        <v>83</v>
      </c>
      <c r="AY1099" s="160" t="s">
        <v>375</v>
      </c>
    </row>
    <row r="1100" spans="2:65" s="1" customFormat="1" ht="16.5" customHeight="1" x14ac:dyDescent="0.2">
      <c r="B1100" s="32"/>
      <c r="C1100" s="138" t="s">
        <v>1257</v>
      </c>
      <c r="D1100" s="138" t="s">
        <v>377</v>
      </c>
      <c r="E1100" s="139" t="s">
        <v>3191</v>
      </c>
      <c r="F1100" s="140" t="s">
        <v>3192</v>
      </c>
      <c r="G1100" s="141" t="s">
        <v>631</v>
      </c>
      <c r="H1100" s="142">
        <v>7</v>
      </c>
      <c r="I1100" s="143"/>
      <c r="J1100" s="144">
        <f>ROUND(I1100*H1100,2)</f>
        <v>0</v>
      </c>
      <c r="K1100" s="140" t="s">
        <v>381</v>
      </c>
      <c r="L1100" s="32"/>
      <c r="M1100" s="145" t="s">
        <v>1</v>
      </c>
      <c r="N1100" s="146" t="s">
        <v>41</v>
      </c>
      <c r="P1100" s="147">
        <f>O1100*H1100</f>
        <v>0</v>
      </c>
      <c r="Q1100" s="147">
        <v>0</v>
      </c>
      <c r="R1100" s="147">
        <f>Q1100*H1100</f>
        <v>0</v>
      </c>
      <c r="S1100" s="147">
        <v>0</v>
      </c>
      <c r="T1100" s="148">
        <f>S1100*H1100</f>
        <v>0</v>
      </c>
      <c r="AR1100" s="149" t="s">
        <v>382</v>
      </c>
      <c r="AT1100" s="149" t="s">
        <v>377</v>
      </c>
      <c r="AU1100" s="149" t="s">
        <v>83</v>
      </c>
      <c r="AY1100" s="17" t="s">
        <v>375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83</v>
      </c>
      <c r="BK1100" s="150">
        <f>ROUND(I1100*H1100,2)</f>
        <v>0</v>
      </c>
      <c r="BL1100" s="17" t="s">
        <v>382</v>
      </c>
      <c r="BM1100" s="149" t="s">
        <v>6147</v>
      </c>
    </row>
    <row r="1101" spans="2:65" s="12" customFormat="1" ht="11.25" x14ac:dyDescent="0.2">
      <c r="B1101" s="151"/>
      <c r="D1101" s="152" t="s">
        <v>384</v>
      </c>
      <c r="E1101" s="153" t="s">
        <v>1</v>
      </c>
      <c r="F1101" s="154" t="s">
        <v>83</v>
      </c>
      <c r="H1101" s="155">
        <v>1</v>
      </c>
      <c r="I1101" s="156"/>
      <c r="L1101" s="151"/>
      <c r="M1101" s="157"/>
      <c r="T1101" s="158"/>
      <c r="AT1101" s="153" t="s">
        <v>384</v>
      </c>
      <c r="AU1101" s="153" t="s">
        <v>83</v>
      </c>
      <c r="AV1101" s="12" t="s">
        <v>85</v>
      </c>
      <c r="AW1101" s="12" t="s">
        <v>32</v>
      </c>
      <c r="AX1101" s="12" t="s">
        <v>76</v>
      </c>
      <c r="AY1101" s="153" t="s">
        <v>375</v>
      </c>
    </row>
    <row r="1102" spans="2:65" s="12" customFormat="1" ht="11.25" x14ac:dyDescent="0.2">
      <c r="B1102" s="151"/>
      <c r="D1102" s="152" t="s">
        <v>384</v>
      </c>
      <c r="E1102" s="153" t="s">
        <v>1</v>
      </c>
      <c r="F1102" s="154" t="s">
        <v>83</v>
      </c>
      <c r="H1102" s="155">
        <v>1</v>
      </c>
      <c r="I1102" s="156"/>
      <c r="L1102" s="151"/>
      <c r="M1102" s="157"/>
      <c r="T1102" s="158"/>
      <c r="AT1102" s="153" t="s">
        <v>384</v>
      </c>
      <c r="AU1102" s="153" t="s">
        <v>83</v>
      </c>
      <c r="AV1102" s="12" t="s">
        <v>85</v>
      </c>
      <c r="AW1102" s="12" t="s">
        <v>32</v>
      </c>
      <c r="AX1102" s="12" t="s">
        <v>76</v>
      </c>
      <c r="AY1102" s="153" t="s">
        <v>375</v>
      </c>
    </row>
    <row r="1103" spans="2:65" s="12" customFormat="1" ht="11.25" x14ac:dyDescent="0.2">
      <c r="B1103" s="151"/>
      <c r="D1103" s="152" t="s">
        <v>384</v>
      </c>
      <c r="E1103" s="153" t="s">
        <v>1</v>
      </c>
      <c r="F1103" s="154" t="s">
        <v>83</v>
      </c>
      <c r="H1103" s="155">
        <v>1</v>
      </c>
      <c r="I1103" s="156"/>
      <c r="L1103" s="151"/>
      <c r="M1103" s="157"/>
      <c r="T1103" s="158"/>
      <c r="AT1103" s="153" t="s">
        <v>384</v>
      </c>
      <c r="AU1103" s="153" t="s">
        <v>83</v>
      </c>
      <c r="AV1103" s="12" t="s">
        <v>85</v>
      </c>
      <c r="AW1103" s="12" t="s">
        <v>32</v>
      </c>
      <c r="AX1103" s="12" t="s">
        <v>76</v>
      </c>
      <c r="AY1103" s="153" t="s">
        <v>375</v>
      </c>
    </row>
    <row r="1104" spans="2:65" s="12" customFormat="1" ht="11.25" x14ac:dyDescent="0.2">
      <c r="B1104" s="151"/>
      <c r="D1104" s="152" t="s">
        <v>384</v>
      </c>
      <c r="E1104" s="153" t="s">
        <v>1</v>
      </c>
      <c r="F1104" s="154" t="s">
        <v>83</v>
      </c>
      <c r="H1104" s="155">
        <v>1</v>
      </c>
      <c r="I1104" s="156"/>
      <c r="L1104" s="151"/>
      <c r="M1104" s="157"/>
      <c r="T1104" s="158"/>
      <c r="AT1104" s="153" t="s">
        <v>384</v>
      </c>
      <c r="AU1104" s="153" t="s">
        <v>83</v>
      </c>
      <c r="AV1104" s="12" t="s">
        <v>85</v>
      </c>
      <c r="AW1104" s="12" t="s">
        <v>32</v>
      </c>
      <c r="AX1104" s="12" t="s">
        <v>76</v>
      </c>
      <c r="AY1104" s="153" t="s">
        <v>375</v>
      </c>
    </row>
    <row r="1105" spans="2:65" s="12" customFormat="1" ht="11.25" x14ac:dyDescent="0.2">
      <c r="B1105" s="151"/>
      <c r="D1105" s="152" t="s">
        <v>384</v>
      </c>
      <c r="E1105" s="153" t="s">
        <v>1</v>
      </c>
      <c r="F1105" s="154" t="s">
        <v>83</v>
      </c>
      <c r="H1105" s="155">
        <v>1</v>
      </c>
      <c r="I1105" s="156"/>
      <c r="L1105" s="151"/>
      <c r="M1105" s="157"/>
      <c r="T1105" s="158"/>
      <c r="AT1105" s="153" t="s">
        <v>384</v>
      </c>
      <c r="AU1105" s="153" t="s">
        <v>83</v>
      </c>
      <c r="AV1105" s="12" t="s">
        <v>85</v>
      </c>
      <c r="AW1105" s="12" t="s">
        <v>32</v>
      </c>
      <c r="AX1105" s="12" t="s">
        <v>76</v>
      </c>
      <c r="AY1105" s="153" t="s">
        <v>375</v>
      </c>
    </row>
    <row r="1106" spans="2:65" s="12" customFormat="1" ht="11.25" x14ac:dyDescent="0.2">
      <c r="B1106" s="151"/>
      <c r="D1106" s="152" t="s">
        <v>384</v>
      </c>
      <c r="E1106" s="153" t="s">
        <v>1</v>
      </c>
      <c r="F1106" s="154" t="s">
        <v>83</v>
      </c>
      <c r="H1106" s="155">
        <v>1</v>
      </c>
      <c r="I1106" s="156"/>
      <c r="L1106" s="151"/>
      <c r="M1106" s="157"/>
      <c r="T1106" s="158"/>
      <c r="AT1106" s="153" t="s">
        <v>384</v>
      </c>
      <c r="AU1106" s="153" t="s">
        <v>83</v>
      </c>
      <c r="AV1106" s="12" t="s">
        <v>85</v>
      </c>
      <c r="AW1106" s="12" t="s">
        <v>32</v>
      </c>
      <c r="AX1106" s="12" t="s">
        <v>76</v>
      </c>
      <c r="AY1106" s="153" t="s">
        <v>375</v>
      </c>
    </row>
    <row r="1107" spans="2:65" s="12" customFormat="1" ht="11.25" x14ac:dyDescent="0.2">
      <c r="B1107" s="151"/>
      <c r="D1107" s="152" t="s">
        <v>384</v>
      </c>
      <c r="E1107" s="153" t="s">
        <v>1</v>
      </c>
      <c r="F1107" s="154" t="s">
        <v>83</v>
      </c>
      <c r="H1107" s="155">
        <v>1</v>
      </c>
      <c r="I1107" s="156"/>
      <c r="L1107" s="151"/>
      <c r="M1107" s="157"/>
      <c r="T1107" s="158"/>
      <c r="AT1107" s="153" t="s">
        <v>384</v>
      </c>
      <c r="AU1107" s="153" t="s">
        <v>83</v>
      </c>
      <c r="AV1107" s="12" t="s">
        <v>85</v>
      </c>
      <c r="AW1107" s="12" t="s">
        <v>32</v>
      </c>
      <c r="AX1107" s="12" t="s">
        <v>76</v>
      </c>
      <c r="AY1107" s="153" t="s">
        <v>375</v>
      </c>
    </row>
    <row r="1108" spans="2:65" s="13" customFormat="1" ht="11.25" x14ac:dyDescent="0.2">
      <c r="B1108" s="159"/>
      <c r="D1108" s="152" t="s">
        <v>384</v>
      </c>
      <c r="E1108" s="160" t="s">
        <v>1</v>
      </c>
      <c r="F1108" s="161" t="s">
        <v>387</v>
      </c>
      <c r="H1108" s="162">
        <v>7</v>
      </c>
      <c r="I1108" s="163"/>
      <c r="L1108" s="159"/>
      <c r="M1108" s="164"/>
      <c r="T1108" s="165"/>
      <c r="AT1108" s="160" t="s">
        <v>384</v>
      </c>
      <c r="AU1108" s="160" t="s">
        <v>83</v>
      </c>
      <c r="AV1108" s="13" t="s">
        <v>382</v>
      </c>
      <c r="AW1108" s="13" t="s">
        <v>32</v>
      </c>
      <c r="AX1108" s="13" t="s">
        <v>83</v>
      </c>
      <c r="AY1108" s="160" t="s">
        <v>375</v>
      </c>
    </row>
    <row r="1109" spans="2:65" s="1" customFormat="1" ht="33" customHeight="1" x14ac:dyDescent="0.2">
      <c r="B1109" s="32"/>
      <c r="C1109" s="138" t="s">
        <v>1262</v>
      </c>
      <c r="D1109" s="138" t="s">
        <v>377</v>
      </c>
      <c r="E1109" s="139" t="s">
        <v>3194</v>
      </c>
      <c r="F1109" s="140" t="s">
        <v>3195</v>
      </c>
      <c r="G1109" s="141" t="s">
        <v>631</v>
      </c>
      <c r="H1109" s="142">
        <v>8</v>
      </c>
      <c r="I1109" s="143"/>
      <c r="J1109" s="144">
        <f>ROUND(I1109*H1109,2)</f>
        <v>0</v>
      </c>
      <c r="K1109" s="140" t="s">
        <v>381</v>
      </c>
      <c r="L1109" s="32"/>
      <c r="M1109" s="145" t="s">
        <v>1</v>
      </c>
      <c r="N1109" s="146" t="s">
        <v>41</v>
      </c>
      <c r="P1109" s="147">
        <f>O1109*H1109</f>
        <v>0</v>
      </c>
      <c r="Q1109" s="147">
        <v>0</v>
      </c>
      <c r="R1109" s="147">
        <f>Q1109*H1109</f>
        <v>0</v>
      </c>
      <c r="S1109" s="147">
        <v>0</v>
      </c>
      <c r="T1109" s="148">
        <f>S1109*H1109</f>
        <v>0</v>
      </c>
      <c r="AR1109" s="149" t="s">
        <v>382</v>
      </c>
      <c r="AT1109" s="149" t="s">
        <v>377</v>
      </c>
      <c r="AU1109" s="149" t="s">
        <v>83</v>
      </c>
      <c r="AY1109" s="17" t="s">
        <v>375</v>
      </c>
      <c r="BE1109" s="150">
        <f>IF(N1109="základní",J1109,0)</f>
        <v>0</v>
      </c>
      <c r="BF1109" s="150">
        <f>IF(N1109="snížená",J1109,0)</f>
        <v>0</v>
      </c>
      <c r="BG1109" s="150">
        <f>IF(N1109="zákl. přenesená",J1109,0)</f>
        <v>0</v>
      </c>
      <c r="BH1109" s="150">
        <f>IF(N1109="sníž. přenesená",J1109,0)</f>
        <v>0</v>
      </c>
      <c r="BI1109" s="150">
        <f>IF(N1109="nulová",J1109,0)</f>
        <v>0</v>
      </c>
      <c r="BJ1109" s="17" t="s">
        <v>83</v>
      </c>
      <c r="BK1109" s="150">
        <f>ROUND(I1109*H1109,2)</f>
        <v>0</v>
      </c>
      <c r="BL1109" s="17" t="s">
        <v>382</v>
      </c>
      <c r="BM1109" s="149" t="s">
        <v>6148</v>
      </c>
    </row>
    <row r="1110" spans="2:65" s="12" customFormat="1" ht="11.25" x14ac:dyDescent="0.2">
      <c r="B1110" s="151"/>
      <c r="D1110" s="152" t="s">
        <v>384</v>
      </c>
      <c r="E1110" s="153" t="s">
        <v>1</v>
      </c>
      <c r="F1110" s="154" t="s">
        <v>83</v>
      </c>
      <c r="H1110" s="155">
        <v>1</v>
      </c>
      <c r="I1110" s="156"/>
      <c r="L1110" s="151"/>
      <c r="M1110" s="157"/>
      <c r="T1110" s="158"/>
      <c r="AT1110" s="153" t="s">
        <v>384</v>
      </c>
      <c r="AU1110" s="153" t="s">
        <v>83</v>
      </c>
      <c r="AV1110" s="12" t="s">
        <v>85</v>
      </c>
      <c r="AW1110" s="12" t="s">
        <v>32</v>
      </c>
      <c r="AX1110" s="12" t="s">
        <v>76</v>
      </c>
      <c r="AY1110" s="153" t="s">
        <v>375</v>
      </c>
    </row>
    <row r="1111" spans="2:65" s="12" customFormat="1" ht="11.25" x14ac:dyDescent="0.2">
      <c r="B1111" s="151"/>
      <c r="D1111" s="152" t="s">
        <v>384</v>
      </c>
      <c r="E1111" s="153" t="s">
        <v>1</v>
      </c>
      <c r="F1111" s="154" t="s">
        <v>83</v>
      </c>
      <c r="H1111" s="155">
        <v>1</v>
      </c>
      <c r="I1111" s="156"/>
      <c r="L1111" s="151"/>
      <c r="M1111" s="157"/>
      <c r="T1111" s="158"/>
      <c r="AT1111" s="153" t="s">
        <v>384</v>
      </c>
      <c r="AU1111" s="153" t="s">
        <v>83</v>
      </c>
      <c r="AV1111" s="12" t="s">
        <v>85</v>
      </c>
      <c r="AW1111" s="12" t="s">
        <v>32</v>
      </c>
      <c r="AX1111" s="12" t="s">
        <v>76</v>
      </c>
      <c r="AY1111" s="153" t="s">
        <v>375</v>
      </c>
    </row>
    <row r="1112" spans="2:65" s="12" customFormat="1" ht="11.25" x14ac:dyDescent="0.2">
      <c r="B1112" s="151"/>
      <c r="D1112" s="152" t="s">
        <v>384</v>
      </c>
      <c r="E1112" s="153" t="s">
        <v>1</v>
      </c>
      <c r="F1112" s="154" t="s">
        <v>83</v>
      </c>
      <c r="H1112" s="155">
        <v>1</v>
      </c>
      <c r="I1112" s="156"/>
      <c r="L1112" s="151"/>
      <c r="M1112" s="157"/>
      <c r="T1112" s="158"/>
      <c r="AT1112" s="153" t="s">
        <v>384</v>
      </c>
      <c r="AU1112" s="153" t="s">
        <v>83</v>
      </c>
      <c r="AV1112" s="12" t="s">
        <v>85</v>
      </c>
      <c r="AW1112" s="12" t="s">
        <v>32</v>
      </c>
      <c r="AX1112" s="12" t="s">
        <v>76</v>
      </c>
      <c r="AY1112" s="153" t="s">
        <v>375</v>
      </c>
    </row>
    <row r="1113" spans="2:65" s="12" customFormat="1" ht="11.25" x14ac:dyDescent="0.2">
      <c r="B1113" s="151"/>
      <c r="D1113" s="152" t="s">
        <v>384</v>
      </c>
      <c r="E1113" s="153" t="s">
        <v>1</v>
      </c>
      <c r="F1113" s="154" t="s">
        <v>83</v>
      </c>
      <c r="H1113" s="155">
        <v>1</v>
      </c>
      <c r="I1113" s="156"/>
      <c r="L1113" s="151"/>
      <c r="M1113" s="157"/>
      <c r="T1113" s="158"/>
      <c r="AT1113" s="153" t="s">
        <v>384</v>
      </c>
      <c r="AU1113" s="153" t="s">
        <v>83</v>
      </c>
      <c r="AV1113" s="12" t="s">
        <v>85</v>
      </c>
      <c r="AW1113" s="12" t="s">
        <v>32</v>
      </c>
      <c r="AX1113" s="12" t="s">
        <v>76</v>
      </c>
      <c r="AY1113" s="153" t="s">
        <v>375</v>
      </c>
    </row>
    <row r="1114" spans="2:65" s="12" customFormat="1" ht="11.25" x14ac:dyDescent="0.2">
      <c r="B1114" s="151"/>
      <c r="D1114" s="152" t="s">
        <v>384</v>
      </c>
      <c r="E1114" s="153" t="s">
        <v>1</v>
      </c>
      <c r="F1114" s="154" t="s">
        <v>83</v>
      </c>
      <c r="H1114" s="155">
        <v>1</v>
      </c>
      <c r="I1114" s="156"/>
      <c r="L1114" s="151"/>
      <c r="M1114" s="157"/>
      <c r="T1114" s="158"/>
      <c r="AT1114" s="153" t="s">
        <v>384</v>
      </c>
      <c r="AU1114" s="153" t="s">
        <v>83</v>
      </c>
      <c r="AV1114" s="12" t="s">
        <v>85</v>
      </c>
      <c r="AW1114" s="12" t="s">
        <v>32</v>
      </c>
      <c r="AX1114" s="12" t="s">
        <v>76</v>
      </c>
      <c r="AY1114" s="153" t="s">
        <v>375</v>
      </c>
    </row>
    <row r="1115" spans="2:65" s="12" customFormat="1" ht="11.25" x14ac:dyDescent="0.2">
      <c r="B1115" s="151"/>
      <c r="D1115" s="152" t="s">
        <v>384</v>
      </c>
      <c r="E1115" s="153" t="s">
        <v>1</v>
      </c>
      <c r="F1115" s="154" t="s">
        <v>83</v>
      </c>
      <c r="H1115" s="155">
        <v>1</v>
      </c>
      <c r="I1115" s="156"/>
      <c r="L1115" s="151"/>
      <c r="M1115" s="157"/>
      <c r="T1115" s="158"/>
      <c r="AT1115" s="153" t="s">
        <v>384</v>
      </c>
      <c r="AU1115" s="153" t="s">
        <v>83</v>
      </c>
      <c r="AV1115" s="12" t="s">
        <v>85</v>
      </c>
      <c r="AW1115" s="12" t="s">
        <v>32</v>
      </c>
      <c r="AX1115" s="12" t="s">
        <v>76</v>
      </c>
      <c r="AY1115" s="153" t="s">
        <v>375</v>
      </c>
    </row>
    <row r="1116" spans="2:65" s="12" customFormat="1" ht="11.25" x14ac:dyDescent="0.2">
      <c r="B1116" s="151"/>
      <c r="D1116" s="152" t="s">
        <v>384</v>
      </c>
      <c r="E1116" s="153" t="s">
        <v>1</v>
      </c>
      <c r="F1116" s="154" t="s">
        <v>83</v>
      </c>
      <c r="H1116" s="155">
        <v>1</v>
      </c>
      <c r="I1116" s="156"/>
      <c r="L1116" s="151"/>
      <c r="M1116" s="157"/>
      <c r="T1116" s="158"/>
      <c r="AT1116" s="153" t="s">
        <v>384</v>
      </c>
      <c r="AU1116" s="153" t="s">
        <v>83</v>
      </c>
      <c r="AV1116" s="12" t="s">
        <v>85</v>
      </c>
      <c r="AW1116" s="12" t="s">
        <v>32</v>
      </c>
      <c r="AX1116" s="12" t="s">
        <v>76</v>
      </c>
      <c r="AY1116" s="153" t="s">
        <v>375</v>
      </c>
    </row>
    <row r="1117" spans="2:65" s="12" customFormat="1" ht="11.25" x14ac:dyDescent="0.2">
      <c r="B1117" s="151"/>
      <c r="D1117" s="152" t="s">
        <v>384</v>
      </c>
      <c r="E1117" s="153" t="s">
        <v>1</v>
      </c>
      <c r="F1117" s="154" t="s">
        <v>83</v>
      </c>
      <c r="H1117" s="155">
        <v>1</v>
      </c>
      <c r="I1117" s="156"/>
      <c r="L1117" s="151"/>
      <c r="M1117" s="157"/>
      <c r="T1117" s="158"/>
      <c r="AT1117" s="153" t="s">
        <v>384</v>
      </c>
      <c r="AU1117" s="153" t="s">
        <v>83</v>
      </c>
      <c r="AV1117" s="12" t="s">
        <v>85</v>
      </c>
      <c r="AW1117" s="12" t="s">
        <v>32</v>
      </c>
      <c r="AX1117" s="12" t="s">
        <v>76</v>
      </c>
      <c r="AY1117" s="153" t="s">
        <v>375</v>
      </c>
    </row>
    <row r="1118" spans="2:65" s="13" customFormat="1" ht="11.25" x14ac:dyDescent="0.2">
      <c r="B1118" s="159"/>
      <c r="D1118" s="152" t="s">
        <v>384</v>
      </c>
      <c r="E1118" s="160" t="s">
        <v>1</v>
      </c>
      <c r="F1118" s="161" t="s">
        <v>387</v>
      </c>
      <c r="H1118" s="162">
        <v>8</v>
      </c>
      <c r="I1118" s="163"/>
      <c r="L1118" s="159"/>
      <c r="M1118" s="164"/>
      <c r="T1118" s="165"/>
      <c r="AT1118" s="160" t="s">
        <v>384</v>
      </c>
      <c r="AU1118" s="160" t="s">
        <v>83</v>
      </c>
      <c r="AV1118" s="13" t="s">
        <v>382</v>
      </c>
      <c r="AW1118" s="13" t="s">
        <v>32</v>
      </c>
      <c r="AX1118" s="13" t="s">
        <v>83</v>
      </c>
      <c r="AY1118" s="160" t="s">
        <v>375</v>
      </c>
    </row>
    <row r="1119" spans="2:65" s="1" customFormat="1" ht="16.5" customHeight="1" x14ac:dyDescent="0.2">
      <c r="B1119" s="32"/>
      <c r="C1119" s="138" t="s">
        <v>1273</v>
      </c>
      <c r="D1119" s="138" t="s">
        <v>377</v>
      </c>
      <c r="E1119" s="139" t="s">
        <v>3203</v>
      </c>
      <c r="F1119" s="140" t="s">
        <v>3204</v>
      </c>
      <c r="G1119" s="141" t="s">
        <v>641</v>
      </c>
      <c r="H1119" s="142">
        <v>316</v>
      </c>
      <c r="I1119" s="143"/>
      <c r="J1119" s="144">
        <f>ROUND(I1119*H1119,2)</f>
        <v>0</v>
      </c>
      <c r="K1119" s="140" t="s">
        <v>381</v>
      </c>
      <c r="L1119" s="32"/>
      <c r="M1119" s="145" t="s">
        <v>1</v>
      </c>
      <c r="N1119" s="146" t="s">
        <v>41</v>
      </c>
      <c r="P1119" s="147">
        <f>O1119*H1119</f>
        <v>0</v>
      </c>
      <c r="Q1119" s="147">
        <v>0</v>
      </c>
      <c r="R1119" s="147">
        <f>Q1119*H1119</f>
        <v>0</v>
      </c>
      <c r="S1119" s="147">
        <v>0</v>
      </c>
      <c r="T1119" s="148">
        <f>S1119*H1119</f>
        <v>0</v>
      </c>
      <c r="AR1119" s="149" t="s">
        <v>382</v>
      </c>
      <c r="AT1119" s="149" t="s">
        <v>377</v>
      </c>
      <c r="AU1119" s="149" t="s">
        <v>83</v>
      </c>
      <c r="AY1119" s="17" t="s">
        <v>375</v>
      </c>
      <c r="BE1119" s="150">
        <f>IF(N1119="základní",J1119,0)</f>
        <v>0</v>
      </c>
      <c r="BF1119" s="150">
        <f>IF(N1119="snížená",J1119,0)</f>
        <v>0</v>
      </c>
      <c r="BG1119" s="150">
        <f>IF(N1119="zákl. přenesená",J1119,0)</f>
        <v>0</v>
      </c>
      <c r="BH1119" s="150">
        <f>IF(N1119="sníž. přenesená",J1119,0)</f>
        <v>0</v>
      </c>
      <c r="BI1119" s="150">
        <f>IF(N1119="nulová",J1119,0)</f>
        <v>0</v>
      </c>
      <c r="BJ1119" s="17" t="s">
        <v>83</v>
      </c>
      <c r="BK1119" s="150">
        <f>ROUND(I1119*H1119,2)</f>
        <v>0</v>
      </c>
      <c r="BL1119" s="17" t="s">
        <v>382</v>
      </c>
      <c r="BM1119" s="149" t="s">
        <v>6149</v>
      </c>
    </row>
    <row r="1120" spans="2:65" s="12" customFormat="1" ht="11.25" x14ac:dyDescent="0.2">
      <c r="B1120" s="151"/>
      <c r="D1120" s="152" t="s">
        <v>384</v>
      </c>
      <c r="E1120" s="153" t="s">
        <v>1</v>
      </c>
      <c r="F1120" s="154" t="s">
        <v>463</v>
      </c>
      <c r="H1120" s="155">
        <v>12</v>
      </c>
      <c r="I1120" s="156"/>
      <c r="L1120" s="151"/>
      <c r="M1120" s="157"/>
      <c r="T1120" s="158"/>
      <c r="AT1120" s="153" t="s">
        <v>384</v>
      </c>
      <c r="AU1120" s="153" t="s">
        <v>83</v>
      </c>
      <c r="AV1120" s="12" t="s">
        <v>85</v>
      </c>
      <c r="AW1120" s="12" t="s">
        <v>32</v>
      </c>
      <c r="AX1120" s="12" t="s">
        <v>76</v>
      </c>
      <c r="AY1120" s="153" t="s">
        <v>375</v>
      </c>
    </row>
    <row r="1121" spans="2:65" s="12" customFormat="1" ht="11.25" x14ac:dyDescent="0.2">
      <c r="B1121" s="151"/>
      <c r="D1121" s="152" t="s">
        <v>384</v>
      </c>
      <c r="E1121" s="153" t="s">
        <v>1</v>
      </c>
      <c r="F1121" s="154" t="s">
        <v>404</v>
      </c>
      <c r="H1121" s="155">
        <v>5</v>
      </c>
      <c r="I1121" s="156"/>
      <c r="L1121" s="151"/>
      <c r="M1121" s="157"/>
      <c r="T1121" s="158"/>
      <c r="AT1121" s="153" t="s">
        <v>384</v>
      </c>
      <c r="AU1121" s="153" t="s">
        <v>83</v>
      </c>
      <c r="AV1121" s="12" t="s">
        <v>85</v>
      </c>
      <c r="AW1121" s="12" t="s">
        <v>32</v>
      </c>
      <c r="AX1121" s="12" t="s">
        <v>76</v>
      </c>
      <c r="AY1121" s="153" t="s">
        <v>375</v>
      </c>
    </row>
    <row r="1122" spans="2:65" s="12" customFormat="1" ht="11.25" x14ac:dyDescent="0.2">
      <c r="B1122" s="151"/>
      <c r="D1122" s="152" t="s">
        <v>384</v>
      </c>
      <c r="E1122" s="153" t="s">
        <v>1</v>
      </c>
      <c r="F1122" s="154" t="s">
        <v>404</v>
      </c>
      <c r="H1122" s="155">
        <v>5</v>
      </c>
      <c r="I1122" s="156"/>
      <c r="L1122" s="151"/>
      <c r="M1122" s="157"/>
      <c r="T1122" s="158"/>
      <c r="AT1122" s="153" t="s">
        <v>384</v>
      </c>
      <c r="AU1122" s="153" t="s">
        <v>83</v>
      </c>
      <c r="AV1122" s="12" t="s">
        <v>85</v>
      </c>
      <c r="AW1122" s="12" t="s">
        <v>32</v>
      </c>
      <c r="AX1122" s="12" t="s">
        <v>76</v>
      </c>
      <c r="AY1122" s="153" t="s">
        <v>375</v>
      </c>
    </row>
    <row r="1123" spans="2:65" s="12" customFormat="1" ht="11.25" x14ac:dyDescent="0.2">
      <c r="B1123" s="151"/>
      <c r="D1123" s="152" t="s">
        <v>384</v>
      </c>
      <c r="E1123" s="153" t="s">
        <v>1</v>
      </c>
      <c r="F1123" s="154" t="s">
        <v>822</v>
      </c>
      <c r="H1123" s="155">
        <v>64</v>
      </c>
      <c r="I1123" s="156"/>
      <c r="L1123" s="151"/>
      <c r="M1123" s="157"/>
      <c r="T1123" s="158"/>
      <c r="AT1123" s="153" t="s">
        <v>384</v>
      </c>
      <c r="AU1123" s="153" t="s">
        <v>83</v>
      </c>
      <c r="AV1123" s="12" t="s">
        <v>85</v>
      </c>
      <c r="AW1123" s="12" t="s">
        <v>32</v>
      </c>
      <c r="AX1123" s="12" t="s">
        <v>76</v>
      </c>
      <c r="AY1123" s="153" t="s">
        <v>375</v>
      </c>
    </row>
    <row r="1124" spans="2:65" s="12" customFormat="1" ht="11.25" x14ac:dyDescent="0.2">
      <c r="B1124" s="151"/>
      <c r="D1124" s="152" t="s">
        <v>384</v>
      </c>
      <c r="E1124" s="153" t="s">
        <v>1</v>
      </c>
      <c r="F1124" s="154" t="s">
        <v>473</v>
      </c>
      <c r="H1124" s="155">
        <v>14</v>
      </c>
      <c r="I1124" s="156"/>
      <c r="L1124" s="151"/>
      <c r="M1124" s="157"/>
      <c r="T1124" s="158"/>
      <c r="AT1124" s="153" t="s">
        <v>384</v>
      </c>
      <c r="AU1124" s="153" t="s">
        <v>83</v>
      </c>
      <c r="AV1124" s="12" t="s">
        <v>85</v>
      </c>
      <c r="AW1124" s="12" t="s">
        <v>32</v>
      </c>
      <c r="AX1124" s="12" t="s">
        <v>76</v>
      </c>
      <c r="AY1124" s="153" t="s">
        <v>375</v>
      </c>
    </row>
    <row r="1125" spans="2:65" s="12" customFormat="1" ht="11.25" x14ac:dyDescent="0.2">
      <c r="B1125" s="151"/>
      <c r="D1125" s="152" t="s">
        <v>384</v>
      </c>
      <c r="E1125" s="153" t="s">
        <v>1</v>
      </c>
      <c r="F1125" s="154" t="s">
        <v>554</v>
      </c>
      <c r="H1125" s="155">
        <v>25</v>
      </c>
      <c r="I1125" s="156"/>
      <c r="L1125" s="151"/>
      <c r="M1125" s="157"/>
      <c r="T1125" s="158"/>
      <c r="AT1125" s="153" t="s">
        <v>384</v>
      </c>
      <c r="AU1125" s="153" t="s">
        <v>83</v>
      </c>
      <c r="AV1125" s="12" t="s">
        <v>85</v>
      </c>
      <c r="AW1125" s="12" t="s">
        <v>32</v>
      </c>
      <c r="AX1125" s="12" t="s">
        <v>76</v>
      </c>
      <c r="AY1125" s="153" t="s">
        <v>375</v>
      </c>
    </row>
    <row r="1126" spans="2:65" s="12" customFormat="1" ht="11.25" x14ac:dyDescent="0.2">
      <c r="B1126" s="151"/>
      <c r="D1126" s="152" t="s">
        <v>384</v>
      </c>
      <c r="E1126" s="153" t="s">
        <v>1</v>
      </c>
      <c r="F1126" s="154" t="s">
        <v>822</v>
      </c>
      <c r="H1126" s="155">
        <v>64</v>
      </c>
      <c r="I1126" s="156"/>
      <c r="L1126" s="151"/>
      <c r="M1126" s="157"/>
      <c r="T1126" s="158"/>
      <c r="AT1126" s="153" t="s">
        <v>384</v>
      </c>
      <c r="AU1126" s="153" t="s">
        <v>83</v>
      </c>
      <c r="AV1126" s="12" t="s">
        <v>85</v>
      </c>
      <c r="AW1126" s="12" t="s">
        <v>32</v>
      </c>
      <c r="AX1126" s="12" t="s">
        <v>76</v>
      </c>
      <c r="AY1126" s="153" t="s">
        <v>375</v>
      </c>
    </row>
    <row r="1127" spans="2:65" s="12" customFormat="1" ht="11.25" x14ac:dyDescent="0.2">
      <c r="B1127" s="151"/>
      <c r="D1127" s="152" t="s">
        <v>384</v>
      </c>
      <c r="E1127" s="153" t="s">
        <v>1</v>
      </c>
      <c r="F1127" s="154" t="s">
        <v>719</v>
      </c>
      <c r="H1127" s="155">
        <v>51</v>
      </c>
      <c r="I1127" s="156"/>
      <c r="L1127" s="151"/>
      <c r="M1127" s="157"/>
      <c r="T1127" s="158"/>
      <c r="AT1127" s="153" t="s">
        <v>384</v>
      </c>
      <c r="AU1127" s="153" t="s">
        <v>83</v>
      </c>
      <c r="AV1127" s="12" t="s">
        <v>85</v>
      </c>
      <c r="AW1127" s="12" t="s">
        <v>32</v>
      </c>
      <c r="AX1127" s="12" t="s">
        <v>76</v>
      </c>
      <c r="AY1127" s="153" t="s">
        <v>375</v>
      </c>
    </row>
    <row r="1128" spans="2:65" s="12" customFormat="1" ht="11.25" x14ac:dyDescent="0.2">
      <c r="B1128" s="151"/>
      <c r="D1128" s="152" t="s">
        <v>384</v>
      </c>
      <c r="E1128" s="153" t="s">
        <v>1</v>
      </c>
      <c r="F1128" s="154" t="s">
        <v>778</v>
      </c>
      <c r="H1128" s="155">
        <v>56</v>
      </c>
      <c r="I1128" s="156"/>
      <c r="L1128" s="151"/>
      <c r="M1128" s="157"/>
      <c r="T1128" s="158"/>
      <c r="AT1128" s="153" t="s">
        <v>384</v>
      </c>
      <c r="AU1128" s="153" t="s">
        <v>83</v>
      </c>
      <c r="AV1128" s="12" t="s">
        <v>85</v>
      </c>
      <c r="AW1128" s="12" t="s">
        <v>32</v>
      </c>
      <c r="AX1128" s="12" t="s">
        <v>76</v>
      </c>
      <c r="AY1128" s="153" t="s">
        <v>375</v>
      </c>
    </row>
    <row r="1129" spans="2:65" s="12" customFormat="1" ht="11.25" x14ac:dyDescent="0.2">
      <c r="B1129" s="151"/>
      <c r="D1129" s="152" t="s">
        <v>384</v>
      </c>
      <c r="E1129" s="153" t="s">
        <v>1</v>
      </c>
      <c r="F1129" s="154" t="s">
        <v>529</v>
      </c>
      <c r="H1129" s="155">
        <v>20</v>
      </c>
      <c r="I1129" s="156"/>
      <c r="L1129" s="151"/>
      <c r="M1129" s="157"/>
      <c r="T1129" s="158"/>
      <c r="AT1129" s="153" t="s">
        <v>384</v>
      </c>
      <c r="AU1129" s="153" t="s">
        <v>83</v>
      </c>
      <c r="AV1129" s="12" t="s">
        <v>85</v>
      </c>
      <c r="AW1129" s="12" t="s">
        <v>32</v>
      </c>
      <c r="AX1129" s="12" t="s">
        <v>76</v>
      </c>
      <c r="AY1129" s="153" t="s">
        <v>375</v>
      </c>
    </row>
    <row r="1130" spans="2:65" s="13" customFormat="1" ht="11.25" x14ac:dyDescent="0.2">
      <c r="B1130" s="159"/>
      <c r="D1130" s="152" t="s">
        <v>384</v>
      </c>
      <c r="E1130" s="160" t="s">
        <v>1</v>
      </c>
      <c r="F1130" s="161" t="s">
        <v>387</v>
      </c>
      <c r="H1130" s="162">
        <v>316</v>
      </c>
      <c r="I1130" s="163"/>
      <c r="L1130" s="159"/>
      <c r="M1130" s="164"/>
      <c r="T1130" s="165"/>
      <c r="AT1130" s="160" t="s">
        <v>384</v>
      </c>
      <c r="AU1130" s="160" t="s">
        <v>83</v>
      </c>
      <c r="AV1130" s="13" t="s">
        <v>382</v>
      </c>
      <c r="AW1130" s="13" t="s">
        <v>32</v>
      </c>
      <c r="AX1130" s="13" t="s">
        <v>83</v>
      </c>
      <c r="AY1130" s="160" t="s">
        <v>375</v>
      </c>
    </row>
    <row r="1131" spans="2:65" s="1" customFormat="1" ht="24.2" customHeight="1" x14ac:dyDescent="0.2">
      <c r="B1131" s="32"/>
      <c r="C1131" s="138" t="s">
        <v>1280</v>
      </c>
      <c r="D1131" s="138" t="s">
        <v>377</v>
      </c>
      <c r="E1131" s="139" t="s">
        <v>3209</v>
      </c>
      <c r="F1131" s="140" t="s">
        <v>3210</v>
      </c>
      <c r="G1131" s="141" t="s">
        <v>641</v>
      </c>
      <c r="H1131" s="142">
        <v>464</v>
      </c>
      <c r="I1131" s="143"/>
      <c r="J1131" s="144">
        <f>ROUND(I1131*H1131,2)</f>
        <v>0</v>
      </c>
      <c r="K1131" s="140" t="s">
        <v>381</v>
      </c>
      <c r="L1131" s="32"/>
      <c r="M1131" s="145" t="s">
        <v>1</v>
      </c>
      <c r="N1131" s="146" t="s">
        <v>41</v>
      </c>
      <c r="P1131" s="147">
        <f>O1131*H1131</f>
        <v>0</v>
      </c>
      <c r="Q1131" s="147">
        <v>0</v>
      </c>
      <c r="R1131" s="147">
        <f>Q1131*H1131</f>
        <v>0</v>
      </c>
      <c r="S1131" s="147">
        <v>0</v>
      </c>
      <c r="T1131" s="148">
        <f>S1131*H1131</f>
        <v>0</v>
      </c>
      <c r="AR1131" s="149" t="s">
        <v>382</v>
      </c>
      <c r="AT1131" s="149" t="s">
        <v>377</v>
      </c>
      <c r="AU1131" s="149" t="s">
        <v>83</v>
      </c>
      <c r="AY1131" s="17" t="s">
        <v>375</v>
      </c>
      <c r="BE1131" s="150">
        <f>IF(N1131="základní",J1131,0)</f>
        <v>0</v>
      </c>
      <c r="BF1131" s="150">
        <f>IF(N1131="snížená",J1131,0)</f>
        <v>0</v>
      </c>
      <c r="BG1131" s="150">
        <f>IF(N1131="zákl. přenesená",J1131,0)</f>
        <v>0</v>
      </c>
      <c r="BH1131" s="150">
        <f>IF(N1131="sníž. přenesená",J1131,0)</f>
        <v>0</v>
      </c>
      <c r="BI1131" s="150">
        <f>IF(N1131="nulová",J1131,0)</f>
        <v>0</v>
      </c>
      <c r="BJ1131" s="17" t="s">
        <v>83</v>
      </c>
      <c r="BK1131" s="150">
        <f>ROUND(I1131*H1131,2)</f>
        <v>0</v>
      </c>
      <c r="BL1131" s="17" t="s">
        <v>382</v>
      </c>
      <c r="BM1131" s="149" t="s">
        <v>6150</v>
      </c>
    </row>
    <row r="1132" spans="2:65" s="12" customFormat="1" ht="11.25" x14ac:dyDescent="0.2">
      <c r="B1132" s="151"/>
      <c r="D1132" s="152" t="s">
        <v>384</v>
      </c>
      <c r="E1132" s="153" t="s">
        <v>1</v>
      </c>
      <c r="F1132" s="154" t="s">
        <v>529</v>
      </c>
      <c r="H1132" s="155">
        <v>20</v>
      </c>
      <c r="I1132" s="156"/>
      <c r="L1132" s="151"/>
      <c r="M1132" s="157"/>
      <c r="T1132" s="158"/>
      <c r="AT1132" s="153" t="s">
        <v>384</v>
      </c>
      <c r="AU1132" s="153" t="s">
        <v>83</v>
      </c>
      <c r="AV1132" s="12" t="s">
        <v>85</v>
      </c>
      <c r="AW1132" s="12" t="s">
        <v>32</v>
      </c>
      <c r="AX1132" s="12" t="s">
        <v>76</v>
      </c>
      <c r="AY1132" s="153" t="s">
        <v>375</v>
      </c>
    </row>
    <row r="1133" spans="2:65" s="12" customFormat="1" ht="11.25" x14ac:dyDescent="0.2">
      <c r="B1133" s="151"/>
      <c r="D1133" s="152" t="s">
        <v>384</v>
      </c>
      <c r="E1133" s="153" t="s">
        <v>1</v>
      </c>
      <c r="F1133" s="154" t="s">
        <v>585</v>
      </c>
      <c r="H1133" s="155">
        <v>32</v>
      </c>
      <c r="I1133" s="156"/>
      <c r="L1133" s="151"/>
      <c r="M1133" s="157"/>
      <c r="T1133" s="158"/>
      <c r="AT1133" s="153" t="s">
        <v>384</v>
      </c>
      <c r="AU1133" s="153" t="s">
        <v>83</v>
      </c>
      <c r="AV1133" s="12" t="s">
        <v>85</v>
      </c>
      <c r="AW1133" s="12" t="s">
        <v>32</v>
      </c>
      <c r="AX1133" s="12" t="s">
        <v>76</v>
      </c>
      <c r="AY1133" s="153" t="s">
        <v>375</v>
      </c>
    </row>
    <row r="1134" spans="2:65" s="12" customFormat="1" ht="11.25" x14ac:dyDescent="0.2">
      <c r="B1134" s="151"/>
      <c r="D1134" s="152" t="s">
        <v>384</v>
      </c>
      <c r="E1134" s="153" t="s">
        <v>1</v>
      </c>
      <c r="F1134" s="154" t="s">
        <v>473</v>
      </c>
      <c r="H1134" s="155">
        <v>14</v>
      </c>
      <c r="I1134" s="156"/>
      <c r="L1134" s="151"/>
      <c r="M1134" s="157"/>
      <c r="T1134" s="158"/>
      <c r="AT1134" s="153" t="s">
        <v>384</v>
      </c>
      <c r="AU1134" s="153" t="s">
        <v>83</v>
      </c>
      <c r="AV1134" s="12" t="s">
        <v>85</v>
      </c>
      <c r="AW1134" s="12" t="s">
        <v>32</v>
      </c>
      <c r="AX1134" s="12" t="s">
        <v>76</v>
      </c>
      <c r="AY1134" s="153" t="s">
        <v>375</v>
      </c>
    </row>
    <row r="1135" spans="2:65" s="12" customFormat="1" ht="11.25" x14ac:dyDescent="0.2">
      <c r="B1135" s="151"/>
      <c r="D1135" s="152" t="s">
        <v>384</v>
      </c>
      <c r="E1135" s="153" t="s">
        <v>1</v>
      </c>
      <c r="F1135" s="154" t="s">
        <v>778</v>
      </c>
      <c r="H1135" s="155">
        <v>56</v>
      </c>
      <c r="I1135" s="156"/>
      <c r="L1135" s="151"/>
      <c r="M1135" s="157"/>
      <c r="T1135" s="158"/>
      <c r="AT1135" s="153" t="s">
        <v>384</v>
      </c>
      <c r="AU1135" s="153" t="s">
        <v>83</v>
      </c>
      <c r="AV1135" s="12" t="s">
        <v>85</v>
      </c>
      <c r="AW1135" s="12" t="s">
        <v>32</v>
      </c>
      <c r="AX1135" s="12" t="s">
        <v>76</v>
      </c>
      <c r="AY1135" s="153" t="s">
        <v>375</v>
      </c>
    </row>
    <row r="1136" spans="2:65" s="12" customFormat="1" ht="11.25" x14ac:dyDescent="0.2">
      <c r="B1136" s="151"/>
      <c r="D1136" s="152" t="s">
        <v>384</v>
      </c>
      <c r="E1136" s="153" t="s">
        <v>1</v>
      </c>
      <c r="F1136" s="154" t="s">
        <v>7</v>
      </c>
      <c r="H1136" s="155">
        <v>21</v>
      </c>
      <c r="I1136" s="156"/>
      <c r="L1136" s="151"/>
      <c r="M1136" s="157"/>
      <c r="T1136" s="158"/>
      <c r="AT1136" s="153" t="s">
        <v>384</v>
      </c>
      <c r="AU1136" s="153" t="s">
        <v>83</v>
      </c>
      <c r="AV1136" s="12" t="s">
        <v>85</v>
      </c>
      <c r="AW1136" s="12" t="s">
        <v>32</v>
      </c>
      <c r="AX1136" s="12" t="s">
        <v>76</v>
      </c>
      <c r="AY1136" s="153" t="s">
        <v>375</v>
      </c>
    </row>
    <row r="1137" spans="2:65" s="12" customFormat="1" ht="11.25" x14ac:dyDescent="0.2">
      <c r="B1137" s="151"/>
      <c r="D1137" s="152" t="s">
        <v>384</v>
      </c>
      <c r="E1137" s="153" t="s">
        <v>1</v>
      </c>
      <c r="F1137" s="154" t="s">
        <v>778</v>
      </c>
      <c r="H1137" s="155">
        <v>56</v>
      </c>
      <c r="I1137" s="156"/>
      <c r="L1137" s="151"/>
      <c r="M1137" s="157"/>
      <c r="T1137" s="158"/>
      <c r="AT1137" s="153" t="s">
        <v>384</v>
      </c>
      <c r="AU1137" s="153" t="s">
        <v>83</v>
      </c>
      <c r="AV1137" s="12" t="s">
        <v>85</v>
      </c>
      <c r="AW1137" s="12" t="s">
        <v>32</v>
      </c>
      <c r="AX1137" s="12" t="s">
        <v>76</v>
      </c>
      <c r="AY1137" s="153" t="s">
        <v>375</v>
      </c>
    </row>
    <row r="1138" spans="2:65" s="12" customFormat="1" ht="11.25" x14ac:dyDescent="0.2">
      <c r="B1138" s="151"/>
      <c r="D1138" s="152" t="s">
        <v>384</v>
      </c>
      <c r="E1138" s="153" t="s">
        <v>1</v>
      </c>
      <c r="F1138" s="154" t="s">
        <v>549</v>
      </c>
      <c r="H1138" s="155">
        <v>24</v>
      </c>
      <c r="I1138" s="156"/>
      <c r="L1138" s="151"/>
      <c r="M1138" s="157"/>
      <c r="T1138" s="158"/>
      <c r="AT1138" s="153" t="s">
        <v>384</v>
      </c>
      <c r="AU1138" s="153" t="s">
        <v>83</v>
      </c>
      <c r="AV1138" s="12" t="s">
        <v>85</v>
      </c>
      <c r="AW1138" s="12" t="s">
        <v>32</v>
      </c>
      <c r="AX1138" s="12" t="s">
        <v>76</v>
      </c>
      <c r="AY1138" s="153" t="s">
        <v>375</v>
      </c>
    </row>
    <row r="1139" spans="2:65" s="12" customFormat="1" ht="11.25" x14ac:dyDescent="0.2">
      <c r="B1139" s="151"/>
      <c r="D1139" s="152" t="s">
        <v>384</v>
      </c>
      <c r="E1139" s="153" t="s">
        <v>1</v>
      </c>
      <c r="F1139" s="154" t="s">
        <v>778</v>
      </c>
      <c r="H1139" s="155">
        <v>56</v>
      </c>
      <c r="I1139" s="156"/>
      <c r="L1139" s="151"/>
      <c r="M1139" s="157"/>
      <c r="T1139" s="158"/>
      <c r="AT1139" s="153" t="s">
        <v>384</v>
      </c>
      <c r="AU1139" s="153" t="s">
        <v>83</v>
      </c>
      <c r="AV1139" s="12" t="s">
        <v>85</v>
      </c>
      <c r="AW1139" s="12" t="s">
        <v>32</v>
      </c>
      <c r="AX1139" s="12" t="s">
        <v>76</v>
      </c>
      <c r="AY1139" s="153" t="s">
        <v>375</v>
      </c>
    </row>
    <row r="1140" spans="2:65" s="12" customFormat="1" ht="11.25" x14ac:dyDescent="0.2">
      <c r="B1140" s="151"/>
      <c r="D1140" s="152" t="s">
        <v>384</v>
      </c>
      <c r="E1140" s="153" t="s">
        <v>1</v>
      </c>
      <c r="F1140" s="154" t="s">
        <v>7</v>
      </c>
      <c r="H1140" s="155">
        <v>21</v>
      </c>
      <c r="I1140" s="156"/>
      <c r="L1140" s="151"/>
      <c r="M1140" s="157"/>
      <c r="T1140" s="158"/>
      <c r="AT1140" s="153" t="s">
        <v>384</v>
      </c>
      <c r="AU1140" s="153" t="s">
        <v>83</v>
      </c>
      <c r="AV1140" s="12" t="s">
        <v>85</v>
      </c>
      <c r="AW1140" s="12" t="s">
        <v>32</v>
      </c>
      <c r="AX1140" s="12" t="s">
        <v>76</v>
      </c>
      <c r="AY1140" s="153" t="s">
        <v>375</v>
      </c>
    </row>
    <row r="1141" spans="2:65" s="12" customFormat="1" ht="11.25" x14ac:dyDescent="0.2">
      <c r="B1141" s="151"/>
      <c r="D1141" s="152" t="s">
        <v>384</v>
      </c>
      <c r="E1141" s="153" t="s">
        <v>1</v>
      </c>
      <c r="F1141" s="154" t="s">
        <v>822</v>
      </c>
      <c r="H1141" s="155">
        <v>64</v>
      </c>
      <c r="I1141" s="156"/>
      <c r="L1141" s="151"/>
      <c r="M1141" s="157"/>
      <c r="T1141" s="158"/>
      <c r="AT1141" s="153" t="s">
        <v>384</v>
      </c>
      <c r="AU1141" s="153" t="s">
        <v>83</v>
      </c>
      <c r="AV1141" s="12" t="s">
        <v>85</v>
      </c>
      <c r="AW1141" s="12" t="s">
        <v>32</v>
      </c>
      <c r="AX1141" s="12" t="s">
        <v>76</v>
      </c>
      <c r="AY1141" s="153" t="s">
        <v>375</v>
      </c>
    </row>
    <row r="1142" spans="2:65" s="12" customFormat="1" ht="11.25" x14ac:dyDescent="0.2">
      <c r="B1142" s="151"/>
      <c r="D1142" s="152" t="s">
        <v>384</v>
      </c>
      <c r="E1142" s="153" t="s">
        <v>1</v>
      </c>
      <c r="F1142" s="154" t="s">
        <v>992</v>
      </c>
      <c r="H1142" s="155">
        <v>84</v>
      </c>
      <c r="I1142" s="156"/>
      <c r="L1142" s="151"/>
      <c r="M1142" s="157"/>
      <c r="T1142" s="158"/>
      <c r="AT1142" s="153" t="s">
        <v>384</v>
      </c>
      <c r="AU1142" s="153" t="s">
        <v>83</v>
      </c>
      <c r="AV1142" s="12" t="s">
        <v>85</v>
      </c>
      <c r="AW1142" s="12" t="s">
        <v>32</v>
      </c>
      <c r="AX1142" s="12" t="s">
        <v>76</v>
      </c>
      <c r="AY1142" s="153" t="s">
        <v>375</v>
      </c>
    </row>
    <row r="1143" spans="2:65" s="12" customFormat="1" ht="11.25" x14ac:dyDescent="0.2">
      <c r="B1143" s="151"/>
      <c r="D1143" s="152" t="s">
        <v>384</v>
      </c>
      <c r="E1143" s="153" t="s">
        <v>1</v>
      </c>
      <c r="F1143" s="154" t="s">
        <v>85</v>
      </c>
      <c r="H1143" s="155">
        <v>2</v>
      </c>
      <c r="I1143" s="156"/>
      <c r="L1143" s="151"/>
      <c r="M1143" s="157"/>
      <c r="T1143" s="158"/>
      <c r="AT1143" s="153" t="s">
        <v>384</v>
      </c>
      <c r="AU1143" s="153" t="s">
        <v>83</v>
      </c>
      <c r="AV1143" s="12" t="s">
        <v>85</v>
      </c>
      <c r="AW1143" s="12" t="s">
        <v>32</v>
      </c>
      <c r="AX1143" s="12" t="s">
        <v>76</v>
      </c>
      <c r="AY1143" s="153" t="s">
        <v>375</v>
      </c>
    </row>
    <row r="1144" spans="2:65" s="12" customFormat="1" ht="11.25" x14ac:dyDescent="0.2">
      <c r="B1144" s="151"/>
      <c r="D1144" s="152" t="s">
        <v>384</v>
      </c>
      <c r="E1144" s="153" t="s">
        <v>1</v>
      </c>
      <c r="F1144" s="154" t="s">
        <v>473</v>
      </c>
      <c r="H1144" s="155">
        <v>14</v>
      </c>
      <c r="I1144" s="156"/>
      <c r="L1144" s="151"/>
      <c r="M1144" s="157"/>
      <c r="T1144" s="158"/>
      <c r="AT1144" s="153" t="s">
        <v>384</v>
      </c>
      <c r="AU1144" s="153" t="s">
        <v>83</v>
      </c>
      <c r="AV1144" s="12" t="s">
        <v>85</v>
      </c>
      <c r="AW1144" s="12" t="s">
        <v>32</v>
      </c>
      <c r="AX1144" s="12" t="s">
        <v>76</v>
      </c>
      <c r="AY1144" s="153" t="s">
        <v>375</v>
      </c>
    </row>
    <row r="1145" spans="2:65" s="13" customFormat="1" ht="11.25" x14ac:dyDescent="0.2">
      <c r="B1145" s="159"/>
      <c r="D1145" s="152" t="s">
        <v>384</v>
      </c>
      <c r="E1145" s="160" t="s">
        <v>1</v>
      </c>
      <c r="F1145" s="161" t="s">
        <v>387</v>
      </c>
      <c r="H1145" s="162">
        <v>464</v>
      </c>
      <c r="I1145" s="163"/>
      <c r="L1145" s="159"/>
      <c r="M1145" s="164"/>
      <c r="T1145" s="165"/>
      <c r="AT1145" s="160" t="s">
        <v>384</v>
      </c>
      <c r="AU1145" s="160" t="s">
        <v>83</v>
      </c>
      <c r="AV1145" s="13" t="s">
        <v>382</v>
      </c>
      <c r="AW1145" s="13" t="s">
        <v>32</v>
      </c>
      <c r="AX1145" s="13" t="s">
        <v>83</v>
      </c>
      <c r="AY1145" s="160" t="s">
        <v>375</v>
      </c>
    </row>
    <row r="1146" spans="2:65" s="1" customFormat="1" ht="16.5" customHeight="1" x14ac:dyDescent="0.2">
      <c r="B1146" s="32"/>
      <c r="C1146" s="138" t="s">
        <v>1285</v>
      </c>
      <c r="D1146" s="138" t="s">
        <v>377</v>
      </c>
      <c r="E1146" s="139" t="s">
        <v>3212</v>
      </c>
      <c r="F1146" s="140" t="s">
        <v>3213</v>
      </c>
      <c r="G1146" s="141" t="s">
        <v>641</v>
      </c>
      <c r="H1146" s="142">
        <v>980</v>
      </c>
      <c r="I1146" s="143"/>
      <c r="J1146" s="144">
        <f>ROUND(I1146*H1146,2)</f>
        <v>0</v>
      </c>
      <c r="K1146" s="140" t="s">
        <v>381</v>
      </c>
      <c r="L1146" s="32"/>
      <c r="M1146" s="145" t="s">
        <v>1</v>
      </c>
      <c r="N1146" s="146" t="s">
        <v>41</v>
      </c>
      <c r="P1146" s="147">
        <f>O1146*H1146</f>
        <v>0</v>
      </c>
      <c r="Q1146" s="147">
        <v>0</v>
      </c>
      <c r="R1146" s="147">
        <f>Q1146*H1146</f>
        <v>0</v>
      </c>
      <c r="S1146" s="147">
        <v>0</v>
      </c>
      <c r="T1146" s="148">
        <f>S1146*H1146</f>
        <v>0</v>
      </c>
      <c r="AR1146" s="149" t="s">
        <v>382</v>
      </c>
      <c r="AT1146" s="149" t="s">
        <v>377</v>
      </c>
      <c r="AU1146" s="149" t="s">
        <v>83</v>
      </c>
      <c r="AY1146" s="17" t="s">
        <v>375</v>
      </c>
      <c r="BE1146" s="150">
        <f>IF(N1146="základní",J1146,0)</f>
        <v>0</v>
      </c>
      <c r="BF1146" s="150">
        <f>IF(N1146="snížená",J1146,0)</f>
        <v>0</v>
      </c>
      <c r="BG1146" s="150">
        <f>IF(N1146="zákl. přenesená",J1146,0)</f>
        <v>0</v>
      </c>
      <c r="BH1146" s="150">
        <f>IF(N1146="sníž. přenesená",J1146,0)</f>
        <v>0</v>
      </c>
      <c r="BI1146" s="150">
        <f>IF(N1146="nulová",J1146,0)</f>
        <v>0</v>
      </c>
      <c r="BJ1146" s="17" t="s">
        <v>83</v>
      </c>
      <c r="BK1146" s="150">
        <f>ROUND(I1146*H1146,2)</f>
        <v>0</v>
      </c>
      <c r="BL1146" s="17" t="s">
        <v>382</v>
      </c>
      <c r="BM1146" s="149" t="s">
        <v>6151</v>
      </c>
    </row>
    <row r="1147" spans="2:65" s="12" customFormat="1" ht="11.25" x14ac:dyDescent="0.2">
      <c r="B1147" s="151"/>
      <c r="D1147" s="152" t="s">
        <v>384</v>
      </c>
      <c r="E1147" s="153" t="s">
        <v>1</v>
      </c>
      <c r="F1147" s="154" t="s">
        <v>733</v>
      </c>
      <c r="H1147" s="155">
        <v>54</v>
      </c>
      <c r="I1147" s="156"/>
      <c r="L1147" s="151"/>
      <c r="M1147" s="157"/>
      <c r="T1147" s="158"/>
      <c r="AT1147" s="153" t="s">
        <v>384</v>
      </c>
      <c r="AU1147" s="153" t="s">
        <v>83</v>
      </c>
      <c r="AV1147" s="12" t="s">
        <v>85</v>
      </c>
      <c r="AW1147" s="12" t="s">
        <v>32</v>
      </c>
      <c r="AX1147" s="12" t="s">
        <v>76</v>
      </c>
      <c r="AY1147" s="153" t="s">
        <v>375</v>
      </c>
    </row>
    <row r="1148" spans="2:65" s="12" customFormat="1" ht="11.25" x14ac:dyDescent="0.2">
      <c r="B1148" s="151"/>
      <c r="D1148" s="152" t="s">
        <v>384</v>
      </c>
      <c r="E1148" s="153" t="s">
        <v>1</v>
      </c>
      <c r="F1148" s="154" t="s">
        <v>778</v>
      </c>
      <c r="H1148" s="155">
        <v>56</v>
      </c>
      <c r="I1148" s="156"/>
      <c r="L1148" s="151"/>
      <c r="M1148" s="157"/>
      <c r="T1148" s="158"/>
      <c r="AT1148" s="153" t="s">
        <v>384</v>
      </c>
      <c r="AU1148" s="153" t="s">
        <v>83</v>
      </c>
      <c r="AV1148" s="12" t="s">
        <v>85</v>
      </c>
      <c r="AW1148" s="12" t="s">
        <v>32</v>
      </c>
      <c r="AX1148" s="12" t="s">
        <v>76</v>
      </c>
      <c r="AY1148" s="153" t="s">
        <v>375</v>
      </c>
    </row>
    <row r="1149" spans="2:65" s="12" customFormat="1" ht="11.25" x14ac:dyDescent="0.2">
      <c r="B1149" s="151"/>
      <c r="D1149" s="152" t="s">
        <v>384</v>
      </c>
      <c r="E1149" s="153" t="s">
        <v>1</v>
      </c>
      <c r="F1149" s="154" t="s">
        <v>467</v>
      </c>
      <c r="H1149" s="155">
        <v>13</v>
      </c>
      <c r="I1149" s="156"/>
      <c r="L1149" s="151"/>
      <c r="M1149" s="157"/>
      <c r="T1149" s="158"/>
      <c r="AT1149" s="153" t="s">
        <v>384</v>
      </c>
      <c r="AU1149" s="153" t="s">
        <v>83</v>
      </c>
      <c r="AV1149" s="12" t="s">
        <v>85</v>
      </c>
      <c r="AW1149" s="12" t="s">
        <v>32</v>
      </c>
      <c r="AX1149" s="12" t="s">
        <v>76</v>
      </c>
      <c r="AY1149" s="153" t="s">
        <v>375</v>
      </c>
    </row>
    <row r="1150" spans="2:65" s="12" customFormat="1" ht="11.25" x14ac:dyDescent="0.2">
      <c r="B1150" s="151"/>
      <c r="D1150" s="152" t="s">
        <v>384</v>
      </c>
      <c r="E1150" s="153" t="s">
        <v>1</v>
      </c>
      <c r="F1150" s="154" t="s">
        <v>778</v>
      </c>
      <c r="H1150" s="155">
        <v>56</v>
      </c>
      <c r="I1150" s="156"/>
      <c r="L1150" s="151"/>
      <c r="M1150" s="157"/>
      <c r="T1150" s="158"/>
      <c r="AT1150" s="153" t="s">
        <v>384</v>
      </c>
      <c r="AU1150" s="153" t="s">
        <v>83</v>
      </c>
      <c r="AV1150" s="12" t="s">
        <v>85</v>
      </c>
      <c r="AW1150" s="12" t="s">
        <v>32</v>
      </c>
      <c r="AX1150" s="12" t="s">
        <v>76</v>
      </c>
      <c r="AY1150" s="153" t="s">
        <v>375</v>
      </c>
    </row>
    <row r="1151" spans="2:65" s="12" customFormat="1" ht="11.25" x14ac:dyDescent="0.2">
      <c r="B1151" s="151"/>
      <c r="D1151" s="152" t="s">
        <v>384</v>
      </c>
      <c r="E1151" s="153" t="s">
        <v>1</v>
      </c>
      <c r="F1151" s="154" t="s">
        <v>1012</v>
      </c>
      <c r="H1151" s="155">
        <v>87</v>
      </c>
      <c r="I1151" s="156"/>
      <c r="L1151" s="151"/>
      <c r="M1151" s="157"/>
      <c r="T1151" s="158"/>
      <c r="AT1151" s="153" t="s">
        <v>384</v>
      </c>
      <c r="AU1151" s="153" t="s">
        <v>83</v>
      </c>
      <c r="AV1151" s="12" t="s">
        <v>85</v>
      </c>
      <c r="AW1151" s="12" t="s">
        <v>32</v>
      </c>
      <c r="AX1151" s="12" t="s">
        <v>76</v>
      </c>
      <c r="AY1151" s="153" t="s">
        <v>375</v>
      </c>
    </row>
    <row r="1152" spans="2:65" s="12" customFormat="1" ht="11.25" x14ac:dyDescent="0.2">
      <c r="B1152" s="151"/>
      <c r="D1152" s="152" t="s">
        <v>384</v>
      </c>
      <c r="E1152" s="153" t="s">
        <v>1</v>
      </c>
      <c r="F1152" s="154" t="s">
        <v>7</v>
      </c>
      <c r="H1152" s="155">
        <v>21</v>
      </c>
      <c r="I1152" s="156"/>
      <c r="L1152" s="151"/>
      <c r="M1152" s="157"/>
      <c r="T1152" s="158"/>
      <c r="AT1152" s="153" t="s">
        <v>384</v>
      </c>
      <c r="AU1152" s="153" t="s">
        <v>83</v>
      </c>
      <c r="AV1152" s="12" t="s">
        <v>85</v>
      </c>
      <c r="AW1152" s="12" t="s">
        <v>32</v>
      </c>
      <c r="AX1152" s="12" t="s">
        <v>76</v>
      </c>
      <c r="AY1152" s="153" t="s">
        <v>375</v>
      </c>
    </row>
    <row r="1153" spans="2:65" s="12" customFormat="1" ht="11.25" x14ac:dyDescent="0.2">
      <c r="B1153" s="151"/>
      <c r="D1153" s="152" t="s">
        <v>384</v>
      </c>
      <c r="E1153" s="153" t="s">
        <v>1</v>
      </c>
      <c r="F1153" s="154" t="s">
        <v>1097</v>
      </c>
      <c r="H1153" s="155">
        <v>95</v>
      </c>
      <c r="I1153" s="156"/>
      <c r="L1153" s="151"/>
      <c r="M1153" s="157"/>
      <c r="T1153" s="158"/>
      <c r="AT1153" s="153" t="s">
        <v>384</v>
      </c>
      <c r="AU1153" s="153" t="s">
        <v>83</v>
      </c>
      <c r="AV1153" s="12" t="s">
        <v>85</v>
      </c>
      <c r="AW1153" s="12" t="s">
        <v>32</v>
      </c>
      <c r="AX1153" s="12" t="s">
        <v>76</v>
      </c>
      <c r="AY1153" s="153" t="s">
        <v>375</v>
      </c>
    </row>
    <row r="1154" spans="2:65" s="12" customFormat="1" ht="11.25" x14ac:dyDescent="0.2">
      <c r="B1154" s="151"/>
      <c r="D1154" s="152" t="s">
        <v>384</v>
      </c>
      <c r="E1154" s="153" t="s">
        <v>1</v>
      </c>
      <c r="F1154" s="154" t="s">
        <v>809</v>
      </c>
      <c r="H1154" s="155">
        <v>62</v>
      </c>
      <c r="I1154" s="156"/>
      <c r="L1154" s="151"/>
      <c r="M1154" s="157"/>
      <c r="T1154" s="158"/>
      <c r="AT1154" s="153" t="s">
        <v>384</v>
      </c>
      <c r="AU1154" s="153" t="s">
        <v>83</v>
      </c>
      <c r="AV1154" s="12" t="s">
        <v>85</v>
      </c>
      <c r="AW1154" s="12" t="s">
        <v>32</v>
      </c>
      <c r="AX1154" s="12" t="s">
        <v>76</v>
      </c>
      <c r="AY1154" s="153" t="s">
        <v>375</v>
      </c>
    </row>
    <row r="1155" spans="2:65" s="12" customFormat="1" ht="11.25" x14ac:dyDescent="0.2">
      <c r="B1155" s="151"/>
      <c r="D1155" s="152" t="s">
        <v>384</v>
      </c>
      <c r="E1155" s="153" t="s">
        <v>1</v>
      </c>
      <c r="F1155" s="154" t="s">
        <v>947</v>
      </c>
      <c r="H1155" s="155">
        <v>78</v>
      </c>
      <c r="I1155" s="156"/>
      <c r="L1155" s="151"/>
      <c r="M1155" s="157"/>
      <c r="T1155" s="158"/>
      <c r="AT1155" s="153" t="s">
        <v>384</v>
      </c>
      <c r="AU1155" s="153" t="s">
        <v>83</v>
      </c>
      <c r="AV1155" s="12" t="s">
        <v>85</v>
      </c>
      <c r="AW1155" s="12" t="s">
        <v>32</v>
      </c>
      <c r="AX1155" s="12" t="s">
        <v>76</v>
      </c>
      <c r="AY1155" s="153" t="s">
        <v>375</v>
      </c>
    </row>
    <row r="1156" spans="2:65" s="12" customFormat="1" ht="11.25" x14ac:dyDescent="0.2">
      <c r="B1156" s="151"/>
      <c r="D1156" s="152" t="s">
        <v>384</v>
      </c>
      <c r="E1156" s="153" t="s">
        <v>1</v>
      </c>
      <c r="F1156" s="154" t="s">
        <v>1127</v>
      </c>
      <c r="H1156" s="155">
        <v>98</v>
      </c>
      <c r="I1156" s="156"/>
      <c r="L1156" s="151"/>
      <c r="M1156" s="157"/>
      <c r="T1156" s="158"/>
      <c r="AT1156" s="153" t="s">
        <v>384</v>
      </c>
      <c r="AU1156" s="153" t="s">
        <v>83</v>
      </c>
      <c r="AV1156" s="12" t="s">
        <v>85</v>
      </c>
      <c r="AW1156" s="12" t="s">
        <v>32</v>
      </c>
      <c r="AX1156" s="12" t="s">
        <v>76</v>
      </c>
      <c r="AY1156" s="153" t="s">
        <v>375</v>
      </c>
    </row>
    <row r="1157" spans="2:65" s="12" customFormat="1" ht="11.25" x14ac:dyDescent="0.2">
      <c r="B1157" s="151"/>
      <c r="D1157" s="152" t="s">
        <v>384</v>
      </c>
      <c r="E1157" s="153" t="s">
        <v>1</v>
      </c>
      <c r="F1157" s="154" t="s">
        <v>700</v>
      </c>
      <c r="H1157" s="155">
        <v>48</v>
      </c>
      <c r="I1157" s="156"/>
      <c r="L1157" s="151"/>
      <c r="M1157" s="157"/>
      <c r="T1157" s="158"/>
      <c r="AT1157" s="153" t="s">
        <v>384</v>
      </c>
      <c r="AU1157" s="153" t="s">
        <v>83</v>
      </c>
      <c r="AV1157" s="12" t="s">
        <v>85</v>
      </c>
      <c r="AW1157" s="12" t="s">
        <v>32</v>
      </c>
      <c r="AX1157" s="12" t="s">
        <v>76</v>
      </c>
      <c r="AY1157" s="153" t="s">
        <v>375</v>
      </c>
    </row>
    <row r="1158" spans="2:65" s="12" customFormat="1" ht="11.25" x14ac:dyDescent="0.2">
      <c r="B1158" s="151"/>
      <c r="D1158" s="152" t="s">
        <v>384</v>
      </c>
      <c r="E1158" s="153" t="s">
        <v>1</v>
      </c>
      <c r="F1158" s="154" t="s">
        <v>947</v>
      </c>
      <c r="H1158" s="155">
        <v>78</v>
      </c>
      <c r="I1158" s="156"/>
      <c r="L1158" s="151"/>
      <c r="M1158" s="157"/>
      <c r="T1158" s="158"/>
      <c r="AT1158" s="153" t="s">
        <v>384</v>
      </c>
      <c r="AU1158" s="153" t="s">
        <v>83</v>
      </c>
      <c r="AV1158" s="12" t="s">
        <v>85</v>
      </c>
      <c r="AW1158" s="12" t="s">
        <v>32</v>
      </c>
      <c r="AX1158" s="12" t="s">
        <v>76</v>
      </c>
      <c r="AY1158" s="153" t="s">
        <v>375</v>
      </c>
    </row>
    <row r="1159" spans="2:65" s="12" customFormat="1" ht="11.25" x14ac:dyDescent="0.2">
      <c r="B1159" s="151"/>
      <c r="D1159" s="152" t="s">
        <v>384</v>
      </c>
      <c r="E1159" s="153" t="s">
        <v>1</v>
      </c>
      <c r="F1159" s="154" t="s">
        <v>778</v>
      </c>
      <c r="H1159" s="155">
        <v>56</v>
      </c>
      <c r="I1159" s="156"/>
      <c r="L1159" s="151"/>
      <c r="M1159" s="157"/>
      <c r="T1159" s="158"/>
      <c r="AT1159" s="153" t="s">
        <v>384</v>
      </c>
      <c r="AU1159" s="153" t="s">
        <v>83</v>
      </c>
      <c r="AV1159" s="12" t="s">
        <v>85</v>
      </c>
      <c r="AW1159" s="12" t="s">
        <v>32</v>
      </c>
      <c r="AX1159" s="12" t="s">
        <v>76</v>
      </c>
      <c r="AY1159" s="153" t="s">
        <v>375</v>
      </c>
    </row>
    <row r="1160" spans="2:65" s="12" customFormat="1" ht="11.25" x14ac:dyDescent="0.2">
      <c r="B1160" s="151"/>
      <c r="D1160" s="152" t="s">
        <v>384</v>
      </c>
      <c r="E1160" s="153" t="s">
        <v>1</v>
      </c>
      <c r="F1160" s="154" t="s">
        <v>688</v>
      </c>
      <c r="H1160" s="155">
        <v>45</v>
      </c>
      <c r="I1160" s="156"/>
      <c r="L1160" s="151"/>
      <c r="M1160" s="157"/>
      <c r="T1160" s="158"/>
      <c r="AT1160" s="153" t="s">
        <v>384</v>
      </c>
      <c r="AU1160" s="153" t="s">
        <v>83</v>
      </c>
      <c r="AV1160" s="12" t="s">
        <v>85</v>
      </c>
      <c r="AW1160" s="12" t="s">
        <v>32</v>
      </c>
      <c r="AX1160" s="12" t="s">
        <v>76</v>
      </c>
      <c r="AY1160" s="153" t="s">
        <v>375</v>
      </c>
    </row>
    <row r="1161" spans="2:65" s="12" customFormat="1" ht="11.25" x14ac:dyDescent="0.2">
      <c r="B1161" s="151"/>
      <c r="D1161" s="152" t="s">
        <v>384</v>
      </c>
      <c r="E1161" s="153" t="s">
        <v>1</v>
      </c>
      <c r="F1161" s="154" t="s">
        <v>688</v>
      </c>
      <c r="H1161" s="155">
        <v>45</v>
      </c>
      <c r="I1161" s="156"/>
      <c r="L1161" s="151"/>
      <c r="M1161" s="157"/>
      <c r="T1161" s="158"/>
      <c r="AT1161" s="153" t="s">
        <v>384</v>
      </c>
      <c r="AU1161" s="153" t="s">
        <v>83</v>
      </c>
      <c r="AV1161" s="12" t="s">
        <v>85</v>
      </c>
      <c r="AW1161" s="12" t="s">
        <v>32</v>
      </c>
      <c r="AX1161" s="12" t="s">
        <v>76</v>
      </c>
      <c r="AY1161" s="153" t="s">
        <v>375</v>
      </c>
    </row>
    <row r="1162" spans="2:65" s="12" customFormat="1" ht="11.25" x14ac:dyDescent="0.2">
      <c r="B1162" s="151"/>
      <c r="D1162" s="152" t="s">
        <v>384</v>
      </c>
      <c r="E1162" s="153" t="s">
        <v>1</v>
      </c>
      <c r="F1162" s="154" t="s">
        <v>1025</v>
      </c>
      <c r="H1162" s="155">
        <v>88</v>
      </c>
      <c r="I1162" s="156"/>
      <c r="L1162" s="151"/>
      <c r="M1162" s="157"/>
      <c r="T1162" s="158"/>
      <c r="AT1162" s="153" t="s">
        <v>384</v>
      </c>
      <c r="AU1162" s="153" t="s">
        <v>83</v>
      </c>
      <c r="AV1162" s="12" t="s">
        <v>85</v>
      </c>
      <c r="AW1162" s="12" t="s">
        <v>32</v>
      </c>
      <c r="AX1162" s="12" t="s">
        <v>76</v>
      </c>
      <c r="AY1162" s="153" t="s">
        <v>375</v>
      </c>
    </row>
    <row r="1163" spans="2:65" s="13" customFormat="1" ht="11.25" x14ac:dyDescent="0.2">
      <c r="B1163" s="159"/>
      <c r="D1163" s="152" t="s">
        <v>384</v>
      </c>
      <c r="E1163" s="160" t="s">
        <v>1</v>
      </c>
      <c r="F1163" s="161" t="s">
        <v>387</v>
      </c>
      <c r="H1163" s="162">
        <v>980</v>
      </c>
      <c r="I1163" s="163"/>
      <c r="L1163" s="159"/>
      <c r="M1163" s="164"/>
      <c r="T1163" s="165"/>
      <c r="AT1163" s="160" t="s">
        <v>384</v>
      </c>
      <c r="AU1163" s="160" t="s">
        <v>83</v>
      </c>
      <c r="AV1163" s="13" t="s">
        <v>382</v>
      </c>
      <c r="AW1163" s="13" t="s">
        <v>32</v>
      </c>
      <c r="AX1163" s="13" t="s">
        <v>83</v>
      </c>
      <c r="AY1163" s="160" t="s">
        <v>375</v>
      </c>
    </row>
    <row r="1164" spans="2:65" s="1" customFormat="1" ht="24.2" customHeight="1" x14ac:dyDescent="0.2">
      <c r="B1164" s="32"/>
      <c r="C1164" s="138" t="s">
        <v>1290</v>
      </c>
      <c r="D1164" s="138" t="s">
        <v>377</v>
      </c>
      <c r="E1164" s="139" t="s">
        <v>3224</v>
      </c>
      <c r="F1164" s="140" t="s">
        <v>3225</v>
      </c>
      <c r="G1164" s="141" t="s">
        <v>631</v>
      </c>
      <c r="H1164" s="142">
        <v>5</v>
      </c>
      <c r="I1164" s="143"/>
      <c r="J1164" s="144">
        <f>ROUND(I1164*H1164,2)</f>
        <v>0</v>
      </c>
      <c r="K1164" s="140" t="s">
        <v>381</v>
      </c>
      <c r="L1164" s="32"/>
      <c r="M1164" s="145" t="s">
        <v>1</v>
      </c>
      <c r="N1164" s="146" t="s">
        <v>41</v>
      </c>
      <c r="P1164" s="147">
        <f>O1164*H1164</f>
        <v>0</v>
      </c>
      <c r="Q1164" s="147">
        <v>0</v>
      </c>
      <c r="R1164" s="147">
        <f>Q1164*H1164</f>
        <v>0</v>
      </c>
      <c r="S1164" s="147">
        <v>0</v>
      </c>
      <c r="T1164" s="148">
        <f>S1164*H1164</f>
        <v>0</v>
      </c>
      <c r="AR1164" s="149" t="s">
        <v>382</v>
      </c>
      <c r="AT1164" s="149" t="s">
        <v>377</v>
      </c>
      <c r="AU1164" s="149" t="s">
        <v>83</v>
      </c>
      <c r="AY1164" s="17" t="s">
        <v>375</v>
      </c>
      <c r="BE1164" s="150">
        <f>IF(N1164="základní",J1164,0)</f>
        <v>0</v>
      </c>
      <c r="BF1164" s="150">
        <f>IF(N1164="snížená",J1164,0)</f>
        <v>0</v>
      </c>
      <c r="BG1164" s="150">
        <f>IF(N1164="zákl. přenesená",J1164,0)</f>
        <v>0</v>
      </c>
      <c r="BH1164" s="150">
        <f>IF(N1164="sníž. přenesená",J1164,0)</f>
        <v>0</v>
      </c>
      <c r="BI1164" s="150">
        <f>IF(N1164="nulová",J1164,0)</f>
        <v>0</v>
      </c>
      <c r="BJ1164" s="17" t="s">
        <v>83</v>
      </c>
      <c r="BK1164" s="150">
        <f>ROUND(I1164*H1164,2)</f>
        <v>0</v>
      </c>
      <c r="BL1164" s="17" t="s">
        <v>382</v>
      </c>
      <c r="BM1164" s="149" t="s">
        <v>6152</v>
      </c>
    </row>
    <row r="1165" spans="2:65" s="12" customFormat="1" ht="11.25" x14ac:dyDescent="0.2">
      <c r="B1165" s="151"/>
      <c r="D1165" s="152" t="s">
        <v>384</v>
      </c>
      <c r="E1165" s="153" t="s">
        <v>1</v>
      </c>
      <c r="F1165" s="154" t="s">
        <v>83</v>
      </c>
      <c r="H1165" s="155">
        <v>1</v>
      </c>
      <c r="I1165" s="156"/>
      <c r="L1165" s="151"/>
      <c r="M1165" s="157"/>
      <c r="T1165" s="158"/>
      <c r="AT1165" s="153" t="s">
        <v>384</v>
      </c>
      <c r="AU1165" s="153" t="s">
        <v>83</v>
      </c>
      <c r="AV1165" s="12" t="s">
        <v>85</v>
      </c>
      <c r="AW1165" s="12" t="s">
        <v>32</v>
      </c>
      <c r="AX1165" s="12" t="s">
        <v>76</v>
      </c>
      <c r="AY1165" s="153" t="s">
        <v>375</v>
      </c>
    </row>
    <row r="1166" spans="2:65" s="12" customFormat="1" ht="11.25" x14ac:dyDescent="0.2">
      <c r="B1166" s="151"/>
      <c r="D1166" s="152" t="s">
        <v>384</v>
      </c>
      <c r="E1166" s="153" t="s">
        <v>1</v>
      </c>
      <c r="F1166" s="154" t="s">
        <v>85</v>
      </c>
      <c r="H1166" s="155">
        <v>2</v>
      </c>
      <c r="I1166" s="156"/>
      <c r="L1166" s="151"/>
      <c r="M1166" s="157"/>
      <c r="T1166" s="158"/>
      <c r="AT1166" s="153" t="s">
        <v>384</v>
      </c>
      <c r="AU1166" s="153" t="s">
        <v>83</v>
      </c>
      <c r="AV1166" s="12" t="s">
        <v>85</v>
      </c>
      <c r="AW1166" s="12" t="s">
        <v>32</v>
      </c>
      <c r="AX1166" s="12" t="s">
        <v>76</v>
      </c>
      <c r="AY1166" s="153" t="s">
        <v>375</v>
      </c>
    </row>
    <row r="1167" spans="2:65" s="12" customFormat="1" ht="11.25" x14ac:dyDescent="0.2">
      <c r="B1167" s="151"/>
      <c r="D1167" s="152" t="s">
        <v>384</v>
      </c>
      <c r="E1167" s="153" t="s">
        <v>1</v>
      </c>
      <c r="F1167" s="154" t="s">
        <v>83</v>
      </c>
      <c r="H1167" s="155">
        <v>1</v>
      </c>
      <c r="I1167" s="156"/>
      <c r="L1167" s="151"/>
      <c r="M1167" s="157"/>
      <c r="T1167" s="158"/>
      <c r="AT1167" s="153" t="s">
        <v>384</v>
      </c>
      <c r="AU1167" s="153" t="s">
        <v>83</v>
      </c>
      <c r="AV1167" s="12" t="s">
        <v>85</v>
      </c>
      <c r="AW1167" s="12" t="s">
        <v>32</v>
      </c>
      <c r="AX1167" s="12" t="s">
        <v>76</v>
      </c>
      <c r="AY1167" s="153" t="s">
        <v>375</v>
      </c>
    </row>
    <row r="1168" spans="2:65" s="12" customFormat="1" ht="11.25" x14ac:dyDescent="0.2">
      <c r="B1168" s="151"/>
      <c r="D1168" s="152" t="s">
        <v>384</v>
      </c>
      <c r="E1168" s="153" t="s">
        <v>1</v>
      </c>
      <c r="F1168" s="154" t="s">
        <v>83</v>
      </c>
      <c r="H1168" s="155">
        <v>1</v>
      </c>
      <c r="I1168" s="156"/>
      <c r="L1168" s="151"/>
      <c r="M1168" s="157"/>
      <c r="T1168" s="158"/>
      <c r="AT1168" s="153" t="s">
        <v>384</v>
      </c>
      <c r="AU1168" s="153" t="s">
        <v>83</v>
      </c>
      <c r="AV1168" s="12" t="s">
        <v>85</v>
      </c>
      <c r="AW1168" s="12" t="s">
        <v>32</v>
      </c>
      <c r="AX1168" s="12" t="s">
        <v>76</v>
      </c>
      <c r="AY1168" s="153" t="s">
        <v>375</v>
      </c>
    </row>
    <row r="1169" spans="2:65" s="13" customFormat="1" ht="11.25" x14ac:dyDescent="0.2">
      <c r="B1169" s="159"/>
      <c r="D1169" s="152" t="s">
        <v>384</v>
      </c>
      <c r="E1169" s="160" t="s">
        <v>1</v>
      </c>
      <c r="F1169" s="161" t="s">
        <v>387</v>
      </c>
      <c r="H1169" s="162">
        <v>5</v>
      </c>
      <c r="I1169" s="163"/>
      <c r="L1169" s="159"/>
      <c r="M1169" s="164"/>
      <c r="T1169" s="165"/>
      <c r="AT1169" s="160" t="s">
        <v>384</v>
      </c>
      <c r="AU1169" s="160" t="s">
        <v>83</v>
      </c>
      <c r="AV1169" s="13" t="s">
        <v>382</v>
      </c>
      <c r="AW1169" s="13" t="s">
        <v>32</v>
      </c>
      <c r="AX1169" s="13" t="s">
        <v>83</v>
      </c>
      <c r="AY1169" s="160" t="s">
        <v>375</v>
      </c>
    </row>
    <row r="1170" spans="2:65" s="1" customFormat="1" ht="16.5" customHeight="1" x14ac:dyDescent="0.2">
      <c r="B1170" s="32"/>
      <c r="C1170" s="138" t="s">
        <v>1296</v>
      </c>
      <c r="D1170" s="138" t="s">
        <v>377</v>
      </c>
      <c r="E1170" s="139" t="s">
        <v>3221</v>
      </c>
      <c r="F1170" s="140" t="s">
        <v>3222</v>
      </c>
      <c r="G1170" s="141" t="s">
        <v>631</v>
      </c>
      <c r="H1170" s="142">
        <v>13</v>
      </c>
      <c r="I1170" s="143"/>
      <c r="J1170" s="144">
        <f>ROUND(I1170*H1170,2)</f>
        <v>0</v>
      </c>
      <c r="K1170" s="140" t="s">
        <v>381</v>
      </c>
      <c r="L1170" s="32"/>
      <c r="M1170" s="145" t="s">
        <v>1</v>
      </c>
      <c r="N1170" s="146" t="s">
        <v>41</v>
      </c>
      <c r="P1170" s="147">
        <f>O1170*H1170</f>
        <v>0</v>
      </c>
      <c r="Q1170" s="147">
        <v>0</v>
      </c>
      <c r="R1170" s="147">
        <f>Q1170*H1170</f>
        <v>0</v>
      </c>
      <c r="S1170" s="147">
        <v>0</v>
      </c>
      <c r="T1170" s="148">
        <f>S1170*H1170</f>
        <v>0</v>
      </c>
      <c r="AR1170" s="149" t="s">
        <v>382</v>
      </c>
      <c r="AT1170" s="149" t="s">
        <v>377</v>
      </c>
      <c r="AU1170" s="149" t="s">
        <v>83</v>
      </c>
      <c r="AY1170" s="17" t="s">
        <v>375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83</v>
      </c>
      <c r="BK1170" s="150">
        <f>ROUND(I1170*H1170,2)</f>
        <v>0</v>
      </c>
      <c r="BL1170" s="17" t="s">
        <v>382</v>
      </c>
      <c r="BM1170" s="149" t="s">
        <v>6153</v>
      </c>
    </row>
    <row r="1171" spans="2:65" s="12" customFormat="1" ht="11.25" x14ac:dyDescent="0.2">
      <c r="B1171" s="151"/>
      <c r="D1171" s="152" t="s">
        <v>384</v>
      </c>
      <c r="E1171" s="153" t="s">
        <v>1</v>
      </c>
      <c r="F1171" s="154" t="s">
        <v>85</v>
      </c>
      <c r="H1171" s="155">
        <v>2</v>
      </c>
      <c r="I1171" s="156"/>
      <c r="L1171" s="151"/>
      <c r="M1171" s="157"/>
      <c r="T1171" s="158"/>
      <c r="AT1171" s="153" t="s">
        <v>384</v>
      </c>
      <c r="AU1171" s="153" t="s">
        <v>83</v>
      </c>
      <c r="AV1171" s="12" t="s">
        <v>85</v>
      </c>
      <c r="AW1171" s="12" t="s">
        <v>32</v>
      </c>
      <c r="AX1171" s="12" t="s">
        <v>76</v>
      </c>
      <c r="AY1171" s="153" t="s">
        <v>375</v>
      </c>
    </row>
    <row r="1172" spans="2:65" s="12" customFormat="1" ht="11.25" x14ac:dyDescent="0.2">
      <c r="B1172" s="151"/>
      <c r="D1172" s="152" t="s">
        <v>384</v>
      </c>
      <c r="E1172" s="153" t="s">
        <v>1</v>
      </c>
      <c r="F1172" s="154" t="s">
        <v>85</v>
      </c>
      <c r="H1172" s="155">
        <v>2</v>
      </c>
      <c r="I1172" s="156"/>
      <c r="L1172" s="151"/>
      <c r="M1172" s="157"/>
      <c r="T1172" s="158"/>
      <c r="AT1172" s="153" t="s">
        <v>384</v>
      </c>
      <c r="AU1172" s="153" t="s">
        <v>83</v>
      </c>
      <c r="AV1172" s="12" t="s">
        <v>85</v>
      </c>
      <c r="AW1172" s="12" t="s">
        <v>32</v>
      </c>
      <c r="AX1172" s="12" t="s">
        <v>76</v>
      </c>
      <c r="AY1172" s="153" t="s">
        <v>375</v>
      </c>
    </row>
    <row r="1173" spans="2:65" s="12" customFormat="1" ht="11.25" x14ac:dyDescent="0.2">
      <c r="B1173" s="151"/>
      <c r="D1173" s="152" t="s">
        <v>384</v>
      </c>
      <c r="E1173" s="153" t="s">
        <v>1</v>
      </c>
      <c r="F1173" s="154" t="s">
        <v>85</v>
      </c>
      <c r="H1173" s="155">
        <v>2</v>
      </c>
      <c r="I1173" s="156"/>
      <c r="L1173" s="151"/>
      <c r="M1173" s="157"/>
      <c r="T1173" s="158"/>
      <c r="AT1173" s="153" t="s">
        <v>384</v>
      </c>
      <c r="AU1173" s="153" t="s">
        <v>83</v>
      </c>
      <c r="AV1173" s="12" t="s">
        <v>85</v>
      </c>
      <c r="AW1173" s="12" t="s">
        <v>32</v>
      </c>
      <c r="AX1173" s="12" t="s">
        <v>76</v>
      </c>
      <c r="AY1173" s="153" t="s">
        <v>375</v>
      </c>
    </row>
    <row r="1174" spans="2:65" s="12" customFormat="1" ht="11.25" x14ac:dyDescent="0.2">
      <c r="B1174" s="151"/>
      <c r="D1174" s="152" t="s">
        <v>384</v>
      </c>
      <c r="E1174" s="153" t="s">
        <v>1</v>
      </c>
      <c r="F1174" s="154" t="s">
        <v>93</v>
      </c>
      <c r="H1174" s="155">
        <v>3</v>
      </c>
      <c r="I1174" s="156"/>
      <c r="L1174" s="151"/>
      <c r="M1174" s="157"/>
      <c r="T1174" s="158"/>
      <c r="AT1174" s="153" t="s">
        <v>384</v>
      </c>
      <c r="AU1174" s="153" t="s">
        <v>83</v>
      </c>
      <c r="AV1174" s="12" t="s">
        <v>85</v>
      </c>
      <c r="AW1174" s="12" t="s">
        <v>32</v>
      </c>
      <c r="AX1174" s="12" t="s">
        <v>76</v>
      </c>
      <c r="AY1174" s="153" t="s">
        <v>375</v>
      </c>
    </row>
    <row r="1175" spans="2:65" s="12" customFormat="1" ht="11.25" x14ac:dyDescent="0.2">
      <c r="B1175" s="151"/>
      <c r="D1175" s="152" t="s">
        <v>384</v>
      </c>
      <c r="E1175" s="153" t="s">
        <v>1</v>
      </c>
      <c r="F1175" s="154" t="s">
        <v>382</v>
      </c>
      <c r="H1175" s="155">
        <v>4</v>
      </c>
      <c r="I1175" s="156"/>
      <c r="L1175" s="151"/>
      <c r="M1175" s="157"/>
      <c r="T1175" s="158"/>
      <c r="AT1175" s="153" t="s">
        <v>384</v>
      </c>
      <c r="AU1175" s="153" t="s">
        <v>83</v>
      </c>
      <c r="AV1175" s="12" t="s">
        <v>85</v>
      </c>
      <c r="AW1175" s="12" t="s">
        <v>32</v>
      </c>
      <c r="AX1175" s="12" t="s">
        <v>76</v>
      </c>
      <c r="AY1175" s="153" t="s">
        <v>375</v>
      </c>
    </row>
    <row r="1176" spans="2:65" s="13" customFormat="1" ht="11.25" x14ac:dyDescent="0.2">
      <c r="B1176" s="159"/>
      <c r="D1176" s="152" t="s">
        <v>384</v>
      </c>
      <c r="E1176" s="160" t="s">
        <v>1</v>
      </c>
      <c r="F1176" s="161" t="s">
        <v>387</v>
      </c>
      <c r="H1176" s="162">
        <v>13</v>
      </c>
      <c r="I1176" s="163"/>
      <c r="L1176" s="159"/>
      <c r="M1176" s="164"/>
      <c r="T1176" s="165"/>
      <c r="AT1176" s="160" t="s">
        <v>384</v>
      </c>
      <c r="AU1176" s="160" t="s">
        <v>83</v>
      </c>
      <c r="AV1176" s="13" t="s">
        <v>382</v>
      </c>
      <c r="AW1176" s="13" t="s">
        <v>32</v>
      </c>
      <c r="AX1176" s="13" t="s">
        <v>83</v>
      </c>
      <c r="AY1176" s="160" t="s">
        <v>375</v>
      </c>
    </row>
    <row r="1177" spans="2:65" s="1" customFormat="1" ht="16.5" customHeight="1" x14ac:dyDescent="0.2">
      <c r="B1177" s="32"/>
      <c r="C1177" s="138" t="s">
        <v>1300</v>
      </c>
      <c r="D1177" s="138" t="s">
        <v>377</v>
      </c>
      <c r="E1177" s="139" t="s">
        <v>3227</v>
      </c>
      <c r="F1177" s="140" t="s">
        <v>3228</v>
      </c>
      <c r="G1177" s="141" t="s">
        <v>631</v>
      </c>
      <c r="H1177" s="142">
        <v>5</v>
      </c>
      <c r="I1177" s="143"/>
      <c r="J1177" s="144">
        <f>ROUND(I1177*H1177,2)</f>
        <v>0</v>
      </c>
      <c r="K1177" s="140" t="s">
        <v>381</v>
      </c>
      <c r="L1177" s="32"/>
      <c r="M1177" s="145" t="s">
        <v>1</v>
      </c>
      <c r="N1177" s="146" t="s">
        <v>41</v>
      </c>
      <c r="P1177" s="147">
        <f>O1177*H1177</f>
        <v>0</v>
      </c>
      <c r="Q1177" s="147">
        <v>0</v>
      </c>
      <c r="R1177" s="147">
        <f>Q1177*H1177</f>
        <v>0</v>
      </c>
      <c r="S1177" s="147">
        <v>0</v>
      </c>
      <c r="T1177" s="148">
        <f>S1177*H1177</f>
        <v>0</v>
      </c>
      <c r="AR1177" s="149" t="s">
        <v>382</v>
      </c>
      <c r="AT1177" s="149" t="s">
        <v>377</v>
      </c>
      <c r="AU1177" s="149" t="s">
        <v>83</v>
      </c>
      <c r="AY1177" s="17" t="s">
        <v>375</v>
      </c>
      <c r="BE1177" s="150">
        <f>IF(N1177="základní",J1177,0)</f>
        <v>0</v>
      </c>
      <c r="BF1177" s="150">
        <f>IF(N1177="snížená",J1177,0)</f>
        <v>0</v>
      </c>
      <c r="BG1177" s="150">
        <f>IF(N1177="zákl. přenesená",J1177,0)</f>
        <v>0</v>
      </c>
      <c r="BH1177" s="150">
        <f>IF(N1177="sníž. přenesená",J1177,0)</f>
        <v>0</v>
      </c>
      <c r="BI1177" s="150">
        <f>IF(N1177="nulová",J1177,0)</f>
        <v>0</v>
      </c>
      <c r="BJ1177" s="17" t="s">
        <v>83</v>
      </c>
      <c r="BK1177" s="150">
        <f>ROUND(I1177*H1177,2)</f>
        <v>0</v>
      </c>
      <c r="BL1177" s="17" t="s">
        <v>382</v>
      </c>
      <c r="BM1177" s="149" t="s">
        <v>6154</v>
      </c>
    </row>
    <row r="1178" spans="2:65" s="12" customFormat="1" ht="11.25" x14ac:dyDescent="0.2">
      <c r="B1178" s="151"/>
      <c r="D1178" s="152" t="s">
        <v>384</v>
      </c>
      <c r="E1178" s="153" t="s">
        <v>1</v>
      </c>
      <c r="F1178" s="154" t="s">
        <v>404</v>
      </c>
      <c r="H1178" s="155">
        <v>5</v>
      </c>
      <c r="I1178" s="156"/>
      <c r="L1178" s="151"/>
      <c r="M1178" s="157"/>
      <c r="T1178" s="158"/>
      <c r="AT1178" s="153" t="s">
        <v>384</v>
      </c>
      <c r="AU1178" s="153" t="s">
        <v>83</v>
      </c>
      <c r="AV1178" s="12" t="s">
        <v>85</v>
      </c>
      <c r="AW1178" s="12" t="s">
        <v>32</v>
      </c>
      <c r="AX1178" s="12" t="s">
        <v>83</v>
      </c>
      <c r="AY1178" s="153" t="s">
        <v>375</v>
      </c>
    </row>
    <row r="1179" spans="2:65" s="14" customFormat="1" ht="11.25" x14ac:dyDescent="0.2">
      <c r="B1179" s="166"/>
      <c r="D1179" s="152" t="s">
        <v>384</v>
      </c>
      <c r="E1179" s="167" t="s">
        <v>1</v>
      </c>
      <c r="F1179" s="168" t="s">
        <v>3301</v>
      </c>
      <c r="H1179" s="167" t="s">
        <v>1</v>
      </c>
      <c r="I1179" s="169"/>
      <c r="L1179" s="166"/>
      <c r="M1179" s="170"/>
      <c r="T1179" s="171"/>
      <c r="AT1179" s="167" t="s">
        <v>384</v>
      </c>
      <c r="AU1179" s="167" t="s">
        <v>83</v>
      </c>
      <c r="AV1179" s="14" t="s">
        <v>83</v>
      </c>
      <c r="AW1179" s="14" t="s">
        <v>32</v>
      </c>
      <c r="AX1179" s="14" t="s">
        <v>76</v>
      </c>
      <c r="AY1179" s="167" t="s">
        <v>375</v>
      </c>
    </row>
    <row r="1180" spans="2:65" s="1" customFormat="1" ht="16.5" customHeight="1" x14ac:dyDescent="0.2">
      <c r="B1180" s="32"/>
      <c r="C1180" s="138" t="s">
        <v>1305</v>
      </c>
      <c r="D1180" s="138" t="s">
        <v>377</v>
      </c>
      <c r="E1180" s="139" t="s">
        <v>6155</v>
      </c>
      <c r="F1180" s="140" t="s">
        <v>6156</v>
      </c>
      <c r="G1180" s="141" t="s">
        <v>631</v>
      </c>
      <c r="H1180" s="142">
        <v>2</v>
      </c>
      <c r="I1180" s="143"/>
      <c r="J1180" s="144">
        <f>ROUND(I1180*H1180,2)</f>
        <v>0</v>
      </c>
      <c r="K1180" s="140" t="s">
        <v>381</v>
      </c>
      <c r="L1180" s="32"/>
      <c r="M1180" s="145" t="s">
        <v>1</v>
      </c>
      <c r="N1180" s="146" t="s">
        <v>41</v>
      </c>
      <c r="P1180" s="147">
        <f>O1180*H1180</f>
        <v>0</v>
      </c>
      <c r="Q1180" s="147">
        <v>0</v>
      </c>
      <c r="R1180" s="147">
        <f>Q1180*H1180</f>
        <v>0</v>
      </c>
      <c r="S1180" s="147">
        <v>0</v>
      </c>
      <c r="T1180" s="148">
        <f>S1180*H1180</f>
        <v>0</v>
      </c>
      <c r="AR1180" s="149" t="s">
        <v>382</v>
      </c>
      <c r="AT1180" s="149" t="s">
        <v>377</v>
      </c>
      <c r="AU1180" s="149" t="s">
        <v>83</v>
      </c>
      <c r="AY1180" s="17" t="s">
        <v>375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83</v>
      </c>
      <c r="BK1180" s="150">
        <f>ROUND(I1180*H1180,2)</f>
        <v>0</v>
      </c>
      <c r="BL1180" s="17" t="s">
        <v>382</v>
      </c>
      <c r="BM1180" s="149" t="s">
        <v>6157</v>
      </c>
    </row>
    <row r="1181" spans="2:65" s="12" customFormat="1" ht="11.25" x14ac:dyDescent="0.2">
      <c r="B1181" s="151"/>
      <c r="D1181" s="152" t="s">
        <v>384</v>
      </c>
      <c r="E1181" s="153" t="s">
        <v>1</v>
      </c>
      <c r="F1181" s="154" t="s">
        <v>85</v>
      </c>
      <c r="H1181" s="155">
        <v>2</v>
      </c>
      <c r="I1181" s="156"/>
      <c r="L1181" s="151"/>
      <c r="M1181" s="157"/>
      <c r="T1181" s="158"/>
      <c r="AT1181" s="153" t="s">
        <v>384</v>
      </c>
      <c r="AU1181" s="153" t="s">
        <v>83</v>
      </c>
      <c r="AV1181" s="12" t="s">
        <v>85</v>
      </c>
      <c r="AW1181" s="12" t="s">
        <v>32</v>
      </c>
      <c r="AX1181" s="12" t="s">
        <v>83</v>
      </c>
      <c r="AY1181" s="153" t="s">
        <v>375</v>
      </c>
    </row>
    <row r="1182" spans="2:65" s="14" customFormat="1" ht="11.25" x14ac:dyDescent="0.2">
      <c r="B1182" s="166"/>
      <c r="D1182" s="152" t="s">
        <v>384</v>
      </c>
      <c r="E1182" s="167" t="s">
        <v>1</v>
      </c>
      <c r="F1182" s="168" t="s">
        <v>3301</v>
      </c>
      <c r="H1182" s="167" t="s">
        <v>1</v>
      </c>
      <c r="I1182" s="169"/>
      <c r="L1182" s="166"/>
      <c r="M1182" s="170"/>
      <c r="T1182" s="171"/>
      <c r="AT1182" s="167" t="s">
        <v>384</v>
      </c>
      <c r="AU1182" s="167" t="s">
        <v>83</v>
      </c>
      <c r="AV1182" s="14" t="s">
        <v>83</v>
      </c>
      <c r="AW1182" s="14" t="s">
        <v>32</v>
      </c>
      <c r="AX1182" s="14" t="s">
        <v>76</v>
      </c>
      <c r="AY1182" s="167" t="s">
        <v>375</v>
      </c>
    </row>
    <row r="1183" spans="2:65" s="1" customFormat="1" ht="16.5" customHeight="1" x14ac:dyDescent="0.2">
      <c r="B1183" s="32"/>
      <c r="C1183" s="138" t="s">
        <v>1312</v>
      </c>
      <c r="D1183" s="138" t="s">
        <v>377</v>
      </c>
      <c r="E1183" s="139" t="s">
        <v>3230</v>
      </c>
      <c r="F1183" s="140" t="s">
        <v>3231</v>
      </c>
      <c r="G1183" s="141" t="s">
        <v>631</v>
      </c>
      <c r="H1183" s="142">
        <v>1</v>
      </c>
      <c r="I1183" s="143"/>
      <c r="J1183" s="144">
        <f>ROUND(I1183*H1183,2)</f>
        <v>0</v>
      </c>
      <c r="K1183" s="140" t="s">
        <v>381</v>
      </c>
      <c r="L1183" s="32"/>
      <c r="M1183" s="145" t="s">
        <v>1</v>
      </c>
      <c r="N1183" s="146" t="s">
        <v>41</v>
      </c>
      <c r="P1183" s="147">
        <f>O1183*H1183</f>
        <v>0</v>
      </c>
      <c r="Q1183" s="147">
        <v>0</v>
      </c>
      <c r="R1183" s="147">
        <f>Q1183*H1183</f>
        <v>0</v>
      </c>
      <c r="S1183" s="147">
        <v>0</v>
      </c>
      <c r="T1183" s="148">
        <f>S1183*H1183</f>
        <v>0</v>
      </c>
      <c r="AR1183" s="149" t="s">
        <v>382</v>
      </c>
      <c r="AT1183" s="149" t="s">
        <v>377</v>
      </c>
      <c r="AU1183" s="149" t="s">
        <v>83</v>
      </c>
      <c r="AY1183" s="17" t="s">
        <v>375</v>
      </c>
      <c r="BE1183" s="150">
        <f>IF(N1183="základní",J1183,0)</f>
        <v>0</v>
      </c>
      <c r="BF1183" s="150">
        <f>IF(N1183="snížená",J1183,0)</f>
        <v>0</v>
      </c>
      <c r="BG1183" s="150">
        <f>IF(N1183="zákl. přenesená",J1183,0)</f>
        <v>0</v>
      </c>
      <c r="BH1183" s="150">
        <f>IF(N1183="sníž. přenesená",J1183,0)</f>
        <v>0</v>
      </c>
      <c r="BI1183" s="150">
        <f>IF(N1183="nulová",J1183,0)</f>
        <v>0</v>
      </c>
      <c r="BJ1183" s="17" t="s">
        <v>83</v>
      </c>
      <c r="BK1183" s="150">
        <f>ROUND(I1183*H1183,2)</f>
        <v>0</v>
      </c>
      <c r="BL1183" s="17" t="s">
        <v>382</v>
      </c>
      <c r="BM1183" s="149" t="s">
        <v>6158</v>
      </c>
    </row>
    <row r="1184" spans="2:65" s="12" customFormat="1" ht="11.25" x14ac:dyDescent="0.2">
      <c r="B1184" s="151"/>
      <c r="D1184" s="152" t="s">
        <v>384</v>
      </c>
      <c r="E1184" s="153" t="s">
        <v>1</v>
      </c>
      <c r="F1184" s="154" t="s">
        <v>83</v>
      </c>
      <c r="H1184" s="155">
        <v>1</v>
      </c>
      <c r="I1184" s="156"/>
      <c r="L1184" s="151"/>
      <c r="M1184" s="157"/>
      <c r="T1184" s="158"/>
      <c r="AT1184" s="153" t="s">
        <v>384</v>
      </c>
      <c r="AU1184" s="153" t="s">
        <v>83</v>
      </c>
      <c r="AV1184" s="12" t="s">
        <v>85</v>
      </c>
      <c r="AW1184" s="12" t="s">
        <v>32</v>
      </c>
      <c r="AX1184" s="12" t="s">
        <v>83</v>
      </c>
      <c r="AY1184" s="153" t="s">
        <v>375</v>
      </c>
    </row>
    <row r="1185" spans="2:65" s="14" customFormat="1" ht="11.25" x14ac:dyDescent="0.2">
      <c r="B1185" s="166"/>
      <c r="D1185" s="152" t="s">
        <v>384</v>
      </c>
      <c r="E1185" s="167" t="s">
        <v>1</v>
      </c>
      <c r="F1185" s="168" t="s">
        <v>3301</v>
      </c>
      <c r="H1185" s="167" t="s">
        <v>1</v>
      </c>
      <c r="I1185" s="169"/>
      <c r="L1185" s="166"/>
      <c r="M1185" s="170"/>
      <c r="T1185" s="171"/>
      <c r="AT1185" s="167" t="s">
        <v>384</v>
      </c>
      <c r="AU1185" s="167" t="s">
        <v>83</v>
      </c>
      <c r="AV1185" s="14" t="s">
        <v>83</v>
      </c>
      <c r="AW1185" s="14" t="s">
        <v>32</v>
      </c>
      <c r="AX1185" s="14" t="s">
        <v>76</v>
      </c>
      <c r="AY1185" s="167" t="s">
        <v>375</v>
      </c>
    </row>
    <row r="1186" spans="2:65" s="1" customFormat="1" ht="21.75" customHeight="1" x14ac:dyDescent="0.2">
      <c r="B1186" s="32"/>
      <c r="C1186" s="138" t="s">
        <v>1320</v>
      </c>
      <c r="D1186" s="138" t="s">
        <v>377</v>
      </c>
      <c r="E1186" s="139" t="s">
        <v>3233</v>
      </c>
      <c r="F1186" s="140" t="s">
        <v>3234</v>
      </c>
      <c r="G1186" s="141" t="s">
        <v>631</v>
      </c>
      <c r="H1186" s="142">
        <v>2</v>
      </c>
      <c r="I1186" s="143"/>
      <c r="J1186" s="144">
        <f>ROUND(I1186*H1186,2)</f>
        <v>0</v>
      </c>
      <c r="K1186" s="140" t="s">
        <v>381</v>
      </c>
      <c r="L1186" s="32"/>
      <c r="M1186" s="145" t="s">
        <v>1</v>
      </c>
      <c r="N1186" s="146" t="s">
        <v>41</v>
      </c>
      <c r="P1186" s="147">
        <f>O1186*H1186</f>
        <v>0</v>
      </c>
      <c r="Q1186" s="147">
        <v>0</v>
      </c>
      <c r="R1186" s="147">
        <f>Q1186*H1186</f>
        <v>0</v>
      </c>
      <c r="S1186" s="147">
        <v>0</v>
      </c>
      <c r="T1186" s="148">
        <f>S1186*H1186</f>
        <v>0</v>
      </c>
      <c r="AR1186" s="149" t="s">
        <v>382</v>
      </c>
      <c r="AT1186" s="149" t="s">
        <v>377</v>
      </c>
      <c r="AU1186" s="149" t="s">
        <v>83</v>
      </c>
      <c r="AY1186" s="17" t="s">
        <v>375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83</v>
      </c>
      <c r="BK1186" s="150">
        <f>ROUND(I1186*H1186,2)</f>
        <v>0</v>
      </c>
      <c r="BL1186" s="17" t="s">
        <v>382</v>
      </c>
      <c r="BM1186" s="149" t="s">
        <v>6159</v>
      </c>
    </row>
    <row r="1187" spans="2:65" s="12" customFormat="1" ht="11.25" x14ac:dyDescent="0.2">
      <c r="B1187" s="151"/>
      <c r="D1187" s="152" t="s">
        <v>384</v>
      </c>
      <c r="E1187" s="153" t="s">
        <v>1</v>
      </c>
      <c r="F1187" s="154" t="s">
        <v>85</v>
      </c>
      <c r="H1187" s="155">
        <v>2</v>
      </c>
      <c r="I1187" s="156"/>
      <c r="L1187" s="151"/>
      <c r="M1187" s="157"/>
      <c r="T1187" s="158"/>
      <c r="AT1187" s="153" t="s">
        <v>384</v>
      </c>
      <c r="AU1187" s="153" t="s">
        <v>83</v>
      </c>
      <c r="AV1187" s="12" t="s">
        <v>85</v>
      </c>
      <c r="AW1187" s="12" t="s">
        <v>32</v>
      </c>
      <c r="AX1187" s="12" t="s">
        <v>83</v>
      </c>
      <c r="AY1187" s="153" t="s">
        <v>375</v>
      </c>
    </row>
    <row r="1188" spans="2:65" s="14" customFormat="1" ht="11.25" x14ac:dyDescent="0.2">
      <c r="B1188" s="166"/>
      <c r="D1188" s="152" t="s">
        <v>384</v>
      </c>
      <c r="E1188" s="167" t="s">
        <v>1</v>
      </c>
      <c r="F1188" s="168" t="s">
        <v>3301</v>
      </c>
      <c r="H1188" s="167" t="s">
        <v>1</v>
      </c>
      <c r="I1188" s="169"/>
      <c r="L1188" s="166"/>
      <c r="M1188" s="170"/>
      <c r="T1188" s="171"/>
      <c r="AT1188" s="167" t="s">
        <v>384</v>
      </c>
      <c r="AU1188" s="167" t="s">
        <v>83</v>
      </c>
      <c r="AV1188" s="14" t="s">
        <v>83</v>
      </c>
      <c r="AW1188" s="14" t="s">
        <v>32</v>
      </c>
      <c r="AX1188" s="14" t="s">
        <v>76</v>
      </c>
      <c r="AY1188" s="167" t="s">
        <v>375</v>
      </c>
    </row>
    <row r="1189" spans="2:65" s="11" customFormat="1" ht="25.9" customHeight="1" x14ac:dyDescent="0.2">
      <c r="B1189" s="126"/>
      <c r="D1189" s="127" t="s">
        <v>75</v>
      </c>
      <c r="E1189" s="128" t="s">
        <v>3236</v>
      </c>
      <c r="F1189" s="128" t="s">
        <v>3237</v>
      </c>
      <c r="I1189" s="129"/>
      <c r="J1189" s="130">
        <f>BK1189</f>
        <v>0</v>
      </c>
      <c r="L1189" s="126"/>
      <c r="M1189" s="131"/>
      <c r="P1189" s="132">
        <f>SUM(P1190:P1215)</f>
        <v>0</v>
      </c>
      <c r="R1189" s="132">
        <f>SUM(R1190:R1215)</f>
        <v>0</v>
      </c>
      <c r="T1189" s="133">
        <f>SUM(T1190:T1215)</f>
        <v>0</v>
      </c>
      <c r="AR1189" s="127" t="s">
        <v>83</v>
      </c>
      <c r="AT1189" s="134" t="s">
        <v>75</v>
      </c>
      <c r="AU1189" s="134" t="s">
        <v>76</v>
      </c>
      <c r="AY1189" s="127" t="s">
        <v>375</v>
      </c>
      <c r="BK1189" s="135">
        <f>SUM(BK1190:BK1215)</f>
        <v>0</v>
      </c>
    </row>
    <row r="1190" spans="2:65" s="1" customFormat="1" ht="16.5" customHeight="1" x14ac:dyDescent="0.2">
      <c r="B1190" s="32"/>
      <c r="C1190" s="138" t="s">
        <v>1323</v>
      </c>
      <c r="D1190" s="138" t="s">
        <v>377</v>
      </c>
      <c r="E1190" s="139" t="s">
        <v>3238</v>
      </c>
      <c r="F1190" s="140" t="s">
        <v>3239</v>
      </c>
      <c r="G1190" s="141" t="s">
        <v>641</v>
      </c>
      <c r="H1190" s="142">
        <v>41</v>
      </c>
      <c r="I1190" s="143"/>
      <c r="J1190" s="144">
        <f>ROUND(I1190*H1190,2)</f>
        <v>0</v>
      </c>
      <c r="K1190" s="140" t="s">
        <v>381</v>
      </c>
      <c r="L1190" s="32"/>
      <c r="M1190" s="145" t="s">
        <v>1</v>
      </c>
      <c r="N1190" s="146" t="s">
        <v>41</v>
      </c>
      <c r="P1190" s="147">
        <f>O1190*H1190</f>
        <v>0</v>
      </c>
      <c r="Q1190" s="147">
        <v>0</v>
      </c>
      <c r="R1190" s="147">
        <f>Q1190*H1190</f>
        <v>0</v>
      </c>
      <c r="S1190" s="147">
        <v>0</v>
      </c>
      <c r="T1190" s="148">
        <f>S1190*H1190</f>
        <v>0</v>
      </c>
      <c r="AR1190" s="149" t="s">
        <v>382</v>
      </c>
      <c r="AT1190" s="149" t="s">
        <v>377</v>
      </c>
      <c r="AU1190" s="149" t="s">
        <v>83</v>
      </c>
      <c r="AY1190" s="17" t="s">
        <v>375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83</v>
      </c>
      <c r="BK1190" s="150">
        <f>ROUND(I1190*H1190,2)</f>
        <v>0</v>
      </c>
      <c r="BL1190" s="17" t="s">
        <v>382</v>
      </c>
      <c r="BM1190" s="149" t="s">
        <v>6160</v>
      </c>
    </row>
    <row r="1191" spans="2:65" s="12" customFormat="1" ht="11.25" x14ac:dyDescent="0.2">
      <c r="B1191" s="151"/>
      <c r="D1191" s="152" t="s">
        <v>384</v>
      </c>
      <c r="E1191" s="153" t="s">
        <v>1</v>
      </c>
      <c r="F1191" s="154" t="s">
        <v>467</v>
      </c>
      <c r="H1191" s="155">
        <v>13</v>
      </c>
      <c r="I1191" s="156"/>
      <c r="L1191" s="151"/>
      <c r="M1191" s="157"/>
      <c r="T1191" s="158"/>
      <c r="AT1191" s="153" t="s">
        <v>384</v>
      </c>
      <c r="AU1191" s="153" t="s">
        <v>83</v>
      </c>
      <c r="AV1191" s="12" t="s">
        <v>85</v>
      </c>
      <c r="AW1191" s="12" t="s">
        <v>32</v>
      </c>
      <c r="AX1191" s="12" t="s">
        <v>76</v>
      </c>
      <c r="AY1191" s="153" t="s">
        <v>375</v>
      </c>
    </row>
    <row r="1192" spans="2:65" s="12" customFormat="1" ht="11.25" x14ac:dyDescent="0.2">
      <c r="B1192" s="151"/>
      <c r="D1192" s="152" t="s">
        <v>384</v>
      </c>
      <c r="E1192" s="153" t="s">
        <v>1</v>
      </c>
      <c r="F1192" s="154" t="s">
        <v>568</v>
      </c>
      <c r="H1192" s="155">
        <v>28</v>
      </c>
      <c r="I1192" s="156"/>
      <c r="L1192" s="151"/>
      <c r="M1192" s="157"/>
      <c r="T1192" s="158"/>
      <c r="AT1192" s="153" t="s">
        <v>384</v>
      </c>
      <c r="AU1192" s="153" t="s">
        <v>83</v>
      </c>
      <c r="AV1192" s="12" t="s">
        <v>85</v>
      </c>
      <c r="AW1192" s="12" t="s">
        <v>32</v>
      </c>
      <c r="AX1192" s="12" t="s">
        <v>76</v>
      </c>
      <c r="AY1192" s="153" t="s">
        <v>375</v>
      </c>
    </row>
    <row r="1193" spans="2:65" s="13" customFormat="1" ht="11.25" x14ac:dyDescent="0.2">
      <c r="B1193" s="159"/>
      <c r="D1193" s="152" t="s">
        <v>384</v>
      </c>
      <c r="E1193" s="160" t="s">
        <v>1</v>
      </c>
      <c r="F1193" s="161" t="s">
        <v>387</v>
      </c>
      <c r="H1193" s="162">
        <v>41</v>
      </c>
      <c r="I1193" s="163"/>
      <c r="L1193" s="159"/>
      <c r="M1193" s="164"/>
      <c r="T1193" s="165"/>
      <c r="AT1193" s="160" t="s">
        <v>384</v>
      </c>
      <c r="AU1193" s="160" t="s">
        <v>83</v>
      </c>
      <c r="AV1193" s="13" t="s">
        <v>382</v>
      </c>
      <c r="AW1193" s="13" t="s">
        <v>32</v>
      </c>
      <c r="AX1193" s="13" t="s">
        <v>83</v>
      </c>
      <c r="AY1193" s="160" t="s">
        <v>375</v>
      </c>
    </row>
    <row r="1194" spans="2:65" s="1" customFormat="1" ht="24.2" customHeight="1" x14ac:dyDescent="0.2">
      <c r="B1194" s="32"/>
      <c r="C1194" s="138" t="s">
        <v>1327</v>
      </c>
      <c r="D1194" s="138" t="s">
        <v>377</v>
      </c>
      <c r="E1194" s="139" t="s">
        <v>6161</v>
      </c>
      <c r="F1194" s="140" t="s">
        <v>6162</v>
      </c>
      <c r="G1194" s="141" t="s">
        <v>641</v>
      </c>
      <c r="H1194" s="142">
        <v>162</v>
      </c>
      <c r="I1194" s="143"/>
      <c r="J1194" s="144">
        <f>ROUND(I1194*H1194,2)</f>
        <v>0</v>
      </c>
      <c r="K1194" s="140" t="s">
        <v>381</v>
      </c>
      <c r="L1194" s="32"/>
      <c r="M1194" s="145" t="s">
        <v>1</v>
      </c>
      <c r="N1194" s="146" t="s">
        <v>41</v>
      </c>
      <c r="P1194" s="147">
        <f>O1194*H1194</f>
        <v>0</v>
      </c>
      <c r="Q1194" s="147">
        <v>0</v>
      </c>
      <c r="R1194" s="147">
        <f>Q1194*H1194</f>
        <v>0</v>
      </c>
      <c r="S1194" s="147">
        <v>0</v>
      </c>
      <c r="T1194" s="148">
        <f>S1194*H1194</f>
        <v>0</v>
      </c>
      <c r="AR1194" s="149" t="s">
        <v>382</v>
      </c>
      <c r="AT1194" s="149" t="s">
        <v>377</v>
      </c>
      <c r="AU1194" s="149" t="s">
        <v>83</v>
      </c>
      <c r="AY1194" s="17" t="s">
        <v>375</v>
      </c>
      <c r="BE1194" s="150">
        <f>IF(N1194="základní",J1194,0)</f>
        <v>0</v>
      </c>
      <c r="BF1194" s="150">
        <f>IF(N1194="snížená",J1194,0)</f>
        <v>0</v>
      </c>
      <c r="BG1194" s="150">
        <f>IF(N1194="zákl. přenesená",J1194,0)</f>
        <v>0</v>
      </c>
      <c r="BH1194" s="150">
        <f>IF(N1194="sníž. přenesená",J1194,0)</f>
        <v>0</v>
      </c>
      <c r="BI1194" s="150">
        <f>IF(N1194="nulová",J1194,0)</f>
        <v>0</v>
      </c>
      <c r="BJ1194" s="17" t="s">
        <v>83</v>
      </c>
      <c r="BK1194" s="150">
        <f>ROUND(I1194*H1194,2)</f>
        <v>0</v>
      </c>
      <c r="BL1194" s="17" t="s">
        <v>382</v>
      </c>
      <c r="BM1194" s="149" t="s">
        <v>6163</v>
      </c>
    </row>
    <row r="1195" spans="2:65" s="12" customFormat="1" ht="11.25" x14ac:dyDescent="0.2">
      <c r="B1195" s="151"/>
      <c r="D1195" s="152" t="s">
        <v>384</v>
      </c>
      <c r="E1195" s="153" t="s">
        <v>1</v>
      </c>
      <c r="F1195" s="154" t="s">
        <v>982</v>
      </c>
      <c r="H1195" s="155">
        <v>82</v>
      </c>
      <c r="I1195" s="156"/>
      <c r="L1195" s="151"/>
      <c r="M1195" s="157"/>
      <c r="T1195" s="158"/>
      <c r="AT1195" s="153" t="s">
        <v>384</v>
      </c>
      <c r="AU1195" s="153" t="s">
        <v>83</v>
      </c>
      <c r="AV1195" s="12" t="s">
        <v>85</v>
      </c>
      <c r="AW1195" s="12" t="s">
        <v>32</v>
      </c>
      <c r="AX1195" s="12" t="s">
        <v>76</v>
      </c>
      <c r="AY1195" s="153" t="s">
        <v>375</v>
      </c>
    </row>
    <row r="1196" spans="2:65" s="12" customFormat="1" ht="11.25" x14ac:dyDescent="0.2">
      <c r="B1196" s="151"/>
      <c r="D1196" s="152" t="s">
        <v>384</v>
      </c>
      <c r="E1196" s="153" t="s">
        <v>1</v>
      </c>
      <c r="F1196" s="154" t="s">
        <v>970</v>
      </c>
      <c r="H1196" s="155">
        <v>80</v>
      </c>
      <c r="I1196" s="156"/>
      <c r="L1196" s="151"/>
      <c r="M1196" s="157"/>
      <c r="T1196" s="158"/>
      <c r="AT1196" s="153" t="s">
        <v>384</v>
      </c>
      <c r="AU1196" s="153" t="s">
        <v>83</v>
      </c>
      <c r="AV1196" s="12" t="s">
        <v>85</v>
      </c>
      <c r="AW1196" s="12" t="s">
        <v>32</v>
      </c>
      <c r="AX1196" s="12" t="s">
        <v>76</v>
      </c>
      <c r="AY1196" s="153" t="s">
        <v>375</v>
      </c>
    </row>
    <row r="1197" spans="2:65" s="13" customFormat="1" ht="11.25" x14ac:dyDescent="0.2">
      <c r="B1197" s="159"/>
      <c r="D1197" s="152" t="s">
        <v>384</v>
      </c>
      <c r="E1197" s="160" t="s">
        <v>1</v>
      </c>
      <c r="F1197" s="161" t="s">
        <v>387</v>
      </c>
      <c r="H1197" s="162">
        <v>162</v>
      </c>
      <c r="I1197" s="163"/>
      <c r="L1197" s="159"/>
      <c r="M1197" s="164"/>
      <c r="T1197" s="165"/>
      <c r="AT1197" s="160" t="s">
        <v>384</v>
      </c>
      <c r="AU1197" s="160" t="s">
        <v>83</v>
      </c>
      <c r="AV1197" s="13" t="s">
        <v>382</v>
      </c>
      <c r="AW1197" s="13" t="s">
        <v>32</v>
      </c>
      <c r="AX1197" s="13" t="s">
        <v>83</v>
      </c>
      <c r="AY1197" s="160" t="s">
        <v>375</v>
      </c>
    </row>
    <row r="1198" spans="2:65" s="1" customFormat="1" ht="33" customHeight="1" x14ac:dyDescent="0.2">
      <c r="B1198" s="32"/>
      <c r="C1198" s="138" t="s">
        <v>1330</v>
      </c>
      <c r="D1198" s="138" t="s">
        <v>377</v>
      </c>
      <c r="E1198" s="139" t="s">
        <v>3245</v>
      </c>
      <c r="F1198" s="140" t="s">
        <v>3246</v>
      </c>
      <c r="G1198" s="141" t="s">
        <v>641</v>
      </c>
      <c r="H1198" s="142">
        <v>41</v>
      </c>
      <c r="I1198" s="143"/>
      <c r="J1198" s="144">
        <f>ROUND(I1198*H1198,2)</f>
        <v>0</v>
      </c>
      <c r="K1198" s="140" t="s">
        <v>381</v>
      </c>
      <c r="L1198" s="32"/>
      <c r="M1198" s="145" t="s">
        <v>1</v>
      </c>
      <c r="N1198" s="146" t="s">
        <v>41</v>
      </c>
      <c r="P1198" s="147">
        <f>O1198*H1198</f>
        <v>0</v>
      </c>
      <c r="Q1198" s="147">
        <v>0</v>
      </c>
      <c r="R1198" s="147">
        <f>Q1198*H1198</f>
        <v>0</v>
      </c>
      <c r="S1198" s="147">
        <v>0</v>
      </c>
      <c r="T1198" s="148">
        <f>S1198*H1198</f>
        <v>0</v>
      </c>
      <c r="AR1198" s="149" t="s">
        <v>382</v>
      </c>
      <c r="AT1198" s="149" t="s">
        <v>377</v>
      </c>
      <c r="AU1198" s="149" t="s">
        <v>83</v>
      </c>
      <c r="AY1198" s="17" t="s">
        <v>375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83</v>
      </c>
      <c r="BK1198" s="150">
        <f>ROUND(I1198*H1198,2)</f>
        <v>0</v>
      </c>
      <c r="BL1198" s="17" t="s">
        <v>382</v>
      </c>
      <c r="BM1198" s="149" t="s">
        <v>6164</v>
      </c>
    </row>
    <row r="1199" spans="2:65" s="12" customFormat="1" ht="11.25" x14ac:dyDescent="0.2">
      <c r="B1199" s="151"/>
      <c r="D1199" s="152" t="s">
        <v>384</v>
      </c>
      <c r="E1199" s="153" t="s">
        <v>1</v>
      </c>
      <c r="F1199" s="154" t="s">
        <v>529</v>
      </c>
      <c r="H1199" s="155">
        <v>20</v>
      </c>
      <c r="I1199" s="156"/>
      <c r="L1199" s="151"/>
      <c r="M1199" s="157"/>
      <c r="T1199" s="158"/>
      <c r="AT1199" s="153" t="s">
        <v>384</v>
      </c>
      <c r="AU1199" s="153" t="s">
        <v>83</v>
      </c>
      <c r="AV1199" s="12" t="s">
        <v>85</v>
      </c>
      <c r="AW1199" s="12" t="s">
        <v>32</v>
      </c>
      <c r="AX1199" s="12" t="s">
        <v>76</v>
      </c>
      <c r="AY1199" s="153" t="s">
        <v>375</v>
      </c>
    </row>
    <row r="1200" spans="2:65" s="12" customFormat="1" ht="11.25" x14ac:dyDescent="0.2">
      <c r="B1200" s="151"/>
      <c r="D1200" s="152" t="s">
        <v>384</v>
      </c>
      <c r="E1200" s="153" t="s">
        <v>1</v>
      </c>
      <c r="F1200" s="154" t="s">
        <v>7</v>
      </c>
      <c r="H1200" s="155">
        <v>21</v>
      </c>
      <c r="I1200" s="156"/>
      <c r="L1200" s="151"/>
      <c r="M1200" s="157"/>
      <c r="T1200" s="158"/>
      <c r="AT1200" s="153" t="s">
        <v>384</v>
      </c>
      <c r="AU1200" s="153" t="s">
        <v>83</v>
      </c>
      <c r="AV1200" s="12" t="s">
        <v>85</v>
      </c>
      <c r="AW1200" s="12" t="s">
        <v>32</v>
      </c>
      <c r="AX1200" s="12" t="s">
        <v>76</v>
      </c>
      <c r="AY1200" s="153" t="s">
        <v>375</v>
      </c>
    </row>
    <row r="1201" spans="2:65" s="13" customFormat="1" ht="11.25" x14ac:dyDescent="0.2">
      <c r="B1201" s="159"/>
      <c r="D1201" s="152" t="s">
        <v>384</v>
      </c>
      <c r="E1201" s="160" t="s">
        <v>1</v>
      </c>
      <c r="F1201" s="161" t="s">
        <v>387</v>
      </c>
      <c r="H1201" s="162">
        <v>41</v>
      </c>
      <c r="I1201" s="163"/>
      <c r="L1201" s="159"/>
      <c r="M1201" s="164"/>
      <c r="T1201" s="165"/>
      <c r="AT1201" s="160" t="s">
        <v>384</v>
      </c>
      <c r="AU1201" s="160" t="s">
        <v>83</v>
      </c>
      <c r="AV1201" s="13" t="s">
        <v>382</v>
      </c>
      <c r="AW1201" s="13" t="s">
        <v>32</v>
      </c>
      <c r="AX1201" s="13" t="s">
        <v>83</v>
      </c>
      <c r="AY1201" s="160" t="s">
        <v>375</v>
      </c>
    </row>
    <row r="1202" spans="2:65" s="1" customFormat="1" ht="21.75" customHeight="1" x14ac:dyDescent="0.2">
      <c r="B1202" s="32"/>
      <c r="C1202" s="138" t="s">
        <v>1335</v>
      </c>
      <c r="D1202" s="138" t="s">
        <v>377</v>
      </c>
      <c r="E1202" s="139" t="s">
        <v>6165</v>
      </c>
      <c r="F1202" s="140" t="s">
        <v>6166</v>
      </c>
      <c r="G1202" s="141" t="s">
        <v>631</v>
      </c>
      <c r="H1202" s="142">
        <v>1</v>
      </c>
      <c r="I1202" s="143"/>
      <c r="J1202" s="144">
        <f>ROUND(I1202*H1202,2)</f>
        <v>0</v>
      </c>
      <c r="K1202" s="140" t="s">
        <v>381</v>
      </c>
      <c r="L1202" s="32"/>
      <c r="M1202" s="145" t="s">
        <v>1</v>
      </c>
      <c r="N1202" s="146" t="s">
        <v>41</v>
      </c>
      <c r="P1202" s="147">
        <f>O1202*H1202</f>
        <v>0</v>
      </c>
      <c r="Q1202" s="147">
        <v>0</v>
      </c>
      <c r="R1202" s="147">
        <f>Q1202*H1202</f>
        <v>0</v>
      </c>
      <c r="S1202" s="147">
        <v>0</v>
      </c>
      <c r="T1202" s="148">
        <f>S1202*H1202</f>
        <v>0</v>
      </c>
      <c r="AR1202" s="149" t="s">
        <v>382</v>
      </c>
      <c r="AT1202" s="149" t="s">
        <v>377</v>
      </c>
      <c r="AU1202" s="149" t="s">
        <v>83</v>
      </c>
      <c r="AY1202" s="17" t="s">
        <v>375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83</v>
      </c>
      <c r="BK1202" s="150">
        <f>ROUND(I1202*H1202,2)</f>
        <v>0</v>
      </c>
      <c r="BL1202" s="17" t="s">
        <v>382</v>
      </c>
      <c r="BM1202" s="149" t="s">
        <v>6167</v>
      </c>
    </row>
    <row r="1203" spans="2:65" s="12" customFormat="1" ht="11.25" x14ac:dyDescent="0.2">
      <c r="B1203" s="151"/>
      <c r="D1203" s="152" t="s">
        <v>384</v>
      </c>
      <c r="E1203" s="153" t="s">
        <v>1</v>
      </c>
      <c r="F1203" s="154" t="s">
        <v>83</v>
      </c>
      <c r="H1203" s="155">
        <v>1</v>
      </c>
      <c r="I1203" s="156"/>
      <c r="L1203" s="151"/>
      <c r="M1203" s="157"/>
      <c r="T1203" s="158"/>
      <c r="AT1203" s="153" t="s">
        <v>384</v>
      </c>
      <c r="AU1203" s="153" t="s">
        <v>83</v>
      </c>
      <c r="AV1203" s="12" t="s">
        <v>85</v>
      </c>
      <c r="AW1203" s="12" t="s">
        <v>32</v>
      </c>
      <c r="AX1203" s="12" t="s">
        <v>83</v>
      </c>
      <c r="AY1203" s="153" t="s">
        <v>375</v>
      </c>
    </row>
    <row r="1204" spans="2:65" s="14" customFormat="1" ht="11.25" x14ac:dyDescent="0.2">
      <c r="B1204" s="166"/>
      <c r="D1204" s="152" t="s">
        <v>384</v>
      </c>
      <c r="E1204" s="167" t="s">
        <v>1</v>
      </c>
      <c r="F1204" s="168" t="s">
        <v>6168</v>
      </c>
      <c r="H1204" s="167" t="s">
        <v>1</v>
      </c>
      <c r="I1204" s="169"/>
      <c r="L1204" s="166"/>
      <c r="M1204" s="170"/>
      <c r="T1204" s="171"/>
      <c r="AT1204" s="167" t="s">
        <v>384</v>
      </c>
      <c r="AU1204" s="167" t="s">
        <v>83</v>
      </c>
      <c r="AV1204" s="14" t="s">
        <v>83</v>
      </c>
      <c r="AW1204" s="14" t="s">
        <v>32</v>
      </c>
      <c r="AX1204" s="14" t="s">
        <v>76</v>
      </c>
      <c r="AY1204" s="167" t="s">
        <v>375</v>
      </c>
    </row>
    <row r="1205" spans="2:65" s="1" customFormat="1" ht="21.75" customHeight="1" x14ac:dyDescent="0.2">
      <c r="B1205" s="32"/>
      <c r="C1205" s="138" t="s">
        <v>1342</v>
      </c>
      <c r="D1205" s="138" t="s">
        <v>377</v>
      </c>
      <c r="E1205" s="139" t="s">
        <v>3248</v>
      </c>
      <c r="F1205" s="140" t="s">
        <v>3249</v>
      </c>
      <c r="G1205" s="141" t="s">
        <v>3250</v>
      </c>
      <c r="H1205" s="142">
        <v>162</v>
      </c>
      <c r="I1205" s="143"/>
      <c r="J1205" s="144">
        <f>ROUND(I1205*H1205,2)</f>
        <v>0</v>
      </c>
      <c r="K1205" s="140" t="s">
        <v>381</v>
      </c>
      <c r="L1205" s="32"/>
      <c r="M1205" s="145" t="s">
        <v>1</v>
      </c>
      <c r="N1205" s="146" t="s">
        <v>41</v>
      </c>
      <c r="P1205" s="147">
        <f>O1205*H1205</f>
        <v>0</v>
      </c>
      <c r="Q1205" s="147">
        <v>0</v>
      </c>
      <c r="R1205" s="147">
        <f>Q1205*H1205</f>
        <v>0</v>
      </c>
      <c r="S1205" s="147">
        <v>0</v>
      </c>
      <c r="T1205" s="148">
        <f>S1205*H1205</f>
        <v>0</v>
      </c>
      <c r="AR1205" s="149" t="s">
        <v>382</v>
      </c>
      <c r="AT1205" s="149" t="s">
        <v>377</v>
      </c>
      <c r="AU1205" s="149" t="s">
        <v>83</v>
      </c>
      <c r="AY1205" s="17" t="s">
        <v>375</v>
      </c>
      <c r="BE1205" s="150">
        <f>IF(N1205="základní",J1205,0)</f>
        <v>0</v>
      </c>
      <c r="BF1205" s="150">
        <f>IF(N1205="snížená",J1205,0)</f>
        <v>0</v>
      </c>
      <c r="BG1205" s="150">
        <f>IF(N1205="zákl. přenesená",J1205,0)</f>
        <v>0</v>
      </c>
      <c r="BH1205" s="150">
        <f>IF(N1205="sníž. přenesená",J1205,0)</f>
        <v>0</v>
      </c>
      <c r="BI1205" s="150">
        <f>IF(N1205="nulová",J1205,0)</f>
        <v>0</v>
      </c>
      <c r="BJ1205" s="17" t="s">
        <v>83</v>
      </c>
      <c r="BK1205" s="150">
        <f>ROUND(I1205*H1205,2)</f>
        <v>0</v>
      </c>
      <c r="BL1205" s="17" t="s">
        <v>382</v>
      </c>
      <c r="BM1205" s="149" t="s">
        <v>6169</v>
      </c>
    </row>
    <row r="1206" spans="2:65" s="12" customFormat="1" ht="11.25" x14ac:dyDescent="0.2">
      <c r="B1206" s="151"/>
      <c r="D1206" s="152" t="s">
        <v>384</v>
      </c>
      <c r="E1206" s="153" t="s">
        <v>1</v>
      </c>
      <c r="F1206" s="154" t="s">
        <v>970</v>
      </c>
      <c r="H1206" s="155">
        <v>80</v>
      </c>
      <c r="I1206" s="156"/>
      <c r="L1206" s="151"/>
      <c r="M1206" s="157"/>
      <c r="T1206" s="158"/>
      <c r="AT1206" s="153" t="s">
        <v>384</v>
      </c>
      <c r="AU1206" s="153" t="s">
        <v>83</v>
      </c>
      <c r="AV1206" s="12" t="s">
        <v>85</v>
      </c>
      <c r="AW1206" s="12" t="s">
        <v>32</v>
      </c>
      <c r="AX1206" s="12" t="s">
        <v>76</v>
      </c>
      <c r="AY1206" s="153" t="s">
        <v>375</v>
      </c>
    </row>
    <row r="1207" spans="2:65" s="12" customFormat="1" ht="11.25" x14ac:dyDescent="0.2">
      <c r="B1207" s="151"/>
      <c r="D1207" s="152" t="s">
        <v>384</v>
      </c>
      <c r="E1207" s="153" t="s">
        <v>1</v>
      </c>
      <c r="F1207" s="154" t="s">
        <v>982</v>
      </c>
      <c r="H1207" s="155">
        <v>82</v>
      </c>
      <c r="I1207" s="156"/>
      <c r="L1207" s="151"/>
      <c r="M1207" s="157"/>
      <c r="T1207" s="158"/>
      <c r="AT1207" s="153" t="s">
        <v>384</v>
      </c>
      <c r="AU1207" s="153" t="s">
        <v>83</v>
      </c>
      <c r="AV1207" s="12" t="s">
        <v>85</v>
      </c>
      <c r="AW1207" s="12" t="s">
        <v>32</v>
      </c>
      <c r="AX1207" s="12" t="s">
        <v>76</v>
      </c>
      <c r="AY1207" s="153" t="s">
        <v>375</v>
      </c>
    </row>
    <row r="1208" spans="2:65" s="13" customFormat="1" ht="11.25" x14ac:dyDescent="0.2">
      <c r="B1208" s="159"/>
      <c r="D1208" s="152" t="s">
        <v>384</v>
      </c>
      <c r="E1208" s="160" t="s">
        <v>1</v>
      </c>
      <c r="F1208" s="161" t="s">
        <v>387</v>
      </c>
      <c r="H1208" s="162">
        <v>162</v>
      </c>
      <c r="I1208" s="163"/>
      <c r="L1208" s="159"/>
      <c r="M1208" s="164"/>
      <c r="T1208" s="165"/>
      <c r="AT1208" s="160" t="s">
        <v>384</v>
      </c>
      <c r="AU1208" s="160" t="s">
        <v>83</v>
      </c>
      <c r="AV1208" s="13" t="s">
        <v>382</v>
      </c>
      <c r="AW1208" s="13" t="s">
        <v>32</v>
      </c>
      <c r="AX1208" s="13" t="s">
        <v>83</v>
      </c>
      <c r="AY1208" s="160" t="s">
        <v>375</v>
      </c>
    </row>
    <row r="1209" spans="2:65" s="1" customFormat="1" ht="24.2" customHeight="1" x14ac:dyDescent="0.2">
      <c r="B1209" s="32"/>
      <c r="C1209" s="138" t="s">
        <v>1347</v>
      </c>
      <c r="D1209" s="138" t="s">
        <v>377</v>
      </c>
      <c r="E1209" s="139" t="s">
        <v>3252</v>
      </c>
      <c r="F1209" s="140" t="s">
        <v>3253</v>
      </c>
      <c r="G1209" s="141" t="s">
        <v>631</v>
      </c>
      <c r="H1209" s="142">
        <v>1</v>
      </c>
      <c r="I1209" s="143"/>
      <c r="J1209" s="144">
        <f>ROUND(I1209*H1209,2)</f>
        <v>0</v>
      </c>
      <c r="K1209" s="140" t="s">
        <v>381</v>
      </c>
      <c r="L1209" s="32"/>
      <c r="M1209" s="145" t="s">
        <v>1</v>
      </c>
      <c r="N1209" s="146" t="s">
        <v>41</v>
      </c>
      <c r="P1209" s="147">
        <f>O1209*H1209</f>
        <v>0</v>
      </c>
      <c r="Q1209" s="147">
        <v>0</v>
      </c>
      <c r="R1209" s="147">
        <f>Q1209*H1209</f>
        <v>0</v>
      </c>
      <c r="S1209" s="147">
        <v>0</v>
      </c>
      <c r="T1209" s="148">
        <f>S1209*H1209</f>
        <v>0</v>
      </c>
      <c r="AR1209" s="149" t="s">
        <v>382</v>
      </c>
      <c r="AT1209" s="149" t="s">
        <v>377</v>
      </c>
      <c r="AU1209" s="149" t="s">
        <v>83</v>
      </c>
      <c r="AY1209" s="17" t="s">
        <v>375</v>
      </c>
      <c r="BE1209" s="150">
        <f>IF(N1209="základní",J1209,0)</f>
        <v>0</v>
      </c>
      <c r="BF1209" s="150">
        <f>IF(N1209="snížená",J1209,0)</f>
        <v>0</v>
      </c>
      <c r="BG1209" s="150">
        <f>IF(N1209="zákl. přenesená",J1209,0)</f>
        <v>0</v>
      </c>
      <c r="BH1209" s="150">
        <f>IF(N1209="sníž. přenesená",J1209,0)</f>
        <v>0</v>
      </c>
      <c r="BI1209" s="150">
        <f>IF(N1209="nulová",J1209,0)</f>
        <v>0</v>
      </c>
      <c r="BJ1209" s="17" t="s">
        <v>83</v>
      </c>
      <c r="BK1209" s="150">
        <f>ROUND(I1209*H1209,2)</f>
        <v>0</v>
      </c>
      <c r="BL1209" s="17" t="s">
        <v>382</v>
      </c>
      <c r="BM1209" s="149" t="s">
        <v>6170</v>
      </c>
    </row>
    <row r="1210" spans="2:65" s="12" customFormat="1" ht="11.25" x14ac:dyDescent="0.2">
      <c r="B1210" s="151"/>
      <c r="D1210" s="152" t="s">
        <v>384</v>
      </c>
      <c r="E1210" s="153" t="s">
        <v>1</v>
      </c>
      <c r="F1210" s="154" t="s">
        <v>83</v>
      </c>
      <c r="H1210" s="155">
        <v>1</v>
      </c>
      <c r="I1210" s="156"/>
      <c r="L1210" s="151"/>
      <c r="M1210" s="157"/>
      <c r="T1210" s="158"/>
      <c r="AT1210" s="153" t="s">
        <v>384</v>
      </c>
      <c r="AU1210" s="153" t="s">
        <v>83</v>
      </c>
      <c r="AV1210" s="12" t="s">
        <v>85</v>
      </c>
      <c r="AW1210" s="12" t="s">
        <v>32</v>
      </c>
      <c r="AX1210" s="12" t="s">
        <v>83</v>
      </c>
      <c r="AY1210" s="153" t="s">
        <v>375</v>
      </c>
    </row>
    <row r="1211" spans="2:65" s="14" customFormat="1" ht="11.25" x14ac:dyDescent="0.2">
      <c r="B1211" s="166"/>
      <c r="D1211" s="152" t="s">
        <v>384</v>
      </c>
      <c r="E1211" s="167" t="s">
        <v>1</v>
      </c>
      <c r="F1211" s="168" t="s">
        <v>6171</v>
      </c>
      <c r="H1211" s="167" t="s">
        <v>1</v>
      </c>
      <c r="I1211" s="169"/>
      <c r="L1211" s="166"/>
      <c r="M1211" s="170"/>
      <c r="T1211" s="171"/>
      <c r="AT1211" s="167" t="s">
        <v>384</v>
      </c>
      <c r="AU1211" s="167" t="s">
        <v>83</v>
      </c>
      <c r="AV1211" s="14" t="s">
        <v>83</v>
      </c>
      <c r="AW1211" s="14" t="s">
        <v>32</v>
      </c>
      <c r="AX1211" s="14" t="s">
        <v>76</v>
      </c>
      <c r="AY1211" s="167" t="s">
        <v>375</v>
      </c>
    </row>
    <row r="1212" spans="2:65" s="1" customFormat="1" ht="24.2" customHeight="1" x14ac:dyDescent="0.2">
      <c r="B1212" s="32"/>
      <c r="C1212" s="138" t="s">
        <v>1353</v>
      </c>
      <c r="D1212" s="138" t="s">
        <v>377</v>
      </c>
      <c r="E1212" s="139" t="s">
        <v>6172</v>
      </c>
      <c r="F1212" s="140" t="s">
        <v>6173</v>
      </c>
      <c r="G1212" s="141" t="s">
        <v>641</v>
      </c>
      <c r="H1212" s="142">
        <v>162</v>
      </c>
      <c r="I1212" s="143"/>
      <c r="J1212" s="144">
        <f>ROUND(I1212*H1212,2)</f>
        <v>0</v>
      </c>
      <c r="K1212" s="140" t="s">
        <v>381</v>
      </c>
      <c r="L1212" s="32"/>
      <c r="M1212" s="145" t="s">
        <v>1</v>
      </c>
      <c r="N1212" s="146" t="s">
        <v>41</v>
      </c>
      <c r="P1212" s="147">
        <f>O1212*H1212</f>
        <v>0</v>
      </c>
      <c r="Q1212" s="147">
        <v>0</v>
      </c>
      <c r="R1212" s="147">
        <f>Q1212*H1212</f>
        <v>0</v>
      </c>
      <c r="S1212" s="147">
        <v>0</v>
      </c>
      <c r="T1212" s="148">
        <f>S1212*H1212</f>
        <v>0</v>
      </c>
      <c r="AR1212" s="149" t="s">
        <v>382</v>
      </c>
      <c r="AT1212" s="149" t="s">
        <v>377</v>
      </c>
      <c r="AU1212" s="149" t="s">
        <v>83</v>
      </c>
      <c r="AY1212" s="17" t="s">
        <v>375</v>
      </c>
      <c r="BE1212" s="150">
        <f>IF(N1212="základní",J1212,0)</f>
        <v>0</v>
      </c>
      <c r="BF1212" s="150">
        <f>IF(N1212="snížená",J1212,0)</f>
        <v>0</v>
      </c>
      <c r="BG1212" s="150">
        <f>IF(N1212="zákl. přenesená",J1212,0)</f>
        <v>0</v>
      </c>
      <c r="BH1212" s="150">
        <f>IF(N1212="sníž. přenesená",J1212,0)</f>
        <v>0</v>
      </c>
      <c r="BI1212" s="150">
        <f>IF(N1212="nulová",J1212,0)</f>
        <v>0</v>
      </c>
      <c r="BJ1212" s="17" t="s">
        <v>83</v>
      </c>
      <c r="BK1212" s="150">
        <f>ROUND(I1212*H1212,2)</f>
        <v>0</v>
      </c>
      <c r="BL1212" s="17" t="s">
        <v>382</v>
      </c>
      <c r="BM1212" s="149" t="s">
        <v>6174</v>
      </c>
    </row>
    <row r="1213" spans="2:65" s="12" customFormat="1" ht="11.25" x14ac:dyDescent="0.2">
      <c r="B1213" s="151"/>
      <c r="D1213" s="152" t="s">
        <v>384</v>
      </c>
      <c r="E1213" s="153" t="s">
        <v>1</v>
      </c>
      <c r="F1213" s="154" t="s">
        <v>970</v>
      </c>
      <c r="H1213" s="155">
        <v>80</v>
      </c>
      <c r="I1213" s="156"/>
      <c r="L1213" s="151"/>
      <c r="M1213" s="157"/>
      <c r="T1213" s="158"/>
      <c r="AT1213" s="153" t="s">
        <v>384</v>
      </c>
      <c r="AU1213" s="153" t="s">
        <v>83</v>
      </c>
      <c r="AV1213" s="12" t="s">
        <v>85</v>
      </c>
      <c r="AW1213" s="12" t="s">
        <v>32</v>
      </c>
      <c r="AX1213" s="12" t="s">
        <v>76</v>
      </c>
      <c r="AY1213" s="153" t="s">
        <v>375</v>
      </c>
    </row>
    <row r="1214" spans="2:65" s="12" customFormat="1" ht="11.25" x14ac:dyDescent="0.2">
      <c r="B1214" s="151"/>
      <c r="D1214" s="152" t="s">
        <v>384</v>
      </c>
      <c r="E1214" s="153" t="s">
        <v>1</v>
      </c>
      <c r="F1214" s="154" t="s">
        <v>982</v>
      </c>
      <c r="H1214" s="155">
        <v>82</v>
      </c>
      <c r="I1214" s="156"/>
      <c r="L1214" s="151"/>
      <c r="M1214" s="157"/>
      <c r="T1214" s="158"/>
      <c r="AT1214" s="153" t="s">
        <v>384</v>
      </c>
      <c r="AU1214" s="153" t="s">
        <v>83</v>
      </c>
      <c r="AV1214" s="12" t="s">
        <v>85</v>
      </c>
      <c r="AW1214" s="12" t="s">
        <v>32</v>
      </c>
      <c r="AX1214" s="12" t="s">
        <v>76</v>
      </c>
      <c r="AY1214" s="153" t="s">
        <v>375</v>
      </c>
    </row>
    <row r="1215" spans="2:65" s="13" customFormat="1" ht="11.25" x14ac:dyDescent="0.2">
      <c r="B1215" s="159"/>
      <c r="D1215" s="152" t="s">
        <v>384</v>
      </c>
      <c r="E1215" s="160" t="s">
        <v>1</v>
      </c>
      <c r="F1215" s="161" t="s">
        <v>387</v>
      </c>
      <c r="H1215" s="162">
        <v>162</v>
      </c>
      <c r="I1215" s="163"/>
      <c r="L1215" s="159"/>
      <c r="M1215" s="164"/>
      <c r="T1215" s="165"/>
      <c r="AT1215" s="160" t="s">
        <v>384</v>
      </c>
      <c r="AU1215" s="160" t="s">
        <v>83</v>
      </c>
      <c r="AV1215" s="13" t="s">
        <v>382</v>
      </c>
      <c r="AW1215" s="13" t="s">
        <v>32</v>
      </c>
      <c r="AX1215" s="13" t="s">
        <v>83</v>
      </c>
      <c r="AY1215" s="160" t="s">
        <v>375</v>
      </c>
    </row>
    <row r="1216" spans="2:65" s="11" customFormat="1" ht="25.9" customHeight="1" x14ac:dyDescent="0.2">
      <c r="B1216" s="126"/>
      <c r="D1216" s="127" t="s">
        <v>75</v>
      </c>
      <c r="E1216" s="128" t="s">
        <v>3258</v>
      </c>
      <c r="F1216" s="128" t="s">
        <v>3259</v>
      </c>
      <c r="I1216" s="129"/>
      <c r="J1216" s="130">
        <f>BK1216</f>
        <v>0</v>
      </c>
      <c r="L1216" s="126"/>
      <c r="M1216" s="131"/>
      <c r="P1216" s="132">
        <f>SUM(P1217:P1314)</f>
        <v>0</v>
      </c>
      <c r="R1216" s="132">
        <f>SUM(R1217:R1314)</f>
        <v>0</v>
      </c>
      <c r="T1216" s="133">
        <f>SUM(T1217:T1314)</f>
        <v>0</v>
      </c>
      <c r="AR1216" s="127" t="s">
        <v>83</v>
      </c>
      <c r="AT1216" s="134" t="s">
        <v>75</v>
      </c>
      <c r="AU1216" s="134" t="s">
        <v>76</v>
      </c>
      <c r="AY1216" s="127" t="s">
        <v>375</v>
      </c>
      <c r="BK1216" s="135">
        <f>SUM(BK1217:BK1314)</f>
        <v>0</v>
      </c>
    </row>
    <row r="1217" spans="2:65" s="1" customFormat="1" ht="16.5" customHeight="1" x14ac:dyDescent="0.2">
      <c r="B1217" s="32"/>
      <c r="C1217" s="138" t="s">
        <v>1361</v>
      </c>
      <c r="D1217" s="138" t="s">
        <v>377</v>
      </c>
      <c r="E1217" s="139" t="s">
        <v>3260</v>
      </c>
      <c r="F1217" s="140" t="s">
        <v>3261</v>
      </c>
      <c r="G1217" s="141" t="s">
        <v>641</v>
      </c>
      <c r="H1217" s="142">
        <v>5</v>
      </c>
      <c r="I1217" s="143"/>
      <c r="J1217" s="144">
        <f>ROUND(I1217*H1217,2)</f>
        <v>0</v>
      </c>
      <c r="K1217" s="140" t="s">
        <v>381</v>
      </c>
      <c r="L1217" s="32"/>
      <c r="M1217" s="145" t="s">
        <v>1</v>
      </c>
      <c r="N1217" s="146" t="s">
        <v>41</v>
      </c>
      <c r="P1217" s="147">
        <f>O1217*H1217</f>
        <v>0</v>
      </c>
      <c r="Q1217" s="147">
        <v>0</v>
      </c>
      <c r="R1217" s="147">
        <f>Q1217*H1217</f>
        <v>0</v>
      </c>
      <c r="S1217" s="147">
        <v>0</v>
      </c>
      <c r="T1217" s="148">
        <f>S1217*H1217</f>
        <v>0</v>
      </c>
      <c r="AR1217" s="149" t="s">
        <v>382</v>
      </c>
      <c r="AT1217" s="149" t="s">
        <v>377</v>
      </c>
      <c r="AU1217" s="149" t="s">
        <v>83</v>
      </c>
      <c r="AY1217" s="17" t="s">
        <v>375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83</v>
      </c>
      <c r="BK1217" s="150">
        <f>ROUND(I1217*H1217,2)</f>
        <v>0</v>
      </c>
      <c r="BL1217" s="17" t="s">
        <v>382</v>
      </c>
      <c r="BM1217" s="149" t="s">
        <v>6175</v>
      </c>
    </row>
    <row r="1218" spans="2:65" s="12" customFormat="1" ht="11.25" x14ac:dyDescent="0.2">
      <c r="B1218" s="151"/>
      <c r="D1218" s="152" t="s">
        <v>384</v>
      </c>
      <c r="E1218" s="153" t="s">
        <v>1</v>
      </c>
      <c r="F1218" s="154" t="s">
        <v>83</v>
      </c>
      <c r="H1218" s="155">
        <v>1</v>
      </c>
      <c r="I1218" s="156"/>
      <c r="L1218" s="151"/>
      <c r="M1218" s="157"/>
      <c r="T1218" s="158"/>
      <c r="AT1218" s="153" t="s">
        <v>384</v>
      </c>
      <c r="AU1218" s="153" t="s">
        <v>83</v>
      </c>
      <c r="AV1218" s="12" t="s">
        <v>85</v>
      </c>
      <c r="AW1218" s="12" t="s">
        <v>32</v>
      </c>
      <c r="AX1218" s="12" t="s">
        <v>76</v>
      </c>
      <c r="AY1218" s="153" t="s">
        <v>375</v>
      </c>
    </row>
    <row r="1219" spans="2:65" s="12" customFormat="1" ht="11.25" x14ac:dyDescent="0.2">
      <c r="B1219" s="151"/>
      <c r="D1219" s="152" t="s">
        <v>384</v>
      </c>
      <c r="E1219" s="153" t="s">
        <v>1</v>
      </c>
      <c r="F1219" s="154" t="s">
        <v>85</v>
      </c>
      <c r="H1219" s="155">
        <v>2</v>
      </c>
      <c r="I1219" s="156"/>
      <c r="L1219" s="151"/>
      <c r="M1219" s="157"/>
      <c r="T1219" s="158"/>
      <c r="AT1219" s="153" t="s">
        <v>384</v>
      </c>
      <c r="AU1219" s="153" t="s">
        <v>83</v>
      </c>
      <c r="AV1219" s="12" t="s">
        <v>85</v>
      </c>
      <c r="AW1219" s="12" t="s">
        <v>32</v>
      </c>
      <c r="AX1219" s="12" t="s">
        <v>76</v>
      </c>
      <c r="AY1219" s="153" t="s">
        <v>375</v>
      </c>
    </row>
    <row r="1220" spans="2:65" s="12" customFormat="1" ht="11.25" x14ac:dyDescent="0.2">
      <c r="B1220" s="151"/>
      <c r="D1220" s="152" t="s">
        <v>384</v>
      </c>
      <c r="E1220" s="153" t="s">
        <v>1</v>
      </c>
      <c r="F1220" s="154" t="s">
        <v>85</v>
      </c>
      <c r="H1220" s="155">
        <v>2</v>
      </c>
      <c r="I1220" s="156"/>
      <c r="L1220" s="151"/>
      <c r="M1220" s="157"/>
      <c r="T1220" s="158"/>
      <c r="AT1220" s="153" t="s">
        <v>384</v>
      </c>
      <c r="AU1220" s="153" t="s">
        <v>83</v>
      </c>
      <c r="AV1220" s="12" t="s">
        <v>85</v>
      </c>
      <c r="AW1220" s="12" t="s">
        <v>32</v>
      </c>
      <c r="AX1220" s="12" t="s">
        <v>76</v>
      </c>
      <c r="AY1220" s="153" t="s">
        <v>375</v>
      </c>
    </row>
    <row r="1221" spans="2:65" s="13" customFormat="1" ht="11.25" x14ac:dyDescent="0.2">
      <c r="B1221" s="159"/>
      <c r="D1221" s="152" t="s">
        <v>384</v>
      </c>
      <c r="E1221" s="160" t="s">
        <v>1</v>
      </c>
      <c r="F1221" s="161" t="s">
        <v>387</v>
      </c>
      <c r="H1221" s="162">
        <v>5</v>
      </c>
      <c r="I1221" s="163"/>
      <c r="L1221" s="159"/>
      <c r="M1221" s="164"/>
      <c r="T1221" s="165"/>
      <c r="AT1221" s="160" t="s">
        <v>384</v>
      </c>
      <c r="AU1221" s="160" t="s">
        <v>83</v>
      </c>
      <c r="AV1221" s="13" t="s">
        <v>382</v>
      </c>
      <c r="AW1221" s="13" t="s">
        <v>32</v>
      </c>
      <c r="AX1221" s="13" t="s">
        <v>83</v>
      </c>
      <c r="AY1221" s="160" t="s">
        <v>375</v>
      </c>
    </row>
    <row r="1222" spans="2:65" s="1" customFormat="1" ht="16.5" customHeight="1" x14ac:dyDescent="0.2">
      <c r="B1222" s="32"/>
      <c r="C1222" s="138" t="s">
        <v>1366</v>
      </c>
      <c r="D1222" s="138" t="s">
        <v>377</v>
      </c>
      <c r="E1222" s="139" t="s">
        <v>3263</v>
      </c>
      <c r="F1222" s="140" t="s">
        <v>3264</v>
      </c>
      <c r="G1222" s="141" t="s">
        <v>631</v>
      </c>
      <c r="H1222" s="142">
        <v>4</v>
      </c>
      <c r="I1222" s="143"/>
      <c r="J1222" s="144">
        <f>ROUND(I1222*H1222,2)</f>
        <v>0</v>
      </c>
      <c r="K1222" s="140" t="s">
        <v>381</v>
      </c>
      <c r="L1222" s="32"/>
      <c r="M1222" s="145" t="s">
        <v>1</v>
      </c>
      <c r="N1222" s="146" t="s">
        <v>41</v>
      </c>
      <c r="P1222" s="147">
        <f>O1222*H1222</f>
        <v>0</v>
      </c>
      <c r="Q1222" s="147">
        <v>0</v>
      </c>
      <c r="R1222" s="147">
        <f>Q1222*H1222</f>
        <v>0</v>
      </c>
      <c r="S1222" s="147">
        <v>0</v>
      </c>
      <c r="T1222" s="148">
        <f>S1222*H1222</f>
        <v>0</v>
      </c>
      <c r="AR1222" s="149" t="s">
        <v>382</v>
      </c>
      <c r="AT1222" s="149" t="s">
        <v>377</v>
      </c>
      <c r="AU1222" s="149" t="s">
        <v>83</v>
      </c>
      <c r="AY1222" s="17" t="s">
        <v>375</v>
      </c>
      <c r="BE1222" s="150">
        <f>IF(N1222="základní",J1222,0)</f>
        <v>0</v>
      </c>
      <c r="BF1222" s="150">
        <f>IF(N1222="snížená",J1222,0)</f>
        <v>0</v>
      </c>
      <c r="BG1222" s="150">
        <f>IF(N1222="zákl. přenesená",J1222,0)</f>
        <v>0</v>
      </c>
      <c r="BH1222" s="150">
        <f>IF(N1222="sníž. přenesená",J1222,0)</f>
        <v>0</v>
      </c>
      <c r="BI1222" s="150">
        <f>IF(N1222="nulová",J1222,0)</f>
        <v>0</v>
      </c>
      <c r="BJ1222" s="17" t="s">
        <v>83</v>
      </c>
      <c r="BK1222" s="150">
        <f>ROUND(I1222*H1222,2)</f>
        <v>0</v>
      </c>
      <c r="BL1222" s="17" t="s">
        <v>382</v>
      </c>
      <c r="BM1222" s="149" t="s">
        <v>6176</v>
      </c>
    </row>
    <row r="1223" spans="2:65" s="12" customFormat="1" ht="11.25" x14ac:dyDescent="0.2">
      <c r="B1223" s="151"/>
      <c r="D1223" s="152" t="s">
        <v>384</v>
      </c>
      <c r="E1223" s="153" t="s">
        <v>1</v>
      </c>
      <c r="F1223" s="154" t="s">
        <v>85</v>
      </c>
      <c r="H1223" s="155">
        <v>2</v>
      </c>
      <c r="I1223" s="156"/>
      <c r="L1223" s="151"/>
      <c r="M1223" s="157"/>
      <c r="T1223" s="158"/>
      <c r="AT1223" s="153" t="s">
        <v>384</v>
      </c>
      <c r="AU1223" s="153" t="s">
        <v>83</v>
      </c>
      <c r="AV1223" s="12" t="s">
        <v>85</v>
      </c>
      <c r="AW1223" s="12" t="s">
        <v>32</v>
      </c>
      <c r="AX1223" s="12" t="s">
        <v>76</v>
      </c>
      <c r="AY1223" s="153" t="s">
        <v>375</v>
      </c>
    </row>
    <row r="1224" spans="2:65" s="12" customFormat="1" ht="11.25" x14ac:dyDescent="0.2">
      <c r="B1224" s="151"/>
      <c r="D1224" s="152" t="s">
        <v>384</v>
      </c>
      <c r="E1224" s="153" t="s">
        <v>1</v>
      </c>
      <c r="F1224" s="154" t="s">
        <v>85</v>
      </c>
      <c r="H1224" s="155">
        <v>2</v>
      </c>
      <c r="I1224" s="156"/>
      <c r="L1224" s="151"/>
      <c r="M1224" s="157"/>
      <c r="T1224" s="158"/>
      <c r="AT1224" s="153" t="s">
        <v>384</v>
      </c>
      <c r="AU1224" s="153" t="s">
        <v>83</v>
      </c>
      <c r="AV1224" s="12" t="s">
        <v>85</v>
      </c>
      <c r="AW1224" s="12" t="s">
        <v>32</v>
      </c>
      <c r="AX1224" s="12" t="s">
        <v>76</v>
      </c>
      <c r="AY1224" s="153" t="s">
        <v>375</v>
      </c>
    </row>
    <row r="1225" spans="2:65" s="13" customFormat="1" ht="11.25" x14ac:dyDescent="0.2">
      <c r="B1225" s="159"/>
      <c r="D1225" s="152" t="s">
        <v>384</v>
      </c>
      <c r="E1225" s="160" t="s">
        <v>1</v>
      </c>
      <c r="F1225" s="161" t="s">
        <v>387</v>
      </c>
      <c r="H1225" s="162">
        <v>4</v>
      </c>
      <c r="I1225" s="163"/>
      <c r="L1225" s="159"/>
      <c r="M1225" s="164"/>
      <c r="T1225" s="165"/>
      <c r="AT1225" s="160" t="s">
        <v>384</v>
      </c>
      <c r="AU1225" s="160" t="s">
        <v>83</v>
      </c>
      <c r="AV1225" s="13" t="s">
        <v>382</v>
      </c>
      <c r="AW1225" s="13" t="s">
        <v>32</v>
      </c>
      <c r="AX1225" s="13" t="s">
        <v>83</v>
      </c>
      <c r="AY1225" s="160" t="s">
        <v>375</v>
      </c>
    </row>
    <row r="1226" spans="2:65" s="1" customFormat="1" ht="16.5" customHeight="1" x14ac:dyDescent="0.2">
      <c r="B1226" s="32"/>
      <c r="C1226" s="138" t="s">
        <v>1371</v>
      </c>
      <c r="D1226" s="138" t="s">
        <v>377</v>
      </c>
      <c r="E1226" s="139" t="s">
        <v>3266</v>
      </c>
      <c r="F1226" s="140" t="s">
        <v>3267</v>
      </c>
      <c r="G1226" s="141" t="s">
        <v>641</v>
      </c>
      <c r="H1226" s="142">
        <v>331</v>
      </c>
      <c r="I1226" s="143"/>
      <c r="J1226" s="144">
        <f>ROUND(I1226*H1226,2)</f>
        <v>0</v>
      </c>
      <c r="K1226" s="140" t="s">
        <v>381</v>
      </c>
      <c r="L1226" s="32"/>
      <c r="M1226" s="145" t="s">
        <v>1</v>
      </c>
      <c r="N1226" s="146" t="s">
        <v>41</v>
      </c>
      <c r="P1226" s="147">
        <f>O1226*H1226</f>
        <v>0</v>
      </c>
      <c r="Q1226" s="147">
        <v>0</v>
      </c>
      <c r="R1226" s="147">
        <f>Q1226*H1226</f>
        <v>0</v>
      </c>
      <c r="S1226" s="147">
        <v>0</v>
      </c>
      <c r="T1226" s="148">
        <f>S1226*H1226</f>
        <v>0</v>
      </c>
      <c r="AR1226" s="149" t="s">
        <v>382</v>
      </c>
      <c r="AT1226" s="149" t="s">
        <v>377</v>
      </c>
      <c r="AU1226" s="149" t="s">
        <v>83</v>
      </c>
      <c r="AY1226" s="17" t="s">
        <v>375</v>
      </c>
      <c r="BE1226" s="150">
        <f>IF(N1226="základní",J1226,0)</f>
        <v>0</v>
      </c>
      <c r="BF1226" s="150">
        <f>IF(N1226="snížená",J1226,0)</f>
        <v>0</v>
      </c>
      <c r="BG1226" s="150">
        <f>IF(N1226="zákl. přenesená",J1226,0)</f>
        <v>0</v>
      </c>
      <c r="BH1226" s="150">
        <f>IF(N1226="sníž. přenesená",J1226,0)</f>
        <v>0</v>
      </c>
      <c r="BI1226" s="150">
        <f>IF(N1226="nulová",J1226,0)</f>
        <v>0</v>
      </c>
      <c r="BJ1226" s="17" t="s">
        <v>83</v>
      </c>
      <c r="BK1226" s="150">
        <f>ROUND(I1226*H1226,2)</f>
        <v>0</v>
      </c>
      <c r="BL1226" s="17" t="s">
        <v>382</v>
      </c>
      <c r="BM1226" s="149" t="s">
        <v>6177</v>
      </c>
    </row>
    <row r="1227" spans="2:65" s="12" customFormat="1" ht="11.25" x14ac:dyDescent="0.2">
      <c r="B1227" s="151"/>
      <c r="D1227" s="152" t="s">
        <v>384</v>
      </c>
      <c r="E1227" s="153" t="s">
        <v>1</v>
      </c>
      <c r="F1227" s="154" t="s">
        <v>585</v>
      </c>
      <c r="H1227" s="155">
        <v>32</v>
      </c>
      <c r="I1227" s="156"/>
      <c r="L1227" s="151"/>
      <c r="M1227" s="157"/>
      <c r="T1227" s="158"/>
      <c r="AT1227" s="153" t="s">
        <v>384</v>
      </c>
      <c r="AU1227" s="153" t="s">
        <v>83</v>
      </c>
      <c r="AV1227" s="12" t="s">
        <v>85</v>
      </c>
      <c r="AW1227" s="12" t="s">
        <v>32</v>
      </c>
      <c r="AX1227" s="12" t="s">
        <v>76</v>
      </c>
      <c r="AY1227" s="153" t="s">
        <v>375</v>
      </c>
    </row>
    <row r="1228" spans="2:65" s="12" customFormat="1" ht="11.25" x14ac:dyDescent="0.2">
      <c r="B1228" s="151"/>
      <c r="D1228" s="152" t="s">
        <v>384</v>
      </c>
      <c r="E1228" s="153" t="s">
        <v>1</v>
      </c>
      <c r="F1228" s="154" t="s">
        <v>7</v>
      </c>
      <c r="H1228" s="155">
        <v>21</v>
      </c>
      <c r="I1228" s="156"/>
      <c r="L1228" s="151"/>
      <c r="M1228" s="157"/>
      <c r="T1228" s="158"/>
      <c r="AT1228" s="153" t="s">
        <v>384</v>
      </c>
      <c r="AU1228" s="153" t="s">
        <v>83</v>
      </c>
      <c r="AV1228" s="12" t="s">
        <v>85</v>
      </c>
      <c r="AW1228" s="12" t="s">
        <v>32</v>
      </c>
      <c r="AX1228" s="12" t="s">
        <v>76</v>
      </c>
      <c r="AY1228" s="153" t="s">
        <v>375</v>
      </c>
    </row>
    <row r="1229" spans="2:65" s="12" customFormat="1" ht="11.25" x14ac:dyDescent="0.2">
      <c r="B1229" s="151"/>
      <c r="D1229" s="152" t="s">
        <v>384</v>
      </c>
      <c r="E1229" s="153" t="s">
        <v>1</v>
      </c>
      <c r="F1229" s="154" t="s">
        <v>549</v>
      </c>
      <c r="H1229" s="155">
        <v>24</v>
      </c>
      <c r="I1229" s="156"/>
      <c r="L1229" s="151"/>
      <c r="M1229" s="157"/>
      <c r="T1229" s="158"/>
      <c r="AT1229" s="153" t="s">
        <v>384</v>
      </c>
      <c r="AU1229" s="153" t="s">
        <v>83</v>
      </c>
      <c r="AV1229" s="12" t="s">
        <v>85</v>
      </c>
      <c r="AW1229" s="12" t="s">
        <v>32</v>
      </c>
      <c r="AX1229" s="12" t="s">
        <v>76</v>
      </c>
      <c r="AY1229" s="153" t="s">
        <v>375</v>
      </c>
    </row>
    <row r="1230" spans="2:65" s="12" customFormat="1" ht="11.25" x14ac:dyDescent="0.2">
      <c r="B1230" s="151"/>
      <c r="D1230" s="152" t="s">
        <v>384</v>
      </c>
      <c r="E1230" s="153" t="s">
        <v>1</v>
      </c>
      <c r="F1230" s="154" t="s">
        <v>554</v>
      </c>
      <c r="H1230" s="155">
        <v>25</v>
      </c>
      <c r="I1230" s="156"/>
      <c r="L1230" s="151"/>
      <c r="M1230" s="157"/>
      <c r="T1230" s="158"/>
      <c r="AT1230" s="153" t="s">
        <v>384</v>
      </c>
      <c r="AU1230" s="153" t="s">
        <v>83</v>
      </c>
      <c r="AV1230" s="12" t="s">
        <v>85</v>
      </c>
      <c r="AW1230" s="12" t="s">
        <v>32</v>
      </c>
      <c r="AX1230" s="12" t="s">
        <v>76</v>
      </c>
      <c r="AY1230" s="153" t="s">
        <v>375</v>
      </c>
    </row>
    <row r="1231" spans="2:65" s="12" customFormat="1" ht="11.25" x14ac:dyDescent="0.2">
      <c r="B1231" s="151"/>
      <c r="D1231" s="152" t="s">
        <v>384</v>
      </c>
      <c r="E1231" s="153" t="s">
        <v>1</v>
      </c>
      <c r="F1231" s="154" t="s">
        <v>545</v>
      </c>
      <c r="H1231" s="155">
        <v>23</v>
      </c>
      <c r="I1231" s="156"/>
      <c r="L1231" s="151"/>
      <c r="M1231" s="157"/>
      <c r="T1231" s="158"/>
      <c r="AT1231" s="153" t="s">
        <v>384</v>
      </c>
      <c r="AU1231" s="153" t="s">
        <v>83</v>
      </c>
      <c r="AV1231" s="12" t="s">
        <v>85</v>
      </c>
      <c r="AW1231" s="12" t="s">
        <v>32</v>
      </c>
      <c r="AX1231" s="12" t="s">
        <v>76</v>
      </c>
      <c r="AY1231" s="153" t="s">
        <v>375</v>
      </c>
    </row>
    <row r="1232" spans="2:65" s="12" customFormat="1" ht="11.25" x14ac:dyDescent="0.2">
      <c r="B1232" s="151"/>
      <c r="D1232" s="152" t="s">
        <v>384</v>
      </c>
      <c r="E1232" s="153" t="s">
        <v>1</v>
      </c>
      <c r="F1232" s="154" t="s">
        <v>688</v>
      </c>
      <c r="H1232" s="155">
        <v>45</v>
      </c>
      <c r="I1232" s="156"/>
      <c r="L1232" s="151"/>
      <c r="M1232" s="157"/>
      <c r="T1232" s="158"/>
      <c r="AT1232" s="153" t="s">
        <v>384</v>
      </c>
      <c r="AU1232" s="153" t="s">
        <v>83</v>
      </c>
      <c r="AV1232" s="12" t="s">
        <v>85</v>
      </c>
      <c r="AW1232" s="12" t="s">
        <v>32</v>
      </c>
      <c r="AX1232" s="12" t="s">
        <v>76</v>
      </c>
      <c r="AY1232" s="153" t="s">
        <v>375</v>
      </c>
    </row>
    <row r="1233" spans="2:65" s="12" customFormat="1" ht="11.25" x14ac:dyDescent="0.2">
      <c r="B1233" s="151"/>
      <c r="D1233" s="152" t="s">
        <v>384</v>
      </c>
      <c r="E1233" s="153" t="s">
        <v>1</v>
      </c>
      <c r="F1233" s="154" t="s">
        <v>850</v>
      </c>
      <c r="H1233" s="155">
        <v>68</v>
      </c>
      <c r="I1233" s="156"/>
      <c r="L1233" s="151"/>
      <c r="M1233" s="157"/>
      <c r="T1233" s="158"/>
      <c r="AT1233" s="153" t="s">
        <v>384</v>
      </c>
      <c r="AU1233" s="153" t="s">
        <v>83</v>
      </c>
      <c r="AV1233" s="12" t="s">
        <v>85</v>
      </c>
      <c r="AW1233" s="12" t="s">
        <v>32</v>
      </c>
      <c r="AX1233" s="12" t="s">
        <v>76</v>
      </c>
      <c r="AY1233" s="153" t="s">
        <v>375</v>
      </c>
    </row>
    <row r="1234" spans="2:65" s="12" customFormat="1" ht="11.25" x14ac:dyDescent="0.2">
      <c r="B1234" s="151"/>
      <c r="D1234" s="152" t="s">
        <v>384</v>
      </c>
      <c r="E1234" s="153" t="s">
        <v>1</v>
      </c>
      <c r="F1234" s="154" t="s">
        <v>540</v>
      </c>
      <c r="H1234" s="155">
        <v>22</v>
      </c>
      <c r="I1234" s="156"/>
      <c r="L1234" s="151"/>
      <c r="M1234" s="157"/>
      <c r="T1234" s="158"/>
      <c r="AT1234" s="153" t="s">
        <v>384</v>
      </c>
      <c r="AU1234" s="153" t="s">
        <v>83</v>
      </c>
      <c r="AV1234" s="12" t="s">
        <v>85</v>
      </c>
      <c r="AW1234" s="12" t="s">
        <v>32</v>
      </c>
      <c r="AX1234" s="12" t="s">
        <v>76</v>
      </c>
      <c r="AY1234" s="153" t="s">
        <v>375</v>
      </c>
    </row>
    <row r="1235" spans="2:65" s="12" customFormat="1" ht="11.25" x14ac:dyDescent="0.2">
      <c r="B1235" s="151"/>
      <c r="D1235" s="152" t="s">
        <v>384</v>
      </c>
      <c r="E1235" s="153" t="s">
        <v>1</v>
      </c>
      <c r="F1235" s="154" t="s">
        <v>467</v>
      </c>
      <c r="H1235" s="155">
        <v>13</v>
      </c>
      <c r="I1235" s="156"/>
      <c r="L1235" s="151"/>
      <c r="M1235" s="157"/>
      <c r="T1235" s="158"/>
      <c r="AT1235" s="153" t="s">
        <v>384</v>
      </c>
      <c r="AU1235" s="153" t="s">
        <v>83</v>
      </c>
      <c r="AV1235" s="12" t="s">
        <v>85</v>
      </c>
      <c r="AW1235" s="12" t="s">
        <v>32</v>
      </c>
      <c r="AX1235" s="12" t="s">
        <v>76</v>
      </c>
      <c r="AY1235" s="153" t="s">
        <v>375</v>
      </c>
    </row>
    <row r="1236" spans="2:65" s="12" customFormat="1" ht="11.25" x14ac:dyDescent="0.2">
      <c r="B1236" s="151"/>
      <c r="D1236" s="152" t="s">
        <v>384</v>
      </c>
      <c r="E1236" s="153" t="s">
        <v>1</v>
      </c>
      <c r="F1236" s="154" t="s">
        <v>545</v>
      </c>
      <c r="H1236" s="155">
        <v>23</v>
      </c>
      <c r="I1236" s="156"/>
      <c r="L1236" s="151"/>
      <c r="M1236" s="157"/>
      <c r="T1236" s="158"/>
      <c r="AT1236" s="153" t="s">
        <v>384</v>
      </c>
      <c r="AU1236" s="153" t="s">
        <v>83</v>
      </c>
      <c r="AV1236" s="12" t="s">
        <v>85</v>
      </c>
      <c r="AW1236" s="12" t="s">
        <v>32</v>
      </c>
      <c r="AX1236" s="12" t="s">
        <v>76</v>
      </c>
      <c r="AY1236" s="153" t="s">
        <v>375</v>
      </c>
    </row>
    <row r="1237" spans="2:65" s="12" customFormat="1" ht="11.25" x14ac:dyDescent="0.2">
      <c r="B1237" s="151"/>
      <c r="D1237" s="152" t="s">
        <v>384</v>
      </c>
      <c r="E1237" s="153" t="s">
        <v>1</v>
      </c>
      <c r="F1237" s="154" t="s">
        <v>473</v>
      </c>
      <c r="H1237" s="155">
        <v>14</v>
      </c>
      <c r="I1237" s="156"/>
      <c r="L1237" s="151"/>
      <c r="M1237" s="157"/>
      <c r="T1237" s="158"/>
      <c r="AT1237" s="153" t="s">
        <v>384</v>
      </c>
      <c r="AU1237" s="153" t="s">
        <v>83</v>
      </c>
      <c r="AV1237" s="12" t="s">
        <v>85</v>
      </c>
      <c r="AW1237" s="12" t="s">
        <v>32</v>
      </c>
      <c r="AX1237" s="12" t="s">
        <v>76</v>
      </c>
      <c r="AY1237" s="153" t="s">
        <v>375</v>
      </c>
    </row>
    <row r="1238" spans="2:65" s="12" customFormat="1" ht="11.25" x14ac:dyDescent="0.2">
      <c r="B1238" s="151"/>
      <c r="D1238" s="152" t="s">
        <v>384</v>
      </c>
      <c r="E1238" s="153" t="s">
        <v>1</v>
      </c>
      <c r="F1238" s="154" t="s">
        <v>451</v>
      </c>
      <c r="H1238" s="155">
        <v>11</v>
      </c>
      <c r="I1238" s="156"/>
      <c r="L1238" s="151"/>
      <c r="M1238" s="157"/>
      <c r="T1238" s="158"/>
      <c r="AT1238" s="153" t="s">
        <v>384</v>
      </c>
      <c r="AU1238" s="153" t="s">
        <v>83</v>
      </c>
      <c r="AV1238" s="12" t="s">
        <v>85</v>
      </c>
      <c r="AW1238" s="12" t="s">
        <v>32</v>
      </c>
      <c r="AX1238" s="12" t="s">
        <v>76</v>
      </c>
      <c r="AY1238" s="153" t="s">
        <v>375</v>
      </c>
    </row>
    <row r="1239" spans="2:65" s="12" customFormat="1" ht="11.25" x14ac:dyDescent="0.2">
      <c r="B1239" s="151"/>
      <c r="D1239" s="152" t="s">
        <v>384</v>
      </c>
      <c r="E1239" s="153" t="s">
        <v>1</v>
      </c>
      <c r="F1239" s="154" t="s">
        <v>435</v>
      </c>
      <c r="H1239" s="155">
        <v>10</v>
      </c>
      <c r="I1239" s="156"/>
      <c r="L1239" s="151"/>
      <c r="M1239" s="157"/>
      <c r="T1239" s="158"/>
      <c r="AT1239" s="153" t="s">
        <v>384</v>
      </c>
      <c r="AU1239" s="153" t="s">
        <v>83</v>
      </c>
      <c r="AV1239" s="12" t="s">
        <v>85</v>
      </c>
      <c r="AW1239" s="12" t="s">
        <v>32</v>
      </c>
      <c r="AX1239" s="12" t="s">
        <v>76</v>
      </c>
      <c r="AY1239" s="153" t="s">
        <v>375</v>
      </c>
    </row>
    <row r="1240" spans="2:65" s="13" customFormat="1" ht="11.25" x14ac:dyDescent="0.2">
      <c r="B1240" s="159"/>
      <c r="D1240" s="152" t="s">
        <v>384</v>
      </c>
      <c r="E1240" s="160" t="s">
        <v>1</v>
      </c>
      <c r="F1240" s="161" t="s">
        <v>387</v>
      </c>
      <c r="H1240" s="162">
        <v>331</v>
      </c>
      <c r="I1240" s="163"/>
      <c r="L1240" s="159"/>
      <c r="M1240" s="164"/>
      <c r="T1240" s="165"/>
      <c r="AT1240" s="160" t="s">
        <v>384</v>
      </c>
      <c r="AU1240" s="160" t="s">
        <v>83</v>
      </c>
      <c r="AV1240" s="13" t="s">
        <v>382</v>
      </c>
      <c r="AW1240" s="13" t="s">
        <v>32</v>
      </c>
      <c r="AX1240" s="13" t="s">
        <v>83</v>
      </c>
      <c r="AY1240" s="160" t="s">
        <v>375</v>
      </c>
    </row>
    <row r="1241" spans="2:65" s="1" customFormat="1" ht="16.5" customHeight="1" x14ac:dyDescent="0.2">
      <c r="B1241" s="32"/>
      <c r="C1241" s="138" t="s">
        <v>1376</v>
      </c>
      <c r="D1241" s="138" t="s">
        <v>377</v>
      </c>
      <c r="E1241" s="139" t="s">
        <v>3269</v>
      </c>
      <c r="F1241" s="140" t="s">
        <v>3270</v>
      </c>
      <c r="G1241" s="141" t="s">
        <v>641</v>
      </c>
      <c r="H1241" s="142">
        <v>46</v>
      </c>
      <c r="I1241" s="143"/>
      <c r="J1241" s="144">
        <f>ROUND(I1241*H1241,2)</f>
        <v>0</v>
      </c>
      <c r="K1241" s="140" t="s">
        <v>381</v>
      </c>
      <c r="L1241" s="32"/>
      <c r="M1241" s="145" t="s">
        <v>1</v>
      </c>
      <c r="N1241" s="146" t="s">
        <v>41</v>
      </c>
      <c r="P1241" s="147">
        <f>O1241*H1241</f>
        <v>0</v>
      </c>
      <c r="Q1241" s="147">
        <v>0</v>
      </c>
      <c r="R1241" s="147">
        <f>Q1241*H1241</f>
        <v>0</v>
      </c>
      <c r="S1241" s="147">
        <v>0</v>
      </c>
      <c r="T1241" s="148">
        <f>S1241*H1241</f>
        <v>0</v>
      </c>
      <c r="AR1241" s="149" t="s">
        <v>382</v>
      </c>
      <c r="AT1241" s="149" t="s">
        <v>377</v>
      </c>
      <c r="AU1241" s="149" t="s">
        <v>83</v>
      </c>
      <c r="AY1241" s="17" t="s">
        <v>375</v>
      </c>
      <c r="BE1241" s="150">
        <f>IF(N1241="základní",J1241,0)</f>
        <v>0</v>
      </c>
      <c r="BF1241" s="150">
        <f>IF(N1241="snížená",J1241,0)</f>
        <v>0</v>
      </c>
      <c r="BG1241" s="150">
        <f>IF(N1241="zákl. přenesená",J1241,0)</f>
        <v>0</v>
      </c>
      <c r="BH1241" s="150">
        <f>IF(N1241="sníž. přenesená",J1241,0)</f>
        <v>0</v>
      </c>
      <c r="BI1241" s="150">
        <f>IF(N1241="nulová",J1241,0)</f>
        <v>0</v>
      </c>
      <c r="BJ1241" s="17" t="s">
        <v>83</v>
      </c>
      <c r="BK1241" s="150">
        <f>ROUND(I1241*H1241,2)</f>
        <v>0</v>
      </c>
      <c r="BL1241" s="17" t="s">
        <v>382</v>
      </c>
      <c r="BM1241" s="149" t="s">
        <v>6178</v>
      </c>
    </row>
    <row r="1242" spans="2:65" s="12" customFormat="1" ht="11.25" x14ac:dyDescent="0.2">
      <c r="B1242" s="151"/>
      <c r="D1242" s="152" t="s">
        <v>384</v>
      </c>
      <c r="E1242" s="153" t="s">
        <v>1</v>
      </c>
      <c r="F1242" s="154" t="s">
        <v>463</v>
      </c>
      <c r="H1242" s="155">
        <v>12</v>
      </c>
      <c r="I1242" s="156"/>
      <c r="L1242" s="151"/>
      <c r="M1242" s="157"/>
      <c r="T1242" s="158"/>
      <c r="AT1242" s="153" t="s">
        <v>384</v>
      </c>
      <c r="AU1242" s="153" t="s">
        <v>83</v>
      </c>
      <c r="AV1242" s="12" t="s">
        <v>85</v>
      </c>
      <c r="AW1242" s="12" t="s">
        <v>32</v>
      </c>
      <c r="AX1242" s="12" t="s">
        <v>76</v>
      </c>
      <c r="AY1242" s="153" t="s">
        <v>375</v>
      </c>
    </row>
    <row r="1243" spans="2:65" s="12" customFormat="1" ht="11.25" x14ac:dyDescent="0.2">
      <c r="B1243" s="151"/>
      <c r="D1243" s="152" t="s">
        <v>384</v>
      </c>
      <c r="E1243" s="153" t="s">
        <v>1</v>
      </c>
      <c r="F1243" s="154" t="s">
        <v>463</v>
      </c>
      <c r="H1243" s="155">
        <v>12</v>
      </c>
      <c r="I1243" s="156"/>
      <c r="L1243" s="151"/>
      <c r="M1243" s="157"/>
      <c r="T1243" s="158"/>
      <c r="AT1243" s="153" t="s">
        <v>384</v>
      </c>
      <c r="AU1243" s="153" t="s">
        <v>83</v>
      </c>
      <c r="AV1243" s="12" t="s">
        <v>85</v>
      </c>
      <c r="AW1243" s="12" t="s">
        <v>32</v>
      </c>
      <c r="AX1243" s="12" t="s">
        <v>76</v>
      </c>
      <c r="AY1243" s="153" t="s">
        <v>375</v>
      </c>
    </row>
    <row r="1244" spans="2:65" s="12" customFormat="1" ht="11.25" x14ac:dyDescent="0.2">
      <c r="B1244" s="151"/>
      <c r="D1244" s="152" t="s">
        <v>384</v>
      </c>
      <c r="E1244" s="153" t="s">
        <v>1</v>
      </c>
      <c r="F1244" s="154" t="s">
        <v>473</v>
      </c>
      <c r="H1244" s="155">
        <v>14</v>
      </c>
      <c r="I1244" s="156"/>
      <c r="L1244" s="151"/>
      <c r="M1244" s="157"/>
      <c r="T1244" s="158"/>
      <c r="AT1244" s="153" t="s">
        <v>384</v>
      </c>
      <c r="AU1244" s="153" t="s">
        <v>83</v>
      </c>
      <c r="AV1244" s="12" t="s">
        <v>85</v>
      </c>
      <c r="AW1244" s="12" t="s">
        <v>32</v>
      </c>
      <c r="AX1244" s="12" t="s">
        <v>76</v>
      </c>
      <c r="AY1244" s="153" t="s">
        <v>375</v>
      </c>
    </row>
    <row r="1245" spans="2:65" s="12" customFormat="1" ht="11.25" x14ac:dyDescent="0.2">
      <c r="B1245" s="151"/>
      <c r="D1245" s="152" t="s">
        <v>384</v>
      </c>
      <c r="E1245" s="153" t="s">
        <v>1</v>
      </c>
      <c r="F1245" s="154" t="s">
        <v>424</v>
      </c>
      <c r="H1245" s="155">
        <v>8</v>
      </c>
      <c r="I1245" s="156"/>
      <c r="L1245" s="151"/>
      <c r="M1245" s="157"/>
      <c r="T1245" s="158"/>
      <c r="AT1245" s="153" t="s">
        <v>384</v>
      </c>
      <c r="AU1245" s="153" t="s">
        <v>83</v>
      </c>
      <c r="AV1245" s="12" t="s">
        <v>85</v>
      </c>
      <c r="AW1245" s="12" t="s">
        <v>32</v>
      </c>
      <c r="AX1245" s="12" t="s">
        <v>76</v>
      </c>
      <c r="AY1245" s="153" t="s">
        <v>375</v>
      </c>
    </row>
    <row r="1246" spans="2:65" s="13" customFormat="1" ht="11.25" x14ac:dyDescent="0.2">
      <c r="B1246" s="159"/>
      <c r="D1246" s="152" t="s">
        <v>384</v>
      </c>
      <c r="E1246" s="160" t="s">
        <v>1</v>
      </c>
      <c r="F1246" s="161" t="s">
        <v>387</v>
      </c>
      <c r="H1246" s="162">
        <v>46</v>
      </c>
      <c r="I1246" s="163"/>
      <c r="L1246" s="159"/>
      <c r="M1246" s="164"/>
      <c r="T1246" s="165"/>
      <c r="AT1246" s="160" t="s">
        <v>384</v>
      </c>
      <c r="AU1246" s="160" t="s">
        <v>83</v>
      </c>
      <c r="AV1246" s="13" t="s">
        <v>382</v>
      </c>
      <c r="AW1246" s="13" t="s">
        <v>32</v>
      </c>
      <c r="AX1246" s="13" t="s">
        <v>83</v>
      </c>
      <c r="AY1246" s="160" t="s">
        <v>375</v>
      </c>
    </row>
    <row r="1247" spans="2:65" s="1" customFormat="1" ht="16.5" customHeight="1" x14ac:dyDescent="0.2">
      <c r="B1247" s="32"/>
      <c r="C1247" s="138" t="s">
        <v>1381</v>
      </c>
      <c r="D1247" s="138" t="s">
        <v>377</v>
      </c>
      <c r="E1247" s="139" t="s">
        <v>3272</v>
      </c>
      <c r="F1247" s="140" t="s">
        <v>3273</v>
      </c>
      <c r="G1247" s="141" t="s">
        <v>641</v>
      </c>
      <c r="H1247" s="142">
        <v>100</v>
      </c>
      <c r="I1247" s="143"/>
      <c r="J1247" s="144">
        <f>ROUND(I1247*H1247,2)</f>
        <v>0</v>
      </c>
      <c r="K1247" s="140" t="s">
        <v>381</v>
      </c>
      <c r="L1247" s="32"/>
      <c r="M1247" s="145" t="s">
        <v>1</v>
      </c>
      <c r="N1247" s="146" t="s">
        <v>41</v>
      </c>
      <c r="P1247" s="147">
        <f>O1247*H1247</f>
        <v>0</v>
      </c>
      <c r="Q1247" s="147">
        <v>0</v>
      </c>
      <c r="R1247" s="147">
        <f>Q1247*H1247</f>
        <v>0</v>
      </c>
      <c r="S1247" s="147">
        <v>0</v>
      </c>
      <c r="T1247" s="148">
        <f>S1247*H1247</f>
        <v>0</v>
      </c>
      <c r="AR1247" s="149" t="s">
        <v>382</v>
      </c>
      <c r="AT1247" s="149" t="s">
        <v>377</v>
      </c>
      <c r="AU1247" s="149" t="s">
        <v>83</v>
      </c>
      <c r="AY1247" s="17" t="s">
        <v>375</v>
      </c>
      <c r="BE1247" s="150">
        <f>IF(N1247="základní",J1247,0)</f>
        <v>0</v>
      </c>
      <c r="BF1247" s="150">
        <f>IF(N1247="snížená",J1247,0)</f>
        <v>0</v>
      </c>
      <c r="BG1247" s="150">
        <f>IF(N1247="zákl. přenesená",J1247,0)</f>
        <v>0</v>
      </c>
      <c r="BH1247" s="150">
        <f>IF(N1247="sníž. přenesená",J1247,0)</f>
        <v>0</v>
      </c>
      <c r="BI1247" s="150">
        <f>IF(N1247="nulová",J1247,0)</f>
        <v>0</v>
      </c>
      <c r="BJ1247" s="17" t="s">
        <v>83</v>
      </c>
      <c r="BK1247" s="150">
        <f>ROUND(I1247*H1247,2)</f>
        <v>0</v>
      </c>
      <c r="BL1247" s="17" t="s">
        <v>382</v>
      </c>
      <c r="BM1247" s="149" t="s">
        <v>6179</v>
      </c>
    </row>
    <row r="1248" spans="2:65" s="12" customFormat="1" ht="11.25" x14ac:dyDescent="0.2">
      <c r="B1248" s="151"/>
      <c r="D1248" s="152" t="s">
        <v>384</v>
      </c>
      <c r="E1248" s="153" t="s">
        <v>1</v>
      </c>
      <c r="F1248" s="154" t="s">
        <v>529</v>
      </c>
      <c r="H1248" s="155">
        <v>20</v>
      </c>
      <c r="I1248" s="156"/>
      <c r="L1248" s="151"/>
      <c r="M1248" s="157"/>
      <c r="T1248" s="158"/>
      <c r="AT1248" s="153" t="s">
        <v>384</v>
      </c>
      <c r="AU1248" s="153" t="s">
        <v>83</v>
      </c>
      <c r="AV1248" s="12" t="s">
        <v>85</v>
      </c>
      <c r="AW1248" s="12" t="s">
        <v>32</v>
      </c>
      <c r="AX1248" s="12" t="s">
        <v>76</v>
      </c>
      <c r="AY1248" s="153" t="s">
        <v>375</v>
      </c>
    </row>
    <row r="1249" spans="2:65" s="12" customFormat="1" ht="11.25" x14ac:dyDescent="0.2">
      <c r="B1249" s="151"/>
      <c r="D1249" s="152" t="s">
        <v>384</v>
      </c>
      <c r="E1249" s="153" t="s">
        <v>1</v>
      </c>
      <c r="F1249" s="154" t="s">
        <v>559</v>
      </c>
      <c r="H1249" s="155">
        <v>26</v>
      </c>
      <c r="I1249" s="156"/>
      <c r="L1249" s="151"/>
      <c r="M1249" s="157"/>
      <c r="T1249" s="158"/>
      <c r="AT1249" s="153" t="s">
        <v>384</v>
      </c>
      <c r="AU1249" s="153" t="s">
        <v>83</v>
      </c>
      <c r="AV1249" s="12" t="s">
        <v>85</v>
      </c>
      <c r="AW1249" s="12" t="s">
        <v>32</v>
      </c>
      <c r="AX1249" s="12" t="s">
        <v>76</v>
      </c>
      <c r="AY1249" s="153" t="s">
        <v>375</v>
      </c>
    </row>
    <row r="1250" spans="2:65" s="12" customFormat="1" ht="11.25" x14ac:dyDescent="0.2">
      <c r="B1250" s="151"/>
      <c r="D1250" s="152" t="s">
        <v>384</v>
      </c>
      <c r="E1250" s="153" t="s">
        <v>1</v>
      </c>
      <c r="F1250" s="154" t="s">
        <v>473</v>
      </c>
      <c r="H1250" s="155">
        <v>14</v>
      </c>
      <c r="I1250" s="156"/>
      <c r="L1250" s="151"/>
      <c r="M1250" s="157"/>
      <c r="T1250" s="158"/>
      <c r="AT1250" s="153" t="s">
        <v>384</v>
      </c>
      <c r="AU1250" s="153" t="s">
        <v>83</v>
      </c>
      <c r="AV1250" s="12" t="s">
        <v>85</v>
      </c>
      <c r="AW1250" s="12" t="s">
        <v>32</v>
      </c>
      <c r="AX1250" s="12" t="s">
        <v>76</v>
      </c>
      <c r="AY1250" s="153" t="s">
        <v>375</v>
      </c>
    </row>
    <row r="1251" spans="2:65" s="12" customFormat="1" ht="11.25" x14ac:dyDescent="0.2">
      <c r="B1251" s="151"/>
      <c r="D1251" s="152" t="s">
        <v>384</v>
      </c>
      <c r="E1251" s="153" t="s">
        <v>1</v>
      </c>
      <c r="F1251" s="154" t="s">
        <v>463</v>
      </c>
      <c r="H1251" s="155">
        <v>12</v>
      </c>
      <c r="I1251" s="156"/>
      <c r="L1251" s="151"/>
      <c r="M1251" s="157"/>
      <c r="T1251" s="158"/>
      <c r="AT1251" s="153" t="s">
        <v>384</v>
      </c>
      <c r="AU1251" s="153" t="s">
        <v>83</v>
      </c>
      <c r="AV1251" s="12" t="s">
        <v>85</v>
      </c>
      <c r="AW1251" s="12" t="s">
        <v>32</v>
      </c>
      <c r="AX1251" s="12" t="s">
        <v>76</v>
      </c>
      <c r="AY1251" s="153" t="s">
        <v>375</v>
      </c>
    </row>
    <row r="1252" spans="2:65" s="12" customFormat="1" ht="11.25" x14ac:dyDescent="0.2">
      <c r="B1252" s="151"/>
      <c r="D1252" s="152" t="s">
        <v>384</v>
      </c>
      <c r="E1252" s="153" t="s">
        <v>1</v>
      </c>
      <c r="F1252" s="154" t="s">
        <v>7</v>
      </c>
      <c r="H1252" s="155">
        <v>21</v>
      </c>
      <c r="I1252" s="156"/>
      <c r="L1252" s="151"/>
      <c r="M1252" s="157"/>
      <c r="T1252" s="158"/>
      <c r="AT1252" s="153" t="s">
        <v>384</v>
      </c>
      <c r="AU1252" s="153" t="s">
        <v>83</v>
      </c>
      <c r="AV1252" s="12" t="s">
        <v>85</v>
      </c>
      <c r="AW1252" s="12" t="s">
        <v>32</v>
      </c>
      <c r="AX1252" s="12" t="s">
        <v>76</v>
      </c>
      <c r="AY1252" s="153" t="s">
        <v>375</v>
      </c>
    </row>
    <row r="1253" spans="2:65" s="12" customFormat="1" ht="11.25" x14ac:dyDescent="0.2">
      <c r="B1253" s="151"/>
      <c r="D1253" s="152" t="s">
        <v>384</v>
      </c>
      <c r="E1253" s="153" t="s">
        <v>1</v>
      </c>
      <c r="F1253" s="154" t="s">
        <v>418</v>
      </c>
      <c r="H1253" s="155">
        <v>7</v>
      </c>
      <c r="I1253" s="156"/>
      <c r="L1253" s="151"/>
      <c r="M1253" s="157"/>
      <c r="T1253" s="158"/>
      <c r="AT1253" s="153" t="s">
        <v>384</v>
      </c>
      <c r="AU1253" s="153" t="s">
        <v>83</v>
      </c>
      <c r="AV1253" s="12" t="s">
        <v>85</v>
      </c>
      <c r="AW1253" s="12" t="s">
        <v>32</v>
      </c>
      <c r="AX1253" s="12" t="s">
        <v>76</v>
      </c>
      <c r="AY1253" s="153" t="s">
        <v>375</v>
      </c>
    </row>
    <row r="1254" spans="2:65" s="13" customFormat="1" ht="11.25" x14ac:dyDescent="0.2">
      <c r="B1254" s="159"/>
      <c r="D1254" s="152" t="s">
        <v>384</v>
      </c>
      <c r="E1254" s="160" t="s">
        <v>1</v>
      </c>
      <c r="F1254" s="161" t="s">
        <v>387</v>
      </c>
      <c r="H1254" s="162">
        <v>100</v>
      </c>
      <c r="I1254" s="163"/>
      <c r="L1254" s="159"/>
      <c r="M1254" s="164"/>
      <c r="T1254" s="165"/>
      <c r="AT1254" s="160" t="s">
        <v>384</v>
      </c>
      <c r="AU1254" s="160" t="s">
        <v>83</v>
      </c>
      <c r="AV1254" s="13" t="s">
        <v>382</v>
      </c>
      <c r="AW1254" s="13" t="s">
        <v>32</v>
      </c>
      <c r="AX1254" s="13" t="s">
        <v>83</v>
      </c>
      <c r="AY1254" s="160" t="s">
        <v>375</v>
      </c>
    </row>
    <row r="1255" spans="2:65" s="1" customFormat="1" ht="16.5" customHeight="1" x14ac:dyDescent="0.2">
      <c r="B1255" s="32"/>
      <c r="C1255" s="138" t="s">
        <v>1386</v>
      </c>
      <c r="D1255" s="138" t="s">
        <v>377</v>
      </c>
      <c r="E1255" s="139" t="s">
        <v>6180</v>
      </c>
      <c r="F1255" s="140" t="s">
        <v>6181</v>
      </c>
      <c r="G1255" s="141" t="s">
        <v>641</v>
      </c>
      <c r="H1255" s="142">
        <v>360</v>
      </c>
      <c r="I1255" s="143"/>
      <c r="J1255" s="144">
        <f>ROUND(I1255*H1255,2)</f>
        <v>0</v>
      </c>
      <c r="K1255" s="140" t="s">
        <v>381</v>
      </c>
      <c r="L1255" s="32"/>
      <c r="M1255" s="145" t="s">
        <v>1</v>
      </c>
      <c r="N1255" s="146" t="s">
        <v>41</v>
      </c>
      <c r="P1255" s="147">
        <f>O1255*H1255</f>
        <v>0</v>
      </c>
      <c r="Q1255" s="147">
        <v>0</v>
      </c>
      <c r="R1255" s="147">
        <f>Q1255*H1255</f>
        <v>0</v>
      </c>
      <c r="S1255" s="147">
        <v>0</v>
      </c>
      <c r="T1255" s="148">
        <f>S1255*H1255</f>
        <v>0</v>
      </c>
      <c r="AR1255" s="149" t="s">
        <v>382</v>
      </c>
      <c r="AT1255" s="149" t="s">
        <v>377</v>
      </c>
      <c r="AU1255" s="149" t="s">
        <v>83</v>
      </c>
      <c r="AY1255" s="17" t="s">
        <v>375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83</v>
      </c>
      <c r="BK1255" s="150">
        <f>ROUND(I1255*H1255,2)</f>
        <v>0</v>
      </c>
      <c r="BL1255" s="17" t="s">
        <v>382</v>
      </c>
      <c r="BM1255" s="149" t="s">
        <v>6182</v>
      </c>
    </row>
    <row r="1256" spans="2:65" s="12" customFormat="1" ht="11.25" x14ac:dyDescent="0.2">
      <c r="B1256" s="151"/>
      <c r="D1256" s="152" t="s">
        <v>384</v>
      </c>
      <c r="E1256" s="153" t="s">
        <v>1</v>
      </c>
      <c r="F1256" s="154" t="s">
        <v>404</v>
      </c>
      <c r="H1256" s="155">
        <v>5</v>
      </c>
      <c r="I1256" s="156"/>
      <c r="L1256" s="151"/>
      <c r="M1256" s="157"/>
      <c r="T1256" s="158"/>
      <c r="AT1256" s="153" t="s">
        <v>384</v>
      </c>
      <c r="AU1256" s="153" t="s">
        <v>83</v>
      </c>
      <c r="AV1256" s="12" t="s">
        <v>85</v>
      </c>
      <c r="AW1256" s="12" t="s">
        <v>32</v>
      </c>
      <c r="AX1256" s="12" t="s">
        <v>76</v>
      </c>
      <c r="AY1256" s="153" t="s">
        <v>375</v>
      </c>
    </row>
    <row r="1257" spans="2:65" s="12" customFormat="1" ht="11.25" x14ac:dyDescent="0.2">
      <c r="B1257" s="151"/>
      <c r="D1257" s="152" t="s">
        <v>384</v>
      </c>
      <c r="E1257" s="153" t="s">
        <v>1</v>
      </c>
      <c r="F1257" s="154" t="s">
        <v>545</v>
      </c>
      <c r="H1257" s="155">
        <v>23</v>
      </c>
      <c r="I1257" s="156"/>
      <c r="L1257" s="151"/>
      <c r="M1257" s="157"/>
      <c r="T1257" s="158"/>
      <c r="AT1257" s="153" t="s">
        <v>384</v>
      </c>
      <c r="AU1257" s="153" t="s">
        <v>83</v>
      </c>
      <c r="AV1257" s="12" t="s">
        <v>85</v>
      </c>
      <c r="AW1257" s="12" t="s">
        <v>32</v>
      </c>
      <c r="AX1257" s="12" t="s">
        <v>76</v>
      </c>
      <c r="AY1257" s="153" t="s">
        <v>375</v>
      </c>
    </row>
    <row r="1258" spans="2:65" s="12" customFormat="1" ht="11.25" x14ac:dyDescent="0.2">
      <c r="B1258" s="151"/>
      <c r="D1258" s="152" t="s">
        <v>384</v>
      </c>
      <c r="E1258" s="153" t="s">
        <v>1</v>
      </c>
      <c r="F1258" s="154" t="s">
        <v>7</v>
      </c>
      <c r="H1258" s="155">
        <v>21</v>
      </c>
      <c r="I1258" s="156"/>
      <c r="L1258" s="151"/>
      <c r="M1258" s="157"/>
      <c r="T1258" s="158"/>
      <c r="AT1258" s="153" t="s">
        <v>384</v>
      </c>
      <c r="AU1258" s="153" t="s">
        <v>83</v>
      </c>
      <c r="AV1258" s="12" t="s">
        <v>85</v>
      </c>
      <c r="AW1258" s="12" t="s">
        <v>32</v>
      </c>
      <c r="AX1258" s="12" t="s">
        <v>76</v>
      </c>
      <c r="AY1258" s="153" t="s">
        <v>375</v>
      </c>
    </row>
    <row r="1259" spans="2:65" s="12" customFormat="1" ht="11.25" x14ac:dyDescent="0.2">
      <c r="B1259" s="151"/>
      <c r="D1259" s="152" t="s">
        <v>384</v>
      </c>
      <c r="E1259" s="153" t="s">
        <v>1</v>
      </c>
      <c r="F1259" s="154" t="s">
        <v>85</v>
      </c>
      <c r="H1259" s="155">
        <v>2</v>
      </c>
      <c r="I1259" s="156"/>
      <c r="L1259" s="151"/>
      <c r="M1259" s="157"/>
      <c r="T1259" s="158"/>
      <c r="AT1259" s="153" t="s">
        <v>384</v>
      </c>
      <c r="AU1259" s="153" t="s">
        <v>83</v>
      </c>
      <c r="AV1259" s="12" t="s">
        <v>85</v>
      </c>
      <c r="AW1259" s="12" t="s">
        <v>32</v>
      </c>
      <c r="AX1259" s="12" t="s">
        <v>76</v>
      </c>
      <c r="AY1259" s="153" t="s">
        <v>375</v>
      </c>
    </row>
    <row r="1260" spans="2:65" s="12" customFormat="1" ht="11.25" x14ac:dyDescent="0.2">
      <c r="B1260" s="151"/>
      <c r="D1260" s="152" t="s">
        <v>384</v>
      </c>
      <c r="E1260" s="153" t="s">
        <v>1</v>
      </c>
      <c r="F1260" s="154" t="s">
        <v>413</v>
      </c>
      <c r="H1260" s="155">
        <v>6</v>
      </c>
      <c r="I1260" s="156"/>
      <c r="L1260" s="151"/>
      <c r="M1260" s="157"/>
      <c r="T1260" s="158"/>
      <c r="AT1260" s="153" t="s">
        <v>384</v>
      </c>
      <c r="AU1260" s="153" t="s">
        <v>83</v>
      </c>
      <c r="AV1260" s="12" t="s">
        <v>85</v>
      </c>
      <c r="AW1260" s="12" t="s">
        <v>32</v>
      </c>
      <c r="AX1260" s="12" t="s">
        <v>76</v>
      </c>
      <c r="AY1260" s="153" t="s">
        <v>375</v>
      </c>
    </row>
    <row r="1261" spans="2:65" s="12" customFormat="1" ht="11.25" x14ac:dyDescent="0.2">
      <c r="B1261" s="151"/>
      <c r="D1261" s="152" t="s">
        <v>384</v>
      </c>
      <c r="E1261" s="153" t="s">
        <v>1</v>
      </c>
      <c r="F1261" s="154" t="s">
        <v>382</v>
      </c>
      <c r="H1261" s="155">
        <v>4</v>
      </c>
      <c r="I1261" s="156"/>
      <c r="L1261" s="151"/>
      <c r="M1261" s="157"/>
      <c r="T1261" s="158"/>
      <c r="AT1261" s="153" t="s">
        <v>384</v>
      </c>
      <c r="AU1261" s="153" t="s">
        <v>83</v>
      </c>
      <c r="AV1261" s="12" t="s">
        <v>85</v>
      </c>
      <c r="AW1261" s="12" t="s">
        <v>32</v>
      </c>
      <c r="AX1261" s="12" t="s">
        <v>76</v>
      </c>
      <c r="AY1261" s="153" t="s">
        <v>375</v>
      </c>
    </row>
    <row r="1262" spans="2:65" s="12" customFormat="1" ht="11.25" x14ac:dyDescent="0.2">
      <c r="B1262" s="151"/>
      <c r="D1262" s="152" t="s">
        <v>384</v>
      </c>
      <c r="E1262" s="153" t="s">
        <v>1</v>
      </c>
      <c r="F1262" s="154" t="s">
        <v>404</v>
      </c>
      <c r="H1262" s="155">
        <v>5</v>
      </c>
      <c r="I1262" s="156"/>
      <c r="L1262" s="151"/>
      <c r="M1262" s="157"/>
      <c r="T1262" s="158"/>
      <c r="AT1262" s="153" t="s">
        <v>384</v>
      </c>
      <c r="AU1262" s="153" t="s">
        <v>83</v>
      </c>
      <c r="AV1262" s="12" t="s">
        <v>85</v>
      </c>
      <c r="AW1262" s="12" t="s">
        <v>32</v>
      </c>
      <c r="AX1262" s="12" t="s">
        <v>76</v>
      </c>
      <c r="AY1262" s="153" t="s">
        <v>375</v>
      </c>
    </row>
    <row r="1263" spans="2:65" s="12" customFormat="1" ht="11.25" x14ac:dyDescent="0.2">
      <c r="B1263" s="151"/>
      <c r="D1263" s="152" t="s">
        <v>384</v>
      </c>
      <c r="E1263" s="153" t="s">
        <v>1</v>
      </c>
      <c r="F1263" s="154" t="s">
        <v>424</v>
      </c>
      <c r="H1263" s="155">
        <v>8</v>
      </c>
      <c r="I1263" s="156"/>
      <c r="L1263" s="151"/>
      <c r="M1263" s="157"/>
      <c r="T1263" s="158"/>
      <c r="AT1263" s="153" t="s">
        <v>384</v>
      </c>
      <c r="AU1263" s="153" t="s">
        <v>83</v>
      </c>
      <c r="AV1263" s="12" t="s">
        <v>85</v>
      </c>
      <c r="AW1263" s="12" t="s">
        <v>32</v>
      </c>
      <c r="AX1263" s="12" t="s">
        <v>76</v>
      </c>
      <c r="AY1263" s="153" t="s">
        <v>375</v>
      </c>
    </row>
    <row r="1264" spans="2:65" s="12" customFormat="1" ht="11.25" x14ac:dyDescent="0.2">
      <c r="B1264" s="151"/>
      <c r="D1264" s="152" t="s">
        <v>384</v>
      </c>
      <c r="E1264" s="153" t="s">
        <v>1</v>
      </c>
      <c r="F1264" s="154" t="s">
        <v>428</v>
      </c>
      <c r="H1264" s="155">
        <v>9</v>
      </c>
      <c r="I1264" s="156"/>
      <c r="L1264" s="151"/>
      <c r="M1264" s="157"/>
      <c r="T1264" s="158"/>
      <c r="AT1264" s="153" t="s">
        <v>384</v>
      </c>
      <c r="AU1264" s="153" t="s">
        <v>83</v>
      </c>
      <c r="AV1264" s="12" t="s">
        <v>85</v>
      </c>
      <c r="AW1264" s="12" t="s">
        <v>32</v>
      </c>
      <c r="AX1264" s="12" t="s">
        <v>76</v>
      </c>
      <c r="AY1264" s="153" t="s">
        <v>375</v>
      </c>
    </row>
    <row r="1265" spans="2:65" s="12" customFormat="1" ht="11.25" x14ac:dyDescent="0.2">
      <c r="B1265" s="151"/>
      <c r="D1265" s="152" t="s">
        <v>384</v>
      </c>
      <c r="E1265" s="153" t="s">
        <v>1</v>
      </c>
      <c r="F1265" s="154" t="s">
        <v>418</v>
      </c>
      <c r="H1265" s="155">
        <v>7</v>
      </c>
      <c r="I1265" s="156"/>
      <c r="L1265" s="151"/>
      <c r="M1265" s="157"/>
      <c r="T1265" s="158"/>
      <c r="AT1265" s="153" t="s">
        <v>384</v>
      </c>
      <c r="AU1265" s="153" t="s">
        <v>83</v>
      </c>
      <c r="AV1265" s="12" t="s">
        <v>85</v>
      </c>
      <c r="AW1265" s="12" t="s">
        <v>32</v>
      </c>
      <c r="AX1265" s="12" t="s">
        <v>76</v>
      </c>
      <c r="AY1265" s="153" t="s">
        <v>375</v>
      </c>
    </row>
    <row r="1266" spans="2:65" s="12" customFormat="1" ht="11.25" x14ac:dyDescent="0.2">
      <c r="B1266" s="151"/>
      <c r="D1266" s="152" t="s">
        <v>384</v>
      </c>
      <c r="E1266" s="153" t="s">
        <v>1</v>
      </c>
      <c r="F1266" s="154" t="s">
        <v>491</v>
      </c>
      <c r="H1266" s="155">
        <v>16</v>
      </c>
      <c r="I1266" s="156"/>
      <c r="L1266" s="151"/>
      <c r="M1266" s="157"/>
      <c r="T1266" s="158"/>
      <c r="AT1266" s="153" t="s">
        <v>384</v>
      </c>
      <c r="AU1266" s="153" t="s">
        <v>83</v>
      </c>
      <c r="AV1266" s="12" t="s">
        <v>85</v>
      </c>
      <c r="AW1266" s="12" t="s">
        <v>32</v>
      </c>
      <c r="AX1266" s="12" t="s">
        <v>76</v>
      </c>
      <c r="AY1266" s="153" t="s">
        <v>375</v>
      </c>
    </row>
    <row r="1267" spans="2:65" s="12" customFormat="1" ht="11.25" x14ac:dyDescent="0.2">
      <c r="B1267" s="151"/>
      <c r="D1267" s="152" t="s">
        <v>384</v>
      </c>
      <c r="E1267" s="153" t="s">
        <v>1</v>
      </c>
      <c r="F1267" s="154" t="s">
        <v>473</v>
      </c>
      <c r="H1267" s="155">
        <v>14</v>
      </c>
      <c r="I1267" s="156"/>
      <c r="L1267" s="151"/>
      <c r="M1267" s="157"/>
      <c r="T1267" s="158"/>
      <c r="AT1267" s="153" t="s">
        <v>384</v>
      </c>
      <c r="AU1267" s="153" t="s">
        <v>83</v>
      </c>
      <c r="AV1267" s="12" t="s">
        <v>85</v>
      </c>
      <c r="AW1267" s="12" t="s">
        <v>32</v>
      </c>
      <c r="AX1267" s="12" t="s">
        <v>76</v>
      </c>
      <c r="AY1267" s="153" t="s">
        <v>375</v>
      </c>
    </row>
    <row r="1268" spans="2:65" s="12" customFormat="1" ht="11.25" x14ac:dyDescent="0.2">
      <c r="B1268" s="151"/>
      <c r="D1268" s="152" t="s">
        <v>384</v>
      </c>
      <c r="E1268" s="153" t="s">
        <v>1</v>
      </c>
      <c r="F1268" s="154" t="s">
        <v>491</v>
      </c>
      <c r="H1268" s="155">
        <v>16</v>
      </c>
      <c r="I1268" s="156"/>
      <c r="L1268" s="151"/>
      <c r="M1268" s="157"/>
      <c r="T1268" s="158"/>
      <c r="AT1268" s="153" t="s">
        <v>384</v>
      </c>
      <c r="AU1268" s="153" t="s">
        <v>83</v>
      </c>
      <c r="AV1268" s="12" t="s">
        <v>85</v>
      </c>
      <c r="AW1268" s="12" t="s">
        <v>32</v>
      </c>
      <c r="AX1268" s="12" t="s">
        <v>76</v>
      </c>
      <c r="AY1268" s="153" t="s">
        <v>375</v>
      </c>
    </row>
    <row r="1269" spans="2:65" s="12" customFormat="1" ht="11.25" x14ac:dyDescent="0.2">
      <c r="B1269" s="151"/>
      <c r="D1269" s="152" t="s">
        <v>384</v>
      </c>
      <c r="E1269" s="153" t="s">
        <v>1</v>
      </c>
      <c r="F1269" s="154" t="s">
        <v>473</v>
      </c>
      <c r="H1269" s="155">
        <v>14</v>
      </c>
      <c r="I1269" s="156"/>
      <c r="L1269" s="151"/>
      <c r="M1269" s="157"/>
      <c r="T1269" s="158"/>
      <c r="AT1269" s="153" t="s">
        <v>384</v>
      </c>
      <c r="AU1269" s="153" t="s">
        <v>83</v>
      </c>
      <c r="AV1269" s="12" t="s">
        <v>85</v>
      </c>
      <c r="AW1269" s="12" t="s">
        <v>32</v>
      </c>
      <c r="AX1269" s="12" t="s">
        <v>76</v>
      </c>
      <c r="AY1269" s="153" t="s">
        <v>375</v>
      </c>
    </row>
    <row r="1270" spans="2:65" s="12" customFormat="1" ht="11.25" x14ac:dyDescent="0.2">
      <c r="B1270" s="151"/>
      <c r="D1270" s="152" t="s">
        <v>384</v>
      </c>
      <c r="E1270" s="153" t="s">
        <v>1</v>
      </c>
      <c r="F1270" s="154" t="s">
        <v>723</v>
      </c>
      <c r="H1270" s="155">
        <v>52</v>
      </c>
      <c r="I1270" s="156"/>
      <c r="L1270" s="151"/>
      <c r="M1270" s="157"/>
      <c r="T1270" s="158"/>
      <c r="AT1270" s="153" t="s">
        <v>384</v>
      </c>
      <c r="AU1270" s="153" t="s">
        <v>83</v>
      </c>
      <c r="AV1270" s="12" t="s">
        <v>85</v>
      </c>
      <c r="AW1270" s="12" t="s">
        <v>32</v>
      </c>
      <c r="AX1270" s="12" t="s">
        <v>76</v>
      </c>
      <c r="AY1270" s="153" t="s">
        <v>375</v>
      </c>
    </row>
    <row r="1271" spans="2:65" s="12" customFormat="1" ht="11.25" x14ac:dyDescent="0.2">
      <c r="B1271" s="151"/>
      <c r="D1271" s="152" t="s">
        <v>384</v>
      </c>
      <c r="E1271" s="153" t="s">
        <v>1</v>
      </c>
      <c r="F1271" s="154" t="s">
        <v>581</v>
      </c>
      <c r="H1271" s="155">
        <v>31</v>
      </c>
      <c r="I1271" s="156"/>
      <c r="L1271" s="151"/>
      <c r="M1271" s="157"/>
      <c r="T1271" s="158"/>
      <c r="AT1271" s="153" t="s">
        <v>384</v>
      </c>
      <c r="AU1271" s="153" t="s">
        <v>83</v>
      </c>
      <c r="AV1271" s="12" t="s">
        <v>85</v>
      </c>
      <c r="AW1271" s="12" t="s">
        <v>32</v>
      </c>
      <c r="AX1271" s="12" t="s">
        <v>76</v>
      </c>
      <c r="AY1271" s="153" t="s">
        <v>375</v>
      </c>
    </row>
    <row r="1272" spans="2:65" s="12" customFormat="1" ht="11.25" x14ac:dyDescent="0.2">
      <c r="B1272" s="151"/>
      <c r="D1272" s="152" t="s">
        <v>384</v>
      </c>
      <c r="E1272" s="153" t="s">
        <v>1</v>
      </c>
      <c r="F1272" s="154" t="s">
        <v>473</v>
      </c>
      <c r="H1272" s="155">
        <v>14</v>
      </c>
      <c r="I1272" s="156"/>
      <c r="L1272" s="151"/>
      <c r="M1272" s="157"/>
      <c r="T1272" s="158"/>
      <c r="AT1272" s="153" t="s">
        <v>384</v>
      </c>
      <c r="AU1272" s="153" t="s">
        <v>83</v>
      </c>
      <c r="AV1272" s="12" t="s">
        <v>85</v>
      </c>
      <c r="AW1272" s="12" t="s">
        <v>32</v>
      </c>
      <c r="AX1272" s="12" t="s">
        <v>76</v>
      </c>
      <c r="AY1272" s="153" t="s">
        <v>375</v>
      </c>
    </row>
    <row r="1273" spans="2:65" s="12" customFormat="1" ht="11.25" x14ac:dyDescent="0.2">
      <c r="B1273" s="151"/>
      <c r="D1273" s="152" t="s">
        <v>384</v>
      </c>
      <c r="E1273" s="153" t="s">
        <v>1</v>
      </c>
      <c r="F1273" s="154" t="s">
        <v>463</v>
      </c>
      <c r="H1273" s="155">
        <v>12</v>
      </c>
      <c r="I1273" s="156"/>
      <c r="L1273" s="151"/>
      <c r="M1273" s="157"/>
      <c r="T1273" s="158"/>
      <c r="AT1273" s="153" t="s">
        <v>384</v>
      </c>
      <c r="AU1273" s="153" t="s">
        <v>83</v>
      </c>
      <c r="AV1273" s="12" t="s">
        <v>85</v>
      </c>
      <c r="AW1273" s="12" t="s">
        <v>32</v>
      </c>
      <c r="AX1273" s="12" t="s">
        <v>76</v>
      </c>
      <c r="AY1273" s="153" t="s">
        <v>375</v>
      </c>
    </row>
    <row r="1274" spans="2:65" s="12" customFormat="1" ht="11.25" x14ac:dyDescent="0.2">
      <c r="B1274" s="151"/>
      <c r="D1274" s="152" t="s">
        <v>384</v>
      </c>
      <c r="E1274" s="153" t="s">
        <v>1</v>
      </c>
      <c r="F1274" s="154" t="s">
        <v>604</v>
      </c>
      <c r="H1274" s="155">
        <v>34</v>
      </c>
      <c r="I1274" s="156"/>
      <c r="L1274" s="151"/>
      <c r="M1274" s="157"/>
      <c r="T1274" s="158"/>
      <c r="AT1274" s="153" t="s">
        <v>384</v>
      </c>
      <c r="AU1274" s="153" t="s">
        <v>83</v>
      </c>
      <c r="AV1274" s="12" t="s">
        <v>85</v>
      </c>
      <c r="AW1274" s="12" t="s">
        <v>32</v>
      </c>
      <c r="AX1274" s="12" t="s">
        <v>76</v>
      </c>
      <c r="AY1274" s="153" t="s">
        <v>375</v>
      </c>
    </row>
    <row r="1275" spans="2:65" s="12" customFormat="1" ht="11.25" x14ac:dyDescent="0.2">
      <c r="B1275" s="151"/>
      <c r="D1275" s="152" t="s">
        <v>384</v>
      </c>
      <c r="E1275" s="153" t="s">
        <v>1</v>
      </c>
      <c r="F1275" s="154" t="s">
        <v>778</v>
      </c>
      <c r="H1275" s="155">
        <v>56</v>
      </c>
      <c r="I1275" s="156"/>
      <c r="L1275" s="151"/>
      <c r="M1275" s="157"/>
      <c r="T1275" s="158"/>
      <c r="AT1275" s="153" t="s">
        <v>384</v>
      </c>
      <c r="AU1275" s="153" t="s">
        <v>83</v>
      </c>
      <c r="AV1275" s="12" t="s">
        <v>85</v>
      </c>
      <c r="AW1275" s="12" t="s">
        <v>32</v>
      </c>
      <c r="AX1275" s="12" t="s">
        <v>76</v>
      </c>
      <c r="AY1275" s="153" t="s">
        <v>375</v>
      </c>
    </row>
    <row r="1276" spans="2:65" s="12" customFormat="1" ht="11.25" x14ac:dyDescent="0.2">
      <c r="B1276" s="151"/>
      <c r="D1276" s="152" t="s">
        <v>384</v>
      </c>
      <c r="E1276" s="153" t="s">
        <v>1</v>
      </c>
      <c r="F1276" s="154" t="s">
        <v>451</v>
      </c>
      <c r="H1276" s="155">
        <v>11</v>
      </c>
      <c r="I1276" s="156"/>
      <c r="L1276" s="151"/>
      <c r="M1276" s="157"/>
      <c r="T1276" s="158"/>
      <c r="AT1276" s="153" t="s">
        <v>384</v>
      </c>
      <c r="AU1276" s="153" t="s">
        <v>83</v>
      </c>
      <c r="AV1276" s="12" t="s">
        <v>85</v>
      </c>
      <c r="AW1276" s="12" t="s">
        <v>32</v>
      </c>
      <c r="AX1276" s="12" t="s">
        <v>76</v>
      </c>
      <c r="AY1276" s="153" t="s">
        <v>375</v>
      </c>
    </row>
    <row r="1277" spans="2:65" s="13" customFormat="1" ht="11.25" x14ac:dyDescent="0.2">
      <c r="B1277" s="159"/>
      <c r="D1277" s="152" t="s">
        <v>384</v>
      </c>
      <c r="E1277" s="160" t="s">
        <v>1</v>
      </c>
      <c r="F1277" s="161" t="s">
        <v>387</v>
      </c>
      <c r="H1277" s="162">
        <v>360</v>
      </c>
      <c r="I1277" s="163"/>
      <c r="L1277" s="159"/>
      <c r="M1277" s="164"/>
      <c r="T1277" s="165"/>
      <c r="AT1277" s="160" t="s">
        <v>384</v>
      </c>
      <c r="AU1277" s="160" t="s">
        <v>83</v>
      </c>
      <c r="AV1277" s="13" t="s">
        <v>382</v>
      </c>
      <c r="AW1277" s="13" t="s">
        <v>32</v>
      </c>
      <c r="AX1277" s="13" t="s">
        <v>83</v>
      </c>
      <c r="AY1277" s="160" t="s">
        <v>375</v>
      </c>
    </row>
    <row r="1278" spans="2:65" s="1" customFormat="1" ht="16.5" customHeight="1" x14ac:dyDescent="0.2">
      <c r="B1278" s="32"/>
      <c r="C1278" s="138" t="s">
        <v>1391</v>
      </c>
      <c r="D1278" s="138" t="s">
        <v>377</v>
      </c>
      <c r="E1278" s="139" t="s">
        <v>3275</v>
      </c>
      <c r="F1278" s="140" t="s">
        <v>3276</v>
      </c>
      <c r="G1278" s="141" t="s">
        <v>631</v>
      </c>
      <c r="H1278" s="142">
        <v>154</v>
      </c>
      <c r="I1278" s="143"/>
      <c r="J1278" s="144">
        <f>ROUND(I1278*H1278,2)</f>
        <v>0</v>
      </c>
      <c r="K1278" s="140" t="s">
        <v>381</v>
      </c>
      <c r="L1278" s="32"/>
      <c r="M1278" s="145" t="s">
        <v>1</v>
      </c>
      <c r="N1278" s="146" t="s">
        <v>41</v>
      </c>
      <c r="P1278" s="147">
        <f>O1278*H1278</f>
        <v>0</v>
      </c>
      <c r="Q1278" s="147">
        <v>0</v>
      </c>
      <c r="R1278" s="147">
        <f>Q1278*H1278</f>
        <v>0</v>
      </c>
      <c r="S1278" s="147">
        <v>0</v>
      </c>
      <c r="T1278" s="148">
        <f>S1278*H1278</f>
        <v>0</v>
      </c>
      <c r="AR1278" s="149" t="s">
        <v>382</v>
      </c>
      <c r="AT1278" s="149" t="s">
        <v>377</v>
      </c>
      <c r="AU1278" s="149" t="s">
        <v>83</v>
      </c>
      <c r="AY1278" s="17" t="s">
        <v>375</v>
      </c>
      <c r="BE1278" s="150">
        <f>IF(N1278="základní",J1278,0)</f>
        <v>0</v>
      </c>
      <c r="BF1278" s="150">
        <f>IF(N1278="snížená",J1278,0)</f>
        <v>0</v>
      </c>
      <c r="BG1278" s="150">
        <f>IF(N1278="zákl. přenesená",J1278,0)</f>
        <v>0</v>
      </c>
      <c r="BH1278" s="150">
        <f>IF(N1278="sníž. přenesená",J1278,0)</f>
        <v>0</v>
      </c>
      <c r="BI1278" s="150">
        <f>IF(N1278="nulová",J1278,0)</f>
        <v>0</v>
      </c>
      <c r="BJ1278" s="17" t="s">
        <v>83</v>
      </c>
      <c r="BK1278" s="150">
        <f>ROUND(I1278*H1278,2)</f>
        <v>0</v>
      </c>
      <c r="BL1278" s="17" t="s">
        <v>382</v>
      </c>
      <c r="BM1278" s="149" t="s">
        <v>6183</v>
      </c>
    </row>
    <row r="1279" spans="2:65" s="12" customFormat="1" ht="11.25" x14ac:dyDescent="0.2">
      <c r="B1279" s="151"/>
      <c r="D1279" s="152" t="s">
        <v>384</v>
      </c>
      <c r="E1279" s="153" t="s">
        <v>1</v>
      </c>
      <c r="F1279" s="154" t="s">
        <v>404</v>
      </c>
      <c r="H1279" s="155">
        <v>5</v>
      </c>
      <c r="I1279" s="156"/>
      <c r="L1279" s="151"/>
      <c r="M1279" s="157"/>
      <c r="T1279" s="158"/>
      <c r="AT1279" s="153" t="s">
        <v>384</v>
      </c>
      <c r="AU1279" s="153" t="s">
        <v>83</v>
      </c>
      <c r="AV1279" s="12" t="s">
        <v>85</v>
      </c>
      <c r="AW1279" s="12" t="s">
        <v>32</v>
      </c>
      <c r="AX1279" s="12" t="s">
        <v>76</v>
      </c>
      <c r="AY1279" s="153" t="s">
        <v>375</v>
      </c>
    </row>
    <row r="1280" spans="2:65" s="12" customFormat="1" ht="11.25" x14ac:dyDescent="0.2">
      <c r="B1280" s="151"/>
      <c r="D1280" s="152" t="s">
        <v>384</v>
      </c>
      <c r="E1280" s="153" t="s">
        <v>1</v>
      </c>
      <c r="F1280" s="154" t="s">
        <v>413</v>
      </c>
      <c r="H1280" s="155">
        <v>6</v>
      </c>
      <c r="I1280" s="156"/>
      <c r="L1280" s="151"/>
      <c r="M1280" s="157"/>
      <c r="T1280" s="158"/>
      <c r="AT1280" s="153" t="s">
        <v>384</v>
      </c>
      <c r="AU1280" s="153" t="s">
        <v>83</v>
      </c>
      <c r="AV1280" s="12" t="s">
        <v>85</v>
      </c>
      <c r="AW1280" s="12" t="s">
        <v>32</v>
      </c>
      <c r="AX1280" s="12" t="s">
        <v>76</v>
      </c>
      <c r="AY1280" s="153" t="s">
        <v>375</v>
      </c>
    </row>
    <row r="1281" spans="2:65" s="12" customFormat="1" ht="11.25" x14ac:dyDescent="0.2">
      <c r="B1281" s="151"/>
      <c r="D1281" s="152" t="s">
        <v>384</v>
      </c>
      <c r="E1281" s="153" t="s">
        <v>1</v>
      </c>
      <c r="F1281" s="154" t="s">
        <v>382</v>
      </c>
      <c r="H1281" s="155">
        <v>4</v>
      </c>
      <c r="I1281" s="156"/>
      <c r="L1281" s="151"/>
      <c r="M1281" s="157"/>
      <c r="T1281" s="158"/>
      <c r="AT1281" s="153" t="s">
        <v>384</v>
      </c>
      <c r="AU1281" s="153" t="s">
        <v>83</v>
      </c>
      <c r="AV1281" s="12" t="s">
        <v>85</v>
      </c>
      <c r="AW1281" s="12" t="s">
        <v>32</v>
      </c>
      <c r="AX1281" s="12" t="s">
        <v>76</v>
      </c>
      <c r="AY1281" s="153" t="s">
        <v>375</v>
      </c>
    </row>
    <row r="1282" spans="2:65" s="12" customFormat="1" ht="11.25" x14ac:dyDescent="0.2">
      <c r="B1282" s="151"/>
      <c r="D1282" s="152" t="s">
        <v>384</v>
      </c>
      <c r="E1282" s="153" t="s">
        <v>1</v>
      </c>
      <c r="F1282" s="154" t="s">
        <v>413</v>
      </c>
      <c r="H1282" s="155">
        <v>6</v>
      </c>
      <c r="I1282" s="156"/>
      <c r="L1282" s="151"/>
      <c r="M1282" s="157"/>
      <c r="T1282" s="158"/>
      <c r="AT1282" s="153" t="s">
        <v>384</v>
      </c>
      <c r="AU1282" s="153" t="s">
        <v>83</v>
      </c>
      <c r="AV1282" s="12" t="s">
        <v>85</v>
      </c>
      <c r="AW1282" s="12" t="s">
        <v>32</v>
      </c>
      <c r="AX1282" s="12" t="s">
        <v>76</v>
      </c>
      <c r="AY1282" s="153" t="s">
        <v>375</v>
      </c>
    </row>
    <row r="1283" spans="2:65" s="12" customFormat="1" ht="11.25" x14ac:dyDescent="0.2">
      <c r="B1283" s="151"/>
      <c r="D1283" s="152" t="s">
        <v>384</v>
      </c>
      <c r="E1283" s="153" t="s">
        <v>1</v>
      </c>
      <c r="F1283" s="154" t="s">
        <v>463</v>
      </c>
      <c r="H1283" s="155">
        <v>12</v>
      </c>
      <c r="I1283" s="156"/>
      <c r="L1283" s="151"/>
      <c r="M1283" s="157"/>
      <c r="T1283" s="158"/>
      <c r="AT1283" s="153" t="s">
        <v>384</v>
      </c>
      <c r="AU1283" s="153" t="s">
        <v>83</v>
      </c>
      <c r="AV1283" s="12" t="s">
        <v>85</v>
      </c>
      <c r="AW1283" s="12" t="s">
        <v>32</v>
      </c>
      <c r="AX1283" s="12" t="s">
        <v>76</v>
      </c>
      <c r="AY1283" s="153" t="s">
        <v>375</v>
      </c>
    </row>
    <row r="1284" spans="2:65" s="12" customFormat="1" ht="11.25" x14ac:dyDescent="0.2">
      <c r="B1284" s="151"/>
      <c r="D1284" s="152" t="s">
        <v>384</v>
      </c>
      <c r="E1284" s="153" t="s">
        <v>1</v>
      </c>
      <c r="F1284" s="154" t="s">
        <v>473</v>
      </c>
      <c r="H1284" s="155">
        <v>14</v>
      </c>
      <c r="I1284" s="156"/>
      <c r="L1284" s="151"/>
      <c r="M1284" s="157"/>
      <c r="T1284" s="158"/>
      <c r="AT1284" s="153" t="s">
        <v>384</v>
      </c>
      <c r="AU1284" s="153" t="s">
        <v>83</v>
      </c>
      <c r="AV1284" s="12" t="s">
        <v>85</v>
      </c>
      <c r="AW1284" s="12" t="s">
        <v>32</v>
      </c>
      <c r="AX1284" s="12" t="s">
        <v>76</v>
      </c>
      <c r="AY1284" s="153" t="s">
        <v>375</v>
      </c>
    </row>
    <row r="1285" spans="2:65" s="12" customFormat="1" ht="11.25" x14ac:dyDescent="0.2">
      <c r="B1285" s="151"/>
      <c r="D1285" s="152" t="s">
        <v>384</v>
      </c>
      <c r="E1285" s="153" t="s">
        <v>1</v>
      </c>
      <c r="F1285" s="154" t="s">
        <v>491</v>
      </c>
      <c r="H1285" s="155">
        <v>16</v>
      </c>
      <c r="I1285" s="156"/>
      <c r="L1285" s="151"/>
      <c r="M1285" s="157"/>
      <c r="T1285" s="158"/>
      <c r="AT1285" s="153" t="s">
        <v>384</v>
      </c>
      <c r="AU1285" s="153" t="s">
        <v>83</v>
      </c>
      <c r="AV1285" s="12" t="s">
        <v>85</v>
      </c>
      <c r="AW1285" s="12" t="s">
        <v>32</v>
      </c>
      <c r="AX1285" s="12" t="s">
        <v>76</v>
      </c>
      <c r="AY1285" s="153" t="s">
        <v>375</v>
      </c>
    </row>
    <row r="1286" spans="2:65" s="12" customFormat="1" ht="11.25" x14ac:dyDescent="0.2">
      <c r="B1286" s="151"/>
      <c r="D1286" s="152" t="s">
        <v>384</v>
      </c>
      <c r="E1286" s="153" t="s">
        <v>1</v>
      </c>
      <c r="F1286" s="154" t="s">
        <v>8</v>
      </c>
      <c r="H1286" s="155">
        <v>15</v>
      </c>
      <c r="I1286" s="156"/>
      <c r="L1286" s="151"/>
      <c r="M1286" s="157"/>
      <c r="T1286" s="158"/>
      <c r="AT1286" s="153" t="s">
        <v>384</v>
      </c>
      <c r="AU1286" s="153" t="s">
        <v>83</v>
      </c>
      <c r="AV1286" s="12" t="s">
        <v>85</v>
      </c>
      <c r="AW1286" s="12" t="s">
        <v>32</v>
      </c>
      <c r="AX1286" s="12" t="s">
        <v>76</v>
      </c>
      <c r="AY1286" s="153" t="s">
        <v>375</v>
      </c>
    </row>
    <row r="1287" spans="2:65" s="12" customFormat="1" ht="11.25" x14ac:dyDescent="0.2">
      <c r="B1287" s="151"/>
      <c r="D1287" s="152" t="s">
        <v>384</v>
      </c>
      <c r="E1287" s="153" t="s">
        <v>1</v>
      </c>
      <c r="F1287" s="154" t="s">
        <v>529</v>
      </c>
      <c r="H1287" s="155">
        <v>20</v>
      </c>
      <c r="I1287" s="156"/>
      <c r="L1287" s="151"/>
      <c r="M1287" s="157"/>
      <c r="T1287" s="158"/>
      <c r="AT1287" s="153" t="s">
        <v>384</v>
      </c>
      <c r="AU1287" s="153" t="s">
        <v>83</v>
      </c>
      <c r="AV1287" s="12" t="s">
        <v>85</v>
      </c>
      <c r="AW1287" s="12" t="s">
        <v>32</v>
      </c>
      <c r="AX1287" s="12" t="s">
        <v>76</v>
      </c>
      <c r="AY1287" s="153" t="s">
        <v>375</v>
      </c>
    </row>
    <row r="1288" spans="2:65" s="12" customFormat="1" ht="11.25" x14ac:dyDescent="0.2">
      <c r="B1288" s="151"/>
      <c r="D1288" s="152" t="s">
        <v>384</v>
      </c>
      <c r="E1288" s="153" t="s">
        <v>1</v>
      </c>
      <c r="F1288" s="154" t="s">
        <v>463</v>
      </c>
      <c r="H1288" s="155">
        <v>12</v>
      </c>
      <c r="I1288" s="156"/>
      <c r="L1288" s="151"/>
      <c r="M1288" s="157"/>
      <c r="T1288" s="158"/>
      <c r="AT1288" s="153" t="s">
        <v>384</v>
      </c>
      <c r="AU1288" s="153" t="s">
        <v>83</v>
      </c>
      <c r="AV1288" s="12" t="s">
        <v>85</v>
      </c>
      <c r="AW1288" s="12" t="s">
        <v>32</v>
      </c>
      <c r="AX1288" s="12" t="s">
        <v>76</v>
      </c>
      <c r="AY1288" s="153" t="s">
        <v>375</v>
      </c>
    </row>
    <row r="1289" spans="2:65" s="12" customFormat="1" ht="11.25" x14ac:dyDescent="0.2">
      <c r="B1289" s="151"/>
      <c r="D1289" s="152" t="s">
        <v>384</v>
      </c>
      <c r="E1289" s="153" t="s">
        <v>1</v>
      </c>
      <c r="F1289" s="154" t="s">
        <v>545</v>
      </c>
      <c r="H1289" s="155">
        <v>23</v>
      </c>
      <c r="I1289" s="156"/>
      <c r="L1289" s="151"/>
      <c r="M1289" s="157"/>
      <c r="T1289" s="158"/>
      <c r="AT1289" s="153" t="s">
        <v>384</v>
      </c>
      <c r="AU1289" s="153" t="s">
        <v>83</v>
      </c>
      <c r="AV1289" s="12" t="s">
        <v>85</v>
      </c>
      <c r="AW1289" s="12" t="s">
        <v>32</v>
      </c>
      <c r="AX1289" s="12" t="s">
        <v>76</v>
      </c>
      <c r="AY1289" s="153" t="s">
        <v>375</v>
      </c>
    </row>
    <row r="1290" spans="2:65" s="12" customFormat="1" ht="11.25" x14ac:dyDescent="0.2">
      <c r="B1290" s="151"/>
      <c r="D1290" s="152" t="s">
        <v>384</v>
      </c>
      <c r="E1290" s="153" t="s">
        <v>1</v>
      </c>
      <c r="F1290" s="154" t="s">
        <v>473</v>
      </c>
      <c r="H1290" s="155">
        <v>14</v>
      </c>
      <c r="I1290" s="156"/>
      <c r="L1290" s="151"/>
      <c r="M1290" s="157"/>
      <c r="T1290" s="158"/>
      <c r="AT1290" s="153" t="s">
        <v>384</v>
      </c>
      <c r="AU1290" s="153" t="s">
        <v>83</v>
      </c>
      <c r="AV1290" s="12" t="s">
        <v>85</v>
      </c>
      <c r="AW1290" s="12" t="s">
        <v>32</v>
      </c>
      <c r="AX1290" s="12" t="s">
        <v>76</v>
      </c>
      <c r="AY1290" s="153" t="s">
        <v>375</v>
      </c>
    </row>
    <row r="1291" spans="2:65" s="12" customFormat="1" ht="11.25" x14ac:dyDescent="0.2">
      <c r="B1291" s="151"/>
      <c r="D1291" s="152" t="s">
        <v>384</v>
      </c>
      <c r="E1291" s="153" t="s">
        <v>1</v>
      </c>
      <c r="F1291" s="154" t="s">
        <v>418</v>
      </c>
      <c r="H1291" s="155">
        <v>7</v>
      </c>
      <c r="I1291" s="156"/>
      <c r="L1291" s="151"/>
      <c r="M1291" s="157"/>
      <c r="T1291" s="158"/>
      <c r="AT1291" s="153" t="s">
        <v>384</v>
      </c>
      <c r="AU1291" s="153" t="s">
        <v>83</v>
      </c>
      <c r="AV1291" s="12" t="s">
        <v>85</v>
      </c>
      <c r="AW1291" s="12" t="s">
        <v>32</v>
      </c>
      <c r="AX1291" s="12" t="s">
        <v>76</v>
      </c>
      <c r="AY1291" s="153" t="s">
        <v>375</v>
      </c>
    </row>
    <row r="1292" spans="2:65" s="13" customFormat="1" ht="11.25" x14ac:dyDescent="0.2">
      <c r="B1292" s="159"/>
      <c r="D1292" s="152" t="s">
        <v>384</v>
      </c>
      <c r="E1292" s="160" t="s">
        <v>1</v>
      </c>
      <c r="F1292" s="161" t="s">
        <v>387</v>
      </c>
      <c r="H1292" s="162">
        <v>154</v>
      </c>
      <c r="I1292" s="163"/>
      <c r="L1292" s="159"/>
      <c r="M1292" s="164"/>
      <c r="T1292" s="165"/>
      <c r="AT1292" s="160" t="s">
        <v>384</v>
      </c>
      <c r="AU1292" s="160" t="s">
        <v>83</v>
      </c>
      <c r="AV1292" s="13" t="s">
        <v>382</v>
      </c>
      <c r="AW1292" s="13" t="s">
        <v>32</v>
      </c>
      <c r="AX1292" s="13" t="s">
        <v>83</v>
      </c>
      <c r="AY1292" s="160" t="s">
        <v>375</v>
      </c>
    </row>
    <row r="1293" spans="2:65" s="1" customFormat="1" ht="16.5" customHeight="1" x14ac:dyDescent="0.2">
      <c r="B1293" s="32"/>
      <c r="C1293" s="138" t="s">
        <v>1401</v>
      </c>
      <c r="D1293" s="138" t="s">
        <v>377</v>
      </c>
      <c r="E1293" s="139" t="s">
        <v>3278</v>
      </c>
      <c r="F1293" s="140" t="s">
        <v>3279</v>
      </c>
      <c r="G1293" s="141" t="s">
        <v>631</v>
      </c>
      <c r="H1293" s="142">
        <v>46</v>
      </c>
      <c r="I1293" s="143"/>
      <c r="J1293" s="144">
        <f>ROUND(I1293*H1293,2)</f>
        <v>0</v>
      </c>
      <c r="K1293" s="140" t="s">
        <v>381</v>
      </c>
      <c r="L1293" s="32"/>
      <c r="M1293" s="145" t="s">
        <v>1</v>
      </c>
      <c r="N1293" s="146" t="s">
        <v>41</v>
      </c>
      <c r="P1293" s="147">
        <f>O1293*H1293</f>
        <v>0</v>
      </c>
      <c r="Q1293" s="147">
        <v>0</v>
      </c>
      <c r="R1293" s="147">
        <f>Q1293*H1293</f>
        <v>0</v>
      </c>
      <c r="S1293" s="147">
        <v>0</v>
      </c>
      <c r="T1293" s="148">
        <f>S1293*H1293</f>
        <v>0</v>
      </c>
      <c r="AR1293" s="149" t="s">
        <v>382</v>
      </c>
      <c r="AT1293" s="149" t="s">
        <v>377</v>
      </c>
      <c r="AU1293" s="149" t="s">
        <v>83</v>
      </c>
      <c r="AY1293" s="17" t="s">
        <v>375</v>
      </c>
      <c r="BE1293" s="150">
        <f>IF(N1293="základní",J1293,0)</f>
        <v>0</v>
      </c>
      <c r="BF1293" s="150">
        <f>IF(N1293="snížená",J1293,0)</f>
        <v>0</v>
      </c>
      <c r="BG1293" s="150">
        <f>IF(N1293="zákl. přenesená",J1293,0)</f>
        <v>0</v>
      </c>
      <c r="BH1293" s="150">
        <f>IF(N1293="sníž. přenesená",J1293,0)</f>
        <v>0</v>
      </c>
      <c r="BI1293" s="150">
        <f>IF(N1293="nulová",J1293,0)</f>
        <v>0</v>
      </c>
      <c r="BJ1293" s="17" t="s">
        <v>83</v>
      </c>
      <c r="BK1293" s="150">
        <f>ROUND(I1293*H1293,2)</f>
        <v>0</v>
      </c>
      <c r="BL1293" s="17" t="s">
        <v>382</v>
      </c>
      <c r="BM1293" s="149" t="s">
        <v>6184</v>
      </c>
    </row>
    <row r="1294" spans="2:65" s="12" customFormat="1" ht="11.25" x14ac:dyDescent="0.2">
      <c r="B1294" s="151"/>
      <c r="D1294" s="152" t="s">
        <v>384</v>
      </c>
      <c r="E1294" s="153" t="s">
        <v>1</v>
      </c>
      <c r="F1294" s="154" t="s">
        <v>413</v>
      </c>
      <c r="H1294" s="155">
        <v>6</v>
      </c>
      <c r="I1294" s="156"/>
      <c r="L1294" s="151"/>
      <c r="M1294" s="157"/>
      <c r="T1294" s="158"/>
      <c r="AT1294" s="153" t="s">
        <v>384</v>
      </c>
      <c r="AU1294" s="153" t="s">
        <v>83</v>
      </c>
      <c r="AV1294" s="12" t="s">
        <v>85</v>
      </c>
      <c r="AW1294" s="12" t="s">
        <v>32</v>
      </c>
      <c r="AX1294" s="12" t="s">
        <v>76</v>
      </c>
      <c r="AY1294" s="153" t="s">
        <v>375</v>
      </c>
    </row>
    <row r="1295" spans="2:65" s="12" customFormat="1" ht="11.25" x14ac:dyDescent="0.2">
      <c r="B1295" s="151"/>
      <c r="D1295" s="152" t="s">
        <v>384</v>
      </c>
      <c r="E1295" s="153" t="s">
        <v>1</v>
      </c>
      <c r="F1295" s="154" t="s">
        <v>413</v>
      </c>
      <c r="H1295" s="155">
        <v>6</v>
      </c>
      <c r="I1295" s="156"/>
      <c r="L1295" s="151"/>
      <c r="M1295" s="157"/>
      <c r="T1295" s="158"/>
      <c r="AT1295" s="153" t="s">
        <v>384</v>
      </c>
      <c r="AU1295" s="153" t="s">
        <v>83</v>
      </c>
      <c r="AV1295" s="12" t="s">
        <v>85</v>
      </c>
      <c r="AW1295" s="12" t="s">
        <v>32</v>
      </c>
      <c r="AX1295" s="12" t="s">
        <v>76</v>
      </c>
      <c r="AY1295" s="153" t="s">
        <v>375</v>
      </c>
    </row>
    <row r="1296" spans="2:65" s="12" customFormat="1" ht="11.25" x14ac:dyDescent="0.2">
      <c r="B1296" s="151"/>
      <c r="D1296" s="152" t="s">
        <v>384</v>
      </c>
      <c r="E1296" s="153" t="s">
        <v>1</v>
      </c>
      <c r="F1296" s="154" t="s">
        <v>404</v>
      </c>
      <c r="H1296" s="155">
        <v>5</v>
      </c>
      <c r="I1296" s="156"/>
      <c r="L1296" s="151"/>
      <c r="M1296" s="157"/>
      <c r="T1296" s="158"/>
      <c r="AT1296" s="153" t="s">
        <v>384</v>
      </c>
      <c r="AU1296" s="153" t="s">
        <v>83</v>
      </c>
      <c r="AV1296" s="12" t="s">
        <v>85</v>
      </c>
      <c r="AW1296" s="12" t="s">
        <v>32</v>
      </c>
      <c r="AX1296" s="12" t="s">
        <v>76</v>
      </c>
      <c r="AY1296" s="153" t="s">
        <v>375</v>
      </c>
    </row>
    <row r="1297" spans="2:65" s="12" customFormat="1" ht="11.25" x14ac:dyDescent="0.2">
      <c r="B1297" s="151"/>
      <c r="D1297" s="152" t="s">
        <v>384</v>
      </c>
      <c r="E1297" s="153" t="s">
        <v>1</v>
      </c>
      <c r="F1297" s="154" t="s">
        <v>85</v>
      </c>
      <c r="H1297" s="155">
        <v>2</v>
      </c>
      <c r="I1297" s="156"/>
      <c r="L1297" s="151"/>
      <c r="M1297" s="157"/>
      <c r="T1297" s="158"/>
      <c r="AT1297" s="153" t="s">
        <v>384</v>
      </c>
      <c r="AU1297" s="153" t="s">
        <v>83</v>
      </c>
      <c r="AV1297" s="12" t="s">
        <v>85</v>
      </c>
      <c r="AW1297" s="12" t="s">
        <v>32</v>
      </c>
      <c r="AX1297" s="12" t="s">
        <v>76</v>
      </c>
      <c r="AY1297" s="153" t="s">
        <v>375</v>
      </c>
    </row>
    <row r="1298" spans="2:65" s="12" customFormat="1" ht="11.25" x14ac:dyDescent="0.2">
      <c r="B1298" s="151"/>
      <c r="D1298" s="152" t="s">
        <v>384</v>
      </c>
      <c r="E1298" s="153" t="s">
        <v>1</v>
      </c>
      <c r="F1298" s="154" t="s">
        <v>93</v>
      </c>
      <c r="H1298" s="155">
        <v>3</v>
      </c>
      <c r="I1298" s="156"/>
      <c r="L1298" s="151"/>
      <c r="M1298" s="157"/>
      <c r="T1298" s="158"/>
      <c r="AT1298" s="153" t="s">
        <v>384</v>
      </c>
      <c r="AU1298" s="153" t="s">
        <v>83</v>
      </c>
      <c r="AV1298" s="12" t="s">
        <v>85</v>
      </c>
      <c r="AW1298" s="12" t="s">
        <v>32</v>
      </c>
      <c r="AX1298" s="12" t="s">
        <v>76</v>
      </c>
      <c r="AY1298" s="153" t="s">
        <v>375</v>
      </c>
    </row>
    <row r="1299" spans="2:65" s="12" customFormat="1" ht="11.25" x14ac:dyDescent="0.2">
      <c r="B1299" s="151"/>
      <c r="D1299" s="152" t="s">
        <v>384</v>
      </c>
      <c r="E1299" s="153" t="s">
        <v>1</v>
      </c>
      <c r="F1299" s="154" t="s">
        <v>85</v>
      </c>
      <c r="H1299" s="155">
        <v>2</v>
      </c>
      <c r="I1299" s="156"/>
      <c r="L1299" s="151"/>
      <c r="M1299" s="157"/>
      <c r="T1299" s="158"/>
      <c r="AT1299" s="153" t="s">
        <v>384</v>
      </c>
      <c r="AU1299" s="153" t="s">
        <v>83</v>
      </c>
      <c r="AV1299" s="12" t="s">
        <v>85</v>
      </c>
      <c r="AW1299" s="12" t="s">
        <v>32</v>
      </c>
      <c r="AX1299" s="12" t="s">
        <v>76</v>
      </c>
      <c r="AY1299" s="153" t="s">
        <v>375</v>
      </c>
    </row>
    <row r="1300" spans="2:65" s="12" customFormat="1" ht="11.25" x14ac:dyDescent="0.2">
      <c r="B1300" s="151"/>
      <c r="D1300" s="152" t="s">
        <v>384</v>
      </c>
      <c r="E1300" s="153" t="s">
        <v>1</v>
      </c>
      <c r="F1300" s="154" t="s">
        <v>83</v>
      </c>
      <c r="H1300" s="155">
        <v>1</v>
      </c>
      <c r="I1300" s="156"/>
      <c r="L1300" s="151"/>
      <c r="M1300" s="157"/>
      <c r="T1300" s="158"/>
      <c r="AT1300" s="153" t="s">
        <v>384</v>
      </c>
      <c r="AU1300" s="153" t="s">
        <v>83</v>
      </c>
      <c r="AV1300" s="12" t="s">
        <v>85</v>
      </c>
      <c r="AW1300" s="12" t="s">
        <v>32</v>
      </c>
      <c r="AX1300" s="12" t="s">
        <v>76</v>
      </c>
      <c r="AY1300" s="153" t="s">
        <v>375</v>
      </c>
    </row>
    <row r="1301" spans="2:65" s="12" customFormat="1" ht="11.25" x14ac:dyDescent="0.2">
      <c r="B1301" s="151"/>
      <c r="D1301" s="152" t="s">
        <v>384</v>
      </c>
      <c r="E1301" s="153" t="s">
        <v>1</v>
      </c>
      <c r="F1301" s="154" t="s">
        <v>83</v>
      </c>
      <c r="H1301" s="155">
        <v>1</v>
      </c>
      <c r="I1301" s="156"/>
      <c r="L1301" s="151"/>
      <c r="M1301" s="157"/>
      <c r="T1301" s="158"/>
      <c r="AT1301" s="153" t="s">
        <v>384</v>
      </c>
      <c r="AU1301" s="153" t="s">
        <v>83</v>
      </c>
      <c r="AV1301" s="12" t="s">
        <v>85</v>
      </c>
      <c r="AW1301" s="12" t="s">
        <v>32</v>
      </c>
      <c r="AX1301" s="12" t="s">
        <v>76</v>
      </c>
      <c r="AY1301" s="153" t="s">
        <v>375</v>
      </c>
    </row>
    <row r="1302" spans="2:65" s="12" customFormat="1" ht="11.25" x14ac:dyDescent="0.2">
      <c r="B1302" s="151"/>
      <c r="D1302" s="152" t="s">
        <v>384</v>
      </c>
      <c r="E1302" s="153" t="s">
        <v>1</v>
      </c>
      <c r="F1302" s="154" t="s">
        <v>382</v>
      </c>
      <c r="H1302" s="155">
        <v>4</v>
      </c>
      <c r="I1302" s="156"/>
      <c r="L1302" s="151"/>
      <c r="M1302" s="157"/>
      <c r="T1302" s="158"/>
      <c r="AT1302" s="153" t="s">
        <v>384</v>
      </c>
      <c r="AU1302" s="153" t="s">
        <v>83</v>
      </c>
      <c r="AV1302" s="12" t="s">
        <v>85</v>
      </c>
      <c r="AW1302" s="12" t="s">
        <v>32</v>
      </c>
      <c r="AX1302" s="12" t="s">
        <v>76</v>
      </c>
      <c r="AY1302" s="153" t="s">
        <v>375</v>
      </c>
    </row>
    <row r="1303" spans="2:65" s="12" customFormat="1" ht="11.25" x14ac:dyDescent="0.2">
      <c r="B1303" s="151"/>
      <c r="D1303" s="152" t="s">
        <v>384</v>
      </c>
      <c r="E1303" s="153" t="s">
        <v>1</v>
      </c>
      <c r="F1303" s="154" t="s">
        <v>413</v>
      </c>
      <c r="H1303" s="155">
        <v>6</v>
      </c>
      <c r="I1303" s="156"/>
      <c r="L1303" s="151"/>
      <c r="M1303" s="157"/>
      <c r="T1303" s="158"/>
      <c r="AT1303" s="153" t="s">
        <v>384</v>
      </c>
      <c r="AU1303" s="153" t="s">
        <v>83</v>
      </c>
      <c r="AV1303" s="12" t="s">
        <v>85</v>
      </c>
      <c r="AW1303" s="12" t="s">
        <v>32</v>
      </c>
      <c r="AX1303" s="12" t="s">
        <v>76</v>
      </c>
      <c r="AY1303" s="153" t="s">
        <v>375</v>
      </c>
    </row>
    <row r="1304" spans="2:65" s="12" customFormat="1" ht="11.25" x14ac:dyDescent="0.2">
      <c r="B1304" s="151"/>
      <c r="D1304" s="152" t="s">
        <v>384</v>
      </c>
      <c r="E1304" s="153" t="s">
        <v>1</v>
      </c>
      <c r="F1304" s="154" t="s">
        <v>435</v>
      </c>
      <c r="H1304" s="155">
        <v>10</v>
      </c>
      <c r="I1304" s="156"/>
      <c r="L1304" s="151"/>
      <c r="M1304" s="157"/>
      <c r="T1304" s="158"/>
      <c r="AT1304" s="153" t="s">
        <v>384</v>
      </c>
      <c r="AU1304" s="153" t="s">
        <v>83</v>
      </c>
      <c r="AV1304" s="12" t="s">
        <v>85</v>
      </c>
      <c r="AW1304" s="12" t="s">
        <v>32</v>
      </c>
      <c r="AX1304" s="12" t="s">
        <v>76</v>
      </c>
      <c r="AY1304" s="153" t="s">
        <v>375</v>
      </c>
    </row>
    <row r="1305" spans="2:65" s="13" customFormat="1" ht="11.25" x14ac:dyDescent="0.2">
      <c r="B1305" s="159"/>
      <c r="D1305" s="152" t="s">
        <v>384</v>
      </c>
      <c r="E1305" s="160" t="s">
        <v>1</v>
      </c>
      <c r="F1305" s="161" t="s">
        <v>387</v>
      </c>
      <c r="H1305" s="162">
        <v>46</v>
      </c>
      <c r="I1305" s="163"/>
      <c r="L1305" s="159"/>
      <c r="M1305" s="164"/>
      <c r="T1305" s="165"/>
      <c r="AT1305" s="160" t="s">
        <v>384</v>
      </c>
      <c r="AU1305" s="160" t="s">
        <v>83</v>
      </c>
      <c r="AV1305" s="13" t="s">
        <v>382</v>
      </c>
      <c r="AW1305" s="13" t="s">
        <v>32</v>
      </c>
      <c r="AX1305" s="13" t="s">
        <v>83</v>
      </c>
      <c r="AY1305" s="160" t="s">
        <v>375</v>
      </c>
    </row>
    <row r="1306" spans="2:65" s="1" customFormat="1" ht="16.5" customHeight="1" x14ac:dyDescent="0.2">
      <c r="B1306" s="32"/>
      <c r="C1306" s="138" t="s">
        <v>1406</v>
      </c>
      <c r="D1306" s="138" t="s">
        <v>377</v>
      </c>
      <c r="E1306" s="139" t="s">
        <v>3282</v>
      </c>
      <c r="F1306" s="140" t="s">
        <v>3283</v>
      </c>
      <c r="G1306" s="141" t="s">
        <v>631</v>
      </c>
      <c r="H1306" s="142">
        <v>20</v>
      </c>
      <c r="I1306" s="143"/>
      <c r="J1306" s="144">
        <f>ROUND(I1306*H1306,2)</f>
        <v>0</v>
      </c>
      <c r="K1306" s="140" t="s">
        <v>381</v>
      </c>
      <c r="L1306" s="32"/>
      <c r="M1306" s="145" t="s">
        <v>1</v>
      </c>
      <c r="N1306" s="146" t="s">
        <v>41</v>
      </c>
      <c r="P1306" s="147">
        <f>O1306*H1306</f>
        <v>0</v>
      </c>
      <c r="Q1306" s="147">
        <v>0</v>
      </c>
      <c r="R1306" s="147">
        <f>Q1306*H1306</f>
        <v>0</v>
      </c>
      <c r="S1306" s="147">
        <v>0</v>
      </c>
      <c r="T1306" s="148">
        <f>S1306*H1306</f>
        <v>0</v>
      </c>
      <c r="AR1306" s="149" t="s">
        <v>382</v>
      </c>
      <c r="AT1306" s="149" t="s">
        <v>377</v>
      </c>
      <c r="AU1306" s="149" t="s">
        <v>83</v>
      </c>
      <c r="AY1306" s="17" t="s">
        <v>375</v>
      </c>
      <c r="BE1306" s="150">
        <f>IF(N1306="základní",J1306,0)</f>
        <v>0</v>
      </c>
      <c r="BF1306" s="150">
        <f>IF(N1306="snížená",J1306,0)</f>
        <v>0</v>
      </c>
      <c r="BG1306" s="150">
        <f>IF(N1306="zákl. přenesená",J1306,0)</f>
        <v>0</v>
      </c>
      <c r="BH1306" s="150">
        <f>IF(N1306="sníž. přenesená",J1306,0)</f>
        <v>0</v>
      </c>
      <c r="BI1306" s="150">
        <f>IF(N1306="nulová",J1306,0)</f>
        <v>0</v>
      </c>
      <c r="BJ1306" s="17" t="s">
        <v>83</v>
      </c>
      <c r="BK1306" s="150">
        <f>ROUND(I1306*H1306,2)</f>
        <v>0</v>
      </c>
      <c r="BL1306" s="17" t="s">
        <v>382</v>
      </c>
      <c r="BM1306" s="149" t="s">
        <v>6185</v>
      </c>
    </row>
    <row r="1307" spans="2:65" s="12" customFormat="1" ht="11.25" x14ac:dyDescent="0.2">
      <c r="B1307" s="151"/>
      <c r="D1307" s="152" t="s">
        <v>384</v>
      </c>
      <c r="E1307" s="153" t="s">
        <v>1</v>
      </c>
      <c r="F1307" s="154" t="s">
        <v>83</v>
      </c>
      <c r="H1307" s="155">
        <v>1</v>
      </c>
      <c r="I1307" s="156"/>
      <c r="L1307" s="151"/>
      <c r="M1307" s="157"/>
      <c r="T1307" s="158"/>
      <c r="AT1307" s="153" t="s">
        <v>384</v>
      </c>
      <c r="AU1307" s="153" t="s">
        <v>83</v>
      </c>
      <c r="AV1307" s="12" t="s">
        <v>85</v>
      </c>
      <c r="AW1307" s="12" t="s">
        <v>32</v>
      </c>
      <c r="AX1307" s="12" t="s">
        <v>76</v>
      </c>
      <c r="AY1307" s="153" t="s">
        <v>375</v>
      </c>
    </row>
    <row r="1308" spans="2:65" s="12" customFormat="1" ht="11.25" x14ac:dyDescent="0.2">
      <c r="B1308" s="151"/>
      <c r="D1308" s="152" t="s">
        <v>384</v>
      </c>
      <c r="E1308" s="153" t="s">
        <v>1</v>
      </c>
      <c r="F1308" s="154" t="s">
        <v>85</v>
      </c>
      <c r="H1308" s="155">
        <v>2</v>
      </c>
      <c r="I1308" s="156"/>
      <c r="L1308" s="151"/>
      <c r="M1308" s="157"/>
      <c r="T1308" s="158"/>
      <c r="AT1308" s="153" t="s">
        <v>384</v>
      </c>
      <c r="AU1308" s="153" t="s">
        <v>83</v>
      </c>
      <c r="AV1308" s="12" t="s">
        <v>85</v>
      </c>
      <c r="AW1308" s="12" t="s">
        <v>32</v>
      </c>
      <c r="AX1308" s="12" t="s">
        <v>76</v>
      </c>
      <c r="AY1308" s="153" t="s">
        <v>375</v>
      </c>
    </row>
    <row r="1309" spans="2:65" s="12" customFormat="1" ht="11.25" x14ac:dyDescent="0.2">
      <c r="B1309" s="151"/>
      <c r="D1309" s="152" t="s">
        <v>384</v>
      </c>
      <c r="E1309" s="153" t="s">
        <v>1</v>
      </c>
      <c r="F1309" s="154" t="s">
        <v>93</v>
      </c>
      <c r="H1309" s="155">
        <v>3</v>
      </c>
      <c r="I1309" s="156"/>
      <c r="L1309" s="151"/>
      <c r="M1309" s="157"/>
      <c r="T1309" s="158"/>
      <c r="AT1309" s="153" t="s">
        <v>384</v>
      </c>
      <c r="AU1309" s="153" t="s">
        <v>83</v>
      </c>
      <c r="AV1309" s="12" t="s">
        <v>85</v>
      </c>
      <c r="AW1309" s="12" t="s">
        <v>32</v>
      </c>
      <c r="AX1309" s="12" t="s">
        <v>76</v>
      </c>
      <c r="AY1309" s="153" t="s">
        <v>375</v>
      </c>
    </row>
    <row r="1310" spans="2:65" s="12" customFormat="1" ht="11.25" x14ac:dyDescent="0.2">
      <c r="B1310" s="151"/>
      <c r="D1310" s="152" t="s">
        <v>384</v>
      </c>
      <c r="E1310" s="153" t="s">
        <v>1</v>
      </c>
      <c r="F1310" s="154" t="s">
        <v>382</v>
      </c>
      <c r="H1310" s="155">
        <v>4</v>
      </c>
      <c r="I1310" s="156"/>
      <c r="L1310" s="151"/>
      <c r="M1310" s="157"/>
      <c r="T1310" s="158"/>
      <c r="AT1310" s="153" t="s">
        <v>384</v>
      </c>
      <c r="AU1310" s="153" t="s">
        <v>83</v>
      </c>
      <c r="AV1310" s="12" t="s">
        <v>85</v>
      </c>
      <c r="AW1310" s="12" t="s">
        <v>32</v>
      </c>
      <c r="AX1310" s="12" t="s">
        <v>76</v>
      </c>
      <c r="AY1310" s="153" t="s">
        <v>375</v>
      </c>
    </row>
    <row r="1311" spans="2:65" s="12" customFormat="1" ht="11.25" x14ac:dyDescent="0.2">
      <c r="B1311" s="151"/>
      <c r="D1311" s="152" t="s">
        <v>384</v>
      </c>
      <c r="E1311" s="153" t="s">
        <v>1</v>
      </c>
      <c r="F1311" s="154" t="s">
        <v>404</v>
      </c>
      <c r="H1311" s="155">
        <v>5</v>
      </c>
      <c r="I1311" s="156"/>
      <c r="L1311" s="151"/>
      <c r="M1311" s="157"/>
      <c r="T1311" s="158"/>
      <c r="AT1311" s="153" t="s">
        <v>384</v>
      </c>
      <c r="AU1311" s="153" t="s">
        <v>83</v>
      </c>
      <c r="AV1311" s="12" t="s">
        <v>85</v>
      </c>
      <c r="AW1311" s="12" t="s">
        <v>32</v>
      </c>
      <c r="AX1311" s="12" t="s">
        <v>76</v>
      </c>
      <c r="AY1311" s="153" t="s">
        <v>375</v>
      </c>
    </row>
    <row r="1312" spans="2:65" s="12" customFormat="1" ht="11.25" x14ac:dyDescent="0.2">
      <c r="B1312" s="151"/>
      <c r="D1312" s="152" t="s">
        <v>384</v>
      </c>
      <c r="E1312" s="153" t="s">
        <v>1</v>
      </c>
      <c r="F1312" s="154" t="s">
        <v>85</v>
      </c>
      <c r="H1312" s="155">
        <v>2</v>
      </c>
      <c r="I1312" s="156"/>
      <c r="L1312" s="151"/>
      <c r="M1312" s="157"/>
      <c r="T1312" s="158"/>
      <c r="AT1312" s="153" t="s">
        <v>384</v>
      </c>
      <c r="AU1312" s="153" t="s">
        <v>83</v>
      </c>
      <c r="AV1312" s="12" t="s">
        <v>85</v>
      </c>
      <c r="AW1312" s="12" t="s">
        <v>32</v>
      </c>
      <c r="AX1312" s="12" t="s">
        <v>76</v>
      </c>
      <c r="AY1312" s="153" t="s">
        <v>375</v>
      </c>
    </row>
    <row r="1313" spans="2:65" s="12" customFormat="1" ht="11.25" x14ac:dyDescent="0.2">
      <c r="B1313" s="151"/>
      <c r="D1313" s="152" t="s">
        <v>384</v>
      </c>
      <c r="E1313" s="153" t="s">
        <v>1</v>
      </c>
      <c r="F1313" s="154" t="s">
        <v>93</v>
      </c>
      <c r="H1313" s="155">
        <v>3</v>
      </c>
      <c r="I1313" s="156"/>
      <c r="L1313" s="151"/>
      <c r="M1313" s="157"/>
      <c r="T1313" s="158"/>
      <c r="AT1313" s="153" t="s">
        <v>384</v>
      </c>
      <c r="AU1313" s="153" t="s">
        <v>83</v>
      </c>
      <c r="AV1313" s="12" t="s">
        <v>85</v>
      </c>
      <c r="AW1313" s="12" t="s">
        <v>32</v>
      </c>
      <c r="AX1313" s="12" t="s">
        <v>76</v>
      </c>
      <c r="AY1313" s="153" t="s">
        <v>375</v>
      </c>
    </row>
    <row r="1314" spans="2:65" s="13" customFormat="1" ht="11.25" x14ac:dyDescent="0.2">
      <c r="B1314" s="159"/>
      <c r="D1314" s="152" t="s">
        <v>384</v>
      </c>
      <c r="E1314" s="160" t="s">
        <v>1</v>
      </c>
      <c r="F1314" s="161" t="s">
        <v>387</v>
      </c>
      <c r="H1314" s="162">
        <v>20</v>
      </c>
      <c r="I1314" s="163"/>
      <c r="L1314" s="159"/>
      <c r="M1314" s="164"/>
      <c r="T1314" s="165"/>
      <c r="AT1314" s="160" t="s">
        <v>384</v>
      </c>
      <c r="AU1314" s="160" t="s">
        <v>83</v>
      </c>
      <c r="AV1314" s="13" t="s">
        <v>382</v>
      </c>
      <c r="AW1314" s="13" t="s">
        <v>32</v>
      </c>
      <c r="AX1314" s="13" t="s">
        <v>83</v>
      </c>
      <c r="AY1314" s="160" t="s">
        <v>375</v>
      </c>
    </row>
    <row r="1315" spans="2:65" s="11" customFormat="1" ht="25.9" customHeight="1" x14ac:dyDescent="0.2">
      <c r="B1315" s="126"/>
      <c r="D1315" s="127" t="s">
        <v>75</v>
      </c>
      <c r="E1315" s="128" t="s">
        <v>3285</v>
      </c>
      <c r="F1315" s="128" t="s">
        <v>3286</v>
      </c>
      <c r="I1315" s="129"/>
      <c r="J1315" s="130">
        <f>BK1315</f>
        <v>0</v>
      </c>
      <c r="L1315" s="126"/>
      <c r="M1315" s="131"/>
      <c r="P1315" s="132">
        <f>SUM(P1316:P1318)</f>
        <v>0</v>
      </c>
      <c r="R1315" s="132">
        <f>SUM(R1316:R1318)</f>
        <v>0</v>
      </c>
      <c r="T1315" s="133">
        <f>SUM(T1316:T1318)</f>
        <v>0</v>
      </c>
      <c r="AR1315" s="127" t="s">
        <v>83</v>
      </c>
      <c r="AT1315" s="134" t="s">
        <v>75</v>
      </c>
      <c r="AU1315" s="134" t="s">
        <v>76</v>
      </c>
      <c r="AY1315" s="127" t="s">
        <v>375</v>
      </c>
      <c r="BK1315" s="135">
        <f>SUM(BK1316:BK1318)</f>
        <v>0</v>
      </c>
    </row>
    <row r="1316" spans="2:65" s="1" customFormat="1" ht="16.5" customHeight="1" x14ac:dyDescent="0.2">
      <c r="B1316" s="32"/>
      <c r="C1316" s="138" t="s">
        <v>1410</v>
      </c>
      <c r="D1316" s="138" t="s">
        <v>377</v>
      </c>
      <c r="E1316" s="139" t="s">
        <v>6186</v>
      </c>
      <c r="F1316" s="140" t="s">
        <v>6187</v>
      </c>
      <c r="G1316" s="141" t="s">
        <v>1825</v>
      </c>
      <c r="H1316" s="142">
        <v>1</v>
      </c>
      <c r="I1316" s="143"/>
      <c r="J1316" s="144">
        <f>ROUND(I1316*H1316,2)</f>
        <v>0</v>
      </c>
      <c r="K1316" s="140" t="s">
        <v>381</v>
      </c>
      <c r="L1316" s="32"/>
      <c r="M1316" s="145" t="s">
        <v>1</v>
      </c>
      <c r="N1316" s="146" t="s">
        <v>41</v>
      </c>
      <c r="P1316" s="147">
        <f>O1316*H1316</f>
        <v>0</v>
      </c>
      <c r="Q1316" s="147">
        <v>0</v>
      </c>
      <c r="R1316" s="147">
        <f>Q1316*H1316</f>
        <v>0</v>
      </c>
      <c r="S1316" s="147">
        <v>0</v>
      </c>
      <c r="T1316" s="148">
        <f>S1316*H1316</f>
        <v>0</v>
      </c>
      <c r="AR1316" s="149" t="s">
        <v>382</v>
      </c>
      <c r="AT1316" s="149" t="s">
        <v>377</v>
      </c>
      <c r="AU1316" s="149" t="s">
        <v>83</v>
      </c>
      <c r="AY1316" s="17" t="s">
        <v>375</v>
      </c>
      <c r="BE1316" s="150">
        <f>IF(N1316="základní",J1316,0)</f>
        <v>0</v>
      </c>
      <c r="BF1316" s="150">
        <f>IF(N1316="snížená",J1316,0)</f>
        <v>0</v>
      </c>
      <c r="BG1316" s="150">
        <f>IF(N1316="zákl. přenesená",J1316,0)</f>
        <v>0</v>
      </c>
      <c r="BH1316" s="150">
        <f>IF(N1316="sníž. přenesená",J1316,0)</f>
        <v>0</v>
      </c>
      <c r="BI1316" s="150">
        <f>IF(N1316="nulová",J1316,0)</f>
        <v>0</v>
      </c>
      <c r="BJ1316" s="17" t="s">
        <v>83</v>
      </c>
      <c r="BK1316" s="150">
        <f>ROUND(I1316*H1316,2)</f>
        <v>0</v>
      </c>
      <c r="BL1316" s="17" t="s">
        <v>382</v>
      </c>
      <c r="BM1316" s="149" t="s">
        <v>6188</v>
      </c>
    </row>
    <row r="1317" spans="2:65" s="14" customFormat="1" ht="11.25" x14ac:dyDescent="0.2">
      <c r="B1317" s="166"/>
      <c r="D1317" s="152" t="s">
        <v>384</v>
      </c>
      <c r="E1317" s="167" t="s">
        <v>1</v>
      </c>
      <c r="F1317" s="168" t="s">
        <v>6189</v>
      </c>
      <c r="H1317" s="167" t="s">
        <v>1</v>
      </c>
      <c r="I1317" s="169"/>
      <c r="L1317" s="166"/>
      <c r="M1317" s="170"/>
      <c r="T1317" s="171"/>
      <c r="AT1317" s="167" t="s">
        <v>384</v>
      </c>
      <c r="AU1317" s="167" t="s">
        <v>83</v>
      </c>
      <c r="AV1317" s="14" t="s">
        <v>83</v>
      </c>
      <c r="AW1317" s="14" t="s">
        <v>32</v>
      </c>
      <c r="AX1317" s="14" t="s">
        <v>76</v>
      </c>
      <c r="AY1317" s="167" t="s">
        <v>375</v>
      </c>
    </row>
    <row r="1318" spans="2:65" s="12" customFormat="1" ht="11.25" x14ac:dyDescent="0.2">
      <c r="B1318" s="151"/>
      <c r="D1318" s="152" t="s">
        <v>384</v>
      </c>
      <c r="E1318" s="153" t="s">
        <v>1</v>
      </c>
      <c r="F1318" s="154" t="s">
        <v>83</v>
      </c>
      <c r="H1318" s="155">
        <v>1</v>
      </c>
      <c r="I1318" s="156"/>
      <c r="L1318" s="151"/>
      <c r="M1318" s="157"/>
      <c r="T1318" s="158"/>
      <c r="AT1318" s="153" t="s">
        <v>384</v>
      </c>
      <c r="AU1318" s="153" t="s">
        <v>83</v>
      </c>
      <c r="AV1318" s="12" t="s">
        <v>85</v>
      </c>
      <c r="AW1318" s="12" t="s">
        <v>32</v>
      </c>
      <c r="AX1318" s="12" t="s">
        <v>83</v>
      </c>
      <c r="AY1318" s="153" t="s">
        <v>375</v>
      </c>
    </row>
    <row r="1319" spans="2:65" s="11" customFormat="1" ht="25.9" customHeight="1" x14ac:dyDescent="0.2">
      <c r="B1319" s="126"/>
      <c r="D1319" s="127" t="s">
        <v>75</v>
      </c>
      <c r="E1319" s="128" t="s">
        <v>3291</v>
      </c>
      <c r="F1319" s="128" t="s">
        <v>3292</v>
      </c>
      <c r="I1319" s="129"/>
      <c r="J1319" s="130">
        <f>BK1319</f>
        <v>0</v>
      </c>
      <c r="L1319" s="126"/>
      <c r="M1319" s="131"/>
      <c r="P1319" s="132">
        <f>SUM(P1320:P1322)</f>
        <v>0</v>
      </c>
      <c r="R1319" s="132">
        <f>SUM(R1320:R1322)</f>
        <v>0</v>
      </c>
      <c r="T1319" s="133">
        <f>SUM(T1320:T1322)</f>
        <v>0</v>
      </c>
      <c r="AR1319" s="127" t="s">
        <v>83</v>
      </c>
      <c r="AT1319" s="134" t="s">
        <v>75</v>
      </c>
      <c r="AU1319" s="134" t="s">
        <v>76</v>
      </c>
      <c r="AY1319" s="127" t="s">
        <v>375</v>
      </c>
      <c r="BK1319" s="135">
        <f>SUM(BK1320:BK1322)</f>
        <v>0</v>
      </c>
    </row>
    <row r="1320" spans="2:65" s="1" customFormat="1" ht="37.9" customHeight="1" x14ac:dyDescent="0.2">
      <c r="B1320" s="32"/>
      <c r="C1320" s="138" t="s">
        <v>1413</v>
      </c>
      <c r="D1320" s="138" t="s">
        <v>377</v>
      </c>
      <c r="E1320" s="139" t="s">
        <v>3293</v>
      </c>
      <c r="F1320" s="140" t="s">
        <v>3294</v>
      </c>
      <c r="G1320" s="141" t="s">
        <v>1825</v>
      </c>
      <c r="H1320" s="142">
        <v>1</v>
      </c>
      <c r="I1320" s="143"/>
      <c r="J1320" s="144">
        <f>ROUND(I1320*H1320,2)</f>
        <v>0</v>
      </c>
      <c r="K1320" s="140" t="s">
        <v>381</v>
      </c>
      <c r="L1320" s="32"/>
      <c r="M1320" s="145" t="s">
        <v>1</v>
      </c>
      <c r="N1320" s="146" t="s">
        <v>41</v>
      </c>
      <c r="P1320" s="147">
        <f>O1320*H1320</f>
        <v>0</v>
      </c>
      <c r="Q1320" s="147">
        <v>0</v>
      </c>
      <c r="R1320" s="147">
        <f>Q1320*H1320</f>
        <v>0</v>
      </c>
      <c r="S1320" s="147">
        <v>0</v>
      </c>
      <c r="T1320" s="148">
        <f>S1320*H1320</f>
        <v>0</v>
      </c>
      <c r="AR1320" s="149" t="s">
        <v>382</v>
      </c>
      <c r="AT1320" s="149" t="s">
        <v>377</v>
      </c>
      <c r="AU1320" s="149" t="s">
        <v>83</v>
      </c>
      <c r="AY1320" s="17" t="s">
        <v>375</v>
      </c>
      <c r="BE1320" s="150">
        <f>IF(N1320="základní",J1320,0)</f>
        <v>0</v>
      </c>
      <c r="BF1320" s="150">
        <f>IF(N1320="snížená",J1320,0)</f>
        <v>0</v>
      </c>
      <c r="BG1320" s="150">
        <f>IF(N1320="zákl. přenesená",J1320,0)</f>
        <v>0</v>
      </c>
      <c r="BH1320" s="150">
        <f>IF(N1320="sníž. přenesená",J1320,0)</f>
        <v>0</v>
      </c>
      <c r="BI1320" s="150">
        <f>IF(N1320="nulová",J1320,0)</f>
        <v>0</v>
      </c>
      <c r="BJ1320" s="17" t="s">
        <v>83</v>
      </c>
      <c r="BK1320" s="150">
        <f>ROUND(I1320*H1320,2)</f>
        <v>0</v>
      </c>
      <c r="BL1320" s="17" t="s">
        <v>382</v>
      </c>
      <c r="BM1320" s="149" t="s">
        <v>6190</v>
      </c>
    </row>
    <row r="1321" spans="2:65" s="12" customFormat="1" ht="11.25" x14ac:dyDescent="0.2">
      <c r="B1321" s="151"/>
      <c r="D1321" s="152" t="s">
        <v>384</v>
      </c>
      <c r="E1321" s="153" t="s">
        <v>1</v>
      </c>
      <c r="F1321" s="154" t="s">
        <v>83</v>
      </c>
      <c r="H1321" s="155">
        <v>1</v>
      </c>
      <c r="I1321" s="156"/>
      <c r="L1321" s="151"/>
      <c r="M1321" s="157"/>
      <c r="T1321" s="158"/>
      <c r="AT1321" s="153" t="s">
        <v>384</v>
      </c>
      <c r="AU1321" s="153" t="s">
        <v>83</v>
      </c>
      <c r="AV1321" s="12" t="s">
        <v>85</v>
      </c>
      <c r="AW1321" s="12" t="s">
        <v>32</v>
      </c>
      <c r="AX1321" s="12" t="s">
        <v>83</v>
      </c>
      <c r="AY1321" s="153" t="s">
        <v>375</v>
      </c>
    </row>
    <row r="1322" spans="2:65" s="14" customFormat="1" ht="11.25" x14ac:dyDescent="0.2">
      <c r="B1322" s="166"/>
      <c r="D1322" s="152" t="s">
        <v>384</v>
      </c>
      <c r="E1322" s="167" t="s">
        <v>1</v>
      </c>
      <c r="F1322" s="168" t="s">
        <v>6189</v>
      </c>
      <c r="H1322" s="167" t="s">
        <v>1</v>
      </c>
      <c r="I1322" s="169"/>
      <c r="L1322" s="166"/>
      <c r="M1322" s="170"/>
      <c r="T1322" s="171"/>
      <c r="AT1322" s="167" t="s">
        <v>384</v>
      </c>
      <c r="AU1322" s="167" t="s">
        <v>83</v>
      </c>
      <c r="AV1322" s="14" t="s">
        <v>83</v>
      </c>
      <c r="AW1322" s="14" t="s">
        <v>32</v>
      </c>
      <c r="AX1322" s="14" t="s">
        <v>76</v>
      </c>
      <c r="AY1322" s="167" t="s">
        <v>375</v>
      </c>
    </row>
    <row r="1323" spans="2:65" s="11" customFormat="1" ht="25.9" customHeight="1" x14ac:dyDescent="0.2">
      <c r="B1323" s="126"/>
      <c r="D1323" s="127" t="s">
        <v>75</v>
      </c>
      <c r="E1323" s="128" t="s">
        <v>6191</v>
      </c>
      <c r="F1323" s="128" t="s">
        <v>3297</v>
      </c>
      <c r="I1323" s="129"/>
      <c r="J1323" s="130">
        <f>BK1323</f>
        <v>0</v>
      </c>
      <c r="L1323" s="126"/>
      <c r="M1323" s="131"/>
      <c r="P1323" s="132">
        <f>SUM(P1324:P2509)</f>
        <v>0</v>
      </c>
      <c r="R1323" s="132">
        <f>SUM(R1324:R2509)</f>
        <v>0</v>
      </c>
      <c r="T1323" s="133">
        <f>SUM(T1324:T2509)</f>
        <v>0</v>
      </c>
      <c r="AR1323" s="127" t="s">
        <v>83</v>
      </c>
      <c r="AT1323" s="134" t="s">
        <v>75</v>
      </c>
      <c r="AU1323" s="134" t="s">
        <v>76</v>
      </c>
      <c r="AY1323" s="127" t="s">
        <v>375</v>
      </c>
      <c r="BK1323" s="135">
        <f>SUM(BK1324:BK2509)</f>
        <v>0</v>
      </c>
    </row>
    <row r="1324" spans="2:65" s="1" customFormat="1" ht="16.5" customHeight="1" x14ac:dyDescent="0.2">
      <c r="B1324" s="32"/>
      <c r="C1324" s="179" t="s">
        <v>1416</v>
      </c>
      <c r="D1324" s="179" t="s">
        <v>657</v>
      </c>
      <c r="E1324" s="180" t="s">
        <v>3312</v>
      </c>
      <c r="F1324" s="181" t="s">
        <v>3313</v>
      </c>
      <c r="G1324" s="182" t="s">
        <v>631</v>
      </c>
      <c r="H1324" s="183">
        <v>1</v>
      </c>
      <c r="I1324" s="184"/>
      <c r="J1324" s="185">
        <f>ROUND(I1324*H1324,2)</f>
        <v>0</v>
      </c>
      <c r="K1324" s="181" t="s">
        <v>381</v>
      </c>
      <c r="L1324" s="186"/>
      <c r="M1324" s="187" t="s">
        <v>1</v>
      </c>
      <c r="N1324" s="188" t="s">
        <v>41</v>
      </c>
      <c r="P1324" s="147">
        <f>O1324*H1324</f>
        <v>0</v>
      </c>
      <c r="Q1324" s="147">
        <v>0</v>
      </c>
      <c r="R1324" s="147">
        <f>Q1324*H1324</f>
        <v>0</v>
      </c>
      <c r="S1324" s="147">
        <v>0</v>
      </c>
      <c r="T1324" s="148">
        <f>S1324*H1324</f>
        <v>0</v>
      </c>
      <c r="AR1324" s="149" t="s">
        <v>424</v>
      </c>
      <c r="AT1324" s="149" t="s">
        <v>657</v>
      </c>
      <c r="AU1324" s="149" t="s">
        <v>83</v>
      </c>
      <c r="AY1324" s="17" t="s">
        <v>375</v>
      </c>
      <c r="BE1324" s="150">
        <f>IF(N1324="základní",J1324,0)</f>
        <v>0</v>
      </c>
      <c r="BF1324" s="150">
        <f>IF(N1324="snížená",J1324,0)</f>
        <v>0</v>
      </c>
      <c r="BG1324" s="150">
        <f>IF(N1324="zákl. přenesená",J1324,0)</f>
        <v>0</v>
      </c>
      <c r="BH1324" s="150">
        <f>IF(N1324="sníž. přenesená",J1324,0)</f>
        <v>0</v>
      </c>
      <c r="BI1324" s="150">
        <f>IF(N1324="nulová",J1324,0)</f>
        <v>0</v>
      </c>
      <c r="BJ1324" s="17" t="s">
        <v>83</v>
      </c>
      <c r="BK1324" s="150">
        <f>ROUND(I1324*H1324,2)</f>
        <v>0</v>
      </c>
      <c r="BL1324" s="17" t="s">
        <v>382</v>
      </c>
      <c r="BM1324" s="149" t="s">
        <v>6192</v>
      </c>
    </row>
    <row r="1325" spans="2:65" s="12" customFormat="1" ht="11.25" x14ac:dyDescent="0.2">
      <c r="B1325" s="151"/>
      <c r="D1325" s="152" t="s">
        <v>384</v>
      </c>
      <c r="E1325" s="153" t="s">
        <v>1</v>
      </c>
      <c r="F1325" s="154" t="s">
        <v>83</v>
      </c>
      <c r="H1325" s="155">
        <v>1</v>
      </c>
      <c r="I1325" s="156"/>
      <c r="L1325" s="151"/>
      <c r="M1325" s="157"/>
      <c r="T1325" s="158"/>
      <c r="AT1325" s="153" t="s">
        <v>384</v>
      </c>
      <c r="AU1325" s="153" t="s">
        <v>83</v>
      </c>
      <c r="AV1325" s="12" t="s">
        <v>85</v>
      </c>
      <c r="AW1325" s="12" t="s">
        <v>32</v>
      </c>
      <c r="AX1325" s="12" t="s">
        <v>76</v>
      </c>
      <c r="AY1325" s="153" t="s">
        <v>375</v>
      </c>
    </row>
    <row r="1326" spans="2:65" s="13" customFormat="1" ht="11.25" x14ac:dyDescent="0.2">
      <c r="B1326" s="159"/>
      <c r="D1326" s="152" t="s">
        <v>384</v>
      </c>
      <c r="E1326" s="160" t="s">
        <v>1</v>
      </c>
      <c r="F1326" s="161" t="s">
        <v>387</v>
      </c>
      <c r="H1326" s="162">
        <v>1</v>
      </c>
      <c r="I1326" s="163"/>
      <c r="L1326" s="159"/>
      <c r="M1326" s="164"/>
      <c r="T1326" s="165"/>
      <c r="AT1326" s="160" t="s">
        <v>384</v>
      </c>
      <c r="AU1326" s="160" t="s">
        <v>83</v>
      </c>
      <c r="AV1326" s="13" t="s">
        <v>382</v>
      </c>
      <c r="AW1326" s="13" t="s">
        <v>32</v>
      </c>
      <c r="AX1326" s="13" t="s">
        <v>83</v>
      </c>
      <c r="AY1326" s="160" t="s">
        <v>375</v>
      </c>
    </row>
    <row r="1327" spans="2:65" s="14" customFormat="1" ht="11.25" x14ac:dyDescent="0.2">
      <c r="B1327" s="166"/>
      <c r="D1327" s="152" t="s">
        <v>384</v>
      </c>
      <c r="E1327" s="167" t="s">
        <v>1</v>
      </c>
      <c r="F1327" s="168" t="s">
        <v>6189</v>
      </c>
      <c r="H1327" s="167" t="s">
        <v>1</v>
      </c>
      <c r="I1327" s="169"/>
      <c r="L1327" s="166"/>
      <c r="M1327" s="170"/>
      <c r="T1327" s="171"/>
      <c r="AT1327" s="167" t="s">
        <v>384</v>
      </c>
      <c r="AU1327" s="167" t="s">
        <v>83</v>
      </c>
      <c r="AV1327" s="14" t="s">
        <v>83</v>
      </c>
      <c r="AW1327" s="14" t="s">
        <v>32</v>
      </c>
      <c r="AX1327" s="14" t="s">
        <v>76</v>
      </c>
      <c r="AY1327" s="167" t="s">
        <v>375</v>
      </c>
    </row>
    <row r="1328" spans="2:65" s="1" customFormat="1" ht="37.9" customHeight="1" x14ac:dyDescent="0.2">
      <c r="B1328" s="32"/>
      <c r="C1328" s="179" t="s">
        <v>1420</v>
      </c>
      <c r="D1328" s="179" t="s">
        <v>657</v>
      </c>
      <c r="E1328" s="180" t="s">
        <v>6193</v>
      </c>
      <c r="F1328" s="181" t="s">
        <v>6194</v>
      </c>
      <c r="G1328" s="182" t="s">
        <v>532</v>
      </c>
      <c r="H1328" s="183">
        <v>1</v>
      </c>
      <c r="I1328" s="184"/>
      <c r="J1328" s="185">
        <f>ROUND(I1328*H1328,2)</f>
        <v>0</v>
      </c>
      <c r="K1328" s="181" t="s">
        <v>381</v>
      </c>
      <c r="L1328" s="186"/>
      <c r="M1328" s="187" t="s">
        <v>1</v>
      </c>
      <c r="N1328" s="188" t="s">
        <v>41</v>
      </c>
      <c r="P1328" s="147">
        <f>O1328*H1328</f>
        <v>0</v>
      </c>
      <c r="Q1328" s="147">
        <v>0</v>
      </c>
      <c r="R1328" s="147">
        <f>Q1328*H1328</f>
        <v>0</v>
      </c>
      <c r="S1328" s="147">
        <v>0</v>
      </c>
      <c r="T1328" s="148">
        <f>S1328*H1328</f>
        <v>0</v>
      </c>
      <c r="AR1328" s="149" t="s">
        <v>424</v>
      </c>
      <c r="AT1328" s="149" t="s">
        <v>657</v>
      </c>
      <c r="AU1328" s="149" t="s">
        <v>83</v>
      </c>
      <c r="AY1328" s="17" t="s">
        <v>375</v>
      </c>
      <c r="BE1328" s="150">
        <f>IF(N1328="základní",J1328,0)</f>
        <v>0</v>
      </c>
      <c r="BF1328" s="150">
        <f>IF(N1328="snížená",J1328,0)</f>
        <v>0</v>
      </c>
      <c r="BG1328" s="150">
        <f>IF(N1328="zákl. přenesená",J1328,0)</f>
        <v>0</v>
      </c>
      <c r="BH1328" s="150">
        <f>IF(N1328="sníž. přenesená",J1328,0)</f>
        <v>0</v>
      </c>
      <c r="BI1328" s="150">
        <f>IF(N1328="nulová",J1328,0)</f>
        <v>0</v>
      </c>
      <c r="BJ1328" s="17" t="s">
        <v>83</v>
      </c>
      <c r="BK1328" s="150">
        <f>ROUND(I1328*H1328,2)</f>
        <v>0</v>
      </c>
      <c r="BL1328" s="17" t="s">
        <v>382</v>
      </c>
      <c r="BM1328" s="149" t="s">
        <v>6195</v>
      </c>
    </row>
    <row r="1329" spans="2:65" s="1" customFormat="1" ht="24.2" customHeight="1" x14ac:dyDescent="0.2">
      <c r="B1329" s="32"/>
      <c r="C1329" s="179" t="s">
        <v>1423</v>
      </c>
      <c r="D1329" s="179" t="s">
        <v>657</v>
      </c>
      <c r="E1329" s="180" t="s">
        <v>3324</v>
      </c>
      <c r="F1329" s="181" t="s">
        <v>3325</v>
      </c>
      <c r="G1329" s="182" t="s">
        <v>631</v>
      </c>
      <c r="H1329" s="183">
        <v>3</v>
      </c>
      <c r="I1329" s="184"/>
      <c r="J1329" s="185">
        <f>ROUND(I1329*H1329,2)</f>
        <v>0</v>
      </c>
      <c r="K1329" s="181" t="s">
        <v>381</v>
      </c>
      <c r="L1329" s="186"/>
      <c r="M1329" s="187" t="s">
        <v>1</v>
      </c>
      <c r="N1329" s="188" t="s">
        <v>41</v>
      </c>
      <c r="P1329" s="147">
        <f>O1329*H1329</f>
        <v>0</v>
      </c>
      <c r="Q1329" s="147">
        <v>0</v>
      </c>
      <c r="R1329" s="147">
        <f>Q1329*H1329</f>
        <v>0</v>
      </c>
      <c r="S1329" s="147">
        <v>0</v>
      </c>
      <c r="T1329" s="148">
        <f>S1329*H1329</f>
        <v>0</v>
      </c>
      <c r="AR1329" s="149" t="s">
        <v>424</v>
      </c>
      <c r="AT1329" s="149" t="s">
        <v>657</v>
      </c>
      <c r="AU1329" s="149" t="s">
        <v>83</v>
      </c>
      <c r="AY1329" s="17" t="s">
        <v>375</v>
      </c>
      <c r="BE1329" s="150">
        <f>IF(N1329="základní",J1329,0)</f>
        <v>0</v>
      </c>
      <c r="BF1329" s="150">
        <f>IF(N1329="snížená",J1329,0)</f>
        <v>0</v>
      </c>
      <c r="BG1329" s="150">
        <f>IF(N1329="zákl. přenesená",J1329,0)</f>
        <v>0</v>
      </c>
      <c r="BH1329" s="150">
        <f>IF(N1329="sníž. přenesená",J1329,0)</f>
        <v>0</v>
      </c>
      <c r="BI1329" s="150">
        <f>IF(N1329="nulová",J1329,0)</f>
        <v>0</v>
      </c>
      <c r="BJ1329" s="17" t="s">
        <v>83</v>
      </c>
      <c r="BK1329" s="150">
        <f>ROUND(I1329*H1329,2)</f>
        <v>0</v>
      </c>
      <c r="BL1329" s="17" t="s">
        <v>382</v>
      </c>
      <c r="BM1329" s="149" t="s">
        <v>6196</v>
      </c>
    </row>
    <row r="1330" spans="2:65" s="12" customFormat="1" ht="11.25" x14ac:dyDescent="0.2">
      <c r="B1330" s="151"/>
      <c r="D1330" s="152" t="s">
        <v>384</v>
      </c>
      <c r="E1330" s="153" t="s">
        <v>1</v>
      </c>
      <c r="F1330" s="154" t="s">
        <v>83</v>
      </c>
      <c r="H1330" s="155">
        <v>1</v>
      </c>
      <c r="I1330" s="156"/>
      <c r="L1330" s="151"/>
      <c r="M1330" s="157"/>
      <c r="T1330" s="158"/>
      <c r="AT1330" s="153" t="s">
        <v>384</v>
      </c>
      <c r="AU1330" s="153" t="s">
        <v>83</v>
      </c>
      <c r="AV1330" s="12" t="s">
        <v>85</v>
      </c>
      <c r="AW1330" s="12" t="s">
        <v>32</v>
      </c>
      <c r="AX1330" s="12" t="s">
        <v>76</v>
      </c>
      <c r="AY1330" s="153" t="s">
        <v>375</v>
      </c>
    </row>
    <row r="1331" spans="2:65" s="12" customFormat="1" ht="11.25" x14ac:dyDescent="0.2">
      <c r="B1331" s="151"/>
      <c r="D1331" s="152" t="s">
        <v>384</v>
      </c>
      <c r="E1331" s="153" t="s">
        <v>1</v>
      </c>
      <c r="F1331" s="154" t="s">
        <v>83</v>
      </c>
      <c r="H1331" s="155">
        <v>1</v>
      </c>
      <c r="I1331" s="156"/>
      <c r="L1331" s="151"/>
      <c r="M1331" s="157"/>
      <c r="T1331" s="158"/>
      <c r="AT1331" s="153" t="s">
        <v>384</v>
      </c>
      <c r="AU1331" s="153" t="s">
        <v>83</v>
      </c>
      <c r="AV1331" s="12" t="s">
        <v>85</v>
      </c>
      <c r="AW1331" s="12" t="s">
        <v>32</v>
      </c>
      <c r="AX1331" s="12" t="s">
        <v>76</v>
      </c>
      <c r="AY1331" s="153" t="s">
        <v>375</v>
      </c>
    </row>
    <row r="1332" spans="2:65" s="12" customFormat="1" ht="11.25" x14ac:dyDescent="0.2">
      <c r="B1332" s="151"/>
      <c r="D1332" s="152" t="s">
        <v>384</v>
      </c>
      <c r="E1332" s="153" t="s">
        <v>1</v>
      </c>
      <c r="F1332" s="154" t="s">
        <v>83</v>
      </c>
      <c r="H1332" s="155">
        <v>1</v>
      </c>
      <c r="I1332" s="156"/>
      <c r="L1332" s="151"/>
      <c r="M1332" s="157"/>
      <c r="T1332" s="158"/>
      <c r="AT1332" s="153" t="s">
        <v>384</v>
      </c>
      <c r="AU1332" s="153" t="s">
        <v>83</v>
      </c>
      <c r="AV1332" s="12" t="s">
        <v>85</v>
      </c>
      <c r="AW1332" s="12" t="s">
        <v>32</v>
      </c>
      <c r="AX1332" s="12" t="s">
        <v>76</v>
      </c>
      <c r="AY1332" s="153" t="s">
        <v>375</v>
      </c>
    </row>
    <row r="1333" spans="2:65" s="13" customFormat="1" ht="11.25" x14ac:dyDescent="0.2">
      <c r="B1333" s="159"/>
      <c r="D1333" s="152" t="s">
        <v>384</v>
      </c>
      <c r="E1333" s="160" t="s">
        <v>1</v>
      </c>
      <c r="F1333" s="161" t="s">
        <v>387</v>
      </c>
      <c r="H1333" s="162">
        <v>3</v>
      </c>
      <c r="I1333" s="163"/>
      <c r="L1333" s="159"/>
      <c r="M1333" s="164"/>
      <c r="T1333" s="165"/>
      <c r="AT1333" s="160" t="s">
        <v>384</v>
      </c>
      <c r="AU1333" s="160" t="s">
        <v>83</v>
      </c>
      <c r="AV1333" s="13" t="s">
        <v>382</v>
      </c>
      <c r="AW1333" s="13" t="s">
        <v>32</v>
      </c>
      <c r="AX1333" s="13" t="s">
        <v>83</v>
      </c>
      <c r="AY1333" s="160" t="s">
        <v>375</v>
      </c>
    </row>
    <row r="1334" spans="2:65" s="14" customFormat="1" ht="11.25" x14ac:dyDescent="0.2">
      <c r="B1334" s="166"/>
      <c r="D1334" s="152" t="s">
        <v>384</v>
      </c>
      <c r="E1334" s="167" t="s">
        <v>1</v>
      </c>
      <c r="F1334" s="168" t="s">
        <v>3301</v>
      </c>
      <c r="H1334" s="167" t="s">
        <v>1</v>
      </c>
      <c r="I1334" s="169"/>
      <c r="L1334" s="166"/>
      <c r="M1334" s="170"/>
      <c r="T1334" s="171"/>
      <c r="AT1334" s="167" t="s">
        <v>384</v>
      </c>
      <c r="AU1334" s="167" t="s">
        <v>83</v>
      </c>
      <c r="AV1334" s="14" t="s">
        <v>83</v>
      </c>
      <c r="AW1334" s="14" t="s">
        <v>32</v>
      </c>
      <c r="AX1334" s="14" t="s">
        <v>76</v>
      </c>
      <c r="AY1334" s="167" t="s">
        <v>375</v>
      </c>
    </row>
    <row r="1335" spans="2:65" s="1" customFormat="1" ht="44.25" customHeight="1" x14ac:dyDescent="0.2">
      <c r="B1335" s="32"/>
      <c r="C1335" s="179" t="s">
        <v>1427</v>
      </c>
      <c r="D1335" s="179" t="s">
        <v>657</v>
      </c>
      <c r="E1335" s="180" t="s">
        <v>3327</v>
      </c>
      <c r="F1335" s="181" t="s">
        <v>2842</v>
      </c>
      <c r="G1335" s="182" t="s">
        <v>631</v>
      </c>
      <c r="H1335" s="183">
        <v>4</v>
      </c>
      <c r="I1335" s="184"/>
      <c r="J1335" s="185">
        <f>ROUND(I1335*H1335,2)</f>
        <v>0</v>
      </c>
      <c r="K1335" s="181" t="s">
        <v>381</v>
      </c>
      <c r="L1335" s="186"/>
      <c r="M1335" s="187" t="s">
        <v>1</v>
      </c>
      <c r="N1335" s="188" t="s">
        <v>41</v>
      </c>
      <c r="P1335" s="147">
        <f>O1335*H1335</f>
        <v>0</v>
      </c>
      <c r="Q1335" s="147">
        <v>0</v>
      </c>
      <c r="R1335" s="147">
        <f>Q1335*H1335</f>
        <v>0</v>
      </c>
      <c r="S1335" s="147">
        <v>0</v>
      </c>
      <c r="T1335" s="148">
        <f>S1335*H1335</f>
        <v>0</v>
      </c>
      <c r="AR1335" s="149" t="s">
        <v>424</v>
      </c>
      <c r="AT1335" s="149" t="s">
        <v>657</v>
      </c>
      <c r="AU1335" s="149" t="s">
        <v>83</v>
      </c>
      <c r="AY1335" s="17" t="s">
        <v>375</v>
      </c>
      <c r="BE1335" s="150">
        <f>IF(N1335="základní",J1335,0)</f>
        <v>0</v>
      </c>
      <c r="BF1335" s="150">
        <f>IF(N1335="snížená",J1335,0)</f>
        <v>0</v>
      </c>
      <c r="BG1335" s="150">
        <f>IF(N1335="zákl. přenesená",J1335,0)</f>
        <v>0</v>
      </c>
      <c r="BH1335" s="150">
        <f>IF(N1335="sníž. přenesená",J1335,0)</f>
        <v>0</v>
      </c>
      <c r="BI1335" s="150">
        <f>IF(N1335="nulová",J1335,0)</f>
        <v>0</v>
      </c>
      <c r="BJ1335" s="17" t="s">
        <v>83</v>
      </c>
      <c r="BK1335" s="150">
        <f>ROUND(I1335*H1335,2)</f>
        <v>0</v>
      </c>
      <c r="BL1335" s="17" t="s">
        <v>382</v>
      </c>
      <c r="BM1335" s="149" t="s">
        <v>6197</v>
      </c>
    </row>
    <row r="1336" spans="2:65" s="12" customFormat="1" ht="11.25" x14ac:dyDescent="0.2">
      <c r="B1336" s="151"/>
      <c r="D1336" s="152" t="s">
        <v>384</v>
      </c>
      <c r="E1336" s="153" t="s">
        <v>1</v>
      </c>
      <c r="F1336" s="154" t="s">
        <v>83</v>
      </c>
      <c r="H1336" s="155">
        <v>1</v>
      </c>
      <c r="I1336" s="156"/>
      <c r="L1336" s="151"/>
      <c r="M1336" s="157"/>
      <c r="T1336" s="158"/>
      <c r="AT1336" s="153" t="s">
        <v>384</v>
      </c>
      <c r="AU1336" s="153" t="s">
        <v>83</v>
      </c>
      <c r="AV1336" s="12" t="s">
        <v>85</v>
      </c>
      <c r="AW1336" s="12" t="s">
        <v>32</v>
      </c>
      <c r="AX1336" s="12" t="s">
        <v>76</v>
      </c>
      <c r="AY1336" s="153" t="s">
        <v>375</v>
      </c>
    </row>
    <row r="1337" spans="2:65" s="12" customFormat="1" ht="11.25" x14ac:dyDescent="0.2">
      <c r="B1337" s="151"/>
      <c r="D1337" s="152" t="s">
        <v>384</v>
      </c>
      <c r="E1337" s="153" t="s">
        <v>1</v>
      </c>
      <c r="F1337" s="154" t="s">
        <v>83</v>
      </c>
      <c r="H1337" s="155">
        <v>1</v>
      </c>
      <c r="I1337" s="156"/>
      <c r="L1337" s="151"/>
      <c r="M1337" s="157"/>
      <c r="T1337" s="158"/>
      <c r="AT1337" s="153" t="s">
        <v>384</v>
      </c>
      <c r="AU1337" s="153" t="s">
        <v>83</v>
      </c>
      <c r="AV1337" s="12" t="s">
        <v>85</v>
      </c>
      <c r="AW1337" s="12" t="s">
        <v>32</v>
      </c>
      <c r="AX1337" s="12" t="s">
        <v>76</v>
      </c>
      <c r="AY1337" s="153" t="s">
        <v>375</v>
      </c>
    </row>
    <row r="1338" spans="2:65" s="12" customFormat="1" ht="11.25" x14ac:dyDescent="0.2">
      <c r="B1338" s="151"/>
      <c r="D1338" s="152" t="s">
        <v>384</v>
      </c>
      <c r="E1338" s="153" t="s">
        <v>1</v>
      </c>
      <c r="F1338" s="154" t="s">
        <v>83</v>
      </c>
      <c r="H1338" s="155">
        <v>1</v>
      </c>
      <c r="I1338" s="156"/>
      <c r="L1338" s="151"/>
      <c r="M1338" s="157"/>
      <c r="T1338" s="158"/>
      <c r="AT1338" s="153" t="s">
        <v>384</v>
      </c>
      <c r="AU1338" s="153" t="s">
        <v>83</v>
      </c>
      <c r="AV1338" s="12" t="s">
        <v>85</v>
      </c>
      <c r="AW1338" s="12" t="s">
        <v>32</v>
      </c>
      <c r="AX1338" s="12" t="s">
        <v>76</v>
      </c>
      <c r="AY1338" s="153" t="s">
        <v>375</v>
      </c>
    </row>
    <row r="1339" spans="2:65" s="12" customFormat="1" ht="11.25" x14ac:dyDescent="0.2">
      <c r="B1339" s="151"/>
      <c r="D1339" s="152" t="s">
        <v>384</v>
      </c>
      <c r="E1339" s="153" t="s">
        <v>1</v>
      </c>
      <c r="F1339" s="154" t="s">
        <v>83</v>
      </c>
      <c r="H1339" s="155">
        <v>1</v>
      </c>
      <c r="I1339" s="156"/>
      <c r="L1339" s="151"/>
      <c r="M1339" s="157"/>
      <c r="T1339" s="158"/>
      <c r="AT1339" s="153" t="s">
        <v>384</v>
      </c>
      <c r="AU1339" s="153" t="s">
        <v>83</v>
      </c>
      <c r="AV1339" s="12" t="s">
        <v>85</v>
      </c>
      <c r="AW1339" s="12" t="s">
        <v>32</v>
      </c>
      <c r="AX1339" s="12" t="s">
        <v>76</v>
      </c>
      <c r="AY1339" s="153" t="s">
        <v>375</v>
      </c>
    </row>
    <row r="1340" spans="2:65" s="14" customFormat="1" ht="11.25" x14ac:dyDescent="0.2">
      <c r="B1340" s="166"/>
      <c r="D1340" s="152" t="s">
        <v>384</v>
      </c>
      <c r="E1340" s="167" t="s">
        <v>1</v>
      </c>
      <c r="F1340" s="168" t="s">
        <v>6189</v>
      </c>
      <c r="H1340" s="167" t="s">
        <v>1</v>
      </c>
      <c r="I1340" s="169"/>
      <c r="L1340" s="166"/>
      <c r="M1340" s="170"/>
      <c r="T1340" s="171"/>
      <c r="AT1340" s="167" t="s">
        <v>384</v>
      </c>
      <c r="AU1340" s="167" t="s">
        <v>83</v>
      </c>
      <c r="AV1340" s="14" t="s">
        <v>83</v>
      </c>
      <c r="AW1340" s="14" t="s">
        <v>32</v>
      </c>
      <c r="AX1340" s="14" t="s">
        <v>76</v>
      </c>
      <c r="AY1340" s="167" t="s">
        <v>375</v>
      </c>
    </row>
    <row r="1341" spans="2:65" s="13" customFormat="1" ht="11.25" x14ac:dyDescent="0.2">
      <c r="B1341" s="159"/>
      <c r="D1341" s="152" t="s">
        <v>384</v>
      </c>
      <c r="E1341" s="160" t="s">
        <v>1</v>
      </c>
      <c r="F1341" s="161" t="s">
        <v>387</v>
      </c>
      <c r="H1341" s="162">
        <v>4</v>
      </c>
      <c r="I1341" s="163"/>
      <c r="L1341" s="159"/>
      <c r="M1341" s="164"/>
      <c r="T1341" s="165"/>
      <c r="AT1341" s="160" t="s">
        <v>384</v>
      </c>
      <c r="AU1341" s="160" t="s">
        <v>83</v>
      </c>
      <c r="AV1341" s="13" t="s">
        <v>382</v>
      </c>
      <c r="AW1341" s="13" t="s">
        <v>32</v>
      </c>
      <c r="AX1341" s="13" t="s">
        <v>83</v>
      </c>
      <c r="AY1341" s="160" t="s">
        <v>375</v>
      </c>
    </row>
    <row r="1342" spans="2:65" s="1" customFormat="1" ht="44.25" customHeight="1" x14ac:dyDescent="0.2">
      <c r="B1342" s="32"/>
      <c r="C1342" s="179" t="s">
        <v>1433</v>
      </c>
      <c r="D1342" s="179" t="s">
        <v>657</v>
      </c>
      <c r="E1342" s="180" t="s">
        <v>3329</v>
      </c>
      <c r="F1342" s="181" t="s">
        <v>3330</v>
      </c>
      <c r="G1342" s="182" t="s">
        <v>631</v>
      </c>
      <c r="H1342" s="183">
        <v>67</v>
      </c>
      <c r="I1342" s="184"/>
      <c r="J1342" s="185">
        <f>ROUND(I1342*H1342,2)</f>
        <v>0</v>
      </c>
      <c r="K1342" s="181" t="s">
        <v>381</v>
      </c>
      <c r="L1342" s="186"/>
      <c r="M1342" s="187" t="s">
        <v>1</v>
      </c>
      <c r="N1342" s="188" t="s">
        <v>41</v>
      </c>
      <c r="P1342" s="147">
        <f>O1342*H1342</f>
        <v>0</v>
      </c>
      <c r="Q1342" s="147">
        <v>0</v>
      </c>
      <c r="R1342" s="147">
        <f>Q1342*H1342</f>
        <v>0</v>
      </c>
      <c r="S1342" s="147">
        <v>0</v>
      </c>
      <c r="T1342" s="148">
        <f>S1342*H1342</f>
        <v>0</v>
      </c>
      <c r="AR1342" s="149" t="s">
        <v>424</v>
      </c>
      <c r="AT1342" s="149" t="s">
        <v>657</v>
      </c>
      <c r="AU1342" s="149" t="s">
        <v>83</v>
      </c>
      <c r="AY1342" s="17" t="s">
        <v>375</v>
      </c>
      <c r="BE1342" s="150">
        <f>IF(N1342="základní",J1342,0)</f>
        <v>0</v>
      </c>
      <c r="BF1342" s="150">
        <f>IF(N1342="snížená",J1342,0)</f>
        <v>0</v>
      </c>
      <c r="BG1342" s="150">
        <f>IF(N1342="zákl. přenesená",J1342,0)</f>
        <v>0</v>
      </c>
      <c r="BH1342" s="150">
        <f>IF(N1342="sníž. přenesená",J1342,0)</f>
        <v>0</v>
      </c>
      <c r="BI1342" s="150">
        <f>IF(N1342="nulová",J1342,0)</f>
        <v>0</v>
      </c>
      <c r="BJ1342" s="17" t="s">
        <v>83</v>
      </c>
      <c r="BK1342" s="150">
        <f>ROUND(I1342*H1342,2)</f>
        <v>0</v>
      </c>
      <c r="BL1342" s="17" t="s">
        <v>382</v>
      </c>
      <c r="BM1342" s="149" t="s">
        <v>6198</v>
      </c>
    </row>
    <row r="1343" spans="2:65" s="12" customFormat="1" ht="11.25" x14ac:dyDescent="0.2">
      <c r="B1343" s="151"/>
      <c r="D1343" s="152" t="s">
        <v>384</v>
      </c>
      <c r="E1343" s="153" t="s">
        <v>1</v>
      </c>
      <c r="F1343" s="154" t="s">
        <v>503</v>
      </c>
      <c r="H1343" s="155">
        <v>18</v>
      </c>
      <c r="I1343" s="156"/>
      <c r="L1343" s="151"/>
      <c r="M1343" s="157"/>
      <c r="T1343" s="158"/>
      <c r="AT1343" s="153" t="s">
        <v>384</v>
      </c>
      <c r="AU1343" s="153" t="s">
        <v>83</v>
      </c>
      <c r="AV1343" s="12" t="s">
        <v>85</v>
      </c>
      <c r="AW1343" s="12" t="s">
        <v>32</v>
      </c>
      <c r="AX1343" s="12" t="s">
        <v>76</v>
      </c>
      <c r="AY1343" s="153" t="s">
        <v>375</v>
      </c>
    </row>
    <row r="1344" spans="2:65" s="12" customFormat="1" ht="11.25" x14ac:dyDescent="0.2">
      <c r="B1344" s="151"/>
      <c r="D1344" s="152" t="s">
        <v>384</v>
      </c>
      <c r="E1344" s="153" t="s">
        <v>1</v>
      </c>
      <c r="F1344" s="154" t="s">
        <v>463</v>
      </c>
      <c r="H1344" s="155">
        <v>12</v>
      </c>
      <c r="I1344" s="156"/>
      <c r="L1344" s="151"/>
      <c r="M1344" s="157"/>
      <c r="T1344" s="158"/>
      <c r="AT1344" s="153" t="s">
        <v>384</v>
      </c>
      <c r="AU1344" s="153" t="s">
        <v>83</v>
      </c>
      <c r="AV1344" s="12" t="s">
        <v>85</v>
      </c>
      <c r="AW1344" s="12" t="s">
        <v>32</v>
      </c>
      <c r="AX1344" s="12" t="s">
        <v>76</v>
      </c>
      <c r="AY1344" s="153" t="s">
        <v>375</v>
      </c>
    </row>
    <row r="1345" spans="2:65" s="12" customFormat="1" ht="11.25" x14ac:dyDescent="0.2">
      <c r="B1345" s="151"/>
      <c r="D1345" s="152" t="s">
        <v>384</v>
      </c>
      <c r="E1345" s="153" t="s">
        <v>1</v>
      </c>
      <c r="F1345" s="154" t="s">
        <v>428</v>
      </c>
      <c r="H1345" s="155">
        <v>9</v>
      </c>
      <c r="I1345" s="156"/>
      <c r="L1345" s="151"/>
      <c r="M1345" s="157"/>
      <c r="T1345" s="158"/>
      <c r="AT1345" s="153" t="s">
        <v>384</v>
      </c>
      <c r="AU1345" s="153" t="s">
        <v>83</v>
      </c>
      <c r="AV1345" s="12" t="s">
        <v>85</v>
      </c>
      <c r="AW1345" s="12" t="s">
        <v>32</v>
      </c>
      <c r="AX1345" s="12" t="s">
        <v>76</v>
      </c>
      <c r="AY1345" s="153" t="s">
        <v>375</v>
      </c>
    </row>
    <row r="1346" spans="2:65" s="12" customFormat="1" ht="11.25" x14ac:dyDescent="0.2">
      <c r="B1346" s="151"/>
      <c r="D1346" s="152" t="s">
        <v>384</v>
      </c>
      <c r="E1346" s="153" t="s">
        <v>1</v>
      </c>
      <c r="F1346" s="154" t="s">
        <v>451</v>
      </c>
      <c r="H1346" s="155">
        <v>11</v>
      </c>
      <c r="I1346" s="156"/>
      <c r="L1346" s="151"/>
      <c r="M1346" s="157"/>
      <c r="T1346" s="158"/>
      <c r="AT1346" s="153" t="s">
        <v>384</v>
      </c>
      <c r="AU1346" s="153" t="s">
        <v>83</v>
      </c>
      <c r="AV1346" s="12" t="s">
        <v>85</v>
      </c>
      <c r="AW1346" s="12" t="s">
        <v>32</v>
      </c>
      <c r="AX1346" s="12" t="s">
        <v>76</v>
      </c>
      <c r="AY1346" s="153" t="s">
        <v>375</v>
      </c>
    </row>
    <row r="1347" spans="2:65" s="12" customFormat="1" ht="11.25" x14ac:dyDescent="0.2">
      <c r="B1347" s="151"/>
      <c r="D1347" s="152" t="s">
        <v>384</v>
      </c>
      <c r="E1347" s="153" t="s">
        <v>1</v>
      </c>
      <c r="F1347" s="154" t="s">
        <v>463</v>
      </c>
      <c r="H1347" s="155">
        <v>12</v>
      </c>
      <c r="I1347" s="156"/>
      <c r="L1347" s="151"/>
      <c r="M1347" s="157"/>
      <c r="T1347" s="158"/>
      <c r="AT1347" s="153" t="s">
        <v>384</v>
      </c>
      <c r="AU1347" s="153" t="s">
        <v>83</v>
      </c>
      <c r="AV1347" s="12" t="s">
        <v>85</v>
      </c>
      <c r="AW1347" s="12" t="s">
        <v>32</v>
      </c>
      <c r="AX1347" s="12" t="s">
        <v>76</v>
      </c>
      <c r="AY1347" s="153" t="s">
        <v>375</v>
      </c>
    </row>
    <row r="1348" spans="2:65" s="12" customFormat="1" ht="11.25" x14ac:dyDescent="0.2">
      <c r="B1348" s="151"/>
      <c r="D1348" s="152" t="s">
        <v>384</v>
      </c>
      <c r="E1348" s="153" t="s">
        <v>1</v>
      </c>
      <c r="F1348" s="154" t="s">
        <v>404</v>
      </c>
      <c r="H1348" s="155">
        <v>5</v>
      </c>
      <c r="I1348" s="156"/>
      <c r="L1348" s="151"/>
      <c r="M1348" s="157"/>
      <c r="T1348" s="158"/>
      <c r="AT1348" s="153" t="s">
        <v>384</v>
      </c>
      <c r="AU1348" s="153" t="s">
        <v>83</v>
      </c>
      <c r="AV1348" s="12" t="s">
        <v>85</v>
      </c>
      <c r="AW1348" s="12" t="s">
        <v>32</v>
      </c>
      <c r="AX1348" s="12" t="s">
        <v>76</v>
      </c>
      <c r="AY1348" s="153" t="s">
        <v>375</v>
      </c>
    </row>
    <row r="1349" spans="2:65" s="13" customFormat="1" ht="11.25" x14ac:dyDescent="0.2">
      <c r="B1349" s="159"/>
      <c r="D1349" s="152" t="s">
        <v>384</v>
      </c>
      <c r="E1349" s="160" t="s">
        <v>1</v>
      </c>
      <c r="F1349" s="161" t="s">
        <v>387</v>
      </c>
      <c r="H1349" s="162">
        <v>67</v>
      </c>
      <c r="I1349" s="163"/>
      <c r="L1349" s="159"/>
      <c r="M1349" s="164"/>
      <c r="T1349" s="165"/>
      <c r="AT1349" s="160" t="s">
        <v>384</v>
      </c>
      <c r="AU1349" s="160" t="s">
        <v>83</v>
      </c>
      <c r="AV1349" s="13" t="s">
        <v>382</v>
      </c>
      <c r="AW1349" s="13" t="s">
        <v>32</v>
      </c>
      <c r="AX1349" s="13" t="s">
        <v>83</v>
      </c>
      <c r="AY1349" s="160" t="s">
        <v>375</v>
      </c>
    </row>
    <row r="1350" spans="2:65" s="14" customFormat="1" ht="11.25" x14ac:dyDescent="0.2">
      <c r="B1350" s="166"/>
      <c r="D1350" s="152" t="s">
        <v>384</v>
      </c>
      <c r="E1350" s="167" t="s">
        <v>1</v>
      </c>
      <c r="F1350" s="168" t="s">
        <v>6189</v>
      </c>
      <c r="H1350" s="167" t="s">
        <v>1</v>
      </c>
      <c r="I1350" s="169"/>
      <c r="L1350" s="166"/>
      <c r="M1350" s="170"/>
      <c r="T1350" s="171"/>
      <c r="AT1350" s="167" t="s">
        <v>384</v>
      </c>
      <c r="AU1350" s="167" t="s">
        <v>83</v>
      </c>
      <c r="AV1350" s="14" t="s">
        <v>83</v>
      </c>
      <c r="AW1350" s="14" t="s">
        <v>32</v>
      </c>
      <c r="AX1350" s="14" t="s">
        <v>76</v>
      </c>
      <c r="AY1350" s="167" t="s">
        <v>375</v>
      </c>
    </row>
    <row r="1351" spans="2:65" s="1" customFormat="1" ht="37.9" customHeight="1" x14ac:dyDescent="0.2">
      <c r="B1351" s="32"/>
      <c r="C1351" s="179" t="s">
        <v>1439</v>
      </c>
      <c r="D1351" s="179" t="s">
        <v>657</v>
      </c>
      <c r="E1351" s="180" t="s">
        <v>3332</v>
      </c>
      <c r="F1351" s="181" t="s">
        <v>2851</v>
      </c>
      <c r="G1351" s="182" t="s">
        <v>631</v>
      </c>
      <c r="H1351" s="183">
        <v>7</v>
      </c>
      <c r="I1351" s="184"/>
      <c r="J1351" s="185">
        <f>ROUND(I1351*H1351,2)</f>
        <v>0</v>
      </c>
      <c r="K1351" s="181" t="s">
        <v>381</v>
      </c>
      <c r="L1351" s="186"/>
      <c r="M1351" s="187" t="s">
        <v>1</v>
      </c>
      <c r="N1351" s="188" t="s">
        <v>41</v>
      </c>
      <c r="P1351" s="147">
        <f>O1351*H1351</f>
        <v>0</v>
      </c>
      <c r="Q1351" s="147">
        <v>0</v>
      </c>
      <c r="R1351" s="147">
        <f>Q1351*H1351</f>
        <v>0</v>
      </c>
      <c r="S1351" s="147">
        <v>0</v>
      </c>
      <c r="T1351" s="148">
        <f>S1351*H1351</f>
        <v>0</v>
      </c>
      <c r="AR1351" s="149" t="s">
        <v>424</v>
      </c>
      <c r="AT1351" s="149" t="s">
        <v>657</v>
      </c>
      <c r="AU1351" s="149" t="s">
        <v>83</v>
      </c>
      <c r="AY1351" s="17" t="s">
        <v>375</v>
      </c>
      <c r="BE1351" s="150">
        <f>IF(N1351="základní",J1351,0)</f>
        <v>0</v>
      </c>
      <c r="BF1351" s="150">
        <f>IF(N1351="snížená",J1351,0)</f>
        <v>0</v>
      </c>
      <c r="BG1351" s="150">
        <f>IF(N1351="zákl. přenesená",J1351,0)</f>
        <v>0</v>
      </c>
      <c r="BH1351" s="150">
        <f>IF(N1351="sníž. přenesená",J1351,0)</f>
        <v>0</v>
      </c>
      <c r="BI1351" s="150">
        <f>IF(N1351="nulová",J1351,0)</f>
        <v>0</v>
      </c>
      <c r="BJ1351" s="17" t="s">
        <v>83</v>
      </c>
      <c r="BK1351" s="150">
        <f>ROUND(I1351*H1351,2)</f>
        <v>0</v>
      </c>
      <c r="BL1351" s="17" t="s">
        <v>382</v>
      </c>
      <c r="BM1351" s="149" t="s">
        <v>6199</v>
      </c>
    </row>
    <row r="1352" spans="2:65" s="12" customFormat="1" ht="11.25" x14ac:dyDescent="0.2">
      <c r="B1352" s="151"/>
      <c r="D1352" s="152" t="s">
        <v>384</v>
      </c>
      <c r="E1352" s="153" t="s">
        <v>1</v>
      </c>
      <c r="F1352" s="154" t="s">
        <v>85</v>
      </c>
      <c r="H1352" s="155">
        <v>2</v>
      </c>
      <c r="I1352" s="156"/>
      <c r="L1352" s="151"/>
      <c r="M1352" s="157"/>
      <c r="T1352" s="158"/>
      <c r="AT1352" s="153" t="s">
        <v>384</v>
      </c>
      <c r="AU1352" s="153" t="s">
        <v>83</v>
      </c>
      <c r="AV1352" s="12" t="s">
        <v>85</v>
      </c>
      <c r="AW1352" s="12" t="s">
        <v>32</v>
      </c>
      <c r="AX1352" s="12" t="s">
        <v>76</v>
      </c>
      <c r="AY1352" s="153" t="s">
        <v>375</v>
      </c>
    </row>
    <row r="1353" spans="2:65" s="12" customFormat="1" ht="11.25" x14ac:dyDescent="0.2">
      <c r="B1353" s="151"/>
      <c r="D1353" s="152" t="s">
        <v>384</v>
      </c>
      <c r="E1353" s="153" t="s">
        <v>1</v>
      </c>
      <c r="F1353" s="154" t="s">
        <v>85</v>
      </c>
      <c r="H1353" s="155">
        <v>2</v>
      </c>
      <c r="I1353" s="156"/>
      <c r="L1353" s="151"/>
      <c r="M1353" s="157"/>
      <c r="T1353" s="158"/>
      <c r="AT1353" s="153" t="s">
        <v>384</v>
      </c>
      <c r="AU1353" s="153" t="s">
        <v>83</v>
      </c>
      <c r="AV1353" s="12" t="s">
        <v>85</v>
      </c>
      <c r="AW1353" s="12" t="s">
        <v>32</v>
      </c>
      <c r="AX1353" s="12" t="s">
        <v>76</v>
      </c>
      <c r="AY1353" s="153" t="s">
        <v>375</v>
      </c>
    </row>
    <row r="1354" spans="2:65" s="12" customFormat="1" ht="11.25" x14ac:dyDescent="0.2">
      <c r="B1354" s="151"/>
      <c r="D1354" s="152" t="s">
        <v>384</v>
      </c>
      <c r="E1354" s="153" t="s">
        <v>1</v>
      </c>
      <c r="F1354" s="154" t="s">
        <v>85</v>
      </c>
      <c r="H1354" s="155">
        <v>2</v>
      </c>
      <c r="I1354" s="156"/>
      <c r="L1354" s="151"/>
      <c r="M1354" s="157"/>
      <c r="T1354" s="158"/>
      <c r="AT1354" s="153" t="s">
        <v>384</v>
      </c>
      <c r="AU1354" s="153" t="s">
        <v>83</v>
      </c>
      <c r="AV1354" s="12" t="s">
        <v>85</v>
      </c>
      <c r="AW1354" s="12" t="s">
        <v>32</v>
      </c>
      <c r="AX1354" s="12" t="s">
        <v>76</v>
      </c>
      <c r="AY1354" s="153" t="s">
        <v>375</v>
      </c>
    </row>
    <row r="1355" spans="2:65" s="12" customFormat="1" ht="11.25" x14ac:dyDescent="0.2">
      <c r="B1355" s="151"/>
      <c r="D1355" s="152" t="s">
        <v>384</v>
      </c>
      <c r="E1355" s="153" t="s">
        <v>1</v>
      </c>
      <c r="F1355" s="154" t="s">
        <v>83</v>
      </c>
      <c r="H1355" s="155">
        <v>1</v>
      </c>
      <c r="I1355" s="156"/>
      <c r="L1355" s="151"/>
      <c r="M1355" s="157"/>
      <c r="T1355" s="158"/>
      <c r="AT1355" s="153" t="s">
        <v>384</v>
      </c>
      <c r="AU1355" s="153" t="s">
        <v>83</v>
      </c>
      <c r="AV1355" s="12" t="s">
        <v>85</v>
      </c>
      <c r="AW1355" s="12" t="s">
        <v>32</v>
      </c>
      <c r="AX1355" s="12" t="s">
        <v>76</v>
      </c>
      <c r="AY1355" s="153" t="s">
        <v>375</v>
      </c>
    </row>
    <row r="1356" spans="2:65" s="13" customFormat="1" ht="11.25" x14ac:dyDescent="0.2">
      <c r="B1356" s="159"/>
      <c r="D1356" s="152" t="s">
        <v>384</v>
      </c>
      <c r="E1356" s="160" t="s">
        <v>1</v>
      </c>
      <c r="F1356" s="161" t="s">
        <v>387</v>
      </c>
      <c r="H1356" s="162">
        <v>7</v>
      </c>
      <c r="I1356" s="163"/>
      <c r="L1356" s="159"/>
      <c r="M1356" s="164"/>
      <c r="T1356" s="165"/>
      <c r="AT1356" s="160" t="s">
        <v>384</v>
      </c>
      <c r="AU1356" s="160" t="s">
        <v>83</v>
      </c>
      <c r="AV1356" s="13" t="s">
        <v>382</v>
      </c>
      <c r="AW1356" s="13" t="s">
        <v>32</v>
      </c>
      <c r="AX1356" s="13" t="s">
        <v>83</v>
      </c>
      <c r="AY1356" s="160" t="s">
        <v>375</v>
      </c>
    </row>
    <row r="1357" spans="2:65" s="14" customFormat="1" ht="11.25" x14ac:dyDescent="0.2">
      <c r="B1357" s="166"/>
      <c r="D1357" s="152" t="s">
        <v>384</v>
      </c>
      <c r="E1357" s="167" t="s">
        <v>1</v>
      </c>
      <c r="F1357" s="168" t="s">
        <v>6189</v>
      </c>
      <c r="H1357" s="167" t="s">
        <v>1</v>
      </c>
      <c r="I1357" s="169"/>
      <c r="L1357" s="166"/>
      <c r="M1357" s="170"/>
      <c r="T1357" s="171"/>
      <c r="AT1357" s="167" t="s">
        <v>384</v>
      </c>
      <c r="AU1357" s="167" t="s">
        <v>83</v>
      </c>
      <c r="AV1357" s="14" t="s">
        <v>83</v>
      </c>
      <c r="AW1357" s="14" t="s">
        <v>32</v>
      </c>
      <c r="AX1357" s="14" t="s">
        <v>76</v>
      </c>
      <c r="AY1357" s="167" t="s">
        <v>375</v>
      </c>
    </row>
    <row r="1358" spans="2:65" s="1" customFormat="1" ht="37.9" customHeight="1" x14ac:dyDescent="0.2">
      <c r="B1358" s="32"/>
      <c r="C1358" s="179" t="s">
        <v>1444</v>
      </c>
      <c r="D1358" s="179" t="s">
        <v>657</v>
      </c>
      <c r="E1358" s="180" t="s">
        <v>3334</v>
      </c>
      <c r="F1358" s="181" t="s">
        <v>2854</v>
      </c>
      <c r="G1358" s="182" t="s">
        <v>631</v>
      </c>
      <c r="H1358" s="183">
        <v>1</v>
      </c>
      <c r="I1358" s="184"/>
      <c r="J1358" s="185">
        <f>ROUND(I1358*H1358,2)</f>
        <v>0</v>
      </c>
      <c r="K1358" s="181" t="s">
        <v>381</v>
      </c>
      <c r="L1358" s="186"/>
      <c r="M1358" s="187" t="s">
        <v>1</v>
      </c>
      <c r="N1358" s="188" t="s">
        <v>41</v>
      </c>
      <c r="P1358" s="147">
        <f>O1358*H1358</f>
        <v>0</v>
      </c>
      <c r="Q1358" s="147">
        <v>0</v>
      </c>
      <c r="R1358" s="147">
        <f>Q1358*H1358</f>
        <v>0</v>
      </c>
      <c r="S1358" s="147">
        <v>0</v>
      </c>
      <c r="T1358" s="148">
        <f>S1358*H1358</f>
        <v>0</v>
      </c>
      <c r="AR1358" s="149" t="s">
        <v>424</v>
      </c>
      <c r="AT1358" s="149" t="s">
        <v>657</v>
      </c>
      <c r="AU1358" s="149" t="s">
        <v>83</v>
      </c>
      <c r="AY1358" s="17" t="s">
        <v>375</v>
      </c>
      <c r="BE1358" s="150">
        <f>IF(N1358="základní",J1358,0)</f>
        <v>0</v>
      </c>
      <c r="BF1358" s="150">
        <f>IF(N1358="snížená",J1358,0)</f>
        <v>0</v>
      </c>
      <c r="BG1358" s="150">
        <f>IF(N1358="zákl. přenesená",J1358,0)</f>
        <v>0</v>
      </c>
      <c r="BH1358" s="150">
        <f>IF(N1358="sníž. přenesená",J1358,0)</f>
        <v>0</v>
      </c>
      <c r="BI1358" s="150">
        <f>IF(N1358="nulová",J1358,0)</f>
        <v>0</v>
      </c>
      <c r="BJ1358" s="17" t="s">
        <v>83</v>
      </c>
      <c r="BK1358" s="150">
        <f>ROUND(I1358*H1358,2)</f>
        <v>0</v>
      </c>
      <c r="BL1358" s="17" t="s">
        <v>382</v>
      </c>
      <c r="BM1358" s="149" t="s">
        <v>6200</v>
      </c>
    </row>
    <row r="1359" spans="2:65" s="12" customFormat="1" ht="11.25" x14ac:dyDescent="0.2">
      <c r="B1359" s="151"/>
      <c r="D1359" s="152" t="s">
        <v>384</v>
      </c>
      <c r="E1359" s="153" t="s">
        <v>1</v>
      </c>
      <c r="F1359" s="154" t="s">
        <v>83</v>
      </c>
      <c r="H1359" s="155">
        <v>1</v>
      </c>
      <c r="I1359" s="156"/>
      <c r="L1359" s="151"/>
      <c r="M1359" s="157"/>
      <c r="T1359" s="158"/>
      <c r="AT1359" s="153" t="s">
        <v>384</v>
      </c>
      <c r="AU1359" s="153" t="s">
        <v>83</v>
      </c>
      <c r="AV1359" s="12" t="s">
        <v>85</v>
      </c>
      <c r="AW1359" s="12" t="s">
        <v>32</v>
      </c>
      <c r="AX1359" s="12" t="s">
        <v>76</v>
      </c>
      <c r="AY1359" s="153" t="s">
        <v>375</v>
      </c>
    </row>
    <row r="1360" spans="2:65" s="13" customFormat="1" ht="11.25" x14ac:dyDescent="0.2">
      <c r="B1360" s="159"/>
      <c r="D1360" s="152" t="s">
        <v>384</v>
      </c>
      <c r="E1360" s="160" t="s">
        <v>1</v>
      </c>
      <c r="F1360" s="161" t="s">
        <v>387</v>
      </c>
      <c r="H1360" s="162">
        <v>1</v>
      </c>
      <c r="I1360" s="163"/>
      <c r="L1360" s="159"/>
      <c r="M1360" s="164"/>
      <c r="T1360" s="165"/>
      <c r="AT1360" s="160" t="s">
        <v>384</v>
      </c>
      <c r="AU1360" s="160" t="s">
        <v>83</v>
      </c>
      <c r="AV1360" s="13" t="s">
        <v>382</v>
      </c>
      <c r="AW1360" s="13" t="s">
        <v>32</v>
      </c>
      <c r="AX1360" s="13" t="s">
        <v>83</v>
      </c>
      <c r="AY1360" s="160" t="s">
        <v>375</v>
      </c>
    </row>
    <row r="1361" spans="2:65" s="14" customFormat="1" ht="11.25" x14ac:dyDescent="0.2">
      <c r="B1361" s="166"/>
      <c r="D1361" s="152" t="s">
        <v>384</v>
      </c>
      <c r="E1361" s="167" t="s">
        <v>1</v>
      </c>
      <c r="F1361" s="168" t="s">
        <v>6189</v>
      </c>
      <c r="H1361" s="167" t="s">
        <v>1</v>
      </c>
      <c r="I1361" s="169"/>
      <c r="L1361" s="166"/>
      <c r="M1361" s="170"/>
      <c r="T1361" s="171"/>
      <c r="AT1361" s="167" t="s">
        <v>384</v>
      </c>
      <c r="AU1361" s="167" t="s">
        <v>83</v>
      </c>
      <c r="AV1361" s="14" t="s">
        <v>83</v>
      </c>
      <c r="AW1361" s="14" t="s">
        <v>32</v>
      </c>
      <c r="AX1361" s="14" t="s">
        <v>76</v>
      </c>
      <c r="AY1361" s="167" t="s">
        <v>375</v>
      </c>
    </row>
    <row r="1362" spans="2:65" s="1" customFormat="1" ht="24.2" customHeight="1" x14ac:dyDescent="0.2">
      <c r="B1362" s="32"/>
      <c r="C1362" s="179" t="s">
        <v>1450</v>
      </c>
      <c r="D1362" s="179" t="s">
        <v>657</v>
      </c>
      <c r="E1362" s="180" t="s">
        <v>3336</v>
      </c>
      <c r="F1362" s="181" t="s">
        <v>2845</v>
      </c>
      <c r="G1362" s="182" t="s">
        <v>631</v>
      </c>
      <c r="H1362" s="183">
        <v>25</v>
      </c>
      <c r="I1362" s="184"/>
      <c r="J1362" s="185">
        <f>ROUND(I1362*H1362,2)</f>
        <v>0</v>
      </c>
      <c r="K1362" s="181" t="s">
        <v>381</v>
      </c>
      <c r="L1362" s="186"/>
      <c r="M1362" s="187" t="s">
        <v>1</v>
      </c>
      <c r="N1362" s="188" t="s">
        <v>41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424</v>
      </c>
      <c r="AT1362" s="149" t="s">
        <v>657</v>
      </c>
      <c r="AU1362" s="149" t="s">
        <v>83</v>
      </c>
      <c r="AY1362" s="17" t="s">
        <v>375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83</v>
      </c>
      <c r="BK1362" s="150">
        <f>ROUND(I1362*H1362,2)</f>
        <v>0</v>
      </c>
      <c r="BL1362" s="17" t="s">
        <v>382</v>
      </c>
      <c r="BM1362" s="149" t="s">
        <v>6201</v>
      </c>
    </row>
    <row r="1363" spans="2:65" s="12" customFormat="1" ht="11.25" x14ac:dyDescent="0.2">
      <c r="B1363" s="151"/>
      <c r="D1363" s="152" t="s">
        <v>384</v>
      </c>
      <c r="E1363" s="153" t="s">
        <v>1</v>
      </c>
      <c r="F1363" s="154" t="s">
        <v>85</v>
      </c>
      <c r="H1363" s="155">
        <v>2</v>
      </c>
      <c r="I1363" s="156"/>
      <c r="L1363" s="151"/>
      <c r="M1363" s="157"/>
      <c r="T1363" s="158"/>
      <c r="AT1363" s="153" t="s">
        <v>384</v>
      </c>
      <c r="AU1363" s="153" t="s">
        <v>83</v>
      </c>
      <c r="AV1363" s="12" t="s">
        <v>85</v>
      </c>
      <c r="AW1363" s="12" t="s">
        <v>32</v>
      </c>
      <c r="AX1363" s="12" t="s">
        <v>76</v>
      </c>
      <c r="AY1363" s="153" t="s">
        <v>375</v>
      </c>
    </row>
    <row r="1364" spans="2:65" s="12" customFormat="1" ht="11.25" x14ac:dyDescent="0.2">
      <c r="B1364" s="151"/>
      <c r="D1364" s="152" t="s">
        <v>384</v>
      </c>
      <c r="E1364" s="153" t="s">
        <v>1</v>
      </c>
      <c r="F1364" s="154" t="s">
        <v>93</v>
      </c>
      <c r="H1364" s="155">
        <v>3</v>
      </c>
      <c r="I1364" s="156"/>
      <c r="L1364" s="151"/>
      <c r="M1364" s="157"/>
      <c r="T1364" s="158"/>
      <c r="AT1364" s="153" t="s">
        <v>384</v>
      </c>
      <c r="AU1364" s="153" t="s">
        <v>83</v>
      </c>
      <c r="AV1364" s="12" t="s">
        <v>85</v>
      </c>
      <c r="AW1364" s="12" t="s">
        <v>32</v>
      </c>
      <c r="AX1364" s="12" t="s">
        <v>76</v>
      </c>
      <c r="AY1364" s="153" t="s">
        <v>375</v>
      </c>
    </row>
    <row r="1365" spans="2:65" s="12" customFormat="1" ht="11.25" x14ac:dyDescent="0.2">
      <c r="B1365" s="151"/>
      <c r="D1365" s="152" t="s">
        <v>384</v>
      </c>
      <c r="E1365" s="153" t="s">
        <v>1</v>
      </c>
      <c r="F1365" s="154" t="s">
        <v>85</v>
      </c>
      <c r="H1365" s="155">
        <v>2</v>
      </c>
      <c r="I1365" s="156"/>
      <c r="L1365" s="151"/>
      <c r="M1365" s="157"/>
      <c r="T1365" s="158"/>
      <c r="AT1365" s="153" t="s">
        <v>384</v>
      </c>
      <c r="AU1365" s="153" t="s">
        <v>83</v>
      </c>
      <c r="AV1365" s="12" t="s">
        <v>85</v>
      </c>
      <c r="AW1365" s="12" t="s">
        <v>32</v>
      </c>
      <c r="AX1365" s="12" t="s">
        <v>76</v>
      </c>
      <c r="AY1365" s="153" t="s">
        <v>375</v>
      </c>
    </row>
    <row r="1366" spans="2:65" s="12" customFormat="1" ht="11.25" x14ac:dyDescent="0.2">
      <c r="B1366" s="151"/>
      <c r="D1366" s="152" t="s">
        <v>384</v>
      </c>
      <c r="E1366" s="153" t="s">
        <v>1</v>
      </c>
      <c r="F1366" s="154" t="s">
        <v>83</v>
      </c>
      <c r="H1366" s="155">
        <v>1</v>
      </c>
      <c r="I1366" s="156"/>
      <c r="L1366" s="151"/>
      <c r="M1366" s="157"/>
      <c r="T1366" s="158"/>
      <c r="AT1366" s="153" t="s">
        <v>384</v>
      </c>
      <c r="AU1366" s="153" t="s">
        <v>83</v>
      </c>
      <c r="AV1366" s="12" t="s">
        <v>85</v>
      </c>
      <c r="AW1366" s="12" t="s">
        <v>32</v>
      </c>
      <c r="AX1366" s="12" t="s">
        <v>76</v>
      </c>
      <c r="AY1366" s="153" t="s">
        <v>375</v>
      </c>
    </row>
    <row r="1367" spans="2:65" s="12" customFormat="1" ht="11.25" x14ac:dyDescent="0.2">
      <c r="B1367" s="151"/>
      <c r="D1367" s="152" t="s">
        <v>384</v>
      </c>
      <c r="E1367" s="153" t="s">
        <v>1</v>
      </c>
      <c r="F1367" s="154" t="s">
        <v>382</v>
      </c>
      <c r="H1367" s="155">
        <v>4</v>
      </c>
      <c r="I1367" s="156"/>
      <c r="L1367" s="151"/>
      <c r="M1367" s="157"/>
      <c r="T1367" s="158"/>
      <c r="AT1367" s="153" t="s">
        <v>384</v>
      </c>
      <c r="AU1367" s="153" t="s">
        <v>83</v>
      </c>
      <c r="AV1367" s="12" t="s">
        <v>85</v>
      </c>
      <c r="AW1367" s="12" t="s">
        <v>32</v>
      </c>
      <c r="AX1367" s="12" t="s">
        <v>76</v>
      </c>
      <c r="AY1367" s="153" t="s">
        <v>375</v>
      </c>
    </row>
    <row r="1368" spans="2:65" s="12" customFormat="1" ht="11.25" x14ac:dyDescent="0.2">
      <c r="B1368" s="151"/>
      <c r="D1368" s="152" t="s">
        <v>384</v>
      </c>
      <c r="E1368" s="153" t="s">
        <v>1</v>
      </c>
      <c r="F1368" s="154" t="s">
        <v>382</v>
      </c>
      <c r="H1368" s="155">
        <v>4</v>
      </c>
      <c r="I1368" s="156"/>
      <c r="L1368" s="151"/>
      <c r="M1368" s="157"/>
      <c r="T1368" s="158"/>
      <c r="AT1368" s="153" t="s">
        <v>384</v>
      </c>
      <c r="AU1368" s="153" t="s">
        <v>83</v>
      </c>
      <c r="AV1368" s="12" t="s">
        <v>85</v>
      </c>
      <c r="AW1368" s="12" t="s">
        <v>32</v>
      </c>
      <c r="AX1368" s="12" t="s">
        <v>76</v>
      </c>
      <c r="AY1368" s="153" t="s">
        <v>375</v>
      </c>
    </row>
    <row r="1369" spans="2:65" s="12" customFormat="1" ht="11.25" x14ac:dyDescent="0.2">
      <c r="B1369" s="151"/>
      <c r="D1369" s="152" t="s">
        <v>384</v>
      </c>
      <c r="E1369" s="153" t="s">
        <v>1</v>
      </c>
      <c r="F1369" s="154" t="s">
        <v>413</v>
      </c>
      <c r="H1369" s="155">
        <v>6</v>
      </c>
      <c r="I1369" s="156"/>
      <c r="L1369" s="151"/>
      <c r="M1369" s="157"/>
      <c r="T1369" s="158"/>
      <c r="AT1369" s="153" t="s">
        <v>384</v>
      </c>
      <c r="AU1369" s="153" t="s">
        <v>83</v>
      </c>
      <c r="AV1369" s="12" t="s">
        <v>85</v>
      </c>
      <c r="AW1369" s="12" t="s">
        <v>32</v>
      </c>
      <c r="AX1369" s="12" t="s">
        <v>76</v>
      </c>
      <c r="AY1369" s="153" t="s">
        <v>375</v>
      </c>
    </row>
    <row r="1370" spans="2:65" s="12" customFormat="1" ht="11.25" x14ac:dyDescent="0.2">
      <c r="B1370" s="151"/>
      <c r="D1370" s="152" t="s">
        <v>384</v>
      </c>
      <c r="E1370" s="153" t="s">
        <v>1</v>
      </c>
      <c r="F1370" s="154" t="s">
        <v>404</v>
      </c>
      <c r="H1370" s="155">
        <v>5</v>
      </c>
      <c r="I1370" s="156"/>
      <c r="L1370" s="151"/>
      <c r="M1370" s="157"/>
      <c r="T1370" s="158"/>
      <c r="AT1370" s="153" t="s">
        <v>384</v>
      </c>
      <c r="AU1370" s="153" t="s">
        <v>83</v>
      </c>
      <c r="AV1370" s="12" t="s">
        <v>85</v>
      </c>
      <c r="AW1370" s="12" t="s">
        <v>32</v>
      </c>
      <c r="AX1370" s="12" t="s">
        <v>76</v>
      </c>
      <c r="AY1370" s="153" t="s">
        <v>375</v>
      </c>
    </row>
    <row r="1371" spans="2:65" s="12" customFormat="1" ht="11.25" x14ac:dyDescent="0.2">
      <c r="B1371" s="151"/>
      <c r="D1371" s="152" t="s">
        <v>384</v>
      </c>
      <c r="E1371" s="153" t="s">
        <v>1</v>
      </c>
      <c r="F1371" s="154" t="s">
        <v>382</v>
      </c>
      <c r="H1371" s="155">
        <v>4</v>
      </c>
      <c r="I1371" s="156"/>
      <c r="L1371" s="151"/>
      <c r="M1371" s="157"/>
      <c r="T1371" s="158"/>
      <c r="AT1371" s="153" t="s">
        <v>384</v>
      </c>
      <c r="AU1371" s="153" t="s">
        <v>83</v>
      </c>
      <c r="AV1371" s="12" t="s">
        <v>85</v>
      </c>
      <c r="AW1371" s="12" t="s">
        <v>32</v>
      </c>
      <c r="AX1371" s="12" t="s">
        <v>76</v>
      </c>
      <c r="AY1371" s="153" t="s">
        <v>375</v>
      </c>
    </row>
    <row r="1372" spans="2:65" s="12" customFormat="1" ht="11.25" x14ac:dyDescent="0.2">
      <c r="B1372" s="151"/>
      <c r="D1372" s="152" t="s">
        <v>384</v>
      </c>
      <c r="E1372" s="153" t="s">
        <v>1</v>
      </c>
      <c r="F1372" s="154" t="s">
        <v>5991</v>
      </c>
      <c r="H1372" s="155">
        <v>-6</v>
      </c>
      <c r="I1372" s="156"/>
      <c r="L1372" s="151"/>
      <c r="M1372" s="157"/>
      <c r="T1372" s="158"/>
      <c r="AT1372" s="153" t="s">
        <v>384</v>
      </c>
      <c r="AU1372" s="153" t="s">
        <v>83</v>
      </c>
      <c r="AV1372" s="12" t="s">
        <v>85</v>
      </c>
      <c r="AW1372" s="12" t="s">
        <v>32</v>
      </c>
      <c r="AX1372" s="12" t="s">
        <v>76</v>
      </c>
      <c r="AY1372" s="153" t="s">
        <v>375</v>
      </c>
    </row>
    <row r="1373" spans="2:65" s="13" customFormat="1" ht="11.25" x14ac:dyDescent="0.2">
      <c r="B1373" s="159"/>
      <c r="D1373" s="152" t="s">
        <v>384</v>
      </c>
      <c r="E1373" s="160" t="s">
        <v>1</v>
      </c>
      <c r="F1373" s="161" t="s">
        <v>387</v>
      </c>
      <c r="H1373" s="162">
        <v>25</v>
      </c>
      <c r="I1373" s="163"/>
      <c r="L1373" s="159"/>
      <c r="M1373" s="164"/>
      <c r="T1373" s="165"/>
      <c r="AT1373" s="160" t="s">
        <v>384</v>
      </c>
      <c r="AU1373" s="160" t="s">
        <v>83</v>
      </c>
      <c r="AV1373" s="13" t="s">
        <v>382</v>
      </c>
      <c r="AW1373" s="13" t="s">
        <v>32</v>
      </c>
      <c r="AX1373" s="13" t="s">
        <v>83</v>
      </c>
      <c r="AY1373" s="160" t="s">
        <v>375</v>
      </c>
    </row>
    <row r="1374" spans="2:65" s="14" customFormat="1" ht="11.25" x14ac:dyDescent="0.2">
      <c r="B1374" s="166"/>
      <c r="D1374" s="152" t="s">
        <v>384</v>
      </c>
      <c r="E1374" s="167" t="s">
        <v>1</v>
      </c>
      <c r="F1374" s="168" t="s">
        <v>6189</v>
      </c>
      <c r="H1374" s="167" t="s">
        <v>1</v>
      </c>
      <c r="I1374" s="169"/>
      <c r="L1374" s="166"/>
      <c r="M1374" s="170"/>
      <c r="T1374" s="171"/>
      <c r="AT1374" s="167" t="s">
        <v>384</v>
      </c>
      <c r="AU1374" s="167" t="s">
        <v>83</v>
      </c>
      <c r="AV1374" s="14" t="s">
        <v>83</v>
      </c>
      <c r="AW1374" s="14" t="s">
        <v>32</v>
      </c>
      <c r="AX1374" s="14" t="s">
        <v>76</v>
      </c>
      <c r="AY1374" s="167" t="s">
        <v>375</v>
      </c>
    </row>
    <row r="1375" spans="2:65" s="1" customFormat="1" ht="24.2" customHeight="1" x14ac:dyDescent="0.2">
      <c r="B1375" s="32"/>
      <c r="C1375" s="179" t="s">
        <v>1455</v>
      </c>
      <c r="D1375" s="179" t="s">
        <v>657</v>
      </c>
      <c r="E1375" s="180" t="s">
        <v>3338</v>
      </c>
      <c r="F1375" s="181" t="s">
        <v>2859</v>
      </c>
      <c r="G1375" s="182" t="s">
        <v>631</v>
      </c>
      <c r="H1375" s="183">
        <v>11</v>
      </c>
      <c r="I1375" s="184"/>
      <c r="J1375" s="185">
        <f>ROUND(I1375*H1375,2)</f>
        <v>0</v>
      </c>
      <c r="K1375" s="181" t="s">
        <v>381</v>
      </c>
      <c r="L1375" s="186"/>
      <c r="M1375" s="187" t="s">
        <v>1</v>
      </c>
      <c r="N1375" s="188" t="s">
        <v>41</v>
      </c>
      <c r="P1375" s="147">
        <f>O1375*H1375</f>
        <v>0</v>
      </c>
      <c r="Q1375" s="147">
        <v>0</v>
      </c>
      <c r="R1375" s="147">
        <f>Q1375*H1375</f>
        <v>0</v>
      </c>
      <c r="S1375" s="147">
        <v>0</v>
      </c>
      <c r="T1375" s="148">
        <f>S1375*H1375</f>
        <v>0</v>
      </c>
      <c r="AR1375" s="149" t="s">
        <v>424</v>
      </c>
      <c r="AT1375" s="149" t="s">
        <v>657</v>
      </c>
      <c r="AU1375" s="149" t="s">
        <v>83</v>
      </c>
      <c r="AY1375" s="17" t="s">
        <v>375</v>
      </c>
      <c r="BE1375" s="150">
        <f>IF(N1375="základní",J1375,0)</f>
        <v>0</v>
      </c>
      <c r="BF1375" s="150">
        <f>IF(N1375="snížená",J1375,0)</f>
        <v>0</v>
      </c>
      <c r="BG1375" s="150">
        <f>IF(N1375="zákl. přenesená",J1375,0)</f>
        <v>0</v>
      </c>
      <c r="BH1375" s="150">
        <f>IF(N1375="sníž. přenesená",J1375,0)</f>
        <v>0</v>
      </c>
      <c r="BI1375" s="150">
        <f>IF(N1375="nulová",J1375,0)</f>
        <v>0</v>
      </c>
      <c r="BJ1375" s="17" t="s">
        <v>83</v>
      </c>
      <c r="BK1375" s="150">
        <f>ROUND(I1375*H1375,2)</f>
        <v>0</v>
      </c>
      <c r="BL1375" s="17" t="s">
        <v>382</v>
      </c>
      <c r="BM1375" s="149" t="s">
        <v>6202</v>
      </c>
    </row>
    <row r="1376" spans="2:65" s="12" customFormat="1" ht="11.25" x14ac:dyDescent="0.2">
      <c r="B1376" s="151"/>
      <c r="D1376" s="152" t="s">
        <v>384</v>
      </c>
      <c r="E1376" s="153" t="s">
        <v>1</v>
      </c>
      <c r="F1376" s="154" t="s">
        <v>93</v>
      </c>
      <c r="H1376" s="155">
        <v>3</v>
      </c>
      <c r="I1376" s="156"/>
      <c r="L1376" s="151"/>
      <c r="M1376" s="157"/>
      <c r="T1376" s="158"/>
      <c r="AT1376" s="153" t="s">
        <v>384</v>
      </c>
      <c r="AU1376" s="153" t="s">
        <v>83</v>
      </c>
      <c r="AV1376" s="12" t="s">
        <v>85</v>
      </c>
      <c r="AW1376" s="12" t="s">
        <v>32</v>
      </c>
      <c r="AX1376" s="12" t="s">
        <v>76</v>
      </c>
      <c r="AY1376" s="153" t="s">
        <v>375</v>
      </c>
    </row>
    <row r="1377" spans="2:65" s="12" customFormat="1" ht="11.25" x14ac:dyDescent="0.2">
      <c r="B1377" s="151"/>
      <c r="D1377" s="152" t="s">
        <v>384</v>
      </c>
      <c r="E1377" s="153" t="s">
        <v>1</v>
      </c>
      <c r="F1377" s="154" t="s">
        <v>93</v>
      </c>
      <c r="H1377" s="155">
        <v>3</v>
      </c>
      <c r="I1377" s="156"/>
      <c r="L1377" s="151"/>
      <c r="M1377" s="157"/>
      <c r="T1377" s="158"/>
      <c r="AT1377" s="153" t="s">
        <v>384</v>
      </c>
      <c r="AU1377" s="153" t="s">
        <v>83</v>
      </c>
      <c r="AV1377" s="12" t="s">
        <v>85</v>
      </c>
      <c r="AW1377" s="12" t="s">
        <v>32</v>
      </c>
      <c r="AX1377" s="12" t="s">
        <v>76</v>
      </c>
      <c r="AY1377" s="153" t="s">
        <v>375</v>
      </c>
    </row>
    <row r="1378" spans="2:65" s="12" customFormat="1" ht="11.25" x14ac:dyDescent="0.2">
      <c r="B1378" s="151"/>
      <c r="D1378" s="152" t="s">
        <v>384</v>
      </c>
      <c r="E1378" s="153" t="s">
        <v>1</v>
      </c>
      <c r="F1378" s="154" t="s">
        <v>93</v>
      </c>
      <c r="H1378" s="155">
        <v>3</v>
      </c>
      <c r="I1378" s="156"/>
      <c r="L1378" s="151"/>
      <c r="M1378" s="157"/>
      <c r="T1378" s="158"/>
      <c r="AT1378" s="153" t="s">
        <v>384</v>
      </c>
      <c r="AU1378" s="153" t="s">
        <v>83</v>
      </c>
      <c r="AV1378" s="12" t="s">
        <v>85</v>
      </c>
      <c r="AW1378" s="12" t="s">
        <v>32</v>
      </c>
      <c r="AX1378" s="12" t="s">
        <v>76</v>
      </c>
      <c r="AY1378" s="153" t="s">
        <v>375</v>
      </c>
    </row>
    <row r="1379" spans="2:65" s="12" customFormat="1" ht="11.25" x14ac:dyDescent="0.2">
      <c r="B1379" s="151"/>
      <c r="D1379" s="152" t="s">
        <v>384</v>
      </c>
      <c r="E1379" s="153" t="s">
        <v>1</v>
      </c>
      <c r="F1379" s="154" t="s">
        <v>85</v>
      </c>
      <c r="H1379" s="155">
        <v>2</v>
      </c>
      <c r="I1379" s="156"/>
      <c r="L1379" s="151"/>
      <c r="M1379" s="157"/>
      <c r="T1379" s="158"/>
      <c r="AT1379" s="153" t="s">
        <v>384</v>
      </c>
      <c r="AU1379" s="153" t="s">
        <v>83</v>
      </c>
      <c r="AV1379" s="12" t="s">
        <v>85</v>
      </c>
      <c r="AW1379" s="12" t="s">
        <v>32</v>
      </c>
      <c r="AX1379" s="12" t="s">
        <v>76</v>
      </c>
      <c r="AY1379" s="153" t="s">
        <v>375</v>
      </c>
    </row>
    <row r="1380" spans="2:65" s="13" customFormat="1" ht="11.25" x14ac:dyDescent="0.2">
      <c r="B1380" s="159"/>
      <c r="D1380" s="152" t="s">
        <v>384</v>
      </c>
      <c r="E1380" s="160" t="s">
        <v>1</v>
      </c>
      <c r="F1380" s="161" t="s">
        <v>387</v>
      </c>
      <c r="H1380" s="162">
        <v>11</v>
      </c>
      <c r="I1380" s="163"/>
      <c r="L1380" s="159"/>
      <c r="M1380" s="164"/>
      <c r="T1380" s="165"/>
      <c r="AT1380" s="160" t="s">
        <v>384</v>
      </c>
      <c r="AU1380" s="160" t="s">
        <v>83</v>
      </c>
      <c r="AV1380" s="13" t="s">
        <v>382</v>
      </c>
      <c r="AW1380" s="13" t="s">
        <v>32</v>
      </c>
      <c r="AX1380" s="13" t="s">
        <v>83</v>
      </c>
      <c r="AY1380" s="160" t="s">
        <v>375</v>
      </c>
    </row>
    <row r="1381" spans="2:65" s="14" customFormat="1" ht="11.25" x14ac:dyDescent="0.2">
      <c r="B1381" s="166"/>
      <c r="D1381" s="152" t="s">
        <v>384</v>
      </c>
      <c r="E1381" s="167" t="s">
        <v>1</v>
      </c>
      <c r="F1381" s="168" t="s">
        <v>6189</v>
      </c>
      <c r="H1381" s="167" t="s">
        <v>1</v>
      </c>
      <c r="I1381" s="169"/>
      <c r="L1381" s="166"/>
      <c r="M1381" s="170"/>
      <c r="T1381" s="171"/>
      <c r="AT1381" s="167" t="s">
        <v>384</v>
      </c>
      <c r="AU1381" s="167" t="s">
        <v>83</v>
      </c>
      <c r="AV1381" s="14" t="s">
        <v>83</v>
      </c>
      <c r="AW1381" s="14" t="s">
        <v>32</v>
      </c>
      <c r="AX1381" s="14" t="s">
        <v>76</v>
      </c>
      <c r="AY1381" s="167" t="s">
        <v>375</v>
      </c>
    </row>
    <row r="1382" spans="2:65" s="1" customFormat="1" ht="16.5" customHeight="1" x14ac:dyDescent="0.2">
      <c r="B1382" s="32"/>
      <c r="C1382" s="179" t="s">
        <v>1461</v>
      </c>
      <c r="D1382" s="179" t="s">
        <v>657</v>
      </c>
      <c r="E1382" s="180" t="s">
        <v>3340</v>
      </c>
      <c r="F1382" s="181" t="s">
        <v>3341</v>
      </c>
      <c r="G1382" s="182" t="s">
        <v>641</v>
      </c>
      <c r="H1382" s="183">
        <v>324</v>
      </c>
      <c r="I1382" s="184"/>
      <c r="J1382" s="185">
        <f>ROUND(I1382*H1382,2)</f>
        <v>0</v>
      </c>
      <c r="K1382" s="181" t="s">
        <v>381</v>
      </c>
      <c r="L1382" s="186"/>
      <c r="M1382" s="187" t="s">
        <v>1</v>
      </c>
      <c r="N1382" s="188" t="s">
        <v>41</v>
      </c>
      <c r="P1382" s="147">
        <f>O1382*H1382</f>
        <v>0</v>
      </c>
      <c r="Q1382" s="147">
        <v>0</v>
      </c>
      <c r="R1382" s="147">
        <f>Q1382*H1382</f>
        <v>0</v>
      </c>
      <c r="S1382" s="147">
        <v>0</v>
      </c>
      <c r="T1382" s="148">
        <f>S1382*H1382</f>
        <v>0</v>
      </c>
      <c r="AR1382" s="149" t="s">
        <v>424</v>
      </c>
      <c r="AT1382" s="149" t="s">
        <v>657</v>
      </c>
      <c r="AU1382" s="149" t="s">
        <v>83</v>
      </c>
      <c r="AY1382" s="17" t="s">
        <v>375</v>
      </c>
      <c r="BE1382" s="150">
        <f>IF(N1382="základní",J1382,0)</f>
        <v>0</v>
      </c>
      <c r="BF1382" s="150">
        <f>IF(N1382="snížená",J1382,0)</f>
        <v>0</v>
      </c>
      <c r="BG1382" s="150">
        <f>IF(N1382="zákl. přenesená",J1382,0)</f>
        <v>0</v>
      </c>
      <c r="BH1382" s="150">
        <f>IF(N1382="sníž. přenesená",J1382,0)</f>
        <v>0</v>
      </c>
      <c r="BI1382" s="150">
        <f>IF(N1382="nulová",J1382,0)</f>
        <v>0</v>
      </c>
      <c r="BJ1382" s="17" t="s">
        <v>83</v>
      </c>
      <c r="BK1382" s="150">
        <f>ROUND(I1382*H1382,2)</f>
        <v>0</v>
      </c>
      <c r="BL1382" s="17" t="s">
        <v>382</v>
      </c>
      <c r="BM1382" s="149" t="s">
        <v>6203</v>
      </c>
    </row>
    <row r="1383" spans="2:65" s="12" customFormat="1" ht="11.25" x14ac:dyDescent="0.2">
      <c r="B1383" s="151"/>
      <c r="D1383" s="152" t="s">
        <v>384</v>
      </c>
      <c r="E1383" s="153" t="s">
        <v>1</v>
      </c>
      <c r="F1383" s="154" t="s">
        <v>549</v>
      </c>
      <c r="H1383" s="155">
        <v>24</v>
      </c>
      <c r="I1383" s="156"/>
      <c r="L1383" s="151"/>
      <c r="M1383" s="157"/>
      <c r="T1383" s="158"/>
      <c r="AT1383" s="153" t="s">
        <v>384</v>
      </c>
      <c r="AU1383" s="153" t="s">
        <v>83</v>
      </c>
      <c r="AV1383" s="12" t="s">
        <v>85</v>
      </c>
      <c r="AW1383" s="12" t="s">
        <v>32</v>
      </c>
      <c r="AX1383" s="12" t="s">
        <v>76</v>
      </c>
      <c r="AY1383" s="153" t="s">
        <v>375</v>
      </c>
    </row>
    <row r="1384" spans="2:65" s="12" customFormat="1" ht="11.25" x14ac:dyDescent="0.2">
      <c r="B1384" s="151"/>
      <c r="D1384" s="152" t="s">
        <v>384</v>
      </c>
      <c r="E1384" s="153" t="s">
        <v>1</v>
      </c>
      <c r="F1384" s="154" t="s">
        <v>778</v>
      </c>
      <c r="H1384" s="155">
        <v>56</v>
      </c>
      <c r="I1384" s="156"/>
      <c r="L1384" s="151"/>
      <c r="M1384" s="157"/>
      <c r="T1384" s="158"/>
      <c r="AT1384" s="153" t="s">
        <v>384</v>
      </c>
      <c r="AU1384" s="153" t="s">
        <v>83</v>
      </c>
      <c r="AV1384" s="12" t="s">
        <v>85</v>
      </c>
      <c r="AW1384" s="12" t="s">
        <v>32</v>
      </c>
      <c r="AX1384" s="12" t="s">
        <v>76</v>
      </c>
      <c r="AY1384" s="153" t="s">
        <v>375</v>
      </c>
    </row>
    <row r="1385" spans="2:65" s="12" customFormat="1" ht="11.25" x14ac:dyDescent="0.2">
      <c r="B1385" s="151"/>
      <c r="D1385" s="152" t="s">
        <v>384</v>
      </c>
      <c r="E1385" s="153" t="s">
        <v>1</v>
      </c>
      <c r="F1385" s="154" t="s">
        <v>1012</v>
      </c>
      <c r="H1385" s="155">
        <v>87</v>
      </c>
      <c r="I1385" s="156"/>
      <c r="L1385" s="151"/>
      <c r="M1385" s="157"/>
      <c r="T1385" s="158"/>
      <c r="AT1385" s="153" t="s">
        <v>384</v>
      </c>
      <c r="AU1385" s="153" t="s">
        <v>83</v>
      </c>
      <c r="AV1385" s="12" t="s">
        <v>85</v>
      </c>
      <c r="AW1385" s="12" t="s">
        <v>32</v>
      </c>
      <c r="AX1385" s="12" t="s">
        <v>76</v>
      </c>
      <c r="AY1385" s="153" t="s">
        <v>375</v>
      </c>
    </row>
    <row r="1386" spans="2:65" s="12" customFormat="1" ht="11.25" x14ac:dyDescent="0.2">
      <c r="B1386" s="151"/>
      <c r="D1386" s="152" t="s">
        <v>384</v>
      </c>
      <c r="E1386" s="153" t="s">
        <v>1</v>
      </c>
      <c r="F1386" s="154" t="s">
        <v>688</v>
      </c>
      <c r="H1386" s="155">
        <v>45</v>
      </c>
      <c r="I1386" s="156"/>
      <c r="L1386" s="151"/>
      <c r="M1386" s="157"/>
      <c r="T1386" s="158"/>
      <c r="AT1386" s="153" t="s">
        <v>384</v>
      </c>
      <c r="AU1386" s="153" t="s">
        <v>83</v>
      </c>
      <c r="AV1386" s="12" t="s">
        <v>85</v>
      </c>
      <c r="AW1386" s="12" t="s">
        <v>32</v>
      </c>
      <c r="AX1386" s="12" t="s">
        <v>76</v>
      </c>
      <c r="AY1386" s="153" t="s">
        <v>375</v>
      </c>
    </row>
    <row r="1387" spans="2:65" s="12" customFormat="1" ht="11.25" x14ac:dyDescent="0.2">
      <c r="B1387" s="151"/>
      <c r="D1387" s="152" t="s">
        <v>384</v>
      </c>
      <c r="E1387" s="153" t="s">
        <v>1</v>
      </c>
      <c r="F1387" s="154" t="s">
        <v>822</v>
      </c>
      <c r="H1387" s="155">
        <v>64</v>
      </c>
      <c r="I1387" s="156"/>
      <c r="L1387" s="151"/>
      <c r="M1387" s="157"/>
      <c r="T1387" s="158"/>
      <c r="AT1387" s="153" t="s">
        <v>384</v>
      </c>
      <c r="AU1387" s="153" t="s">
        <v>83</v>
      </c>
      <c r="AV1387" s="12" t="s">
        <v>85</v>
      </c>
      <c r="AW1387" s="12" t="s">
        <v>32</v>
      </c>
      <c r="AX1387" s="12" t="s">
        <v>76</v>
      </c>
      <c r="AY1387" s="153" t="s">
        <v>375</v>
      </c>
    </row>
    <row r="1388" spans="2:65" s="12" customFormat="1" ht="11.25" x14ac:dyDescent="0.2">
      <c r="B1388" s="151"/>
      <c r="D1388" s="152" t="s">
        <v>384</v>
      </c>
      <c r="E1388" s="153" t="s">
        <v>1</v>
      </c>
      <c r="F1388" s="154" t="s">
        <v>581</v>
      </c>
      <c r="H1388" s="155">
        <v>31</v>
      </c>
      <c r="I1388" s="156"/>
      <c r="L1388" s="151"/>
      <c r="M1388" s="157"/>
      <c r="T1388" s="158"/>
      <c r="AT1388" s="153" t="s">
        <v>384</v>
      </c>
      <c r="AU1388" s="153" t="s">
        <v>83</v>
      </c>
      <c r="AV1388" s="12" t="s">
        <v>85</v>
      </c>
      <c r="AW1388" s="12" t="s">
        <v>32</v>
      </c>
      <c r="AX1388" s="12" t="s">
        <v>76</v>
      </c>
      <c r="AY1388" s="153" t="s">
        <v>375</v>
      </c>
    </row>
    <row r="1389" spans="2:65" s="12" customFormat="1" ht="11.25" x14ac:dyDescent="0.2">
      <c r="B1389" s="151"/>
      <c r="D1389" s="152" t="s">
        <v>384</v>
      </c>
      <c r="E1389" s="153" t="s">
        <v>1</v>
      </c>
      <c r="F1389" s="154" t="s">
        <v>497</v>
      </c>
      <c r="H1389" s="155">
        <v>17</v>
      </c>
      <c r="I1389" s="156"/>
      <c r="L1389" s="151"/>
      <c r="M1389" s="157"/>
      <c r="T1389" s="158"/>
      <c r="AT1389" s="153" t="s">
        <v>384</v>
      </c>
      <c r="AU1389" s="153" t="s">
        <v>83</v>
      </c>
      <c r="AV1389" s="12" t="s">
        <v>85</v>
      </c>
      <c r="AW1389" s="12" t="s">
        <v>32</v>
      </c>
      <c r="AX1389" s="12" t="s">
        <v>76</v>
      </c>
      <c r="AY1389" s="153" t="s">
        <v>375</v>
      </c>
    </row>
    <row r="1390" spans="2:65" s="13" customFormat="1" ht="11.25" x14ac:dyDescent="0.2">
      <c r="B1390" s="159"/>
      <c r="D1390" s="152" t="s">
        <v>384</v>
      </c>
      <c r="E1390" s="160" t="s">
        <v>1</v>
      </c>
      <c r="F1390" s="161" t="s">
        <v>387</v>
      </c>
      <c r="H1390" s="162">
        <v>324</v>
      </c>
      <c r="I1390" s="163"/>
      <c r="L1390" s="159"/>
      <c r="M1390" s="164"/>
      <c r="T1390" s="165"/>
      <c r="AT1390" s="160" t="s">
        <v>384</v>
      </c>
      <c r="AU1390" s="160" t="s">
        <v>83</v>
      </c>
      <c r="AV1390" s="13" t="s">
        <v>382</v>
      </c>
      <c r="AW1390" s="13" t="s">
        <v>32</v>
      </c>
      <c r="AX1390" s="13" t="s">
        <v>83</v>
      </c>
      <c r="AY1390" s="160" t="s">
        <v>375</v>
      </c>
    </row>
    <row r="1391" spans="2:65" s="14" customFormat="1" ht="11.25" x14ac:dyDescent="0.2">
      <c r="B1391" s="166"/>
      <c r="D1391" s="152" t="s">
        <v>384</v>
      </c>
      <c r="E1391" s="167" t="s">
        <v>1</v>
      </c>
      <c r="F1391" s="168" t="s">
        <v>6189</v>
      </c>
      <c r="H1391" s="167" t="s">
        <v>1</v>
      </c>
      <c r="I1391" s="169"/>
      <c r="L1391" s="166"/>
      <c r="M1391" s="170"/>
      <c r="T1391" s="171"/>
      <c r="AT1391" s="167" t="s">
        <v>384</v>
      </c>
      <c r="AU1391" s="167" t="s">
        <v>83</v>
      </c>
      <c r="AV1391" s="14" t="s">
        <v>83</v>
      </c>
      <c r="AW1391" s="14" t="s">
        <v>32</v>
      </c>
      <c r="AX1391" s="14" t="s">
        <v>76</v>
      </c>
      <c r="AY1391" s="167" t="s">
        <v>375</v>
      </c>
    </row>
    <row r="1392" spans="2:65" s="1" customFormat="1" ht="16.5" customHeight="1" x14ac:dyDescent="0.2">
      <c r="B1392" s="32"/>
      <c r="C1392" s="179" t="s">
        <v>1471</v>
      </c>
      <c r="D1392" s="179" t="s">
        <v>657</v>
      </c>
      <c r="E1392" s="180" t="s">
        <v>3343</v>
      </c>
      <c r="F1392" s="181" t="s">
        <v>3344</v>
      </c>
      <c r="G1392" s="182" t="s">
        <v>641</v>
      </c>
      <c r="H1392" s="183">
        <v>722</v>
      </c>
      <c r="I1392" s="184"/>
      <c r="J1392" s="185">
        <f>ROUND(I1392*H1392,2)</f>
        <v>0</v>
      </c>
      <c r="K1392" s="181" t="s">
        <v>381</v>
      </c>
      <c r="L1392" s="186"/>
      <c r="M1392" s="187" t="s">
        <v>1</v>
      </c>
      <c r="N1392" s="188" t="s">
        <v>41</v>
      </c>
      <c r="P1392" s="147">
        <f>O1392*H1392</f>
        <v>0</v>
      </c>
      <c r="Q1392" s="147">
        <v>0</v>
      </c>
      <c r="R1392" s="147">
        <f>Q1392*H1392</f>
        <v>0</v>
      </c>
      <c r="S1392" s="147">
        <v>0</v>
      </c>
      <c r="T1392" s="148">
        <f>S1392*H1392</f>
        <v>0</v>
      </c>
      <c r="AR1392" s="149" t="s">
        <v>424</v>
      </c>
      <c r="AT1392" s="149" t="s">
        <v>657</v>
      </c>
      <c r="AU1392" s="149" t="s">
        <v>83</v>
      </c>
      <c r="AY1392" s="17" t="s">
        <v>375</v>
      </c>
      <c r="BE1392" s="150">
        <f>IF(N1392="základní",J1392,0)</f>
        <v>0</v>
      </c>
      <c r="BF1392" s="150">
        <f>IF(N1392="snížená",J1392,0)</f>
        <v>0</v>
      </c>
      <c r="BG1392" s="150">
        <f>IF(N1392="zákl. přenesená",J1392,0)</f>
        <v>0</v>
      </c>
      <c r="BH1392" s="150">
        <f>IF(N1392="sníž. přenesená",J1392,0)</f>
        <v>0</v>
      </c>
      <c r="BI1392" s="150">
        <f>IF(N1392="nulová",J1392,0)</f>
        <v>0</v>
      </c>
      <c r="BJ1392" s="17" t="s">
        <v>83</v>
      </c>
      <c r="BK1392" s="150">
        <f>ROUND(I1392*H1392,2)</f>
        <v>0</v>
      </c>
      <c r="BL1392" s="17" t="s">
        <v>382</v>
      </c>
      <c r="BM1392" s="149" t="s">
        <v>6204</v>
      </c>
    </row>
    <row r="1393" spans="2:51" s="12" customFormat="1" ht="11.25" x14ac:dyDescent="0.2">
      <c r="B1393" s="151"/>
      <c r="D1393" s="152" t="s">
        <v>384</v>
      </c>
      <c r="E1393" s="153" t="s">
        <v>1</v>
      </c>
      <c r="F1393" s="154" t="s">
        <v>529</v>
      </c>
      <c r="H1393" s="155">
        <v>20</v>
      </c>
      <c r="I1393" s="156"/>
      <c r="L1393" s="151"/>
      <c r="M1393" s="157"/>
      <c r="T1393" s="158"/>
      <c r="AT1393" s="153" t="s">
        <v>384</v>
      </c>
      <c r="AU1393" s="153" t="s">
        <v>83</v>
      </c>
      <c r="AV1393" s="12" t="s">
        <v>85</v>
      </c>
      <c r="AW1393" s="12" t="s">
        <v>32</v>
      </c>
      <c r="AX1393" s="12" t="s">
        <v>76</v>
      </c>
      <c r="AY1393" s="153" t="s">
        <v>375</v>
      </c>
    </row>
    <row r="1394" spans="2:51" s="12" customFormat="1" ht="11.25" x14ac:dyDescent="0.2">
      <c r="B1394" s="151"/>
      <c r="D1394" s="152" t="s">
        <v>384</v>
      </c>
      <c r="E1394" s="153" t="s">
        <v>1</v>
      </c>
      <c r="F1394" s="154" t="s">
        <v>992</v>
      </c>
      <c r="H1394" s="155">
        <v>84</v>
      </c>
      <c r="I1394" s="156"/>
      <c r="L1394" s="151"/>
      <c r="M1394" s="157"/>
      <c r="T1394" s="158"/>
      <c r="AT1394" s="153" t="s">
        <v>384</v>
      </c>
      <c r="AU1394" s="153" t="s">
        <v>83</v>
      </c>
      <c r="AV1394" s="12" t="s">
        <v>85</v>
      </c>
      <c r="AW1394" s="12" t="s">
        <v>32</v>
      </c>
      <c r="AX1394" s="12" t="s">
        <v>76</v>
      </c>
      <c r="AY1394" s="153" t="s">
        <v>375</v>
      </c>
    </row>
    <row r="1395" spans="2:51" s="12" customFormat="1" ht="11.25" x14ac:dyDescent="0.2">
      <c r="B1395" s="151"/>
      <c r="D1395" s="152" t="s">
        <v>384</v>
      </c>
      <c r="E1395" s="153" t="s">
        <v>1</v>
      </c>
      <c r="F1395" s="154" t="s">
        <v>733</v>
      </c>
      <c r="H1395" s="155">
        <v>54</v>
      </c>
      <c r="I1395" s="156"/>
      <c r="L1395" s="151"/>
      <c r="M1395" s="157"/>
      <c r="T1395" s="158"/>
      <c r="AT1395" s="153" t="s">
        <v>384</v>
      </c>
      <c r="AU1395" s="153" t="s">
        <v>83</v>
      </c>
      <c r="AV1395" s="12" t="s">
        <v>85</v>
      </c>
      <c r="AW1395" s="12" t="s">
        <v>32</v>
      </c>
      <c r="AX1395" s="12" t="s">
        <v>76</v>
      </c>
      <c r="AY1395" s="153" t="s">
        <v>375</v>
      </c>
    </row>
    <row r="1396" spans="2:51" s="12" customFormat="1" ht="11.25" x14ac:dyDescent="0.2">
      <c r="B1396" s="151"/>
      <c r="D1396" s="152" t="s">
        <v>384</v>
      </c>
      <c r="E1396" s="153" t="s">
        <v>1</v>
      </c>
      <c r="F1396" s="154" t="s">
        <v>7</v>
      </c>
      <c r="H1396" s="155">
        <v>21</v>
      </c>
      <c r="I1396" s="156"/>
      <c r="L1396" s="151"/>
      <c r="M1396" s="157"/>
      <c r="T1396" s="158"/>
      <c r="AT1396" s="153" t="s">
        <v>384</v>
      </c>
      <c r="AU1396" s="153" t="s">
        <v>83</v>
      </c>
      <c r="AV1396" s="12" t="s">
        <v>85</v>
      </c>
      <c r="AW1396" s="12" t="s">
        <v>32</v>
      </c>
      <c r="AX1396" s="12" t="s">
        <v>76</v>
      </c>
      <c r="AY1396" s="153" t="s">
        <v>375</v>
      </c>
    </row>
    <row r="1397" spans="2:51" s="12" customFormat="1" ht="11.25" x14ac:dyDescent="0.2">
      <c r="B1397" s="151"/>
      <c r="D1397" s="152" t="s">
        <v>384</v>
      </c>
      <c r="E1397" s="153" t="s">
        <v>1</v>
      </c>
      <c r="F1397" s="154" t="s">
        <v>609</v>
      </c>
      <c r="H1397" s="155">
        <v>35</v>
      </c>
      <c r="I1397" s="156"/>
      <c r="L1397" s="151"/>
      <c r="M1397" s="157"/>
      <c r="T1397" s="158"/>
      <c r="AT1397" s="153" t="s">
        <v>384</v>
      </c>
      <c r="AU1397" s="153" t="s">
        <v>83</v>
      </c>
      <c r="AV1397" s="12" t="s">
        <v>85</v>
      </c>
      <c r="AW1397" s="12" t="s">
        <v>32</v>
      </c>
      <c r="AX1397" s="12" t="s">
        <v>76</v>
      </c>
      <c r="AY1397" s="153" t="s">
        <v>375</v>
      </c>
    </row>
    <row r="1398" spans="2:51" s="12" customFormat="1" ht="11.25" x14ac:dyDescent="0.2">
      <c r="B1398" s="151"/>
      <c r="D1398" s="152" t="s">
        <v>384</v>
      </c>
      <c r="E1398" s="153" t="s">
        <v>1</v>
      </c>
      <c r="F1398" s="154" t="s">
        <v>7</v>
      </c>
      <c r="H1398" s="155">
        <v>21</v>
      </c>
      <c r="I1398" s="156"/>
      <c r="L1398" s="151"/>
      <c r="M1398" s="157"/>
      <c r="T1398" s="158"/>
      <c r="AT1398" s="153" t="s">
        <v>384</v>
      </c>
      <c r="AU1398" s="153" t="s">
        <v>83</v>
      </c>
      <c r="AV1398" s="12" t="s">
        <v>85</v>
      </c>
      <c r="AW1398" s="12" t="s">
        <v>32</v>
      </c>
      <c r="AX1398" s="12" t="s">
        <v>76</v>
      </c>
      <c r="AY1398" s="153" t="s">
        <v>375</v>
      </c>
    </row>
    <row r="1399" spans="2:51" s="12" customFormat="1" ht="11.25" x14ac:dyDescent="0.2">
      <c r="B1399" s="151"/>
      <c r="D1399" s="152" t="s">
        <v>384</v>
      </c>
      <c r="E1399" s="153" t="s">
        <v>1</v>
      </c>
      <c r="F1399" s="154" t="s">
        <v>997</v>
      </c>
      <c r="H1399" s="155">
        <v>85</v>
      </c>
      <c r="I1399" s="156"/>
      <c r="L1399" s="151"/>
      <c r="M1399" s="157"/>
      <c r="T1399" s="158"/>
      <c r="AT1399" s="153" t="s">
        <v>384</v>
      </c>
      <c r="AU1399" s="153" t="s">
        <v>83</v>
      </c>
      <c r="AV1399" s="12" t="s">
        <v>85</v>
      </c>
      <c r="AW1399" s="12" t="s">
        <v>32</v>
      </c>
      <c r="AX1399" s="12" t="s">
        <v>76</v>
      </c>
      <c r="AY1399" s="153" t="s">
        <v>375</v>
      </c>
    </row>
    <row r="1400" spans="2:51" s="12" customFormat="1" ht="11.25" x14ac:dyDescent="0.2">
      <c r="B1400" s="151"/>
      <c r="D1400" s="152" t="s">
        <v>384</v>
      </c>
      <c r="E1400" s="153" t="s">
        <v>1</v>
      </c>
      <c r="F1400" s="154" t="s">
        <v>854</v>
      </c>
      <c r="H1400" s="155">
        <v>69</v>
      </c>
      <c r="I1400" s="156"/>
      <c r="L1400" s="151"/>
      <c r="M1400" s="157"/>
      <c r="T1400" s="158"/>
      <c r="AT1400" s="153" t="s">
        <v>384</v>
      </c>
      <c r="AU1400" s="153" t="s">
        <v>83</v>
      </c>
      <c r="AV1400" s="12" t="s">
        <v>85</v>
      </c>
      <c r="AW1400" s="12" t="s">
        <v>32</v>
      </c>
      <c r="AX1400" s="12" t="s">
        <v>76</v>
      </c>
      <c r="AY1400" s="153" t="s">
        <v>375</v>
      </c>
    </row>
    <row r="1401" spans="2:51" s="12" customFormat="1" ht="11.25" x14ac:dyDescent="0.2">
      <c r="B1401" s="151"/>
      <c r="D1401" s="152" t="s">
        <v>384</v>
      </c>
      <c r="E1401" s="153" t="s">
        <v>1</v>
      </c>
      <c r="F1401" s="154" t="s">
        <v>920</v>
      </c>
      <c r="H1401" s="155">
        <v>74</v>
      </c>
      <c r="I1401" s="156"/>
      <c r="L1401" s="151"/>
      <c r="M1401" s="157"/>
      <c r="T1401" s="158"/>
      <c r="AT1401" s="153" t="s">
        <v>384</v>
      </c>
      <c r="AU1401" s="153" t="s">
        <v>83</v>
      </c>
      <c r="AV1401" s="12" t="s">
        <v>85</v>
      </c>
      <c r="AW1401" s="12" t="s">
        <v>32</v>
      </c>
      <c r="AX1401" s="12" t="s">
        <v>76</v>
      </c>
      <c r="AY1401" s="153" t="s">
        <v>375</v>
      </c>
    </row>
    <row r="1402" spans="2:51" s="12" customFormat="1" ht="11.25" x14ac:dyDescent="0.2">
      <c r="B1402" s="151"/>
      <c r="D1402" s="152" t="s">
        <v>384</v>
      </c>
      <c r="E1402" s="153" t="s">
        <v>1</v>
      </c>
      <c r="F1402" s="154" t="s">
        <v>997</v>
      </c>
      <c r="H1402" s="155">
        <v>85</v>
      </c>
      <c r="I1402" s="156"/>
      <c r="L1402" s="151"/>
      <c r="M1402" s="157"/>
      <c r="T1402" s="158"/>
      <c r="AT1402" s="153" t="s">
        <v>384</v>
      </c>
      <c r="AU1402" s="153" t="s">
        <v>83</v>
      </c>
      <c r="AV1402" s="12" t="s">
        <v>85</v>
      </c>
      <c r="AW1402" s="12" t="s">
        <v>32</v>
      </c>
      <c r="AX1402" s="12" t="s">
        <v>76</v>
      </c>
      <c r="AY1402" s="153" t="s">
        <v>375</v>
      </c>
    </row>
    <row r="1403" spans="2:51" s="12" customFormat="1" ht="11.25" x14ac:dyDescent="0.2">
      <c r="B1403" s="151"/>
      <c r="D1403" s="152" t="s">
        <v>384</v>
      </c>
      <c r="E1403" s="153" t="s">
        <v>1</v>
      </c>
      <c r="F1403" s="154" t="s">
        <v>463</v>
      </c>
      <c r="H1403" s="155">
        <v>12</v>
      </c>
      <c r="I1403" s="156"/>
      <c r="L1403" s="151"/>
      <c r="M1403" s="157"/>
      <c r="T1403" s="158"/>
      <c r="AT1403" s="153" t="s">
        <v>384</v>
      </c>
      <c r="AU1403" s="153" t="s">
        <v>83</v>
      </c>
      <c r="AV1403" s="12" t="s">
        <v>85</v>
      </c>
      <c r="AW1403" s="12" t="s">
        <v>32</v>
      </c>
      <c r="AX1403" s="12" t="s">
        <v>76</v>
      </c>
      <c r="AY1403" s="153" t="s">
        <v>375</v>
      </c>
    </row>
    <row r="1404" spans="2:51" s="12" customFormat="1" ht="11.25" x14ac:dyDescent="0.2">
      <c r="B1404" s="151"/>
      <c r="D1404" s="152" t="s">
        <v>384</v>
      </c>
      <c r="E1404" s="153" t="s">
        <v>1</v>
      </c>
      <c r="F1404" s="154" t="s">
        <v>628</v>
      </c>
      <c r="H1404" s="155">
        <v>36</v>
      </c>
      <c r="I1404" s="156"/>
      <c r="L1404" s="151"/>
      <c r="M1404" s="157"/>
      <c r="T1404" s="158"/>
      <c r="AT1404" s="153" t="s">
        <v>384</v>
      </c>
      <c r="AU1404" s="153" t="s">
        <v>83</v>
      </c>
      <c r="AV1404" s="12" t="s">
        <v>85</v>
      </c>
      <c r="AW1404" s="12" t="s">
        <v>32</v>
      </c>
      <c r="AX1404" s="12" t="s">
        <v>76</v>
      </c>
      <c r="AY1404" s="153" t="s">
        <v>375</v>
      </c>
    </row>
    <row r="1405" spans="2:51" s="12" customFormat="1" ht="11.25" x14ac:dyDescent="0.2">
      <c r="B1405" s="151"/>
      <c r="D1405" s="152" t="s">
        <v>384</v>
      </c>
      <c r="E1405" s="153" t="s">
        <v>1</v>
      </c>
      <c r="F1405" s="154" t="s">
        <v>7</v>
      </c>
      <c r="H1405" s="155">
        <v>21</v>
      </c>
      <c r="I1405" s="156"/>
      <c r="L1405" s="151"/>
      <c r="M1405" s="157"/>
      <c r="T1405" s="158"/>
      <c r="AT1405" s="153" t="s">
        <v>384</v>
      </c>
      <c r="AU1405" s="153" t="s">
        <v>83</v>
      </c>
      <c r="AV1405" s="12" t="s">
        <v>85</v>
      </c>
      <c r="AW1405" s="12" t="s">
        <v>32</v>
      </c>
      <c r="AX1405" s="12" t="s">
        <v>76</v>
      </c>
      <c r="AY1405" s="153" t="s">
        <v>375</v>
      </c>
    </row>
    <row r="1406" spans="2:51" s="12" customFormat="1" ht="11.25" x14ac:dyDescent="0.2">
      <c r="B1406" s="151"/>
      <c r="D1406" s="152" t="s">
        <v>384</v>
      </c>
      <c r="E1406" s="153" t="s">
        <v>1</v>
      </c>
      <c r="F1406" s="154" t="s">
        <v>628</v>
      </c>
      <c r="H1406" s="155">
        <v>36</v>
      </c>
      <c r="I1406" s="156"/>
      <c r="L1406" s="151"/>
      <c r="M1406" s="157"/>
      <c r="T1406" s="158"/>
      <c r="AT1406" s="153" t="s">
        <v>384</v>
      </c>
      <c r="AU1406" s="153" t="s">
        <v>83</v>
      </c>
      <c r="AV1406" s="12" t="s">
        <v>85</v>
      </c>
      <c r="AW1406" s="12" t="s">
        <v>32</v>
      </c>
      <c r="AX1406" s="12" t="s">
        <v>76</v>
      </c>
      <c r="AY1406" s="153" t="s">
        <v>375</v>
      </c>
    </row>
    <row r="1407" spans="2:51" s="12" customFormat="1" ht="11.25" x14ac:dyDescent="0.2">
      <c r="B1407" s="151"/>
      <c r="D1407" s="152" t="s">
        <v>384</v>
      </c>
      <c r="E1407" s="153" t="s">
        <v>1</v>
      </c>
      <c r="F1407" s="154" t="s">
        <v>700</v>
      </c>
      <c r="H1407" s="155">
        <v>48</v>
      </c>
      <c r="I1407" s="156"/>
      <c r="L1407" s="151"/>
      <c r="M1407" s="157"/>
      <c r="T1407" s="158"/>
      <c r="AT1407" s="153" t="s">
        <v>384</v>
      </c>
      <c r="AU1407" s="153" t="s">
        <v>83</v>
      </c>
      <c r="AV1407" s="12" t="s">
        <v>85</v>
      </c>
      <c r="AW1407" s="12" t="s">
        <v>32</v>
      </c>
      <c r="AX1407" s="12" t="s">
        <v>76</v>
      </c>
      <c r="AY1407" s="153" t="s">
        <v>375</v>
      </c>
    </row>
    <row r="1408" spans="2:51" s="12" customFormat="1" ht="11.25" x14ac:dyDescent="0.2">
      <c r="B1408" s="151"/>
      <c r="D1408" s="152" t="s">
        <v>384</v>
      </c>
      <c r="E1408" s="153" t="s">
        <v>1</v>
      </c>
      <c r="F1408" s="154" t="s">
        <v>7</v>
      </c>
      <c r="H1408" s="155">
        <v>21</v>
      </c>
      <c r="I1408" s="156"/>
      <c r="L1408" s="151"/>
      <c r="M1408" s="157"/>
      <c r="T1408" s="158"/>
      <c r="AT1408" s="153" t="s">
        <v>384</v>
      </c>
      <c r="AU1408" s="153" t="s">
        <v>83</v>
      </c>
      <c r="AV1408" s="12" t="s">
        <v>85</v>
      </c>
      <c r="AW1408" s="12" t="s">
        <v>32</v>
      </c>
      <c r="AX1408" s="12" t="s">
        <v>76</v>
      </c>
      <c r="AY1408" s="153" t="s">
        <v>375</v>
      </c>
    </row>
    <row r="1409" spans="2:65" s="13" customFormat="1" ht="11.25" x14ac:dyDescent="0.2">
      <c r="B1409" s="159"/>
      <c r="D1409" s="152" t="s">
        <v>384</v>
      </c>
      <c r="E1409" s="160" t="s">
        <v>1</v>
      </c>
      <c r="F1409" s="161" t="s">
        <v>387</v>
      </c>
      <c r="H1409" s="162">
        <v>722</v>
      </c>
      <c r="I1409" s="163"/>
      <c r="L1409" s="159"/>
      <c r="M1409" s="164"/>
      <c r="T1409" s="165"/>
      <c r="AT1409" s="160" t="s">
        <v>384</v>
      </c>
      <c r="AU1409" s="160" t="s">
        <v>83</v>
      </c>
      <c r="AV1409" s="13" t="s">
        <v>382</v>
      </c>
      <c r="AW1409" s="13" t="s">
        <v>32</v>
      </c>
      <c r="AX1409" s="13" t="s">
        <v>83</v>
      </c>
      <c r="AY1409" s="160" t="s">
        <v>375</v>
      </c>
    </row>
    <row r="1410" spans="2:65" s="14" customFormat="1" ht="11.25" x14ac:dyDescent="0.2">
      <c r="B1410" s="166"/>
      <c r="D1410" s="152" t="s">
        <v>384</v>
      </c>
      <c r="E1410" s="167" t="s">
        <v>1</v>
      </c>
      <c r="F1410" s="168" t="s">
        <v>6189</v>
      </c>
      <c r="H1410" s="167" t="s">
        <v>1</v>
      </c>
      <c r="I1410" s="169"/>
      <c r="L1410" s="166"/>
      <c r="M1410" s="170"/>
      <c r="T1410" s="171"/>
      <c r="AT1410" s="167" t="s">
        <v>384</v>
      </c>
      <c r="AU1410" s="167" t="s">
        <v>83</v>
      </c>
      <c r="AV1410" s="14" t="s">
        <v>83</v>
      </c>
      <c r="AW1410" s="14" t="s">
        <v>32</v>
      </c>
      <c r="AX1410" s="14" t="s">
        <v>76</v>
      </c>
      <c r="AY1410" s="167" t="s">
        <v>375</v>
      </c>
    </row>
    <row r="1411" spans="2:65" s="1" customFormat="1" ht="16.5" customHeight="1" x14ac:dyDescent="0.2">
      <c r="B1411" s="32"/>
      <c r="C1411" s="179" t="s">
        <v>1477</v>
      </c>
      <c r="D1411" s="179" t="s">
        <v>657</v>
      </c>
      <c r="E1411" s="180" t="s">
        <v>3346</v>
      </c>
      <c r="F1411" s="181" t="s">
        <v>3347</v>
      </c>
      <c r="G1411" s="182" t="s">
        <v>641</v>
      </c>
      <c r="H1411" s="183">
        <v>23</v>
      </c>
      <c r="I1411" s="184"/>
      <c r="J1411" s="185">
        <f>ROUND(I1411*H1411,2)</f>
        <v>0</v>
      </c>
      <c r="K1411" s="181" t="s">
        <v>381</v>
      </c>
      <c r="L1411" s="186"/>
      <c r="M1411" s="187" t="s">
        <v>1</v>
      </c>
      <c r="N1411" s="188" t="s">
        <v>41</v>
      </c>
      <c r="P1411" s="147">
        <f>O1411*H1411</f>
        <v>0</v>
      </c>
      <c r="Q1411" s="147">
        <v>0</v>
      </c>
      <c r="R1411" s="147">
        <f>Q1411*H1411</f>
        <v>0</v>
      </c>
      <c r="S1411" s="147">
        <v>0</v>
      </c>
      <c r="T1411" s="148">
        <f>S1411*H1411</f>
        <v>0</v>
      </c>
      <c r="AR1411" s="149" t="s">
        <v>424</v>
      </c>
      <c r="AT1411" s="149" t="s">
        <v>657</v>
      </c>
      <c r="AU1411" s="149" t="s">
        <v>83</v>
      </c>
      <c r="AY1411" s="17" t="s">
        <v>375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83</v>
      </c>
      <c r="BK1411" s="150">
        <f>ROUND(I1411*H1411,2)</f>
        <v>0</v>
      </c>
      <c r="BL1411" s="17" t="s">
        <v>382</v>
      </c>
      <c r="BM1411" s="149" t="s">
        <v>6205</v>
      </c>
    </row>
    <row r="1412" spans="2:65" s="12" customFormat="1" ht="11.25" x14ac:dyDescent="0.2">
      <c r="B1412" s="151"/>
      <c r="D1412" s="152" t="s">
        <v>384</v>
      </c>
      <c r="E1412" s="153" t="s">
        <v>1</v>
      </c>
      <c r="F1412" s="154" t="s">
        <v>545</v>
      </c>
      <c r="H1412" s="155">
        <v>23</v>
      </c>
      <c r="I1412" s="156"/>
      <c r="L1412" s="151"/>
      <c r="M1412" s="157"/>
      <c r="T1412" s="158"/>
      <c r="AT1412" s="153" t="s">
        <v>384</v>
      </c>
      <c r="AU1412" s="153" t="s">
        <v>83</v>
      </c>
      <c r="AV1412" s="12" t="s">
        <v>85</v>
      </c>
      <c r="AW1412" s="12" t="s">
        <v>32</v>
      </c>
      <c r="AX1412" s="12" t="s">
        <v>83</v>
      </c>
      <c r="AY1412" s="153" t="s">
        <v>375</v>
      </c>
    </row>
    <row r="1413" spans="2:65" s="14" customFormat="1" ht="11.25" x14ac:dyDescent="0.2">
      <c r="B1413" s="166"/>
      <c r="D1413" s="152" t="s">
        <v>384</v>
      </c>
      <c r="E1413" s="167" t="s">
        <v>1</v>
      </c>
      <c r="F1413" s="168" t="s">
        <v>6189</v>
      </c>
      <c r="H1413" s="167" t="s">
        <v>1</v>
      </c>
      <c r="I1413" s="169"/>
      <c r="L1413" s="166"/>
      <c r="M1413" s="170"/>
      <c r="T1413" s="171"/>
      <c r="AT1413" s="167" t="s">
        <v>384</v>
      </c>
      <c r="AU1413" s="167" t="s">
        <v>83</v>
      </c>
      <c r="AV1413" s="14" t="s">
        <v>83</v>
      </c>
      <c r="AW1413" s="14" t="s">
        <v>32</v>
      </c>
      <c r="AX1413" s="14" t="s">
        <v>76</v>
      </c>
      <c r="AY1413" s="167" t="s">
        <v>375</v>
      </c>
    </row>
    <row r="1414" spans="2:65" s="1" customFormat="1" ht="16.5" customHeight="1" x14ac:dyDescent="0.2">
      <c r="B1414" s="32"/>
      <c r="C1414" s="179" t="s">
        <v>1484</v>
      </c>
      <c r="D1414" s="179" t="s">
        <v>657</v>
      </c>
      <c r="E1414" s="180" t="s">
        <v>3349</v>
      </c>
      <c r="F1414" s="181" t="s">
        <v>3350</v>
      </c>
      <c r="G1414" s="182" t="s">
        <v>641</v>
      </c>
      <c r="H1414" s="183">
        <v>1825</v>
      </c>
      <c r="I1414" s="184"/>
      <c r="J1414" s="185">
        <f>ROUND(I1414*H1414,2)</f>
        <v>0</v>
      </c>
      <c r="K1414" s="181" t="s">
        <v>381</v>
      </c>
      <c r="L1414" s="186"/>
      <c r="M1414" s="187" t="s">
        <v>1</v>
      </c>
      <c r="N1414" s="188" t="s">
        <v>41</v>
      </c>
      <c r="P1414" s="147">
        <f>O1414*H1414</f>
        <v>0</v>
      </c>
      <c r="Q1414" s="147">
        <v>0</v>
      </c>
      <c r="R1414" s="147">
        <f>Q1414*H1414</f>
        <v>0</v>
      </c>
      <c r="S1414" s="147">
        <v>0</v>
      </c>
      <c r="T1414" s="148">
        <f>S1414*H1414</f>
        <v>0</v>
      </c>
      <c r="AR1414" s="149" t="s">
        <v>424</v>
      </c>
      <c r="AT1414" s="149" t="s">
        <v>657</v>
      </c>
      <c r="AU1414" s="149" t="s">
        <v>83</v>
      </c>
      <c r="AY1414" s="17" t="s">
        <v>375</v>
      </c>
      <c r="BE1414" s="150">
        <f>IF(N1414="základní",J1414,0)</f>
        <v>0</v>
      </c>
      <c r="BF1414" s="150">
        <f>IF(N1414="snížená",J1414,0)</f>
        <v>0</v>
      </c>
      <c r="BG1414" s="150">
        <f>IF(N1414="zákl. přenesená",J1414,0)</f>
        <v>0</v>
      </c>
      <c r="BH1414" s="150">
        <f>IF(N1414="sníž. přenesená",J1414,0)</f>
        <v>0</v>
      </c>
      <c r="BI1414" s="150">
        <f>IF(N1414="nulová",J1414,0)</f>
        <v>0</v>
      </c>
      <c r="BJ1414" s="17" t="s">
        <v>83</v>
      </c>
      <c r="BK1414" s="150">
        <f>ROUND(I1414*H1414,2)</f>
        <v>0</v>
      </c>
      <c r="BL1414" s="17" t="s">
        <v>382</v>
      </c>
      <c r="BM1414" s="149" t="s">
        <v>6206</v>
      </c>
    </row>
    <row r="1415" spans="2:65" s="12" customFormat="1" ht="11.25" x14ac:dyDescent="0.2">
      <c r="B1415" s="151"/>
      <c r="D1415" s="152" t="s">
        <v>384</v>
      </c>
      <c r="E1415" s="153" t="s">
        <v>1</v>
      </c>
      <c r="F1415" s="154" t="s">
        <v>696</v>
      </c>
      <c r="H1415" s="155">
        <v>47</v>
      </c>
      <c r="I1415" s="156"/>
      <c r="L1415" s="151"/>
      <c r="M1415" s="157"/>
      <c r="T1415" s="158"/>
      <c r="AT1415" s="153" t="s">
        <v>384</v>
      </c>
      <c r="AU1415" s="153" t="s">
        <v>83</v>
      </c>
      <c r="AV1415" s="12" t="s">
        <v>85</v>
      </c>
      <c r="AW1415" s="12" t="s">
        <v>32</v>
      </c>
      <c r="AX1415" s="12" t="s">
        <v>76</v>
      </c>
      <c r="AY1415" s="153" t="s">
        <v>375</v>
      </c>
    </row>
    <row r="1416" spans="2:65" s="12" customFormat="1" ht="11.25" x14ac:dyDescent="0.2">
      <c r="B1416" s="151"/>
      <c r="D1416" s="152" t="s">
        <v>384</v>
      </c>
      <c r="E1416" s="153" t="s">
        <v>1</v>
      </c>
      <c r="F1416" s="154" t="s">
        <v>1127</v>
      </c>
      <c r="H1416" s="155">
        <v>98</v>
      </c>
      <c r="I1416" s="156"/>
      <c r="L1416" s="151"/>
      <c r="M1416" s="157"/>
      <c r="T1416" s="158"/>
      <c r="AT1416" s="153" t="s">
        <v>384</v>
      </c>
      <c r="AU1416" s="153" t="s">
        <v>83</v>
      </c>
      <c r="AV1416" s="12" t="s">
        <v>85</v>
      </c>
      <c r="AW1416" s="12" t="s">
        <v>32</v>
      </c>
      <c r="AX1416" s="12" t="s">
        <v>76</v>
      </c>
      <c r="AY1416" s="153" t="s">
        <v>375</v>
      </c>
    </row>
    <row r="1417" spans="2:65" s="12" customFormat="1" ht="11.25" x14ac:dyDescent="0.2">
      <c r="B1417" s="151"/>
      <c r="D1417" s="152" t="s">
        <v>384</v>
      </c>
      <c r="E1417" s="153" t="s">
        <v>1</v>
      </c>
      <c r="F1417" s="154" t="s">
        <v>733</v>
      </c>
      <c r="H1417" s="155">
        <v>54</v>
      </c>
      <c r="I1417" s="156"/>
      <c r="L1417" s="151"/>
      <c r="M1417" s="157"/>
      <c r="T1417" s="158"/>
      <c r="AT1417" s="153" t="s">
        <v>384</v>
      </c>
      <c r="AU1417" s="153" t="s">
        <v>83</v>
      </c>
      <c r="AV1417" s="12" t="s">
        <v>85</v>
      </c>
      <c r="AW1417" s="12" t="s">
        <v>32</v>
      </c>
      <c r="AX1417" s="12" t="s">
        <v>76</v>
      </c>
      <c r="AY1417" s="153" t="s">
        <v>375</v>
      </c>
    </row>
    <row r="1418" spans="2:65" s="12" customFormat="1" ht="11.25" x14ac:dyDescent="0.2">
      <c r="B1418" s="151"/>
      <c r="D1418" s="152" t="s">
        <v>384</v>
      </c>
      <c r="E1418" s="153" t="s">
        <v>1</v>
      </c>
      <c r="F1418" s="154" t="s">
        <v>1273</v>
      </c>
      <c r="H1418" s="155">
        <v>124</v>
      </c>
      <c r="I1418" s="156"/>
      <c r="L1418" s="151"/>
      <c r="M1418" s="157"/>
      <c r="T1418" s="158"/>
      <c r="AT1418" s="153" t="s">
        <v>384</v>
      </c>
      <c r="AU1418" s="153" t="s">
        <v>83</v>
      </c>
      <c r="AV1418" s="12" t="s">
        <v>85</v>
      </c>
      <c r="AW1418" s="12" t="s">
        <v>32</v>
      </c>
      <c r="AX1418" s="12" t="s">
        <v>76</v>
      </c>
      <c r="AY1418" s="153" t="s">
        <v>375</v>
      </c>
    </row>
    <row r="1419" spans="2:65" s="12" customFormat="1" ht="11.25" x14ac:dyDescent="0.2">
      <c r="B1419" s="151"/>
      <c r="D1419" s="152" t="s">
        <v>384</v>
      </c>
      <c r="E1419" s="153" t="s">
        <v>1</v>
      </c>
      <c r="F1419" s="154" t="s">
        <v>1285</v>
      </c>
      <c r="H1419" s="155">
        <v>126</v>
      </c>
      <c r="I1419" s="156"/>
      <c r="L1419" s="151"/>
      <c r="M1419" s="157"/>
      <c r="T1419" s="158"/>
      <c r="AT1419" s="153" t="s">
        <v>384</v>
      </c>
      <c r="AU1419" s="153" t="s">
        <v>83</v>
      </c>
      <c r="AV1419" s="12" t="s">
        <v>85</v>
      </c>
      <c r="AW1419" s="12" t="s">
        <v>32</v>
      </c>
      <c r="AX1419" s="12" t="s">
        <v>76</v>
      </c>
      <c r="AY1419" s="153" t="s">
        <v>375</v>
      </c>
    </row>
    <row r="1420" spans="2:65" s="12" customFormat="1" ht="11.25" x14ac:dyDescent="0.2">
      <c r="B1420" s="151"/>
      <c r="D1420" s="152" t="s">
        <v>384</v>
      </c>
      <c r="E1420" s="153" t="s">
        <v>1</v>
      </c>
      <c r="F1420" s="154" t="s">
        <v>473</v>
      </c>
      <c r="H1420" s="155">
        <v>14</v>
      </c>
      <c r="I1420" s="156"/>
      <c r="L1420" s="151"/>
      <c r="M1420" s="157"/>
      <c r="T1420" s="158"/>
      <c r="AT1420" s="153" t="s">
        <v>384</v>
      </c>
      <c r="AU1420" s="153" t="s">
        <v>83</v>
      </c>
      <c r="AV1420" s="12" t="s">
        <v>85</v>
      </c>
      <c r="AW1420" s="12" t="s">
        <v>32</v>
      </c>
      <c r="AX1420" s="12" t="s">
        <v>76</v>
      </c>
      <c r="AY1420" s="153" t="s">
        <v>375</v>
      </c>
    </row>
    <row r="1421" spans="2:65" s="12" customFormat="1" ht="11.25" x14ac:dyDescent="0.2">
      <c r="B1421" s="151"/>
      <c r="D1421" s="152" t="s">
        <v>384</v>
      </c>
      <c r="E1421" s="153" t="s">
        <v>1</v>
      </c>
      <c r="F1421" s="154" t="s">
        <v>778</v>
      </c>
      <c r="H1421" s="155">
        <v>56</v>
      </c>
      <c r="I1421" s="156"/>
      <c r="L1421" s="151"/>
      <c r="M1421" s="157"/>
      <c r="T1421" s="158"/>
      <c r="AT1421" s="153" t="s">
        <v>384</v>
      </c>
      <c r="AU1421" s="153" t="s">
        <v>83</v>
      </c>
      <c r="AV1421" s="12" t="s">
        <v>85</v>
      </c>
      <c r="AW1421" s="12" t="s">
        <v>32</v>
      </c>
      <c r="AX1421" s="12" t="s">
        <v>76</v>
      </c>
      <c r="AY1421" s="153" t="s">
        <v>375</v>
      </c>
    </row>
    <row r="1422" spans="2:65" s="12" customFormat="1" ht="11.25" x14ac:dyDescent="0.2">
      <c r="B1422" s="151"/>
      <c r="D1422" s="152" t="s">
        <v>384</v>
      </c>
      <c r="E1422" s="153" t="s">
        <v>1</v>
      </c>
      <c r="F1422" s="154" t="s">
        <v>700</v>
      </c>
      <c r="H1422" s="155">
        <v>48</v>
      </c>
      <c r="I1422" s="156"/>
      <c r="L1422" s="151"/>
      <c r="M1422" s="157"/>
      <c r="T1422" s="158"/>
      <c r="AT1422" s="153" t="s">
        <v>384</v>
      </c>
      <c r="AU1422" s="153" t="s">
        <v>83</v>
      </c>
      <c r="AV1422" s="12" t="s">
        <v>85</v>
      </c>
      <c r="AW1422" s="12" t="s">
        <v>32</v>
      </c>
      <c r="AX1422" s="12" t="s">
        <v>76</v>
      </c>
      <c r="AY1422" s="153" t="s">
        <v>375</v>
      </c>
    </row>
    <row r="1423" spans="2:65" s="12" customFormat="1" ht="11.25" x14ac:dyDescent="0.2">
      <c r="B1423" s="151"/>
      <c r="D1423" s="152" t="s">
        <v>384</v>
      </c>
      <c r="E1423" s="153" t="s">
        <v>1</v>
      </c>
      <c r="F1423" s="154" t="s">
        <v>692</v>
      </c>
      <c r="H1423" s="155">
        <v>46</v>
      </c>
      <c r="I1423" s="156"/>
      <c r="L1423" s="151"/>
      <c r="M1423" s="157"/>
      <c r="T1423" s="158"/>
      <c r="AT1423" s="153" t="s">
        <v>384</v>
      </c>
      <c r="AU1423" s="153" t="s">
        <v>83</v>
      </c>
      <c r="AV1423" s="12" t="s">
        <v>85</v>
      </c>
      <c r="AW1423" s="12" t="s">
        <v>32</v>
      </c>
      <c r="AX1423" s="12" t="s">
        <v>76</v>
      </c>
      <c r="AY1423" s="153" t="s">
        <v>375</v>
      </c>
    </row>
    <row r="1424" spans="2:65" s="12" customFormat="1" ht="11.25" x14ac:dyDescent="0.2">
      <c r="B1424" s="151"/>
      <c r="D1424" s="152" t="s">
        <v>384</v>
      </c>
      <c r="E1424" s="153" t="s">
        <v>1</v>
      </c>
      <c r="F1424" s="154" t="s">
        <v>7</v>
      </c>
      <c r="H1424" s="155">
        <v>21</v>
      </c>
      <c r="I1424" s="156"/>
      <c r="L1424" s="151"/>
      <c r="M1424" s="157"/>
      <c r="T1424" s="158"/>
      <c r="AT1424" s="153" t="s">
        <v>384</v>
      </c>
      <c r="AU1424" s="153" t="s">
        <v>83</v>
      </c>
      <c r="AV1424" s="12" t="s">
        <v>85</v>
      </c>
      <c r="AW1424" s="12" t="s">
        <v>32</v>
      </c>
      <c r="AX1424" s="12" t="s">
        <v>76</v>
      </c>
      <c r="AY1424" s="153" t="s">
        <v>375</v>
      </c>
    </row>
    <row r="1425" spans="2:51" s="12" customFormat="1" ht="11.25" x14ac:dyDescent="0.2">
      <c r="B1425" s="151"/>
      <c r="D1425" s="152" t="s">
        <v>384</v>
      </c>
      <c r="E1425" s="153" t="s">
        <v>1</v>
      </c>
      <c r="F1425" s="154" t="s">
        <v>1093</v>
      </c>
      <c r="H1425" s="155">
        <v>94</v>
      </c>
      <c r="I1425" s="156"/>
      <c r="L1425" s="151"/>
      <c r="M1425" s="157"/>
      <c r="T1425" s="158"/>
      <c r="AT1425" s="153" t="s">
        <v>384</v>
      </c>
      <c r="AU1425" s="153" t="s">
        <v>83</v>
      </c>
      <c r="AV1425" s="12" t="s">
        <v>85</v>
      </c>
      <c r="AW1425" s="12" t="s">
        <v>32</v>
      </c>
      <c r="AX1425" s="12" t="s">
        <v>76</v>
      </c>
      <c r="AY1425" s="153" t="s">
        <v>375</v>
      </c>
    </row>
    <row r="1426" spans="2:51" s="12" customFormat="1" ht="11.25" x14ac:dyDescent="0.2">
      <c r="B1426" s="151"/>
      <c r="D1426" s="152" t="s">
        <v>384</v>
      </c>
      <c r="E1426" s="153" t="s">
        <v>1</v>
      </c>
      <c r="F1426" s="154" t="s">
        <v>788</v>
      </c>
      <c r="H1426" s="155">
        <v>58</v>
      </c>
      <c r="I1426" s="156"/>
      <c r="L1426" s="151"/>
      <c r="M1426" s="157"/>
      <c r="T1426" s="158"/>
      <c r="AT1426" s="153" t="s">
        <v>384</v>
      </c>
      <c r="AU1426" s="153" t="s">
        <v>83</v>
      </c>
      <c r="AV1426" s="12" t="s">
        <v>85</v>
      </c>
      <c r="AW1426" s="12" t="s">
        <v>32</v>
      </c>
      <c r="AX1426" s="12" t="s">
        <v>76</v>
      </c>
      <c r="AY1426" s="153" t="s">
        <v>375</v>
      </c>
    </row>
    <row r="1427" spans="2:51" s="12" customFormat="1" ht="11.25" x14ac:dyDescent="0.2">
      <c r="B1427" s="151"/>
      <c r="D1427" s="152" t="s">
        <v>384</v>
      </c>
      <c r="E1427" s="153" t="s">
        <v>1</v>
      </c>
      <c r="F1427" s="154" t="s">
        <v>805</v>
      </c>
      <c r="H1427" s="155">
        <v>61</v>
      </c>
      <c r="I1427" s="156"/>
      <c r="L1427" s="151"/>
      <c r="M1427" s="157"/>
      <c r="T1427" s="158"/>
      <c r="AT1427" s="153" t="s">
        <v>384</v>
      </c>
      <c r="AU1427" s="153" t="s">
        <v>83</v>
      </c>
      <c r="AV1427" s="12" t="s">
        <v>85</v>
      </c>
      <c r="AW1427" s="12" t="s">
        <v>32</v>
      </c>
      <c r="AX1427" s="12" t="s">
        <v>76</v>
      </c>
      <c r="AY1427" s="153" t="s">
        <v>375</v>
      </c>
    </row>
    <row r="1428" spans="2:51" s="12" customFormat="1" ht="11.25" x14ac:dyDescent="0.2">
      <c r="B1428" s="151"/>
      <c r="D1428" s="152" t="s">
        <v>384</v>
      </c>
      <c r="E1428" s="153" t="s">
        <v>1</v>
      </c>
      <c r="F1428" s="154" t="s">
        <v>688</v>
      </c>
      <c r="H1428" s="155">
        <v>45</v>
      </c>
      <c r="I1428" s="156"/>
      <c r="L1428" s="151"/>
      <c r="M1428" s="157"/>
      <c r="T1428" s="158"/>
      <c r="AT1428" s="153" t="s">
        <v>384</v>
      </c>
      <c r="AU1428" s="153" t="s">
        <v>83</v>
      </c>
      <c r="AV1428" s="12" t="s">
        <v>85</v>
      </c>
      <c r="AW1428" s="12" t="s">
        <v>32</v>
      </c>
      <c r="AX1428" s="12" t="s">
        <v>76</v>
      </c>
      <c r="AY1428" s="153" t="s">
        <v>375</v>
      </c>
    </row>
    <row r="1429" spans="2:51" s="12" customFormat="1" ht="11.25" x14ac:dyDescent="0.2">
      <c r="B1429" s="151"/>
      <c r="D1429" s="152" t="s">
        <v>384</v>
      </c>
      <c r="E1429" s="153" t="s">
        <v>1</v>
      </c>
      <c r="F1429" s="154" t="s">
        <v>1243</v>
      </c>
      <c r="H1429" s="155">
        <v>120</v>
      </c>
      <c r="I1429" s="156"/>
      <c r="L1429" s="151"/>
      <c r="M1429" s="157"/>
      <c r="T1429" s="158"/>
      <c r="AT1429" s="153" t="s">
        <v>384</v>
      </c>
      <c r="AU1429" s="153" t="s">
        <v>83</v>
      </c>
      <c r="AV1429" s="12" t="s">
        <v>85</v>
      </c>
      <c r="AW1429" s="12" t="s">
        <v>32</v>
      </c>
      <c r="AX1429" s="12" t="s">
        <v>76</v>
      </c>
      <c r="AY1429" s="153" t="s">
        <v>375</v>
      </c>
    </row>
    <row r="1430" spans="2:51" s="12" customFormat="1" ht="11.25" x14ac:dyDescent="0.2">
      <c r="B1430" s="151"/>
      <c r="D1430" s="152" t="s">
        <v>384</v>
      </c>
      <c r="E1430" s="153" t="s">
        <v>1</v>
      </c>
      <c r="F1430" s="154" t="s">
        <v>1327</v>
      </c>
      <c r="H1430" s="155">
        <v>134</v>
      </c>
      <c r="I1430" s="156"/>
      <c r="L1430" s="151"/>
      <c r="M1430" s="157"/>
      <c r="T1430" s="158"/>
      <c r="AT1430" s="153" t="s">
        <v>384</v>
      </c>
      <c r="AU1430" s="153" t="s">
        <v>83</v>
      </c>
      <c r="AV1430" s="12" t="s">
        <v>85</v>
      </c>
      <c r="AW1430" s="12" t="s">
        <v>32</v>
      </c>
      <c r="AX1430" s="12" t="s">
        <v>76</v>
      </c>
      <c r="AY1430" s="153" t="s">
        <v>375</v>
      </c>
    </row>
    <row r="1431" spans="2:51" s="12" customFormat="1" ht="11.25" x14ac:dyDescent="0.2">
      <c r="B1431" s="151"/>
      <c r="D1431" s="152" t="s">
        <v>384</v>
      </c>
      <c r="E1431" s="153" t="s">
        <v>1</v>
      </c>
      <c r="F1431" s="154" t="s">
        <v>1093</v>
      </c>
      <c r="H1431" s="155">
        <v>94</v>
      </c>
      <c r="I1431" s="156"/>
      <c r="L1431" s="151"/>
      <c r="M1431" s="157"/>
      <c r="T1431" s="158"/>
      <c r="AT1431" s="153" t="s">
        <v>384</v>
      </c>
      <c r="AU1431" s="153" t="s">
        <v>83</v>
      </c>
      <c r="AV1431" s="12" t="s">
        <v>85</v>
      </c>
      <c r="AW1431" s="12" t="s">
        <v>32</v>
      </c>
      <c r="AX1431" s="12" t="s">
        <v>76</v>
      </c>
      <c r="AY1431" s="153" t="s">
        <v>375</v>
      </c>
    </row>
    <row r="1432" spans="2:51" s="12" customFormat="1" ht="11.25" x14ac:dyDescent="0.2">
      <c r="B1432" s="151"/>
      <c r="D1432" s="152" t="s">
        <v>384</v>
      </c>
      <c r="E1432" s="153" t="s">
        <v>1</v>
      </c>
      <c r="F1432" s="154" t="s">
        <v>1853</v>
      </c>
      <c r="H1432" s="155">
        <v>232</v>
      </c>
      <c r="I1432" s="156"/>
      <c r="L1432" s="151"/>
      <c r="M1432" s="157"/>
      <c r="T1432" s="158"/>
      <c r="AT1432" s="153" t="s">
        <v>384</v>
      </c>
      <c r="AU1432" s="153" t="s">
        <v>83</v>
      </c>
      <c r="AV1432" s="12" t="s">
        <v>85</v>
      </c>
      <c r="AW1432" s="12" t="s">
        <v>32</v>
      </c>
      <c r="AX1432" s="12" t="s">
        <v>76</v>
      </c>
      <c r="AY1432" s="153" t="s">
        <v>375</v>
      </c>
    </row>
    <row r="1433" spans="2:51" s="12" customFormat="1" ht="11.25" x14ac:dyDescent="0.2">
      <c r="B1433" s="151"/>
      <c r="D1433" s="152" t="s">
        <v>384</v>
      </c>
      <c r="E1433" s="153" t="s">
        <v>1</v>
      </c>
      <c r="F1433" s="154" t="s">
        <v>1141</v>
      </c>
      <c r="H1433" s="155">
        <v>101</v>
      </c>
      <c r="I1433" s="156"/>
      <c r="L1433" s="151"/>
      <c r="M1433" s="157"/>
      <c r="T1433" s="158"/>
      <c r="AT1433" s="153" t="s">
        <v>384</v>
      </c>
      <c r="AU1433" s="153" t="s">
        <v>83</v>
      </c>
      <c r="AV1433" s="12" t="s">
        <v>85</v>
      </c>
      <c r="AW1433" s="12" t="s">
        <v>32</v>
      </c>
      <c r="AX1433" s="12" t="s">
        <v>76</v>
      </c>
      <c r="AY1433" s="153" t="s">
        <v>375</v>
      </c>
    </row>
    <row r="1434" spans="2:51" s="12" customFormat="1" ht="11.25" x14ac:dyDescent="0.2">
      <c r="B1434" s="151"/>
      <c r="D1434" s="152" t="s">
        <v>384</v>
      </c>
      <c r="E1434" s="153" t="s">
        <v>1</v>
      </c>
      <c r="F1434" s="154" t="s">
        <v>778</v>
      </c>
      <c r="H1434" s="155">
        <v>56</v>
      </c>
      <c r="I1434" s="156"/>
      <c r="L1434" s="151"/>
      <c r="M1434" s="157"/>
      <c r="T1434" s="158"/>
      <c r="AT1434" s="153" t="s">
        <v>384</v>
      </c>
      <c r="AU1434" s="153" t="s">
        <v>83</v>
      </c>
      <c r="AV1434" s="12" t="s">
        <v>85</v>
      </c>
      <c r="AW1434" s="12" t="s">
        <v>32</v>
      </c>
      <c r="AX1434" s="12" t="s">
        <v>76</v>
      </c>
      <c r="AY1434" s="153" t="s">
        <v>375</v>
      </c>
    </row>
    <row r="1435" spans="2:51" s="12" customFormat="1" ht="11.25" x14ac:dyDescent="0.2">
      <c r="B1435" s="151"/>
      <c r="D1435" s="152" t="s">
        <v>384</v>
      </c>
      <c r="E1435" s="153" t="s">
        <v>1</v>
      </c>
      <c r="F1435" s="154" t="s">
        <v>573</v>
      </c>
      <c r="H1435" s="155">
        <v>29</v>
      </c>
      <c r="I1435" s="156"/>
      <c r="L1435" s="151"/>
      <c r="M1435" s="157"/>
      <c r="T1435" s="158"/>
      <c r="AT1435" s="153" t="s">
        <v>384</v>
      </c>
      <c r="AU1435" s="153" t="s">
        <v>83</v>
      </c>
      <c r="AV1435" s="12" t="s">
        <v>85</v>
      </c>
      <c r="AW1435" s="12" t="s">
        <v>32</v>
      </c>
      <c r="AX1435" s="12" t="s">
        <v>76</v>
      </c>
      <c r="AY1435" s="153" t="s">
        <v>375</v>
      </c>
    </row>
    <row r="1436" spans="2:51" s="12" customFormat="1" ht="11.25" x14ac:dyDescent="0.2">
      <c r="B1436" s="151"/>
      <c r="D1436" s="152" t="s">
        <v>384</v>
      </c>
      <c r="E1436" s="153" t="s">
        <v>1</v>
      </c>
      <c r="F1436" s="154" t="s">
        <v>463</v>
      </c>
      <c r="H1436" s="155">
        <v>12</v>
      </c>
      <c r="I1436" s="156"/>
      <c r="L1436" s="151"/>
      <c r="M1436" s="157"/>
      <c r="T1436" s="158"/>
      <c r="AT1436" s="153" t="s">
        <v>384</v>
      </c>
      <c r="AU1436" s="153" t="s">
        <v>83</v>
      </c>
      <c r="AV1436" s="12" t="s">
        <v>85</v>
      </c>
      <c r="AW1436" s="12" t="s">
        <v>32</v>
      </c>
      <c r="AX1436" s="12" t="s">
        <v>76</v>
      </c>
      <c r="AY1436" s="153" t="s">
        <v>375</v>
      </c>
    </row>
    <row r="1437" spans="2:51" s="12" customFormat="1" ht="11.25" x14ac:dyDescent="0.2">
      <c r="B1437" s="151"/>
      <c r="D1437" s="152" t="s">
        <v>384</v>
      </c>
      <c r="E1437" s="153" t="s">
        <v>1</v>
      </c>
      <c r="F1437" s="154" t="s">
        <v>93</v>
      </c>
      <c r="H1437" s="155">
        <v>3</v>
      </c>
      <c r="I1437" s="156"/>
      <c r="L1437" s="151"/>
      <c r="M1437" s="157"/>
      <c r="T1437" s="158"/>
      <c r="AT1437" s="153" t="s">
        <v>384</v>
      </c>
      <c r="AU1437" s="153" t="s">
        <v>83</v>
      </c>
      <c r="AV1437" s="12" t="s">
        <v>85</v>
      </c>
      <c r="AW1437" s="12" t="s">
        <v>32</v>
      </c>
      <c r="AX1437" s="12" t="s">
        <v>76</v>
      </c>
      <c r="AY1437" s="153" t="s">
        <v>375</v>
      </c>
    </row>
    <row r="1438" spans="2:51" s="12" customFormat="1" ht="11.25" x14ac:dyDescent="0.2">
      <c r="B1438" s="151"/>
      <c r="D1438" s="152" t="s">
        <v>384</v>
      </c>
      <c r="E1438" s="153" t="s">
        <v>1</v>
      </c>
      <c r="F1438" s="154" t="s">
        <v>1420</v>
      </c>
      <c r="H1438" s="155">
        <v>152</v>
      </c>
      <c r="I1438" s="156"/>
      <c r="L1438" s="151"/>
      <c r="M1438" s="157"/>
      <c r="T1438" s="158"/>
      <c r="AT1438" s="153" t="s">
        <v>384</v>
      </c>
      <c r="AU1438" s="153" t="s">
        <v>83</v>
      </c>
      <c r="AV1438" s="12" t="s">
        <v>85</v>
      </c>
      <c r="AW1438" s="12" t="s">
        <v>32</v>
      </c>
      <c r="AX1438" s="12" t="s">
        <v>76</v>
      </c>
      <c r="AY1438" s="153" t="s">
        <v>375</v>
      </c>
    </row>
    <row r="1439" spans="2:51" s="13" customFormat="1" ht="11.25" x14ac:dyDescent="0.2">
      <c r="B1439" s="159"/>
      <c r="D1439" s="152" t="s">
        <v>384</v>
      </c>
      <c r="E1439" s="160" t="s">
        <v>1</v>
      </c>
      <c r="F1439" s="161" t="s">
        <v>387</v>
      </c>
      <c r="H1439" s="162">
        <v>1825</v>
      </c>
      <c r="I1439" s="163"/>
      <c r="L1439" s="159"/>
      <c r="M1439" s="164"/>
      <c r="T1439" s="165"/>
      <c r="AT1439" s="160" t="s">
        <v>384</v>
      </c>
      <c r="AU1439" s="160" t="s">
        <v>83</v>
      </c>
      <c r="AV1439" s="13" t="s">
        <v>382</v>
      </c>
      <c r="AW1439" s="13" t="s">
        <v>32</v>
      </c>
      <c r="AX1439" s="13" t="s">
        <v>83</v>
      </c>
      <c r="AY1439" s="160" t="s">
        <v>375</v>
      </c>
    </row>
    <row r="1440" spans="2:51" s="14" customFormat="1" ht="11.25" x14ac:dyDescent="0.2">
      <c r="B1440" s="166"/>
      <c r="D1440" s="152" t="s">
        <v>384</v>
      </c>
      <c r="E1440" s="167" t="s">
        <v>1</v>
      </c>
      <c r="F1440" s="168" t="s">
        <v>6189</v>
      </c>
      <c r="H1440" s="167" t="s">
        <v>1</v>
      </c>
      <c r="I1440" s="169"/>
      <c r="L1440" s="166"/>
      <c r="M1440" s="170"/>
      <c r="T1440" s="171"/>
      <c r="AT1440" s="167" t="s">
        <v>384</v>
      </c>
      <c r="AU1440" s="167" t="s">
        <v>83</v>
      </c>
      <c r="AV1440" s="14" t="s">
        <v>83</v>
      </c>
      <c r="AW1440" s="14" t="s">
        <v>32</v>
      </c>
      <c r="AX1440" s="14" t="s">
        <v>76</v>
      </c>
      <c r="AY1440" s="167" t="s">
        <v>375</v>
      </c>
    </row>
    <row r="1441" spans="2:65" s="1" customFormat="1" ht="16.5" customHeight="1" x14ac:dyDescent="0.2">
      <c r="B1441" s="32"/>
      <c r="C1441" s="179" t="s">
        <v>1490</v>
      </c>
      <c r="D1441" s="179" t="s">
        <v>657</v>
      </c>
      <c r="E1441" s="180" t="s">
        <v>3352</v>
      </c>
      <c r="F1441" s="181" t="s">
        <v>3353</v>
      </c>
      <c r="G1441" s="182" t="s">
        <v>641</v>
      </c>
      <c r="H1441" s="183">
        <v>1095</v>
      </c>
      <c r="I1441" s="184"/>
      <c r="J1441" s="185">
        <f>ROUND(I1441*H1441,2)</f>
        <v>0</v>
      </c>
      <c r="K1441" s="181" t="s">
        <v>381</v>
      </c>
      <c r="L1441" s="186"/>
      <c r="M1441" s="187" t="s">
        <v>1</v>
      </c>
      <c r="N1441" s="188" t="s">
        <v>41</v>
      </c>
      <c r="P1441" s="147">
        <f>O1441*H1441</f>
        <v>0</v>
      </c>
      <c r="Q1441" s="147">
        <v>0</v>
      </c>
      <c r="R1441" s="147">
        <f>Q1441*H1441</f>
        <v>0</v>
      </c>
      <c r="S1441" s="147">
        <v>0</v>
      </c>
      <c r="T1441" s="148">
        <f>S1441*H1441</f>
        <v>0</v>
      </c>
      <c r="AR1441" s="149" t="s">
        <v>424</v>
      </c>
      <c r="AT1441" s="149" t="s">
        <v>657</v>
      </c>
      <c r="AU1441" s="149" t="s">
        <v>83</v>
      </c>
      <c r="AY1441" s="17" t="s">
        <v>375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83</v>
      </c>
      <c r="BK1441" s="150">
        <f>ROUND(I1441*H1441,2)</f>
        <v>0</v>
      </c>
      <c r="BL1441" s="17" t="s">
        <v>382</v>
      </c>
      <c r="BM1441" s="149" t="s">
        <v>6207</v>
      </c>
    </row>
    <row r="1442" spans="2:65" s="12" customFormat="1" ht="11.25" x14ac:dyDescent="0.2">
      <c r="B1442" s="151"/>
      <c r="D1442" s="152" t="s">
        <v>384</v>
      </c>
      <c r="E1442" s="153" t="s">
        <v>1</v>
      </c>
      <c r="F1442" s="154" t="s">
        <v>778</v>
      </c>
      <c r="H1442" s="155">
        <v>56</v>
      </c>
      <c r="I1442" s="156"/>
      <c r="L1442" s="151"/>
      <c r="M1442" s="157"/>
      <c r="T1442" s="158"/>
      <c r="AT1442" s="153" t="s">
        <v>384</v>
      </c>
      <c r="AU1442" s="153" t="s">
        <v>83</v>
      </c>
      <c r="AV1442" s="12" t="s">
        <v>85</v>
      </c>
      <c r="AW1442" s="12" t="s">
        <v>32</v>
      </c>
      <c r="AX1442" s="12" t="s">
        <v>76</v>
      </c>
      <c r="AY1442" s="153" t="s">
        <v>375</v>
      </c>
    </row>
    <row r="1443" spans="2:65" s="12" customFormat="1" ht="11.25" x14ac:dyDescent="0.2">
      <c r="B1443" s="151"/>
      <c r="D1443" s="152" t="s">
        <v>384</v>
      </c>
      <c r="E1443" s="153" t="s">
        <v>1</v>
      </c>
      <c r="F1443" s="154" t="s">
        <v>581</v>
      </c>
      <c r="H1443" s="155">
        <v>31</v>
      </c>
      <c r="I1443" s="156"/>
      <c r="L1443" s="151"/>
      <c r="M1443" s="157"/>
      <c r="T1443" s="158"/>
      <c r="AT1443" s="153" t="s">
        <v>384</v>
      </c>
      <c r="AU1443" s="153" t="s">
        <v>83</v>
      </c>
      <c r="AV1443" s="12" t="s">
        <v>85</v>
      </c>
      <c r="AW1443" s="12" t="s">
        <v>32</v>
      </c>
      <c r="AX1443" s="12" t="s">
        <v>76</v>
      </c>
      <c r="AY1443" s="153" t="s">
        <v>375</v>
      </c>
    </row>
    <row r="1444" spans="2:65" s="12" customFormat="1" ht="11.25" x14ac:dyDescent="0.2">
      <c r="B1444" s="151"/>
      <c r="D1444" s="152" t="s">
        <v>384</v>
      </c>
      <c r="E1444" s="153" t="s">
        <v>1</v>
      </c>
      <c r="F1444" s="154" t="s">
        <v>688</v>
      </c>
      <c r="H1444" s="155">
        <v>45</v>
      </c>
      <c r="I1444" s="156"/>
      <c r="L1444" s="151"/>
      <c r="M1444" s="157"/>
      <c r="T1444" s="158"/>
      <c r="AT1444" s="153" t="s">
        <v>384</v>
      </c>
      <c r="AU1444" s="153" t="s">
        <v>83</v>
      </c>
      <c r="AV1444" s="12" t="s">
        <v>85</v>
      </c>
      <c r="AW1444" s="12" t="s">
        <v>32</v>
      </c>
      <c r="AX1444" s="12" t="s">
        <v>76</v>
      </c>
      <c r="AY1444" s="153" t="s">
        <v>375</v>
      </c>
    </row>
    <row r="1445" spans="2:65" s="12" customFormat="1" ht="11.25" x14ac:dyDescent="0.2">
      <c r="B1445" s="151"/>
      <c r="D1445" s="152" t="s">
        <v>384</v>
      </c>
      <c r="E1445" s="153" t="s">
        <v>1</v>
      </c>
      <c r="F1445" s="154" t="s">
        <v>7</v>
      </c>
      <c r="H1445" s="155">
        <v>21</v>
      </c>
      <c r="I1445" s="156"/>
      <c r="L1445" s="151"/>
      <c r="M1445" s="157"/>
      <c r="T1445" s="158"/>
      <c r="AT1445" s="153" t="s">
        <v>384</v>
      </c>
      <c r="AU1445" s="153" t="s">
        <v>83</v>
      </c>
      <c r="AV1445" s="12" t="s">
        <v>85</v>
      </c>
      <c r="AW1445" s="12" t="s">
        <v>32</v>
      </c>
      <c r="AX1445" s="12" t="s">
        <v>76</v>
      </c>
      <c r="AY1445" s="153" t="s">
        <v>375</v>
      </c>
    </row>
    <row r="1446" spans="2:65" s="12" customFormat="1" ht="11.25" x14ac:dyDescent="0.2">
      <c r="B1446" s="151"/>
      <c r="D1446" s="152" t="s">
        <v>384</v>
      </c>
      <c r="E1446" s="153" t="s">
        <v>1</v>
      </c>
      <c r="F1446" s="154" t="s">
        <v>778</v>
      </c>
      <c r="H1446" s="155">
        <v>56</v>
      </c>
      <c r="I1446" s="156"/>
      <c r="L1446" s="151"/>
      <c r="M1446" s="157"/>
      <c r="T1446" s="158"/>
      <c r="AT1446" s="153" t="s">
        <v>384</v>
      </c>
      <c r="AU1446" s="153" t="s">
        <v>83</v>
      </c>
      <c r="AV1446" s="12" t="s">
        <v>85</v>
      </c>
      <c r="AW1446" s="12" t="s">
        <v>32</v>
      </c>
      <c r="AX1446" s="12" t="s">
        <v>76</v>
      </c>
      <c r="AY1446" s="153" t="s">
        <v>375</v>
      </c>
    </row>
    <row r="1447" spans="2:65" s="12" customFormat="1" ht="11.25" x14ac:dyDescent="0.2">
      <c r="B1447" s="151"/>
      <c r="D1447" s="152" t="s">
        <v>384</v>
      </c>
      <c r="E1447" s="153" t="s">
        <v>1</v>
      </c>
      <c r="F1447" s="154" t="s">
        <v>700</v>
      </c>
      <c r="H1447" s="155">
        <v>48</v>
      </c>
      <c r="I1447" s="156"/>
      <c r="L1447" s="151"/>
      <c r="M1447" s="157"/>
      <c r="T1447" s="158"/>
      <c r="AT1447" s="153" t="s">
        <v>384</v>
      </c>
      <c r="AU1447" s="153" t="s">
        <v>83</v>
      </c>
      <c r="AV1447" s="12" t="s">
        <v>85</v>
      </c>
      <c r="AW1447" s="12" t="s">
        <v>32</v>
      </c>
      <c r="AX1447" s="12" t="s">
        <v>76</v>
      </c>
      <c r="AY1447" s="153" t="s">
        <v>375</v>
      </c>
    </row>
    <row r="1448" spans="2:65" s="12" customFormat="1" ht="11.25" x14ac:dyDescent="0.2">
      <c r="B1448" s="151"/>
      <c r="D1448" s="152" t="s">
        <v>384</v>
      </c>
      <c r="E1448" s="153" t="s">
        <v>1</v>
      </c>
      <c r="F1448" s="154" t="s">
        <v>778</v>
      </c>
      <c r="H1448" s="155">
        <v>56</v>
      </c>
      <c r="I1448" s="156"/>
      <c r="L1448" s="151"/>
      <c r="M1448" s="157"/>
      <c r="T1448" s="158"/>
      <c r="AT1448" s="153" t="s">
        <v>384</v>
      </c>
      <c r="AU1448" s="153" t="s">
        <v>83</v>
      </c>
      <c r="AV1448" s="12" t="s">
        <v>85</v>
      </c>
      <c r="AW1448" s="12" t="s">
        <v>32</v>
      </c>
      <c r="AX1448" s="12" t="s">
        <v>76</v>
      </c>
      <c r="AY1448" s="153" t="s">
        <v>375</v>
      </c>
    </row>
    <row r="1449" spans="2:65" s="12" customFormat="1" ht="11.25" x14ac:dyDescent="0.2">
      <c r="B1449" s="151"/>
      <c r="D1449" s="152" t="s">
        <v>384</v>
      </c>
      <c r="E1449" s="153" t="s">
        <v>1</v>
      </c>
      <c r="F1449" s="154" t="s">
        <v>688</v>
      </c>
      <c r="H1449" s="155">
        <v>45</v>
      </c>
      <c r="I1449" s="156"/>
      <c r="L1449" s="151"/>
      <c r="M1449" s="157"/>
      <c r="T1449" s="158"/>
      <c r="AT1449" s="153" t="s">
        <v>384</v>
      </c>
      <c r="AU1449" s="153" t="s">
        <v>83</v>
      </c>
      <c r="AV1449" s="12" t="s">
        <v>85</v>
      </c>
      <c r="AW1449" s="12" t="s">
        <v>32</v>
      </c>
      <c r="AX1449" s="12" t="s">
        <v>76</v>
      </c>
      <c r="AY1449" s="153" t="s">
        <v>375</v>
      </c>
    </row>
    <row r="1450" spans="2:65" s="12" customFormat="1" ht="11.25" x14ac:dyDescent="0.2">
      <c r="B1450" s="151"/>
      <c r="D1450" s="152" t="s">
        <v>384</v>
      </c>
      <c r="E1450" s="153" t="s">
        <v>1</v>
      </c>
      <c r="F1450" s="154" t="s">
        <v>1262</v>
      </c>
      <c r="H1450" s="155">
        <v>123</v>
      </c>
      <c r="I1450" s="156"/>
      <c r="L1450" s="151"/>
      <c r="M1450" s="157"/>
      <c r="T1450" s="158"/>
      <c r="AT1450" s="153" t="s">
        <v>384</v>
      </c>
      <c r="AU1450" s="153" t="s">
        <v>83</v>
      </c>
      <c r="AV1450" s="12" t="s">
        <v>85</v>
      </c>
      <c r="AW1450" s="12" t="s">
        <v>32</v>
      </c>
      <c r="AX1450" s="12" t="s">
        <v>76</v>
      </c>
      <c r="AY1450" s="153" t="s">
        <v>375</v>
      </c>
    </row>
    <row r="1451" spans="2:65" s="12" customFormat="1" ht="11.25" x14ac:dyDescent="0.2">
      <c r="B1451" s="151"/>
      <c r="D1451" s="152" t="s">
        <v>384</v>
      </c>
      <c r="E1451" s="153" t="s">
        <v>1</v>
      </c>
      <c r="F1451" s="154" t="s">
        <v>822</v>
      </c>
      <c r="H1451" s="155">
        <v>64</v>
      </c>
      <c r="I1451" s="156"/>
      <c r="L1451" s="151"/>
      <c r="M1451" s="157"/>
      <c r="T1451" s="158"/>
      <c r="AT1451" s="153" t="s">
        <v>384</v>
      </c>
      <c r="AU1451" s="153" t="s">
        <v>83</v>
      </c>
      <c r="AV1451" s="12" t="s">
        <v>85</v>
      </c>
      <c r="AW1451" s="12" t="s">
        <v>32</v>
      </c>
      <c r="AX1451" s="12" t="s">
        <v>76</v>
      </c>
      <c r="AY1451" s="153" t="s">
        <v>375</v>
      </c>
    </row>
    <row r="1452" spans="2:65" s="12" customFormat="1" ht="11.25" x14ac:dyDescent="0.2">
      <c r="B1452" s="151"/>
      <c r="D1452" s="152" t="s">
        <v>384</v>
      </c>
      <c r="E1452" s="153" t="s">
        <v>1</v>
      </c>
      <c r="F1452" s="154" t="s">
        <v>778</v>
      </c>
      <c r="H1452" s="155">
        <v>56</v>
      </c>
      <c r="I1452" s="156"/>
      <c r="L1452" s="151"/>
      <c r="M1452" s="157"/>
      <c r="T1452" s="158"/>
      <c r="AT1452" s="153" t="s">
        <v>384</v>
      </c>
      <c r="AU1452" s="153" t="s">
        <v>83</v>
      </c>
      <c r="AV1452" s="12" t="s">
        <v>85</v>
      </c>
      <c r="AW1452" s="12" t="s">
        <v>32</v>
      </c>
      <c r="AX1452" s="12" t="s">
        <v>76</v>
      </c>
      <c r="AY1452" s="153" t="s">
        <v>375</v>
      </c>
    </row>
    <row r="1453" spans="2:65" s="12" customFormat="1" ht="11.25" x14ac:dyDescent="0.2">
      <c r="B1453" s="151"/>
      <c r="D1453" s="152" t="s">
        <v>384</v>
      </c>
      <c r="E1453" s="153" t="s">
        <v>1</v>
      </c>
      <c r="F1453" s="154" t="s">
        <v>656</v>
      </c>
      <c r="H1453" s="155">
        <v>41</v>
      </c>
      <c r="I1453" s="156"/>
      <c r="L1453" s="151"/>
      <c r="M1453" s="157"/>
      <c r="T1453" s="158"/>
      <c r="AT1453" s="153" t="s">
        <v>384</v>
      </c>
      <c r="AU1453" s="153" t="s">
        <v>83</v>
      </c>
      <c r="AV1453" s="12" t="s">
        <v>85</v>
      </c>
      <c r="AW1453" s="12" t="s">
        <v>32</v>
      </c>
      <c r="AX1453" s="12" t="s">
        <v>76</v>
      </c>
      <c r="AY1453" s="153" t="s">
        <v>375</v>
      </c>
    </row>
    <row r="1454" spans="2:65" s="12" customFormat="1" ht="11.25" x14ac:dyDescent="0.2">
      <c r="B1454" s="151"/>
      <c r="D1454" s="152" t="s">
        <v>384</v>
      </c>
      <c r="E1454" s="153" t="s">
        <v>1</v>
      </c>
      <c r="F1454" s="154" t="s">
        <v>585</v>
      </c>
      <c r="H1454" s="155">
        <v>32</v>
      </c>
      <c r="I1454" s="156"/>
      <c r="L1454" s="151"/>
      <c r="M1454" s="157"/>
      <c r="T1454" s="158"/>
      <c r="AT1454" s="153" t="s">
        <v>384</v>
      </c>
      <c r="AU1454" s="153" t="s">
        <v>83</v>
      </c>
      <c r="AV1454" s="12" t="s">
        <v>85</v>
      </c>
      <c r="AW1454" s="12" t="s">
        <v>32</v>
      </c>
      <c r="AX1454" s="12" t="s">
        <v>76</v>
      </c>
      <c r="AY1454" s="153" t="s">
        <v>375</v>
      </c>
    </row>
    <row r="1455" spans="2:65" s="12" customFormat="1" ht="11.25" x14ac:dyDescent="0.2">
      <c r="B1455" s="151"/>
      <c r="D1455" s="152" t="s">
        <v>384</v>
      </c>
      <c r="E1455" s="153" t="s">
        <v>1</v>
      </c>
      <c r="F1455" s="154" t="s">
        <v>1093</v>
      </c>
      <c r="H1455" s="155">
        <v>94</v>
      </c>
      <c r="I1455" s="156"/>
      <c r="L1455" s="151"/>
      <c r="M1455" s="157"/>
      <c r="T1455" s="158"/>
      <c r="AT1455" s="153" t="s">
        <v>384</v>
      </c>
      <c r="AU1455" s="153" t="s">
        <v>83</v>
      </c>
      <c r="AV1455" s="12" t="s">
        <v>85</v>
      </c>
      <c r="AW1455" s="12" t="s">
        <v>32</v>
      </c>
      <c r="AX1455" s="12" t="s">
        <v>76</v>
      </c>
      <c r="AY1455" s="153" t="s">
        <v>375</v>
      </c>
    </row>
    <row r="1456" spans="2:65" s="12" customFormat="1" ht="11.25" x14ac:dyDescent="0.2">
      <c r="B1456" s="151"/>
      <c r="D1456" s="152" t="s">
        <v>384</v>
      </c>
      <c r="E1456" s="153" t="s">
        <v>1</v>
      </c>
      <c r="F1456" s="154" t="s">
        <v>634</v>
      </c>
      <c r="H1456" s="155">
        <v>37</v>
      </c>
      <c r="I1456" s="156"/>
      <c r="L1456" s="151"/>
      <c r="M1456" s="157"/>
      <c r="T1456" s="158"/>
      <c r="AT1456" s="153" t="s">
        <v>384</v>
      </c>
      <c r="AU1456" s="153" t="s">
        <v>83</v>
      </c>
      <c r="AV1456" s="12" t="s">
        <v>85</v>
      </c>
      <c r="AW1456" s="12" t="s">
        <v>32</v>
      </c>
      <c r="AX1456" s="12" t="s">
        <v>76</v>
      </c>
      <c r="AY1456" s="153" t="s">
        <v>375</v>
      </c>
    </row>
    <row r="1457" spans="2:65" s="12" customFormat="1" ht="11.25" x14ac:dyDescent="0.2">
      <c r="B1457" s="151"/>
      <c r="D1457" s="152" t="s">
        <v>384</v>
      </c>
      <c r="E1457" s="153" t="s">
        <v>1</v>
      </c>
      <c r="F1457" s="154" t="s">
        <v>947</v>
      </c>
      <c r="H1457" s="155">
        <v>78</v>
      </c>
      <c r="I1457" s="156"/>
      <c r="L1457" s="151"/>
      <c r="M1457" s="157"/>
      <c r="T1457" s="158"/>
      <c r="AT1457" s="153" t="s">
        <v>384</v>
      </c>
      <c r="AU1457" s="153" t="s">
        <v>83</v>
      </c>
      <c r="AV1457" s="12" t="s">
        <v>85</v>
      </c>
      <c r="AW1457" s="12" t="s">
        <v>32</v>
      </c>
      <c r="AX1457" s="12" t="s">
        <v>76</v>
      </c>
      <c r="AY1457" s="153" t="s">
        <v>375</v>
      </c>
    </row>
    <row r="1458" spans="2:65" s="12" customFormat="1" ht="11.25" x14ac:dyDescent="0.2">
      <c r="B1458" s="151"/>
      <c r="D1458" s="152" t="s">
        <v>384</v>
      </c>
      <c r="E1458" s="153" t="s">
        <v>1</v>
      </c>
      <c r="F1458" s="154" t="s">
        <v>1262</v>
      </c>
      <c r="H1458" s="155">
        <v>123</v>
      </c>
      <c r="I1458" s="156"/>
      <c r="L1458" s="151"/>
      <c r="M1458" s="157"/>
      <c r="T1458" s="158"/>
      <c r="AT1458" s="153" t="s">
        <v>384</v>
      </c>
      <c r="AU1458" s="153" t="s">
        <v>83</v>
      </c>
      <c r="AV1458" s="12" t="s">
        <v>85</v>
      </c>
      <c r="AW1458" s="12" t="s">
        <v>32</v>
      </c>
      <c r="AX1458" s="12" t="s">
        <v>76</v>
      </c>
      <c r="AY1458" s="153" t="s">
        <v>375</v>
      </c>
    </row>
    <row r="1459" spans="2:65" s="12" customFormat="1" ht="11.25" x14ac:dyDescent="0.2">
      <c r="B1459" s="151"/>
      <c r="D1459" s="152" t="s">
        <v>384</v>
      </c>
      <c r="E1459" s="153" t="s">
        <v>1</v>
      </c>
      <c r="F1459" s="154" t="s">
        <v>1033</v>
      </c>
      <c r="H1459" s="155">
        <v>89</v>
      </c>
      <c r="I1459" s="156"/>
      <c r="L1459" s="151"/>
      <c r="M1459" s="157"/>
      <c r="T1459" s="158"/>
      <c r="AT1459" s="153" t="s">
        <v>384</v>
      </c>
      <c r="AU1459" s="153" t="s">
        <v>83</v>
      </c>
      <c r="AV1459" s="12" t="s">
        <v>85</v>
      </c>
      <c r="AW1459" s="12" t="s">
        <v>32</v>
      </c>
      <c r="AX1459" s="12" t="s">
        <v>76</v>
      </c>
      <c r="AY1459" s="153" t="s">
        <v>375</v>
      </c>
    </row>
    <row r="1460" spans="2:65" s="13" customFormat="1" ht="11.25" x14ac:dyDescent="0.2">
      <c r="B1460" s="159"/>
      <c r="D1460" s="152" t="s">
        <v>384</v>
      </c>
      <c r="E1460" s="160" t="s">
        <v>1</v>
      </c>
      <c r="F1460" s="161" t="s">
        <v>387</v>
      </c>
      <c r="H1460" s="162">
        <v>1095</v>
      </c>
      <c r="I1460" s="163"/>
      <c r="L1460" s="159"/>
      <c r="M1460" s="164"/>
      <c r="T1460" s="165"/>
      <c r="AT1460" s="160" t="s">
        <v>384</v>
      </c>
      <c r="AU1460" s="160" t="s">
        <v>83</v>
      </c>
      <c r="AV1460" s="13" t="s">
        <v>382</v>
      </c>
      <c r="AW1460" s="13" t="s">
        <v>32</v>
      </c>
      <c r="AX1460" s="13" t="s">
        <v>83</v>
      </c>
      <c r="AY1460" s="160" t="s">
        <v>375</v>
      </c>
    </row>
    <row r="1461" spans="2:65" s="14" customFormat="1" ht="11.25" x14ac:dyDescent="0.2">
      <c r="B1461" s="166"/>
      <c r="D1461" s="152" t="s">
        <v>384</v>
      </c>
      <c r="E1461" s="167" t="s">
        <v>1</v>
      </c>
      <c r="F1461" s="168" t="s">
        <v>6189</v>
      </c>
      <c r="H1461" s="167" t="s">
        <v>1</v>
      </c>
      <c r="I1461" s="169"/>
      <c r="L1461" s="166"/>
      <c r="M1461" s="170"/>
      <c r="T1461" s="171"/>
      <c r="AT1461" s="167" t="s">
        <v>384</v>
      </c>
      <c r="AU1461" s="167" t="s">
        <v>83</v>
      </c>
      <c r="AV1461" s="14" t="s">
        <v>83</v>
      </c>
      <c r="AW1461" s="14" t="s">
        <v>32</v>
      </c>
      <c r="AX1461" s="14" t="s">
        <v>76</v>
      </c>
      <c r="AY1461" s="167" t="s">
        <v>375</v>
      </c>
    </row>
    <row r="1462" spans="2:65" s="1" customFormat="1" ht="16.5" customHeight="1" x14ac:dyDescent="0.2">
      <c r="B1462" s="32"/>
      <c r="C1462" s="179" t="s">
        <v>1495</v>
      </c>
      <c r="D1462" s="179" t="s">
        <v>657</v>
      </c>
      <c r="E1462" s="180" t="s">
        <v>3355</v>
      </c>
      <c r="F1462" s="181" t="s">
        <v>3356</v>
      </c>
      <c r="G1462" s="182" t="s">
        <v>641</v>
      </c>
      <c r="H1462" s="183">
        <v>20</v>
      </c>
      <c r="I1462" s="184"/>
      <c r="J1462" s="185">
        <f>ROUND(I1462*H1462,2)</f>
        <v>0</v>
      </c>
      <c r="K1462" s="181" t="s">
        <v>381</v>
      </c>
      <c r="L1462" s="186"/>
      <c r="M1462" s="187" t="s">
        <v>1</v>
      </c>
      <c r="N1462" s="188" t="s">
        <v>41</v>
      </c>
      <c r="P1462" s="147">
        <f>O1462*H1462</f>
        <v>0</v>
      </c>
      <c r="Q1462" s="147">
        <v>0</v>
      </c>
      <c r="R1462" s="147">
        <f>Q1462*H1462</f>
        <v>0</v>
      </c>
      <c r="S1462" s="147">
        <v>0</v>
      </c>
      <c r="T1462" s="148">
        <f>S1462*H1462</f>
        <v>0</v>
      </c>
      <c r="AR1462" s="149" t="s">
        <v>424</v>
      </c>
      <c r="AT1462" s="149" t="s">
        <v>657</v>
      </c>
      <c r="AU1462" s="149" t="s">
        <v>83</v>
      </c>
      <c r="AY1462" s="17" t="s">
        <v>375</v>
      </c>
      <c r="BE1462" s="150">
        <f>IF(N1462="základní",J1462,0)</f>
        <v>0</v>
      </c>
      <c r="BF1462" s="150">
        <f>IF(N1462="snížená",J1462,0)</f>
        <v>0</v>
      </c>
      <c r="BG1462" s="150">
        <f>IF(N1462="zákl. přenesená",J1462,0)</f>
        <v>0</v>
      </c>
      <c r="BH1462" s="150">
        <f>IF(N1462="sníž. přenesená",J1462,0)</f>
        <v>0</v>
      </c>
      <c r="BI1462" s="150">
        <f>IF(N1462="nulová",J1462,0)</f>
        <v>0</v>
      </c>
      <c r="BJ1462" s="17" t="s">
        <v>83</v>
      </c>
      <c r="BK1462" s="150">
        <f>ROUND(I1462*H1462,2)</f>
        <v>0</v>
      </c>
      <c r="BL1462" s="17" t="s">
        <v>382</v>
      </c>
      <c r="BM1462" s="149" t="s">
        <v>6208</v>
      </c>
    </row>
    <row r="1463" spans="2:65" s="12" customFormat="1" ht="11.25" x14ac:dyDescent="0.2">
      <c r="B1463" s="151"/>
      <c r="D1463" s="152" t="s">
        <v>384</v>
      </c>
      <c r="E1463" s="153" t="s">
        <v>1</v>
      </c>
      <c r="F1463" s="154" t="s">
        <v>529</v>
      </c>
      <c r="H1463" s="155">
        <v>20</v>
      </c>
      <c r="I1463" s="156"/>
      <c r="L1463" s="151"/>
      <c r="M1463" s="157"/>
      <c r="T1463" s="158"/>
      <c r="AT1463" s="153" t="s">
        <v>384</v>
      </c>
      <c r="AU1463" s="153" t="s">
        <v>83</v>
      </c>
      <c r="AV1463" s="12" t="s">
        <v>85</v>
      </c>
      <c r="AW1463" s="12" t="s">
        <v>32</v>
      </c>
      <c r="AX1463" s="12" t="s">
        <v>83</v>
      </c>
      <c r="AY1463" s="153" t="s">
        <v>375</v>
      </c>
    </row>
    <row r="1464" spans="2:65" s="14" customFormat="1" ht="11.25" x14ac:dyDescent="0.2">
      <c r="B1464" s="166"/>
      <c r="D1464" s="152" t="s">
        <v>384</v>
      </c>
      <c r="E1464" s="167" t="s">
        <v>1</v>
      </c>
      <c r="F1464" s="168" t="s">
        <v>6189</v>
      </c>
      <c r="H1464" s="167" t="s">
        <v>1</v>
      </c>
      <c r="I1464" s="169"/>
      <c r="L1464" s="166"/>
      <c r="M1464" s="170"/>
      <c r="T1464" s="171"/>
      <c r="AT1464" s="167" t="s">
        <v>384</v>
      </c>
      <c r="AU1464" s="167" t="s">
        <v>83</v>
      </c>
      <c r="AV1464" s="14" t="s">
        <v>83</v>
      </c>
      <c r="AW1464" s="14" t="s">
        <v>32</v>
      </c>
      <c r="AX1464" s="14" t="s">
        <v>76</v>
      </c>
      <c r="AY1464" s="167" t="s">
        <v>375</v>
      </c>
    </row>
    <row r="1465" spans="2:65" s="1" customFormat="1" ht="16.5" customHeight="1" x14ac:dyDescent="0.2">
      <c r="B1465" s="32"/>
      <c r="C1465" s="179" t="s">
        <v>1501</v>
      </c>
      <c r="D1465" s="179" t="s">
        <v>657</v>
      </c>
      <c r="E1465" s="180" t="s">
        <v>3358</v>
      </c>
      <c r="F1465" s="181" t="s">
        <v>3359</v>
      </c>
      <c r="G1465" s="182" t="s">
        <v>641</v>
      </c>
      <c r="H1465" s="183">
        <v>180</v>
      </c>
      <c r="I1465" s="184"/>
      <c r="J1465" s="185">
        <f>ROUND(I1465*H1465,2)</f>
        <v>0</v>
      </c>
      <c r="K1465" s="181" t="s">
        <v>381</v>
      </c>
      <c r="L1465" s="186"/>
      <c r="M1465" s="187" t="s">
        <v>1</v>
      </c>
      <c r="N1465" s="188" t="s">
        <v>41</v>
      </c>
      <c r="P1465" s="147">
        <f>O1465*H1465</f>
        <v>0</v>
      </c>
      <c r="Q1465" s="147">
        <v>0</v>
      </c>
      <c r="R1465" s="147">
        <f>Q1465*H1465</f>
        <v>0</v>
      </c>
      <c r="S1465" s="147">
        <v>0</v>
      </c>
      <c r="T1465" s="148">
        <f>S1465*H1465</f>
        <v>0</v>
      </c>
      <c r="AR1465" s="149" t="s">
        <v>424</v>
      </c>
      <c r="AT1465" s="149" t="s">
        <v>657</v>
      </c>
      <c r="AU1465" s="149" t="s">
        <v>83</v>
      </c>
      <c r="AY1465" s="17" t="s">
        <v>375</v>
      </c>
      <c r="BE1465" s="150">
        <f>IF(N1465="základní",J1465,0)</f>
        <v>0</v>
      </c>
      <c r="BF1465" s="150">
        <f>IF(N1465="snížená",J1465,0)</f>
        <v>0</v>
      </c>
      <c r="BG1465" s="150">
        <f>IF(N1465="zákl. přenesená",J1465,0)</f>
        <v>0</v>
      </c>
      <c r="BH1465" s="150">
        <f>IF(N1465="sníž. přenesená",J1465,0)</f>
        <v>0</v>
      </c>
      <c r="BI1465" s="150">
        <f>IF(N1465="nulová",J1465,0)</f>
        <v>0</v>
      </c>
      <c r="BJ1465" s="17" t="s">
        <v>83</v>
      </c>
      <c r="BK1465" s="150">
        <f>ROUND(I1465*H1465,2)</f>
        <v>0</v>
      </c>
      <c r="BL1465" s="17" t="s">
        <v>382</v>
      </c>
      <c r="BM1465" s="149" t="s">
        <v>6209</v>
      </c>
    </row>
    <row r="1466" spans="2:65" s="12" customFormat="1" ht="11.25" x14ac:dyDescent="0.2">
      <c r="B1466" s="151"/>
      <c r="D1466" s="152" t="s">
        <v>384</v>
      </c>
      <c r="E1466" s="153" t="s">
        <v>1</v>
      </c>
      <c r="F1466" s="154" t="s">
        <v>650</v>
      </c>
      <c r="H1466" s="155">
        <v>40</v>
      </c>
      <c r="I1466" s="156"/>
      <c r="L1466" s="151"/>
      <c r="M1466" s="157"/>
      <c r="T1466" s="158"/>
      <c r="AT1466" s="153" t="s">
        <v>384</v>
      </c>
      <c r="AU1466" s="153" t="s">
        <v>83</v>
      </c>
      <c r="AV1466" s="12" t="s">
        <v>85</v>
      </c>
      <c r="AW1466" s="12" t="s">
        <v>32</v>
      </c>
      <c r="AX1466" s="12" t="s">
        <v>76</v>
      </c>
      <c r="AY1466" s="153" t="s">
        <v>375</v>
      </c>
    </row>
    <row r="1467" spans="2:65" s="12" customFormat="1" ht="11.25" x14ac:dyDescent="0.2">
      <c r="B1467" s="151"/>
      <c r="D1467" s="152" t="s">
        <v>384</v>
      </c>
      <c r="E1467" s="153" t="s">
        <v>1</v>
      </c>
      <c r="F1467" s="154" t="s">
        <v>650</v>
      </c>
      <c r="H1467" s="155">
        <v>40</v>
      </c>
      <c r="I1467" s="156"/>
      <c r="L1467" s="151"/>
      <c r="M1467" s="157"/>
      <c r="T1467" s="158"/>
      <c r="AT1467" s="153" t="s">
        <v>384</v>
      </c>
      <c r="AU1467" s="153" t="s">
        <v>83</v>
      </c>
      <c r="AV1467" s="12" t="s">
        <v>85</v>
      </c>
      <c r="AW1467" s="12" t="s">
        <v>32</v>
      </c>
      <c r="AX1467" s="12" t="s">
        <v>76</v>
      </c>
      <c r="AY1467" s="153" t="s">
        <v>375</v>
      </c>
    </row>
    <row r="1468" spans="2:65" s="12" customFormat="1" ht="11.25" x14ac:dyDescent="0.2">
      <c r="B1468" s="151"/>
      <c r="D1468" s="152" t="s">
        <v>384</v>
      </c>
      <c r="E1468" s="153" t="s">
        <v>1</v>
      </c>
      <c r="F1468" s="154" t="s">
        <v>799</v>
      </c>
      <c r="H1468" s="155">
        <v>60</v>
      </c>
      <c r="I1468" s="156"/>
      <c r="L1468" s="151"/>
      <c r="M1468" s="157"/>
      <c r="T1468" s="158"/>
      <c r="AT1468" s="153" t="s">
        <v>384</v>
      </c>
      <c r="AU1468" s="153" t="s">
        <v>83</v>
      </c>
      <c r="AV1468" s="12" t="s">
        <v>85</v>
      </c>
      <c r="AW1468" s="12" t="s">
        <v>32</v>
      </c>
      <c r="AX1468" s="12" t="s">
        <v>76</v>
      </c>
      <c r="AY1468" s="153" t="s">
        <v>375</v>
      </c>
    </row>
    <row r="1469" spans="2:65" s="12" customFormat="1" ht="11.25" x14ac:dyDescent="0.2">
      <c r="B1469" s="151"/>
      <c r="D1469" s="152" t="s">
        <v>384</v>
      </c>
      <c r="E1469" s="153" t="s">
        <v>1</v>
      </c>
      <c r="F1469" s="154" t="s">
        <v>650</v>
      </c>
      <c r="H1469" s="155">
        <v>40</v>
      </c>
      <c r="I1469" s="156"/>
      <c r="L1469" s="151"/>
      <c r="M1469" s="157"/>
      <c r="T1469" s="158"/>
      <c r="AT1469" s="153" t="s">
        <v>384</v>
      </c>
      <c r="AU1469" s="153" t="s">
        <v>83</v>
      </c>
      <c r="AV1469" s="12" t="s">
        <v>85</v>
      </c>
      <c r="AW1469" s="12" t="s">
        <v>32</v>
      </c>
      <c r="AX1469" s="12" t="s">
        <v>76</v>
      </c>
      <c r="AY1469" s="153" t="s">
        <v>375</v>
      </c>
    </row>
    <row r="1470" spans="2:65" s="14" customFormat="1" ht="11.25" x14ac:dyDescent="0.2">
      <c r="B1470" s="166"/>
      <c r="D1470" s="152" t="s">
        <v>384</v>
      </c>
      <c r="E1470" s="167" t="s">
        <v>1</v>
      </c>
      <c r="F1470" s="168" t="s">
        <v>6189</v>
      </c>
      <c r="H1470" s="167" t="s">
        <v>1</v>
      </c>
      <c r="I1470" s="169"/>
      <c r="L1470" s="166"/>
      <c r="M1470" s="170"/>
      <c r="T1470" s="171"/>
      <c r="AT1470" s="167" t="s">
        <v>384</v>
      </c>
      <c r="AU1470" s="167" t="s">
        <v>83</v>
      </c>
      <c r="AV1470" s="14" t="s">
        <v>83</v>
      </c>
      <c r="AW1470" s="14" t="s">
        <v>32</v>
      </c>
      <c r="AX1470" s="14" t="s">
        <v>76</v>
      </c>
      <c r="AY1470" s="167" t="s">
        <v>375</v>
      </c>
    </row>
    <row r="1471" spans="2:65" s="13" customFormat="1" ht="11.25" x14ac:dyDescent="0.2">
      <c r="B1471" s="159"/>
      <c r="D1471" s="152" t="s">
        <v>384</v>
      </c>
      <c r="E1471" s="160" t="s">
        <v>1</v>
      </c>
      <c r="F1471" s="161" t="s">
        <v>387</v>
      </c>
      <c r="H1471" s="162">
        <v>180</v>
      </c>
      <c r="I1471" s="163"/>
      <c r="L1471" s="159"/>
      <c r="M1471" s="164"/>
      <c r="T1471" s="165"/>
      <c r="AT1471" s="160" t="s">
        <v>384</v>
      </c>
      <c r="AU1471" s="160" t="s">
        <v>83</v>
      </c>
      <c r="AV1471" s="13" t="s">
        <v>382</v>
      </c>
      <c r="AW1471" s="13" t="s">
        <v>32</v>
      </c>
      <c r="AX1471" s="13" t="s">
        <v>83</v>
      </c>
      <c r="AY1471" s="160" t="s">
        <v>375</v>
      </c>
    </row>
    <row r="1472" spans="2:65" s="1" customFormat="1" ht="24.2" customHeight="1" x14ac:dyDescent="0.2">
      <c r="B1472" s="32"/>
      <c r="C1472" s="179" t="s">
        <v>1509</v>
      </c>
      <c r="D1472" s="179" t="s">
        <v>657</v>
      </c>
      <c r="E1472" s="180" t="s">
        <v>3364</v>
      </c>
      <c r="F1472" s="181" t="s">
        <v>3365</v>
      </c>
      <c r="G1472" s="182" t="s">
        <v>631</v>
      </c>
      <c r="H1472" s="183">
        <v>3</v>
      </c>
      <c r="I1472" s="184"/>
      <c r="J1472" s="185">
        <f>ROUND(I1472*H1472,2)</f>
        <v>0</v>
      </c>
      <c r="K1472" s="181" t="s">
        <v>381</v>
      </c>
      <c r="L1472" s="186"/>
      <c r="M1472" s="187" t="s">
        <v>1</v>
      </c>
      <c r="N1472" s="188" t="s">
        <v>41</v>
      </c>
      <c r="P1472" s="147">
        <f>O1472*H1472</f>
        <v>0</v>
      </c>
      <c r="Q1472" s="147">
        <v>0</v>
      </c>
      <c r="R1472" s="147">
        <f>Q1472*H1472</f>
        <v>0</v>
      </c>
      <c r="S1472" s="147">
        <v>0</v>
      </c>
      <c r="T1472" s="148">
        <f>S1472*H1472</f>
        <v>0</v>
      </c>
      <c r="AR1472" s="149" t="s">
        <v>424</v>
      </c>
      <c r="AT1472" s="149" t="s">
        <v>657</v>
      </c>
      <c r="AU1472" s="149" t="s">
        <v>83</v>
      </c>
      <c r="AY1472" s="17" t="s">
        <v>375</v>
      </c>
      <c r="BE1472" s="150">
        <f>IF(N1472="základní",J1472,0)</f>
        <v>0</v>
      </c>
      <c r="BF1472" s="150">
        <f>IF(N1472="snížená",J1472,0)</f>
        <v>0</v>
      </c>
      <c r="BG1472" s="150">
        <f>IF(N1472="zákl. přenesená",J1472,0)</f>
        <v>0</v>
      </c>
      <c r="BH1472" s="150">
        <f>IF(N1472="sníž. přenesená",J1472,0)</f>
        <v>0</v>
      </c>
      <c r="BI1472" s="150">
        <f>IF(N1472="nulová",J1472,0)</f>
        <v>0</v>
      </c>
      <c r="BJ1472" s="17" t="s">
        <v>83</v>
      </c>
      <c r="BK1472" s="150">
        <f>ROUND(I1472*H1472,2)</f>
        <v>0</v>
      </c>
      <c r="BL1472" s="17" t="s">
        <v>382</v>
      </c>
      <c r="BM1472" s="149" t="s">
        <v>6210</v>
      </c>
    </row>
    <row r="1473" spans="2:65" s="12" customFormat="1" ht="11.25" x14ac:dyDescent="0.2">
      <c r="B1473" s="151"/>
      <c r="D1473" s="152" t="s">
        <v>384</v>
      </c>
      <c r="E1473" s="153" t="s">
        <v>1</v>
      </c>
      <c r="F1473" s="154" t="s">
        <v>83</v>
      </c>
      <c r="H1473" s="155">
        <v>1</v>
      </c>
      <c r="I1473" s="156"/>
      <c r="L1473" s="151"/>
      <c r="M1473" s="157"/>
      <c r="T1473" s="158"/>
      <c r="AT1473" s="153" t="s">
        <v>384</v>
      </c>
      <c r="AU1473" s="153" t="s">
        <v>83</v>
      </c>
      <c r="AV1473" s="12" t="s">
        <v>85</v>
      </c>
      <c r="AW1473" s="12" t="s">
        <v>32</v>
      </c>
      <c r="AX1473" s="12" t="s">
        <v>76</v>
      </c>
      <c r="AY1473" s="153" t="s">
        <v>375</v>
      </c>
    </row>
    <row r="1474" spans="2:65" s="12" customFormat="1" ht="11.25" x14ac:dyDescent="0.2">
      <c r="B1474" s="151"/>
      <c r="D1474" s="152" t="s">
        <v>384</v>
      </c>
      <c r="E1474" s="153" t="s">
        <v>1</v>
      </c>
      <c r="F1474" s="154" t="s">
        <v>83</v>
      </c>
      <c r="H1474" s="155">
        <v>1</v>
      </c>
      <c r="I1474" s="156"/>
      <c r="L1474" s="151"/>
      <c r="M1474" s="157"/>
      <c r="T1474" s="158"/>
      <c r="AT1474" s="153" t="s">
        <v>384</v>
      </c>
      <c r="AU1474" s="153" t="s">
        <v>83</v>
      </c>
      <c r="AV1474" s="12" t="s">
        <v>85</v>
      </c>
      <c r="AW1474" s="12" t="s">
        <v>32</v>
      </c>
      <c r="AX1474" s="12" t="s">
        <v>76</v>
      </c>
      <c r="AY1474" s="153" t="s">
        <v>375</v>
      </c>
    </row>
    <row r="1475" spans="2:65" s="12" customFormat="1" ht="11.25" x14ac:dyDescent="0.2">
      <c r="B1475" s="151"/>
      <c r="D1475" s="152" t="s">
        <v>384</v>
      </c>
      <c r="E1475" s="153" t="s">
        <v>1</v>
      </c>
      <c r="F1475" s="154" t="s">
        <v>83</v>
      </c>
      <c r="H1475" s="155">
        <v>1</v>
      </c>
      <c r="I1475" s="156"/>
      <c r="L1475" s="151"/>
      <c r="M1475" s="157"/>
      <c r="T1475" s="158"/>
      <c r="AT1475" s="153" t="s">
        <v>384</v>
      </c>
      <c r="AU1475" s="153" t="s">
        <v>83</v>
      </c>
      <c r="AV1475" s="12" t="s">
        <v>85</v>
      </c>
      <c r="AW1475" s="12" t="s">
        <v>32</v>
      </c>
      <c r="AX1475" s="12" t="s">
        <v>76</v>
      </c>
      <c r="AY1475" s="153" t="s">
        <v>375</v>
      </c>
    </row>
    <row r="1476" spans="2:65" s="13" customFormat="1" ht="11.25" x14ac:dyDescent="0.2">
      <c r="B1476" s="159"/>
      <c r="D1476" s="152" t="s">
        <v>384</v>
      </c>
      <c r="E1476" s="160" t="s">
        <v>1</v>
      </c>
      <c r="F1476" s="161" t="s">
        <v>387</v>
      </c>
      <c r="H1476" s="162">
        <v>3</v>
      </c>
      <c r="I1476" s="163"/>
      <c r="L1476" s="159"/>
      <c r="M1476" s="164"/>
      <c r="T1476" s="165"/>
      <c r="AT1476" s="160" t="s">
        <v>384</v>
      </c>
      <c r="AU1476" s="160" t="s">
        <v>83</v>
      </c>
      <c r="AV1476" s="13" t="s">
        <v>382</v>
      </c>
      <c r="AW1476" s="13" t="s">
        <v>32</v>
      </c>
      <c r="AX1476" s="13" t="s">
        <v>83</v>
      </c>
      <c r="AY1476" s="160" t="s">
        <v>375</v>
      </c>
    </row>
    <row r="1477" spans="2:65" s="14" customFormat="1" ht="11.25" x14ac:dyDescent="0.2">
      <c r="B1477" s="166"/>
      <c r="D1477" s="152" t="s">
        <v>384</v>
      </c>
      <c r="E1477" s="167" t="s">
        <v>1</v>
      </c>
      <c r="F1477" s="168" t="s">
        <v>6189</v>
      </c>
      <c r="H1477" s="167" t="s">
        <v>1</v>
      </c>
      <c r="I1477" s="169"/>
      <c r="L1477" s="166"/>
      <c r="M1477" s="170"/>
      <c r="T1477" s="171"/>
      <c r="AT1477" s="167" t="s">
        <v>384</v>
      </c>
      <c r="AU1477" s="167" t="s">
        <v>83</v>
      </c>
      <c r="AV1477" s="14" t="s">
        <v>83</v>
      </c>
      <c r="AW1477" s="14" t="s">
        <v>32</v>
      </c>
      <c r="AX1477" s="14" t="s">
        <v>76</v>
      </c>
      <c r="AY1477" s="167" t="s">
        <v>375</v>
      </c>
    </row>
    <row r="1478" spans="2:65" s="1" customFormat="1" ht="16.5" customHeight="1" x14ac:dyDescent="0.2">
      <c r="B1478" s="32"/>
      <c r="C1478" s="179" t="s">
        <v>1517</v>
      </c>
      <c r="D1478" s="179" t="s">
        <v>657</v>
      </c>
      <c r="E1478" s="180" t="s">
        <v>6211</v>
      </c>
      <c r="F1478" s="181" t="s">
        <v>6212</v>
      </c>
      <c r="G1478" s="182" t="s">
        <v>631</v>
      </c>
      <c r="H1478" s="183">
        <v>9</v>
      </c>
      <c r="I1478" s="184"/>
      <c r="J1478" s="185">
        <f>ROUND(I1478*H1478,2)</f>
        <v>0</v>
      </c>
      <c r="K1478" s="181" t="s">
        <v>381</v>
      </c>
      <c r="L1478" s="186"/>
      <c r="M1478" s="187" t="s">
        <v>1</v>
      </c>
      <c r="N1478" s="188" t="s">
        <v>41</v>
      </c>
      <c r="P1478" s="147">
        <f>O1478*H1478</f>
        <v>0</v>
      </c>
      <c r="Q1478" s="147">
        <v>0</v>
      </c>
      <c r="R1478" s="147">
        <f>Q1478*H1478</f>
        <v>0</v>
      </c>
      <c r="S1478" s="147">
        <v>0</v>
      </c>
      <c r="T1478" s="148">
        <f>S1478*H1478</f>
        <v>0</v>
      </c>
      <c r="AR1478" s="149" t="s">
        <v>424</v>
      </c>
      <c r="AT1478" s="149" t="s">
        <v>657</v>
      </c>
      <c r="AU1478" s="149" t="s">
        <v>83</v>
      </c>
      <c r="AY1478" s="17" t="s">
        <v>375</v>
      </c>
      <c r="BE1478" s="150">
        <f>IF(N1478="základní",J1478,0)</f>
        <v>0</v>
      </c>
      <c r="BF1478" s="150">
        <f>IF(N1478="snížená",J1478,0)</f>
        <v>0</v>
      </c>
      <c r="BG1478" s="150">
        <f>IF(N1478="zákl. přenesená",J1478,0)</f>
        <v>0</v>
      </c>
      <c r="BH1478" s="150">
        <f>IF(N1478="sníž. přenesená",J1478,0)</f>
        <v>0</v>
      </c>
      <c r="BI1478" s="150">
        <f>IF(N1478="nulová",J1478,0)</f>
        <v>0</v>
      </c>
      <c r="BJ1478" s="17" t="s">
        <v>83</v>
      </c>
      <c r="BK1478" s="150">
        <f>ROUND(I1478*H1478,2)</f>
        <v>0</v>
      </c>
      <c r="BL1478" s="17" t="s">
        <v>382</v>
      </c>
      <c r="BM1478" s="149" t="s">
        <v>6213</v>
      </c>
    </row>
    <row r="1479" spans="2:65" s="12" customFormat="1" ht="11.25" x14ac:dyDescent="0.2">
      <c r="B1479" s="151"/>
      <c r="D1479" s="152" t="s">
        <v>384</v>
      </c>
      <c r="E1479" s="153" t="s">
        <v>1</v>
      </c>
      <c r="F1479" s="154" t="s">
        <v>93</v>
      </c>
      <c r="H1479" s="155">
        <v>3</v>
      </c>
      <c r="I1479" s="156"/>
      <c r="L1479" s="151"/>
      <c r="M1479" s="157"/>
      <c r="T1479" s="158"/>
      <c r="AT1479" s="153" t="s">
        <v>384</v>
      </c>
      <c r="AU1479" s="153" t="s">
        <v>83</v>
      </c>
      <c r="AV1479" s="12" t="s">
        <v>85</v>
      </c>
      <c r="AW1479" s="12" t="s">
        <v>32</v>
      </c>
      <c r="AX1479" s="12" t="s">
        <v>76</v>
      </c>
      <c r="AY1479" s="153" t="s">
        <v>375</v>
      </c>
    </row>
    <row r="1480" spans="2:65" s="12" customFormat="1" ht="11.25" x14ac:dyDescent="0.2">
      <c r="B1480" s="151"/>
      <c r="D1480" s="152" t="s">
        <v>384</v>
      </c>
      <c r="E1480" s="153" t="s">
        <v>1</v>
      </c>
      <c r="F1480" s="154" t="s">
        <v>93</v>
      </c>
      <c r="H1480" s="155">
        <v>3</v>
      </c>
      <c r="I1480" s="156"/>
      <c r="L1480" s="151"/>
      <c r="M1480" s="157"/>
      <c r="T1480" s="158"/>
      <c r="AT1480" s="153" t="s">
        <v>384</v>
      </c>
      <c r="AU1480" s="153" t="s">
        <v>83</v>
      </c>
      <c r="AV1480" s="12" t="s">
        <v>85</v>
      </c>
      <c r="AW1480" s="12" t="s">
        <v>32</v>
      </c>
      <c r="AX1480" s="12" t="s">
        <v>76</v>
      </c>
      <c r="AY1480" s="153" t="s">
        <v>375</v>
      </c>
    </row>
    <row r="1481" spans="2:65" s="12" customFormat="1" ht="11.25" x14ac:dyDescent="0.2">
      <c r="B1481" s="151"/>
      <c r="D1481" s="152" t="s">
        <v>384</v>
      </c>
      <c r="E1481" s="153" t="s">
        <v>1</v>
      </c>
      <c r="F1481" s="154" t="s">
        <v>93</v>
      </c>
      <c r="H1481" s="155">
        <v>3</v>
      </c>
      <c r="I1481" s="156"/>
      <c r="L1481" s="151"/>
      <c r="M1481" s="157"/>
      <c r="T1481" s="158"/>
      <c r="AT1481" s="153" t="s">
        <v>384</v>
      </c>
      <c r="AU1481" s="153" t="s">
        <v>83</v>
      </c>
      <c r="AV1481" s="12" t="s">
        <v>85</v>
      </c>
      <c r="AW1481" s="12" t="s">
        <v>32</v>
      </c>
      <c r="AX1481" s="12" t="s">
        <v>76</v>
      </c>
      <c r="AY1481" s="153" t="s">
        <v>375</v>
      </c>
    </row>
    <row r="1482" spans="2:65" s="13" customFormat="1" ht="11.25" x14ac:dyDescent="0.2">
      <c r="B1482" s="159"/>
      <c r="D1482" s="152" t="s">
        <v>384</v>
      </c>
      <c r="E1482" s="160" t="s">
        <v>1</v>
      </c>
      <c r="F1482" s="161" t="s">
        <v>387</v>
      </c>
      <c r="H1482" s="162">
        <v>9</v>
      </c>
      <c r="I1482" s="163"/>
      <c r="L1482" s="159"/>
      <c r="M1482" s="164"/>
      <c r="T1482" s="165"/>
      <c r="AT1482" s="160" t="s">
        <v>384</v>
      </c>
      <c r="AU1482" s="160" t="s">
        <v>83</v>
      </c>
      <c r="AV1482" s="13" t="s">
        <v>382</v>
      </c>
      <c r="AW1482" s="13" t="s">
        <v>32</v>
      </c>
      <c r="AX1482" s="13" t="s">
        <v>83</v>
      </c>
      <c r="AY1482" s="160" t="s">
        <v>375</v>
      </c>
    </row>
    <row r="1483" spans="2:65" s="14" customFormat="1" ht="11.25" x14ac:dyDescent="0.2">
      <c r="B1483" s="166"/>
      <c r="D1483" s="152" t="s">
        <v>384</v>
      </c>
      <c r="E1483" s="167" t="s">
        <v>1</v>
      </c>
      <c r="F1483" s="168" t="s">
        <v>6189</v>
      </c>
      <c r="H1483" s="167" t="s">
        <v>1</v>
      </c>
      <c r="I1483" s="169"/>
      <c r="L1483" s="166"/>
      <c r="M1483" s="170"/>
      <c r="T1483" s="171"/>
      <c r="AT1483" s="167" t="s">
        <v>384</v>
      </c>
      <c r="AU1483" s="167" t="s">
        <v>83</v>
      </c>
      <c r="AV1483" s="14" t="s">
        <v>83</v>
      </c>
      <c r="AW1483" s="14" t="s">
        <v>32</v>
      </c>
      <c r="AX1483" s="14" t="s">
        <v>76</v>
      </c>
      <c r="AY1483" s="167" t="s">
        <v>375</v>
      </c>
    </row>
    <row r="1484" spans="2:65" s="1" customFormat="1" ht="16.5" customHeight="1" x14ac:dyDescent="0.2">
      <c r="B1484" s="32"/>
      <c r="C1484" s="179" t="s">
        <v>1523</v>
      </c>
      <c r="D1484" s="179" t="s">
        <v>657</v>
      </c>
      <c r="E1484" s="180" t="s">
        <v>3367</v>
      </c>
      <c r="F1484" s="181" t="s">
        <v>3368</v>
      </c>
      <c r="G1484" s="182" t="s">
        <v>1788</v>
      </c>
      <c r="H1484" s="183">
        <v>33.85</v>
      </c>
      <c r="I1484" s="184"/>
      <c r="J1484" s="185">
        <f>ROUND(I1484*H1484,2)</f>
        <v>0</v>
      </c>
      <c r="K1484" s="181" t="s">
        <v>381</v>
      </c>
      <c r="L1484" s="186"/>
      <c r="M1484" s="187" t="s">
        <v>1</v>
      </c>
      <c r="N1484" s="188" t="s">
        <v>41</v>
      </c>
      <c r="P1484" s="147">
        <f>O1484*H1484</f>
        <v>0</v>
      </c>
      <c r="Q1484" s="147">
        <v>0</v>
      </c>
      <c r="R1484" s="147">
        <f>Q1484*H1484</f>
        <v>0</v>
      </c>
      <c r="S1484" s="147">
        <v>0</v>
      </c>
      <c r="T1484" s="148">
        <f>S1484*H1484</f>
        <v>0</v>
      </c>
      <c r="AR1484" s="149" t="s">
        <v>424</v>
      </c>
      <c r="AT1484" s="149" t="s">
        <v>657</v>
      </c>
      <c r="AU1484" s="149" t="s">
        <v>83</v>
      </c>
      <c r="AY1484" s="17" t="s">
        <v>375</v>
      </c>
      <c r="BE1484" s="150">
        <f>IF(N1484="základní",J1484,0)</f>
        <v>0</v>
      </c>
      <c r="BF1484" s="150">
        <f>IF(N1484="snížená",J1484,0)</f>
        <v>0</v>
      </c>
      <c r="BG1484" s="150">
        <f>IF(N1484="zákl. přenesená",J1484,0)</f>
        <v>0</v>
      </c>
      <c r="BH1484" s="150">
        <f>IF(N1484="sníž. přenesená",J1484,0)</f>
        <v>0</v>
      </c>
      <c r="BI1484" s="150">
        <f>IF(N1484="nulová",J1484,0)</f>
        <v>0</v>
      </c>
      <c r="BJ1484" s="17" t="s">
        <v>83</v>
      </c>
      <c r="BK1484" s="150">
        <f>ROUND(I1484*H1484,2)</f>
        <v>0</v>
      </c>
      <c r="BL1484" s="17" t="s">
        <v>382</v>
      </c>
      <c r="BM1484" s="149" t="s">
        <v>6214</v>
      </c>
    </row>
    <row r="1485" spans="2:65" s="12" customFormat="1" ht="11.25" x14ac:dyDescent="0.2">
      <c r="B1485" s="151"/>
      <c r="D1485" s="152" t="s">
        <v>384</v>
      </c>
      <c r="E1485" s="153" t="s">
        <v>1</v>
      </c>
      <c r="F1485" s="154" t="s">
        <v>6215</v>
      </c>
      <c r="H1485" s="155">
        <v>33.85</v>
      </c>
      <c r="I1485" s="156"/>
      <c r="L1485" s="151"/>
      <c r="M1485" s="157"/>
      <c r="T1485" s="158"/>
      <c r="AT1485" s="153" t="s">
        <v>384</v>
      </c>
      <c r="AU1485" s="153" t="s">
        <v>83</v>
      </c>
      <c r="AV1485" s="12" t="s">
        <v>85</v>
      </c>
      <c r="AW1485" s="12" t="s">
        <v>32</v>
      </c>
      <c r="AX1485" s="12" t="s">
        <v>83</v>
      </c>
      <c r="AY1485" s="153" t="s">
        <v>375</v>
      </c>
    </row>
    <row r="1486" spans="2:65" s="14" customFormat="1" ht="11.25" x14ac:dyDescent="0.2">
      <c r="B1486" s="166"/>
      <c r="D1486" s="152" t="s">
        <v>384</v>
      </c>
      <c r="E1486" s="167" t="s">
        <v>1</v>
      </c>
      <c r="F1486" s="168" t="s">
        <v>6189</v>
      </c>
      <c r="H1486" s="167" t="s">
        <v>1</v>
      </c>
      <c r="I1486" s="169"/>
      <c r="L1486" s="166"/>
      <c r="M1486" s="170"/>
      <c r="T1486" s="171"/>
      <c r="AT1486" s="167" t="s">
        <v>384</v>
      </c>
      <c r="AU1486" s="167" t="s">
        <v>83</v>
      </c>
      <c r="AV1486" s="14" t="s">
        <v>83</v>
      </c>
      <c r="AW1486" s="14" t="s">
        <v>32</v>
      </c>
      <c r="AX1486" s="14" t="s">
        <v>76</v>
      </c>
      <c r="AY1486" s="167" t="s">
        <v>375</v>
      </c>
    </row>
    <row r="1487" spans="2:65" s="1" customFormat="1" ht="16.5" customHeight="1" x14ac:dyDescent="0.2">
      <c r="B1487" s="32"/>
      <c r="C1487" s="179" t="s">
        <v>1539</v>
      </c>
      <c r="D1487" s="179" t="s">
        <v>657</v>
      </c>
      <c r="E1487" s="180" t="s">
        <v>3371</v>
      </c>
      <c r="F1487" s="181" t="s">
        <v>3372</v>
      </c>
      <c r="G1487" s="182" t="s">
        <v>1788</v>
      </c>
      <c r="H1487" s="183">
        <v>12</v>
      </c>
      <c r="I1487" s="184"/>
      <c r="J1487" s="185">
        <f>ROUND(I1487*H1487,2)</f>
        <v>0</v>
      </c>
      <c r="K1487" s="181" t="s">
        <v>381</v>
      </c>
      <c r="L1487" s="186"/>
      <c r="M1487" s="187" t="s">
        <v>1</v>
      </c>
      <c r="N1487" s="188" t="s">
        <v>41</v>
      </c>
      <c r="P1487" s="147">
        <f>O1487*H1487</f>
        <v>0</v>
      </c>
      <c r="Q1487" s="147">
        <v>0</v>
      </c>
      <c r="R1487" s="147">
        <f>Q1487*H1487</f>
        <v>0</v>
      </c>
      <c r="S1487" s="147">
        <v>0</v>
      </c>
      <c r="T1487" s="148">
        <f>S1487*H1487</f>
        <v>0</v>
      </c>
      <c r="AR1487" s="149" t="s">
        <v>424</v>
      </c>
      <c r="AT1487" s="149" t="s">
        <v>657</v>
      </c>
      <c r="AU1487" s="149" t="s">
        <v>83</v>
      </c>
      <c r="AY1487" s="17" t="s">
        <v>375</v>
      </c>
      <c r="BE1487" s="150">
        <f>IF(N1487="základní",J1487,0)</f>
        <v>0</v>
      </c>
      <c r="BF1487" s="150">
        <f>IF(N1487="snížená",J1487,0)</f>
        <v>0</v>
      </c>
      <c r="BG1487" s="150">
        <f>IF(N1487="zákl. přenesená",J1487,0)</f>
        <v>0</v>
      </c>
      <c r="BH1487" s="150">
        <f>IF(N1487="sníž. přenesená",J1487,0)</f>
        <v>0</v>
      </c>
      <c r="BI1487" s="150">
        <f>IF(N1487="nulová",J1487,0)</f>
        <v>0</v>
      </c>
      <c r="BJ1487" s="17" t="s">
        <v>83</v>
      </c>
      <c r="BK1487" s="150">
        <f>ROUND(I1487*H1487,2)</f>
        <v>0</v>
      </c>
      <c r="BL1487" s="17" t="s">
        <v>382</v>
      </c>
      <c r="BM1487" s="149" t="s">
        <v>6216</v>
      </c>
    </row>
    <row r="1488" spans="2:65" s="12" customFormat="1" ht="11.25" x14ac:dyDescent="0.2">
      <c r="B1488" s="151"/>
      <c r="D1488" s="152" t="s">
        <v>384</v>
      </c>
      <c r="E1488" s="153" t="s">
        <v>1</v>
      </c>
      <c r="F1488" s="154" t="s">
        <v>463</v>
      </c>
      <c r="H1488" s="155">
        <v>12</v>
      </c>
      <c r="I1488" s="156"/>
      <c r="L1488" s="151"/>
      <c r="M1488" s="157"/>
      <c r="T1488" s="158"/>
      <c r="AT1488" s="153" t="s">
        <v>384</v>
      </c>
      <c r="AU1488" s="153" t="s">
        <v>83</v>
      </c>
      <c r="AV1488" s="12" t="s">
        <v>85</v>
      </c>
      <c r="AW1488" s="12" t="s">
        <v>32</v>
      </c>
      <c r="AX1488" s="12" t="s">
        <v>83</v>
      </c>
      <c r="AY1488" s="153" t="s">
        <v>375</v>
      </c>
    </row>
    <row r="1489" spans="2:65" s="14" customFormat="1" ht="11.25" x14ac:dyDescent="0.2">
      <c r="B1489" s="166"/>
      <c r="D1489" s="152" t="s">
        <v>384</v>
      </c>
      <c r="E1489" s="167" t="s">
        <v>1</v>
      </c>
      <c r="F1489" s="168" t="s">
        <v>6189</v>
      </c>
      <c r="H1489" s="167" t="s">
        <v>1</v>
      </c>
      <c r="I1489" s="169"/>
      <c r="L1489" s="166"/>
      <c r="M1489" s="170"/>
      <c r="T1489" s="171"/>
      <c r="AT1489" s="167" t="s">
        <v>384</v>
      </c>
      <c r="AU1489" s="167" t="s">
        <v>83</v>
      </c>
      <c r="AV1489" s="14" t="s">
        <v>83</v>
      </c>
      <c r="AW1489" s="14" t="s">
        <v>32</v>
      </c>
      <c r="AX1489" s="14" t="s">
        <v>76</v>
      </c>
      <c r="AY1489" s="167" t="s">
        <v>375</v>
      </c>
    </row>
    <row r="1490" spans="2:65" s="1" customFormat="1" ht="16.5" customHeight="1" x14ac:dyDescent="0.2">
      <c r="B1490" s="32"/>
      <c r="C1490" s="179" t="s">
        <v>1546</v>
      </c>
      <c r="D1490" s="179" t="s">
        <v>657</v>
      </c>
      <c r="E1490" s="180" t="s">
        <v>3374</v>
      </c>
      <c r="F1490" s="181" t="s">
        <v>3375</v>
      </c>
      <c r="G1490" s="182" t="s">
        <v>1788</v>
      </c>
      <c r="H1490" s="183">
        <v>40</v>
      </c>
      <c r="I1490" s="184"/>
      <c r="J1490" s="185">
        <f>ROUND(I1490*H1490,2)</f>
        <v>0</v>
      </c>
      <c r="K1490" s="181" t="s">
        <v>381</v>
      </c>
      <c r="L1490" s="186"/>
      <c r="M1490" s="187" t="s">
        <v>1</v>
      </c>
      <c r="N1490" s="188" t="s">
        <v>41</v>
      </c>
      <c r="P1490" s="147">
        <f>O1490*H1490</f>
        <v>0</v>
      </c>
      <c r="Q1490" s="147">
        <v>0</v>
      </c>
      <c r="R1490" s="147">
        <f>Q1490*H1490</f>
        <v>0</v>
      </c>
      <c r="S1490" s="147">
        <v>0</v>
      </c>
      <c r="T1490" s="148">
        <f>S1490*H1490</f>
        <v>0</v>
      </c>
      <c r="AR1490" s="149" t="s">
        <v>424</v>
      </c>
      <c r="AT1490" s="149" t="s">
        <v>657</v>
      </c>
      <c r="AU1490" s="149" t="s">
        <v>83</v>
      </c>
      <c r="AY1490" s="17" t="s">
        <v>375</v>
      </c>
      <c r="BE1490" s="150">
        <f>IF(N1490="základní",J1490,0)</f>
        <v>0</v>
      </c>
      <c r="BF1490" s="150">
        <f>IF(N1490="snížená",J1490,0)</f>
        <v>0</v>
      </c>
      <c r="BG1490" s="150">
        <f>IF(N1490="zákl. přenesená",J1490,0)</f>
        <v>0</v>
      </c>
      <c r="BH1490" s="150">
        <f>IF(N1490="sníž. přenesená",J1490,0)</f>
        <v>0</v>
      </c>
      <c r="BI1490" s="150">
        <f>IF(N1490="nulová",J1490,0)</f>
        <v>0</v>
      </c>
      <c r="BJ1490" s="17" t="s">
        <v>83</v>
      </c>
      <c r="BK1490" s="150">
        <f>ROUND(I1490*H1490,2)</f>
        <v>0</v>
      </c>
      <c r="BL1490" s="17" t="s">
        <v>382</v>
      </c>
      <c r="BM1490" s="149" t="s">
        <v>6217</v>
      </c>
    </row>
    <row r="1491" spans="2:65" s="12" customFormat="1" ht="11.25" x14ac:dyDescent="0.2">
      <c r="B1491" s="151"/>
      <c r="D1491" s="152" t="s">
        <v>384</v>
      </c>
      <c r="E1491" s="153" t="s">
        <v>1</v>
      </c>
      <c r="F1491" s="154" t="s">
        <v>404</v>
      </c>
      <c r="H1491" s="155">
        <v>5</v>
      </c>
      <c r="I1491" s="156"/>
      <c r="L1491" s="151"/>
      <c r="M1491" s="157"/>
      <c r="T1491" s="158"/>
      <c r="AT1491" s="153" t="s">
        <v>384</v>
      </c>
      <c r="AU1491" s="153" t="s">
        <v>83</v>
      </c>
      <c r="AV1491" s="12" t="s">
        <v>85</v>
      </c>
      <c r="AW1491" s="12" t="s">
        <v>32</v>
      </c>
      <c r="AX1491" s="12" t="s">
        <v>76</v>
      </c>
      <c r="AY1491" s="153" t="s">
        <v>375</v>
      </c>
    </row>
    <row r="1492" spans="2:65" s="12" customFormat="1" ht="11.25" x14ac:dyDescent="0.2">
      <c r="B1492" s="151"/>
      <c r="D1492" s="152" t="s">
        <v>384</v>
      </c>
      <c r="E1492" s="153" t="s">
        <v>1</v>
      </c>
      <c r="F1492" s="154" t="s">
        <v>404</v>
      </c>
      <c r="H1492" s="155">
        <v>5</v>
      </c>
      <c r="I1492" s="156"/>
      <c r="L1492" s="151"/>
      <c r="M1492" s="157"/>
      <c r="T1492" s="158"/>
      <c r="AT1492" s="153" t="s">
        <v>384</v>
      </c>
      <c r="AU1492" s="153" t="s">
        <v>83</v>
      </c>
      <c r="AV1492" s="12" t="s">
        <v>85</v>
      </c>
      <c r="AW1492" s="12" t="s">
        <v>32</v>
      </c>
      <c r="AX1492" s="12" t="s">
        <v>76</v>
      </c>
      <c r="AY1492" s="153" t="s">
        <v>375</v>
      </c>
    </row>
    <row r="1493" spans="2:65" s="12" customFormat="1" ht="11.25" x14ac:dyDescent="0.2">
      <c r="B1493" s="151"/>
      <c r="D1493" s="152" t="s">
        <v>384</v>
      </c>
      <c r="E1493" s="153" t="s">
        <v>1</v>
      </c>
      <c r="F1493" s="154" t="s">
        <v>404</v>
      </c>
      <c r="H1493" s="155">
        <v>5</v>
      </c>
      <c r="I1493" s="156"/>
      <c r="L1493" s="151"/>
      <c r="M1493" s="157"/>
      <c r="T1493" s="158"/>
      <c r="AT1493" s="153" t="s">
        <v>384</v>
      </c>
      <c r="AU1493" s="153" t="s">
        <v>83</v>
      </c>
      <c r="AV1493" s="12" t="s">
        <v>85</v>
      </c>
      <c r="AW1493" s="12" t="s">
        <v>32</v>
      </c>
      <c r="AX1493" s="12" t="s">
        <v>76</v>
      </c>
      <c r="AY1493" s="153" t="s">
        <v>375</v>
      </c>
    </row>
    <row r="1494" spans="2:65" s="12" customFormat="1" ht="11.25" x14ac:dyDescent="0.2">
      <c r="B1494" s="151"/>
      <c r="D1494" s="152" t="s">
        <v>384</v>
      </c>
      <c r="E1494" s="153" t="s">
        <v>1</v>
      </c>
      <c r="F1494" s="154" t="s">
        <v>404</v>
      </c>
      <c r="H1494" s="155">
        <v>5</v>
      </c>
      <c r="I1494" s="156"/>
      <c r="L1494" s="151"/>
      <c r="M1494" s="157"/>
      <c r="T1494" s="158"/>
      <c r="AT1494" s="153" t="s">
        <v>384</v>
      </c>
      <c r="AU1494" s="153" t="s">
        <v>83</v>
      </c>
      <c r="AV1494" s="12" t="s">
        <v>85</v>
      </c>
      <c r="AW1494" s="12" t="s">
        <v>32</v>
      </c>
      <c r="AX1494" s="12" t="s">
        <v>76</v>
      </c>
      <c r="AY1494" s="153" t="s">
        <v>375</v>
      </c>
    </row>
    <row r="1495" spans="2:65" s="12" customFormat="1" ht="11.25" x14ac:dyDescent="0.2">
      <c r="B1495" s="151"/>
      <c r="D1495" s="152" t="s">
        <v>384</v>
      </c>
      <c r="E1495" s="153" t="s">
        <v>1</v>
      </c>
      <c r="F1495" s="154" t="s">
        <v>435</v>
      </c>
      <c r="H1495" s="155">
        <v>10</v>
      </c>
      <c r="I1495" s="156"/>
      <c r="L1495" s="151"/>
      <c r="M1495" s="157"/>
      <c r="T1495" s="158"/>
      <c r="AT1495" s="153" t="s">
        <v>384</v>
      </c>
      <c r="AU1495" s="153" t="s">
        <v>83</v>
      </c>
      <c r="AV1495" s="12" t="s">
        <v>85</v>
      </c>
      <c r="AW1495" s="12" t="s">
        <v>32</v>
      </c>
      <c r="AX1495" s="12" t="s">
        <v>76</v>
      </c>
      <c r="AY1495" s="153" t="s">
        <v>375</v>
      </c>
    </row>
    <row r="1496" spans="2:65" s="12" customFormat="1" ht="11.25" x14ac:dyDescent="0.2">
      <c r="B1496" s="151"/>
      <c r="D1496" s="152" t="s">
        <v>384</v>
      </c>
      <c r="E1496" s="153" t="s">
        <v>1</v>
      </c>
      <c r="F1496" s="154" t="s">
        <v>435</v>
      </c>
      <c r="H1496" s="155">
        <v>10</v>
      </c>
      <c r="I1496" s="156"/>
      <c r="L1496" s="151"/>
      <c r="M1496" s="157"/>
      <c r="T1496" s="158"/>
      <c r="AT1496" s="153" t="s">
        <v>384</v>
      </c>
      <c r="AU1496" s="153" t="s">
        <v>83</v>
      </c>
      <c r="AV1496" s="12" t="s">
        <v>85</v>
      </c>
      <c r="AW1496" s="12" t="s">
        <v>32</v>
      </c>
      <c r="AX1496" s="12" t="s">
        <v>76</v>
      </c>
      <c r="AY1496" s="153" t="s">
        <v>375</v>
      </c>
    </row>
    <row r="1497" spans="2:65" s="13" customFormat="1" ht="11.25" x14ac:dyDescent="0.2">
      <c r="B1497" s="159"/>
      <c r="D1497" s="152" t="s">
        <v>384</v>
      </c>
      <c r="E1497" s="160" t="s">
        <v>1</v>
      </c>
      <c r="F1497" s="161" t="s">
        <v>387</v>
      </c>
      <c r="H1497" s="162">
        <v>40</v>
      </c>
      <c r="I1497" s="163"/>
      <c r="L1497" s="159"/>
      <c r="M1497" s="164"/>
      <c r="T1497" s="165"/>
      <c r="AT1497" s="160" t="s">
        <v>384</v>
      </c>
      <c r="AU1497" s="160" t="s">
        <v>83</v>
      </c>
      <c r="AV1497" s="13" t="s">
        <v>382</v>
      </c>
      <c r="AW1497" s="13" t="s">
        <v>32</v>
      </c>
      <c r="AX1497" s="13" t="s">
        <v>83</v>
      </c>
      <c r="AY1497" s="160" t="s">
        <v>375</v>
      </c>
    </row>
    <row r="1498" spans="2:65" s="14" customFormat="1" ht="11.25" x14ac:dyDescent="0.2">
      <c r="B1498" s="166"/>
      <c r="D1498" s="152" t="s">
        <v>384</v>
      </c>
      <c r="E1498" s="167" t="s">
        <v>1</v>
      </c>
      <c r="F1498" s="168" t="s">
        <v>6189</v>
      </c>
      <c r="H1498" s="167" t="s">
        <v>1</v>
      </c>
      <c r="I1498" s="169"/>
      <c r="L1498" s="166"/>
      <c r="M1498" s="170"/>
      <c r="T1498" s="171"/>
      <c r="AT1498" s="167" t="s">
        <v>384</v>
      </c>
      <c r="AU1498" s="167" t="s">
        <v>83</v>
      </c>
      <c r="AV1498" s="14" t="s">
        <v>83</v>
      </c>
      <c r="AW1498" s="14" t="s">
        <v>32</v>
      </c>
      <c r="AX1498" s="14" t="s">
        <v>76</v>
      </c>
      <c r="AY1498" s="167" t="s">
        <v>375</v>
      </c>
    </row>
    <row r="1499" spans="2:65" s="1" customFormat="1" ht="24.2" customHeight="1" x14ac:dyDescent="0.2">
      <c r="B1499" s="32"/>
      <c r="C1499" s="179" t="s">
        <v>1554</v>
      </c>
      <c r="D1499" s="179" t="s">
        <v>657</v>
      </c>
      <c r="E1499" s="180" t="s">
        <v>3377</v>
      </c>
      <c r="F1499" s="181" t="s">
        <v>3378</v>
      </c>
      <c r="G1499" s="182" t="s">
        <v>631</v>
      </c>
      <c r="H1499" s="183">
        <v>8</v>
      </c>
      <c r="I1499" s="184"/>
      <c r="J1499" s="185">
        <f>ROUND(I1499*H1499,2)</f>
        <v>0</v>
      </c>
      <c r="K1499" s="181" t="s">
        <v>381</v>
      </c>
      <c r="L1499" s="186"/>
      <c r="M1499" s="187" t="s">
        <v>1</v>
      </c>
      <c r="N1499" s="188" t="s">
        <v>41</v>
      </c>
      <c r="P1499" s="147">
        <f>O1499*H1499</f>
        <v>0</v>
      </c>
      <c r="Q1499" s="147">
        <v>0</v>
      </c>
      <c r="R1499" s="147">
        <f>Q1499*H1499</f>
        <v>0</v>
      </c>
      <c r="S1499" s="147">
        <v>0</v>
      </c>
      <c r="T1499" s="148">
        <f>S1499*H1499</f>
        <v>0</v>
      </c>
      <c r="AR1499" s="149" t="s">
        <v>424</v>
      </c>
      <c r="AT1499" s="149" t="s">
        <v>657</v>
      </c>
      <c r="AU1499" s="149" t="s">
        <v>83</v>
      </c>
      <c r="AY1499" s="17" t="s">
        <v>375</v>
      </c>
      <c r="BE1499" s="150">
        <f>IF(N1499="základní",J1499,0)</f>
        <v>0</v>
      </c>
      <c r="BF1499" s="150">
        <f>IF(N1499="snížená",J1499,0)</f>
        <v>0</v>
      </c>
      <c r="BG1499" s="150">
        <f>IF(N1499="zákl. přenesená",J1499,0)</f>
        <v>0</v>
      </c>
      <c r="BH1499" s="150">
        <f>IF(N1499="sníž. přenesená",J1499,0)</f>
        <v>0</v>
      </c>
      <c r="BI1499" s="150">
        <f>IF(N1499="nulová",J1499,0)</f>
        <v>0</v>
      </c>
      <c r="BJ1499" s="17" t="s">
        <v>83</v>
      </c>
      <c r="BK1499" s="150">
        <f>ROUND(I1499*H1499,2)</f>
        <v>0</v>
      </c>
      <c r="BL1499" s="17" t="s">
        <v>382</v>
      </c>
      <c r="BM1499" s="149" t="s">
        <v>6218</v>
      </c>
    </row>
    <row r="1500" spans="2:65" s="12" customFormat="1" ht="11.25" x14ac:dyDescent="0.2">
      <c r="B1500" s="151"/>
      <c r="D1500" s="152" t="s">
        <v>384</v>
      </c>
      <c r="E1500" s="153" t="s">
        <v>1</v>
      </c>
      <c r="F1500" s="154" t="s">
        <v>85</v>
      </c>
      <c r="H1500" s="155">
        <v>2</v>
      </c>
      <c r="I1500" s="156"/>
      <c r="L1500" s="151"/>
      <c r="M1500" s="157"/>
      <c r="T1500" s="158"/>
      <c r="AT1500" s="153" t="s">
        <v>384</v>
      </c>
      <c r="AU1500" s="153" t="s">
        <v>83</v>
      </c>
      <c r="AV1500" s="12" t="s">
        <v>85</v>
      </c>
      <c r="AW1500" s="12" t="s">
        <v>32</v>
      </c>
      <c r="AX1500" s="12" t="s">
        <v>76</v>
      </c>
      <c r="AY1500" s="153" t="s">
        <v>375</v>
      </c>
    </row>
    <row r="1501" spans="2:65" s="12" customFormat="1" ht="11.25" x14ac:dyDescent="0.2">
      <c r="B1501" s="151"/>
      <c r="D1501" s="152" t="s">
        <v>384</v>
      </c>
      <c r="E1501" s="153" t="s">
        <v>1</v>
      </c>
      <c r="F1501" s="154" t="s">
        <v>85</v>
      </c>
      <c r="H1501" s="155">
        <v>2</v>
      </c>
      <c r="I1501" s="156"/>
      <c r="L1501" s="151"/>
      <c r="M1501" s="157"/>
      <c r="T1501" s="158"/>
      <c r="AT1501" s="153" t="s">
        <v>384</v>
      </c>
      <c r="AU1501" s="153" t="s">
        <v>83</v>
      </c>
      <c r="AV1501" s="12" t="s">
        <v>85</v>
      </c>
      <c r="AW1501" s="12" t="s">
        <v>32</v>
      </c>
      <c r="AX1501" s="12" t="s">
        <v>76</v>
      </c>
      <c r="AY1501" s="153" t="s">
        <v>375</v>
      </c>
    </row>
    <row r="1502" spans="2:65" s="12" customFormat="1" ht="11.25" x14ac:dyDescent="0.2">
      <c r="B1502" s="151"/>
      <c r="D1502" s="152" t="s">
        <v>384</v>
      </c>
      <c r="E1502" s="153" t="s">
        <v>1</v>
      </c>
      <c r="F1502" s="154" t="s">
        <v>85</v>
      </c>
      <c r="H1502" s="155">
        <v>2</v>
      </c>
      <c r="I1502" s="156"/>
      <c r="L1502" s="151"/>
      <c r="M1502" s="157"/>
      <c r="T1502" s="158"/>
      <c r="AT1502" s="153" t="s">
        <v>384</v>
      </c>
      <c r="AU1502" s="153" t="s">
        <v>83</v>
      </c>
      <c r="AV1502" s="12" t="s">
        <v>85</v>
      </c>
      <c r="AW1502" s="12" t="s">
        <v>32</v>
      </c>
      <c r="AX1502" s="12" t="s">
        <v>76</v>
      </c>
      <c r="AY1502" s="153" t="s">
        <v>375</v>
      </c>
    </row>
    <row r="1503" spans="2:65" s="12" customFormat="1" ht="11.25" x14ac:dyDescent="0.2">
      <c r="B1503" s="151"/>
      <c r="D1503" s="152" t="s">
        <v>384</v>
      </c>
      <c r="E1503" s="153" t="s">
        <v>1</v>
      </c>
      <c r="F1503" s="154" t="s">
        <v>85</v>
      </c>
      <c r="H1503" s="155">
        <v>2</v>
      </c>
      <c r="I1503" s="156"/>
      <c r="L1503" s="151"/>
      <c r="M1503" s="157"/>
      <c r="T1503" s="158"/>
      <c r="AT1503" s="153" t="s">
        <v>384</v>
      </c>
      <c r="AU1503" s="153" t="s">
        <v>83</v>
      </c>
      <c r="AV1503" s="12" t="s">
        <v>85</v>
      </c>
      <c r="AW1503" s="12" t="s">
        <v>32</v>
      </c>
      <c r="AX1503" s="12" t="s">
        <v>76</v>
      </c>
      <c r="AY1503" s="153" t="s">
        <v>375</v>
      </c>
    </row>
    <row r="1504" spans="2:65" s="13" customFormat="1" ht="11.25" x14ac:dyDescent="0.2">
      <c r="B1504" s="159"/>
      <c r="D1504" s="152" t="s">
        <v>384</v>
      </c>
      <c r="E1504" s="160" t="s">
        <v>1</v>
      </c>
      <c r="F1504" s="161" t="s">
        <v>387</v>
      </c>
      <c r="H1504" s="162">
        <v>8</v>
      </c>
      <c r="I1504" s="163"/>
      <c r="L1504" s="159"/>
      <c r="M1504" s="164"/>
      <c r="T1504" s="165"/>
      <c r="AT1504" s="160" t="s">
        <v>384</v>
      </c>
      <c r="AU1504" s="160" t="s">
        <v>83</v>
      </c>
      <c r="AV1504" s="13" t="s">
        <v>382</v>
      </c>
      <c r="AW1504" s="13" t="s">
        <v>32</v>
      </c>
      <c r="AX1504" s="13" t="s">
        <v>83</v>
      </c>
      <c r="AY1504" s="160" t="s">
        <v>375</v>
      </c>
    </row>
    <row r="1505" spans="2:65" s="14" customFormat="1" ht="11.25" x14ac:dyDescent="0.2">
      <c r="B1505" s="166"/>
      <c r="D1505" s="152" t="s">
        <v>384</v>
      </c>
      <c r="E1505" s="167" t="s">
        <v>1</v>
      </c>
      <c r="F1505" s="168" t="s">
        <v>6189</v>
      </c>
      <c r="H1505" s="167" t="s">
        <v>1</v>
      </c>
      <c r="I1505" s="169"/>
      <c r="L1505" s="166"/>
      <c r="M1505" s="170"/>
      <c r="T1505" s="171"/>
      <c r="AT1505" s="167" t="s">
        <v>384</v>
      </c>
      <c r="AU1505" s="167" t="s">
        <v>83</v>
      </c>
      <c r="AV1505" s="14" t="s">
        <v>83</v>
      </c>
      <c r="AW1505" s="14" t="s">
        <v>32</v>
      </c>
      <c r="AX1505" s="14" t="s">
        <v>76</v>
      </c>
      <c r="AY1505" s="167" t="s">
        <v>375</v>
      </c>
    </row>
    <row r="1506" spans="2:65" s="1" customFormat="1" ht="16.5" customHeight="1" x14ac:dyDescent="0.2">
      <c r="B1506" s="32"/>
      <c r="C1506" s="179" t="s">
        <v>1560</v>
      </c>
      <c r="D1506" s="179" t="s">
        <v>657</v>
      </c>
      <c r="E1506" s="180" t="s">
        <v>3380</v>
      </c>
      <c r="F1506" s="181" t="s">
        <v>3381</v>
      </c>
      <c r="G1506" s="182" t="s">
        <v>641</v>
      </c>
      <c r="H1506" s="183">
        <v>15</v>
      </c>
      <c r="I1506" s="184"/>
      <c r="J1506" s="185">
        <f>ROUND(I1506*H1506,2)</f>
        <v>0</v>
      </c>
      <c r="K1506" s="181" t="s">
        <v>381</v>
      </c>
      <c r="L1506" s="186"/>
      <c r="M1506" s="187" t="s">
        <v>1</v>
      </c>
      <c r="N1506" s="188" t="s">
        <v>41</v>
      </c>
      <c r="P1506" s="147">
        <f>O1506*H1506</f>
        <v>0</v>
      </c>
      <c r="Q1506" s="147">
        <v>0</v>
      </c>
      <c r="R1506" s="147">
        <f>Q1506*H1506</f>
        <v>0</v>
      </c>
      <c r="S1506" s="147">
        <v>0</v>
      </c>
      <c r="T1506" s="148">
        <f>S1506*H1506</f>
        <v>0</v>
      </c>
      <c r="AR1506" s="149" t="s">
        <v>424</v>
      </c>
      <c r="AT1506" s="149" t="s">
        <v>657</v>
      </c>
      <c r="AU1506" s="149" t="s">
        <v>83</v>
      </c>
      <c r="AY1506" s="17" t="s">
        <v>375</v>
      </c>
      <c r="BE1506" s="150">
        <f>IF(N1506="základní",J1506,0)</f>
        <v>0</v>
      </c>
      <c r="BF1506" s="150">
        <f>IF(N1506="snížená",J1506,0)</f>
        <v>0</v>
      </c>
      <c r="BG1506" s="150">
        <f>IF(N1506="zákl. přenesená",J1506,0)</f>
        <v>0</v>
      </c>
      <c r="BH1506" s="150">
        <f>IF(N1506="sníž. přenesená",J1506,0)</f>
        <v>0</v>
      </c>
      <c r="BI1506" s="150">
        <f>IF(N1506="nulová",J1506,0)</f>
        <v>0</v>
      </c>
      <c r="BJ1506" s="17" t="s">
        <v>83</v>
      </c>
      <c r="BK1506" s="150">
        <f>ROUND(I1506*H1506,2)</f>
        <v>0</v>
      </c>
      <c r="BL1506" s="17" t="s">
        <v>382</v>
      </c>
      <c r="BM1506" s="149" t="s">
        <v>6219</v>
      </c>
    </row>
    <row r="1507" spans="2:65" s="12" customFormat="1" ht="11.25" x14ac:dyDescent="0.2">
      <c r="B1507" s="151"/>
      <c r="D1507" s="152" t="s">
        <v>384</v>
      </c>
      <c r="E1507" s="153" t="s">
        <v>1</v>
      </c>
      <c r="F1507" s="154" t="s">
        <v>8</v>
      </c>
      <c r="H1507" s="155">
        <v>15</v>
      </c>
      <c r="I1507" s="156"/>
      <c r="L1507" s="151"/>
      <c r="M1507" s="157"/>
      <c r="T1507" s="158"/>
      <c r="AT1507" s="153" t="s">
        <v>384</v>
      </c>
      <c r="AU1507" s="153" t="s">
        <v>83</v>
      </c>
      <c r="AV1507" s="12" t="s">
        <v>85</v>
      </c>
      <c r="AW1507" s="12" t="s">
        <v>32</v>
      </c>
      <c r="AX1507" s="12" t="s">
        <v>83</v>
      </c>
      <c r="AY1507" s="153" t="s">
        <v>375</v>
      </c>
    </row>
    <row r="1508" spans="2:65" s="14" customFormat="1" ht="11.25" x14ac:dyDescent="0.2">
      <c r="B1508" s="166"/>
      <c r="D1508" s="152" t="s">
        <v>384</v>
      </c>
      <c r="E1508" s="167" t="s">
        <v>1</v>
      </c>
      <c r="F1508" s="168" t="s">
        <v>6189</v>
      </c>
      <c r="H1508" s="167" t="s">
        <v>1</v>
      </c>
      <c r="I1508" s="169"/>
      <c r="L1508" s="166"/>
      <c r="M1508" s="170"/>
      <c r="T1508" s="171"/>
      <c r="AT1508" s="167" t="s">
        <v>384</v>
      </c>
      <c r="AU1508" s="167" t="s">
        <v>83</v>
      </c>
      <c r="AV1508" s="14" t="s">
        <v>83</v>
      </c>
      <c r="AW1508" s="14" t="s">
        <v>32</v>
      </c>
      <c r="AX1508" s="14" t="s">
        <v>76</v>
      </c>
      <c r="AY1508" s="167" t="s">
        <v>375</v>
      </c>
    </row>
    <row r="1509" spans="2:65" s="1" customFormat="1" ht="66.75" customHeight="1" x14ac:dyDescent="0.2">
      <c r="B1509" s="32"/>
      <c r="C1509" s="179" t="s">
        <v>1565</v>
      </c>
      <c r="D1509" s="179" t="s">
        <v>657</v>
      </c>
      <c r="E1509" s="180" t="s">
        <v>3383</v>
      </c>
      <c r="F1509" s="181" t="s">
        <v>3384</v>
      </c>
      <c r="G1509" s="182" t="s">
        <v>631</v>
      </c>
      <c r="H1509" s="183">
        <v>7</v>
      </c>
      <c r="I1509" s="184"/>
      <c r="J1509" s="185">
        <f>ROUND(I1509*H1509,2)</f>
        <v>0</v>
      </c>
      <c r="K1509" s="181" t="s">
        <v>381</v>
      </c>
      <c r="L1509" s="186"/>
      <c r="M1509" s="187" t="s">
        <v>1</v>
      </c>
      <c r="N1509" s="188" t="s">
        <v>41</v>
      </c>
      <c r="P1509" s="147">
        <f>O1509*H1509</f>
        <v>0</v>
      </c>
      <c r="Q1509" s="147">
        <v>0</v>
      </c>
      <c r="R1509" s="147">
        <f>Q1509*H1509</f>
        <v>0</v>
      </c>
      <c r="S1509" s="147">
        <v>0</v>
      </c>
      <c r="T1509" s="148">
        <f>S1509*H1509</f>
        <v>0</v>
      </c>
      <c r="AR1509" s="149" t="s">
        <v>424</v>
      </c>
      <c r="AT1509" s="149" t="s">
        <v>657</v>
      </c>
      <c r="AU1509" s="149" t="s">
        <v>83</v>
      </c>
      <c r="AY1509" s="17" t="s">
        <v>375</v>
      </c>
      <c r="BE1509" s="150">
        <f>IF(N1509="základní",J1509,0)</f>
        <v>0</v>
      </c>
      <c r="BF1509" s="150">
        <f>IF(N1509="snížená",J1509,0)</f>
        <v>0</v>
      </c>
      <c r="BG1509" s="150">
        <f>IF(N1509="zákl. přenesená",J1509,0)</f>
        <v>0</v>
      </c>
      <c r="BH1509" s="150">
        <f>IF(N1509="sníž. přenesená",J1509,0)</f>
        <v>0</v>
      </c>
      <c r="BI1509" s="150">
        <f>IF(N1509="nulová",J1509,0)</f>
        <v>0</v>
      </c>
      <c r="BJ1509" s="17" t="s">
        <v>83</v>
      </c>
      <c r="BK1509" s="150">
        <f>ROUND(I1509*H1509,2)</f>
        <v>0</v>
      </c>
      <c r="BL1509" s="17" t="s">
        <v>382</v>
      </c>
      <c r="BM1509" s="149" t="s">
        <v>6220</v>
      </c>
    </row>
    <row r="1510" spans="2:65" s="12" customFormat="1" ht="11.25" x14ac:dyDescent="0.2">
      <c r="B1510" s="151"/>
      <c r="D1510" s="152" t="s">
        <v>384</v>
      </c>
      <c r="E1510" s="153" t="s">
        <v>1</v>
      </c>
      <c r="F1510" s="154" t="s">
        <v>83</v>
      </c>
      <c r="H1510" s="155">
        <v>1</v>
      </c>
      <c r="I1510" s="156"/>
      <c r="L1510" s="151"/>
      <c r="M1510" s="157"/>
      <c r="T1510" s="158"/>
      <c r="AT1510" s="153" t="s">
        <v>384</v>
      </c>
      <c r="AU1510" s="153" t="s">
        <v>83</v>
      </c>
      <c r="AV1510" s="12" t="s">
        <v>85</v>
      </c>
      <c r="AW1510" s="12" t="s">
        <v>32</v>
      </c>
      <c r="AX1510" s="12" t="s">
        <v>76</v>
      </c>
      <c r="AY1510" s="153" t="s">
        <v>375</v>
      </c>
    </row>
    <row r="1511" spans="2:65" s="12" customFormat="1" ht="11.25" x14ac:dyDescent="0.2">
      <c r="B1511" s="151"/>
      <c r="D1511" s="152" t="s">
        <v>384</v>
      </c>
      <c r="E1511" s="153" t="s">
        <v>1</v>
      </c>
      <c r="F1511" s="154" t="s">
        <v>83</v>
      </c>
      <c r="H1511" s="155">
        <v>1</v>
      </c>
      <c r="I1511" s="156"/>
      <c r="L1511" s="151"/>
      <c r="M1511" s="157"/>
      <c r="T1511" s="158"/>
      <c r="AT1511" s="153" t="s">
        <v>384</v>
      </c>
      <c r="AU1511" s="153" t="s">
        <v>83</v>
      </c>
      <c r="AV1511" s="12" t="s">
        <v>85</v>
      </c>
      <c r="AW1511" s="12" t="s">
        <v>32</v>
      </c>
      <c r="AX1511" s="12" t="s">
        <v>76</v>
      </c>
      <c r="AY1511" s="153" t="s">
        <v>375</v>
      </c>
    </row>
    <row r="1512" spans="2:65" s="12" customFormat="1" ht="11.25" x14ac:dyDescent="0.2">
      <c r="B1512" s="151"/>
      <c r="D1512" s="152" t="s">
        <v>384</v>
      </c>
      <c r="E1512" s="153" t="s">
        <v>1</v>
      </c>
      <c r="F1512" s="154" t="s">
        <v>83</v>
      </c>
      <c r="H1512" s="155">
        <v>1</v>
      </c>
      <c r="I1512" s="156"/>
      <c r="L1512" s="151"/>
      <c r="M1512" s="157"/>
      <c r="T1512" s="158"/>
      <c r="AT1512" s="153" t="s">
        <v>384</v>
      </c>
      <c r="AU1512" s="153" t="s">
        <v>83</v>
      </c>
      <c r="AV1512" s="12" t="s">
        <v>85</v>
      </c>
      <c r="AW1512" s="12" t="s">
        <v>32</v>
      </c>
      <c r="AX1512" s="12" t="s">
        <v>76</v>
      </c>
      <c r="AY1512" s="153" t="s">
        <v>375</v>
      </c>
    </row>
    <row r="1513" spans="2:65" s="12" customFormat="1" ht="11.25" x14ac:dyDescent="0.2">
      <c r="B1513" s="151"/>
      <c r="D1513" s="152" t="s">
        <v>384</v>
      </c>
      <c r="E1513" s="153" t="s">
        <v>1</v>
      </c>
      <c r="F1513" s="154" t="s">
        <v>83</v>
      </c>
      <c r="H1513" s="155">
        <v>1</v>
      </c>
      <c r="I1513" s="156"/>
      <c r="L1513" s="151"/>
      <c r="M1513" s="157"/>
      <c r="T1513" s="158"/>
      <c r="AT1513" s="153" t="s">
        <v>384</v>
      </c>
      <c r="AU1513" s="153" t="s">
        <v>83</v>
      </c>
      <c r="AV1513" s="12" t="s">
        <v>85</v>
      </c>
      <c r="AW1513" s="12" t="s">
        <v>32</v>
      </c>
      <c r="AX1513" s="12" t="s">
        <v>76</v>
      </c>
      <c r="AY1513" s="153" t="s">
        <v>375</v>
      </c>
    </row>
    <row r="1514" spans="2:65" s="12" customFormat="1" ht="11.25" x14ac:dyDescent="0.2">
      <c r="B1514" s="151"/>
      <c r="D1514" s="152" t="s">
        <v>384</v>
      </c>
      <c r="E1514" s="153" t="s">
        <v>1</v>
      </c>
      <c r="F1514" s="154" t="s">
        <v>83</v>
      </c>
      <c r="H1514" s="155">
        <v>1</v>
      </c>
      <c r="I1514" s="156"/>
      <c r="L1514" s="151"/>
      <c r="M1514" s="157"/>
      <c r="T1514" s="158"/>
      <c r="AT1514" s="153" t="s">
        <v>384</v>
      </c>
      <c r="AU1514" s="153" t="s">
        <v>83</v>
      </c>
      <c r="AV1514" s="12" t="s">
        <v>85</v>
      </c>
      <c r="AW1514" s="12" t="s">
        <v>32</v>
      </c>
      <c r="AX1514" s="12" t="s">
        <v>76</v>
      </c>
      <c r="AY1514" s="153" t="s">
        <v>375</v>
      </c>
    </row>
    <row r="1515" spans="2:65" s="12" customFormat="1" ht="11.25" x14ac:dyDescent="0.2">
      <c r="B1515" s="151"/>
      <c r="D1515" s="152" t="s">
        <v>384</v>
      </c>
      <c r="E1515" s="153" t="s">
        <v>1</v>
      </c>
      <c r="F1515" s="154" t="s">
        <v>83</v>
      </c>
      <c r="H1515" s="155">
        <v>1</v>
      </c>
      <c r="I1515" s="156"/>
      <c r="L1515" s="151"/>
      <c r="M1515" s="157"/>
      <c r="T1515" s="158"/>
      <c r="AT1515" s="153" t="s">
        <v>384</v>
      </c>
      <c r="AU1515" s="153" t="s">
        <v>83</v>
      </c>
      <c r="AV1515" s="12" t="s">
        <v>85</v>
      </c>
      <c r="AW1515" s="12" t="s">
        <v>32</v>
      </c>
      <c r="AX1515" s="12" t="s">
        <v>76</v>
      </c>
      <c r="AY1515" s="153" t="s">
        <v>375</v>
      </c>
    </row>
    <row r="1516" spans="2:65" s="12" customFormat="1" ht="11.25" x14ac:dyDescent="0.2">
      <c r="B1516" s="151"/>
      <c r="D1516" s="152" t="s">
        <v>384</v>
      </c>
      <c r="E1516" s="153" t="s">
        <v>1</v>
      </c>
      <c r="F1516" s="154" t="s">
        <v>83</v>
      </c>
      <c r="H1516" s="155">
        <v>1</v>
      </c>
      <c r="I1516" s="156"/>
      <c r="L1516" s="151"/>
      <c r="M1516" s="157"/>
      <c r="T1516" s="158"/>
      <c r="AT1516" s="153" t="s">
        <v>384</v>
      </c>
      <c r="AU1516" s="153" t="s">
        <v>83</v>
      </c>
      <c r="AV1516" s="12" t="s">
        <v>85</v>
      </c>
      <c r="AW1516" s="12" t="s">
        <v>32</v>
      </c>
      <c r="AX1516" s="12" t="s">
        <v>76</v>
      </c>
      <c r="AY1516" s="153" t="s">
        <v>375</v>
      </c>
    </row>
    <row r="1517" spans="2:65" s="13" customFormat="1" ht="11.25" x14ac:dyDescent="0.2">
      <c r="B1517" s="159"/>
      <c r="D1517" s="152" t="s">
        <v>384</v>
      </c>
      <c r="E1517" s="160" t="s">
        <v>1</v>
      </c>
      <c r="F1517" s="161" t="s">
        <v>387</v>
      </c>
      <c r="H1517" s="162">
        <v>7</v>
      </c>
      <c r="I1517" s="163"/>
      <c r="L1517" s="159"/>
      <c r="M1517" s="164"/>
      <c r="T1517" s="165"/>
      <c r="AT1517" s="160" t="s">
        <v>384</v>
      </c>
      <c r="AU1517" s="160" t="s">
        <v>83</v>
      </c>
      <c r="AV1517" s="13" t="s">
        <v>382</v>
      </c>
      <c r="AW1517" s="13" t="s">
        <v>32</v>
      </c>
      <c r="AX1517" s="13" t="s">
        <v>83</v>
      </c>
      <c r="AY1517" s="160" t="s">
        <v>375</v>
      </c>
    </row>
    <row r="1518" spans="2:65" s="14" customFormat="1" ht="11.25" x14ac:dyDescent="0.2">
      <c r="B1518" s="166"/>
      <c r="D1518" s="152" t="s">
        <v>384</v>
      </c>
      <c r="E1518" s="167" t="s">
        <v>1</v>
      </c>
      <c r="F1518" s="168" t="s">
        <v>6189</v>
      </c>
      <c r="H1518" s="167" t="s">
        <v>1</v>
      </c>
      <c r="I1518" s="169"/>
      <c r="L1518" s="166"/>
      <c r="M1518" s="170"/>
      <c r="T1518" s="171"/>
      <c r="AT1518" s="167" t="s">
        <v>384</v>
      </c>
      <c r="AU1518" s="167" t="s">
        <v>83</v>
      </c>
      <c r="AV1518" s="14" t="s">
        <v>83</v>
      </c>
      <c r="AW1518" s="14" t="s">
        <v>32</v>
      </c>
      <c r="AX1518" s="14" t="s">
        <v>76</v>
      </c>
      <c r="AY1518" s="167" t="s">
        <v>375</v>
      </c>
    </row>
    <row r="1519" spans="2:65" s="1" customFormat="1" ht="37.9" customHeight="1" x14ac:dyDescent="0.2">
      <c r="B1519" s="32"/>
      <c r="C1519" s="179" t="s">
        <v>1569</v>
      </c>
      <c r="D1519" s="179" t="s">
        <v>657</v>
      </c>
      <c r="E1519" s="180" t="s">
        <v>3386</v>
      </c>
      <c r="F1519" s="181" t="s">
        <v>3126</v>
      </c>
      <c r="G1519" s="182" t="s">
        <v>631</v>
      </c>
      <c r="H1519" s="183">
        <v>2</v>
      </c>
      <c r="I1519" s="184"/>
      <c r="J1519" s="185">
        <f>ROUND(I1519*H1519,2)</f>
        <v>0</v>
      </c>
      <c r="K1519" s="181" t="s">
        <v>381</v>
      </c>
      <c r="L1519" s="186"/>
      <c r="M1519" s="187" t="s">
        <v>1</v>
      </c>
      <c r="N1519" s="188" t="s">
        <v>41</v>
      </c>
      <c r="P1519" s="147">
        <f>O1519*H1519</f>
        <v>0</v>
      </c>
      <c r="Q1519" s="147">
        <v>0</v>
      </c>
      <c r="R1519" s="147">
        <f>Q1519*H1519</f>
        <v>0</v>
      </c>
      <c r="S1519" s="147">
        <v>0</v>
      </c>
      <c r="T1519" s="148">
        <f>S1519*H1519</f>
        <v>0</v>
      </c>
      <c r="AR1519" s="149" t="s">
        <v>424</v>
      </c>
      <c r="AT1519" s="149" t="s">
        <v>657</v>
      </c>
      <c r="AU1519" s="149" t="s">
        <v>83</v>
      </c>
      <c r="AY1519" s="17" t="s">
        <v>375</v>
      </c>
      <c r="BE1519" s="150">
        <f>IF(N1519="základní",J1519,0)</f>
        <v>0</v>
      </c>
      <c r="BF1519" s="150">
        <f>IF(N1519="snížená",J1519,0)</f>
        <v>0</v>
      </c>
      <c r="BG1519" s="150">
        <f>IF(N1519="zákl. přenesená",J1519,0)</f>
        <v>0</v>
      </c>
      <c r="BH1519" s="150">
        <f>IF(N1519="sníž. přenesená",J1519,0)</f>
        <v>0</v>
      </c>
      <c r="BI1519" s="150">
        <f>IF(N1519="nulová",J1519,0)</f>
        <v>0</v>
      </c>
      <c r="BJ1519" s="17" t="s">
        <v>83</v>
      </c>
      <c r="BK1519" s="150">
        <f>ROUND(I1519*H1519,2)</f>
        <v>0</v>
      </c>
      <c r="BL1519" s="17" t="s">
        <v>382</v>
      </c>
      <c r="BM1519" s="149" t="s">
        <v>6221</v>
      </c>
    </row>
    <row r="1520" spans="2:65" s="12" customFormat="1" ht="11.25" x14ac:dyDescent="0.2">
      <c r="B1520" s="151"/>
      <c r="D1520" s="152" t="s">
        <v>384</v>
      </c>
      <c r="E1520" s="153" t="s">
        <v>1</v>
      </c>
      <c r="F1520" s="154" t="s">
        <v>83</v>
      </c>
      <c r="H1520" s="155">
        <v>1</v>
      </c>
      <c r="I1520" s="156"/>
      <c r="L1520" s="151"/>
      <c r="M1520" s="157"/>
      <c r="T1520" s="158"/>
      <c r="AT1520" s="153" t="s">
        <v>384</v>
      </c>
      <c r="AU1520" s="153" t="s">
        <v>83</v>
      </c>
      <c r="AV1520" s="12" t="s">
        <v>85</v>
      </c>
      <c r="AW1520" s="12" t="s">
        <v>32</v>
      </c>
      <c r="AX1520" s="12" t="s">
        <v>76</v>
      </c>
      <c r="AY1520" s="153" t="s">
        <v>375</v>
      </c>
    </row>
    <row r="1521" spans="2:65" s="12" customFormat="1" ht="11.25" x14ac:dyDescent="0.2">
      <c r="B1521" s="151"/>
      <c r="D1521" s="152" t="s">
        <v>384</v>
      </c>
      <c r="E1521" s="153" t="s">
        <v>1</v>
      </c>
      <c r="F1521" s="154" t="s">
        <v>83</v>
      </c>
      <c r="H1521" s="155">
        <v>1</v>
      </c>
      <c r="I1521" s="156"/>
      <c r="L1521" s="151"/>
      <c r="M1521" s="157"/>
      <c r="T1521" s="158"/>
      <c r="AT1521" s="153" t="s">
        <v>384</v>
      </c>
      <c r="AU1521" s="153" t="s">
        <v>83</v>
      </c>
      <c r="AV1521" s="12" t="s">
        <v>85</v>
      </c>
      <c r="AW1521" s="12" t="s">
        <v>32</v>
      </c>
      <c r="AX1521" s="12" t="s">
        <v>76</v>
      </c>
      <c r="AY1521" s="153" t="s">
        <v>375</v>
      </c>
    </row>
    <row r="1522" spans="2:65" s="13" customFormat="1" ht="11.25" x14ac:dyDescent="0.2">
      <c r="B1522" s="159"/>
      <c r="D1522" s="152" t="s">
        <v>384</v>
      </c>
      <c r="E1522" s="160" t="s">
        <v>1</v>
      </c>
      <c r="F1522" s="161" t="s">
        <v>387</v>
      </c>
      <c r="H1522" s="162">
        <v>2</v>
      </c>
      <c r="I1522" s="163"/>
      <c r="L1522" s="159"/>
      <c r="M1522" s="164"/>
      <c r="T1522" s="165"/>
      <c r="AT1522" s="160" t="s">
        <v>384</v>
      </c>
      <c r="AU1522" s="160" t="s">
        <v>83</v>
      </c>
      <c r="AV1522" s="13" t="s">
        <v>382</v>
      </c>
      <c r="AW1522" s="13" t="s">
        <v>32</v>
      </c>
      <c r="AX1522" s="13" t="s">
        <v>83</v>
      </c>
      <c r="AY1522" s="160" t="s">
        <v>375</v>
      </c>
    </row>
    <row r="1523" spans="2:65" s="14" customFormat="1" ht="11.25" x14ac:dyDescent="0.2">
      <c r="B1523" s="166"/>
      <c r="D1523" s="152" t="s">
        <v>384</v>
      </c>
      <c r="E1523" s="167" t="s">
        <v>1</v>
      </c>
      <c r="F1523" s="168" t="s">
        <v>6189</v>
      </c>
      <c r="H1523" s="167" t="s">
        <v>1</v>
      </c>
      <c r="I1523" s="169"/>
      <c r="L1523" s="166"/>
      <c r="M1523" s="170"/>
      <c r="T1523" s="171"/>
      <c r="AT1523" s="167" t="s">
        <v>384</v>
      </c>
      <c r="AU1523" s="167" t="s">
        <v>83</v>
      </c>
      <c r="AV1523" s="14" t="s">
        <v>83</v>
      </c>
      <c r="AW1523" s="14" t="s">
        <v>32</v>
      </c>
      <c r="AX1523" s="14" t="s">
        <v>76</v>
      </c>
      <c r="AY1523" s="167" t="s">
        <v>375</v>
      </c>
    </row>
    <row r="1524" spans="2:65" s="1" customFormat="1" ht="24.2" customHeight="1" x14ac:dyDescent="0.2">
      <c r="B1524" s="32"/>
      <c r="C1524" s="179" t="s">
        <v>1579</v>
      </c>
      <c r="D1524" s="179" t="s">
        <v>657</v>
      </c>
      <c r="E1524" s="180" t="s">
        <v>6222</v>
      </c>
      <c r="F1524" s="181" t="s">
        <v>6223</v>
      </c>
      <c r="G1524" s="182" t="s">
        <v>631</v>
      </c>
      <c r="H1524" s="183">
        <v>9</v>
      </c>
      <c r="I1524" s="184"/>
      <c r="J1524" s="185">
        <f>ROUND(I1524*H1524,2)</f>
        <v>0</v>
      </c>
      <c r="K1524" s="181" t="s">
        <v>381</v>
      </c>
      <c r="L1524" s="186"/>
      <c r="M1524" s="187" t="s">
        <v>1</v>
      </c>
      <c r="N1524" s="188" t="s">
        <v>41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424</v>
      </c>
      <c r="AT1524" s="149" t="s">
        <v>657</v>
      </c>
      <c r="AU1524" s="149" t="s">
        <v>83</v>
      </c>
      <c r="AY1524" s="17" t="s">
        <v>375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382</v>
      </c>
      <c r="BM1524" s="149" t="s">
        <v>6224</v>
      </c>
    </row>
    <row r="1525" spans="2:65" s="12" customFormat="1" ht="11.25" x14ac:dyDescent="0.2">
      <c r="B1525" s="151"/>
      <c r="D1525" s="152" t="s">
        <v>384</v>
      </c>
      <c r="E1525" s="153" t="s">
        <v>1</v>
      </c>
      <c r="F1525" s="154" t="s">
        <v>85</v>
      </c>
      <c r="H1525" s="155">
        <v>2</v>
      </c>
      <c r="I1525" s="156"/>
      <c r="L1525" s="151"/>
      <c r="M1525" s="157"/>
      <c r="T1525" s="158"/>
      <c r="AT1525" s="153" t="s">
        <v>384</v>
      </c>
      <c r="AU1525" s="153" t="s">
        <v>83</v>
      </c>
      <c r="AV1525" s="12" t="s">
        <v>85</v>
      </c>
      <c r="AW1525" s="12" t="s">
        <v>32</v>
      </c>
      <c r="AX1525" s="12" t="s">
        <v>76</v>
      </c>
      <c r="AY1525" s="153" t="s">
        <v>375</v>
      </c>
    </row>
    <row r="1526" spans="2:65" s="12" customFormat="1" ht="11.25" x14ac:dyDescent="0.2">
      <c r="B1526" s="151"/>
      <c r="D1526" s="152" t="s">
        <v>384</v>
      </c>
      <c r="E1526" s="153" t="s">
        <v>1</v>
      </c>
      <c r="F1526" s="154" t="s">
        <v>85</v>
      </c>
      <c r="H1526" s="155">
        <v>2</v>
      </c>
      <c r="I1526" s="156"/>
      <c r="L1526" s="151"/>
      <c r="M1526" s="157"/>
      <c r="T1526" s="158"/>
      <c r="AT1526" s="153" t="s">
        <v>384</v>
      </c>
      <c r="AU1526" s="153" t="s">
        <v>83</v>
      </c>
      <c r="AV1526" s="12" t="s">
        <v>85</v>
      </c>
      <c r="AW1526" s="12" t="s">
        <v>32</v>
      </c>
      <c r="AX1526" s="12" t="s">
        <v>76</v>
      </c>
      <c r="AY1526" s="153" t="s">
        <v>375</v>
      </c>
    </row>
    <row r="1527" spans="2:65" s="12" customFormat="1" ht="11.25" x14ac:dyDescent="0.2">
      <c r="B1527" s="151"/>
      <c r="D1527" s="152" t="s">
        <v>384</v>
      </c>
      <c r="E1527" s="153" t="s">
        <v>1</v>
      </c>
      <c r="F1527" s="154" t="s">
        <v>85</v>
      </c>
      <c r="H1527" s="155">
        <v>2</v>
      </c>
      <c r="I1527" s="156"/>
      <c r="L1527" s="151"/>
      <c r="M1527" s="157"/>
      <c r="T1527" s="158"/>
      <c r="AT1527" s="153" t="s">
        <v>384</v>
      </c>
      <c r="AU1527" s="153" t="s">
        <v>83</v>
      </c>
      <c r="AV1527" s="12" t="s">
        <v>85</v>
      </c>
      <c r="AW1527" s="12" t="s">
        <v>32</v>
      </c>
      <c r="AX1527" s="12" t="s">
        <v>76</v>
      </c>
      <c r="AY1527" s="153" t="s">
        <v>375</v>
      </c>
    </row>
    <row r="1528" spans="2:65" s="12" customFormat="1" ht="11.25" x14ac:dyDescent="0.2">
      <c r="B1528" s="151"/>
      <c r="D1528" s="152" t="s">
        <v>384</v>
      </c>
      <c r="E1528" s="153" t="s">
        <v>1</v>
      </c>
      <c r="F1528" s="154" t="s">
        <v>85</v>
      </c>
      <c r="H1528" s="155">
        <v>2</v>
      </c>
      <c r="I1528" s="156"/>
      <c r="L1528" s="151"/>
      <c r="M1528" s="157"/>
      <c r="T1528" s="158"/>
      <c r="AT1528" s="153" t="s">
        <v>384</v>
      </c>
      <c r="AU1528" s="153" t="s">
        <v>83</v>
      </c>
      <c r="AV1528" s="12" t="s">
        <v>85</v>
      </c>
      <c r="AW1528" s="12" t="s">
        <v>32</v>
      </c>
      <c r="AX1528" s="12" t="s">
        <v>76</v>
      </c>
      <c r="AY1528" s="153" t="s">
        <v>375</v>
      </c>
    </row>
    <row r="1529" spans="2:65" s="12" customFormat="1" ht="11.25" x14ac:dyDescent="0.2">
      <c r="B1529" s="151"/>
      <c r="D1529" s="152" t="s">
        <v>384</v>
      </c>
      <c r="E1529" s="153" t="s">
        <v>1</v>
      </c>
      <c r="F1529" s="154" t="s">
        <v>83</v>
      </c>
      <c r="H1529" s="155">
        <v>1</v>
      </c>
      <c r="I1529" s="156"/>
      <c r="L1529" s="151"/>
      <c r="M1529" s="157"/>
      <c r="T1529" s="158"/>
      <c r="AT1529" s="153" t="s">
        <v>384</v>
      </c>
      <c r="AU1529" s="153" t="s">
        <v>83</v>
      </c>
      <c r="AV1529" s="12" t="s">
        <v>85</v>
      </c>
      <c r="AW1529" s="12" t="s">
        <v>32</v>
      </c>
      <c r="AX1529" s="12" t="s">
        <v>76</v>
      </c>
      <c r="AY1529" s="153" t="s">
        <v>375</v>
      </c>
    </row>
    <row r="1530" spans="2:65" s="13" customFormat="1" ht="11.25" x14ac:dyDescent="0.2">
      <c r="B1530" s="159"/>
      <c r="D1530" s="152" t="s">
        <v>384</v>
      </c>
      <c r="E1530" s="160" t="s">
        <v>1</v>
      </c>
      <c r="F1530" s="161" t="s">
        <v>387</v>
      </c>
      <c r="H1530" s="162">
        <v>9</v>
      </c>
      <c r="I1530" s="163"/>
      <c r="L1530" s="159"/>
      <c r="M1530" s="164"/>
      <c r="T1530" s="165"/>
      <c r="AT1530" s="160" t="s">
        <v>384</v>
      </c>
      <c r="AU1530" s="160" t="s">
        <v>83</v>
      </c>
      <c r="AV1530" s="13" t="s">
        <v>382</v>
      </c>
      <c r="AW1530" s="13" t="s">
        <v>32</v>
      </c>
      <c r="AX1530" s="13" t="s">
        <v>83</v>
      </c>
      <c r="AY1530" s="160" t="s">
        <v>375</v>
      </c>
    </row>
    <row r="1531" spans="2:65" s="14" customFormat="1" ht="11.25" x14ac:dyDescent="0.2">
      <c r="B1531" s="166"/>
      <c r="D1531" s="152" t="s">
        <v>384</v>
      </c>
      <c r="E1531" s="167" t="s">
        <v>1</v>
      </c>
      <c r="F1531" s="168" t="s">
        <v>6189</v>
      </c>
      <c r="H1531" s="167" t="s">
        <v>1</v>
      </c>
      <c r="I1531" s="169"/>
      <c r="L1531" s="166"/>
      <c r="M1531" s="170"/>
      <c r="T1531" s="171"/>
      <c r="AT1531" s="167" t="s">
        <v>384</v>
      </c>
      <c r="AU1531" s="167" t="s">
        <v>83</v>
      </c>
      <c r="AV1531" s="14" t="s">
        <v>83</v>
      </c>
      <c r="AW1531" s="14" t="s">
        <v>32</v>
      </c>
      <c r="AX1531" s="14" t="s">
        <v>76</v>
      </c>
      <c r="AY1531" s="167" t="s">
        <v>375</v>
      </c>
    </row>
    <row r="1532" spans="2:65" s="1" customFormat="1" ht="16.5" customHeight="1" x14ac:dyDescent="0.2">
      <c r="B1532" s="32"/>
      <c r="C1532" s="179" t="s">
        <v>1583</v>
      </c>
      <c r="D1532" s="179" t="s">
        <v>657</v>
      </c>
      <c r="E1532" s="180" t="s">
        <v>6225</v>
      </c>
      <c r="F1532" s="181" t="s">
        <v>6226</v>
      </c>
      <c r="G1532" s="182" t="s">
        <v>631</v>
      </c>
      <c r="H1532" s="183">
        <v>1</v>
      </c>
      <c r="I1532" s="184"/>
      <c r="J1532" s="185">
        <f>ROUND(I1532*H1532,2)</f>
        <v>0</v>
      </c>
      <c r="K1532" s="181" t="s">
        <v>381</v>
      </c>
      <c r="L1532" s="186"/>
      <c r="M1532" s="187" t="s">
        <v>1</v>
      </c>
      <c r="N1532" s="188" t="s">
        <v>41</v>
      </c>
      <c r="P1532" s="147">
        <f>O1532*H1532</f>
        <v>0</v>
      </c>
      <c r="Q1532" s="147">
        <v>0</v>
      </c>
      <c r="R1532" s="147">
        <f>Q1532*H1532</f>
        <v>0</v>
      </c>
      <c r="S1532" s="147">
        <v>0</v>
      </c>
      <c r="T1532" s="148">
        <f>S1532*H1532</f>
        <v>0</v>
      </c>
      <c r="AR1532" s="149" t="s">
        <v>424</v>
      </c>
      <c r="AT1532" s="149" t="s">
        <v>657</v>
      </c>
      <c r="AU1532" s="149" t="s">
        <v>83</v>
      </c>
      <c r="AY1532" s="17" t="s">
        <v>375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83</v>
      </c>
      <c r="BK1532" s="150">
        <f>ROUND(I1532*H1532,2)</f>
        <v>0</v>
      </c>
      <c r="BL1532" s="17" t="s">
        <v>382</v>
      </c>
      <c r="BM1532" s="149" t="s">
        <v>6227</v>
      </c>
    </row>
    <row r="1533" spans="2:65" s="12" customFormat="1" ht="11.25" x14ac:dyDescent="0.2">
      <c r="B1533" s="151"/>
      <c r="D1533" s="152" t="s">
        <v>384</v>
      </c>
      <c r="E1533" s="153" t="s">
        <v>1</v>
      </c>
      <c r="F1533" s="154" t="s">
        <v>83</v>
      </c>
      <c r="H1533" s="155">
        <v>1</v>
      </c>
      <c r="I1533" s="156"/>
      <c r="L1533" s="151"/>
      <c r="M1533" s="157"/>
      <c r="T1533" s="158"/>
      <c r="AT1533" s="153" t="s">
        <v>384</v>
      </c>
      <c r="AU1533" s="153" t="s">
        <v>83</v>
      </c>
      <c r="AV1533" s="12" t="s">
        <v>85</v>
      </c>
      <c r="AW1533" s="12" t="s">
        <v>32</v>
      </c>
      <c r="AX1533" s="12" t="s">
        <v>83</v>
      </c>
      <c r="AY1533" s="153" t="s">
        <v>375</v>
      </c>
    </row>
    <row r="1534" spans="2:65" s="14" customFormat="1" ht="11.25" x14ac:dyDescent="0.2">
      <c r="B1534" s="166"/>
      <c r="D1534" s="152" t="s">
        <v>384</v>
      </c>
      <c r="E1534" s="167" t="s">
        <v>1</v>
      </c>
      <c r="F1534" s="168" t="s">
        <v>6189</v>
      </c>
      <c r="H1534" s="167" t="s">
        <v>1</v>
      </c>
      <c r="I1534" s="169"/>
      <c r="L1534" s="166"/>
      <c r="M1534" s="170"/>
      <c r="T1534" s="171"/>
      <c r="AT1534" s="167" t="s">
        <v>384</v>
      </c>
      <c r="AU1534" s="167" t="s">
        <v>83</v>
      </c>
      <c r="AV1534" s="14" t="s">
        <v>83</v>
      </c>
      <c r="AW1534" s="14" t="s">
        <v>32</v>
      </c>
      <c r="AX1534" s="14" t="s">
        <v>76</v>
      </c>
      <c r="AY1534" s="167" t="s">
        <v>375</v>
      </c>
    </row>
    <row r="1535" spans="2:65" s="1" customFormat="1" ht="33" customHeight="1" x14ac:dyDescent="0.2">
      <c r="B1535" s="32"/>
      <c r="C1535" s="179" t="s">
        <v>1589</v>
      </c>
      <c r="D1535" s="179" t="s">
        <v>657</v>
      </c>
      <c r="E1535" s="180" t="s">
        <v>6228</v>
      </c>
      <c r="F1535" s="181" t="s">
        <v>2925</v>
      </c>
      <c r="G1535" s="182" t="s">
        <v>631</v>
      </c>
      <c r="H1535" s="183">
        <v>12</v>
      </c>
      <c r="I1535" s="184"/>
      <c r="J1535" s="185">
        <f>ROUND(I1535*H1535,2)</f>
        <v>0</v>
      </c>
      <c r="K1535" s="181" t="s">
        <v>381</v>
      </c>
      <c r="L1535" s="186"/>
      <c r="M1535" s="187" t="s">
        <v>1</v>
      </c>
      <c r="N1535" s="188" t="s">
        <v>41</v>
      </c>
      <c r="P1535" s="147">
        <f>O1535*H1535</f>
        <v>0</v>
      </c>
      <c r="Q1535" s="147">
        <v>0</v>
      </c>
      <c r="R1535" s="147">
        <f>Q1535*H1535</f>
        <v>0</v>
      </c>
      <c r="S1535" s="147">
        <v>0</v>
      </c>
      <c r="T1535" s="148">
        <f>S1535*H1535</f>
        <v>0</v>
      </c>
      <c r="AR1535" s="149" t="s">
        <v>424</v>
      </c>
      <c r="AT1535" s="149" t="s">
        <v>657</v>
      </c>
      <c r="AU1535" s="149" t="s">
        <v>83</v>
      </c>
      <c r="AY1535" s="17" t="s">
        <v>375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83</v>
      </c>
      <c r="BK1535" s="150">
        <f>ROUND(I1535*H1535,2)</f>
        <v>0</v>
      </c>
      <c r="BL1535" s="17" t="s">
        <v>382</v>
      </c>
      <c r="BM1535" s="149" t="s">
        <v>6229</v>
      </c>
    </row>
    <row r="1536" spans="2:65" s="12" customFormat="1" ht="11.25" x14ac:dyDescent="0.2">
      <c r="B1536" s="151"/>
      <c r="D1536" s="152" t="s">
        <v>384</v>
      </c>
      <c r="E1536" s="153" t="s">
        <v>1</v>
      </c>
      <c r="F1536" s="154" t="s">
        <v>93</v>
      </c>
      <c r="H1536" s="155">
        <v>3</v>
      </c>
      <c r="I1536" s="156"/>
      <c r="L1536" s="151"/>
      <c r="M1536" s="157"/>
      <c r="T1536" s="158"/>
      <c r="AT1536" s="153" t="s">
        <v>384</v>
      </c>
      <c r="AU1536" s="153" t="s">
        <v>83</v>
      </c>
      <c r="AV1536" s="12" t="s">
        <v>85</v>
      </c>
      <c r="AW1536" s="12" t="s">
        <v>32</v>
      </c>
      <c r="AX1536" s="12" t="s">
        <v>76</v>
      </c>
      <c r="AY1536" s="153" t="s">
        <v>375</v>
      </c>
    </row>
    <row r="1537" spans="2:65" s="12" customFormat="1" ht="11.25" x14ac:dyDescent="0.2">
      <c r="B1537" s="151"/>
      <c r="D1537" s="152" t="s">
        <v>384</v>
      </c>
      <c r="E1537" s="153" t="s">
        <v>1</v>
      </c>
      <c r="F1537" s="154" t="s">
        <v>85</v>
      </c>
      <c r="H1537" s="155">
        <v>2</v>
      </c>
      <c r="I1537" s="156"/>
      <c r="L1537" s="151"/>
      <c r="M1537" s="157"/>
      <c r="T1537" s="158"/>
      <c r="AT1537" s="153" t="s">
        <v>384</v>
      </c>
      <c r="AU1537" s="153" t="s">
        <v>83</v>
      </c>
      <c r="AV1537" s="12" t="s">
        <v>85</v>
      </c>
      <c r="AW1537" s="12" t="s">
        <v>32</v>
      </c>
      <c r="AX1537" s="12" t="s">
        <v>76</v>
      </c>
      <c r="AY1537" s="153" t="s">
        <v>375</v>
      </c>
    </row>
    <row r="1538" spans="2:65" s="12" customFormat="1" ht="11.25" x14ac:dyDescent="0.2">
      <c r="B1538" s="151"/>
      <c r="D1538" s="152" t="s">
        <v>384</v>
      </c>
      <c r="E1538" s="153" t="s">
        <v>1</v>
      </c>
      <c r="F1538" s="154" t="s">
        <v>93</v>
      </c>
      <c r="H1538" s="155">
        <v>3</v>
      </c>
      <c r="I1538" s="156"/>
      <c r="L1538" s="151"/>
      <c r="M1538" s="157"/>
      <c r="T1538" s="158"/>
      <c r="AT1538" s="153" t="s">
        <v>384</v>
      </c>
      <c r="AU1538" s="153" t="s">
        <v>83</v>
      </c>
      <c r="AV1538" s="12" t="s">
        <v>85</v>
      </c>
      <c r="AW1538" s="12" t="s">
        <v>32</v>
      </c>
      <c r="AX1538" s="12" t="s">
        <v>76</v>
      </c>
      <c r="AY1538" s="153" t="s">
        <v>375</v>
      </c>
    </row>
    <row r="1539" spans="2:65" s="12" customFormat="1" ht="11.25" x14ac:dyDescent="0.2">
      <c r="B1539" s="151"/>
      <c r="D1539" s="152" t="s">
        <v>384</v>
      </c>
      <c r="E1539" s="153" t="s">
        <v>1</v>
      </c>
      <c r="F1539" s="154" t="s">
        <v>382</v>
      </c>
      <c r="H1539" s="155">
        <v>4</v>
      </c>
      <c r="I1539" s="156"/>
      <c r="L1539" s="151"/>
      <c r="M1539" s="157"/>
      <c r="T1539" s="158"/>
      <c r="AT1539" s="153" t="s">
        <v>384</v>
      </c>
      <c r="AU1539" s="153" t="s">
        <v>83</v>
      </c>
      <c r="AV1539" s="12" t="s">
        <v>85</v>
      </c>
      <c r="AW1539" s="12" t="s">
        <v>32</v>
      </c>
      <c r="AX1539" s="12" t="s">
        <v>76</v>
      </c>
      <c r="AY1539" s="153" t="s">
        <v>375</v>
      </c>
    </row>
    <row r="1540" spans="2:65" s="13" customFormat="1" ht="11.25" x14ac:dyDescent="0.2">
      <c r="B1540" s="159"/>
      <c r="D1540" s="152" t="s">
        <v>384</v>
      </c>
      <c r="E1540" s="160" t="s">
        <v>1</v>
      </c>
      <c r="F1540" s="161" t="s">
        <v>387</v>
      </c>
      <c r="H1540" s="162">
        <v>12</v>
      </c>
      <c r="I1540" s="163"/>
      <c r="L1540" s="159"/>
      <c r="M1540" s="164"/>
      <c r="T1540" s="165"/>
      <c r="AT1540" s="160" t="s">
        <v>384</v>
      </c>
      <c r="AU1540" s="160" t="s">
        <v>83</v>
      </c>
      <c r="AV1540" s="13" t="s">
        <v>382</v>
      </c>
      <c r="AW1540" s="13" t="s">
        <v>32</v>
      </c>
      <c r="AX1540" s="13" t="s">
        <v>83</v>
      </c>
      <c r="AY1540" s="160" t="s">
        <v>375</v>
      </c>
    </row>
    <row r="1541" spans="2:65" s="14" customFormat="1" ht="11.25" x14ac:dyDescent="0.2">
      <c r="B1541" s="166"/>
      <c r="D1541" s="152" t="s">
        <v>384</v>
      </c>
      <c r="E1541" s="167" t="s">
        <v>1</v>
      </c>
      <c r="F1541" s="168" t="s">
        <v>6189</v>
      </c>
      <c r="H1541" s="167" t="s">
        <v>1</v>
      </c>
      <c r="I1541" s="169"/>
      <c r="L1541" s="166"/>
      <c r="M1541" s="170"/>
      <c r="T1541" s="171"/>
      <c r="AT1541" s="167" t="s">
        <v>384</v>
      </c>
      <c r="AU1541" s="167" t="s">
        <v>83</v>
      </c>
      <c r="AV1541" s="14" t="s">
        <v>83</v>
      </c>
      <c r="AW1541" s="14" t="s">
        <v>32</v>
      </c>
      <c r="AX1541" s="14" t="s">
        <v>76</v>
      </c>
      <c r="AY1541" s="167" t="s">
        <v>375</v>
      </c>
    </row>
    <row r="1542" spans="2:65" s="1" customFormat="1" ht="24.2" customHeight="1" x14ac:dyDescent="0.2">
      <c r="B1542" s="32"/>
      <c r="C1542" s="179" t="s">
        <v>1593</v>
      </c>
      <c r="D1542" s="179" t="s">
        <v>657</v>
      </c>
      <c r="E1542" s="180" t="s">
        <v>6230</v>
      </c>
      <c r="F1542" s="181" t="s">
        <v>6231</v>
      </c>
      <c r="G1542" s="182" t="s">
        <v>631</v>
      </c>
      <c r="H1542" s="183">
        <v>6</v>
      </c>
      <c r="I1542" s="184"/>
      <c r="J1542" s="185">
        <f>ROUND(I1542*H1542,2)</f>
        <v>0</v>
      </c>
      <c r="K1542" s="181" t="s">
        <v>381</v>
      </c>
      <c r="L1542" s="186"/>
      <c r="M1542" s="187" t="s">
        <v>1</v>
      </c>
      <c r="N1542" s="188" t="s">
        <v>41</v>
      </c>
      <c r="P1542" s="147">
        <f>O1542*H1542</f>
        <v>0</v>
      </c>
      <c r="Q1542" s="147">
        <v>0</v>
      </c>
      <c r="R1542" s="147">
        <f>Q1542*H1542</f>
        <v>0</v>
      </c>
      <c r="S1542" s="147">
        <v>0</v>
      </c>
      <c r="T1542" s="148">
        <f>S1542*H1542</f>
        <v>0</v>
      </c>
      <c r="AR1542" s="149" t="s">
        <v>424</v>
      </c>
      <c r="AT1542" s="149" t="s">
        <v>657</v>
      </c>
      <c r="AU1542" s="149" t="s">
        <v>83</v>
      </c>
      <c r="AY1542" s="17" t="s">
        <v>375</v>
      </c>
      <c r="BE1542" s="150">
        <f>IF(N1542="základní",J1542,0)</f>
        <v>0</v>
      </c>
      <c r="BF1542" s="150">
        <f>IF(N1542="snížená",J1542,0)</f>
        <v>0</v>
      </c>
      <c r="BG1542" s="150">
        <f>IF(N1542="zákl. přenesená",J1542,0)</f>
        <v>0</v>
      </c>
      <c r="BH1542" s="150">
        <f>IF(N1542="sníž. přenesená",J1542,0)</f>
        <v>0</v>
      </c>
      <c r="BI1542" s="150">
        <f>IF(N1542="nulová",J1542,0)</f>
        <v>0</v>
      </c>
      <c r="BJ1542" s="17" t="s">
        <v>83</v>
      </c>
      <c r="BK1542" s="150">
        <f>ROUND(I1542*H1542,2)</f>
        <v>0</v>
      </c>
      <c r="BL1542" s="17" t="s">
        <v>382</v>
      </c>
      <c r="BM1542" s="149" t="s">
        <v>6232</v>
      </c>
    </row>
    <row r="1543" spans="2:65" s="12" customFormat="1" ht="11.25" x14ac:dyDescent="0.2">
      <c r="B1543" s="151"/>
      <c r="D1543" s="152" t="s">
        <v>384</v>
      </c>
      <c r="E1543" s="153" t="s">
        <v>1</v>
      </c>
      <c r="F1543" s="154" t="s">
        <v>83</v>
      </c>
      <c r="H1543" s="155">
        <v>1</v>
      </c>
      <c r="I1543" s="156"/>
      <c r="L1543" s="151"/>
      <c r="M1543" s="157"/>
      <c r="T1543" s="158"/>
      <c r="AT1543" s="153" t="s">
        <v>384</v>
      </c>
      <c r="AU1543" s="153" t="s">
        <v>83</v>
      </c>
      <c r="AV1543" s="12" t="s">
        <v>85</v>
      </c>
      <c r="AW1543" s="12" t="s">
        <v>32</v>
      </c>
      <c r="AX1543" s="12" t="s">
        <v>76</v>
      </c>
      <c r="AY1543" s="153" t="s">
        <v>375</v>
      </c>
    </row>
    <row r="1544" spans="2:65" s="12" customFormat="1" ht="11.25" x14ac:dyDescent="0.2">
      <c r="B1544" s="151"/>
      <c r="D1544" s="152" t="s">
        <v>384</v>
      </c>
      <c r="E1544" s="153" t="s">
        <v>1</v>
      </c>
      <c r="F1544" s="154" t="s">
        <v>83</v>
      </c>
      <c r="H1544" s="155">
        <v>1</v>
      </c>
      <c r="I1544" s="156"/>
      <c r="L1544" s="151"/>
      <c r="M1544" s="157"/>
      <c r="T1544" s="158"/>
      <c r="AT1544" s="153" t="s">
        <v>384</v>
      </c>
      <c r="AU1544" s="153" t="s">
        <v>83</v>
      </c>
      <c r="AV1544" s="12" t="s">
        <v>85</v>
      </c>
      <c r="AW1544" s="12" t="s">
        <v>32</v>
      </c>
      <c r="AX1544" s="12" t="s">
        <v>76</v>
      </c>
      <c r="AY1544" s="153" t="s">
        <v>375</v>
      </c>
    </row>
    <row r="1545" spans="2:65" s="12" customFormat="1" ht="11.25" x14ac:dyDescent="0.2">
      <c r="B1545" s="151"/>
      <c r="D1545" s="152" t="s">
        <v>384</v>
      </c>
      <c r="E1545" s="153" t="s">
        <v>1</v>
      </c>
      <c r="F1545" s="154" t="s">
        <v>83</v>
      </c>
      <c r="H1545" s="155">
        <v>1</v>
      </c>
      <c r="I1545" s="156"/>
      <c r="L1545" s="151"/>
      <c r="M1545" s="157"/>
      <c r="T1545" s="158"/>
      <c r="AT1545" s="153" t="s">
        <v>384</v>
      </c>
      <c r="AU1545" s="153" t="s">
        <v>83</v>
      </c>
      <c r="AV1545" s="12" t="s">
        <v>85</v>
      </c>
      <c r="AW1545" s="12" t="s">
        <v>32</v>
      </c>
      <c r="AX1545" s="12" t="s">
        <v>76</v>
      </c>
      <c r="AY1545" s="153" t="s">
        <v>375</v>
      </c>
    </row>
    <row r="1546" spans="2:65" s="12" customFormat="1" ht="11.25" x14ac:dyDescent="0.2">
      <c r="B1546" s="151"/>
      <c r="D1546" s="152" t="s">
        <v>384</v>
      </c>
      <c r="E1546" s="153" t="s">
        <v>1</v>
      </c>
      <c r="F1546" s="154" t="s">
        <v>83</v>
      </c>
      <c r="H1546" s="155">
        <v>1</v>
      </c>
      <c r="I1546" s="156"/>
      <c r="L1546" s="151"/>
      <c r="M1546" s="157"/>
      <c r="T1546" s="158"/>
      <c r="AT1546" s="153" t="s">
        <v>384</v>
      </c>
      <c r="AU1546" s="153" t="s">
        <v>83</v>
      </c>
      <c r="AV1546" s="12" t="s">
        <v>85</v>
      </c>
      <c r="AW1546" s="12" t="s">
        <v>32</v>
      </c>
      <c r="AX1546" s="12" t="s">
        <v>76</v>
      </c>
      <c r="AY1546" s="153" t="s">
        <v>375</v>
      </c>
    </row>
    <row r="1547" spans="2:65" s="12" customFormat="1" ht="11.25" x14ac:dyDescent="0.2">
      <c r="B1547" s="151"/>
      <c r="D1547" s="152" t="s">
        <v>384</v>
      </c>
      <c r="E1547" s="153" t="s">
        <v>1</v>
      </c>
      <c r="F1547" s="154" t="s">
        <v>83</v>
      </c>
      <c r="H1547" s="155">
        <v>1</v>
      </c>
      <c r="I1547" s="156"/>
      <c r="L1547" s="151"/>
      <c r="M1547" s="157"/>
      <c r="T1547" s="158"/>
      <c r="AT1547" s="153" t="s">
        <v>384</v>
      </c>
      <c r="AU1547" s="153" t="s">
        <v>83</v>
      </c>
      <c r="AV1547" s="12" t="s">
        <v>85</v>
      </c>
      <c r="AW1547" s="12" t="s">
        <v>32</v>
      </c>
      <c r="AX1547" s="12" t="s">
        <v>76</v>
      </c>
      <c r="AY1547" s="153" t="s">
        <v>375</v>
      </c>
    </row>
    <row r="1548" spans="2:65" s="12" customFormat="1" ht="11.25" x14ac:dyDescent="0.2">
      <c r="B1548" s="151"/>
      <c r="D1548" s="152" t="s">
        <v>384</v>
      </c>
      <c r="E1548" s="153" t="s">
        <v>1</v>
      </c>
      <c r="F1548" s="154" t="s">
        <v>83</v>
      </c>
      <c r="H1548" s="155">
        <v>1</v>
      </c>
      <c r="I1548" s="156"/>
      <c r="L1548" s="151"/>
      <c r="M1548" s="157"/>
      <c r="T1548" s="158"/>
      <c r="AT1548" s="153" t="s">
        <v>384</v>
      </c>
      <c r="AU1548" s="153" t="s">
        <v>83</v>
      </c>
      <c r="AV1548" s="12" t="s">
        <v>85</v>
      </c>
      <c r="AW1548" s="12" t="s">
        <v>32</v>
      </c>
      <c r="AX1548" s="12" t="s">
        <v>76</v>
      </c>
      <c r="AY1548" s="153" t="s">
        <v>375</v>
      </c>
    </row>
    <row r="1549" spans="2:65" s="13" customFormat="1" ht="11.25" x14ac:dyDescent="0.2">
      <c r="B1549" s="159"/>
      <c r="D1549" s="152" t="s">
        <v>384</v>
      </c>
      <c r="E1549" s="160" t="s">
        <v>1</v>
      </c>
      <c r="F1549" s="161" t="s">
        <v>387</v>
      </c>
      <c r="H1549" s="162">
        <v>6</v>
      </c>
      <c r="I1549" s="163"/>
      <c r="L1549" s="159"/>
      <c r="M1549" s="164"/>
      <c r="T1549" s="165"/>
      <c r="AT1549" s="160" t="s">
        <v>384</v>
      </c>
      <c r="AU1549" s="160" t="s">
        <v>83</v>
      </c>
      <c r="AV1549" s="13" t="s">
        <v>382</v>
      </c>
      <c r="AW1549" s="13" t="s">
        <v>32</v>
      </c>
      <c r="AX1549" s="13" t="s">
        <v>83</v>
      </c>
      <c r="AY1549" s="160" t="s">
        <v>375</v>
      </c>
    </row>
    <row r="1550" spans="2:65" s="14" customFormat="1" ht="11.25" x14ac:dyDescent="0.2">
      <c r="B1550" s="166"/>
      <c r="D1550" s="152" t="s">
        <v>384</v>
      </c>
      <c r="E1550" s="167" t="s">
        <v>1</v>
      </c>
      <c r="F1550" s="168" t="s">
        <v>6189</v>
      </c>
      <c r="H1550" s="167" t="s">
        <v>1</v>
      </c>
      <c r="I1550" s="169"/>
      <c r="L1550" s="166"/>
      <c r="M1550" s="170"/>
      <c r="T1550" s="171"/>
      <c r="AT1550" s="167" t="s">
        <v>384</v>
      </c>
      <c r="AU1550" s="167" t="s">
        <v>83</v>
      </c>
      <c r="AV1550" s="14" t="s">
        <v>83</v>
      </c>
      <c r="AW1550" s="14" t="s">
        <v>32</v>
      </c>
      <c r="AX1550" s="14" t="s">
        <v>76</v>
      </c>
      <c r="AY1550" s="167" t="s">
        <v>375</v>
      </c>
    </row>
    <row r="1551" spans="2:65" s="1" customFormat="1" ht="33" customHeight="1" x14ac:dyDescent="0.2">
      <c r="B1551" s="32"/>
      <c r="C1551" s="179" t="s">
        <v>1607</v>
      </c>
      <c r="D1551" s="179" t="s">
        <v>657</v>
      </c>
      <c r="E1551" s="180" t="s">
        <v>6233</v>
      </c>
      <c r="F1551" s="181" t="s">
        <v>2928</v>
      </c>
      <c r="G1551" s="182" t="s">
        <v>631</v>
      </c>
      <c r="H1551" s="183">
        <v>2</v>
      </c>
      <c r="I1551" s="184"/>
      <c r="J1551" s="185">
        <f>ROUND(I1551*H1551,2)</f>
        <v>0</v>
      </c>
      <c r="K1551" s="181" t="s">
        <v>381</v>
      </c>
      <c r="L1551" s="186"/>
      <c r="M1551" s="187" t="s">
        <v>1</v>
      </c>
      <c r="N1551" s="188" t="s">
        <v>41</v>
      </c>
      <c r="P1551" s="147">
        <f>O1551*H1551</f>
        <v>0</v>
      </c>
      <c r="Q1551" s="147">
        <v>0</v>
      </c>
      <c r="R1551" s="147">
        <f>Q1551*H1551</f>
        <v>0</v>
      </c>
      <c r="S1551" s="147">
        <v>0</v>
      </c>
      <c r="T1551" s="148">
        <f>S1551*H1551</f>
        <v>0</v>
      </c>
      <c r="AR1551" s="149" t="s">
        <v>424</v>
      </c>
      <c r="AT1551" s="149" t="s">
        <v>657</v>
      </c>
      <c r="AU1551" s="149" t="s">
        <v>83</v>
      </c>
      <c r="AY1551" s="17" t="s">
        <v>375</v>
      </c>
      <c r="BE1551" s="150">
        <f>IF(N1551="základní",J1551,0)</f>
        <v>0</v>
      </c>
      <c r="BF1551" s="150">
        <f>IF(N1551="snížená",J1551,0)</f>
        <v>0</v>
      </c>
      <c r="BG1551" s="150">
        <f>IF(N1551="zákl. přenesená",J1551,0)</f>
        <v>0</v>
      </c>
      <c r="BH1551" s="150">
        <f>IF(N1551="sníž. přenesená",J1551,0)</f>
        <v>0</v>
      </c>
      <c r="BI1551" s="150">
        <f>IF(N1551="nulová",J1551,0)</f>
        <v>0</v>
      </c>
      <c r="BJ1551" s="17" t="s">
        <v>83</v>
      </c>
      <c r="BK1551" s="150">
        <f>ROUND(I1551*H1551,2)</f>
        <v>0</v>
      </c>
      <c r="BL1551" s="17" t="s">
        <v>382</v>
      </c>
      <c r="BM1551" s="149" t="s">
        <v>6234</v>
      </c>
    </row>
    <row r="1552" spans="2:65" s="12" customFormat="1" ht="11.25" x14ac:dyDescent="0.2">
      <c r="B1552" s="151"/>
      <c r="D1552" s="152" t="s">
        <v>384</v>
      </c>
      <c r="E1552" s="153" t="s">
        <v>1</v>
      </c>
      <c r="F1552" s="154" t="s">
        <v>83</v>
      </c>
      <c r="H1552" s="155">
        <v>1</v>
      </c>
      <c r="I1552" s="156"/>
      <c r="L1552" s="151"/>
      <c r="M1552" s="157"/>
      <c r="T1552" s="158"/>
      <c r="AT1552" s="153" t="s">
        <v>384</v>
      </c>
      <c r="AU1552" s="153" t="s">
        <v>83</v>
      </c>
      <c r="AV1552" s="12" t="s">
        <v>85</v>
      </c>
      <c r="AW1552" s="12" t="s">
        <v>32</v>
      </c>
      <c r="AX1552" s="12" t="s">
        <v>76</v>
      </c>
      <c r="AY1552" s="153" t="s">
        <v>375</v>
      </c>
    </row>
    <row r="1553" spans="2:65" s="12" customFormat="1" ht="11.25" x14ac:dyDescent="0.2">
      <c r="B1553" s="151"/>
      <c r="D1553" s="152" t="s">
        <v>384</v>
      </c>
      <c r="E1553" s="153" t="s">
        <v>1</v>
      </c>
      <c r="F1553" s="154" t="s">
        <v>83</v>
      </c>
      <c r="H1553" s="155">
        <v>1</v>
      </c>
      <c r="I1553" s="156"/>
      <c r="L1553" s="151"/>
      <c r="M1553" s="157"/>
      <c r="T1553" s="158"/>
      <c r="AT1553" s="153" t="s">
        <v>384</v>
      </c>
      <c r="AU1553" s="153" t="s">
        <v>83</v>
      </c>
      <c r="AV1553" s="12" t="s">
        <v>85</v>
      </c>
      <c r="AW1553" s="12" t="s">
        <v>32</v>
      </c>
      <c r="AX1553" s="12" t="s">
        <v>76</v>
      </c>
      <c r="AY1553" s="153" t="s">
        <v>375</v>
      </c>
    </row>
    <row r="1554" spans="2:65" s="13" customFormat="1" ht="11.25" x14ac:dyDescent="0.2">
      <c r="B1554" s="159"/>
      <c r="D1554" s="152" t="s">
        <v>384</v>
      </c>
      <c r="E1554" s="160" t="s">
        <v>1</v>
      </c>
      <c r="F1554" s="161" t="s">
        <v>387</v>
      </c>
      <c r="H1554" s="162">
        <v>2</v>
      </c>
      <c r="I1554" s="163"/>
      <c r="L1554" s="159"/>
      <c r="M1554" s="164"/>
      <c r="T1554" s="165"/>
      <c r="AT1554" s="160" t="s">
        <v>384</v>
      </c>
      <c r="AU1554" s="160" t="s">
        <v>83</v>
      </c>
      <c r="AV1554" s="13" t="s">
        <v>382</v>
      </c>
      <c r="AW1554" s="13" t="s">
        <v>32</v>
      </c>
      <c r="AX1554" s="13" t="s">
        <v>83</v>
      </c>
      <c r="AY1554" s="160" t="s">
        <v>375</v>
      </c>
    </row>
    <row r="1555" spans="2:65" s="14" customFormat="1" ht="11.25" x14ac:dyDescent="0.2">
      <c r="B1555" s="166"/>
      <c r="D1555" s="152" t="s">
        <v>384</v>
      </c>
      <c r="E1555" s="167" t="s">
        <v>1</v>
      </c>
      <c r="F1555" s="168" t="s">
        <v>6189</v>
      </c>
      <c r="H1555" s="167" t="s">
        <v>1</v>
      </c>
      <c r="I1555" s="169"/>
      <c r="L1555" s="166"/>
      <c r="M1555" s="170"/>
      <c r="T1555" s="171"/>
      <c r="AT1555" s="167" t="s">
        <v>384</v>
      </c>
      <c r="AU1555" s="167" t="s">
        <v>83</v>
      </c>
      <c r="AV1555" s="14" t="s">
        <v>83</v>
      </c>
      <c r="AW1555" s="14" t="s">
        <v>32</v>
      </c>
      <c r="AX1555" s="14" t="s">
        <v>76</v>
      </c>
      <c r="AY1555" s="167" t="s">
        <v>375</v>
      </c>
    </row>
    <row r="1556" spans="2:65" s="1" customFormat="1" ht="16.5" customHeight="1" x14ac:dyDescent="0.2">
      <c r="B1556" s="32"/>
      <c r="C1556" s="179" t="s">
        <v>1611</v>
      </c>
      <c r="D1556" s="179" t="s">
        <v>657</v>
      </c>
      <c r="E1556" s="180" t="s">
        <v>6235</v>
      </c>
      <c r="F1556" s="181" t="s">
        <v>6236</v>
      </c>
      <c r="G1556" s="182" t="s">
        <v>631</v>
      </c>
      <c r="H1556" s="183">
        <v>56</v>
      </c>
      <c r="I1556" s="184"/>
      <c r="J1556" s="185">
        <f>ROUND(I1556*H1556,2)</f>
        <v>0</v>
      </c>
      <c r="K1556" s="181" t="s">
        <v>381</v>
      </c>
      <c r="L1556" s="186"/>
      <c r="M1556" s="187" t="s">
        <v>1</v>
      </c>
      <c r="N1556" s="188" t="s">
        <v>41</v>
      </c>
      <c r="P1556" s="147">
        <f>O1556*H1556</f>
        <v>0</v>
      </c>
      <c r="Q1556" s="147">
        <v>0</v>
      </c>
      <c r="R1556" s="147">
        <f>Q1556*H1556</f>
        <v>0</v>
      </c>
      <c r="S1556" s="147">
        <v>0</v>
      </c>
      <c r="T1556" s="148">
        <f>S1556*H1556</f>
        <v>0</v>
      </c>
      <c r="AR1556" s="149" t="s">
        <v>424</v>
      </c>
      <c r="AT1556" s="149" t="s">
        <v>657</v>
      </c>
      <c r="AU1556" s="149" t="s">
        <v>83</v>
      </c>
      <c r="AY1556" s="17" t="s">
        <v>375</v>
      </c>
      <c r="BE1556" s="150">
        <f>IF(N1556="základní",J1556,0)</f>
        <v>0</v>
      </c>
      <c r="BF1556" s="150">
        <f>IF(N1556="snížená",J1556,0)</f>
        <v>0</v>
      </c>
      <c r="BG1556" s="150">
        <f>IF(N1556="zákl. přenesená",J1556,0)</f>
        <v>0</v>
      </c>
      <c r="BH1556" s="150">
        <f>IF(N1556="sníž. přenesená",J1556,0)</f>
        <v>0</v>
      </c>
      <c r="BI1556" s="150">
        <f>IF(N1556="nulová",J1556,0)</f>
        <v>0</v>
      </c>
      <c r="BJ1556" s="17" t="s">
        <v>83</v>
      </c>
      <c r="BK1556" s="150">
        <f>ROUND(I1556*H1556,2)</f>
        <v>0</v>
      </c>
      <c r="BL1556" s="17" t="s">
        <v>382</v>
      </c>
      <c r="BM1556" s="149" t="s">
        <v>6237</v>
      </c>
    </row>
    <row r="1557" spans="2:65" s="12" customFormat="1" ht="11.25" x14ac:dyDescent="0.2">
      <c r="B1557" s="151"/>
      <c r="D1557" s="152" t="s">
        <v>384</v>
      </c>
      <c r="E1557" s="153" t="s">
        <v>1</v>
      </c>
      <c r="F1557" s="154" t="s">
        <v>435</v>
      </c>
      <c r="H1557" s="155">
        <v>10</v>
      </c>
      <c r="I1557" s="156"/>
      <c r="L1557" s="151"/>
      <c r="M1557" s="157"/>
      <c r="T1557" s="158"/>
      <c r="AT1557" s="153" t="s">
        <v>384</v>
      </c>
      <c r="AU1557" s="153" t="s">
        <v>83</v>
      </c>
      <c r="AV1557" s="12" t="s">
        <v>85</v>
      </c>
      <c r="AW1557" s="12" t="s">
        <v>32</v>
      </c>
      <c r="AX1557" s="12" t="s">
        <v>76</v>
      </c>
      <c r="AY1557" s="153" t="s">
        <v>375</v>
      </c>
    </row>
    <row r="1558" spans="2:65" s="12" customFormat="1" ht="11.25" x14ac:dyDescent="0.2">
      <c r="B1558" s="151"/>
      <c r="D1558" s="152" t="s">
        <v>384</v>
      </c>
      <c r="E1558" s="153" t="s">
        <v>1</v>
      </c>
      <c r="F1558" s="154" t="s">
        <v>435</v>
      </c>
      <c r="H1558" s="155">
        <v>10</v>
      </c>
      <c r="I1558" s="156"/>
      <c r="L1558" s="151"/>
      <c r="M1558" s="157"/>
      <c r="T1558" s="158"/>
      <c r="AT1558" s="153" t="s">
        <v>384</v>
      </c>
      <c r="AU1558" s="153" t="s">
        <v>83</v>
      </c>
      <c r="AV1558" s="12" t="s">
        <v>85</v>
      </c>
      <c r="AW1558" s="12" t="s">
        <v>32</v>
      </c>
      <c r="AX1558" s="12" t="s">
        <v>76</v>
      </c>
      <c r="AY1558" s="153" t="s">
        <v>375</v>
      </c>
    </row>
    <row r="1559" spans="2:65" s="12" customFormat="1" ht="11.25" x14ac:dyDescent="0.2">
      <c r="B1559" s="151"/>
      <c r="D1559" s="152" t="s">
        <v>384</v>
      </c>
      <c r="E1559" s="153" t="s">
        <v>1</v>
      </c>
      <c r="F1559" s="154" t="s">
        <v>435</v>
      </c>
      <c r="H1559" s="155">
        <v>10</v>
      </c>
      <c r="I1559" s="156"/>
      <c r="L1559" s="151"/>
      <c r="M1559" s="157"/>
      <c r="T1559" s="158"/>
      <c r="AT1559" s="153" t="s">
        <v>384</v>
      </c>
      <c r="AU1559" s="153" t="s">
        <v>83</v>
      </c>
      <c r="AV1559" s="12" t="s">
        <v>85</v>
      </c>
      <c r="AW1559" s="12" t="s">
        <v>32</v>
      </c>
      <c r="AX1559" s="12" t="s">
        <v>76</v>
      </c>
      <c r="AY1559" s="153" t="s">
        <v>375</v>
      </c>
    </row>
    <row r="1560" spans="2:65" s="12" customFormat="1" ht="11.25" x14ac:dyDescent="0.2">
      <c r="B1560" s="151"/>
      <c r="D1560" s="152" t="s">
        <v>384</v>
      </c>
      <c r="E1560" s="153" t="s">
        <v>1</v>
      </c>
      <c r="F1560" s="154" t="s">
        <v>435</v>
      </c>
      <c r="H1560" s="155">
        <v>10</v>
      </c>
      <c r="I1560" s="156"/>
      <c r="L1560" s="151"/>
      <c r="M1560" s="157"/>
      <c r="T1560" s="158"/>
      <c r="AT1560" s="153" t="s">
        <v>384</v>
      </c>
      <c r="AU1560" s="153" t="s">
        <v>83</v>
      </c>
      <c r="AV1560" s="12" t="s">
        <v>85</v>
      </c>
      <c r="AW1560" s="12" t="s">
        <v>32</v>
      </c>
      <c r="AX1560" s="12" t="s">
        <v>76</v>
      </c>
      <c r="AY1560" s="153" t="s">
        <v>375</v>
      </c>
    </row>
    <row r="1561" spans="2:65" s="12" customFormat="1" ht="11.25" x14ac:dyDescent="0.2">
      <c r="B1561" s="151"/>
      <c r="D1561" s="152" t="s">
        <v>384</v>
      </c>
      <c r="E1561" s="153" t="s">
        <v>1</v>
      </c>
      <c r="F1561" s="154" t="s">
        <v>413</v>
      </c>
      <c r="H1561" s="155">
        <v>6</v>
      </c>
      <c r="I1561" s="156"/>
      <c r="L1561" s="151"/>
      <c r="M1561" s="157"/>
      <c r="T1561" s="158"/>
      <c r="AT1561" s="153" t="s">
        <v>384</v>
      </c>
      <c r="AU1561" s="153" t="s">
        <v>83</v>
      </c>
      <c r="AV1561" s="12" t="s">
        <v>85</v>
      </c>
      <c r="AW1561" s="12" t="s">
        <v>32</v>
      </c>
      <c r="AX1561" s="12" t="s">
        <v>76</v>
      </c>
      <c r="AY1561" s="153" t="s">
        <v>375</v>
      </c>
    </row>
    <row r="1562" spans="2:65" s="12" customFormat="1" ht="11.25" x14ac:dyDescent="0.2">
      <c r="B1562" s="151"/>
      <c r="D1562" s="152" t="s">
        <v>384</v>
      </c>
      <c r="E1562" s="153" t="s">
        <v>1</v>
      </c>
      <c r="F1562" s="154" t="s">
        <v>435</v>
      </c>
      <c r="H1562" s="155">
        <v>10</v>
      </c>
      <c r="I1562" s="156"/>
      <c r="L1562" s="151"/>
      <c r="M1562" s="157"/>
      <c r="T1562" s="158"/>
      <c r="AT1562" s="153" t="s">
        <v>384</v>
      </c>
      <c r="AU1562" s="153" t="s">
        <v>83</v>
      </c>
      <c r="AV1562" s="12" t="s">
        <v>85</v>
      </c>
      <c r="AW1562" s="12" t="s">
        <v>32</v>
      </c>
      <c r="AX1562" s="12" t="s">
        <v>76</v>
      </c>
      <c r="AY1562" s="153" t="s">
        <v>375</v>
      </c>
    </row>
    <row r="1563" spans="2:65" s="13" customFormat="1" ht="11.25" x14ac:dyDescent="0.2">
      <c r="B1563" s="159"/>
      <c r="D1563" s="152" t="s">
        <v>384</v>
      </c>
      <c r="E1563" s="160" t="s">
        <v>1</v>
      </c>
      <c r="F1563" s="161" t="s">
        <v>387</v>
      </c>
      <c r="H1563" s="162">
        <v>56</v>
      </c>
      <c r="I1563" s="163"/>
      <c r="L1563" s="159"/>
      <c r="M1563" s="164"/>
      <c r="T1563" s="165"/>
      <c r="AT1563" s="160" t="s">
        <v>384</v>
      </c>
      <c r="AU1563" s="160" t="s">
        <v>83</v>
      </c>
      <c r="AV1563" s="13" t="s">
        <v>382</v>
      </c>
      <c r="AW1563" s="13" t="s">
        <v>32</v>
      </c>
      <c r="AX1563" s="13" t="s">
        <v>83</v>
      </c>
      <c r="AY1563" s="160" t="s">
        <v>375</v>
      </c>
    </row>
    <row r="1564" spans="2:65" s="14" customFormat="1" ht="11.25" x14ac:dyDescent="0.2">
      <c r="B1564" s="166"/>
      <c r="D1564" s="152" t="s">
        <v>384</v>
      </c>
      <c r="E1564" s="167" t="s">
        <v>1</v>
      </c>
      <c r="F1564" s="168" t="s">
        <v>2933</v>
      </c>
      <c r="H1564" s="167" t="s">
        <v>1</v>
      </c>
      <c r="I1564" s="169"/>
      <c r="L1564" s="166"/>
      <c r="M1564" s="170"/>
      <c r="T1564" s="171"/>
      <c r="AT1564" s="167" t="s">
        <v>384</v>
      </c>
      <c r="AU1564" s="167" t="s">
        <v>83</v>
      </c>
      <c r="AV1564" s="14" t="s">
        <v>83</v>
      </c>
      <c r="AW1564" s="14" t="s">
        <v>32</v>
      </c>
      <c r="AX1564" s="14" t="s">
        <v>76</v>
      </c>
      <c r="AY1564" s="167" t="s">
        <v>375</v>
      </c>
    </row>
    <row r="1565" spans="2:65" s="1" customFormat="1" ht="16.5" customHeight="1" x14ac:dyDescent="0.2">
      <c r="B1565" s="32"/>
      <c r="C1565" s="179" t="s">
        <v>1616</v>
      </c>
      <c r="D1565" s="179" t="s">
        <v>657</v>
      </c>
      <c r="E1565" s="180" t="s">
        <v>3396</v>
      </c>
      <c r="F1565" s="181" t="s">
        <v>3397</v>
      </c>
      <c r="G1565" s="182" t="s">
        <v>631</v>
      </c>
      <c r="H1565" s="183">
        <v>2</v>
      </c>
      <c r="I1565" s="184"/>
      <c r="J1565" s="185">
        <f>ROUND(I1565*H1565,2)</f>
        <v>0</v>
      </c>
      <c r="K1565" s="181" t="s">
        <v>381</v>
      </c>
      <c r="L1565" s="186"/>
      <c r="M1565" s="187" t="s">
        <v>1</v>
      </c>
      <c r="N1565" s="188" t="s">
        <v>41</v>
      </c>
      <c r="P1565" s="147">
        <f>O1565*H1565</f>
        <v>0</v>
      </c>
      <c r="Q1565" s="147">
        <v>0</v>
      </c>
      <c r="R1565" s="147">
        <f>Q1565*H1565</f>
        <v>0</v>
      </c>
      <c r="S1565" s="147">
        <v>0</v>
      </c>
      <c r="T1565" s="148">
        <f>S1565*H1565</f>
        <v>0</v>
      </c>
      <c r="AR1565" s="149" t="s">
        <v>424</v>
      </c>
      <c r="AT1565" s="149" t="s">
        <v>657</v>
      </c>
      <c r="AU1565" s="149" t="s">
        <v>83</v>
      </c>
      <c r="AY1565" s="17" t="s">
        <v>375</v>
      </c>
      <c r="BE1565" s="150">
        <f>IF(N1565="základní",J1565,0)</f>
        <v>0</v>
      </c>
      <c r="BF1565" s="150">
        <f>IF(N1565="snížená",J1565,0)</f>
        <v>0</v>
      </c>
      <c r="BG1565" s="150">
        <f>IF(N1565="zákl. přenesená",J1565,0)</f>
        <v>0</v>
      </c>
      <c r="BH1565" s="150">
        <f>IF(N1565="sníž. přenesená",J1565,0)</f>
        <v>0</v>
      </c>
      <c r="BI1565" s="150">
        <f>IF(N1565="nulová",J1565,0)</f>
        <v>0</v>
      </c>
      <c r="BJ1565" s="17" t="s">
        <v>83</v>
      </c>
      <c r="BK1565" s="150">
        <f>ROUND(I1565*H1565,2)</f>
        <v>0</v>
      </c>
      <c r="BL1565" s="17" t="s">
        <v>382</v>
      </c>
      <c r="BM1565" s="149" t="s">
        <v>6238</v>
      </c>
    </row>
    <row r="1566" spans="2:65" s="12" customFormat="1" ht="11.25" x14ac:dyDescent="0.2">
      <c r="B1566" s="151"/>
      <c r="D1566" s="152" t="s">
        <v>384</v>
      </c>
      <c r="E1566" s="153" t="s">
        <v>1</v>
      </c>
      <c r="F1566" s="154" t="s">
        <v>85</v>
      </c>
      <c r="H1566" s="155">
        <v>2</v>
      </c>
      <c r="I1566" s="156"/>
      <c r="L1566" s="151"/>
      <c r="M1566" s="157"/>
      <c r="T1566" s="158"/>
      <c r="AT1566" s="153" t="s">
        <v>384</v>
      </c>
      <c r="AU1566" s="153" t="s">
        <v>83</v>
      </c>
      <c r="AV1566" s="12" t="s">
        <v>85</v>
      </c>
      <c r="AW1566" s="12" t="s">
        <v>32</v>
      </c>
      <c r="AX1566" s="12" t="s">
        <v>76</v>
      </c>
      <c r="AY1566" s="153" t="s">
        <v>375</v>
      </c>
    </row>
    <row r="1567" spans="2:65" s="13" customFormat="1" ht="11.25" x14ac:dyDescent="0.2">
      <c r="B1567" s="159"/>
      <c r="D1567" s="152" t="s">
        <v>384</v>
      </c>
      <c r="E1567" s="160" t="s">
        <v>1</v>
      </c>
      <c r="F1567" s="161" t="s">
        <v>387</v>
      </c>
      <c r="H1567" s="162">
        <v>2</v>
      </c>
      <c r="I1567" s="163"/>
      <c r="L1567" s="159"/>
      <c r="M1567" s="164"/>
      <c r="T1567" s="165"/>
      <c r="AT1567" s="160" t="s">
        <v>384</v>
      </c>
      <c r="AU1567" s="160" t="s">
        <v>83</v>
      </c>
      <c r="AV1567" s="13" t="s">
        <v>382</v>
      </c>
      <c r="AW1567" s="13" t="s">
        <v>32</v>
      </c>
      <c r="AX1567" s="13" t="s">
        <v>83</v>
      </c>
      <c r="AY1567" s="160" t="s">
        <v>375</v>
      </c>
    </row>
    <row r="1568" spans="2:65" s="14" customFormat="1" ht="11.25" x14ac:dyDescent="0.2">
      <c r="B1568" s="166"/>
      <c r="D1568" s="152" t="s">
        <v>384</v>
      </c>
      <c r="E1568" s="167" t="s">
        <v>1</v>
      </c>
      <c r="F1568" s="168" t="s">
        <v>3301</v>
      </c>
      <c r="H1568" s="167" t="s">
        <v>1</v>
      </c>
      <c r="I1568" s="169"/>
      <c r="L1568" s="166"/>
      <c r="M1568" s="170"/>
      <c r="T1568" s="171"/>
      <c r="AT1568" s="167" t="s">
        <v>384</v>
      </c>
      <c r="AU1568" s="167" t="s">
        <v>83</v>
      </c>
      <c r="AV1568" s="14" t="s">
        <v>83</v>
      </c>
      <c r="AW1568" s="14" t="s">
        <v>32</v>
      </c>
      <c r="AX1568" s="14" t="s">
        <v>76</v>
      </c>
      <c r="AY1568" s="167" t="s">
        <v>375</v>
      </c>
    </row>
    <row r="1569" spans="2:65" s="1" customFormat="1" ht="21.75" customHeight="1" x14ac:dyDescent="0.2">
      <c r="B1569" s="32"/>
      <c r="C1569" s="179" t="s">
        <v>1620</v>
      </c>
      <c r="D1569" s="179" t="s">
        <v>657</v>
      </c>
      <c r="E1569" s="180" t="s">
        <v>3399</v>
      </c>
      <c r="F1569" s="181" t="s">
        <v>3400</v>
      </c>
      <c r="G1569" s="182" t="s">
        <v>631</v>
      </c>
      <c r="H1569" s="183">
        <v>63</v>
      </c>
      <c r="I1569" s="184"/>
      <c r="J1569" s="185">
        <f>ROUND(I1569*H1569,2)</f>
        <v>0</v>
      </c>
      <c r="K1569" s="181" t="s">
        <v>381</v>
      </c>
      <c r="L1569" s="186"/>
      <c r="M1569" s="187" t="s">
        <v>1</v>
      </c>
      <c r="N1569" s="188" t="s">
        <v>41</v>
      </c>
      <c r="P1569" s="147">
        <f>O1569*H1569</f>
        <v>0</v>
      </c>
      <c r="Q1569" s="147">
        <v>0</v>
      </c>
      <c r="R1569" s="147">
        <f>Q1569*H1569</f>
        <v>0</v>
      </c>
      <c r="S1569" s="147">
        <v>0</v>
      </c>
      <c r="T1569" s="148">
        <f>S1569*H1569</f>
        <v>0</v>
      </c>
      <c r="AR1569" s="149" t="s">
        <v>424</v>
      </c>
      <c r="AT1569" s="149" t="s">
        <v>657</v>
      </c>
      <c r="AU1569" s="149" t="s">
        <v>83</v>
      </c>
      <c r="AY1569" s="17" t="s">
        <v>375</v>
      </c>
      <c r="BE1569" s="150">
        <f>IF(N1569="základní",J1569,0)</f>
        <v>0</v>
      </c>
      <c r="BF1569" s="150">
        <f>IF(N1569="snížená",J1569,0)</f>
        <v>0</v>
      </c>
      <c r="BG1569" s="150">
        <f>IF(N1569="zákl. přenesená",J1569,0)</f>
        <v>0</v>
      </c>
      <c r="BH1569" s="150">
        <f>IF(N1569="sníž. přenesená",J1569,0)</f>
        <v>0</v>
      </c>
      <c r="BI1569" s="150">
        <f>IF(N1569="nulová",J1569,0)</f>
        <v>0</v>
      </c>
      <c r="BJ1569" s="17" t="s">
        <v>83</v>
      </c>
      <c r="BK1569" s="150">
        <f>ROUND(I1569*H1569,2)</f>
        <v>0</v>
      </c>
      <c r="BL1569" s="17" t="s">
        <v>382</v>
      </c>
      <c r="BM1569" s="149" t="s">
        <v>6239</v>
      </c>
    </row>
    <row r="1570" spans="2:65" s="12" customFormat="1" ht="11.25" x14ac:dyDescent="0.2">
      <c r="B1570" s="151"/>
      <c r="D1570" s="152" t="s">
        <v>384</v>
      </c>
      <c r="E1570" s="153" t="s">
        <v>1</v>
      </c>
      <c r="F1570" s="154" t="s">
        <v>816</v>
      </c>
      <c r="H1570" s="155">
        <v>63</v>
      </c>
      <c r="I1570" s="156"/>
      <c r="L1570" s="151"/>
      <c r="M1570" s="157"/>
      <c r="T1570" s="158"/>
      <c r="AT1570" s="153" t="s">
        <v>384</v>
      </c>
      <c r="AU1570" s="153" t="s">
        <v>83</v>
      </c>
      <c r="AV1570" s="12" t="s">
        <v>85</v>
      </c>
      <c r="AW1570" s="12" t="s">
        <v>32</v>
      </c>
      <c r="AX1570" s="12" t="s">
        <v>83</v>
      </c>
      <c r="AY1570" s="153" t="s">
        <v>375</v>
      </c>
    </row>
    <row r="1571" spans="2:65" s="14" customFormat="1" ht="11.25" x14ac:dyDescent="0.2">
      <c r="B1571" s="166"/>
      <c r="D1571" s="152" t="s">
        <v>384</v>
      </c>
      <c r="E1571" s="167" t="s">
        <v>1</v>
      </c>
      <c r="F1571" s="168" t="s">
        <v>6189</v>
      </c>
      <c r="H1571" s="167" t="s">
        <v>1</v>
      </c>
      <c r="I1571" s="169"/>
      <c r="L1571" s="166"/>
      <c r="M1571" s="170"/>
      <c r="T1571" s="171"/>
      <c r="AT1571" s="167" t="s">
        <v>384</v>
      </c>
      <c r="AU1571" s="167" t="s">
        <v>83</v>
      </c>
      <c r="AV1571" s="14" t="s">
        <v>83</v>
      </c>
      <c r="AW1571" s="14" t="s">
        <v>32</v>
      </c>
      <c r="AX1571" s="14" t="s">
        <v>76</v>
      </c>
      <c r="AY1571" s="167" t="s">
        <v>375</v>
      </c>
    </row>
    <row r="1572" spans="2:65" s="1" customFormat="1" ht="16.5" customHeight="1" x14ac:dyDescent="0.2">
      <c r="B1572" s="32"/>
      <c r="C1572" s="179" t="s">
        <v>1624</v>
      </c>
      <c r="D1572" s="179" t="s">
        <v>657</v>
      </c>
      <c r="E1572" s="180" t="s">
        <v>3409</v>
      </c>
      <c r="F1572" s="181" t="s">
        <v>3410</v>
      </c>
      <c r="G1572" s="182" t="s">
        <v>631</v>
      </c>
      <c r="H1572" s="183">
        <v>20</v>
      </c>
      <c r="I1572" s="184"/>
      <c r="J1572" s="185">
        <f>ROUND(I1572*H1572,2)</f>
        <v>0</v>
      </c>
      <c r="K1572" s="181" t="s">
        <v>381</v>
      </c>
      <c r="L1572" s="186"/>
      <c r="M1572" s="187" t="s">
        <v>1</v>
      </c>
      <c r="N1572" s="188" t="s">
        <v>41</v>
      </c>
      <c r="P1572" s="147">
        <f>O1572*H1572</f>
        <v>0</v>
      </c>
      <c r="Q1572" s="147">
        <v>0</v>
      </c>
      <c r="R1572" s="147">
        <f>Q1572*H1572</f>
        <v>0</v>
      </c>
      <c r="S1572" s="147">
        <v>0</v>
      </c>
      <c r="T1572" s="148">
        <f>S1572*H1572</f>
        <v>0</v>
      </c>
      <c r="AR1572" s="149" t="s">
        <v>424</v>
      </c>
      <c r="AT1572" s="149" t="s">
        <v>657</v>
      </c>
      <c r="AU1572" s="149" t="s">
        <v>83</v>
      </c>
      <c r="AY1572" s="17" t="s">
        <v>375</v>
      </c>
      <c r="BE1572" s="150">
        <f>IF(N1572="základní",J1572,0)</f>
        <v>0</v>
      </c>
      <c r="BF1572" s="150">
        <f>IF(N1572="snížená",J1572,0)</f>
        <v>0</v>
      </c>
      <c r="BG1572" s="150">
        <f>IF(N1572="zákl. přenesená",J1572,0)</f>
        <v>0</v>
      </c>
      <c r="BH1572" s="150">
        <f>IF(N1572="sníž. přenesená",J1572,0)</f>
        <v>0</v>
      </c>
      <c r="BI1572" s="150">
        <f>IF(N1572="nulová",J1572,0)</f>
        <v>0</v>
      </c>
      <c r="BJ1572" s="17" t="s">
        <v>83</v>
      </c>
      <c r="BK1572" s="150">
        <f>ROUND(I1572*H1572,2)</f>
        <v>0</v>
      </c>
      <c r="BL1572" s="17" t="s">
        <v>382</v>
      </c>
      <c r="BM1572" s="149" t="s">
        <v>6240</v>
      </c>
    </row>
    <row r="1573" spans="2:65" s="12" customFormat="1" ht="11.25" x14ac:dyDescent="0.2">
      <c r="B1573" s="151"/>
      <c r="D1573" s="152" t="s">
        <v>384</v>
      </c>
      <c r="E1573" s="153" t="s">
        <v>1</v>
      </c>
      <c r="F1573" s="154" t="s">
        <v>85</v>
      </c>
      <c r="H1573" s="155">
        <v>2</v>
      </c>
      <c r="I1573" s="156"/>
      <c r="L1573" s="151"/>
      <c r="M1573" s="157"/>
      <c r="T1573" s="158"/>
      <c r="AT1573" s="153" t="s">
        <v>384</v>
      </c>
      <c r="AU1573" s="153" t="s">
        <v>83</v>
      </c>
      <c r="AV1573" s="12" t="s">
        <v>85</v>
      </c>
      <c r="AW1573" s="12" t="s">
        <v>32</v>
      </c>
      <c r="AX1573" s="12" t="s">
        <v>76</v>
      </c>
      <c r="AY1573" s="153" t="s">
        <v>375</v>
      </c>
    </row>
    <row r="1574" spans="2:65" s="12" customFormat="1" ht="11.25" x14ac:dyDescent="0.2">
      <c r="B1574" s="151"/>
      <c r="D1574" s="152" t="s">
        <v>384</v>
      </c>
      <c r="E1574" s="153" t="s">
        <v>1</v>
      </c>
      <c r="F1574" s="154" t="s">
        <v>85</v>
      </c>
      <c r="H1574" s="155">
        <v>2</v>
      </c>
      <c r="I1574" s="156"/>
      <c r="L1574" s="151"/>
      <c r="M1574" s="157"/>
      <c r="T1574" s="158"/>
      <c r="AT1574" s="153" t="s">
        <v>384</v>
      </c>
      <c r="AU1574" s="153" t="s">
        <v>83</v>
      </c>
      <c r="AV1574" s="12" t="s">
        <v>85</v>
      </c>
      <c r="AW1574" s="12" t="s">
        <v>32</v>
      </c>
      <c r="AX1574" s="12" t="s">
        <v>76</v>
      </c>
      <c r="AY1574" s="153" t="s">
        <v>375</v>
      </c>
    </row>
    <row r="1575" spans="2:65" s="12" customFormat="1" ht="11.25" x14ac:dyDescent="0.2">
      <c r="B1575" s="151"/>
      <c r="D1575" s="152" t="s">
        <v>384</v>
      </c>
      <c r="E1575" s="153" t="s">
        <v>1</v>
      </c>
      <c r="F1575" s="154" t="s">
        <v>85</v>
      </c>
      <c r="H1575" s="155">
        <v>2</v>
      </c>
      <c r="I1575" s="156"/>
      <c r="L1575" s="151"/>
      <c r="M1575" s="157"/>
      <c r="T1575" s="158"/>
      <c r="AT1575" s="153" t="s">
        <v>384</v>
      </c>
      <c r="AU1575" s="153" t="s">
        <v>83</v>
      </c>
      <c r="AV1575" s="12" t="s">
        <v>85</v>
      </c>
      <c r="AW1575" s="12" t="s">
        <v>32</v>
      </c>
      <c r="AX1575" s="12" t="s">
        <v>76</v>
      </c>
      <c r="AY1575" s="153" t="s">
        <v>375</v>
      </c>
    </row>
    <row r="1576" spans="2:65" s="12" customFormat="1" ht="11.25" x14ac:dyDescent="0.2">
      <c r="B1576" s="151"/>
      <c r="D1576" s="152" t="s">
        <v>384</v>
      </c>
      <c r="E1576" s="153" t="s">
        <v>1</v>
      </c>
      <c r="F1576" s="154" t="s">
        <v>93</v>
      </c>
      <c r="H1576" s="155">
        <v>3</v>
      </c>
      <c r="I1576" s="156"/>
      <c r="L1576" s="151"/>
      <c r="M1576" s="157"/>
      <c r="T1576" s="158"/>
      <c r="AT1576" s="153" t="s">
        <v>384</v>
      </c>
      <c r="AU1576" s="153" t="s">
        <v>83</v>
      </c>
      <c r="AV1576" s="12" t="s">
        <v>85</v>
      </c>
      <c r="AW1576" s="12" t="s">
        <v>32</v>
      </c>
      <c r="AX1576" s="12" t="s">
        <v>76</v>
      </c>
      <c r="AY1576" s="153" t="s">
        <v>375</v>
      </c>
    </row>
    <row r="1577" spans="2:65" s="12" customFormat="1" ht="11.25" x14ac:dyDescent="0.2">
      <c r="B1577" s="151"/>
      <c r="D1577" s="152" t="s">
        <v>384</v>
      </c>
      <c r="E1577" s="153" t="s">
        <v>1</v>
      </c>
      <c r="F1577" s="154" t="s">
        <v>93</v>
      </c>
      <c r="H1577" s="155">
        <v>3</v>
      </c>
      <c r="I1577" s="156"/>
      <c r="L1577" s="151"/>
      <c r="M1577" s="157"/>
      <c r="T1577" s="158"/>
      <c r="AT1577" s="153" t="s">
        <v>384</v>
      </c>
      <c r="AU1577" s="153" t="s">
        <v>83</v>
      </c>
      <c r="AV1577" s="12" t="s">
        <v>85</v>
      </c>
      <c r="AW1577" s="12" t="s">
        <v>32</v>
      </c>
      <c r="AX1577" s="12" t="s">
        <v>76</v>
      </c>
      <c r="AY1577" s="153" t="s">
        <v>375</v>
      </c>
    </row>
    <row r="1578" spans="2:65" s="12" customFormat="1" ht="11.25" x14ac:dyDescent="0.2">
      <c r="B1578" s="151"/>
      <c r="D1578" s="152" t="s">
        <v>384</v>
      </c>
      <c r="E1578" s="153" t="s">
        <v>1</v>
      </c>
      <c r="F1578" s="154" t="s">
        <v>93</v>
      </c>
      <c r="H1578" s="155">
        <v>3</v>
      </c>
      <c r="I1578" s="156"/>
      <c r="L1578" s="151"/>
      <c r="M1578" s="157"/>
      <c r="T1578" s="158"/>
      <c r="AT1578" s="153" t="s">
        <v>384</v>
      </c>
      <c r="AU1578" s="153" t="s">
        <v>83</v>
      </c>
      <c r="AV1578" s="12" t="s">
        <v>85</v>
      </c>
      <c r="AW1578" s="12" t="s">
        <v>32</v>
      </c>
      <c r="AX1578" s="12" t="s">
        <v>76</v>
      </c>
      <c r="AY1578" s="153" t="s">
        <v>375</v>
      </c>
    </row>
    <row r="1579" spans="2:65" s="12" customFormat="1" ht="11.25" x14ac:dyDescent="0.2">
      <c r="B1579" s="151"/>
      <c r="D1579" s="152" t="s">
        <v>384</v>
      </c>
      <c r="E1579" s="153" t="s">
        <v>1</v>
      </c>
      <c r="F1579" s="154" t="s">
        <v>85</v>
      </c>
      <c r="H1579" s="155">
        <v>2</v>
      </c>
      <c r="I1579" s="156"/>
      <c r="L1579" s="151"/>
      <c r="M1579" s="157"/>
      <c r="T1579" s="158"/>
      <c r="AT1579" s="153" t="s">
        <v>384</v>
      </c>
      <c r="AU1579" s="153" t="s">
        <v>83</v>
      </c>
      <c r="AV1579" s="12" t="s">
        <v>85</v>
      </c>
      <c r="AW1579" s="12" t="s">
        <v>32</v>
      </c>
      <c r="AX1579" s="12" t="s">
        <v>76</v>
      </c>
      <c r="AY1579" s="153" t="s">
        <v>375</v>
      </c>
    </row>
    <row r="1580" spans="2:65" s="12" customFormat="1" ht="11.25" x14ac:dyDescent="0.2">
      <c r="B1580" s="151"/>
      <c r="D1580" s="152" t="s">
        <v>384</v>
      </c>
      <c r="E1580" s="153" t="s">
        <v>1</v>
      </c>
      <c r="F1580" s="154" t="s">
        <v>93</v>
      </c>
      <c r="H1580" s="155">
        <v>3</v>
      </c>
      <c r="I1580" s="156"/>
      <c r="L1580" s="151"/>
      <c r="M1580" s="157"/>
      <c r="T1580" s="158"/>
      <c r="AT1580" s="153" t="s">
        <v>384</v>
      </c>
      <c r="AU1580" s="153" t="s">
        <v>83</v>
      </c>
      <c r="AV1580" s="12" t="s">
        <v>85</v>
      </c>
      <c r="AW1580" s="12" t="s">
        <v>32</v>
      </c>
      <c r="AX1580" s="12" t="s">
        <v>76</v>
      </c>
      <c r="AY1580" s="153" t="s">
        <v>375</v>
      </c>
    </row>
    <row r="1581" spans="2:65" s="13" customFormat="1" ht="11.25" x14ac:dyDescent="0.2">
      <c r="B1581" s="159"/>
      <c r="D1581" s="152" t="s">
        <v>384</v>
      </c>
      <c r="E1581" s="160" t="s">
        <v>1</v>
      </c>
      <c r="F1581" s="161" t="s">
        <v>387</v>
      </c>
      <c r="H1581" s="162">
        <v>20</v>
      </c>
      <c r="I1581" s="163"/>
      <c r="L1581" s="159"/>
      <c r="M1581" s="164"/>
      <c r="T1581" s="165"/>
      <c r="AT1581" s="160" t="s">
        <v>384</v>
      </c>
      <c r="AU1581" s="160" t="s">
        <v>83</v>
      </c>
      <c r="AV1581" s="13" t="s">
        <v>382</v>
      </c>
      <c r="AW1581" s="13" t="s">
        <v>32</v>
      </c>
      <c r="AX1581" s="13" t="s">
        <v>83</v>
      </c>
      <c r="AY1581" s="160" t="s">
        <v>375</v>
      </c>
    </row>
    <row r="1582" spans="2:65" s="14" customFormat="1" ht="11.25" x14ac:dyDescent="0.2">
      <c r="B1582" s="166"/>
      <c r="D1582" s="152" t="s">
        <v>384</v>
      </c>
      <c r="E1582" s="167" t="s">
        <v>1</v>
      </c>
      <c r="F1582" s="168" t="s">
        <v>6189</v>
      </c>
      <c r="H1582" s="167" t="s">
        <v>1</v>
      </c>
      <c r="I1582" s="169"/>
      <c r="L1582" s="166"/>
      <c r="M1582" s="170"/>
      <c r="T1582" s="171"/>
      <c r="AT1582" s="167" t="s">
        <v>384</v>
      </c>
      <c r="AU1582" s="167" t="s">
        <v>83</v>
      </c>
      <c r="AV1582" s="14" t="s">
        <v>83</v>
      </c>
      <c r="AW1582" s="14" t="s">
        <v>32</v>
      </c>
      <c r="AX1582" s="14" t="s">
        <v>76</v>
      </c>
      <c r="AY1582" s="167" t="s">
        <v>375</v>
      </c>
    </row>
    <row r="1583" spans="2:65" s="1" customFormat="1" ht="16.5" customHeight="1" x14ac:dyDescent="0.2">
      <c r="B1583" s="32"/>
      <c r="C1583" s="179" t="s">
        <v>1628</v>
      </c>
      <c r="D1583" s="179" t="s">
        <v>657</v>
      </c>
      <c r="E1583" s="180" t="s">
        <v>6241</v>
      </c>
      <c r="F1583" s="181" t="s">
        <v>6242</v>
      </c>
      <c r="G1583" s="182" t="s">
        <v>631</v>
      </c>
      <c r="H1583" s="183">
        <v>9</v>
      </c>
      <c r="I1583" s="184"/>
      <c r="J1583" s="185">
        <f>ROUND(I1583*H1583,2)</f>
        <v>0</v>
      </c>
      <c r="K1583" s="181" t="s">
        <v>381</v>
      </c>
      <c r="L1583" s="186"/>
      <c r="M1583" s="187" t="s">
        <v>1</v>
      </c>
      <c r="N1583" s="188" t="s">
        <v>41</v>
      </c>
      <c r="P1583" s="147">
        <f>O1583*H1583</f>
        <v>0</v>
      </c>
      <c r="Q1583" s="147">
        <v>0</v>
      </c>
      <c r="R1583" s="147">
        <f>Q1583*H1583</f>
        <v>0</v>
      </c>
      <c r="S1583" s="147">
        <v>0</v>
      </c>
      <c r="T1583" s="148">
        <f>S1583*H1583</f>
        <v>0</v>
      </c>
      <c r="AR1583" s="149" t="s">
        <v>424</v>
      </c>
      <c r="AT1583" s="149" t="s">
        <v>657</v>
      </c>
      <c r="AU1583" s="149" t="s">
        <v>83</v>
      </c>
      <c r="AY1583" s="17" t="s">
        <v>375</v>
      </c>
      <c r="BE1583" s="150">
        <f>IF(N1583="základní",J1583,0)</f>
        <v>0</v>
      </c>
      <c r="BF1583" s="150">
        <f>IF(N1583="snížená",J1583,0)</f>
        <v>0</v>
      </c>
      <c r="BG1583" s="150">
        <f>IF(N1583="zákl. přenesená",J1583,0)</f>
        <v>0</v>
      </c>
      <c r="BH1583" s="150">
        <f>IF(N1583="sníž. přenesená",J1583,0)</f>
        <v>0</v>
      </c>
      <c r="BI1583" s="150">
        <f>IF(N1583="nulová",J1583,0)</f>
        <v>0</v>
      </c>
      <c r="BJ1583" s="17" t="s">
        <v>83</v>
      </c>
      <c r="BK1583" s="150">
        <f>ROUND(I1583*H1583,2)</f>
        <v>0</v>
      </c>
      <c r="BL1583" s="17" t="s">
        <v>382</v>
      </c>
      <c r="BM1583" s="149" t="s">
        <v>6243</v>
      </c>
    </row>
    <row r="1584" spans="2:65" s="12" customFormat="1" ht="11.25" x14ac:dyDescent="0.2">
      <c r="B1584" s="151"/>
      <c r="D1584" s="152" t="s">
        <v>384</v>
      </c>
      <c r="E1584" s="153" t="s">
        <v>1</v>
      </c>
      <c r="F1584" s="154" t="s">
        <v>93</v>
      </c>
      <c r="H1584" s="155">
        <v>3</v>
      </c>
      <c r="I1584" s="156"/>
      <c r="L1584" s="151"/>
      <c r="M1584" s="157"/>
      <c r="T1584" s="158"/>
      <c r="AT1584" s="153" t="s">
        <v>384</v>
      </c>
      <c r="AU1584" s="153" t="s">
        <v>83</v>
      </c>
      <c r="AV1584" s="12" t="s">
        <v>85</v>
      </c>
      <c r="AW1584" s="12" t="s">
        <v>32</v>
      </c>
      <c r="AX1584" s="12" t="s">
        <v>76</v>
      </c>
      <c r="AY1584" s="153" t="s">
        <v>375</v>
      </c>
    </row>
    <row r="1585" spans="2:65" s="12" customFormat="1" ht="11.25" x14ac:dyDescent="0.2">
      <c r="B1585" s="151"/>
      <c r="D1585" s="152" t="s">
        <v>384</v>
      </c>
      <c r="E1585" s="153" t="s">
        <v>1</v>
      </c>
      <c r="F1585" s="154" t="s">
        <v>93</v>
      </c>
      <c r="H1585" s="155">
        <v>3</v>
      </c>
      <c r="I1585" s="156"/>
      <c r="L1585" s="151"/>
      <c r="M1585" s="157"/>
      <c r="T1585" s="158"/>
      <c r="AT1585" s="153" t="s">
        <v>384</v>
      </c>
      <c r="AU1585" s="153" t="s">
        <v>83</v>
      </c>
      <c r="AV1585" s="12" t="s">
        <v>85</v>
      </c>
      <c r="AW1585" s="12" t="s">
        <v>32</v>
      </c>
      <c r="AX1585" s="12" t="s">
        <v>76</v>
      </c>
      <c r="AY1585" s="153" t="s">
        <v>375</v>
      </c>
    </row>
    <row r="1586" spans="2:65" s="12" customFormat="1" ht="11.25" x14ac:dyDescent="0.2">
      <c r="B1586" s="151"/>
      <c r="D1586" s="152" t="s">
        <v>384</v>
      </c>
      <c r="E1586" s="153" t="s">
        <v>1</v>
      </c>
      <c r="F1586" s="154" t="s">
        <v>93</v>
      </c>
      <c r="H1586" s="155">
        <v>3</v>
      </c>
      <c r="I1586" s="156"/>
      <c r="L1586" s="151"/>
      <c r="M1586" s="157"/>
      <c r="T1586" s="158"/>
      <c r="AT1586" s="153" t="s">
        <v>384</v>
      </c>
      <c r="AU1586" s="153" t="s">
        <v>83</v>
      </c>
      <c r="AV1586" s="12" t="s">
        <v>85</v>
      </c>
      <c r="AW1586" s="12" t="s">
        <v>32</v>
      </c>
      <c r="AX1586" s="12" t="s">
        <v>76</v>
      </c>
      <c r="AY1586" s="153" t="s">
        <v>375</v>
      </c>
    </row>
    <row r="1587" spans="2:65" s="13" customFormat="1" ht="11.25" x14ac:dyDescent="0.2">
      <c r="B1587" s="159"/>
      <c r="D1587" s="152" t="s">
        <v>384</v>
      </c>
      <c r="E1587" s="160" t="s">
        <v>1</v>
      </c>
      <c r="F1587" s="161" t="s">
        <v>387</v>
      </c>
      <c r="H1587" s="162">
        <v>9</v>
      </c>
      <c r="I1587" s="163"/>
      <c r="L1587" s="159"/>
      <c r="M1587" s="164"/>
      <c r="T1587" s="165"/>
      <c r="AT1587" s="160" t="s">
        <v>384</v>
      </c>
      <c r="AU1587" s="160" t="s">
        <v>83</v>
      </c>
      <c r="AV1587" s="13" t="s">
        <v>382</v>
      </c>
      <c r="AW1587" s="13" t="s">
        <v>32</v>
      </c>
      <c r="AX1587" s="13" t="s">
        <v>83</v>
      </c>
      <c r="AY1587" s="160" t="s">
        <v>375</v>
      </c>
    </row>
    <row r="1588" spans="2:65" s="14" customFormat="1" ht="11.25" x14ac:dyDescent="0.2">
      <c r="B1588" s="166"/>
      <c r="D1588" s="152" t="s">
        <v>384</v>
      </c>
      <c r="E1588" s="167" t="s">
        <v>1</v>
      </c>
      <c r="F1588" s="168" t="s">
        <v>2933</v>
      </c>
      <c r="H1588" s="167" t="s">
        <v>1</v>
      </c>
      <c r="I1588" s="169"/>
      <c r="L1588" s="166"/>
      <c r="M1588" s="170"/>
      <c r="T1588" s="171"/>
      <c r="AT1588" s="167" t="s">
        <v>384</v>
      </c>
      <c r="AU1588" s="167" t="s">
        <v>83</v>
      </c>
      <c r="AV1588" s="14" t="s">
        <v>83</v>
      </c>
      <c r="AW1588" s="14" t="s">
        <v>32</v>
      </c>
      <c r="AX1588" s="14" t="s">
        <v>76</v>
      </c>
      <c r="AY1588" s="167" t="s">
        <v>375</v>
      </c>
    </row>
    <row r="1589" spans="2:65" s="1" customFormat="1" ht="16.5" customHeight="1" x14ac:dyDescent="0.2">
      <c r="B1589" s="32"/>
      <c r="C1589" s="179" t="s">
        <v>1632</v>
      </c>
      <c r="D1589" s="179" t="s">
        <v>657</v>
      </c>
      <c r="E1589" s="180" t="s">
        <v>3412</v>
      </c>
      <c r="F1589" s="181" t="s">
        <v>3413</v>
      </c>
      <c r="G1589" s="182" t="s">
        <v>641</v>
      </c>
      <c r="H1589" s="183">
        <v>87</v>
      </c>
      <c r="I1589" s="184"/>
      <c r="J1589" s="185">
        <f>ROUND(I1589*H1589,2)</f>
        <v>0</v>
      </c>
      <c r="K1589" s="181" t="s">
        <v>381</v>
      </c>
      <c r="L1589" s="186"/>
      <c r="M1589" s="187" t="s">
        <v>1</v>
      </c>
      <c r="N1589" s="188" t="s">
        <v>41</v>
      </c>
      <c r="P1589" s="147">
        <f>O1589*H1589</f>
        <v>0</v>
      </c>
      <c r="Q1589" s="147">
        <v>0</v>
      </c>
      <c r="R1589" s="147">
        <f>Q1589*H1589</f>
        <v>0</v>
      </c>
      <c r="S1589" s="147">
        <v>0</v>
      </c>
      <c r="T1589" s="148">
        <f>S1589*H1589</f>
        <v>0</v>
      </c>
      <c r="AR1589" s="149" t="s">
        <v>424</v>
      </c>
      <c r="AT1589" s="149" t="s">
        <v>657</v>
      </c>
      <c r="AU1589" s="149" t="s">
        <v>83</v>
      </c>
      <c r="AY1589" s="17" t="s">
        <v>375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83</v>
      </c>
      <c r="BK1589" s="150">
        <f>ROUND(I1589*H1589,2)</f>
        <v>0</v>
      </c>
      <c r="BL1589" s="17" t="s">
        <v>382</v>
      </c>
      <c r="BM1589" s="149" t="s">
        <v>6244</v>
      </c>
    </row>
    <row r="1590" spans="2:65" s="12" customFormat="1" ht="11.25" x14ac:dyDescent="0.2">
      <c r="B1590" s="151"/>
      <c r="D1590" s="152" t="s">
        <v>384</v>
      </c>
      <c r="E1590" s="153" t="s">
        <v>1</v>
      </c>
      <c r="F1590" s="154" t="s">
        <v>1012</v>
      </c>
      <c r="H1590" s="155">
        <v>87</v>
      </c>
      <c r="I1590" s="156"/>
      <c r="L1590" s="151"/>
      <c r="M1590" s="157"/>
      <c r="T1590" s="158"/>
      <c r="AT1590" s="153" t="s">
        <v>384</v>
      </c>
      <c r="AU1590" s="153" t="s">
        <v>83</v>
      </c>
      <c r="AV1590" s="12" t="s">
        <v>85</v>
      </c>
      <c r="AW1590" s="12" t="s">
        <v>32</v>
      </c>
      <c r="AX1590" s="12" t="s">
        <v>83</v>
      </c>
      <c r="AY1590" s="153" t="s">
        <v>375</v>
      </c>
    </row>
    <row r="1591" spans="2:65" s="14" customFormat="1" ht="11.25" x14ac:dyDescent="0.2">
      <c r="B1591" s="166"/>
      <c r="D1591" s="152" t="s">
        <v>384</v>
      </c>
      <c r="E1591" s="167" t="s">
        <v>1</v>
      </c>
      <c r="F1591" s="168" t="s">
        <v>6189</v>
      </c>
      <c r="H1591" s="167" t="s">
        <v>1</v>
      </c>
      <c r="I1591" s="169"/>
      <c r="L1591" s="166"/>
      <c r="M1591" s="170"/>
      <c r="T1591" s="171"/>
      <c r="AT1591" s="167" t="s">
        <v>384</v>
      </c>
      <c r="AU1591" s="167" t="s">
        <v>83</v>
      </c>
      <c r="AV1591" s="14" t="s">
        <v>83</v>
      </c>
      <c r="AW1591" s="14" t="s">
        <v>32</v>
      </c>
      <c r="AX1591" s="14" t="s">
        <v>76</v>
      </c>
      <c r="AY1591" s="167" t="s">
        <v>375</v>
      </c>
    </row>
    <row r="1592" spans="2:65" s="1" customFormat="1" ht="16.5" customHeight="1" x14ac:dyDescent="0.2">
      <c r="B1592" s="32"/>
      <c r="C1592" s="179" t="s">
        <v>1636</v>
      </c>
      <c r="D1592" s="179" t="s">
        <v>657</v>
      </c>
      <c r="E1592" s="180" t="s">
        <v>3415</v>
      </c>
      <c r="F1592" s="181" t="s">
        <v>3416</v>
      </c>
      <c r="G1592" s="182" t="s">
        <v>641</v>
      </c>
      <c r="H1592" s="183">
        <v>10</v>
      </c>
      <c r="I1592" s="184"/>
      <c r="J1592" s="185">
        <f>ROUND(I1592*H1592,2)</f>
        <v>0</v>
      </c>
      <c r="K1592" s="181" t="s">
        <v>381</v>
      </c>
      <c r="L1592" s="186"/>
      <c r="M1592" s="187" t="s">
        <v>1</v>
      </c>
      <c r="N1592" s="188" t="s">
        <v>41</v>
      </c>
      <c r="P1592" s="147">
        <f>O1592*H1592</f>
        <v>0</v>
      </c>
      <c r="Q1592" s="147">
        <v>0</v>
      </c>
      <c r="R1592" s="147">
        <f>Q1592*H1592</f>
        <v>0</v>
      </c>
      <c r="S1592" s="147">
        <v>0</v>
      </c>
      <c r="T1592" s="148">
        <f>S1592*H1592</f>
        <v>0</v>
      </c>
      <c r="AR1592" s="149" t="s">
        <v>424</v>
      </c>
      <c r="AT1592" s="149" t="s">
        <v>657</v>
      </c>
      <c r="AU1592" s="149" t="s">
        <v>83</v>
      </c>
      <c r="AY1592" s="17" t="s">
        <v>375</v>
      </c>
      <c r="BE1592" s="150">
        <f>IF(N1592="základní",J1592,0)</f>
        <v>0</v>
      </c>
      <c r="BF1592" s="150">
        <f>IF(N1592="snížená",J1592,0)</f>
        <v>0</v>
      </c>
      <c r="BG1592" s="150">
        <f>IF(N1592="zákl. přenesená",J1592,0)</f>
        <v>0</v>
      </c>
      <c r="BH1592" s="150">
        <f>IF(N1592="sníž. přenesená",J1592,0)</f>
        <v>0</v>
      </c>
      <c r="BI1592" s="150">
        <f>IF(N1592="nulová",J1592,0)</f>
        <v>0</v>
      </c>
      <c r="BJ1592" s="17" t="s">
        <v>83</v>
      </c>
      <c r="BK1592" s="150">
        <f>ROUND(I1592*H1592,2)</f>
        <v>0</v>
      </c>
      <c r="BL1592" s="17" t="s">
        <v>382</v>
      </c>
      <c r="BM1592" s="149" t="s">
        <v>6245</v>
      </c>
    </row>
    <row r="1593" spans="2:65" s="12" customFormat="1" ht="11.25" x14ac:dyDescent="0.2">
      <c r="B1593" s="151"/>
      <c r="D1593" s="152" t="s">
        <v>384</v>
      </c>
      <c r="E1593" s="153" t="s">
        <v>1</v>
      </c>
      <c r="F1593" s="154" t="s">
        <v>435</v>
      </c>
      <c r="H1593" s="155">
        <v>10</v>
      </c>
      <c r="I1593" s="156"/>
      <c r="L1593" s="151"/>
      <c r="M1593" s="157"/>
      <c r="T1593" s="158"/>
      <c r="AT1593" s="153" t="s">
        <v>384</v>
      </c>
      <c r="AU1593" s="153" t="s">
        <v>83</v>
      </c>
      <c r="AV1593" s="12" t="s">
        <v>85</v>
      </c>
      <c r="AW1593" s="12" t="s">
        <v>32</v>
      </c>
      <c r="AX1593" s="12" t="s">
        <v>83</v>
      </c>
      <c r="AY1593" s="153" t="s">
        <v>375</v>
      </c>
    </row>
    <row r="1594" spans="2:65" s="14" customFormat="1" ht="11.25" x14ac:dyDescent="0.2">
      <c r="B1594" s="166"/>
      <c r="D1594" s="152" t="s">
        <v>384</v>
      </c>
      <c r="E1594" s="167" t="s">
        <v>1</v>
      </c>
      <c r="F1594" s="168" t="s">
        <v>6189</v>
      </c>
      <c r="H1594" s="167" t="s">
        <v>1</v>
      </c>
      <c r="I1594" s="169"/>
      <c r="L1594" s="166"/>
      <c r="M1594" s="170"/>
      <c r="T1594" s="171"/>
      <c r="AT1594" s="167" t="s">
        <v>384</v>
      </c>
      <c r="AU1594" s="167" t="s">
        <v>83</v>
      </c>
      <c r="AV1594" s="14" t="s">
        <v>83</v>
      </c>
      <c r="AW1594" s="14" t="s">
        <v>32</v>
      </c>
      <c r="AX1594" s="14" t="s">
        <v>76</v>
      </c>
      <c r="AY1594" s="167" t="s">
        <v>375</v>
      </c>
    </row>
    <row r="1595" spans="2:65" s="1" customFormat="1" ht="16.5" customHeight="1" x14ac:dyDescent="0.2">
      <c r="B1595" s="32"/>
      <c r="C1595" s="179" t="s">
        <v>1640</v>
      </c>
      <c r="D1595" s="179" t="s">
        <v>657</v>
      </c>
      <c r="E1595" s="180" t="s">
        <v>3418</v>
      </c>
      <c r="F1595" s="181" t="s">
        <v>3419</v>
      </c>
      <c r="G1595" s="182" t="s">
        <v>641</v>
      </c>
      <c r="H1595" s="183">
        <v>220</v>
      </c>
      <c r="I1595" s="184"/>
      <c r="J1595" s="185">
        <f>ROUND(I1595*H1595,2)</f>
        <v>0</v>
      </c>
      <c r="K1595" s="181" t="s">
        <v>381</v>
      </c>
      <c r="L1595" s="186"/>
      <c r="M1595" s="187" t="s">
        <v>1</v>
      </c>
      <c r="N1595" s="188" t="s">
        <v>41</v>
      </c>
      <c r="P1595" s="147">
        <f>O1595*H1595</f>
        <v>0</v>
      </c>
      <c r="Q1595" s="147">
        <v>0</v>
      </c>
      <c r="R1595" s="147">
        <f>Q1595*H1595</f>
        <v>0</v>
      </c>
      <c r="S1595" s="147">
        <v>0</v>
      </c>
      <c r="T1595" s="148">
        <f>S1595*H1595</f>
        <v>0</v>
      </c>
      <c r="AR1595" s="149" t="s">
        <v>424</v>
      </c>
      <c r="AT1595" s="149" t="s">
        <v>657</v>
      </c>
      <c r="AU1595" s="149" t="s">
        <v>83</v>
      </c>
      <c r="AY1595" s="17" t="s">
        <v>375</v>
      </c>
      <c r="BE1595" s="150">
        <f>IF(N1595="základní",J1595,0)</f>
        <v>0</v>
      </c>
      <c r="BF1595" s="150">
        <f>IF(N1595="snížená",J1595,0)</f>
        <v>0</v>
      </c>
      <c r="BG1595" s="150">
        <f>IF(N1595="zákl. přenesená",J1595,0)</f>
        <v>0</v>
      </c>
      <c r="BH1595" s="150">
        <f>IF(N1595="sníž. přenesená",J1595,0)</f>
        <v>0</v>
      </c>
      <c r="BI1595" s="150">
        <f>IF(N1595="nulová",J1595,0)</f>
        <v>0</v>
      </c>
      <c r="BJ1595" s="17" t="s">
        <v>83</v>
      </c>
      <c r="BK1595" s="150">
        <f>ROUND(I1595*H1595,2)</f>
        <v>0</v>
      </c>
      <c r="BL1595" s="17" t="s">
        <v>382</v>
      </c>
      <c r="BM1595" s="149" t="s">
        <v>6246</v>
      </c>
    </row>
    <row r="1596" spans="2:65" s="12" customFormat="1" ht="11.25" x14ac:dyDescent="0.2">
      <c r="B1596" s="151"/>
      <c r="D1596" s="152" t="s">
        <v>384</v>
      </c>
      <c r="E1596" s="153" t="s">
        <v>1</v>
      </c>
      <c r="F1596" s="154" t="s">
        <v>529</v>
      </c>
      <c r="H1596" s="155">
        <v>20</v>
      </c>
      <c r="I1596" s="156"/>
      <c r="L1596" s="151"/>
      <c r="M1596" s="157"/>
      <c r="T1596" s="158"/>
      <c r="AT1596" s="153" t="s">
        <v>384</v>
      </c>
      <c r="AU1596" s="153" t="s">
        <v>83</v>
      </c>
      <c r="AV1596" s="12" t="s">
        <v>85</v>
      </c>
      <c r="AW1596" s="12" t="s">
        <v>32</v>
      </c>
      <c r="AX1596" s="12" t="s">
        <v>76</v>
      </c>
      <c r="AY1596" s="153" t="s">
        <v>375</v>
      </c>
    </row>
    <row r="1597" spans="2:65" s="12" customFormat="1" ht="11.25" x14ac:dyDescent="0.2">
      <c r="B1597" s="151"/>
      <c r="D1597" s="152" t="s">
        <v>384</v>
      </c>
      <c r="E1597" s="153" t="s">
        <v>1</v>
      </c>
      <c r="F1597" s="154" t="s">
        <v>529</v>
      </c>
      <c r="H1597" s="155">
        <v>20</v>
      </c>
      <c r="I1597" s="156"/>
      <c r="L1597" s="151"/>
      <c r="M1597" s="157"/>
      <c r="T1597" s="158"/>
      <c r="AT1597" s="153" t="s">
        <v>384</v>
      </c>
      <c r="AU1597" s="153" t="s">
        <v>83</v>
      </c>
      <c r="AV1597" s="12" t="s">
        <v>85</v>
      </c>
      <c r="AW1597" s="12" t="s">
        <v>32</v>
      </c>
      <c r="AX1597" s="12" t="s">
        <v>76</v>
      </c>
      <c r="AY1597" s="153" t="s">
        <v>375</v>
      </c>
    </row>
    <row r="1598" spans="2:65" s="12" customFormat="1" ht="11.25" x14ac:dyDescent="0.2">
      <c r="B1598" s="151"/>
      <c r="D1598" s="152" t="s">
        <v>384</v>
      </c>
      <c r="E1598" s="153" t="s">
        <v>1</v>
      </c>
      <c r="F1598" s="154" t="s">
        <v>529</v>
      </c>
      <c r="H1598" s="155">
        <v>20</v>
      </c>
      <c r="I1598" s="156"/>
      <c r="L1598" s="151"/>
      <c r="M1598" s="157"/>
      <c r="T1598" s="158"/>
      <c r="AT1598" s="153" t="s">
        <v>384</v>
      </c>
      <c r="AU1598" s="153" t="s">
        <v>83</v>
      </c>
      <c r="AV1598" s="12" t="s">
        <v>85</v>
      </c>
      <c r="AW1598" s="12" t="s">
        <v>32</v>
      </c>
      <c r="AX1598" s="12" t="s">
        <v>76</v>
      </c>
      <c r="AY1598" s="153" t="s">
        <v>375</v>
      </c>
    </row>
    <row r="1599" spans="2:65" s="12" customFormat="1" ht="11.25" x14ac:dyDescent="0.2">
      <c r="B1599" s="151"/>
      <c r="D1599" s="152" t="s">
        <v>384</v>
      </c>
      <c r="E1599" s="153" t="s">
        <v>1</v>
      </c>
      <c r="F1599" s="154" t="s">
        <v>529</v>
      </c>
      <c r="H1599" s="155">
        <v>20</v>
      </c>
      <c r="I1599" s="156"/>
      <c r="L1599" s="151"/>
      <c r="M1599" s="157"/>
      <c r="T1599" s="158"/>
      <c r="AT1599" s="153" t="s">
        <v>384</v>
      </c>
      <c r="AU1599" s="153" t="s">
        <v>83</v>
      </c>
      <c r="AV1599" s="12" t="s">
        <v>85</v>
      </c>
      <c r="AW1599" s="12" t="s">
        <v>32</v>
      </c>
      <c r="AX1599" s="12" t="s">
        <v>76</v>
      </c>
      <c r="AY1599" s="153" t="s">
        <v>375</v>
      </c>
    </row>
    <row r="1600" spans="2:65" s="12" customFormat="1" ht="11.25" x14ac:dyDescent="0.2">
      <c r="B1600" s="151"/>
      <c r="D1600" s="152" t="s">
        <v>384</v>
      </c>
      <c r="E1600" s="153" t="s">
        <v>1</v>
      </c>
      <c r="F1600" s="154" t="s">
        <v>650</v>
      </c>
      <c r="H1600" s="155">
        <v>40</v>
      </c>
      <c r="I1600" s="156"/>
      <c r="L1600" s="151"/>
      <c r="M1600" s="157"/>
      <c r="T1600" s="158"/>
      <c r="AT1600" s="153" t="s">
        <v>384</v>
      </c>
      <c r="AU1600" s="153" t="s">
        <v>83</v>
      </c>
      <c r="AV1600" s="12" t="s">
        <v>85</v>
      </c>
      <c r="AW1600" s="12" t="s">
        <v>32</v>
      </c>
      <c r="AX1600" s="12" t="s">
        <v>76</v>
      </c>
      <c r="AY1600" s="153" t="s">
        <v>375</v>
      </c>
    </row>
    <row r="1601" spans="2:65" s="12" customFormat="1" ht="11.25" x14ac:dyDescent="0.2">
      <c r="B1601" s="151"/>
      <c r="D1601" s="152" t="s">
        <v>384</v>
      </c>
      <c r="E1601" s="153" t="s">
        <v>1</v>
      </c>
      <c r="F1601" s="154" t="s">
        <v>799</v>
      </c>
      <c r="H1601" s="155">
        <v>60</v>
      </c>
      <c r="I1601" s="156"/>
      <c r="L1601" s="151"/>
      <c r="M1601" s="157"/>
      <c r="T1601" s="158"/>
      <c r="AT1601" s="153" t="s">
        <v>384</v>
      </c>
      <c r="AU1601" s="153" t="s">
        <v>83</v>
      </c>
      <c r="AV1601" s="12" t="s">
        <v>85</v>
      </c>
      <c r="AW1601" s="12" t="s">
        <v>32</v>
      </c>
      <c r="AX1601" s="12" t="s">
        <v>76</v>
      </c>
      <c r="AY1601" s="153" t="s">
        <v>375</v>
      </c>
    </row>
    <row r="1602" spans="2:65" s="12" customFormat="1" ht="11.25" x14ac:dyDescent="0.2">
      <c r="B1602" s="151"/>
      <c r="D1602" s="152" t="s">
        <v>384</v>
      </c>
      <c r="E1602" s="153" t="s">
        <v>1</v>
      </c>
      <c r="F1602" s="154" t="s">
        <v>650</v>
      </c>
      <c r="H1602" s="155">
        <v>40</v>
      </c>
      <c r="I1602" s="156"/>
      <c r="L1602" s="151"/>
      <c r="M1602" s="157"/>
      <c r="T1602" s="158"/>
      <c r="AT1602" s="153" t="s">
        <v>384</v>
      </c>
      <c r="AU1602" s="153" t="s">
        <v>83</v>
      </c>
      <c r="AV1602" s="12" t="s">
        <v>85</v>
      </c>
      <c r="AW1602" s="12" t="s">
        <v>32</v>
      </c>
      <c r="AX1602" s="12" t="s">
        <v>76</v>
      </c>
      <c r="AY1602" s="153" t="s">
        <v>375</v>
      </c>
    </row>
    <row r="1603" spans="2:65" s="13" customFormat="1" ht="11.25" x14ac:dyDescent="0.2">
      <c r="B1603" s="159"/>
      <c r="D1603" s="152" t="s">
        <v>384</v>
      </c>
      <c r="E1603" s="160" t="s">
        <v>1</v>
      </c>
      <c r="F1603" s="161" t="s">
        <v>387</v>
      </c>
      <c r="H1603" s="162">
        <v>220</v>
      </c>
      <c r="I1603" s="163"/>
      <c r="L1603" s="159"/>
      <c r="M1603" s="164"/>
      <c r="T1603" s="165"/>
      <c r="AT1603" s="160" t="s">
        <v>384</v>
      </c>
      <c r="AU1603" s="160" t="s">
        <v>83</v>
      </c>
      <c r="AV1603" s="13" t="s">
        <v>382</v>
      </c>
      <c r="AW1603" s="13" t="s">
        <v>32</v>
      </c>
      <c r="AX1603" s="13" t="s">
        <v>83</v>
      </c>
      <c r="AY1603" s="160" t="s">
        <v>375</v>
      </c>
    </row>
    <row r="1604" spans="2:65" s="14" customFormat="1" ht="11.25" x14ac:dyDescent="0.2">
      <c r="B1604" s="166"/>
      <c r="D1604" s="152" t="s">
        <v>384</v>
      </c>
      <c r="E1604" s="167" t="s">
        <v>1</v>
      </c>
      <c r="F1604" s="168" t="s">
        <v>6189</v>
      </c>
      <c r="H1604" s="167" t="s">
        <v>1</v>
      </c>
      <c r="I1604" s="169"/>
      <c r="L1604" s="166"/>
      <c r="M1604" s="170"/>
      <c r="T1604" s="171"/>
      <c r="AT1604" s="167" t="s">
        <v>384</v>
      </c>
      <c r="AU1604" s="167" t="s">
        <v>83</v>
      </c>
      <c r="AV1604" s="14" t="s">
        <v>83</v>
      </c>
      <c r="AW1604" s="14" t="s">
        <v>32</v>
      </c>
      <c r="AX1604" s="14" t="s">
        <v>76</v>
      </c>
      <c r="AY1604" s="167" t="s">
        <v>375</v>
      </c>
    </row>
    <row r="1605" spans="2:65" s="1" customFormat="1" ht="16.5" customHeight="1" x14ac:dyDescent="0.2">
      <c r="B1605" s="32"/>
      <c r="C1605" s="179" t="s">
        <v>1644</v>
      </c>
      <c r="D1605" s="179" t="s">
        <v>657</v>
      </c>
      <c r="E1605" s="180" t="s">
        <v>3421</v>
      </c>
      <c r="F1605" s="181" t="s">
        <v>3422</v>
      </c>
      <c r="G1605" s="182" t="s">
        <v>641</v>
      </c>
      <c r="H1605" s="183">
        <v>76</v>
      </c>
      <c r="I1605" s="184"/>
      <c r="J1605" s="185">
        <f>ROUND(I1605*H1605,2)</f>
        <v>0</v>
      </c>
      <c r="K1605" s="181" t="s">
        <v>381</v>
      </c>
      <c r="L1605" s="186"/>
      <c r="M1605" s="187" t="s">
        <v>1</v>
      </c>
      <c r="N1605" s="188" t="s">
        <v>41</v>
      </c>
      <c r="P1605" s="147">
        <f>O1605*H1605</f>
        <v>0</v>
      </c>
      <c r="Q1605" s="147">
        <v>0</v>
      </c>
      <c r="R1605" s="147">
        <f>Q1605*H1605</f>
        <v>0</v>
      </c>
      <c r="S1605" s="147">
        <v>0</v>
      </c>
      <c r="T1605" s="148">
        <f>S1605*H1605</f>
        <v>0</v>
      </c>
      <c r="AR1605" s="149" t="s">
        <v>424</v>
      </c>
      <c r="AT1605" s="149" t="s">
        <v>657</v>
      </c>
      <c r="AU1605" s="149" t="s">
        <v>83</v>
      </c>
      <c r="AY1605" s="17" t="s">
        <v>375</v>
      </c>
      <c r="BE1605" s="150">
        <f>IF(N1605="základní",J1605,0)</f>
        <v>0</v>
      </c>
      <c r="BF1605" s="150">
        <f>IF(N1605="snížená",J1605,0)</f>
        <v>0</v>
      </c>
      <c r="BG1605" s="150">
        <f>IF(N1605="zákl. přenesená",J1605,0)</f>
        <v>0</v>
      </c>
      <c r="BH1605" s="150">
        <f>IF(N1605="sníž. přenesená",J1605,0)</f>
        <v>0</v>
      </c>
      <c r="BI1605" s="150">
        <f>IF(N1605="nulová",J1605,0)</f>
        <v>0</v>
      </c>
      <c r="BJ1605" s="17" t="s">
        <v>83</v>
      </c>
      <c r="BK1605" s="150">
        <f>ROUND(I1605*H1605,2)</f>
        <v>0</v>
      </c>
      <c r="BL1605" s="17" t="s">
        <v>382</v>
      </c>
      <c r="BM1605" s="149" t="s">
        <v>6247</v>
      </c>
    </row>
    <row r="1606" spans="2:65" s="12" customFormat="1" ht="11.25" x14ac:dyDescent="0.2">
      <c r="B1606" s="151"/>
      <c r="D1606" s="152" t="s">
        <v>384</v>
      </c>
      <c r="E1606" s="153" t="s">
        <v>1</v>
      </c>
      <c r="F1606" s="154" t="s">
        <v>938</v>
      </c>
      <c r="H1606" s="155">
        <v>76</v>
      </c>
      <c r="I1606" s="156"/>
      <c r="L1606" s="151"/>
      <c r="M1606" s="157"/>
      <c r="T1606" s="158"/>
      <c r="AT1606" s="153" t="s">
        <v>384</v>
      </c>
      <c r="AU1606" s="153" t="s">
        <v>83</v>
      </c>
      <c r="AV1606" s="12" t="s">
        <v>85</v>
      </c>
      <c r="AW1606" s="12" t="s">
        <v>32</v>
      </c>
      <c r="AX1606" s="12" t="s">
        <v>83</v>
      </c>
      <c r="AY1606" s="153" t="s">
        <v>375</v>
      </c>
    </row>
    <row r="1607" spans="2:65" s="14" customFormat="1" ht="11.25" x14ac:dyDescent="0.2">
      <c r="B1607" s="166"/>
      <c r="D1607" s="152" t="s">
        <v>384</v>
      </c>
      <c r="E1607" s="167" t="s">
        <v>1</v>
      </c>
      <c r="F1607" s="168" t="s">
        <v>6189</v>
      </c>
      <c r="H1607" s="167" t="s">
        <v>1</v>
      </c>
      <c r="I1607" s="169"/>
      <c r="L1607" s="166"/>
      <c r="M1607" s="170"/>
      <c r="T1607" s="171"/>
      <c r="AT1607" s="167" t="s">
        <v>384</v>
      </c>
      <c r="AU1607" s="167" t="s">
        <v>83</v>
      </c>
      <c r="AV1607" s="14" t="s">
        <v>83</v>
      </c>
      <c r="AW1607" s="14" t="s">
        <v>32</v>
      </c>
      <c r="AX1607" s="14" t="s">
        <v>76</v>
      </c>
      <c r="AY1607" s="167" t="s">
        <v>375</v>
      </c>
    </row>
    <row r="1608" spans="2:65" s="1" customFormat="1" ht="16.5" customHeight="1" x14ac:dyDescent="0.2">
      <c r="B1608" s="32"/>
      <c r="C1608" s="179" t="s">
        <v>1648</v>
      </c>
      <c r="D1608" s="179" t="s">
        <v>657</v>
      </c>
      <c r="E1608" s="180" t="s">
        <v>3424</v>
      </c>
      <c r="F1608" s="181" t="s">
        <v>3425</v>
      </c>
      <c r="G1608" s="182" t="s">
        <v>641</v>
      </c>
      <c r="H1608" s="183">
        <v>214</v>
      </c>
      <c r="I1608" s="184"/>
      <c r="J1608" s="185">
        <f>ROUND(I1608*H1608,2)</f>
        <v>0</v>
      </c>
      <c r="K1608" s="181" t="s">
        <v>381</v>
      </c>
      <c r="L1608" s="186"/>
      <c r="M1608" s="187" t="s">
        <v>1</v>
      </c>
      <c r="N1608" s="188" t="s">
        <v>41</v>
      </c>
      <c r="P1608" s="147">
        <f>O1608*H1608</f>
        <v>0</v>
      </c>
      <c r="Q1608" s="147">
        <v>0</v>
      </c>
      <c r="R1608" s="147">
        <f>Q1608*H1608</f>
        <v>0</v>
      </c>
      <c r="S1608" s="147">
        <v>0</v>
      </c>
      <c r="T1608" s="148">
        <f>S1608*H1608</f>
        <v>0</v>
      </c>
      <c r="AR1608" s="149" t="s">
        <v>424</v>
      </c>
      <c r="AT1608" s="149" t="s">
        <v>657</v>
      </c>
      <c r="AU1608" s="149" t="s">
        <v>83</v>
      </c>
      <c r="AY1608" s="17" t="s">
        <v>375</v>
      </c>
      <c r="BE1608" s="150">
        <f>IF(N1608="základní",J1608,0)</f>
        <v>0</v>
      </c>
      <c r="BF1608" s="150">
        <f>IF(N1608="snížená",J1608,0)</f>
        <v>0</v>
      </c>
      <c r="BG1608" s="150">
        <f>IF(N1608="zákl. přenesená",J1608,0)</f>
        <v>0</v>
      </c>
      <c r="BH1608" s="150">
        <f>IF(N1608="sníž. přenesená",J1608,0)</f>
        <v>0</v>
      </c>
      <c r="BI1608" s="150">
        <f>IF(N1608="nulová",J1608,0)</f>
        <v>0</v>
      </c>
      <c r="BJ1608" s="17" t="s">
        <v>83</v>
      </c>
      <c r="BK1608" s="150">
        <f>ROUND(I1608*H1608,2)</f>
        <v>0</v>
      </c>
      <c r="BL1608" s="17" t="s">
        <v>382</v>
      </c>
      <c r="BM1608" s="149" t="s">
        <v>6248</v>
      </c>
    </row>
    <row r="1609" spans="2:65" s="12" customFormat="1" ht="11.25" x14ac:dyDescent="0.2">
      <c r="B1609" s="151"/>
      <c r="D1609" s="152" t="s">
        <v>384</v>
      </c>
      <c r="E1609" s="153" t="s">
        <v>1</v>
      </c>
      <c r="F1609" s="154" t="s">
        <v>7</v>
      </c>
      <c r="H1609" s="155">
        <v>21</v>
      </c>
      <c r="I1609" s="156"/>
      <c r="L1609" s="151"/>
      <c r="M1609" s="157"/>
      <c r="T1609" s="158"/>
      <c r="AT1609" s="153" t="s">
        <v>384</v>
      </c>
      <c r="AU1609" s="153" t="s">
        <v>83</v>
      </c>
      <c r="AV1609" s="12" t="s">
        <v>85</v>
      </c>
      <c r="AW1609" s="12" t="s">
        <v>32</v>
      </c>
      <c r="AX1609" s="12" t="s">
        <v>76</v>
      </c>
      <c r="AY1609" s="153" t="s">
        <v>375</v>
      </c>
    </row>
    <row r="1610" spans="2:65" s="12" customFormat="1" ht="11.25" x14ac:dyDescent="0.2">
      <c r="B1610" s="151"/>
      <c r="D1610" s="152" t="s">
        <v>384</v>
      </c>
      <c r="E1610" s="153" t="s">
        <v>1</v>
      </c>
      <c r="F1610" s="154" t="s">
        <v>688</v>
      </c>
      <c r="H1610" s="155">
        <v>45</v>
      </c>
      <c r="I1610" s="156"/>
      <c r="L1610" s="151"/>
      <c r="M1610" s="157"/>
      <c r="T1610" s="158"/>
      <c r="AT1610" s="153" t="s">
        <v>384</v>
      </c>
      <c r="AU1610" s="153" t="s">
        <v>83</v>
      </c>
      <c r="AV1610" s="12" t="s">
        <v>85</v>
      </c>
      <c r="AW1610" s="12" t="s">
        <v>32</v>
      </c>
      <c r="AX1610" s="12" t="s">
        <v>76</v>
      </c>
      <c r="AY1610" s="153" t="s">
        <v>375</v>
      </c>
    </row>
    <row r="1611" spans="2:65" s="12" customFormat="1" ht="11.25" x14ac:dyDescent="0.2">
      <c r="B1611" s="151"/>
      <c r="D1611" s="152" t="s">
        <v>384</v>
      </c>
      <c r="E1611" s="153" t="s">
        <v>1</v>
      </c>
      <c r="F1611" s="154" t="s">
        <v>805</v>
      </c>
      <c r="H1611" s="155">
        <v>61</v>
      </c>
      <c r="I1611" s="156"/>
      <c r="L1611" s="151"/>
      <c r="M1611" s="157"/>
      <c r="T1611" s="158"/>
      <c r="AT1611" s="153" t="s">
        <v>384</v>
      </c>
      <c r="AU1611" s="153" t="s">
        <v>83</v>
      </c>
      <c r="AV1611" s="12" t="s">
        <v>85</v>
      </c>
      <c r="AW1611" s="12" t="s">
        <v>32</v>
      </c>
      <c r="AX1611" s="12" t="s">
        <v>76</v>
      </c>
      <c r="AY1611" s="153" t="s">
        <v>375</v>
      </c>
    </row>
    <row r="1612" spans="2:65" s="12" customFormat="1" ht="11.25" x14ac:dyDescent="0.2">
      <c r="B1612" s="151"/>
      <c r="D1612" s="152" t="s">
        <v>384</v>
      </c>
      <c r="E1612" s="153" t="s">
        <v>1</v>
      </c>
      <c r="F1612" s="154" t="s">
        <v>581</v>
      </c>
      <c r="H1612" s="155">
        <v>31</v>
      </c>
      <c r="I1612" s="156"/>
      <c r="L1612" s="151"/>
      <c r="M1612" s="157"/>
      <c r="T1612" s="158"/>
      <c r="AT1612" s="153" t="s">
        <v>384</v>
      </c>
      <c r="AU1612" s="153" t="s">
        <v>83</v>
      </c>
      <c r="AV1612" s="12" t="s">
        <v>85</v>
      </c>
      <c r="AW1612" s="12" t="s">
        <v>32</v>
      </c>
      <c r="AX1612" s="12" t="s">
        <v>76</v>
      </c>
      <c r="AY1612" s="153" t="s">
        <v>375</v>
      </c>
    </row>
    <row r="1613" spans="2:65" s="12" customFormat="1" ht="11.25" x14ac:dyDescent="0.2">
      <c r="B1613" s="151"/>
      <c r="D1613" s="152" t="s">
        <v>384</v>
      </c>
      <c r="E1613" s="153" t="s">
        <v>1</v>
      </c>
      <c r="F1613" s="154" t="s">
        <v>688</v>
      </c>
      <c r="H1613" s="155">
        <v>45</v>
      </c>
      <c r="I1613" s="156"/>
      <c r="L1613" s="151"/>
      <c r="M1613" s="157"/>
      <c r="T1613" s="158"/>
      <c r="AT1613" s="153" t="s">
        <v>384</v>
      </c>
      <c r="AU1613" s="153" t="s">
        <v>83</v>
      </c>
      <c r="AV1613" s="12" t="s">
        <v>85</v>
      </c>
      <c r="AW1613" s="12" t="s">
        <v>32</v>
      </c>
      <c r="AX1613" s="12" t="s">
        <v>76</v>
      </c>
      <c r="AY1613" s="153" t="s">
        <v>375</v>
      </c>
    </row>
    <row r="1614" spans="2:65" s="12" customFormat="1" ht="11.25" x14ac:dyDescent="0.2">
      <c r="B1614" s="151"/>
      <c r="D1614" s="152" t="s">
        <v>384</v>
      </c>
      <c r="E1614" s="153" t="s">
        <v>1</v>
      </c>
      <c r="F1614" s="154" t="s">
        <v>451</v>
      </c>
      <c r="H1614" s="155">
        <v>11</v>
      </c>
      <c r="I1614" s="156"/>
      <c r="L1614" s="151"/>
      <c r="M1614" s="157"/>
      <c r="T1614" s="158"/>
      <c r="AT1614" s="153" t="s">
        <v>384</v>
      </c>
      <c r="AU1614" s="153" t="s">
        <v>83</v>
      </c>
      <c r="AV1614" s="12" t="s">
        <v>85</v>
      </c>
      <c r="AW1614" s="12" t="s">
        <v>32</v>
      </c>
      <c r="AX1614" s="12" t="s">
        <v>76</v>
      </c>
      <c r="AY1614" s="153" t="s">
        <v>375</v>
      </c>
    </row>
    <row r="1615" spans="2:65" s="13" customFormat="1" ht="11.25" x14ac:dyDescent="0.2">
      <c r="B1615" s="159"/>
      <c r="D1615" s="152" t="s">
        <v>384</v>
      </c>
      <c r="E1615" s="160" t="s">
        <v>1</v>
      </c>
      <c r="F1615" s="161" t="s">
        <v>387</v>
      </c>
      <c r="H1615" s="162">
        <v>214</v>
      </c>
      <c r="I1615" s="163"/>
      <c r="L1615" s="159"/>
      <c r="M1615" s="164"/>
      <c r="T1615" s="165"/>
      <c r="AT1615" s="160" t="s">
        <v>384</v>
      </c>
      <c r="AU1615" s="160" t="s">
        <v>83</v>
      </c>
      <c r="AV1615" s="13" t="s">
        <v>382</v>
      </c>
      <c r="AW1615" s="13" t="s">
        <v>32</v>
      </c>
      <c r="AX1615" s="13" t="s">
        <v>83</v>
      </c>
      <c r="AY1615" s="160" t="s">
        <v>375</v>
      </c>
    </row>
    <row r="1616" spans="2:65" s="14" customFormat="1" ht="11.25" x14ac:dyDescent="0.2">
      <c r="B1616" s="166"/>
      <c r="D1616" s="152" t="s">
        <v>384</v>
      </c>
      <c r="E1616" s="167" t="s">
        <v>1</v>
      </c>
      <c r="F1616" s="168" t="s">
        <v>6189</v>
      </c>
      <c r="H1616" s="167" t="s">
        <v>1</v>
      </c>
      <c r="I1616" s="169"/>
      <c r="L1616" s="166"/>
      <c r="M1616" s="170"/>
      <c r="T1616" s="171"/>
      <c r="AT1616" s="167" t="s">
        <v>384</v>
      </c>
      <c r="AU1616" s="167" t="s">
        <v>83</v>
      </c>
      <c r="AV1616" s="14" t="s">
        <v>83</v>
      </c>
      <c r="AW1616" s="14" t="s">
        <v>32</v>
      </c>
      <c r="AX1616" s="14" t="s">
        <v>76</v>
      </c>
      <c r="AY1616" s="167" t="s">
        <v>375</v>
      </c>
    </row>
    <row r="1617" spans="2:65" s="1" customFormat="1" ht="16.5" customHeight="1" x14ac:dyDescent="0.2">
      <c r="B1617" s="32"/>
      <c r="C1617" s="179" t="s">
        <v>1652</v>
      </c>
      <c r="D1617" s="179" t="s">
        <v>657</v>
      </c>
      <c r="E1617" s="180" t="s">
        <v>3428</v>
      </c>
      <c r="F1617" s="181" t="s">
        <v>3429</v>
      </c>
      <c r="G1617" s="182" t="s">
        <v>641</v>
      </c>
      <c r="H1617" s="183">
        <v>466</v>
      </c>
      <c r="I1617" s="184"/>
      <c r="J1617" s="185">
        <f>ROUND(I1617*H1617,2)</f>
        <v>0</v>
      </c>
      <c r="K1617" s="181" t="s">
        <v>381</v>
      </c>
      <c r="L1617" s="186"/>
      <c r="M1617" s="187" t="s">
        <v>1</v>
      </c>
      <c r="N1617" s="188" t="s">
        <v>41</v>
      </c>
      <c r="P1617" s="147">
        <f>O1617*H1617</f>
        <v>0</v>
      </c>
      <c r="Q1617" s="147">
        <v>0</v>
      </c>
      <c r="R1617" s="147">
        <f>Q1617*H1617</f>
        <v>0</v>
      </c>
      <c r="S1617" s="147">
        <v>0</v>
      </c>
      <c r="T1617" s="148">
        <f>S1617*H1617</f>
        <v>0</v>
      </c>
      <c r="AR1617" s="149" t="s">
        <v>424</v>
      </c>
      <c r="AT1617" s="149" t="s">
        <v>657</v>
      </c>
      <c r="AU1617" s="149" t="s">
        <v>83</v>
      </c>
      <c r="AY1617" s="17" t="s">
        <v>375</v>
      </c>
      <c r="BE1617" s="150">
        <f>IF(N1617="základní",J1617,0)</f>
        <v>0</v>
      </c>
      <c r="BF1617" s="150">
        <f>IF(N1617="snížená",J1617,0)</f>
        <v>0</v>
      </c>
      <c r="BG1617" s="150">
        <f>IF(N1617="zákl. přenesená",J1617,0)</f>
        <v>0</v>
      </c>
      <c r="BH1617" s="150">
        <f>IF(N1617="sníž. přenesená",J1617,0)</f>
        <v>0</v>
      </c>
      <c r="BI1617" s="150">
        <f>IF(N1617="nulová",J1617,0)</f>
        <v>0</v>
      </c>
      <c r="BJ1617" s="17" t="s">
        <v>83</v>
      </c>
      <c r="BK1617" s="150">
        <f>ROUND(I1617*H1617,2)</f>
        <v>0</v>
      </c>
      <c r="BL1617" s="17" t="s">
        <v>382</v>
      </c>
      <c r="BM1617" s="149" t="s">
        <v>6249</v>
      </c>
    </row>
    <row r="1618" spans="2:65" s="12" customFormat="1" ht="11.25" x14ac:dyDescent="0.2">
      <c r="B1618" s="151"/>
      <c r="D1618" s="152" t="s">
        <v>384</v>
      </c>
      <c r="E1618" s="153" t="s">
        <v>1</v>
      </c>
      <c r="F1618" s="154" t="s">
        <v>822</v>
      </c>
      <c r="H1618" s="155">
        <v>64</v>
      </c>
      <c r="I1618" s="156"/>
      <c r="L1618" s="151"/>
      <c r="M1618" s="157"/>
      <c r="T1618" s="158"/>
      <c r="AT1618" s="153" t="s">
        <v>384</v>
      </c>
      <c r="AU1618" s="153" t="s">
        <v>83</v>
      </c>
      <c r="AV1618" s="12" t="s">
        <v>85</v>
      </c>
      <c r="AW1618" s="12" t="s">
        <v>32</v>
      </c>
      <c r="AX1618" s="12" t="s">
        <v>76</v>
      </c>
      <c r="AY1618" s="153" t="s">
        <v>375</v>
      </c>
    </row>
    <row r="1619" spans="2:65" s="12" customFormat="1" ht="11.25" x14ac:dyDescent="0.2">
      <c r="B1619" s="151"/>
      <c r="D1619" s="152" t="s">
        <v>384</v>
      </c>
      <c r="E1619" s="153" t="s">
        <v>1</v>
      </c>
      <c r="F1619" s="154" t="s">
        <v>7</v>
      </c>
      <c r="H1619" s="155">
        <v>21</v>
      </c>
      <c r="I1619" s="156"/>
      <c r="L1619" s="151"/>
      <c r="M1619" s="157"/>
      <c r="T1619" s="158"/>
      <c r="AT1619" s="153" t="s">
        <v>384</v>
      </c>
      <c r="AU1619" s="153" t="s">
        <v>83</v>
      </c>
      <c r="AV1619" s="12" t="s">
        <v>85</v>
      </c>
      <c r="AW1619" s="12" t="s">
        <v>32</v>
      </c>
      <c r="AX1619" s="12" t="s">
        <v>76</v>
      </c>
      <c r="AY1619" s="153" t="s">
        <v>375</v>
      </c>
    </row>
    <row r="1620" spans="2:65" s="12" customFormat="1" ht="11.25" x14ac:dyDescent="0.2">
      <c r="B1620" s="151"/>
      <c r="D1620" s="152" t="s">
        <v>384</v>
      </c>
      <c r="E1620" s="153" t="s">
        <v>1</v>
      </c>
      <c r="F1620" s="154" t="s">
        <v>782</v>
      </c>
      <c r="H1620" s="155">
        <v>57</v>
      </c>
      <c r="I1620" s="156"/>
      <c r="L1620" s="151"/>
      <c r="M1620" s="157"/>
      <c r="T1620" s="158"/>
      <c r="AT1620" s="153" t="s">
        <v>384</v>
      </c>
      <c r="AU1620" s="153" t="s">
        <v>83</v>
      </c>
      <c r="AV1620" s="12" t="s">
        <v>85</v>
      </c>
      <c r="AW1620" s="12" t="s">
        <v>32</v>
      </c>
      <c r="AX1620" s="12" t="s">
        <v>76</v>
      </c>
      <c r="AY1620" s="153" t="s">
        <v>375</v>
      </c>
    </row>
    <row r="1621" spans="2:65" s="12" customFormat="1" ht="11.25" x14ac:dyDescent="0.2">
      <c r="B1621" s="151"/>
      <c r="D1621" s="152" t="s">
        <v>384</v>
      </c>
      <c r="E1621" s="153" t="s">
        <v>1</v>
      </c>
      <c r="F1621" s="154" t="s">
        <v>778</v>
      </c>
      <c r="H1621" s="155">
        <v>56</v>
      </c>
      <c r="I1621" s="156"/>
      <c r="L1621" s="151"/>
      <c r="M1621" s="157"/>
      <c r="T1621" s="158"/>
      <c r="AT1621" s="153" t="s">
        <v>384</v>
      </c>
      <c r="AU1621" s="153" t="s">
        <v>83</v>
      </c>
      <c r="AV1621" s="12" t="s">
        <v>85</v>
      </c>
      <c r="AW1621" s="12" t="s">
        <v>32</v>
      </c>
      <c r="AX1621" s="12" t="s">
        <v>76</v>
      </c>
      <c r="AY1621" s="153" t="s">
        <v>375</v>
      </c>
    </row>
    <row r="1622" spans="2:65" s="12" customFormat="1" ht="11.25" x14ac:dyDescent="0.2">
      <c r="B1622" s="151"/>
      <c r="D1622" s="152" t="s">
        <v>384</v>
      </c>
      <c r="E1622" s="153" t="s">
        <v>1</v>
      </c>
      <c r="F1622" s="154" t="s">
        <v>473</v>
      </c>
      <c r="H1622" s="155">
        <v>14</v>
      </c>
      <c r="I1622" s="156"/>
      <c r="L1622" s="151"/>
      <c r="M1622" s="157"/>
      <c r="T1622" s="158"/>
      <c r="AT1622" s="153" t="s">
        <v>384</v>
      </c>
      <c r="AU1622" s="153" t="s">
        <v>83</v>
      </c>
      <c r="AV1622" s="12" t="s">
        <v>85</v>
      </c>
      <c r="AW1622" s="12" t="s">
        <v>32</v>
      </c>
      <c r="AX1622" s="12" t="s">
        <v>76</v>
      </c>
      <c r="AY1622" s="153" t="s">
        <v>375</v>
      </c>
    </row>
    <row r="1623" spans="2:65" s="12" customFormat="1" ht="11.25" x14ac:dyDescent="0.2">
      <c r="B1623" s="151"/>
      <c r="D1623" s="152" t="s">
        <v>384</v>
      </c>
      <c r="E1623" s="153" t="s">
        <v>1</v>
      </c>
      <c r="F1623" s="154" t="s">
        <v>491</v>
      </c>
      <c r="H1623" s="155">
        <v>16</v>
      </c>
      <c r="I1623" s="156"/>
      <c r="L1623" s="151"/>
      <c r="M1623" s="157"/>
      <c r="T1623" s="158"/>
      <c r="AT1623" s="153" t="s">
        <v>384</v>
      </c>
      <c r="AU1623" s="153" t="s">
        <v>83</v>
      </c>
      <c r="AV1623" s="12" t="s">
        <v>85</v>
      </c>
      <c r="AW1623" s="12" t="s">
        <v>32</v>
      </c>
      <c r="AX1623" s="12" t="s">
        <v>76</v>
      </c>
      <c r="AY1623" s="153" t="s">
        <v>375</v>
      </c>
    </row>
    <row r="1624" spans="2:65" s="12" customFormat="1" ht="11.25" x14ac:dyDescent="0.2">
      <c r="B1624" s="151"/>
      <c r="D1624" s="152" t="s">
        <v>384</v>
      </c>
      <c r="E1624" s="153" t="s">
        <v>1</v>
      </c>
      <c r="F1624" s="154" t="s">
        <v>688</v>
      </c>
      <c r="H1624" s="155">
        <v>45</v>
      </c>
      <c r="I1624" s="156"/>
      <c r="L1624" s="151"/>
      <c r="M1624" s="157"/>
      <c r="T1624" s="158"/>
      <c r="AT1624" s="153" t="s">
        <v>384</v>
      </c>
      <c r="AU1624" s="153" t="s">
        <v>83</v>
      </c>
      <c r="AV1624" s="12" t="s">
        <v>85</v>
      </c>
      <c r="AW1624" s="12" t="s">
        <v>32</v>
      </c>
      <c r="AX1624" s="12" t="s">
        <v>76</v>
      </c>
      <c r="AY1624" s="153" t="s">
        <v>375</v>
      </c>
    </row>
    <row r="1625" spans="2:65" s="12" customFormat="1" ht="11.25" x14ac:dyDescent="0.2">
      <c r="B1625" s="151"/>
      <c r="D1625" s="152" t="s">
        <v>384</v>
      </c>
      <c r="E1625" s="153" t="s">
        <v>1</v>
      </c>
      <c r="F1625" s="154" t="s">
        <v>554</v>
      </c>
      <c r="H1625" s="155">
        <v>25</v>
      </c>
      <c r="I1625" s="156"/>
      <c r="L1625" s="151"/>
      <c r="M1625" s="157"/>
      <c r="T1625" s="158"/>
      <c r="AT1625" s="153" t="s">
        <v>384</v>
      </c>
      <c r="AU1625" s="153" t="s">
        <v>83</v>
      </c>
      <c r="AV1625" s="12" t="s">
        <v>85</v>
      </c>
      <c r="AW1625" s="12" t="s">
        <v>32</v>
      </c>
      <c r="AX1625" s="12" t="s">
        <v>76</v>
      </c>
      <c r="AY1625" s="153" t="s">
        <v>375</v>
      </c>
    </row>
    <row r="1626" spans="2:65" s="12" customFormat="1" ht="11.25" x14ac:dyDescent="0.2">
      <c r="B1626" s="151"/>
      <c r="D1626" s="152" t="s">
        <v>384</v>
      </c>
      <c r="E1626" s="153" t="s">
        <v>1</v>
      </c>
      <c r="F1626" s="154" t="s">
        <v>581</v>
      </c>
      <c r="H1626" s="155">
        <v>31</v>
      </c>
      <c r="I1626" s="156"/>
      <c r="L1626" s="151"/>
      <c r="M1626" s="157"/>
      <c r="T1626" s="158"/>
      <c r="AT1626" s="153" t="s">
        <v>384</v>
      </c>
      <c r="AU1626" s="153" t="s">
        <v>83</v>
      </c>
      <c r="AV1626" s="12" t="s">
        <v>85</v>
      </c>
      <c r="AW1626" s="12" t="s">
        <v>32</v>
      </c>
      <c r="AX1626" s="12" t="s">
        <v>76</v>
      </c>
      <c r="AY1626" s="153" t="s">
        <v>375</v>
      </c>
    </row>
    <row r="1627" spans="2:65" s="12" customFormat="1" ht="11.25" x14ac:dyDescent="0.2">
      <c r="B1627" s="151"/>
      <c r="D1627" s="152" t="s">
        <v>384</v>
      </c>
      <c r="E1627" s="153" t="s">
        <v>1</v>
      </c>
      <c r="F1627" s="154" t="s">
        <v>7</v>
      </c>
      <c r="H1627" s="155">
        <v>21</v>
      </c>
      <c r="I1627" s="156"/>
      <c r="L1627" s="151"/>
      <c r="M1627" s="157"/>
      <c r="T1627" s="158"/>
      <c r="AT1627" s="153" t="s">
        <v>384</v>
      </c>
      <c r="AU1627" s="153" t="s">
        <v>83</v>
      </c>
      <c r="AV1627" s="12" t="s">
        <v>85</v>
      </c>
      <c r="AW1627" s="12" t="s">
        <v>32</v>
      </c>
      <c r="AX1627" s="12" t="s">
        <v>76</v>
      </c>
      <c r="AY1627" s="153" t="s">
        <v>375</v>
      </c>
    </row>
    <row r="1628" spans="2:65" s="12" customFormat="1" ht="11.25" x14ac:dyDescent="0.2">
      <c r="B1628" s="151"/>
      <c r="D1628" s="152" t="s">
        <v>384</v>
      </c>
      <c r="E1628" s="153" t="s">
        <v>1</v>
      </c>
      <c r="F1628" s="154" t="s">
        <v>554</v>
      </c>
      <c r="H1628" s="155">
        <v>25</v>
      </c>
      <c r="I1628" s="156"/>
      <c r="L1628" s="151"/>
      <c r="M1628" s="157"/>
      <c r="T1628" s="158"/>
      <c r="AT1628" s="153" t="s">
        <v>384</v>
      </c>
      <c r="AU1628" s="153" t="s">
        <v>83</v>
      </c>
      <c r="AV1628" s="12" t="s">
        <v>85</v>
      </c>
      <c r="AW1628" s="12" t="s">
        <v>32</v>
      </c>
      <c r="AX1628" s="12" t="s">
        <v>76</v>
      </c>
      <c r="AY1628" s="153" t="s">
        <v>375</v>
      </c>
    </row>
    <row r="1629" spans="2:65" s="12" customFormat="1" ht="11.25" x14ac:dyDescent="0.2">
      <c r="B1629" s="151"/>
      <c r="D1629" s="152" t="s">
        <v>384</v>
      </c>
      <c r="E1629" s="153" t="s">
        <v>1</v>
      </c>
      <c r="F1629" s="154" t="s">
        <v>549</v>
      </c>
      <c r="H1629" s="155">
        <v>24</v>
      </c>
      <c r="I1629" s="156"/>
      <c r="L1629" s="151"/>
      <c r="M1629" s="157"/>
      <c r="T1629" s="158"/>
      <c r="AT1629" s="153" t="s">
        <v>384</v>
      </c>
      <c r="AU1629" s="153" t="s">
        <v>83</v>
      </c>
      <c r="AV1629" s="12" t="s">
        <v>85</v>
      </c>
      <c r="AW1629" s="12" t="s">
        <v>32</v>
      </c>
      <c r="AX1629" s="12" t="s">
        <v>76</v>
      </c>
      <c r="AY1629" s="153" t="s">
        <v>375</v>
      </c>
    </row>
    <row r="1630" spans="2:65" s="12" customFormat="1" ht="11.25" x14ac:dyDescent="0.2">
      <c r="B1630" s="151"/>
      <c r="D1630" s="152" t="s">
        <v>384</v>
      </c>
      <c r="E1630" s="153" t="s">
        <v>1</v>
      </c>
      <c r="F1630" s="154" t="s">
        <v>581</v>
      </c>
      <c r="H1630" s="155">
        <v>31</v>
      </c>
      <c r="I1630" s="156"/>
      <c r="L1630" s="151"/>
      <c r="M1630" s="157"/>
      <c r="T1630" s="158"/>
      <c r="AT1630" s="153" t="s">
        <v>384</v>
      </c>
      <c r="AU1630" s="153" t="s">
        <v>83</v>
      </c>
      <c r="AV1630" s="12" t="s">
        <v>85</v>
      </c>
      <c r="AW1630" s="12" t="s">
        <v>32</v>
      </c>
      <c r="AX1630" s="12" t="s">
        <v>76</v>
      </c>
      <c r="AY1630" s="153" t="s">
        <v>375</v>
      </c>
    </row>
    <row r="1631" spans="2:65" s="12" customFormat="1" ht="11.25" x14ac:dyDescent="0.2">
      <c r="B1631" s="151"/>
      <c r="D1631" s="152" t="s">
        <v>384</v>
      </c>
      <c r="E1631" s="153" t="s">
        <v>1</v>
      </c>
      <c r="F1631" s="154" t="s">
        <v>8</v>
      </c>
      <c r="H1631" s="155">
        <v>15</v>
      </c>
      <c r="I1631" s="156"/>
      <c r="L1631" s="151"/>
      <c r="M1631" s="157"/>
      <c r="T1631" s="158"/>
      <c r="AT1631" s="153" t="s">
        <v>384</v>
      </c>
      <c r="AU1631" s="153" t="s">
        <v>83</v>
      </c>
      <c r="AV1631" s="12" t="s">
        <v>85</v>
      </c>
      <c r="AW1631" s="12" t="s">
        <v>32</v>
      </c>
      <c r="AX1631" s="12" t="s">
        <v>76</v>
      </c>
      <c r="AY1631" s="153" t="s">
        <v>375</v>
      </c>
    </row>
    <row r="1632" spans="2:65" s="12" customFormat="1" ht="11.25" x14ac:dyDescent="0.2">
      <c r="B1632" s="151"/>
      <c r="D1632" s="152" t="s">
        <v>384</v>
      </c>
      <c r="E1632" s="153" t="s">
        <v>1</v>
      </c>
      <c r="F1632" s="154" t="s">
        <v>491</v>
      </c>
      <c r="H1632" s="155">
        <v>16</v>
      </c>
      <c r="I1632" s="156"/>
      <c r="L1632" s="151"/>
      <c r="M1632" s="157"/>
      <c r="T1632" s="158"/>
      <c r="AT1632" s="153" t="s">
        <v>384</v>
      </c>
      <c r="AU1632" s="153" t="s">
        <v>83</v>
      </c>
      <c r="AV1632" s="12" t="s">
        <v>85</v>
      </c>
      <c r="AW1632" s="12" t="s">
        <v>32</v>
      </c>
      <c r="AX1632" s="12" t="s">
        <v>76</v>
      </c>
      <c r="AY1632" s="153" t="s">
        <v>375</v>
      </c>
    </row>
    <row r="1633" spans="2:65" s="12" customFormat="1" ht="11.25" x14ac:dyDescent="0.2">
      <c r="B1633" s="151"/>
      <c r="D1633" s="152" t="s">
        <v>384</v>
      </c>
      <c r="E1633" s="153" t="s">
        <v>1</v>
      </c>
      <c r="F1633" s="154" t="s">
        <v>404</v>
      </c>
      <c r="H1633" s="155">
        <v>5</v>
      </c>
      <c r="I1633" s="156"/>
      <c r="L1633" s="151"/>
      <c r="M1633" s="157"/>
      <c r="T1633" s="158"/>
      <c r="AT1633" s="153" t="s">
        <v>384</v>
      </c>
      <c r="AU1633" s="153" t="s">
        <v>83</v>
      </c>
      <c r="AV1633" s="12" t="s">
        <v>85</v>
      </c>
      <c r="AW1633" s="12" t="s">
        <v>32</v>
      </c>
      <c r="AX1633" s="12" t="s">
        <v>76</v>
      </c>
      <c r="AY1633" s="153" t="s">
        <v>375</v>
      </c>
    </row>
    <row r="1634" spans="2:65" s="13" customFormat="1" ht="11.25" x14ac:dyDescent="0.2">
      <c r="B1634" s="159"/>
      <c r="D1634" s="152" t="s">
        <v>384</v>
      </c>
      <c r="E1634" s="160" t="s">
        <v>1</v>
      </c>
      <c r="F1634" s="161" t="s">
        <v>387</v>
      </c>
      <c r="H1634" s="162">
        <v>466</v>
      </c>
      <c r="I1634" s="163"/>
      <c r="L1634" s="159"/>
      <c r="M1634" s="164"/>
      <c r="T1634" s="165"/>
      <c r="AT1634" s="160" t="s">
        <v>384</v>
      </c>
      <c r="AU1634" s="160" t="s">
        <v>83</v>
      </c>
      <c r="AV1634" s="13" t="s">
        <v>382</v>
      </c>
      <c r="AW1634" s="13" t="s">
        <v>32</v>
      </c>
      <c r="AX1634" s="13" t="s">
        <v>83</v>
      </c>
      <c r="AY1634" s="160" t="s">
        <v>375</v>
      </c>
    </row>
    <row r="1635" spans="2:65" s="14" customFormat="1" ht="11.25" x14ac:dyDescent="0.2">
      <c r="B1635" s="166"/>
      <c r="D1635" s="152" t="s">
        <v>384</v>
      </c>
      <c r="E1635" s="167" t="s">
        <v>1</v>
      </c>
      <c r="F1635" s="168" t="s">
        <v>6189</v>
      </c>
      <c r="H1635" s="167" t="s">
        <v>1</v>
      </c>
      <c r="I1635" s="169"/>
      <c r="L1635" s="166"/>
      <c r="M1635" s="170"/>
      <c r="T1635" s="171"/>
      <c r="AT1635" s="167" t="s">
        <v>384</v>
      </c>
      <c r="AU1635" s="167" t="s">
        <v>83</v>
      </c>
      <c r="AV1635" s="14" t="s">
        <v>83</v>
      </c>
      <c r="AW1635" s="14" t="s">
        <v>32</v>
      </c>
      <c r="AX1635" s="14" t="s">
        <v>76</v>
      </c>
      <c r="AY1635" s="167" t="s">
        <v>375</v>
      </c>
    </row>
    <row r="1636" spans="2:65" s="1" customFormat="1" ht="16.5" customHeight="1" x14ac:dyDescent="0.2">
      <c r="B1636" s="32"/>
      <c r="C1636" s="179" t="s">
        <v>1656</v>
      </c>
      <c r="D1636" s="179" t="s">
        <v>657</v>
      </c>
      <c r="E1636" s="180" t="s">
        <v>3431</v>
      </c>
      <c r="F1636" s="181" t="s">
        <v>3432</v>
      </c>
      <c r="G1636" s="182" t="s">
        <v>641</v>
      </c>
      <c r="H1636" s="183">
        <v>20</v>
      </c>
      <c r="I1636" s="184"/>
      <c r="J1636" s="185">
        <f>ROUND(I1636*H1636,2)</f>
        <v>0</v>
      </c>
      <c r="K1636" s="181" t="s">
        <v>381</v>
      </c>
      <c r="L1636" s="186"/>
      <c r="M1636" s="187" t="s">
        <v>1</v>
      </c>
      <c r="N1636" s="188" t="s">
        <v>41</v>
      </c>
      <c r="P1636" s="147">
        <f>O1636*H1636</f>
        <v>0</v>
      </c>
      <c r="Q1636" s="147">
        <v>0</v>
      </c>
      <c r="R1636" s="147">
        <f>Q1636*H1636</f>
        <v>0</v>
      </c>
      <c r="S1636" s="147">
        <v>0</v>
      </c>
      <c r="T1636" s="148">
        <f>S1636*H1636</f>
        <v>0</v>
      </c>
      <c r="AR1636" s="149" t="s">
        <v>424</v>
      </c>
      <c r="AT1636" s="149" t="s">
        <v>657</v>
      </c>
      <c r="AU1636" s="149" t="s">
        <v>83</v>
      </c>
      <c r="AY1636" s="17" t="s">
        <v>375</v>
      </c>
      <c r="BE1636" s="150">
        <f>IF(N1636="základní",J1636,0)</f>
        <v>0</v>
      </c>
      <c r="BF1636" s="150">
        <f>IF(N1636="snížená",J1636,0)</f>
        <v>0</v>
      </c>
      <c r="BG1636" s="150">
        <f>IF(N1636="zákl. přenesená",J1636,0)</f>
        <v>0</v>
      </c>
      <c r="BH1636" s="150">
        <f>IF(N1636="sníž. přenesená",J1636,0)</f>
        <v>0</v>
      </c>
      <c r="BI1636" s="150">
        <f>IF(N1636="nulová",J1636,0)</f>
        <v>0</v>
      </c>
      <c r="BJ1636" s="17" t="s">
        <v>83</v>
      </c>
      <c r="BK1636" s="150">
        <f>ROUND(I1636*H1636,2)</f>
        <v>0</v>
      </c>
      <c r="BL1636" s="17" t="s">
        <v>382</v>
      </c>
      <c r="BM1636" s="149" t="s">
        <v>6250</v>
      </c>
    </row>
    <row r="1637" spans="2:65" s="12" customFormat="1" ht="11.25" x14ac:dyDescent="0.2">
      <c r="B1637" s="151"/>
      <c r="D1637" s="152" t="s">
        <v>384</v>
      </c>
      <c r="E1637" s="153" t="s">
        <v>1</v>
      </c>
      <c r="F1637" s="154" t="s">
        <v>529</v>
      </c>
      <c r="H1637" s="155">
        <v>20</v>
      </c>
      <c r="I1637" s="156"/>
      <c r="L1637" s="151"/>
      <c r="M1637" s="157"/>
      <c r="T1637" s="158"/>
      <c r="AT1637" s="153" t="s">
        <v>384</v>
      </c>
      <c r="AU1637" s="153" t="s">
        <v>83</v>
      </c>
      <c r="AV1637" s="12" t="s">
        <v>85</v>
      </c>
      <c r="AW1637" s="12" t="s">
        <v>32</v>
      </c>
      <c r="AX1637" s="12" t="s">
        <v>83</v>
      </c>
      <c r="AY1637" s="153" t="s">
        <v>375</v>
      </c>
    </row>
    <row r="1638" spans="2:65" s="14" customFormat="1" ht="11.25" x14ac:dyDescent="0.2">
      <c r="B1638" s="166"/>
      <c r="D1638" s="152" t="s">
        <v>384</v>
      </c>
      <c r="E1638" s="167" t="s">
        <v>1</v>
      </c>
      <c r="F1638" s="168" t="s">
        <v>6189</v>
      </c>
      <c r="H1638" s="167" t="s">
        <v>1</v>
      </c>
      <c r="I1638" s="169"/>
      <c r="L1638" s="166"/>
      <c r="M1638" s="170"/>
      <c r="T1638" s="171"/>
      <c r="AT1638" s="167" t="s">
        <v>384</v>
      </c>
      <c r="AU1638" s="167" t="s">
        <v>83</v>
      </c>
      <c r="AV1638" s="14" t="s">
        <v>83</v>
      </c>
      <c r="AW1638" s="14" t="s">
        <v>32</v>
      </c>
      <c r="AX1638" s="14" t="s">
        <v>76</v>
      </c>
      <c r="AY1638" s="167" t="s">
        <v>375</v>
      </c>
    </row>
    <row r="1639" spans="2:65" s="1" customFormat="1" ht="16.5" customHeight="1" x14ac:dyDescent="0.2">
      <c r="B1639" s="32"/>
      <c r="C1639" s="179" t="s">
        <v>1663</v>
      </c>
      <c r="D1639" s="179" t="s">
        <v>657</v>
      </c>
      <c r="E1639" s="180" t="s">
        <v>3434</v>
      </c>
      <c r="F1639" s="181" t="s">
        <v>3435</v>
      </c>
      <c r="G1639" s="182" t="s">
        <v>641</v>
      </c>
      <c r="H1639" s="183">
        <v>3</v>
      </c>
      <c r="I1639" s="184"/>
      <c r="J1639" s="185">
        <f>ROUND(I1639*H1639,2)</f>
        <v>0</v>
      </c>
      <c r="K1639" s="181" t="s">
        <v>381</v>
      </c>
      <c r="L1639" s="186"/>
      <c r="M1639" s="187" t="s">
        <v>1</v>
      </c>
      <c r="N1639" s="188" t="s">
        <v>41</v>
      </c>
      <c r="P1639" s="147">
        <f>O1639*H1639</f>
        <v>0</v>
      </c>
      <c r="Q1639" s="147">
        <v>0</v>
      </c>
      <c r="R1639" s="147">
        <f>Q1639*H1639</f>
        <v>0</v>
      </c>
      <c r="S1639" s="147">
        <v>0</v>
      </c>
      <c r="T1639" s="148">
        <f>S1639*H1639</f>
        <v>0</v>
      </c>
      <c r="AR1639" s="149" t="s">
        <v>424</v>
      </c>
      <c r="AT1639" s="149" t="s">
        <v>657</v>
      </c>
      <c r="AU1639" s="149" t="s">
        <v>83</v>
      </c>
      <c r="AY1639" s="17" t="s">
        <v>375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83</v>
      </c>
      <c r="BK1639" s="150">
        <f>ROUND(I1639*H1639,2)</f>
        <v>0</v>
      </c>
      <c r="BL1639" s="17" t="s">
        <v>382</v>
      </c>
      <c r="BM1639" s="149" t="s">
        <v>6251</v>
      </c>
    </row>
    <row r="1640" spans="2:65" s="12" customFormat="1" ht="11.25" x14ac:dyDescent="0.2">
      <c r="B1640" s="151"/>
      <c r="D1640" s="152" t="s">
        <v>384</v>
      </c>
      <c r="E1640" s="153" t="s">
        <v>1</v>
      </c>
      <c r="F1640" s="154" t="s">
        <v>93</v>
      </c>
      <c r="H1640" s="155">
        <v>3</v>
      </c>
      <c r="I1640" s="156"/>
      <c r="L1640" s="151"/>
      <c r="M1640" s="157"/>
      <c r="T1640" s="158"/>
      <c r="AT1640" s="153" t="s">
        <v>384</v>
      </c>
      <c r="AU1640" s="153" t="s">
        <v>83</v>
      </c>
      <c r="AV1640" s="12" t="s">
        <v>85</v>
      </c>
      <c r="AW1640" s="12" t="s">
        <v>32</v>
      </c>
      <c r="AX1640" s="12" t="s">
        <v>83</v>
      </c>
      <c r="AY1640" s="153" t="s">
        <v>375</v>
      </c>
    </row>
    <row r="1641" spans="2:65" s="14" customFormat="1" ht="11.25" x14ac:dyDescent="0.2">
      <c r="B1641" s="166"/>
      <c r="D1641" s="152" t="s">
        <v>384</v>
      </c>
      <c r="E1641" s="167" t="s">
        <v>1</v>
      </c>
      <c r="F1641" s="168" t="s">
        <v>6189</v>
      </c>
      <c r="H1641" s="167" t="s">
        <v>1</v>
      </c>
      <c r="I1641" s="169"/>
      <c r="L1641" s="166"/>
      <c r="M1641" s="170"/>
      <c r="T1641" s="171"/>
      <c r="AT1641" s="167" t="s">
        <v>384</v>
      </c>
      <c r="AU1641" s="167" t="s">
        <v>83</v>
      </c>
      <c r="AV1641" s="14" t="s">
        <v>83</v>
      </c>
      <c r="AW1641" s="14" t="s">
        <v>32</v>
      </c>
      <c r="AX1641" s="14" t="s">
        <v>76</v>
      </c>
      <c r="AY1641" s="167" t="s">
        <v>375</v>
      </c>
    </row>
    <row r="1642" spans="2:65" s="1" customFormat="1" ht="16.5" customHeight="1" x14ac:dyDescent="0.2">
      <c r="B1642" s="32"/>
      <c r="C1642" s="179" t="s">
        <v>1670</v>
      </c>
      <c r="D1642" s="179" t="s">
        <v>657</v>
      </c>
      <c r="E1642" s="180" t="s">
        <v>3437</v>
      </c>
      <c r="F1642" s="181" t="s">
        <v>3438</v>
      </c>
      <c r="G1642" s="182" t="s">
        <v>641</v>
      </c>
      <c r="H1642" s="183">
        <v>54</v>
      </c>
      <c r="I1642" s="184"/>
      <c r="J1642" s="185">
        <f>ROUND(I1642*H1642,2)</f>
        <v>0</v>
      </c>
      <c r="K1642" s="181" t="s">
        <v>381</v>
      </c>
      <c r="L1642" s="186"/>
      <c r="M1642" s="187" t="s">
        <v>1</v>
      </c>
      <c r="N1642" s="188" t="s">
        <v>41</v>
      </c>
      <c r="P1642" s="147">
        <f>O1642*H1642</f>
        <v>0</v>
      </c>
      <c r="Q1642" s="147">
        <v>0</v>
      </c>
      <c r="R1642" s="147">
        <f>Q1642*H1642</f>
        <v>0</v>
      </c>
      <c r="S1642" s="147">
        <v>0</v>
      </c>
      <c r="T1642" s="148">
        <f>S1642*H1642</f>
        <v>0</v>
      </c>
      <c r="AR1642" s="149" t="s">
        <v>424</v>
      </c>
      <c r="AT1642" s="149" t="s">
        <v>657</v>
      </c>
      <c r="AU1642" s="149" t="s">
        <v>83</v>
      </c>
      <c r="AY1642" s="17" t="s">
        <v>375</v>
      </c>
      <c r="BE1642" s="150">
        <f>IF(N1642="základní",J1642,0)</f>
        <v>0</v>
      </c>
      <c r="BF1642" s="150">
        <f>IF(N1642="snížená",J1642,0)</f>
        <v>0</v>
      </c>
      <c r="BG1642" s="150">
        <f>IF(N1642="zákl. přenesená",J1642,0)</f>
        <v>0</v>
      </c>
      <c r="BH1642" s="150">
        <f>IF(N1642="sníž. přenesená",J1642,0)</f>
        <v>0</v>
      </c>
      <c r="BI1642" s="150">
        <f>IF(N1642="nulová",J1642,0)</f>
        <v>0</v>
      </c>
      <c r="BJ1642" s="17" t="s">
        <v>83</v>
      </c>
      <c r="BK1642" s="150">
        <f>ROUND(I1642*H1642,2)</f>
        <v>0</v>
      </c>
      <c r="BL1642" s="17" t="s">
        <v>382</v>
      </c>
      <c r="BM1642" s="149" t="s">
        <v>6252</v>
      </c>
    </row>
    <row r="1643" spans="2:65" s="12" customFormat="1" ht="11.25" x14ac:dyDescent="0.2">
      <c r="B1643" s="151"/>
      <c r="D1643" s="152" t="s">
        <v>384</v>
      </c>
      <c r="E1643" s="153" t="s">
        <v>1</v>
      </c>
      <c r="F1643" s="154" t="s">
        <v>413</v>
      </c>
      <c r="H1643" s="155">
        <v>6</v>
      </c>
      <c r="I1643" s="156"/>
      <c r="L1643" s="151"/>
      <c r="M1643" s="157"/>
      <c r="T1643" s="158"/>
      <c r="AT1643" s="153" t="s">
        <v>384</v>
      </c>
      <c r="AU1643" s="153" t="s">
        <v>83</v>
      </c>
      <c r="AV1643" s="12" t="s">
        <v>85</v>
      </c>
      <c r="AW1643" s="12" t="s">
        <v>32</v>
      </c>
      <c r="AX1643" s="12" t="s">
        <v>76</v>
      </c>
      <c r="AY1643" s="153" t="s">
        <v>375</v>
      </c>
    </row>
    <row r="1644" spans="2:65" s="12" customFormat="1" ht="11.25" x14ac:dyDescent="0.2">
      <c r="B1644" s="151"/>
      <c r="D1644" s="152" t="s">
        <v>384</v>
      </c>
      <c r="E1644" s="153" t="s">
        <v>1</v>
      </c>
      <c r="F1644" s="154" t="s">
        <v>413</v>
      </c>
      <c r="H1644" s="155">
        <v>6</v>
      </c>
      <c r="I1644" s="156"/>
      <c r="L1644" s="151"/>
      <c r="M1644" s="157"/>
      <c r="T1644" s="158"/>
      <c r="AT1644" s="153" t="s">
        <v>384</v>
      </c>
      <c r="AU1644" s="153" t="s">
        <v>83</v>
      </c>
      <c r="AV1644" s="12" t="s">
        <v>85</v>
      </c>
      <c r="AW1644" s="12" t="s">
        <v>32</v>
      </c>
      <c r="AX1644" s="12" t="s">
        <v>76</v>
      </c>
      <c r="AY1644" s="153" t="s">
        <v>375</v>
      </c>
    </row>
    <row r="1645" spans="2:65" s="12" customFormat="1" ht="11.25" x14ac:dyDescent="0.2">
      <c r="B1645" s="151"/>
      <c r="D1645" s="152" t="s">
        <v>384</v>
      </c>
      <c r="E1645" s="153" t="s">
        <v>1</v>
      </c>
      <c r="F1645" s="154" t="s">
        <v>413</v>
      </c>
      <c r="H1645" s="155">
        <v>6</v>
      </c>
      <c r="I1645" s="156"/>
      <c r="L1645" s="151"/>
      <c r="M1645" s="157"/>
      <c r="T1645" s="158"/>
      <c r="AT1645" s="153" t="s">
        <v>384</v>
      </c>
      <c r="AU1645" s="153" t="s">
        <v>83</v>
      </c>
      <c r="AV1645" s="12" t="s">
        <v>85</v>
      </c>
      <c r="AW1645" s="12" t="s">
        <v>32</v>
      </c>
      <c r="AX1645" s="12" t="s">
        <v>76</v>
      </c>
      <c r="AY1645" s="153" t="s">
        <v>375</v>
      </c>
    </row>
    <row r="1646" spans="2:65" s="12" customFormat="1" ht="11.25" x14ac:dyDescent="0.2">
      <c r="B1646" s="151"/>
      <c r="D1646" s="152" t="s">
        <v>384</v>
      </c>
      <c r="E1646" s="153" t="s">
        <v>1</v>
      </c>
      <c r="F1646" s="154" t="s">
        <v>413</v>
      </c>
      <c r="H1646" s="155">
        <v>6</v>
      </c>
      <c r="I1646" s="156"/>
      <c r="L1646" s="151"/>
      <c r="M1646" s="157"/>
      <c r="T1646" s="158"/>
      <c r="AT1646" s="153" t="s">
        <v>384</v>
      </c>
      <c r="AU1646" s="153" t="s">
        <v>83</v>
      </c>
      <c r="AV1646" s="12" t="s">
        <v>85</v>
      </c>
      <c r="AW1646" s="12" t="s">
        <v>32</v>
      </c>
      <c r="AX1646" s="12" t="s">
        <v>76</v>
      </c>
      <c r="AY1646" s="153" t="s">
        <v>375</v>
      </c>
    </row>
    <row r="1647" spans="2:65" s="12" customFormat="1" ht="11.25" x14ac:dyDescent="0.2">
      <c r="B1647" s="151"/>
      <c r="D1647" s="152" t="s">
        <v>384</v>
      </c>
      <c r="E1647" s="153" t="s">
        <v>1</v>
      </c>
      <c r="F1647" s="154" t="s">
        <v>413</v>
      </c>
      <c r="H1647" s="155">
        <v>6</v>
      </c>
      <c r="I1647" s="156"/>
      <c r="L1647" s="151"/>
      <c r="M1647" s="157"/>
      <c r="T1647" s="158"/>
      <c r="AT1647" s="153" t="s">
        <v>384</v>
      </c>
      <c r="AU1647" s="153" t="s">
        <v>83</v>
      </c>
      <c r="AV1647" s="12" t="s">
        <v>85</v>
      </c>
      <c r="AW1647" s="12" t="s">
        <v>32</v>
      </c>
      <c r="AX1647" s="12" t="s">
        <v>76</v>
      </c>
      <c r="AY1647" s="153" t="s">
        <v>375</v>
      </c>
    </row>
    <row r="1648" spans="2:65" s="12" customFormat="1" ht="11.25" x14ac:dyDescent="0.2">
      <c r="B1648" s="151"/>
      <c r="D1648" s="152" t="s">
        <v>384</v>
      </c>
      <c r="E1648" s="153" t="s">
        <v>1</v>
      </c>
      <c r="F1648" s="154" t="s">
        <v>435</v>
      </c>
      <c r="H1648" s="155">
        <v>10</v>
      </c>
      <c r="I1648" s="156"/>
      <c r="L1648" s="151"/>
      <c r="M1648" s="157"/>
      <c r="T1648" s="158"/>
      <c r="AT1648" s="153" t="s">
        <v>384</v>
      </c>
      <c r="AU1648" s="153" t="s">
        <v>83</v>
      </c>
      <c r="AV1648" s="12" t="s">
        <v>85</v>
      </c>
      <c r="AW1648" s="12" t="s">
        <v>32</v>
      </c>
      <c r="AX1648" s="12" t="s">
        <v>76</v>
      </c>
      <c r="AY1648" s="153" t="s">
        <v>375</v>
      </c>
    </row>
    <row r="1649" spans="2:65" s="12" customFormat="1" ht="11.25" x14ac:dyDescent="0.2">
      <c r="B1649" s="151"/>
      <c r="D1649" s="152" t="s">
        <v>384</v>
      </c>
      <c r="E1649" s="153" t="s">
        <v>1</v>
      </c>
      <c r="F1649" s="154" t="s">
        <v>435</v>
      </c>
      <c r="H1649" s="155">
        <v>10</v>
      </c>
      <c r="I1649" s="156"/>
      <c r="L1649" s="151"/>
      <c r="M1649" s="157"/>
      <c r="T1649" s="158"/>
      <c r="AT1649" s="153" t="s">
        <v>384</v>
      </c>
      <c r="AU1649" s="153" t="s">
        <v>83</v>
      </c>
      <c r="AV1649" s="12" t="s">
        <v>85</v>
      </c>
      <c r="AW1649" s="12" t="s">
        <v>32</v>
      </c>
      <c r="AX1649" s="12" t="s">
        <v>76</v>
      </c>
      <c r="AY1649" s="153" t="s">
        <v>375</v>
      </c>
    </row>
    <row r="1650" spans="2:65" s="12" customFormat="1" ht="11.25" x14ac:dyDescent="0.2">
      <c r="B1650" s="151"/>
      <c r="D1650" s="152" t="s">
        <v>384</v>
      </c>
      <c r="E1650" s="153" t="s">
        <v>1</v>
      </c>
      <c r="F1650" s="154" t="s">
        <v>382</v>
      </c>
      <c r="H1650" s="155">
        <v>4</v>
      </c>
      <c r="I1650" s="156"/>
      <c r="L1650" s="151"/>
      <c r="M1650" s="157"/>
      <c r="T1650" s="158"/>
      <c r="AT1650" s="153" t="s">
        <v>384</v>
      </c>
      <c r="AU1650" s="153" t="s">
        <v>83</v>
      </c>
      <c r="AV1650" s="12" t="s">
        <v>85</v>
      </c>
      <c r="AW1650" s="12" t="s">
        <v>32</v>
      </c>
      <c r="AX1650" s="12" t="s">
        <v>76</v>
      </c>
      <c r="AY1650" s="153" t="s">
        <v>375</v>
      </c>
    </row>
    <row r="1651" spans="2:65" s="13" customFormat="1" ht="11.25" x14ac:dyDescent="0.2">
      <c r="B1651" s="159"/>
      <c r="D1651" s="152" t="s">
        <v>384</v>
      </c>
      <c r="E1651" s="160" t="s">
        <v>1</v>
      </c>
      <c r="F1651" s="161" t="s">
        <v>387</v>
      </c>
      <c r="H1651" s="162">
        <v>54</v>
      </c>
      <c r="I1651" s="163"/>
      <c r="L1651" s="159"/>
      <c r="M1651" s="164"/>
      <c r="T1651" s="165"/>
      <c r="AT1651" s="160" t="s">
        <v>384</v>
      </c>
      <c r="AU1651" s="160" t="s">
        <v>83</v>
      </c>
      <c r="AV1651" s="13" t="s">
        <v>382</v>
      </c>
      <c r="AW1651" s="13" t="s">
        <v>32</v>
      </c>
      <c r="AX1651" s="13" t="s">
        <v>83</v>
      </c>
      <c r="AY1651" s="160" t="s">
        <v>375</v>
      </c>
    </row>
    <row r="1652" spans="2:65" s="14" customFormat="1" ht="11.25" x14ac:dyDescent="0.2">
      <c r="B1652" s="166"/>
      <c r="D1652" s="152" t="s">
        <v>384</v>
      </c>
      <c r="E1652" s="167" t="s">
        <v>1</v>
      </c>
      <c r="F1652" s="168" t="s">
        <v>6189</v>
      </c>
      <c r="H1652" s="167" t="s">
        <v>1</v>
      </c>
      <c r="I1652" s="169"/>
      <c r="L1652" s="166"/>
      <c r="M1652" s="170"/>
      <c r="T1652" s="171"/>
      <c r="AT1652" s="167" t="s">
        <v>384</v>
      </c>
      <c r="AU1652" s="167" t="s">
        <v>83</v>
      </c>
      <c r="AV1652" s="14" t="s">
        <v>83</v>
      </c>
      <c r="AW1652" s="14" t="s">
        <v>32</v>
      </c>
      <c r="AX1652" s="14" t="s">
        <v>76</v>
      </c>
      <c r="AY1652" s="167" t="s">
        <v>375</v>
      </c>
    </row>
    <row r="1653" spans="2:65" s="1" customFormat="1" ht="16.5" customHeight="1" x14ac:dyDescent="0.2">
      <c r="B1653" s="32"/>
      <c r="C1653" s="179" t="s">
        <v>1675</v>
      </c>
      <c r="D1653" s="179" t="s">
        <v>657</v>
      </c>
      <c r="E1653" s="180" t="s">
        <v>6253</v>
      </c>
      <c r="F1653" s="181" t="s">
        <v>6254</v>
      </c>
      <c r="G1653" s="182" t="s">
        <v>641</v>
      </c>
      <c r="H1653" s="183">
        <v>48</v>
      </c>
      <c r="I1653" s="184"/>
      <c r="J1653" s="185">
        <f>ROUND(I1653*H1653,2)</f>
        <v>0</v>
      </c>
      <c r="K1653" s="181" t="s">
        <v>381</v>
      </c>
      <c r="L1653" s="186"/>
      <c r="M1653" s="187" t="s">
        <v>1</v>
      </c>
      <c r="N1653" s="188" t="s">
        <v>41</v>
      </c>
      <c r="P1653" s="147">
        <f>O1653*H1653</f>
        <v>0</v>
      </c>
      <c r="Q1653" s="147">
        <v>0</v>
      </c>
      <c r="R1653" s="147">
        <f>Q1653*H1653</f>
        <v>0</v>
      </c>
      <c r="S1653" s="147">
        <v>0</v>
      </c>
      <c r="T1653" s="148">
        <f>S1653*H1653</f>
        <v>0</v>
      </c>
      <c r="AR1653" s="149" t="s">
        <v>424</v>
      </c>
      <c r="AT1653" s="149" t="s">
        <v>657</v>
      </c>
      <c r="AU1653" s="149" t="s">
        <v>83</v>
      </c>
      <c r="AY1653" s="17" t="s">
        <v>375</v>
      </c>
      <c r="BE1653" s="150">
        <f>IF(N1653="základní",J1653,0)</f>
        <v>0</v>
      </c>
      <c r="BF1653" s="150">
        <f>IF(N1653="snížená",J1653,0)</f>
        <v>0</v>
      </c>
      <c r="BG1653" s="150">
        <f>IF(N1653="zákl. přenesená",J1653,0)</f>
        <v>0</v>
      </c>
      <c r="BH1653" s="150">
        <f>IF(N1653="sníž. přenesená",J1653,0)</f>
        <v>0</v>
      </c>
      <c r="BI1653" s="150">
        <f>IF(N1653="nulová",J1653,0)</f>
        <v>0</v>
      </c>
      <c r="BJ1653" s="17" t="s">
        <v>83</v>
      </c>
      <c r="BK1653" s="150">
        <f>ROUND(I1653*H1653,2)</f>
        <v>0</v>
      </c>
      <c r="BL1653" s="17" t="s">
        <v>382</v>
      </c>
      <c r="BM1653" s="149" t="s">
        <v>6255</v>
      </c>
    </row>
    <row r="1654" spans="2:65" s="12" customFormat="1" ht="11.25" x14ac:dyDescent="0.2">
      <c r="B1654" s="151"/>
      <c r="D1654" s="152" t="s">
        <v>384</v>
      </c>
      <c r="E1654" s="153" t="s">
        <v>1</v>
      </c>
      <c r="F1654" s="154" t="s">
        <v>700</v>
      </c>
      <c r="H1654" s="155">
        <v>48</v>
      </c>
      <c r="I1654" s="156"/>
      <c r="L1654" s="151"/>
      <c r="M1654" s="157"/>
      <c r="T1654" s="158"/>
      <c r="AT1654" s="153" t="s">
        <v>384</v>
      </c>
      <c r="AU1654" s="153" t="s">
        <v>83</v>
      </c>
      <c r="AV1654" s="12" t="s">
        <v>85</v>
      </c>
      <c r="AW1654" s="12" t="s">
        <v>32</v>
      </c>
      <c r="AX1654" s="12" t="s">
        <v>83</v>
      </c>
      <c r="AY1654" s="153" t="s">
        <v>375</v>
      </c>
    </row>
    <row r="1655" spans="2:65" s="14" customFormat="1" ht="11.25" x14ac:dyDescent="0.2">
      <c r="B1655" s="166"/>
      <c r="D1655" s="152" t="s">
        <v>384</v>
      </c>
      <c r="E1655" s="167" t="s">
        <v>1</v>
      </c>
      <c r="F1655" s="168" t="s">
        <v>6189</v>
      </c>
      <c r="H1655" s="167" t="s">
        <v>1</v>
      </c>
      <c r="I1655" s="169"/>
      <c r="L1655" s="166"/>
      <c r="M1655" s="170"/>
      <c r="T1655" s="171"/>
      <c r="AT1655" s="167" t="s">
        <v>384</v>
      </c>
      <c r="AU1655" s="167" t="s">
        <v>83</v>
      </c>
      <c r="AV1655" s="14" t="s">
        <v>83</v>
      </c>
      <c r="AW1655" s="14" t="s">
        <v>32</v>
      </c>
      <c r="AX1655" s="14" t="s">
        <v>76</v>
      </c>
      <c r="AY1655" s="167" t="s">
        <v>375</v>
      </c>
    </row>
    <row r="1656" spans="2:65" s="1" customFormat="1" ht="24.2" customHeight="1" x14ac:dyDescent="0.2">
      <c r="B1656" s="32"/>
      <c r="C1656" s="179" t="s">
        <v>1685</v>
      </c>
      <c r="D1656" s="179" t="s">
        <v>657</v>
      </c>
      <c r="E1656" s="180" t="s">
        <v>6256</v>
      </c>
      <c r="F1656" s="181" t="s">
        <v>6257</v>
      </c>
      <c r="G1656" s="182" t="s">
        <v>641</v>
      </c>
      <c r="H1656" s="183">
        <v>64</v>
      </c>
      <c r="I1656" s="184"/>
      <c r="J1656" s="185">
        <f>ROUND(I1656*H1656,2)</f>
        <v>0</v>
      </c>
      <c r="K1656" s="181" t="s">
        <v>381</v>
      </c>
      <c r="L1656" s="186"/>
      <c r="M1656" s="187" t="s">
        <v>1</v>
      </c>
      <c r="N1656" s="188" t="s">
        <v>41</v>
      </c>
      <c r="P1656" s="147">
        <f>O1656*H1656</f>
        <v>0</v>
      </c>
      <c r="Q1656" s="147">
        <v>0</v>
      </c>
      <c r="R1656" s="147">
        <f>Q1656*H1656</f>
        <v>0</v>
      </c>
      <c r="S1656" s="147">
        <v>0</v>
      </c>
      <c r="T1656" s="148">
        <f>S1656*H1656</f>
        <v>0</v>
      </c>
      <c r="AR1656" s="149" t="s">
        <v>424</v>
      </c>
      <c r="AT1656" s="149" t="s">
        <v>657</v>
      </c>
      <c r="AU1656" s="149" t="s">
        <v>83</v>
      </c>
      <c r="AY1656" s="17" t="s">
        <v>375</v>
      </c>
      <c r="BE1656" s="150">
        <f>IF(N1656="základní",J1656,0)</f>
        <v>0</v>
      </c>
      <c r="BF1656" s="150">
        <f>IF(N1656="snížená",J1656,0)</f>
        <v>0</v>
      </c>
      <c r="BG1656" s="150">
        <f>IF(N1656="zákl. přenesená",J1656,0)</f>
        <v>0</v>
      </c>
      <c r="BH1656" s="150">
        <f>IF(N1656="sníž. přenesená",J1656,0)</f>
        <v>0</v>
      </c>
      <c r="BI1656" s="150">
        <f>IF(N1656="nulová",J1656,0)</f>
        <v>0</v>
      </c>
      <c r="BJ1656" s="17" t="s">
        <v>83</v>
      </c>
      <c r="BK1656" s="150">
        <f>ROUND(I1656*H1656,2)</f>
        <v>0</v>
      </c>
      <c r="BL1656" s="17" t="s">
        <v>382</v>
      </c>
      <c r="BM1656" s="149" t="s">
        <v>6258</v>
      </c>
    </row>
    <row r="1657" spans="2:65" s="12" customFormat="1" ht="11.25" x14ac:dyDescent="0.2">
      <c r="B1657" s="151"/>
      <c r="D1657" s="152" t="s">
        <v>384</v>
      </c>
      <c r="E1657" s="153" t="s">
        <v>1</v>
      </c>
      <c r="F1657" s="154" t="s">
        <v>822</v>
      </c>
      <c r="H1657" s="155">
        <v>64</v>
      </c>
      <c r="I1657" s="156"/>
      <c r="L1657" s="151"/>
      <c r="M1657" s="157"/>
      <c r="T1657" s="158"/>
      <c r="AT1657" s="153" t="s">
        <v>384</v>
      </c>
      <c r="AU1657" s="153" t="s">
        <v>83</v>
      </c>
      <c r="AV1657" s="12" t="s">
        <v>85</v>
      </c>
      <c r="AW1657" s="12" t="s">
        <v>32</v>
      </c>
      <c r="AX1657" s="12" t="s">
        <v>76</v>
      </c>
      <c r="AY1657" s="153" t="s">
        <v>375</v>
      </c>
    </row>
    <row r="1658" spans="2:65" s="13" customFormat="1" ht="11.25" x14ac:dyDescent="0.2">
      <c r="B1658" s="159"/>
      <c r="D1658" s="152" t="s">
        <v>384</v>
      </c>
      <c r="E1658" s="160" t="s">
        <v>1</v>
      </c>
      <c r="F1658" s="161" t="s">
        <v>387</v>
      </c>
      <c r="H1658" s="162">
        <v>64</v>
      </c>
      <c r="I1658" s="163"/>
      <c r="L1658" s="159"/>
      <c r="M1658" s="164"/>
      <c r="T1658" s="165"/>
      <c r="AT1658" s="160" t="s">
        <v>384</v>
      </c>
      <c r="AU1658" s="160" t="s">
        <v>83</v>
      </c>
      <c r="AV1658" s="13" t="s">
        <v>382</v>
      </c>
      <c r="AW1658" s="13" t="s">
        <v>32</v>
      </c>
      <c r="AX1658" s="13" t="s">
        <v>83</v>
      </c>
      <c r="AY1658" s="160" t="s">
        <v>375</v>
      </c>
    </row>
    <row r="1659" spans="2:65" s="14" customFormat="1" ht="11.25" x14ac:dyDescent="0.2">
      <c r="B1659" s="166"/>
      <c r="D1659" s="152" t="s">
        <v>384</v>
      </c>
      <c r="E1659" s="167" t="s">
        <v>1</v>
      </c>
      <c r="F1659" s="168" t="s">
        <v>3301</v>
      </c>
      <c r="H1659" s="167" t="s">
        <v>1</v>
      </c>
      <c r="I1659" s="169"/>
      <c r="L1659" s="166"/>
      <c r="M1659" s="170"/>
      <c r="T1659" s="171"/>
      <c r="AT1659" s="167" t="s">
        <v>384</v>
      </c>
      <c r="AU1659" s="167" t="s">
        <v>83</v>
      </c>
      <c r="AV1659" s="14" t="s">
        <v>83</v>
      </c>
      <c r="AW1659" s="14" t="s">
        <v>32</v>
      </c>
      <c r="AX1659" s="14" t="s">
        <v>76</v>
      </c>
      <c r="AY1659" s="167" t="s">
        <v>375</v>
      </c>
    </row>
    <row r="1660" spans="2:65" s="1" customFormat="1" ht="21.75" customHeight="1" x14ac:dyDescent="0.2">
      <c r="B1660" s="32"/>
      <c r="C1660" s="179" t="s">
        <v>1689</v>
      </c>
      <c r="D1660" s="179" t="s">
        <v>657</v>
      </c>
      <c r="E1660" s="180" t="s">
        <v>3449</v>
      </c>
      <c r="F1660" s="181" t="s">
        <v>3450</v>
      </c>
      <c r="G1660" s="182" t="s">
        <v>641</v>
      </c>
      <c r="H1660" s="183">
        <v>980</v>
      </c>
      <c r="I1660" s="184"/>
      <c r="J1660" s="185">
        <f>ROUND(I1660*H1660,2)</f>
        <v>0</v>
      </c>
      <c r="K1660" s="181" t="s">
        <v>381</v>
      </c>
      <c r="L1660" s="186"/>
      <c r="M1660" s="187" t="s">
        <v>1</v>
      </c>
      <c r="N1660" s="188" t="s">
        <v>41</v>
      </c>
      <c r="P1660" s="147">
        <f>O1660*H1660</f>
        <v>0</v>
      </c>
      <c r="Q1660" s="147">
        <v>0</v>
      </c>
      <c r="R1660" s="147">
        <f>Q1660*H1660</f>
        <v>0</v>
      </c>
      <c r="S1660" s="147">
        <v>0</v>
      </c>
      <c r="T1660" s="148">
        <f>S1660*H1660</f>
        <v>0</v>
      </c>
      <c r="AR1660" s="149" t="s">
        <v>424</v>
      </c>
      <c r="AT1660" s="149" t="s">
        <v>657</v>
      </c>
      <c r="AU1660" s="149" t="s">
        <v>83</v>
      </c>
      <c r="AY1660" s="17" t="s">
        <v>375</v>
      </c>
      <c r="BE1660" s="150">
        <f>IF(N1660="základní",J1660,0)</f>
        <v>0</v>
      </c>
      <c r="BF1660" s="150">
        <f>IF(N1660="snížená",J1660,0)</f>
        <v>0</v>
      </c>
      <c r="BG1660" s="150">
        <f>IF(N1660="zákl. přenesená",J1660,0)</f>
        <v>0</v>
      </c>
      <c r="BH1660" s="150">
        <f>IF(N1660="sníž. přenesená",J1660,0)</f>
        <v>0</v>
      </c>
      <c r="BI1660" s="150">
        <f>IF(N1660="nulová",J1660,0)</f>
        <v>0</v>
      </c>
      <c r="BJ1660" s="17" t="s">
        <v>83</v>
      </c>
      <c r="BK1660" s="150">
        <f>ROUND(I1660*H1660,2)</f>
        <v>0</v>
      </c>
      <c r="BL1660" s="17" t="s">
        <v>382</v>
      </c>
      <c r="BM1660" s="149" t="s">
        <v>6259</v>
      </c>
    </row>
    <row r="1661" spans="2:65" s="12" customFormat="1" ht="11.25" x14ac:dyDescent="0.2">
      <c r="B1661" s="151"/>
      <c r="D1661" s="152" t="s">
        <v>384</v>
      </c>
      <c r="E1661" s="153" t="s">
        <v>1</v>
      </c>
      <c r="F1661" s="154" t="s">
        <v>733</v>
      </c>
      <c r="H1661" s="155">
        <v>54</v>
      </c>
      <c r="I1661" s="156"/>
      <c r="L1661" s="151"/>
      <c r="M1661" s="157"/>
      <c r="T1661" s="158"/>
      <c r="AT1661" s="153" t="s">
        <v>384</v>
      </c>
      <c r="AU1661" s="153" t="s">
        <v>83</v>
      </c>
      <c r="AV1661" s="12" t="s">
        <v>85</v>
      </c>
      <c r="AW1661" s="12" t="s">
        <v>32</v>
      </c>
      <c r="AX1661" s="12" t="s">
        <v>76</v>
      </c>
      <c r="AY1661" s="153" t="s">
        <v>375</v>
      </c>
    </row>
    <row r="1662" spans="2:65" s="12" customFormat="1" ht="11.25" x14ac:dyDescent="0.2">
      <c r="B1662" s="151"/>
      <c r="D1662" s="152" t="s">
        <v>384</v>
      </c>
      <c r="E1662" s="153" t="s">
        <v>1</v>
      </c>
      <c r="F1662" s="154" t="s">
        <v>778</v>
      </c>
      <c r="H1662" s="155">
        <v>56</v>
      </c>
      <c r="I1662" s="156"/>
      <c r="L1662" s="151"/>
      <c r="M1662" s="157"/>
      <c r="T1662" s="158"/>
      <c r="AT1662" s="153" t="s">
        <v>384</v>
      </c>
      <c r="AU1662" s="153" t="s">
        <v>83</v>
      </c>
      <c r="AV1662" s="12" t="s">
        <v>85</v>
      </c>
      <c r="AW1662" s="12" t="s">
        <v>32</v>
      </c>
      <c r="AX1662" s="12" t="s">
        <v>76</v>
      </c>
      <c r="AY1662" s="153" t="s">
        <v>375</v>
      </c>
    </row>
    <row r="1663" spans="2:65" s="12" customFormat="1" ht="11.25" x14ac:dyDescent="0.2">
      <c r="B1663" s="151"/>
      <c r="D1663" s="152" t="s">
        <v>384</v>
      </c>
      <c r="E1663" s="153" t="s">
        <v>1</v>
      </c>
      <c r="F1663" s="154" t="s">
        <v>467</v>
      </c>
      <c r="H1663" s="155">
        <v>13</v>
      </c>
      <c r="I1663" s="156"/>
      <c r="L1663" s="151"/>
      <c r="M1663" s="157"/>
      <c r="T1663" s="158"/>
      <c r="AT1663" s="153" t="s">
        <v>384</v>
      </c>
      <c r="AU1663" s="153" t="s">
        <v>83</v>
      </c>
      <c r="AV1663" s="12" t="s">
        <v>85</v>
      </c>
      <c r="AW1663" s="12" t="s">
        <v>32</v>
      </c>
      <c r="AX1663" s="12" t="s">
        <v>76</v>
      </c>
      <c r="AY1663" s="153" t="s">
        <v>375</v>
      </c>
    </row>
    <row r="1664" spans="2:65" s="12" customFormat="1" ht="11.25" x14ac:dyDescent="0.2">
      <c r="B1664" s="151"/>
      <c r="D1664" s="152" t="s">
        <v>384</v>
      </c>
      <c r="E1664" s="153" t="s">
        <v>1</v>
      </c>
      <c r="F1664" s="154" t="s">
        <v>778</v>
      </c>
      <c r="H1664" s="155">
        <v>56</v>
      </c>
      <c r="I1664" s="156"/>
      <c r="L1664" s="151"/>
      <c r="M1664" s="157"/>
      <c r="T1664" s="158"/>
      <c r="AT1664" s="153" t="s">
        <v>384</v>
      </c>
      <c r="AU1664" s="153" t="s">
        <v>83</v>
      </c>
      <c r="AV1664" s="12" t="s">
        <v>85</v>
      </c>
      <c r="AW1664" s="12" t="s">
        <v>32</v>
      </c>
      <c r="AX1664" s="12" t="s">
        <v>76</v>
      </c>
      <c r="AY1664" s="153" t="s">
        <v>375</v>
      </c>
    </row>
    <row r="1665" spans="2:65" s="12" customFormat="1" ht="11.25" x14ac:dyDescent="0.2">
      <c r="B1665" s="151"/>
      <c r="D1665" s="152" t="s">
        <v>384</v>
      </c>
      <c r="E1665" s="153" t="s">
        <v>1</v>
      </c>
      <c r="F1665" s="154" t="s">
        <v>1012</v>
      </c>
      <c r="H1665" s="155">
        <v>87</v>
      </c>
      <c r="I1665" s="156"/>
      <c r="L1665" s="151"/>
      <c r="M1665" s="157"/>
      <c r="T1665" s="158"/>
      <c r="AT1665" s="153" t="s">
        <v>384</v>
      </c>
      <c r="AU1665" s="153" t="s">
        <v>83</v>
      </c>
      <c r="AV1665" s="12" t="s">
        <v>85</v>
      </c>
      <c r="AW1665" s="12" t="s">
        <v>32</v>
      </c>
      <c r="AX1665" s="12" t="s">
        <v>76</v>
      </c>
      <c r="AY1665" s="153" t="s">
        <v>375</v>
      </c>
    </row>
    <row r="1666" spans="2:65" s="12" customFormat="1" ht="11.25" x14ac:dyDescent="0.2">
      <c r="B1666" s="151"/>
      <c r="D1666" s="152" t="s">
        <v>384</v>
      </c>
      <c r="E1666" s="153" t="s">
        <v>1</v>
      </c>
      <c r="F1666" s="154" t="s">
        <v>7</v>
      </c>
      <c r="H1666" s="155">
        <v>21</v>
      </c>
      <c r="I1666" s="156"/>
      <c r="L1666" s="151"/>
      <c r="M1666" s="157"/>
      <c r="T1666" s="158"/>
      <c r="AT1666" s="153" t="s">
        <v>384</v>
      </c>
      <c r="AU1666" s="153" t="s">
        <v>83</v>
      </c>
      <c r="AV1666" s="12" t="s">
        <v>85</v>
      </c>
      <c r="AW1666" s="12" t="s">
        <v>32</v>
      </c>
      <c r="AX1666" s="12" t="s">
        <v>76</v>
      </c>
      <c r="AY1666" s="153" t="s">
        <v>375</v>
      </c>
    </row>
    <row r="1667" spans="2:65" s="12" customFormat="1" ht="11.25" x14ac:dyDescent="0.2">
      <c r="B1667" s="151"/>
      <c r="D1667" s="152" t="s">
        <v>384</v>
      </c>
      <c r="E1667" s="153" t="s">
        <v>1</v>
      </c>
      <c r="F1667" s="154" t="s">
        <v>1097</v>
      </c>
      <c r="H1667" s="155">
        <v>95</v>
      </c>
      <c r="I1667" s="156"/>
      <c r="L1667" s="151"/>
      <c r="M1667" s="157"/>
      <c r="T1667" s="158"/>
      <c r="AT1667" s="153" t="s">
        <v>384</v>
      </c>
      <c r="AU1667" s="153" t="s">
        <v>83</v>
      </c>
      <c r="AV1667" s="12" t="s">
        <v>85</v>
      </c>
      <c r="AW1667" s="12" t="s">
        <v>32</v>
      </c>
      <c r="AX1667" s="12" t="s">
        <v>76</v>
      </c>
      <c r="AY1667" s="153" t="s">
        <v>375</v>
      </c>
    </row>
    <row r="1668" spans="2:65" s="12" customFormat="1" ht="11.25" x14ac:dyDescent="0.2">
      <c r="B1668" s="151"/>
      <c r="D1668" s="152" t="s">
        <v>384</v>
      </c>
      <c r="E1668" s="153" t="s">
        <v>1</v>
      </c>
      <c r="F1668" s="154" t="s">
        <v>809</v>
      </c>
      <c r="H1668" s="155">
        <v>62</v>
      </c>
      <c r="I1668" s="156"/>
      <c r="L1668" s="151"/>
      <c r="M1668" s="157"/>
      <c r="T1668" s="158"/>
      <c r="AT1668" s="153" t="s">
        <v>384</v>
      </c>
      <c r="AU1668" s="153" t="s">
        <v>83</v>
      </c>
      <c r="AV1668" s="12" t="s">
        <v>85</v>
      </c>
      <c r="AW1668" s="12" t="s">
        <v>32</v>
      </c>
      <c r="AX1668" s="12" t="s">
        <v>76</v>
      </c>
      <c r="AY1668" s="153" t="s">
        <v>375</v>
      </c>
    </row>
    <row r="1669" spans="2:65" s="12" customFormat="1" ht="11.25" x14ac:dyDescent="0.2">
      <c r="B1669" s="151"/>
      <c r="D1669" s="152" t="s">
        <v>384</v>
      </c>
      <c r="E1669" s="153" t="s">
        <v>1</v>
      </c>
      <c r="F1669" s="154" t="s">
        <v>947</v>
      </c>
      <c r="H1669" s="155">
        <v>78</v>
      </c>
      <c r="I1669" s="156"/>
      <c r="L1669" s="151"/>
      <c r="M1669" s="157"/>
      <c r="T1669" s="158"/>
      <c r="AT1669" s="153" t="s">
        <v>384</v>
      </c>
      <c r="AU1669" s="153" t="s">
        <v>83</v>
      </c>
      <c r="AV1669" s="12" t="s">
        <v>85</v>
      </c>
      <c r="AW1669" s="12" t="s">
        <v>32</v>
      </c>
      <c r="AX1669" s="12" t="s">
        <v>76</v>
      </c>
      <c r="AY1669" s="153" t="s">
        <v>375</v>
      </c>
    </row>
    <row r="1670" spans="2:65" s="12" customFormat="1" ht="11.25" x14ac:dyDescent="0.2">
      <c r="B1670" s="151"/>
      <c r="D1670" s="152" t="s">
        <v>384</v>
      </c>
      <c r="E1670" s="153" t="s">
        <v>1</v>
      </c>
      <c r="F1670" s="154" t="s">
        <v>1127</v>
      </c>
      <c r="H1670" s="155">
        <v>98</v>
      </c>
      <c r="I1670" s="156"/>
      <c r="L1670" s="151"/>
      <c r="M1670" s="157"/>
      <c r="T1670" s="158"/>
      <c r="AT1670" s="153" t="s">
        <v>384</v>
      </c>
      <c r="AU1670" s="153" t="s">
        <v>83</v>
      </c>
      <c r="AV1670" s="12" t="s">
        <v>85</v>
      </c>
      <c r="AW1670" s="12" t="s">
        <v>32</v>
      </c>
      <c r="AX1670" s="12" t="s">
        <v>76</v>
      </c>
      <c r="AY1670" s="153" t="s">
        <v>375</v>
      </c>
    </row>
    <row r="1671" spans="2:65" s="12" customFormat="1" ht="11.25" x14ac:dyDescent="0.2">
      <c r="B1671" s="151"/>
      <c r="D1671" s="152" t="s">
        <v>384</v>
      </c>
      <c r="E1671" s="153" t="s">
        <v>1</v>
      </c>
      <c r="F1671" s="154" t="s">
        <v>700</v>
      </c>
      <c r="H1671" s="155">
        <v>48</v>
      </c>
      <c r="I1671" s="156"/>
      <c r="L1671" s="151"/>
      <c r="M1671" s="157"/>
      <c r="T1671" s="158"/>
      <c r="AT1671" s="153" t="s">
        <v>384</v>
      </c>
      <c r="AU1671" s="153" t="s">
        <v>83</v>
      </c>
      <c r="AV1671" s="12" t="s">
        <v>85</v>
      </c>
      <c r="AW1671" s="12" t="s">
        <v>32</v>
      </c>
      <c r="AX1671" s="12" t="s">
        <v>76</v>
      </c>
      <c r="AY1671" s="153" t="s">
        <v>375</v>
      </c>
    </row>
    <row r="1672" spans="2:65" s="12" customFormat="1" ht="11.25" x14ac:dyDescent="0.2">
      <c r="B1672" s="151"/>
      <c r="D1672" s="152" t="s">
        <v>384</v>
      </c>
      <c r="E1672" s="153" t="s">
        <v>1</v>
      </c>
      <c r="F1672" s="154" t="s">
        <v>947</v>
      </c>
      <c r="H1672" s="155">
        <v>78</v>
      </c>
      <c r="I1672" s="156"/>
      <c r="L1672" s="151"/>
      <c r="M1672" s="157"/>
      <c r="T1672" s="158"/>
      <c r="AT1672" s="153" t="s">
        <v>384</v>
      </c>
      <c r="AU1672" s="153" t="s">
        <v>83</v>
      </c>
      <c r="AV1672" s="12" t="s">
        <v>85</v>
      </c>
      <c r="AW1672" s="12" t="s">
        <v>32</v>
      </c>
      <c r="AX1672" s="12" t="s">
        <v>76</v>
      </c>
      <c r="AY1672" s="153" t="s">
        <v>375</v>
      </c>
    </row>
    <row r="1673" spans="2:65" s="12" customFormat="1" ht="11.25" x14ac:dyDescent="0.2">
      <c r="B1673" s="151"/>
      <c r="D1673" s="152" t="s">
        <v>384</v>
      </c>
      <c r="E1673" s="153" t="s">
        <v>1</v>
      </c>
      <c r="F1673" s="154" t="s">
        <v>778</v>
      </c>
      <c r="H1673" s="155">
        <v>56</v>
      </c>
      <c r="I1673" s="156"/>
      <c r="L1673" s="151"/>
      <c r="M1673" s="157"/>
      <c r="T1673" s="158"/>
      <c r="AT1673" s="153" t="s">
        <v>384</v>
      </c>
      <c r="AU1673" s="153" t="s">
        <v>83</v>
      </c>
      <c r="AV1673" s="12" t="s">
        <v>85</v>
      </c>
      <c r="AW1673" s="12" t="s">
        <v>32</v>
      </c>
      <c r="AX1673" s="12" t="s">
        <v>76</v>
      </c>
      <c r="AY1673" s="153" t="s">
        <v>375</v>
      </c>
    </row>
    <row r="1674" spans="2:65" s="12" customFormat="1" ht="11.25" x14ac:dyDescent="0.2">
      <c r="B1674" s="151"/>
      <c r="D1674" s="152" t="s">
        <v>384</v>
      </c>
      <c r="E1674" s="153" t="s">
        <v>1</v>
      </c>
      <c r="F1674" s="154" t="s">
        <v>688</v>
      </c>
      <c r="H1674" s="155">
        <v>45</v>
      </c>
      <c r="I1674" s="156"/>
      <c r="L1674" s="151"/>
      <c r="M1674" s="157"/>
      <c r="T1674" s="158"/>
      <c r="AT1674" s="153" t="s">
        <v>384</v>
      </c>
      <c r="AU1674" s="153" t="s">
        <v>83</v>
      </c>
      <c r="AV1674" s="12" t="s">
        <v>85</v>
      </c>
      <c r="AW1674" s="12" t="s">
        <v>32</v>
      </c>
      <c r="AX1674" s="12" t="s">
        <v>76</v>
      </c>
      <c r="AY1674" s="153" t="s">
        <v>375</v>
      </c>
    </row>
    <row r="1675" spans="2:65" s="12" customFormat="1" ht="11.25" x14ac:dyDescent="0.2">
      <c r="B1675" s="151"/>
      <c r="D1675" s="152" t="s">
        <v>384</v>
      </c>
      <c r="E1675" s="153" t="s">
        <v>1</v>
      </c>
      <c r="F1675" s="154" t="s">
        <v>688</v>
      </c>
      <c r="H1675" s="155">
        <v>45</v>
      </c>
      <c r="I1675" s="156"/>
      <c r="L1675" s="151"/>
      <c r="M1675" s="157"/>
      <c r="T1675" s="158"/>
      <c r="AT1675" s="153" t="s">
        <v>384</v>
      </c>
      <c r="AU1675" s="153" t="s">
        <v>83</v>
      </c>
      <c r="AV1675" s="12" t="s">
        <v>85</v>
      </c>
      <c r="AW1675" s="12" t="s">
        <v>32</v>
      </c>
      <c r="AX1675" s="12" t="s">
        <v>76</v>
      </c>
      <c r="AY1675" s="153" t="s">
        <v>375</v>
      </c>
    </row>
    <row r="1676" spans="2:65" s="12" customFormat="1" ht="11.25" x14ac:dyDescent="0.2">
      <c r="B1676" s="151"/>
      <c r="D1676" s="152" t="s">
        <v>384</v>
      </c>
      <c r="E1676" s="153" t="s">
        <v>1</v>
      </c>
      <c r="F1676" s="154" t="s">
        <v>1025</v>
      </c>
      <c r="H1676" s="155">
        <v>88</v>
      </c>
      <c r="I1676" s="156"/>
      <c r="L1676" s="151"/>
      <c r="M1676" s="157"/>
      <c r="T1676" s="158"/>
      <c r="AT1676" s="153" t="s">
        <v>384</v>
      </c>
      <c r="AU1676" s="153" t="s">
        <v>83</v>
      </c>
      <c r="AV1676" s="12" t="s">
        <v>85</v>
      </c>
      <c r="AW1676" s="12" t="s">
        <v>32</v>
      </c>
      <c r="AX1676" s="12" t="s">
        <v>76</v>
      </c>
      <c r="AY1676" s="153" t="s">
        <v>375</v>
      </c>
    </row>
    <row r="1677" spans="2:65" s="13" customFormat="1" ht="11.25" x14ac:dyDescent="0.2">
      <c r="B1677" s="159"/>
      <c r="D1677" s="152" t="s">
        <v>384</v>
      </c>
      <c r="E1677" s="160" t="s">
        <v>1</v>
      </c>
      <c r="F1677" s="161" t="s">
        <v>387</v>
      </c>
      <c r="H1677" s="162">
        <v>980</v>
      </c>
      <c r="I1677" s="163"/>
      <c r="L1677" s="159"/>
      <c r="M1677" s="164"/>
      <c r="T1677" s="165"/>
      <c r="AT1677" s="160" t="s">
        <v>384</v>
      </c>
      <c r="AU1677" s="160" t="s">
        <v>83</v>
      </c>
      <c r="AV1677" s="13" t="s">
        <v>382</v>
      </c>
      <c r="AW1677" s="13" t="s">
        <v>32</v>
      </c>
      <c r="AX1677" s="13" t="s">
        <v>83</v>
      </c>
      <c r="AY1677" s="160" t="s">
        <v>375</v>
      </c>
    </row>
    <row r="1678" spans="2:65" s="14" customFormat="1" ht="11.25" x14ac:dyDescent="0.2">
      <c r="B1678" s="166"/>
      <c r="D1678" s="152" t="s">
        <v>384</v>
      </c>
      <c r="E1678" s="167" t="s">
        <v>1</v>
      </c>
      <c r="F1678" s="168" t="s">
        <v>3301</v>
      </c>
      <c r="H1678" s="167" t="s">
        <v>1</v>
      </c>
      <c r="I1678" s="169"/>
      <c r="L1678" s="166"/>
      <c r="M1678" s="170"/>
      <c r="T1678" s="171"/>
      <c r="AT1678" s="167" t="s">
        <v>384</v>
      </c>
      <c r="AU1678" s="167" t="s">
        <v>83</v>
      </c>
      <c r="AV1678" s="14" t="s">
        <v>83</v>
      </c>
      <c r="AW1678" s="14" t="s">
        <v>32</v>
      </c>
      <c r="AX1678" s="14" t="s">
        <v>76</v>
      </c>
      <c r="AY1678" s="167" t="s">
        <v>375</v>
      </c>
    </row>
    <row r="1679" spans="2:65" s="1" customFormat="1" ht="16.5" customHeight="1" x14ac:dyDescent="0.2">
      <c r="B1679" s="32"/>
      <c r="C1679" s="179" t="s">
        <v>1693</v>
      </c>
      <c r="D1679" s="179" t="s">
        <v>657</v>
      </c>
      <c r="E1679" s="180" t="s">
        <v>3452</v>
      </c>
      <c r="F1679" s="181" t="s">
        <v>3453</v>
      </c>
      <c r="G1679" s="182" t="s">
        <v>631</v>
      </c>
      <c r="H1679" s="183">
        <v>3</v>
      </c>
      <c r="I1679" s="184"/>
      <c r="J1679" s="185">
        <f>ROUND(I1679*H1679,2)</f>
        <v>0</v>
      </c>
      <c r="K1679" s="181" t="s">
        <v>381</v>
      </c>
      <c r="L1679" s="186"/>
      <c r="M1679" s="187" t="s">
        <v>1</v>
      </c>
      <c r="N1679" s="188" t="s">
        <v>41</v>
      </c>
      <c r="P1679" s="147">
        <f>O1679*H1679</f>
        <v>0</v>
      </c>
      <c r="Q1679" s="147">
        <v>0</v>
      </c>
      <c r="R1679" s="147">
        <f>Q1679*H1679</f>
        <v>0</v>
      </c>
      <c r="S1679" s="147">
        <v>0</v>
      </c>
      <c r="T1679" s="148">
        <f>S1679*H1679</f>
        <v>0</v>
      </c>
      <c r="AR1679" s="149" t="s">
        <v>424</v>
      </c>
      <c r="AT1679" s="149" t="s">
        <v>657</v>
      </c>
      <c r="AU1679" s="149" t="s">
        <v>83</v>
      </c>
      <c r="AY1679" s="17" t="s">
        <v>375</v>
      </c>
      <c r="BE1679" s="150">
        <f>IF(N1679="základní",J1679,0)</f>
        <v>0</v>
      </c>
      <c r="BF1679" s="150">
        <f>IF(N1679="snížená",J1679,0)</f>
        <v>0</v>
      </c>
      <c r="BG1679" s="150">
        <f>IF(N1679="zákl. přenesená",J1679,0)</f>
        <v>0</v>
      </c>
      <c r="BH1679" s="150">
        <f>IF(N1679="sníž. přenesená",J1679,0)</f>
        <v>0</v>
      </c>
      <c r="BI1679" s="150">
        <f>IF(N1679="nulová",J1679,0)</f>
        <v>0</v>
      </c>
      <c r="BJ1679" s="17" t="s">
        <v>83</v>
      </c>
      <c r="BK1679" s="150">
        <f>ROUND(I1679*H1679,2)</f>
        <v>0</v>
      </c>
      <c r="BL1679" s="17" t="s">
        <v>382</v>
      </c>
      <c r="BM1679" s="149" t="s">
        <v>6260</v>
      </c>
    </row>
    <row r="1680" spans="2:65" s="12" customFormat="1" ht="11.25" x14ac:dyDescent="0.2">
      <c r="B1680" s="151"/>
      <c r="D1680" s="152" t="s">
        <v>384</v>
      </c>
      <c r="E1680" s="153" t="s">
        <v>1</v>
      </c>
      <c r="F1680" s="154" t="s">
        <v>93</v>
      </c>
      <c r="H1680" s="155">
        <v>3</v>
      </c>
      <c r="I1680" s="156"/>
      <c r="L1680" s="151"/>
      <c r="M1680" s="157"/>
      <c r="T1680" s="158"/>
      <c r="AT1680" s="153" t="s">
        <v>384</v>
      </c>
      <c r="AU1680" s="153" t="s">
        <v>83</v>
      </c>
      <c r="AV1680" s="12" t="s">
        <v>85</v>
      </c>
      <c r="AW1680" s="12" t="s">
        <v>32</v>
      </c>
      <c r="AX1680" s="12" t="s">
        <v>76</v>
      </c>
      <c r="AY1680" s="153" t="s">
        <v>375</v>
      </c>
    </row>
    <row r="1681" spans="2:65" s="13" customFormat="1" ht="11.25" x14ac:dyDescent="0.2">
      <c r="B1681" s="159"/>
      <c r="D1681" s="152" t="s">
        <v>384</v>
      </c>
      <c r="E1681" s="160" t="s">
        <v>1</v>
      </c>
      <c r="F1681" s="161" t="s">
        <v>387</v>
      </c>
      <c r="H1681" s="162">
        <v>3</v>
      </c>
      <c r="I1681" s="163"/>
      <c r="L1681" s="159"/>
      <c r="M1681" s="164"/>
      <c r="T1681" s="165"/>
      <c r="AT1681" s="160" t="s">
        <v>384</v>
      </c>
      <c r="AU1681" s="160" t="s">
        <v>83</v>
      </c>
      <c r="AV1681" s="13" t="s">
        <v>382</v>
      </c>
      <c r="AW1681" s="13" t="s">
        <v>32</v>
      </c>
      <c r="AX1681" s="13" t="s">
        <v>83</v>
      </c>
      <c r="AY1681" s="160" t="s">
        <v>375</v>
      </c>
    </row>
    <row r="1682" spans="2:65" s="14" customFormat="1" ht="11.25" x14ac:dyDescent="0.2">
      <c r="B1682" s="166"/>
      <c r="D1682" s="152" t="s">
        <v>384</v>
      </c>
      <c r="E1682" s="167" t="s">
        <v>1</v>
      </c>
      <c r="F1682" s="168" t="s">
        <v>3301</v>
      </c>
      <c r="H1682" s="167" t="s">
        <v>1</v>
      </c>
      <c r="I1682" s="169"/>
      <c r="L1682" s="166"/>
      <c r="M1682" s="170"/>
      <c r="T1682" s="171"/>
      <c r="AT1682" s="167" t="s">
        <v>384</v>
      </c>
      <c r="AU1682" s="167" t="s">
        <v>83</v>
      </c>
      <c r="AV1682" s="14" t="s">
        <v>83</v>
      </c>
      <c r="AW1682" s="14" t="s">
        <v>32</v>
      </c>
      <c r="AX1682" s="14" t="s">
        <v>76</v>
      </c>
      <c r="AY1682" s="167" t="s">
        <v>375</v>
      </c>
    </row>
    <row r="1683" spans="2:65" s="1" customFormat="1" ht="24.2" customHeight="1" x14ac:dyDescent="0.2">
      <c r="B1683" s="32"/>
      <c r="C1683" s="179" t="s">
        <v>1699</v>
      </c>
      <c r="D1683" s="179" t="s">
        <v>657</v>
      </c>
      <c r="E1683" s="180" t="s">
        <v>3455</v>
      </c>
      <c r="F1683" s="181" t="s">
        <v>3456</v>
      </c>
      <c r="G1683" s="182" t="s">
        <v>631</v>
      </c>
      <c r="H1683" s="183">
        <v>13</v>
      </c>
      <c r="I1683" s="184"/>
      <c r="J1683" s="185">
        <f>ROUND(I1683*H1683,2)</f>
        <v>0</v>
      </c>
      <c r="K1683" s="181" t="s">
        <v>381</v>
      </c>
      <c r="L1683" s="186"/>
      <c r="M1683" s="187" t="s">
        <v>1</v>
      </c>
      <c r="N1683" s="188" t="s">
        <v>41</v>
      </c>
      <c r="P1683" s="147">
        <f>O1683*H1683</f>
        <v>0</v>
      </c>
      <c r="Q1683" s="147">
        <v>0</v>
      </c>
      <c r="R1683" s="147">
        <f>Q1683*H1683</f>
        <v>0</v>
      </c>
      <c r="S1683" s="147">
        <v>0</v>
      </c>
      <c r="T1683" s="148">
        <f>S1683*H1683</f>
        <v>0</v>
      </c>
      <c r="AR1683" s="149" t="s">
        <v>424</v>
      </c>
      <c r="AT1683" s="149" t="s">
        <v>657</v>
      </c>
      <c r="AU1683" s="149" t="s">
        <v>83</v>
      </c>
      <c r="AY1683" s="17" t="s">
        <v>375</v>
      </c>
      <c r="BE1683" s="150">
        <f>IF(N1683="základní",J1683,0)</f>
        <v>0</v>
      </c>
      <c r="BF1683" s="150">
        <f>IF(N1683="snížená",J1683,0)</f>
        <v>0</v>
      </c>
      <c r="BG1683" s="150">
        <f>IF(N1683="zákl. přenesená",J1683,0)</f>
        <v>0</v>
      </c>
      <c r="BH1683" s="150">
        <f>IF(N1683="sníž. přenesená",J1683,0)</f>
        <v>0</v>
      </c>
      <c r="BI1683" s="150">
        <f>IF(N1683="nulová",J1683,0)</f>
        <v>0</v>
      </c>
      <c r="BJ1683" s="17" t="s">
        <v>83</v>
      </c>
      <c r="BK1683" s="150">
        <f>ROUND(I1683*H1683,2)</f>
        <v>0</v>
      </c>
      <c r="BL1683" s="17" t="s">
        <v>382</v>
      </c>
      <c r="BM1683" s="149" t="s">
        <v>6261</v>
      </c>
    </row>
    <row r="1684" spans="2:65" s="12" customFormat="1" ht="11.25" x14ac:dyDescent="0.2">
      <c r="B1684" s="151"/>
      <c r="D1684" s="152" t="s">
        <v>384</v>
      </c>
      <c r="E1684" s="153" t="s">
        <v>1</v>
      </c>
      <c r="F1684" s="154" t="s">
        <v>467</v>
      </c>
      <c r="H1684" s="155">
        <v>13</v>
      </c>
      <c r="I1684" s="156"/>
      <c r="L1684" s="151"/>
      <c r="M1684" s="157"/>
      <c r="T1684" s="158"/>
      <c r="AT1684" s="153" t="s">
        <v>384</v>
      </c>
      <c r="AU1684" s="153" t="s">
        <v>83</v>
      </c>
      <c r="AV1684" s="12" t="s">
        <v>85</v>
      </c>
      <c r="AW1684" s="12" t="s">
        <v>32</v>
      </c>
      <c r="AX1684" s="12" t="s">
        <v>76</v>
      </c>
      <c r="AY1684" s="153" t="s">
        <v>375</v>
      </c>
    </row>
    <row r="1685" spans="2:65" s="13" customFormat="1" ht="11.25" x14ac:dyDescent="0.2">
      <c r="B1685" s="159"/>
      <c r="D1685" s="152" t="s">
        <v>384</v>
      </c>
      <c r="E1685" s="160" t="s">
        <v>1</v>
      </c>
      <c r="F1685" s="161" t="s">
        <v>387</v>
      </c>
      <c r="H1685" s="162">
        <v>13</v>
      </c>
      <c r="I1685" s="163"/>
      <c r="L1685" s="159"/>
      <c r="M1685" s="164"/>
      <c r="T1685" s="165"/>
      <c r="AT1685" s="160" t="s">
        <v>384</v>
      </c>
      <c r="AU1685" s="160" t="s">
        <v>83</v>
      </c>
      <c r="AV1685" s="13" t="s">
        <v>382</v>
      </c>
      <c r="AW1685" s="13" t="s">
        <v>32</v>
      </c>
      <c r="AX1685" s="13" t="s">
        <v>83</v>
      </c>
      <c r="AY1685" s="160" t="s">
        <v>375</v>
      </c>
    </row>
    <row r="1686" spans="2:65" s="14" customFormat="1" ht="11.25" x14ac:dyDescent="0.2">
      <c r="B1686" s="166"/>
      <c r="D1686" s="152" t="s">
        <v>384</v>
      </c>
      <c r="E1686" s="167" t="s">
        <v>1</v>
      </c>
      <c r="F1686" s="168" t="s">
        <v>3301</v>
      </c>
      <c r="H1686" s="167" t="s">
        <v>1</v>
      </c>
      <c r="I1686" s="169"/>
      <c r="L1686" s="166"/>
      <c r="M1686" s="170"/>
      <c r="T1686" s="171"/>
      <c r="AT1686" s="167" t="s">
        <v>384</v>
      </c>
      <c r="AU1686" s="167" t="s">
        <v>83</v>
      </c>
      <c r="AV1686" s="14" t="s">
        <v>83</v>
      </c>
      <c r="AW1686" s="14" t="s">
        <v>32</v>
      </c>
      <c r="AX1686" s="14" t="s">
        <v>76</v>
      </c>
      <c r="AY1686" s="167" t="s">
        <v>375</v>
      </c>
    </row>
    <row r="1687" spans="2:65" s="1" customFormat="1" ht="24.2" customHeight="1" x14ac:dyDescent="0.2">
      <c r="B1687" s="32"/>
      <c r="C1687" s="179" t="s">
        <v>1704</v>
      </c>
      <c r="D1687" s="179" t="s">
        <v>657</v>
      </c>
      <c r="E1687" s="180" t="s">
        <v>6262</v>
      </c>
      <c r="F1687" s="181" t="s">
        <v>6263</v>
      </c>
      <c r="G1687" s="182" t="s">
        <v>631</v>
      </c>
      <c r="H1687" s="183">
        <v>1</v>
      </c>
      <c r="I1687" s="184"/>
      <c r="J1687" s="185">
        <f>ROUND(I1687*H1687,2)</f>
        <v>0</v>
      </c>
      <c r="K1687" s="181" t="s">
        <v>381</v>
      </c>
      <c r="L1687" s="186"/>
      <c r="M1687" s="187" t="s">
        <v>1</v>
      </c>
      <c r="N1687" s="188" t="s">
        <v>41</v>
      </c>
      <c r="P1687" s="147">
        <f>O1687*H1687</f>
        <v>0</v>
      </c>
      <c r="Q1687" s="147">
        <v>0</v>
      </c>
      <c r="R1687" s="147">
        <f>Q1687*H1687</f>
        <v>0</v>
      </c>
      <c r="S1687" s="147">
        <v>0</v>
      </c>
      <c r="T1687" s="148">
        <f>S1687*H1687</f>
        <v>0</v>
      </c>
      <c r="AR1687" s="149" t="s">
        <v>424</v>
      </c>
      <c r="AT1687" s="149" t="s">
        <v>657</v>
      </c>
      <c r="AU1687" s="149" t="s">
        <v>83</v>
      </c>
      <c r="AY1687" s="17" t="s">
        <v>375</v>
      </c>
      <c r="BE1687" s="150">
        <f>IF(N1687="základní",J1687,0)</f>
        <v>0</v>
      </c>
      <c r="BF1687" s="150">
        <f>IF(N1687="snížená",J1687,0)</f>
        <v>0</v>
      </c>
      <c r="BG1687" s="150">
        <f>IF(N1687="zákl. přenesená",J1687,0)</f>
        <v>0</v>
      </c>
      <c r="BH1687" s="150">
        <f>IF(N1687="sníž. přenesená",J1687,0)</f>
        <v>0</v>
      </c>
      <c r="BI1687" s="150">
        <f>IF(N1687="nulová",J1687,0)</f>
        <v>0</v>
      </c>
      <c r="BJ1687" s="17" t="s">
        <v>83</v>
      </c>
      <c r="BK1687" s="150">
        <f>ROUND(I1687*H1687,2)</f>
        <v>0</v>
      </c>
      <c r="BL1687" s="17" t="s">
        <v>382</v>
      </c>
      <c r="BM1687" s="149" t="s">
        <v>6264</v>
      </c>
    </row>
    <row r="1688" spans="2:65" s="12" customFormat="1" ht="11.25" x14ac:dyDescent="0.2">
      <c r="B1688" s="151"/>
      <c r="D1688" s="152" t="s">
        <v>384</v>
      </c>
      <c r="E1688" s="153" t="s">
        <v>1</v>
      </c>
      <c r="F1688" s="154" t="s">
        <v>83</v>
      </c>
      <c r="H1688" s="155">
        <v>1</v>
      </c>
      <c r="I1688" s="156"/>
      <c r="L1688" s="151"/>
      <c r="M1688" s="157"/>
      <c r="T1688" s="158"/>
      <c r="AT1688" s="153" t="s">
        <v>384</v>
      </c>
      <c r="AU1688" s="153" t="s">
        <v>83</v>
      </c>
      <c r="AV1688" s="12" t="s">
        <v>85</v>
      </c>
      <c r="AW1688" s="12" t="s">
        <v>32</v>
      </c>
      <c r="AX1688" s="12" t="s">
        <v>83</v>
      </c>
      <c r="AY1688" s="153" t="s">
        <v>375</v>
      </c>
    </row>
    <row r="1689" spans="2:65" s="14" customFormat="1" ht="11.25" x14ac:dyDescent="0.2">
      <c r="B1689" s="166"/>
      <c r="D1689" s="152" t="s">
        <v>384</v>
      </c>
      <c r="E1689" s="167" t="s">
        <v>1</v>
      </c>
      <c r="F1689" s="168" t="s">
        <v>6189</v>
      </c>
      <c r="H1689" s="167" t="s">
        <v>1</v>
      </c>
      <c r="I1689" s="169"/>
      <c r="L1689" s="166"/>
      <c r="M1689" s="170"/>
      <c r="T1689" s="171"/>
      <c r="AT1689" s="167" t="s">
        <v>384</v>
      </c>
      <c r="AU1689" s="167" t="s">
        <v>83</v>
      </c>
      <c r="AV1689" s="14" t="s">
        <v>83</v>
      </c>
      <c r="AW1689" s="14" t="s">
        <v>32</v>
      </c>
      <c r="AX1689" s="14" t="s">
        <v>76</v>
      </c>
      <c r="AY1689" s="167" t="s">
        <v>375</v>
      </c>
    </row>
    <row r="1690" spans="2:65" s="1" customFormat="1" ht="16.5" customHeight="1" x14ac:dyDescent="0.2">
      <c r="B1690" s="32"/>
      <c r="C1690" s="179" t="s">
        <v>1708</v>
      </c>
      <c r="D1690" s="179" t="s">
        <v>657</v>
      </c>
      <c r="E1690" s="180" t="s">
        <v>3458</v>
      </c>
      <c r="F1690" s="181" t="s">
        <v>3459</v>
      </c>
      <c r="G1690" s="182" t="s">
        <v>631</v>
      </c>
      <c r="H1690" s="183">
        <v>260</v>
      </c>
      <c r="I1690" s="184"/>
      <c r="J1690" s="185">
        <f>ROUND(I1690*H1690,2)</f>
        <v>0</v>
      </c>
      <c r="K1690" s="181" t="s">
        <v>381</v>
      </c>
      <c r="L1690" s="186"/>
      <c r="M1690" s="187" t="s">
        <v>1</v>
      </c>
      <c r="N1690" s="188" t="s">
        <v>41</v>
      </c>
      <c r="P1690" s="147">
        <f>O1690*H1690</f>
        <v>0</v>
      </c>
      <c r="Q1690" s="147">
        <v>0</v>
      </c>
      <c r="R1690" s="147">
        <f>Q1690*H1690</f>
        <v>0</v>
      </c>
      <c r="S1690" s="147">
        <v>0</v>
      </c>
      <c r="T1690" s="148">
        <f>S1690*H1690</f>
        <v>0</v>
      </c>
      <c r="AR1690" s="149" t="s">
        <v>424</v>
      </c>
      <c r="AT1690" s="149" t="s">
        <v>657</v>
      </c>
      <c r="AU1690" s="149" t="s">
        <v>83</v>
      </c>
      <c r="AY1690" s="17" t="s">
        <v>375</v>
      </c>
      <c r="BE1690" s="150">
        <f>IF(N1690="základní",J1690,0)</f>
        <v>0</v>
      </c>
      <c r="BF1690" s="150">
        <f>IF(N1690="snížená",J1690,0)</f>
        <v>0</v>
      </c>
      <c r="BG1690" s="150">
        <f>IF(N1690="zákl. přenesená",J1690,0)</f>
        <v>0</v>
      </c>
      <c r="BH1690" s="150">
        <f>IF(N1690="sníž. přenesená",J1690,0)</f>
        <v>0</v>
      </c>
      <c r="BI1690" s="150">
        <f>IF(N1690="nulová",J1690,0)</f>
        <v>0</v>
      </c>
      <c r="BJ1690" s="17" t="s">
        <v>83</v>
      </c>
      <c r="BK1690" s="150">
        <f>ROUND(I1690*H1690,2)</f>
        <v>0</v>
      </c>
      <c r="BL1690" s="17" t="s">
        <v>382</v>
      </c>
      <c r="BM1690" s="149" t="s">
        <v>6265</v>
      </c>
    </row>
    <row r="1691" spans="2:65" s="12" customFormat="1" ht="11.25" x14ac:dyDescent="0.2">
      <c r="B1691" s="151"/>
      <c r="D1691" s="152" t="s">
        <v>384</v>
      </c>
      <c r="E1691" s="153" t="s">
        <v>1</v>
      </c>
      <c r="F1691" s="154" t="s">
        <v>1135</v>
      </c>
      <c r="H1691" s="155">
        <v>100</v>
      </c>
      <c r="I1691" s="156"/>
      <c r="L1691" s="151"/>
      <c r="M1691" s="157"/>
      <c r="T1691" s="158"/>
      <c r="AT1691" s="153" t="s">
        <v>384</v>
      </c>
      <c r="AU1691" s="153" t="s">
        <v>83</v>
      </c>
      <c r="AV1691" s="12" t="s">
        <v>85</v>
      </c>
      <c r="AW1691" s="12" t="s">
        <v>32</v>
      </c>
      <c r="AX1691" s="12" t="s">
        <v>76</v>
      </c>
      <c r="AY1691" s="153" t="s">
        <v>375</v>
      </c>
    </row>
    <row r="1692" spans="2:65" s="12" customFormat="1" ht="11.25" x14ac:dyDescent="0.2">
      <c r="B1692" s="151"/>
      <c r="D1692" s="152" t="s">
        <v>384</v>
      </c>
      <c r="E1692" s="153" t="s">
        <v>1</v>
      </c>
      <c r="F1692" s="154" t="s">
        <v>1135</v>
      </c>
      <c r="H1692" s="155">
        <v>100</v>
      </c>
      <c r="I1692" s="156"/>
      <c r="L1692" s="151"/>
      <c r="M1692" s="157"/>
      <c r="T1692" s="158"/>
      <c r="AT1692" s="153" t="s">
        <v>384</v>
      </c>
      <c r="AU1692" s="153" t="s">
        <v>83</v>
      </c>
      <c r="AV1692" s="12" t="s">
        <v>85</v>
      </c>
      <c r="AW1692" s="12" t="s">
        <v>32</v>
      </c>
      <c r="AX1692" s="12" t="s">
        <v>76</v>
      </c>
      <c r="AY1692" s="153" t="s">
        <v>375</v>
      </c>
    </row>
    <row r="1693" spans="2:65" s="12" customFormat="1" ht="11.25" x14ac:dyDescent="0.2">
      <c r="B1693" s="151"/>
      <c r="D1693" s="152" t="s">
        <v>384</v>
      </c>
      <c r="E1693" s="153" t="s">
        <v>1</v>
      </c>
      <c r="F1693" s="154" t="s">
        <v>799</v>
      </c>
      <c r="H1693" s="155">
        <v>60</v>
      </c>
      <c r="I1693" s="156"/>
      <c r="L1693" s="151"/>
      <c r="M1693" s="157"/>
      <c r="T1693" s="158"/>
      <c r="AT1693" s="153" t="s">
        <v>384</v>
      </c>
      <c r="AU1693" s="153" t="s">
        <v>83</v>
      </c>
      <c r="AV1693" s="12" t="s">
        <v>85</v>
      </c>
      <c r="AW1693" s="12" t="s">
        <v>32</v>
      </c>
      <c r="AX1693" s="12" t="s">
        <v>76</v>
      </c>
      <c r="AY1693" s="153" t="s">
        <v>375</v>
      </c>
    </row>
    <row r="1694" spans="2:65" s="13" customFormat="1" ht="11.25" x14ac:dyDescent="0.2">
      <c r="B1694" s="159"/>
      <c r="D1694" s="152" t="s">
        <v>384</v>
      </c>
      <c r="E1694" s="160" t="s">
        <v>1</v>
      </c>
      <c r="F1694" s="161" t="s">
        <v>387</v>
      </c>
      <c r="H1694" s="162">
        <v>260</v>
      </c>
      <c r="I1694" s="163"/>
      <c r="L1694" s="159"/>
      <c r="M1694" s="164"/>
      <c r="T1694" s="165"/>
      <c r="AT1694" s="160" t="s">
        <v>384</v>
      </c>
      <c r="AU1694" s="160" t="s">
        <v>83</v>
      </c>
      <c r="AV1694" s="13" t="s">
        <v>382</v>
      </c>
      <c r="AW1694" s="13" t="s">
        <v>32</v>
      </c>
      <c r="AX1694" s="13" t="s">
        <v>83</v>
      </c>
      <c r="AY1694" s="160" t="s">
        <v>375</v>
      </c>
    </row>
    <row r="1695" spans="2:65" s="14" customFormat="1" ht="11.25" x14ac:dyDescent="0.2">
      <c r="B1695" s="166"/>
      <c r="D1695" s="152" t="s">
        <v>384</v>
      </c>
      <c r="E1695" s="167" t="s">
        <v>1</v>
      </c>
      <c r="F1695" s="168" t="s">
        <v>6189</v>
      </c>
      <c r="H1695" s="167" t="s">
        <v>1</v>
      </c>
      <c r="I1695" s="169"/>
      <c r="L1695" s="166"/>
      <c r="M1695" s="170"/>
      <c r="T1695" s="171"/>
      <c r="AT1695" s="167" t="s">
        <v>384</v>
      </c>
      <c r="AU1695" s="167" t="s">
        <v>83</v>
      </c>
      <c r="AV1695" s="14" t="s">
        <v>83</v>
      </c>
      <c r="AW1695" s="14" t="s">
        <v>32</v>
      </c>
      <c r="AX1695" s="14" t="s">
        <v>76</v>
      </c>
      <c r="AY1695" s="167" t="s">
        <v>375</v>
      </c>
    </row>
    <row r="1696" spans="2:65" s="1" customFormat="1" ht="16.5" customHeight="1" x14ac:dyDescent="0.2">
      <c r="B1696" s="32"/>
      <c r="C1696" s="179" t="s">
        <v>1712</v>
      </c>
      <c r="D1696" s="179" t="s">
        <v>657</v>
      </c>
      <c r="E1696" s="180" t="s">
        <v>3461</v>
      </c>
      <c r="F1696" s="181" t="s">
        <v>3462</v>
      </c>
      <c r="G1696" s="182" t="s">
        <v>631</v>
      </c>
      <c r="H1696" s="183">
        <v>12</v>
      </c>
      <c r="I1696" s="184"/>
      <c r="J1696" s="185">
        <f>ROUND(I1696*H1696,2)</f>
        <v>0</v>
      </c>
      <c r="K1696" s="181" t="s">
        <v>381</v>
      </c>
      <c r="L1696" s="186"/>
      <c r="M1696" s="187" t="s">
        <v>1</v>
      </c>
      <c r="N1696" s="188" t="s">
        <v>41</v>
      </c>
      <c r="P1696" s="147">
        <f>O1696*H1696</f>
        <v>0</v>
      </c>
      <c r="Q1696" s="147">
        <v>0</v>
      </c>
      <c r="R1696" s="147">
        <f>Q1696*H1696</f>
        <v>0</v>
      </c>
      <c r="S1696" s="147">
        <v>0</v>
      </c>
      <c r="T1696" s="148">
        <f>S1696*H1696</f>
        <v>0</v>
      </c>
      <c r="AR1696" s="149" t="s">
        <v>424</v>
      </c>
      <c r="AT1696" s="149" t="s">
        <v>657</v>
      </c>
      <c r="AU1696" s="149" t="s">
        <v>83</v>
      </c>
      <c r="AY1696" s="17" t="s">
        <v>375</v>
      </c>
      <c r="BE1696" s="150">
        <f>IF(N1696="základní",J1696,0)</f>
        <v>0</v>
      </c>
      <c r="BF1696" s="150">
        <f>IF(N1696="snížená",J1696,0)</f>
        <v>0</v>
      </c>
      <c r="BG1696" s="150">
        <f>IF(N1696="zákl. přenesená",J1696,0)</f>
        <v>0</v>
      </c>
      <c r="BH1696" s="150">
        <f>IF(N1696="sníž. přenesená",J1696,0)</f>
        <v>0</v>
      </c>
      <c r="BI1696" s="150">
        <f>IF(N1696="nulová",J1696,0)</f>
        <v>0</v>
      </c>
      <c r="BJ1696" s="17" t="s">
        <v>83</v>
      </c>
      <c r="BK1696" s="150">
        <f>ROUND(I1696*H1696,2)</f>
        <v>0</v>
      </c>
      <c r="BL1696" s="17" t="s">
        <v>382</v>
      </c>
      <c r="BM1696" s="149" t="s">
        <v>6266</v>
      </c>
    </row>
    <row r="1697" spans="2:65" s="12" customFormat="1" ht="11.25" x14ac:dyDescent="0.2">
      <c r="B1697" s="151"/>
      <c r="D1697" s="152" t="s">
        <v>384</v>
      </c>
      <c r="E1697" s="153" t="s">
        <v>1</v>
      </c>
      <c r="F1697" s="154" t="s">
        <v>382</v>
      </c>
      <c r="H1697" s="155">
        <v>4</v>
      </c>
      <c r="I1697" s="156"/>
      <c r="L1697" s="151"/>
      <c r="M1697" s="157"/>
      <c r="T1697" s="158"/>
      <c r="AT1697" s="153" t="s">
        <v>384</v>
      </c>
      <c r="AU1697" s="153" t="s">
        <v>83</v>
      </c>
      <c r="AV1697" s="12" t="s">
        <v>85</v>
      </c>
      <c r="AW1697" s="12" t="s">
        <v>32</v>
      </c>
      <c r="AX1697" s="12" t="s">
        <v>76</v>
      </c>
      <c r="AY1697" s="153" t="s">
        <v>375</v>
      </c>
    </row>
    <row r="1698" spans="2:65" s="12" customFormat="1" ht="11.25" x14ac:dyDescent="0.2">
      <c r="B1698" s="151"/>
      <c r="D1698" s="152" t="s">
        <v>384</v>
      </c>
      <c r="E1698" s="153" t="s">
        <v>1</v>
      </c>
      <c r="F1698" s="154" t="s">
        <v>382</v>
      </c>
      <c r="H1698" s="155">
        <v>4</v>
      </c>
      <c r="I1698" s="156"/>
      <c r="L1698" s="151"/>
      <c r="M1698" s="157"/>
      <c r="T1698" s="158"/>
      <c r="AT1698" s="153" t="s">
        <v>384</v>
      </c>
      <c r="AU1698" s="153" t="s">
        <v>83</v>
      </c>
      <c r="AV1698" s="12" t="s">
        <v>85</v>
      </c>
      <c r="AW1698" s="12" t="s">
        <v>32</v>
      </c>
      <c r="AX1698" s="12" t="s">
        <v>76</v>
      </c>
      <c r="AY1698" s="153" t="s">
        <v>375</v>
      </c>
    </row>
    <row r="1699" spans="2:65" s="12" customFormat="1" ht="11.25" x14ac:dyDescent="0.2">
      <c r="B1699" s="151"/>
      <c r="D1699" s="152" t="s">
        <v>384</v>
      </c>
      <c r="E1699" s="153" t="s">
        <v>1</v>
      </c>
      <c r="F1699" s="154" t="s">
        <v>382</v>
      </c>
      <c r="H1699" s="155">
        <v>4</v>
      </c>
      <c r="I1699" s="156"/>
      <c r="L1699" s="151"/>
      <c r="M1699" s="157"/>
      <c r="T1699" s="158"/>
      <c r="AT1699" s="153" t="s">
        <v>384</v>
      </c>
      <c r="AU1699" s="153" t="s">
        <v>83</v>
      </c>
      <c r="AV1699" s="12" t="s">
        <v>85</v>
      </c>
      <c r="AW1699" s="12" t="s">
        <v>32</v>
      </c>
      <c r="AX1699" s="12" t="s">
        <v>76</v>
      </c>
      <c r="AY1699" s="153" t="s">
        <v>375</v>
      </c>
    </row>
    <row r="1700" spans="2:65" s="13" customFormat="1" ht="11.25" x14ac:dyDescent="0.2">
      <c r="B1700" s="159"/>
      <c r="D1700" s="152" t="s">
        <v>384</v>
      </c>
      <c r="E1700" s="160" t="s">
        <v>1</v>
      </c>
      <c r="F1700" s="161" t="s">
        <v>387</v>
      </c>
      <c r="H1700" s="162">
        <v>12</v>
      </c>
      <c r="I1700" s="163"/>
      <c r="L1700" s="159"/>
      <c r="M1700" s="164"/>
      <c r="T1700" s="165"/>
      <c r="AT1700" s="160" t="s">
        <v>384</v>
      </c>
      <c r="AU1700" s="160" t="s">
        <v>83</v>
      </c>
      <c r="AV1700" s="13" t="s">
        <v>382</v>
      </c>
      <c r="AW1700" s="13" t="s">
        <v>32</v>
      </c>
      <c r="AX1700" s="13" t="s">
        <v>83</v>
      </c>
      <c r="AY1700" s="160" t="s">
        <v>375</v>
      </c>
    </row>
    <row r="1701" spans="2:65" s="14" customFormat="1" ht="11.25" x14ac:dyDescent="0.2">
      <c r="B1701" s="166"/>
      <c r="D1701" s="152" t="s">
        <v>384</v>
      </c>
      <c r="E1701" s="167" t="s">
        <v>1</v>
      </c>
      <c r="F1701" s="168" t="s">
        <v>6189</v>
      </c>
      <c r="H1701" s="167" t="s">
        <v>1</v>
      </c>
      <c r="I1701" s="169"/>
      <c r="L1701" s="166"/>
      <c r="M1701" s="170"/>
      <c r="T1701" s="171"/>
      <c r="AT1701" s="167" t="s">
        <v>384</v>
      </c>
      <c r="AU1701" s="167" t="s">
        <v>83</v>
      </c>
      <c r="AV1701" s="14" t="s">
        <v>83</v>
      </c>
      <c r="AW1701" s="14" t="s">
        <v>32</v>
      </c>
      <c r="AX1701" s="14" t="s">
        <v>76</v>
      </c>
      <c r="AY1701" s="167" t="s">
        <v>375</v>
      </c>
    </row>
    <row r="1702" spans="2:65" s="1" customFormat="1" ht="21.75" customHeight="1" x14ac:dyDescent="0.2">
      <c r="B1702" s="32"/>
      <c r="C1702" s="179" t="s">
        <v>1716</v>
      </c>
      <c r="D1702" s="179" t="s">
        <v>657</v>
      </c>
      <c r="E1702" s="180" t="s">
        <v>3464</v>
      </c>
      <c r="F1702" s="181" t="s">
        <v>3465</v>
      </c>
      <c r="G1702" s="182" t="s">
        <v>631</v>
      </c>
      <c r="H1702" s="183">
        <v>4</v>
      </c>
      <c r="I1702" s="184"/>
      <c r="J1702" s="185">
        <f>ROUND(I1702*H1702,2)</f>
        <v>0</v>
      </c>
      <c r="K1702" s="181" t="s">
        <v>381</v>
      </c>
      <c r="L1702" s="186"/>
      <c r="M1702" s="187" t="s">
        <v>1</v>
      </c>
      <c r="N1702" s="188" t="s">
        <v>41</v>
      </c>
      <c r="P1702" s="147">
        <f>O1702*H1702</f>
        <v>0</v>
      </c>
      <c r="Q1702" s="147">
        <v>0</v>
      </c>
      <c r="R1702" s="147">
        <f>Q1702*H1702</f>
        <v>0</v>
      </c>
      <c r="S1702" s="147">
        <v>0</v>
      </c>
      <c r="T1702" s="148">
        <f>S1702*H1702</f>
        <v>0</v>
      </c>
      <c r="AR1702" s="149" t="s">
        <v>424</v>
      </c>
      <c r="AT1702" s="149" t="s">
        <v>657</v>
      </c>
      <c r="AU1702" s="149" t="s">
        <v>83</v>
      </c>
      <c r="AY1702" s="17" t="s">
        <v>375</v>
      </c>
      <c r="BE1702" s="150">
        <f>IF(N1702="základní",J1702,0)</f>
        <v>0</v>
      </c>
      <c r="BF1702" s="150">
        <f>IF(N1702="snížená",J1702,0)</f>
        <v>0</v>
      </c>
      <c r="BG1702" s="150">
        <f>IF(N1702="zákl. přenesená",J1702,0)</f>
        <v>0</v>
      </c>
      <c r="BH1702" s="150">
        <f>IF(N1702="sníž. přenesená",J1702,0)</f>
        <v>0</v>
      </c>
      <c r="BI1702" s="150">
        <f>IF(N1702="nulová",J1702,0)</f>
        <v>0</v>
      </c>
      <c r="BJ1702" s="17" t="s">
        <v>83</v>
      </c>
      <c r="BK1702" s="150">
        <f>ROUND(I1702*H1702,2)</f>
        <v>0</v>
      </c>
      <c r="BL1702" s="17" t="s">
        <v>382</v>
      </c>
      <c r="BM1702" s="149" t="s">
        <v>6267</v>
      </c>
    </row>
    <row r="1703" spans="2:65" s="12" customFormat="1" ht="11.25" x14ac:dyDescent="0.2">
      <c r="B1703" s="151"/>
      <c r="D1703" s="152" t="s">
        <v>384</v>
      </c>
      <c r="E1703" s="153" t="s">
        <v>1</v>
      </c>
      <c r="F1703" s="154" t="s">
        <v>85</v>
      </c>
      <c r="H1703" s="155">
        <v>2</v>
      </c>
      <c r="I1703" s="156"/>
      <c r="L1703" s="151"/>
      <c r="M1703" s="157"/>
      <c r="T1703" s="158"/>
      <c r="AT1703" s="153" t="s">
        <v>384</v>
      </c>
      <c r="AU1703" s="153" t="s">
        <v>83</v>
      </c>
      <c r="AV1703" s="12" t="s">
        <v>85</v>
      </c>
      <c r="AW1703" s="12" t="s">
        <v>32</v>
      </c>
      <c r="AX1703" s="12" t="s">
        <v>76</v>
      </c>
      <c r="AY1703" s="153" t="s">
        <v>375</v>
      </c>
    </row>
    <row r="1704" spans="2:65" s="12" customFormat="1" ht="11.25" x14ac:dyDescent="0.2">
      <c r="B1704" s="151"/>
      <c r="D1704" s="152" t="s">
        <v>384</v>
      </c>
      <c r="E1704" s="153" t="s">
        <v>1</v>
      </c>
      <c r="F1704" s="154" t="s">
        <v>85</v>
      </c>
      <c r="H1704" s="155">
        <v>2</v>
      </c>
      <c r="I1704" s="156"/>
      <c r="L1704" s="151"/>
      <c r="M1704" s="157"/>
      <c r="T1704" s="158"/>
      <c r="AT1704" s="153" t="s">
        <v>384</v>
      </c>
      <c r="AU1704" s="153" t="s">
        <v>83</v>
      </c>
      <c r="AV1704" s="12" t="s">
        <v>85</v>
      </c>
      <c r="AW1704" s="12" t="s">
        <v>32</v>
      </c>
      <c r="AX1704" s="12" t="s">
        <v>76</v>
      </c>
      <c r="AY1704" s="153" t="s">
        <v>375</v>
      </c>
    </row>
    <row r="1705" spans="2:65" s="13" customFormat="1" ht="11.25" x14ac:dyDescent="0.2">
      <c r="B1705" s="159"/>
      <c r="D1705" s="152" t="s">
        <v>384</v>
      </c>
      <c r="E1705" s="160" t="s">
        <v>1</v>
      </c>
      <c r="F1705" s="161" t="s">
        <v>387</v>
      </c>
      <c r="H1705" s="162">
        <v>4</v>
      </c>
      <c r="I1705" s="163"/>
      <c r="L1705" s="159"/>
      <c r="M1705" s="164"/>
      <c r="T1705" s="165"/>
      <c r="AT1705" s="160" t="s">
        <v>384</v>
      </c>
      <c r="AU1705" s="160" t="s">
        <v>83</v>
      </c>
      <c r="AV1705" s="13" t="s">
        <v>382</v>
      </c>
      <c r="AW1705" s="13" t="s">
        <v>32</v>
      </c>
      <c r="AX1705" s="13" t="s">
        <v>83</v>
      </c>
      <c r="AY1705" s="160" t="s">
        <v>375</v>
      </c>
    </row>
    <row r="1706" spans="2:65" s="14" customFormat="1" ht="11.25" x14ac:dyDescent="0.2">
      <c r="B1706" s="166"/>
      <c r="D1706" s="152" t="s">
        <v>384</v>
      </c>
      <c r="E1706" s="167" t="s">
        <v>1</v>
      </c>
      <c r="F1706" s="168" t="s">
        <v>6189</v>
      </c>
      <c r="H1706" s="167" t="s">
        <v>1</v>
      </c>
      <c r="I1706" s="169"/>
      <c r="L1706" s="166"/>
      <c r="M1706" s="170"/>
      <c r="T1706" s="171"/>
      <c r="AT1706" s="167" t="s">
        <v>384</v>
      </c>
      <c r="AU1706" s="167" t="s">
        <v>83</v>
      </c>
      <c r="AV1706" s="14" t="s">
        <v>83</v>
      </c>
      <c r="AW1706" s="14" t="s">
        <v>32</v>
      </c>
      <c r="AX1706" s="14" t="s">
        <v>76</v>
      </c>
      <c r="AY1706" s="167" t="s">
        <v>375</v>
      </c>
    </row>
    <row r="1707" spans="2:65" s="1" customFormat="1" ht="16.5" customHeight="1" x14ac:dyDescent="0.2">
      <c r="B1707" s="32"/>
      <c r="C1707" s="179" t="s">
        <v>1720</v>
      </c>
      <c r="D1707" s="179" t="s">
        <v>657</v>
      </c>
      <c r="E1707" s="180" t="s">
        <v>3467</v>
      </c>
      <c r="F1707" s="181" t="s">
        <v>3468</v>
      </c>
      <c r="G1707" s="182" t="s">
        <v>631</v>
      </c>
      <c r="H1707" s="183">
        <v>247</v>
      </c>
      <c r="I1707" s="184"/>
      <c r="J1707" s="185">
        <f>ROUND(I1707*H1707,2)</f>
        <v>0</v>
      </c>
      <c r="K1707" s="181" t="s">
        <v>381</v>
      </c>
      <c r="L1707" s="186"/>
      <c r="M1707" s="187" t="s">
        <v>1</v>
      </c>
      <c r="N1707" s="188" t="s">
        <v>41</v>
      </c>
      <c r="P1707" s="147">
        <f>O1707*H1707</f>
        <v>0</v>
      </c>
      <c r="Q1707" s="147">
        <v>0</v>
      </c>
      <c r="R1707" s="147">
        <f>Q1707*H1707</f>
        <v>0</v>
      </c>
      <c r="S1707" s="147">
        <v>0</v>
      </c>
      <c r="T1707" s="148">
        <f>S1707*H1707</f>
        <v>0</v>
      </c>
      <c r="AR1707" s="149" t="s">
        <v>424</v>
      </c>
      <c r="AT1707" s="149" t="s">
        <v>657</v>
      </c>
      <c r="AU1707" s="149" t="s">
        <v>83</v>
      </c>
      <c r="AY1707" s="17" t="s">
        <v>375</v>
      </c>
      <c r="BE1707" s="150">
        <f>IF(N1707="základní",J1707,0)</f>
        <v>0</v>
      </c>
      <c r="BF1707" s="150">
        <f>IF(N1707="snížená",J1707,0)</f>
        <v>0</v>
      </c>
      <c r="BG1707" s="150">
        <f>IF(N1707="zákl. přenesená",J1707,0)</f>
        <v>0</v>
      </c>
      <c r="BH1707" s="150">
        <f>IF(N1707="sníž. přenesená",J1707,0)</f>
        <v>0</v>
      </c>
      <c r="BI1707" s="150">
        <f>IF(N1707="nulová",J1707,0)</f>
        <v>0</v>
      </c>
      <c r="BJ1707" s="17" t="s">
        <v>83</v>
      </c>
      <c r="BK1707" s="150">
        <f>ROUND(I1707*H1707,2)</f>
        <v>0</v>
      </c>
      <c r="BL1707" s="17" t="s">
        <v>382</v>
      </c>
      <c r="BM1707" s="149" t="s">
        <v>6268</v>
      </c>
    </row>
    <row r="1708" spans="2:65" s="12" customFormat="1" ht="11.25" x14ac:dyDescent="0.2">
      <c r="B1708" s="151"/>
      <c r="D1708" s="152" t="s">
        <v>384</v>
      </c>
      <c r="E1708" s="153" t="s">
        <v>1</v>
      </c>
      <c r="F1708" s="154" t="s">
        <v>529</v>
      </c>
      <c r="H1708" s="155">
        <v>20</v>
      </c>
      <c r="I1708" s="156"/>
      <c r="L1708" s="151"/>
      <c r="M1708" s="157"/>
      <c r="T1708" s="158"/>
      <c r="AT1708" s="153" t="s">
        <v>384</v>
      </c>
      <c r="AU1708" s="153" t="s">
        <v>83</v>
      </c>
      <c r="AV1708" s="12" t="s">
        <v>85</v>
      </c>
      <c r="AW1708" s="12" t="s">
        <v>32</v>
      </c>
      <c r="AX1708" s="12" t="s">
        <v>76</v>
      </c>
      <c r="AY1708" s="153" t="s">
        <v>375</v>
      </c>
    </row>
    <row r="1709" spans="2:65" s="12" customFormat="1" ht="11.25" x14ac:dyDescent="0.2">
      <c r="B1709" s="151"/>
      <c r="D1709" s="152" t="s">
        <v>384</v>
      </c>
      <c r="E1709" s="153" t="s">
        <v>1</v>
      </c>
      <c r="F1709" s="154" t="s">
        <v>529</v>
      </c>
      <c r="H1709" s="155">
        <v>20</v>
      </c>
      <c r="I1709" s="156"/>
      <c r="L1709" s="151"/>
      <c r="M1709" s="157"/>
      <c r="T1709" s="158"/>
      <c r="AT1709" s="153" t="s">
        <v>384</v>
      </c>
      <c r="AU1709" s="153" t="s">
        <v>83</v>
      </c>
      <c r="AV1709" s="12" t="s">
        <v>85</v>
      </c>
      <c r="AW1709" s="12" t="s">
        <v>32</v>
      </c>
      <c r="AX1709" s="12" t="s">
        <v>76</v>
      </c>
      <c r="AY1709" s="153" t="s">
        <v>375</v>
      </c>
    </row>
    <row r="1710" spans="2:65" s="12" customFormat="1" ht="11.25" x14ac:dyDescent="0.2">
      <c r="B1710" s="151"/>
      <c r="D1710" s="152" t="s">
        <v>384</v>
      </c>
      <c r="E1710" s="153" t="s">
        <v>1</v>
      </c>
      <c r="F1710" s="154" t="s">
        <v>529</v>
      </c>
      <c r="H1710" s="155">
        <v>20</v>
      </c>
      <c r="I1710" s="156"/>
      <c r="L1710" s="151"/>
      <c r="M1710" s="157"/>
      <c r="T1710" s="158"/>
      <c r="AT1710" s="153" t="s">
        <v>384</v>
      </c>
      <c r="AU1710" s="153" t="s">
        <v>83</v>
      </c>
      <c r="AV1710" s="12" t="s">
        <v>85</v>
      </c>
      <c r="AW1710" s="12" t="s">
        <v>32</v>
      </c>
      <c r="AX1710" s="12" t="s">
        <v>76</v>
      </c>
      <c r="AY1710" s="153" t="s">
        <v>375</v>
      </c>
    </row>
    <row r="1711" spans="2:65" s="12" customFormat="1" ht="11.25" x14ac:dyDescent="0.2">
      <c r="B1711" s="151"/>
      <c r="D1711" s="152" t="s">
        <v>384</v>
      </c>
      <c r="E1711" s="153" t="s">
        <v>1</v>
      </c>
      <c r="F1711" s="154" t="s">
        <v>529</v>
      </c>
      <c r="H1711" s="155">
        <v>20</v>
      </c>
      <c r="I1711" s="156"/>
      <c r="L1711" s="151"/>
      <c r="M1711" s="157"/>
      <c r="T1711" s="158"/>
      <c r="AT1711" s="153" t="s">
        <v>384</v>
      </c>
      <c r="AU1711" s="153" t="s">
        <v>83</v>
      </c>
      <c r="AV1711" s="12" t="s">
        <v>85</v>
      </c>
      <c r="AW1711" s="12" t="s">
        <v>32</v>
      </c>
      <c r="AX1711" s="12" t="s">
        <v>76</v>
      </c>
      <c r="AY1711" s="153" t="s">
        <v>375</v>
      </c>
    </row>
    <row r="1712" spans="2:65" s="12" customFormat="1" ht="11.25" x14ac:dyDescent="0.2">
      <c r="B1712" s="151"/>
      <c r="D1712" s="152" t="s">
        <v>384</v>
      </c>
      <c r="E1712" s="153" t="s">
        <v>1</v>
      </c>
      <c r="F1712" s="154" t="s">
        <v>529</v>
      </c>
      <c r="H1712" s="155">
        <v>20</v>
      </c>
      <c r="I1712" s="156"/>
      <c r="L1712" s="151"/>
      <c r="M1712" s="157"/>
      <c r="T1712" s="158"/>
      <c r="AT1712" s="153" t="s">
        <v>384</v>
      </c>
      <c r="AU1712" s="153" t="s">
        <v>83</v>
      </c>
      <c r="AV1712" s="12" t="s">
        <v>85</v>
      </c>
      <c r="AW1712" s="12" t="s">
        <v>32</v>
      </c>
      <c r="AX1712" s="12" t="s">
        <v>76</v>
      </c>
      <c r="AY1712" s="153" t="s">
        <v>375</v>
      </c>
    </row>
    <row r="1713" spans="2:65" s="12" customFormat="1" ht="11.25" x14ac:dyDescent="0.2">
      <c r="B1713" s="151"/>
      <c r="D1713" s="152" t="s">
        <v>384</v>
      </c>
      <c r="E1713" s="153" t="s">
        <v>1</v>
      </c>
      <c r="F1713" s="154" t="s">
        <v>529</v>
      </c>
      <c r="H1713" s="155">
        <v>20</v>
      </c>
      <c r="I1713" s="156"/>
      <c r="L1713" s="151"/>
      <c r="M1713" s="157"/>
      <c r="T1713" s="158"/>
      <c r="AT1713" s="153" t="s">
        <v>384</v>
      </c>
      <c r="AU1713" s="153" t="s">
        <v>83</v>
      </c>
      <c r="AV1713" s="12" t="s">
        <v>85</v>
      </c>
      <c r="AW1713" s="12" t="s">
        <v>32</v>
      </c>
      <c r="AX1713" s="12" t="s">
        <v>76</v>
      </c>
      <c r="AY1713" s="153" t="s">
        <v>375</v>
      </c>
    </row>
    <row r="1714" spans="2:65" s="12" customFormat="1" ht="11.25" x14ac:dyDescent="0.2">
      <c r="B1714" s="151"/>
      <c r="D1714" s="152" t="s">
        <v>384</v>
      </c>
      <c r="E1714" s="153" t="s">
        <v>1</v>
      </c>
      <c r="F1714" s="154" t="s">
        <v>382</v>
      </c>
      <c r="H1714" s="155">
        <v>4</v>
      </c>
      <c r="I1714" s="156"/>
      <c r="L1714" s="151"/>
      <c r="M1714" s="157"/>
      <c r="T1714" s="158"/>
      <c r="AT1714" s="153" t="s">
        <v>384</v>
      </c>
      <c r="AU1714" s="153" t="s">
        <v>83</v>
      </c>
      <c r="AV1714" s="12" t="s">
        <v>85</v>
      </c>
      <c r="AW1714" s="12" t="s">
        <v>32</v>
      </c>
      <c r="AX1714" s="12" t="s">
        <v>76</v>
      </c>
      <c r="AY1714" s="153" t="s">
        <v>375</v>
      </c>
    </row>
    <row r="1715" spans="2:65" s="12" customFormat="1" ht="11.25" x14ac:dyDescent="0.2">
      <c r="B1715" s="151"/>
      <c r="D1715" s="152" t="s">
        <v>384</v>
      </c>
      <c r="E1715" s="153" t="s">
        <v>1</v>
      </c>
      <c r="F1715" s="154" t="s">
        <v>463</v>
      </c>
      <c r="H1715" s="155">
        <v>12</v>
      </c>
      <c r="I1715" s="156"/>
      <c r="L1715" s="151"/>
      <c r="M1715" s="157"/>
      <c r="T1715" s="158"/>
      <c r="AT1715" s="153" t="s">
        <v>384</v>
      </c>
      <c r="AU1715" s="153" t="s">
        <v>83</v>
      </c>
      <c r="AV1715" s="12" t="s">
        <v>85</v>
      </c>
      <c r="AW1715" s="12" t="s">
        <v>32</v>
      </c>
      <c r="AX1715" s="12" t="s">
        <v>76</v>
      </c>
      <c r="AY1715" s="153" t="s">
        <v>375</v>
      </c>
    </row>
    <row r="1716" spans="2:65" s="12" customFormat="1" ht="11.25" x14ac:dyDescent="0.2">
      <c r="B1716" s="151"/>
      <c r="D1716" s="152" t="s">
        <v>384</v>
      </c>
      <c r="E1716" s="153" t="s">
        <v>1</v>
      </c>
      <c r="F1716" s="154" t="s">
        <v>656</v>
      </c>
      <c r="H1716" s="155">
        <v>41</v>
      </c>
      <c r="I1716" s="156"/>
      <c r="L1716" s="151"/>
      <c r="M1716" s="157"/>
      <c r="T1716" s="158"/>
      <c r="AT1716" s="153" t="s">
        <v>384</v>
      </c>
      <c r="AU1716" s="153" t="s">
        <v>83</v>
      </c>
      <c r="AV1716" s="12" t="s">
        <v>85</v>
      </c>
      <c r="AW1716" s="12" t="s">
        <v>32</v>
      </c>
      <c r="AX1716" s="12" t="s">
        <v>76</v>
      </c>
      <c r="AY1716" s="153" t="s">
        <v>375</v>
      </c>
    </row>
    <row r="1717" spans="2:65" s="12" customFormat="1" ht="11.25" x14ac:dyDescent="0.2">
      <c r="B1717" s="151"/>
      <c r="D1717" s="152" t="s">
        <v>384</v>
      </c>
      <c r="E1717" s="153" t="s">
        <v>1</v>
      </c>
      <c r="F1717" s="154" t="s">
        <v>696</v>
      </c>
      <c r="H1717" s="155">
        <v>47</v>
      </c>
      <c r="I1717" s="156"/>
      <c r="L1717" s="151"/>
      <c r="M1717" s="157"/>
      <c r="T1717" s="158"/>
      <c r="AT1717" s="153" t="s">
        <v>384</v>
      </c>
      <c r="AU1717" s="153" t="s">
        <v>83</v>
      </c>
      <c r="AV1717" s="12" t="s">
        <v>85</v>
      </c>
      <c r="AW1717" s="12" t="s">
        <v>32</v>
      </c>
      <c r="AX1717" s="12" t="s">
        <v>76</v>
      </c>
      <c r="AY1717" s="153" t="s">
        <v>375</v>
      </c>
    </row>
    <row r="1718" spans="2:65" s="12" customFormat="1" ht="11.25" x14ac:dyDescent="0.2">
      <c r="B1718" s="151"/>
      <c r="D1718" s="152" t="s">
        <v>384</v>
      </c>
      <c r="E1718" s="153" t="s">
        <v>1</v>
      </c>
      <c r="F1718" s="154" t="s">
        <v>529</v>
      </c>
      <c r="H1718" s="155">
        <v>20</v>
      </c>
      <c r="I1718" s="156"/>
      <c r="L1718" s="151"/>
      <c r="M1718" s="157"/>
      <c r="T1718" s="158"/>
      <c r="AT1718" s="153" t="s">
        <v>384</v>
      </c>
      <c r="AU1718" s="153" t="s">
        <v>83</v>
      </c>
      <c r="AV1718" s="12" t="s">
        <v>85</v>
      </c>
      <c r="AW1718" s="12" t="s">
        <v>32</v>
      </c>
      <c r="AX1718" s="12" t="s">
        <v>76</v>
      </c>
      <c r="AY1718" s="153" t="s">
        <v>375</v>
      </c>
    </row>
    <row r="1719" spans="2:65" s="12" customFormat="1" ht="11.25" x14ac:dyDescent="0.2">
      <c r="B1719" s="151"/>
      <c r="D1719" s="152" t="s">
        <v>384</v>
      </c>
      <c r="E1719" s="153" t="s">
        <v>1</v>
      </c>
      <c r="F1719" s="154" t="s">
        <v>93</v>
      </c>
      <c r="H1719" s="155">
        <v>3</v>
      </c>
      <c r="I1719" s="156"/>
      <c r="L1719" s="151"/>
      <c r="M1719" s="157"/>
      <c r="T1719" s="158"/>
      <c r="AT1719" s="153" t="s">
        <v>384</v>
      </c>
      <c r="AU1719" s="153" t="s">
        <v>83</v>
      </c>
      <c r="AV1719" s="12" t="s">
        <v>85</v>
      </c>
      <c r="AW1719" s="12" t="s">
        <v>32</v>
      </c>
      <c r="AX1719" s="12" t="s">
        <v>76</v>
      </c>
      <c r="AY1719" s="153" t="s">
        <v>375</v>
      </c>
    </row>
    <row r="1720" spans="2:65" s="13" customFormat="1" ht="11.25" x14ac:dyDescent="0.2">
      <c r="B1720" s="159"/>
      <c r="D1720" s="152" t="s">
        <v>384</v>
      </c>
      <c r="E1720" s="160" t="s">
        <v>1</v>
      </c>
      <c r="F1720" s="161" t="s">
        <v>387</v>
      </c>
      <c r="H1720" s="162">
        <v>247</v>
      </c>
      <c r="I1720" s="163"/>
      <c r="L1720" s="159"/>
      <c r="M1720" s="164"/>
      <c r="T1720" s="165"/>
      <c r="AT1720" s="160" t="s">
        <v>384</v>
      </c>
      <c r="AU1720" s="160" t="s">
        <v>83</v>
      </c>
      <c r="AV1720" s="13" t="s">
        <v>382</v>
      </c>
      <c r="AW1720" s="13" t="s">
        <v>32</v>
      </c>
      <c r="AX1720" s="13" t="s">
        <v>83</v>
      </c>
      <c r="AY1720" s="160" t="s">
        <v>375</v>
      </c>
    </row>
    <row r="1721" spans="2:65" s="14" customFormat="1" ht="11.25" x14ac:dyDescent="0.2">
      <c r="B1721" s="166"/>
      <c r="D1721" s="152" t="s">
        <v>384</v>
      </c>
      <c r="E1721" s="167" t="s">
        <v>1</v>
      </c>
      <c r="F1721" s="168" t="s">
        <v>6189</v>
      </c>
      <c r="H1721" s="167" t="s">
        <v>1</v>
      </c>
      <c r="I1721" s="169"/>
      <c r="L1721" s="166"/>
      <c r="M1721" s="170"/>
      <c r="T1721" s="171"/>
      <c r="AT1721" s="167" t="s">
        <v>384</v>
      </c>
      <c r="AU1721" s="167" t="s">
        <v>83</v>
      </c>
      <c r="AV1721" s="14" t="s">
        <v>83</v>
      </c>
      <c r="AW1721" s="14" t="s">
        <v>32</v>
      </c>
      <c r="AX1721" s="14" t="s">
        <v>76</v>
      </c>
      <c r="AY1721" s="167" t="s">
        <v>375</v>
      </c>
    </row>
    <row r="1722" spans="2:65" s="1" customFormat="1" ht="16.5" customHeight="1" x14ac:dyDescent="0.2">
      <c r="B1722" s="32"/>
      <c r="C1722" s="179" t="s">
        <v>1724</v>
      </c>
      <c r="D1722" s="179" t="s">
        <v>657</v>
      </c>
      <c r="E1722" s="180" t="s">
        <v>3470</v>
      </c>
      <c r="F1722" s="181" t="s">
        <v>3471</v>
      </c>
      <c r="G1722" s="182" t="s">
        <v>631</v>
      </c>
      <c r="H1722" s="183">
        <v>3</v>
      </c>
      <c r="I1722" s="184"/>
      <c r="J1722" s="185">
        <f>ROUND(I1722*H1722,2)</f>
        <v>0</v>
      </c>
      <c r="K1722" s="181" t="s">
        <v>381</v>
      </c>
      <c r="L1722" s="186"/>
      <c r="M1722" s="187" t="s">
        <v>1</v>
      </c>
      <c r="N1722" s="188" t="s">
        <v>41</v>
      </c>
      <c r="P1722" s="147">
        <f>O1722*H1722</f>
        <v>0</v>
      </c>
      <c r="Q1722" s="147">
        <v>0</v>
      </c>
      <c r="R1722" s="147">
        <f>Q1722*H1722</f>
        <v>0</v>
      </c>
      <c r="S1722" s="147">
        <v>0</v>
      </c>
      <c r="T1722" s="148">
        <f>S1722*H1722</f>
        <v>0</v>
      </c>
      <c r="AR1722" s="149" t="s">
        <v>424</v>
      </c>
      <c r="AT1722" s="149" t="s">
        <v>657</v>
      </c>
      <c r="AU1722" s="149" t="s">
        <v>83</v>
      </c>
      <c r="AY1722" s="17" t="s">
        <v>375</v>
      </c>
      <c r="BE1722" s="150">
        <f>IF(N1722="základní",J1722,0)</f>
        <v>0</v>
      </c>
      <c r="BF1722" s="150">
        <f>IF(N1722="snížená",J1722,0)</f>
        <v>0</v>
      </c>
      <c r="BG1722" s="150">
        <f>IF(N1722="zákl. přenesená",J1722,0)</f>
        <v>0</v>
      </c>
      <c r="BH1722" s="150">
        <f>IF(N1722="sníž. přenesená",J1722,0)</f>
        <v>0</v>
      </c>
      <c r="BI1722" s="150">
        <f>IF(N1722="nulová",J1722,0)</f>
        <v>0</v>
      </c>
      <c r="BJ1722" s="17" t="s">
        <v>83</v>
      </c>
      <c r="BK1722" s="150">
        <f>ROUND(I1722*H1722,2)</f>
        <v>0</v>
      </c>
      <c r="BL1722" s="17" t="s">
        <v>382</v>
      </c>
      <c r="BM1722" s="149" t="s">
        <v>6269</v>
      </c>
    </row>
    <row r="1723" spans="2:65" s="12" customFormat="1" ht="11.25" x14ac:dyDescent="0.2">
      <c r="B1723" s="151"/>
      <c r="D1723" s="152" t="s">
        <v>384</v>
      </c>
      <c r="E1723" s="153" t="s">
        <v>1</v>
      </c>
      <c r="F1723" s="154" t="s">
        <v>93</v>
      </c>
      <c r="H1723" s="155">
        <v>3</v>
      </c>
      <c r="I1723" s="156"/>
      <c r="L1723" s="151"/>
      <c r="M1723" s="157"/>
      <c r="T1723" s="158"/>
      <c r="AT1723" s="153" t="s">
        <v>384</v>
      </c>
      <c r="AU1723" s="153" t="s">
        <v>83</v>
      </c>
      <c r="AV1723" s="12" t="s">
        <v>85</v>
      </c>
      <c r="AW1723" s="12" t="s">
        <v>32</v>
      </c>
      <c r="AX1723" s="12" t="s">
        <v>83</v>
      </c>
      <c r="AY1723" s="153" t="s">
        <v>375</v>
      </c>
    </row>
    <row r="1724" spans="2:65" s="14" customFormat="1" ht="11.25" x14ac:dyDescent="0.2">
      <c r="B1724" s="166"/>
      <c r="D1724" s="152" t="s">
        <v>384</v>
      </c>
      <c r="E1724" s="167" t="s">
        <v>1</v>
      </c>
      <c r="F1724" s="168" t="s">
        <v>6189</v>
      </c>
      <c r="H1724" s="167" t="s">
        <v>1</v>
      </c>
      <c r="I1724" s="169"/>
      <c r="L1724" s="166"/>
      <c r="M1724" s="170"/>
      <c r="T1724" s="171"/>
      <c r="AT1724" s="167" t="s">
        <v>384</v>
      </c>
      <c r="AU1724" s="167" t="s">
        <v>83</v>
      </c>
      <c r="AV1724" s="14" t="s">
        <v>83</v>
      </c>
      <c r="AW1724" s="14" t="s">
        <v>32</v>
      </c>
      <c r="AX1724" s="14" t="s">
        <v>76</v>
      </c>
      <c r="AY1724" s="167" t="s">
        <v>375</v>
      </c>
    </row>
    <row r="1725" spans="2:65" s="1" customFormat="1" ht="21.75" customHeight="1" x14ac:dyDescent="0.2">
      <c r="B1725" s="32"/>
      <c r="C1725" s="179" t="s">
        <v>1728</v>
      </c>
      <c r="D1725" s="179" t="s">
        <v>657</v>
      </c>
      <c r="E1725" s="180" t="s">
        <v>3473</v>
      </c>
      <c r="F1725" s="181" t="s">
        <v>3474</v>
      </c>
      <c r="G1725" s="182" t="s">
        <v>631</v>
      </c>
      <c r="H1725" s="183">
        <v>8</v>
      </c>
      <c r="I1725" s="184"/>
      <c r="J1725" s="185">
        <f>ROUND(I1725*H1725,2)</f>
        <v>0</v>
      </c>
      <c r="K1725" s="181" t="s">
        <v>381</v>
      </c>
      <c r="L1725" s="186"/>
      <c r="M1725" s="187" t="s">
        <v>1</v>
      </c>
      <c r="N1725" s="188" t="s">
        <v>41</v>
      </c>
      <c r="P1725" s="147">
        <f>O1725*H1725</f>
        <v>0</v>
      </c>
      <c r="Q1725" s="147">
        <v>0</v>
      </c>
      <c r="R1725" s="147">
        <f>Q1725*H1725</f>
        <v>0</v>
      </c>
      <c r="S1725" s="147">
        <v>0</v>
      </c>
      <c r="T1725" s="148">
        <f>S1725*H1725</f>
        <v>0</v>
      </c>
      <c r="AR1725" s="149" t="s">
        <v>424</v>
      </c>
      <c r="AT1725" s="149" t="s">
        <v>657</v>
      </c>
      <c r="AU1725" s="149" t="s">
        <v>83</v>
      </c>
      <c r="AY1725" s="17" t="s">
        <v>375</v>
      </c>
      <c r="BE1725" s="150">
        <f>IF(N1725="základní",J1725,0)</f>
        <v>0</v>
      </c>
      <c r="BF1725" s="150">
        <f>IF(N1725="snížená",J1725,0)</f>
        <v>0</v>
      </c>
      <c r="BG1725" s="150">
        <f>IF(N1725="zákl. přenesená",J1725,0)</f>
        <v>0</v>
      </c>
      <c r="BH1725" s="150">
        <f>IF(N1725="sníž. přenesená",J1725,0)</f>
        <v>0</v>
      </c>
      <c r="BI1725" s="150">
        <f>IF(N1725="nulová",J1725,0)</f>
        <v>0</v>
      </c>
      <c r="BJ1725" s="17" t="s">
        <v>83</v>
      </c>
      <c r="BK1725" s="150">
        <f>ROUND(I1725*H1725,2)</f>
        <v>0</v>
      </c>
      <c r="BL1725" s="17" t="s">
        <v>382</v>
      </c>
      <c r="BM1725" s="149" t="s">
        <v>6270</v>
      </c>
    </row>
    <row r="1726" spans="2:65" s="12" customFormat="1" ht="11.25" x14ac:dyDescent="0.2">
      <c r="B1726" s="151"/>
      <c r="D1726" s="152" t="s">
        <v>384</v>
      </c>
      <c r="E1726" s="153" t="s">
        <v>1</v>
      </c>
      <c r="F1726" s="154" t="s">
        <v>85</v>
      </c>
      <c r="H1726" s="155">
        <v>2</v>
      </c>
      <c r="I1726" s="156"/>
      <c r="L1726" s="151"/>
      <c r="M1726" s="157"/>
      <c r="T1726" s="158"/>
      <c r="AT1726" s="153" t="s">
        <v>384</v>
      </c>
      <c r="AU1726" s="153" t="s">
        <v>83</v>
      </c>
      <c r="AV1726" s="12" t="s">
        <v>85</v>
      </c>
      <c r="AW1726" s="12" t="s">
        <v>32</v>
      </c>
      <c r="AX1726" s="12" t="s">
        <v>76</v>
      </c>
      <c r="AY1726" s="153" t="s">
        <v>375</v>
      </c>
    </row>
    <row r="1727" spans="2:65" s="12" customFormat="1" ht="11.25" x14ac:dyDescent="0.2">
      <c r="B1727" s="151"/>
      <c r="D1727" s="152" t="s">
        <v>384</v>
      </c>
      <c r="E1727" s="153" t="s">
        <v>1</v>
      </c>
      <c r="F1727" s="154" t="s">
        <v>85</v>
      </c>
      <c r="H1727" s="155">
        <v>2</v>
      </c>
      <c r="I1727" s="156"/>
      <c r="L1727" s="151"/>
      <c r="M1727" s="157"/>
      <c r="T1727" s="158"/>
      <c r="AT1727" s="153" t="s">
        <v>384</v>
      </c>
      <c r="AU1727" s="153" t="s">
        <v>83</v>
      </c>
      <c r="AV1727" s="12" t="s">
        <v>85</v>
      </c>
      <c r="AW1727" s="12" t="s">
        <v>32</v>
      </c>
      <c r="AX1727" s="12" t="s">
        <v>76</v>
      </c>
      <c r="AY1727" s="153" t="s">
        <v>375</v>
      </c>
    </row>
    <row r="1728" spans="2:65" s="12" customFormat="1" ht="11.25" x14ac:dyDescent="0.2">
      <c r="B1728" s="151"/>
      <c r="D1728" s="152" t="s">
        <v>384</v>
      </c>
      <c r="E1728" s="153" t="s">
        <v>1</v>
      </c>
      <c r="F1728" s="154" t="s">
        <v>85</v>
      </c>
      <c r="H1728" s="155">
        <v>2</v>
      </c>
      <c r="I1728" s="156"/>
      <c r="L1728" s="151"/>
      <c r="M1728" s="157"/>
      <c r="T1728" s="158"/>
      <c r="AT1728" s="153" t="s">
        <v>384</v>
      </c>
      <c r="AU1728" s="153" t="s">
        <v>83</v>
      </c>
      <c r="AV1728" s="12" t="s">
        <v>85</v>
      </c>
      <c r="AW1728" s="12" t="s">
        <v>32</v>
      </c>
      <c r="AX1728" s="12" t="s">
        <v>76</v>
      </c>
      <c r="AY1728" s="153" t="s">
        <v>375</v>
      </c>
    </row>
    <row r="1729" spans="2:65" s="12" customFormat="1" ht="11.25" x14ac:dyDescent="0.2">
      <c r="B1729" s="151"/>
      <c r="D1729" s="152" t="s">
        <v>384</v>
      </c>
      <c r="E1729" s="153" t="s">
        <v>1</v>
      </c>
      <c r="F1729" s="154" t="s">
        <v>85</v>
      </c>
      <c r="H1729" s="155">
        <v>2</v>
      </c>
      <c r="I1729" s="156"/>
      <c r="L1729" s="151"/>
      <c r="M1729" s="157"/>
      <c r="T1729" s="158"/>
      <c r="AT1729" s="153" t="s">
        <v>384</v>
      </c>
      <c r="AU1729" s="153" t="s">
        <v>83</v>
      </c>
      <c r="AV1729" s="12" t="s">
        <v>85</v>
      </c>
      <c r="AW1729" s="12" t="s">
        <v>32</v>
      </c>
      <c r="AX1729" s="12" t="s">
        <v>76</v>
      </c>
      <c r="AY1729" s="153" t="s">
        <v>375</v>
      </c>
    </row>
    <row r="1730" spans="2:65" s="13" customFormat="1" ht="11.25" x14ac:dyDescent="0.2">
      <c r="B1730" s="159"/>
      <c r="D1730" s="152" t="s">
        <v>384</v>
      </c>
      <c r="E1730" s="160" t="s">
        <v>1</v>
      </c>
      <c r="F1730" s="161" t="s">
        <v>387</v>
      </c>
      <c r="H1730" s="162">
        <v>8</v>
      </c>
      <c r="I1730" s="163"/>
      <c r="L1730" s="159"/>
      <c r="M1730" s="164"/>
      <c r="T1730" s="165"/>
      <c r="AT1730" s="160" t="s">
        <v>384</v>
      </c>
      <c r="AU1730" s="160" t="s">
        <v>83</v>
      </c>
      <c r="AV1730" s="13" t="s">
        <v>382</v>
      </c>
      <c r="AW1730" s="13" t="s">
        <v>32</v>
      </c>
      <c r="AX1730" s="13" t="s">
        <v>83</v>
      </c>
      <c r="AY1730" s="160" t="s">
        <v>375</v>
      </c>
    </row>
    <row r="1731" spans="2:65" s="14" customFormat="1" ht="11.25" x14ac:dyDescent="0.2">
      <c r="B1731" s="166"/>
      <c r="D1731" s="152" t="s">
        <v>384</v>
      </c>
      <c r="E1731" s="167" t="s">
        <v>1</v>
      </c>
      <c r="F1731" s="168" t="s">
        <v>6189</v>
      </c>
      <c r="H1731" s="167" t="s">
        <v>1</v>
      </c>
      <c r="I1731" s="169"/>
      <c r="L1731" s="166"/>
      <c r="M1731" s="170"/>
      <c r="T1731" s="171"/>
      <c r="AT1731" s="167" t="s">
        <v>384</v>
      </c>
      <c r="AU1731" s="167" t="s">
        <v>83</v>
      </c>
      <c r="AV1731" s="14" t="s">
        <v>83</v>
      </c>
      <c r="AW1731" s="14" t="s">
        <v>32</v>
      </c>
      <c r="AX1731" s="14" t="s">
        <v>76</v>
      </c>
      <c r="AY1731" s="167" t="s">
        <v>375</v>
      </c>
    </row>
    <row r="1732" spans="2:65" s="1" customFormat="1" ht="24.2" customHeight="1" x14ac:dyDescent="0.2">
      <c r="B1732" s="32"/>
      <c r="C1732" s="179" t="s">
        <v>1734</v>
      </c>
      <c r="D1732" s="179" t="s">
        <v>657</v>
      </c>
      <c r="E1732" s="180" t="s">
        <v>3476</v>
      </c>
      <c r="F1732" s="181" t="s">
        <v>3477</v>
      </c>
      <c r="G1732" s="182" t="s">
        <v>631</v>
      </c>
      <c r="H1732" s="183">
        <v>206</v>
      </c>
      <c r="I1732" s="184"/>
      <c r="J1732" s="185">
        <f>ROUND(I1732*H1732,2)</f>
        <v>0</v>
      </c>
      <c r="K1732" s="181" t="s">
        <v>381</v>
      </c>
      <c r="L1732" s="186"/>
      <c r="M1732" s="187" t="s">
        <v>1</v>
      </c>
      <c r="N1732" s="188" t="s">
        <v>41</v>
      </c>
      <c r="P1732" s="147">
        <f>O1732*H1732</f>
        <v>0</v>
      </c>
      <c r="Q1732" s="147">
        <v>0</v>
      </c>
      <c r="R1732" s="147">
        <f>Q1732*H1732</f>
        <v>0</v>
      </c>
      <c r="S1732" s="147">
        <v>0</v>
      </c>
      <c r="T1732" s="148">
        <f>S1732*H1732</f>
        <v>0</v>
      </c>
      <c r="AR1732" s="149" t="s">
        <v>424</v>
      </c>
      <c r="AT1732" s="149" t="s">
        <v>657</v>
      </c>
      <c r="AU1732" s="149" t="s">
        <v>83</v>
      </c>
      <c r="AY1732" s="17" t="s">
        <v>375</v>
      </c>
      <c r="BE1732" s="150">
        <f>IF(N1732="základní",J1732,0)</f>
        <v>0</v>
      </c>
      <c r="BF1732" s="150">
        <f>IF(N1732="snížená",J1732,0)</f>
        <v>0</v>
      </c>
      <c r="BG1732" s="150">
        <f>IF(N1732="zákl. přenesená",J1732,0)</f>
        <v>0</v>
      </c>
      <c r="BH1732" s="150">
        <f>IF(N1732="sníž. přenesená",J1732,0)</f>
        <v>0</v>
      </c>
      <c r="BI1732" s="150">
        <f>IF(N1732="nulová",J1732,0)</f>
        <v>0</v>
      </c>
      <c r="BJ1732" s="17" t="s">
        <v>83</v>
      </c>
      <c r="BK1732" s="150">
        <f>ROUND(I1732*H1732,2)</f>
        <v>0</v>
      </c>
      <c r="BL1732" s="17" t="s">
        <v>382</v>
      </c>
      <c r="BM1732" s="149" t="s">
        <v>6271</v>
      </c>
    </row>
    <row r="1733" spans="2:65" s="12" customFormat="1" ht="11.25" x14ac:dyDescent="0.2">
      <c r="B1733" s="151"/>
      <c r="D1733" s="152" t="s">
        <v>384</v>
      </c>
      <c r="E1733" s="153" t="s">
        <v>1</v>
      </c>
      <c r="F1733" s="154" t="s">
        <v>473</v>
      </c>
      <c r="H1733" s="155">
        <v>14</v>
      </c>
      <c r="I1733" s="156"/>
      <c r="L1733" s="151"/>
      <c r="M1733" s="157"/>
      <c r="T1733" s="158"/>
      <c r="AT1733" s="153" t="s">
        <v>384</v>
      </c>
      <c r="AU1733" s="153" t="s">
        <v>83</v>
      </c>
      <c r="AV1733" s="12" t="s">
        <v>85</v>
      </c>
      <c r="AW1733" s="12" t="s">
        <v>32</v>
      </c>
      <c r="AX1733" s="12" t="s">
        <v>76</v>
      </c>
      <c r="AY1733" s="153" t="s">
        <v>375</v>
      </c>
    </row>
    <row r="1734" spans="2:65" s="12" customFormat="1" ht="11.25" x14ac:dyDescent="0.2">
      <c r="B1734" s="151"/>
      <c r="D1734" s="152" t="s">
        <v>384</v>
      </c>
      <c r="E1734" s="153" t="s">
        <v>1</v>
      </c>
      <c r="F1734" s="154" t="s">
        <v>463</v>
      </c>
      <c r="H1734" s="155">
        <v>12</v>
      </c>
      <c r="I1734" s="156"/>
      <c r="L1734" s="151"/>
      <c r="M1734" s="157"/>
      <c r="T1734" s="158"/>
      <c r="AT1734" s="153" t="s">
        <v>384</v>
      </c>
      <c r="AU1734" s="153" t="s">
        <v>83</v>
      </c>
      <c r="AV1734" s="12" t="s">
        <v>85</v>
      </c>
      <c r="AW1734" s="12" t="s">
        <v>32</v>
      </c>
      <c r="AX1734" s="12" t="s">
        <v>76</v>
      </c>
      <c r="AY1734" s="153" t="s">
        <v>375</v>
      </c>
    </row>
    <row r="1735" spans="2:65" s="12" customFormat="1" ht="11.25" x14ac:dyDescent="0.2">
      <c r="B1735" s="151"/>
      <c r="D1735" s="152" t="s">
        <v>384</v>
      </c>
      <c r="E1735" s="153" t="s">
        <v>1</v>
      </c>
      <c r="F1735" s="154" t="s">
        <v>545</v>
      </c>
      <c r="H1735" s="155">
        <v>23</v>
      </c>
      <c r="I1735" s="156"/>
      <c r="L1735" s="151"/>
      <c r="M1735" s="157"/>
      <c r="T1735" s="158"/>
      <c r="AT1735" s="153" t="s">
        <v>384</v>
      </c>
      <c r="AU1735" s="153" t="s">
        <v>83</v>
      </c>
      <c r="AV1735" s="12" t="s">
        <v>85</v>
      </c>
      <c r="AW1735" s="12" t="s">
        <v>32</v>
      </c>
      <c r="AX1735" s="12" t="s">
        <v>76</v>
      </c>
      <c r="AY1735" s="153" t="s">
        <v>375</v>
      </c>
    </row>
    <row r="1736" spans="2:65" s="12" customFormat="1" ht="11.25" x14ac:dyDescent="0.2">
      <c r="B1736" s="151"/>
      <c r="D1736" s="152" t="s">
        <v>384</v>
      </c>
      <c r="E1736" s="153" t="s">
        <v>1</v>
      </c>
      <c r="F1736" s="154" t="s">
        <v>7</v>
      </c>
      <c r="H1736" s="155">
        <v>21</v>
      </c>
      <c r="I1736" s="156"/>
      <c r="L1736" s="151"/>
      <c r="M1736" s="157"/>
      <c r="T1736" s="158"/>
      <c r="AT1736" s="153" t="s">
        <v>384</v>
      </c>
      <c r="AU1736" s="153" t="s">
        <v>83</v>
      </c>
      <c r="AV1736" s="12" t="s">
        <v>85</v>
      </c>
      <c r="AW1736" s="12" t="s">
        <v>32</v>
      </c>
      <c r="AX1736" s="12" t="s">
        <v>76</v>
      </c>
      <c r="AY1736" s="153" t="s">
        <v>375</v>
      </c>
    </row>
    <row r="1737" spans="2:65" s="12" customFormat="1" ht="11.25" x14ac:dyDescent="0.2">
      <c r="B1737" s="151"/>
      <c r="D1737" s="152" t="s">
        <v>384</v>
      </c>
      <c r="E1737" s="153" t="s">
        <v>1</v>
      </c>
      <c r="F1737" s="154" t="s">
        <v>549</v>
      </c>
      <c r="H1737" s="155">
        <v>24</v>
      </c>
      <c r="I1737" s="156"/>
      <c r="L1737" s="151"/>
      <c r="M1737" s="157"/>
      <c r="T1737" s="158"/>
      <c r="AT1737" s="153" t="s">
        <v>384</v>
      </c>
      <c r="AU1737" s="153" t="s">
        <v>83</v>
      </c>
      <c r="AV1737" s="12" t="s">
        <v>85</v>
      </c>
      <c r="AW1737" s="12" t="s">
        <v>32</v>
      </c>
      <c r="AX1737" s="12" t="s">
        <v>76</v>
      </c>
      <c r="AY1737" s="153" t="s">
        <v>375</v>
      </c>
    </row>
    <row r="1738" spans="2:65" s="12" customFormat="1" ht="11.25" x14ac:dyDescent="0.2">
      <c r="B1738" s="151"/>
      <c r="D1738" s="152" t="s">
        <v>384</v>
      </c>
      <c r="E1738" s="153" t="s">
        <v>1</v>
      </c>
      <c r="F1738" s="154" t="s">
        <v>491</v>
      </c>
      <c r="H1738" s="155">
        <v>16</v>
      </c>
      <c r="I1738" s="156"/>
      <c r="L1738" s="151"/>
      <c r="M1738" s="157"/>
      <c r="T1738" s="158"/>
      <c r="AT1738" s="153" t="s">
        <v>384</v>
      </c>
      <c r="AU1738" s="153" t="s">
        <v>83</v>
      </c>
      <c r="AV1738" s="12" t="s">
        <v>85</v>
      </c>
      <c r="AW1738" s="12" t="s">
        <v>32</v>
      </c>
      <c r="AX1738" s="12" t="s">
        <v>76</v>
      </c>
      <c r="AY1738" s="153" t="s">
        <v>375</v>
      </c>
    </row>
    <row r="1739" spans="2:65" s="12" customFormat="1" ht="11.25" x14ac:dyDescent="0.2">
      <c r="B1739" s="151"/>
      <c r="D1739" s="152" t="s">
        <v>384</v>
      </c>
      <c r="E1739" s="153" t="s">
        <v>1</v>
      </c>
      <c r="F1739" s="154" t="s">
        <v>497</v>
      </c>
      <c r="H1739" s="155">
        <v>17</v>
      </c>
      <c r="I1739" s="156"/>
      <c r="L1739" s="151"/>
      <c r="M1739" s="157"/>
      <c r="T1739" s="158"/>
      <c r="AT1739" s="153" t="s">
        <v>384</v>
      </c>
      <c r="AU1739" s="153" t="s">
        <v>83</v>
      </c>
      <c r="AV1739" s="12" t="s">
        <v>85</v>
      </c>
      <c r="AW1739" s="12" t="s">
        <v>32</v>
      </c>
      <c r="AX1739" s="12" t="s">
        <v>76</v>
      </c>
      <c r="AY1739" s="153" t="s">
        <v>375</v>
      </c>
    </row>
    <row r="1740" spans="2:65" s="12" customFormat="1" ht="11.25" x14ac:dyDescent="0.2">
      <c r="B1740" s="151"/>
      <c r="D1740" s="152" t="s">
        <v>384</v>
      </c>
      <c r="E1740" s="153" t="s">
        <v>1</v>
      </c>
      <c r="F1740" s="154" t="s">
        <v>510</v>
      </c>
      <c r="H1740" s="155">
        <v>19</v>
      </c>
      <c r="I1740" s="156"/>
      <c r="L1740" s="151"/>
      <c r="M1740" s="157"/>
      <c r="T1740" s="158"/>
      <c r="AT1740" s="153" t="s">
        <v>384</v>
      </c>
      <c r="AU1740" s="153" t="s">
        <v>83</v>
      </c>
      <c r="AV1740" s="12" t="s">
        <v>85</v>
      </c>
      <c r="AW1740" s="12" t="s">
        <v>32</v>
      </c>
      <c r="AX1740" s="12" t="s">
        <v>76</v>
      </c>
      <c r="AY1740" s="153" t="s">
        <v>375</v>
      </c>
    </row>
    <row r="1741" spans="2:65" s="12" customFormat="1" ht="11.25" x14ac:dyDescent="0.2">
      <c r="B1741" s="151"/>
      <c r="D1741" s="152" t="s">
        <v>384</v>
      </c>
      <c r="E1741" s="153" t="s">
        <v>1</v>
      </c>
      <c r="F1741" s="154" t="s">
        <v>503</v>
      </c>
      <c r="H1741" s="155">
        <v>18</v>
      </c>
      <c r="I1741" s="156"/>
      <c r="L1741" s="151"/>
      <c r="M1741" s="157"/>
      <c r="T1741" s="158"/>
      <c r="AT1741" s="153" t="s">
        <v>384</v>
      </c>
      <c r="AU1741" s="153" t="s">
        <v>83</v>
      </c>
      <c r="AV1741" s="12" t="s">
        <v>85</v>
      </c>
      <c r="AW1741" s="12" t="s">
        <v>32</v>
      </c>
      <c r="AX1741" s="12" t="s">
        <v>76</v>
      </c>
      <c r="AY1741" s="153" t="s">
        <v>375</v>
      </c>
    </row>
    <row r="1742" spans="2:65" s="12" customFormat="1" ht="11.25" x14ac:dyDescent="0.2">
      <c r="B1742" s="151"/>
      <c r="D1742" s="152" t="s">
        <v>384</v>
      </c>
      <c r="E1742" s="153" t="s">
        <v>1</v>
      </c>
      <c r="F1742" s="154" t="s">
        <v>463</v>
      </c>
      <c r="H1742" s="155">
        <v>12</v>
      </c>
      <c r="I1742" s="156"/>
      <c r="L1742" s="151"/>
      <c r="M1742" s="157"/>
      <c r="T1742" s="158"/>
      <c r="AT1742" s="153" t="s">
        <v>384</v>
      </c>
      <c r="AU1742" s="153" t="s">
        <v>83</v>
      </c>
      <c r="AV1742" s="12" t="s">
        <v>85</v>
      </c>
      <c r="AW1742" s="12" t="s">
        <v>32</v>
      </c>
      <c r="AX1742" s="12" t="s">
        <v>76</v>
      </c>
      <c r="AY1742" s="153" t="s">
        <v>375</v>
      </c>
    </row>
    <row r="1743" spans="2:65" s="12" customFormat="1" ht="11.25" x14ac:dyDescent="0.2">
      <c r="B1743" s="151"/>
      <c r="D1743" s="152" t="s">
        <v>384</v>
      </c>
      <c r="E1743" s="153" t="s">
        <v>1</v>
      </c>
      <c r="F1743" s="154" t="s">
        <v>382</v>
      </c>
      <c r="H1743" s="155">
        <v>4</v>
      </c>
      <c r="I1743" s="156"/>
      <c r="L1743" s="151"/>
      <c r="M1743" s="157"/>
      <c r="T1743" s="158"/>
      <c r="AT1743" s="153" t="s">
        <v>384</v>
      </c>
      <c r="AU1743" s="153" t="s">
        <v>83</v>
      </c>
      <c r="AV1743" s="12" t="s">
        <v>85</v>
      </c>
      <c r="AW1743" s="12" t="s">
        <v>32</v>
      </c>
      <c r="AX1743" s="12" t="s">
        <v>76</v>
      </c>
      <c r="AY1743" s="153" t="s">
        <v>375</v>
      </c>
    </row>
    <row r="1744" spans="2:65" s="12" customFormat="1" ht="11.25" x14ac:dyDescent="0.2">
      <c r="B1744" s="151"/>
      <c r="D1744" s="152" t="s">
        <v>384</v>
      </c>
      <c r="E1744" s="153" t="s">
        <v>1</v>
      </c>
      <c r="F1744" s="154" t="s">
        <v>413</v>
      </c>
      <c r="H1744" s="155">
        <v>6</v>
      </c>
      <c r="I1744" s="156"/>
      <c r="L1744" s="151"/>
      <c r="M1744" s="157"/>
      <c r="T1744" s="158"/>
      <c r="AT1744" s="153" t="s">
        <v>384</v>
      </c>
      <c r="AU1744" s="153" t="s">
        <v>83</v>
      </c>
      <c r="AV1744" s="12" t="s">
        <v>85</v>
      </c>
      <c r="AW1744" s="12" t="s">
        <v>32</v>
      </c>
      <c r="AX1744" s="12" t="s">
        <v>76</v>
      </c>
      <c r="AY1744" s="153" t="s">
        <v>375</v>
      </c>
    </row>
    <row r="1745" spans="2:65" s="12" customFormat="1" ht="11.25" x14ac:dyDescent="0.2">
      <c r="B1745" s="151"/>
      <c r="D1745" s="152" t="s">
        <v>384</v>
      </c>
      <c r="E1745" s="153" t="s">
        <v>1</v>
      </c>
      <c r="F1745" s="154" t="s">
        <v>435</v>
      </c>
      <c r="H1745" s="155">
        <v>10</v>
      </c>
      <c r="I1745" s="156"/>
      <c r="L1745" s="151"/>
      <c r="M1745" s="157"/>
      <c r="T1745" s="158"/>
      <c r="AT1745" s="153" t="s">
        <v>384</v>
      </c>
      <c r="AU1745" s="153" t="s">
        <v>83</v>
      </c>
      <c r="AV1745" s="12" t="s">
        <v>85</v>
      </c>
      <c r="AW1745" s="12" t="s">
        <v>32</v>
      </c>
      <c r="AX1745" s="12" t="s">
        <v>76</v>
      </c>
      <c r="AY1745" s="153" t="s">
        <v>375</v>
      </c>
    </row>
    <row r="1746" spans="2:65" s="12" customFormat="1" ht="11.25" x14ac:dyDescent="0.2">
      <c r="B1746" s="151"/>
      <c r="D1746" s="152" t="s">
        <v>384</v>
      </c>
      <c r="E1746" s="153" t="s">
        <v>1</v>
      </c>
      <c r="F1746" s="154" t="s">
        <v>435</v>
      </c>
      <c r="H1746" s="155">
        <v>10</v>
      </c>
      <c r="I1746" s="156"/>
      <c r="L1746" s="151"/>
      <c r="M1746" s="157"/>
      <c r="T1746" s="158"/>
      <c r="AT1746" s="153" t="s">
        <v>384</v>
      </c>
      <c r="AU1746" s="153" t="s">
        <v>83</v>
      </c>
      <c r="AV1746" s="12" t="s">
        <v>85</v>
      </c>
      <c r="AW1746" s="12" t="s">
        <v>32</v>
      </c>
      <c r="AX1746" s="12" t="s">
        <v>76</v>
      </c>
      <c r="AY1746" s="153" t="s">
        <v>375</v>
      </c>
    </row>
    <row r="1747" spans="2:65" s="13" customFormat="1" ht="11.25" x14ac:dyDescent="0.2">
      <c r="B1747" s="159"/>
      <c r="D1747" s="152" t="s">
        <v>384</v>
      </c>
      <c r="E1747" s="160" t="s">
        <v>1</v>
      </c>
      <c r="F1747" s="161" t="s">
        <v>387</v>
      </c>
      <c r="H1747" s="162">
        <v>206</v>
      </c>
      <c r="I1747" s="163"/>
      <c r="L1747" s="159"/>
      <c r="M1747" s="164"/>
      <c r="T1747" s="165"/>
      <c r="AT1747" s="160" t="s">
        <v>384</v>
      </c>
      <c r="AU1747" s="160" t="s">
        <v>83</v>
      </c>
      <c r="AV1747" s="13" t="s">
        <v>382</v>
      </c>
      <c r="AW1747" s="13" t="s">
        <v>32</v>
      </c>
      <c r="AX1747" s="13" t="s">
        <v>83</v>
      </c>
      <c r="AY1747" s="160" t="s">
        <v>375</v>
      </c>
    </row>
    <row r="1748" spans="2:65" s="14" customFormat="1" ht="11.25" x14ac:dyDescent="0.2">
      <c r="B1748" s="166"/>
      <c r="D1748" s="152" t="s">
        <v>384</v>
      </c>
      <c r="E1748" s="167" t="s">
        <v>1</v>
      </c>
      <c r="F1748" s="168" t="s">
        <v>6189</v>
      </c>
      <c r="H1748" s="167" t="s">
        <v>1</v>
      </c>
      <c r="I1748" s="169"/>
      <c r="L1748" s="166"/>
      <c r="M1748" s="170"/>
      <c r="T1748" s="171"/>
      <c r="AT1748" s="167" t="s">
        <v>384</v>
      </c>
      <c r="AU1748" s="167" t="s">
        <v>83</v>
      </c>
      <c r="AV1748" s="14" t="s">
        <v>83</v>
      </c>
      <c r="AW1748" s="14" t="s">
        <v>32</v>
      </c>
      <c r="AX1748" s="14" t="s">
        <v>76</v>
      </c>
      <c r="AY1748" s="167" t="s">
        <v>375</v>
      </c>
    </row>
    <row r="1749" spans="2:65" s="1" customFormat="1" ht="24.2" customHeight="1" x14ac:dyDescent="0.2">
      <c r="B1749" s="32"/>
      <c r="C1749" s="179" t="s">
        <v>1740</v>
      </c>
      <c r="D1749" s="179" t="s">
        <v>657</v>
      </c>
      <c r="E1749" s="180" t="s">
        <v>3479</v>
      </c>
      <c r="F1749" s="181" t="s">
        <v>3480</v>
      </c>
      <c r="G1749" s="182" t="s">
        <v>631</v>
      </c>
      <c r="H1749" s="183">
        <v>16</v>
      </c>
      <c r="I1749" s="184"/>
      <c r="J1749" s="185">
        <f>ROUND(I1749*H1749,2)</f>
        <v>0</v>
      </c>
      <c r="K1749" s="181" t="s">
        <v>381</v>
      </c>
      <c r="L1749" s="186"/>
      <c r="M1749" s="187" t="s">
        <v>1</v>
      </c>
      <c r="N1749" s="188" t="s">
        <v>41</v>
      </c>
      <c r="P1749" s="147">
        <f>O1749*H1749</f>
        <v>0</v>
      </c>
      <c r="Q1749" s="147">
        <v>0</v>
      </c>
      <c r="R1749" s="147">
        <f>Q1749*H1749</f>
        <v>0</v>
      </c>
      <c r="S1749" s="147">
        <v>0</v>
      </c>
      <c r="T1749" s="148">
        <f>S1749*H1749</f>
        <v>0</v>
      </c>
      <c r="AR1749" s="149" t="s">
        <v>424</v>
      </c>
      <c r="AT1749" s="149" t="s">
        <v>657</v>
      </c>
      <c r="AU1749" s="149" t="s">
        <v>83</v>
      </c>
      <c r="AY1749" s="17" t="s">
        <v>375</v>
      </c>
      <c r="BE1749" s="150">
        <f>IF(N1749="základní",J1749,0)</f>
        <v>0</v>
      </c>
      <c r="BF1749" s="150">
        <f>IF(N1749="snížená",J1749,0)</f>
        <v>0</v>
      </c>
      <c r="BG1749" s="150">
        <f>IF(N1749="zákl. přenesená",J1749,0)</f>
        <v>0</v>
      </c>
      <c r="BH1749" s="150">
        <f>IF(N1749="sníž. přenesená",J1749,0)</f>
        <v>0</v>
      </c>
      <c r="BI1749" s="150">
        <f>IF(N1749="nulová",J1749,0)</f>
        <v>0</v>
      </c>
      <c r="BJ1749" s="17" t="s">
        <v>83</v>
      </c>
      <c r="BK1749" s="150">
        <f>ROUND(I1749*H1749,2)</f>
        <v>0</v>
      </c>
      <c r="BL1749" s="17" t="s">
        <v>382</v>
      </c>
      <c r="BM1749" s="149" t="s">
        <v>6272</v>
      </c>
    </row>
    <row r="1750" spans="2:65" s="12" customFormat="1" ht="11.25" x14ac:dyDescent="0.2">
      <c r="B1750" s="151"/>
      <c r="D1750" s="152" t="s">
        <v>384</v>
      </c>
      <c r="E1750" s="153" t="s">
        <v>1</v>
      </c>
      <c r="F1750" s="154" t="s">
        <v>382</v>
      </c>
      <c r="H1750" s="155">
        <v>4</v>
      </c>
      <c r="I1750" s="156"/>
      <c r="L1750" s="151"/>
      <c r="M1750" s="157"/>
      <c r="T1750" s="158"/>
      <c r="AT1750" s="153" t="s">
        <v>384</v>
      </c>
      <c r="AU1750" s="153" t="s">
        <v>83</v>
      </c>
      <c r="AV1750" s="12" t="s">
        <v>85</v>
      </c>
      <c r="AW1750" s="12" t="s">
        <v>32</v>
      </c>
      <c r="AX1750" s="12" t="s">
        <v>76</v>
      </c>
      <c r="AY1750" s="153" t="s">
        <v>375</v>
      </c>
    </row>
    <row r="1751" spans="2:65" s="12" customFormat="1" ht="11.25" x14ac:dyDescent="0.2">
      <c r="B1751" s="151"/>
      <c r="D1751" s="152" t="s">
        <v>384</v>
      </c>
      <c r="E1751" s="153" t="s">
        <v>1</v>
      </c>
      <c r="F1751" s="154" t="s">
        <v>424</v>
      </c>
      <c r="H1751" s="155">
        <v>8</v>
      </c>
      <c r="I1751" s="156"/>
      <c r="L1751" s="151"/>
      <c r="M1751" s="157"/>
      <c r="T1751" s="158"/>
      <c r="AT1751" s="153" t="s">
        <v>384</v>
      </c>
      <c r="AU1751" s="153" t="s">
        <v>83</v>
      </c>
      <c r="AV1751" s="12" t="s">
        <v>85</v>
      </c>
      <c r="AW1751" s="12" t="s">
        <v>32</v>
      </c>
      <c r="AX1751" s="12" t="s">
        <v>76</v>
      </c>
      <c r="AY1751" s="153" t="s">
        <v>375</v>
      </c>
    </row>
    <row r="1752" spans="2:65" s="12" customFormat="1" ht="11.25" x14ac:dyDescent="0.2">
      <c r="B1752" s="151"/>
      <c r="D1752" s="152" t="s">
        <v>384</v>
      </c>
      <c r="E1752" s="153" t="s">
        <v>1</v>
      </c>
      <c r="F1752" s="154" t="s">
        <v>382</v>
      </c>
      <c r="H1752" s="155">
        <v>4</v>
      </c>
      <c r="I1752" s="156"/>
      <c r="L1752" s="151"/>
      <c r="M1752" s="157"/>
      <c r="T1752" s="158"/>
      <c r="AT1752" s="153" t="s">
        <v>384</v>
      </c>
      <c r="AU1752" s="153" t="s">
        <v>83</v>
      </c>
      <c r="AV1752" s="12" t="s">
        <v>85</v>
      </c>
      <c r="AW1752" s="12" t="s">
        <v>32</v>
      </c>
      <c r="AX1752" s="12" t="s">
        <v>76</v>
      </c>
      <c r="AY1752" s="153" t="s">
        <v>375</v>
      </c>
    </row>
    <row r="1753" spans="2:65" s="13" customFormat="1" ht="11.25" x14ac:dyDescent="0.2">
      <c r="B1753" s="159"/>
      <c r="D1753" s="152" t="s">
        <v>384</v>
      </c>
      <c r="E1753" s="160" t="s">
        <v>1</v>
      </c>
      <c r="F1753" s="161" t="s">
        <v>387</v>
      </c>
      <c r="H1753" s="162">
        <v>16</v>
      </c>
      <c r="I1753" s="163"/>
      <c r="L1753" s="159"/>
      <c r="M1753" s="164"/>
      <c r="T1753" s="165"/>
      <c r="AT1753" s="160" t="s">
        <v>384</v>
      </c>
      <c r="AU1753" s="160" t="s">
        <v>83</v>
      </c>
      <c r="AV1753" s="13" t="s">
        <v>382</v>
      </c>
      <c r="AW1753" s="13" t="s">
        <v>32</v>
      </c>
      <c r="AX1753" s="13" t="s">
        <v>83</v>
      </c>
      <c r="AY1753" s="160" t="s">
        <v>375</v>
      </c>
    </row>
    <row r="1754" spans="2:65" s="14" customFormat="1" ht="11.25" x14ac:dyDescent="0.2">
      <c r="B1754" s="166"/>
      <c r="D1754" s="152" t="s">
        <v>384</v>
      </c>
      <c r="E1754" s="167" t="s">
        <v>1</v>
      </c>
      <c r="F1754" s="168" t="s">
        <v>6189</v>
      </c>
      <c r="H1754" s="167" t="s">
        <v>1</v>
      </c>
      <c r="I1754" s="169"/>
      <c r="L1754" s="166"/>
      <c r="M1754" s="170"/>
      <c r="T1754" s="171"/>
      <c r="AT1754" s="167" t="s">
        <v>384</v>
      </c>
      <c r="AU1754" s="167" t="s">
        <v>83</v>
      </c>
      <c r="AV1754" s="14" t="s">
        <v>83</v>
      </c>
      <c r="AW1754" s="14" t="s">
        <v>32</v>
      </c>
      <c r="AX1754" s="14" t="s">
        <v>76</v>
      </c>
      <c r="AY1754" s="167" t="s">
        <v>375</v>
      </c>
    </row>
    <row r="1755" spans="2:65" s="1" customFormat="1" ht="16.5" customHeight="1" x14ac:dyDescent="0.2">
      <c r="B1755" s="32"/>
      <c r="C1755" s="179" t="s">
        <v>1744</v>
      </c>
      <c r="D1755" s="179" t="s">
        <v>657</v>
      </c>
      <c r="E1755" s="180" t="s">
        <v>3482</v>
      </c>
      <c r="F1755" s="181" t="s">
        <v>3483</v>
      </c>
      <c r="G1755" s="182" t="s">
        <v>631</v>
      </c>
      <c r="H1755" s="183">
        <v>55</v>
      </c>
      <c r="I1755" s="184"/>
      <c r="J1755" s="185">
        <f>ROUND(I1755*H1755,2)</f>
        <v>0</v>
      </c>
      <c r="K1755" s="181" t="s">
        <v>381</v>
      </c>
      <c r="L1755" s="186"/>
      <c r="M1755" s="187" t="s">
        <v>1</v>
      </c>
      <c r="N1755" s="188" t="s">
        <v>41</v>
      </c>
      <c r="P1755" s="147">
        <f>O1755*H1755</f>
        <v>0</v>
      </c>
      <c r="Q1755" s="147">
        <v>0</v>
      </c>
      <c r="R1755" s="147">
        <f>Q1755*H1755</f>
        <v>0</v>
      </c>
      <c r="S1755" s="147">
        <v>0</v>
      </c>
      <c r="T1755" s="148">
        <f>S1755*H1755</f>
        <v>0</v>
      </c>
      <c r="AR1755" s="149" t="s">
        <v>424</v>
      </c>
      <c r="AT1755" s="149" t="s">
        <v>657</v>
      </c>
      <c r="AU1755" s="149" t="s">
        <v>83</v>
      </c>
      <c r="AY1755" s="17" t="s">
        <v>375</v>
      </c>
      <c r="BE1755" s="150">
        <f>IF(N1755="základní",J1755,0)</f>
        <v>0</v>
      </c>
      <c r="BF1755" s="150">
        <f>IF(N1755="snížená",J1755,0)</f>
        <v>0</v>
      </c>
      <c r="BG1755" s="150">
        <f>IF(N1755="zákl. přenesená",J1755,0)</f>
        <v>0</v>
      </c>
      <c r="BH1755" s="150">
        <f>IF(N1755="sníž. přenesená",J1755,0)</f>
        <v>0</v>
      </c>
      <c r="BI1755" s="150">
        <f>IF(N1755="nulová",J1755,0)</f>
        <v>0</v>
      </c>
      <c r="BJ1755" s="17" t="s">
        <v>83</v>
      </c>
      <c r="BK1755" s="150">
        <f>ROUND(I1755*H1755,2)</f>
        <v>0</v>
      </c>
      <c r="BL1755" s="17" t="s">
        <v>382</v>
      </c>
      <c r="BM1755" s="149" t="s">
        <v>6273</v>
      </c>
    </row>
    <row r="1756" spans="2:65" s="12" customFormat="1" ht="11.25" x14ac:dyDescent="0.2">
      <c r="B1756" s="151"/>
      <c r="D1756" s="152" t="s">
        <v>384</v>
      </c>
      <c r="E1756" s="153" t="s">
        <v>1</v>
      </c>
      <c r="F1756" s="154" t="s">
        <v>404</v>
      </c>
      <c r="H1756" s="155">
        <v>5</v>
      </c>
      <c r="I1756" s="156"/>
      <c r="L1756" s="151"/>
      <c r="M1756" s="157"/>
      <c r="T1756" s="158"/>
      <c r="AT1756" s="153" t="s">
        <v>384</v>
      </c>
      <c r="AU1756" s="153" t="s">
        <v>83</v>
      </c>
      <c r="AV1756" s="12" t="s">
        <v>85</v>
      </c>
      <c r="AW1756" s="12" t="s">
        <v>32</v>
      </c>
      <c r="AX1756" s="12" t="s">
        <v>76</v>
      </c>
      <c r="AY1756" s="153" t="s">
        <v>375</v>
      </c>
    </row>
    <row r="1757" spans="2:65" s="12" customFormat="1" ht="11.25" x14ac:dyDescent="0.2">
      <c r="B1757" s="151"/>
      <c r="D1757" s="152" t="s">
        <v>384</v>
      </c>
      <c r="E1757" s="153" t="s">
        <v>1</v>
      </c>
      <c r="F1757" s="154" t="s">
        <v>404</v>
      </c>
      <c r="H1757" s="155">
        <v>5</v>
      </c>
      <c r="I1757" s="156"/>
      <c r="L1757" s="151"/>
      <c r="M1757" s="157"/>
      <c r="T1757" s="158"/>
      <c r="AT1757" s="153" t="s">
        <v>384</v>
      </c>
      <c r="AU1757" s="153" t="s">
        <v>83</v>
      </c>
      <c r="AV1757" s="12" t="s">
        <v>85</v>
      </c>
      <c r="AW1757" s="12" t="s">
        <v>32</v>
      </c>
      <c r="AX1757" s="12" t="s">
        <v>76</v>
      </c>
      <c r="AY1757" s="153" t="s">
        <v>375</v>
      </c>
    </row>
    <row r="1758" spans="2:65" s="12" customFormat="1" ht="11.25" x14ac:dyDescent="0.2">
      <c r="B1758" s="151"/>
      <c r="D1758" s="152" t="s">
        <v>384</v>
      </c>
      <c r="E1758" s="153" t="s">
        <v>1</v>
      </c>
      <c r="F1758" s="154" t="s">
        <v>404</v>
      </c>
      <c r="H1758" s="155">
        <v>5</v>
      </c>
      <c r="I1758" s="156"/>
      <c r="L1758" s="151"/>
      <c r="M1758" s="157"/>
      <c r="T1758" s="158"/>
      <c r="AT1758" s="153" t="s">
        <v>384</v>
      </c>
      <c r="AU1758" s="153" t="s">
        <v>83</v>
      </c>
      <c r="AV1758" s="12" t="s">
        <v>85</v>
      </c>
      <c r="AW1758" s="12" t="s">
        <v>32</v>
      </c>
      <c r="AX1758" s="12" t="s">
        <v>76</v>
      </c>
      <c r="AY1758" s="153" t="s">
        <v>375</v>
      </c>
    </row>
    <row r="1759" spans="2:65" s="12" customFormat="1" ht="11.25" x14ac:dyDescent="0.2">
      <c r="B1759" s="151"/>
      <c r="D1759" s="152" t="s">
        <v>384</v>
      </c>
      <c r="E1759" s="153" t="s">
        <v>1</v>
      </c>
      <c r="F1759" s="154" t="s">
        <v>463</v>
      </c>
      <c r="H1759" s="155">
        <v>12</v>
      </c>
      <c r="I1759" s="156"/>
      <c r="L1759" s="151"/>
      <c r="M1759" s="157"/>
      <c r="T1759" s="158"/>
      <c r="AT1759" s="153" t="s">
        <v>384</v>
      </c>
      <c r="AU1759" s="153" t="s">
        <v>83</v>
      </c>
      <c r="AV1759" s="12" t="s">
        <v>85</v>
      </c>
      <c r="AW1759" s="12" t="s">
        <v>32</v>
      </c>
      <c r="AX1759" s="12" t="s">
        <v>76</v>
      </c>
      <c r="AY1759" s="153" t="s">
        <v>375</v>
      </c>
    </row>
    <row r="1760" spans="2:65" s="12" customFormat="1" ht="11.25" x14ac:dyDescent="0.2">
      <c r="B1760" s="151"/>
      <c r="D1760" s="152" t="s">
        <v>384</v>
      </c>
      <c r="E1760" s="153" t="s">
        <v>1</v>
      </c>
      <c r="F1760" s="154" t="s">
        <v>491</v>
      </c>
      <c r="H1760" s="155">
        <v>16</v>
      </c>
      <c r="I1760" s="156"/>
      <c r="L1760" s="151"/>
      <c r="M1760" s="157"/>
      <c r="T1760" s="158"/>
      <c r="AT1760" s="153" t="s">
        <v>384</v>
      </c>
      <c r="AU1760" s="153" t="s">
        <v>83</v>
      </c>
      <c r="AV1760" s="12" t="s">
        <v>85</v>
      </c>
      <c r="AW1760" s="12" t="s">
        <v>32</v>
      </c>
      <c r="AX1760" s="12" t="s">
        <v>76</v>
      </c>
      <c r="AY1760" s="153" t="s">
        <v>375</v>
      </c>
    </row>
    <row r="1761" spans="2:65" s="12" customFormat="1" ht="11.25" x14ac:dyDescent="0.2">
      <c r="B1761" s="151"/>
      <c r="D1761" s="152" t="s">
        <v>384</v>
      </c>
      <c r="E1761" s="153" t="s">
        <v>1</v>
      </c>
      <c r="F1761" s="154" t="s">
        <v>463</v>
      </c>
      <c r="H1761" s="155">
        <v>12</v>
      </c>
      <c r="I1761" s="156"/>
      <c r="L1761" s="151"/>
      <c r="M1761" s="157"/>
      <c r="T1761" s="158"/>
      <c r="AT1761" s="153" t="s">
        <v>384</v>
      </c>
      <c r="AU1761" s="153" t="s">
        <v>83</v>
      </c>
      <c r="AV1761" s="12" t="s">
        <v>85</v>
      </c>
      <c r="AW1761" s="12" t="s">
        <v>32</v>
      </c>
      <c r="AX1761" s="12" t="s">
        <v>76</v>
      </c>
      <c r="AY1761" s="153" t="s">
        <v>375</v>
      </c>
    </row>
    <row r="1762" spans="2:65" s="13" customFormat="1" ht="11.25" x14ac:dyDescent="0.2">
      <c r="B1762" s="159"/>
      <c r="D1762" s="152" t="s">
        <v>384</v>
      </c>
      <c r="E1762" s="160" t="s">
        <v>1</v>
      </c>
      <c r="F1762" s="161" t="s">
        <v>387</v>
      </c>
      <c r="H1762" s="162">
        <v>55</v>
      </c>
      <c r="I1762" s="163"/>
      <c r="L1762" s="159"/>
      <c r="M1762" s="164"/>
      <c r="T1762" s="165"/>
      <c r="AT1762" s="160" t="s">
        <v>384</v>
      </c>
      <c r="AU1762" s="160" t="s">
        <v>83</v>
      </c>
      <c r="AV1762" s="13" t="s">
        <v>382</v>
      </c>
      <c r="AW1762" s="13" t="s">
        <v>32</v>
      </c>
      <c r="AX1762" s="13" t="s">
        <v>83</v>
      </c>
      <c r="AY1762" s="160" t="s">
        <v>375</v>
      </c>
    </row>
    <row r="1763" spans="2:65" s="14" customFormat="1" ht="11.25" x14ac:dyDescent="0.2">
      <c r="B1763" s="166"/>
      <c r="D1763" s="152" t="s">
        <v>384</v>
      </c>
      <c r="E1763" s="167" t="s">
        <v>1</v>
      </c>
      <c r="F1763" s="168" t="s">
        <v>6189</v>
      </c>
      <c r="H1763" s="167" t="s">
        <v>1</v>
      </c>
      <c r="I1763" s="169"/>
      <c r="L1763" s="166"/>
      <c r="M1763" s="170"/>
      <c r="T1763" s="171"/>
      <c r="AT1763" s="167" t="s">
        <v>384</v>
      </c>
      <c r="AU1763" s="167" t="s">
        <v>83</v>
      </c>
      <c r="AV1763" s="14" t="s">
        <v>83</v>
      </c>
      <c r="AW1763" s="14" t="s">
        <v>32</v>
      </c>
      <c r="AX1763" s="14" t="s">
        <v>76</v>
      </c>
      <c r="AY1763" s="167" t="s">
        <v>375</v>
      </c>
    </row>
    <row r="1764" spans="2:65" s="1" customFormat="1" ht="24.2" customHeight="1" x14ac:dyDescent="0.2">
      <c r="B1764" s="32"/>
      <c r="C1764" s="179" t="s">
        <v>1748</v>
      </c>
      <c r="D1764" s="179" t="s">
        <v>657</v>
      </c>
      <c r="E1764" s="180" t="s">
        <v>3485</v>
      </c>
      <c r="F1764" s="181" t="s">
        <v>3486</v>
      </c>
      <c r="G1764" s="182" t="s">
        <v>631</v>
      </c>
      <c r="H1764" s="183">
        <v>2</v>
      </c>
      <c r="I1764" s="184"/>
      <c r="J1764" s="185">
        <f>ROUND(I1764*H1764,2)</f>
        <v>0</v>
      </c>
      <c r="K1764" s="181" t="s">
        <v>381</v>
      </c>
      <c r="L1764" s="186"/>
      <c r="M1764" s="187" t="s">
        <v>1</v>
      </c>
      <c r="N1764" s="188" t="s">
        <v>41</v>
      </c>
      <c r="P1764" s="147">
        <f>O1764*H1764</f>
        <v>0</v>
      </c>
      <c r="Q1764" s="147">
        <v>0</v>
      </c>
      <c r="R1764" s="147">
        <f>Q1764*H1764</f>
        <v>0</v>
      </c>
      <c r="S1764" s="147">
        <v>0</v>
      </c>
      <c r="T1764" s="148">
        <f>S1764*H1764</f>
        <v>0</v>
      </c>
      <c r="AR1764" s="149" t="s">
        <v>424</v>
      </c>
      <c r="AT1764" s="149" t="s">
        <v>657</v>
      </c>
      <c r="AU1764" s="149" t="s">
        <v>83</v>
      </c>
      <c r="AY1764" s="17" t="s">
        <v>375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83</v>
      </c>
      <c r="BK1764" s="150">
        <f>ROUND(I1764*H1764,2)</f>
        <v>0</v>
      </c>
      <c r="BL1764" s="17" t="s">
        <v>382</v>
      </c>
      <c r="BM1764" s="149" t="s">
        <v>6274</v>
      </c>
    </row>
    <row r="1765" spans="2:65" s="12" customFormat="1" ht="11.25" x14ac:dyDescent="0.2">
      <c r="B1765" s="151"/>
      <c r="D1765" s="152" t="s">
        <v>384</v>
      </c>
      <c r="E1765" s="153" t="s">
        <v>1</v>
      </c>
      <c r="F1765" s="154" t="s">
        <v>85</v>
      </c>
      <c r="H1765" s="155">
        <v>2</v>
      </c>
      <c r="I1765" s="156"/>
      <c r="L1765" s="151"/>
      <c r="M1765" s="157"/>
      <c r="T1765" s="158"/>
      <c r="AT1765" s="153" t="s">
        <v>384</v>
      </c>
      <c r="AU1765" s="153" t="s">
        <v>83</v>
      </c>
      <c r="AV1765" s="12" t="s">
        <v>85</v>
      </c>
      <c r="AW1765" s="12" t="s">
        <v>32</v>
      </c>
      <c r="AX1765" s="12" t="s">
        <v>83</v>
      </c>
      <c r="AY1765" s="153" t="s">
        <v>375</v>
      </c>
    </row>
    <row r="1766" spans="2:65" s="14" customFormat="1" ht="11.25" x14ac:dyDescent="0.2">
      <c r="B1766" s="166"/>
      <c r="D1766" s="152" t="s">
        <v>384</v>
      </c>
      <c r="E1766" s="167" t="s">
        <v>1</v>
      </c>
      <c r="F1766" s="168" t="s">
        <v>6189</v>
      </c>
      <c r="H1766" s="167" t="s">
        <v>1</v>
      </c>
      <c r="I1766" s="169"/>
      <c r="L1766" s="166"/>
      <c r="M1766" s="170"/>
      <c r="T1766" s="171"/>
      <c r="AT1766" s="167" t="s">
        <v>384</v>
      </c>
      <c r="AU1766" s="167" t="s">
        <v>83</v>
      </c>
      <c r="AV1766" s="14" t="s">
        <v>83</v>
      </c>
      <c r="AW1766" s="14" t="s">
        <v>32</v>
      </c>
      <c r="AX1766" s="14" t="s">
        <v>76</v>
      </c>
      <c r="AY1766" s="167" t="s">
        <v>375</v>
      </c>
    </row>
    <row r="1767" spans="2:65" s="1" customFormat="1" ht="24.2" customHeight="1" x14ac:dyDescent="0.2">
      <c r="B1767" s="32"/>
      <c r="C1767" s="179" t="s">
        <v>1752</v>
      </c>
      <c r="D1767" s="179" t="s">
        <v>657</v>
      </c>
      <c r="E1767" s="180" t="s">
        <v>6275</v>
      </c>
      <c r="F1767" s="181" t="s">
        <v>6276</v>
      </c>
      <c r="G1767" s="182" t="s">
        <v>631</v>
      </c>
      <c r="H1767" s="183">
        <v>1</v>
      </c>
      <c r="I1767" s="184"/>
      <c r="J1767" s="185">
        <f>ROUND(I1767*H1767,2)</f>
        <v>0</v>
      </c>
      <c r="K1767" s="181" t="s">
        <v>381</v>
      </c>
      <c r="L1767" s="186"/>
      <c r="M1767" s="187" t="s">
        <v>1</v>
      </c>
      <c r="N1767" s="188" t="s">
        <v>41</v>
      </c>
      <c r="P1767" s="147">
        <f>O1767*H1767</f>
        <v>0</v>
      </c>
      <c r="Q1767" s="147">
        <v>0</v>
      </c>
      <c r="R1767" s="147">
        <f>Q1767*H1767</f>
        <v>0</v>
      </c>
      <c r="S1767" s="147">
        <v>0</v>
      </c>
      <c r="T1767" s="148">
        <f>S1767*H1767</f>
        <v>0</v>
      </c>
      <c r="AR1767" s="149" t="s">
        <v>424</v>
      </c>
      <c r="AT1767" s="149" t="s">
        <v>657</v>
      </c>
      <c r="AU1767" s="149" t="s">
        <v>83</v>
      </c>
      <c r="AY1767" s="17" t="s">
        <v>375</v>
      </c>
      <c r="BE1767" s="150">
        <f>IF(N1767="základní",J1767,0)</f>
        <v>0</v>
      </c>
      <c r="BF1767" s="150">
        <f>IF(N1767="snížená",J1767,0)</f>
        <v>0</v>
      </c>
      <c r="BG1767" s="150">
        <f>IF(N1767="zákl. přenesená",J1767,0)</f>
        <v>0</v>
      </c>
      <c r="BH1767" s="150">
        <f>IF(N1767="sníž. přenesená",J1767,0)</f>
        <v>0</v>
      </c>
      <c r="BI1767" s="150">
        <f>IF(N1767="nulová",J1767,0)</f>
        <v>0</v>
      </c>
      <c r="BJ1767" s="17" t="s">
        <v>83</v>
      </c>
      <c r="BK1767" s="150">
        <f>ROUND(I1767*H1767,2)</f>
        <v>0</v>
      </c>
      <c r="BL1767" s="17" t="s">
        <v>382</v>
      </c>
      <c r="BM1767" s="149" t="s">
        <v>6277</v>
      </c>
    </row>
    <row r="1768" spans="2:65" s="12" customFormat="1" ht="11.25" x14ac:dyDescent="0.2">
      <c r="B1768" s="151"/>
      <c r="D1768" s="152" t="s">
        <v>384</v>
      </c>
      <c r="E1768" s="153" t="s">
        <v>1</v>
      </c>
      <c r="F1768" s="154" t="s">
        <v>83</v>
      </c>
      <c r="H1768" s="155">
        <v>1</v>
      </c>
      <c r="I1768" s="156"/>
      <c r="L1768" s="151"/>
      <c r="M1768" s="157"/>
      <c r="T1768" s="158"/>
      <c r="AT1768" s="153" t="s">
        <v>384</v>
      </c>
      <c r="AU1768" s="153" t="s">
        <v>83</v>
      </c>
      <c r="AV1768" s="12" t="s">
        <v>85</v>
      </c>
      <c r="AW1768" s="12" t="s">
        <v>32</v>
      </c>
      <c r="AX1768" s="12" t="s">
        <v>83</v>
      </c>
      <c r="AY1768" s="153" t="s">
        <v>375</v>
      </c>
    </row>
    <row r="1769" spans="2:65" s="14" customFormat="1" ht="11.25" x14ac:dyDescent="0.2">
      <c r="B1769" s="166"/>
      <c r="D1769" s="152" t="s">
        <v>384</v>
      </c>
      <c r="E1769" s="167" t="s">
        <v>1</v>
      </c>
      <c r="F1769" s="168" t="s">
        <v>6189</v>
      </c>
      <c r="H1769" s="167" t="s">
        <v>1</v>
      </c>
      <c r="I1769" s="169"/>
      <c r="L1769" s="166"/>
      <c r="M1769" s="170"/>
      <c r="T1769" s="171"/>
      <c r="AT1769" s="167" t="s">
        <v>384</v>
      </c>
      <c r="AU1769" s="167" t="s">
        <v>83</v>
      </c>
      <c r="AV1769" s="14" t="s">
        <v>83</v>
      </c>
      <c r="AW1769" s="14" t="s">
        <v>32</v>
      </c>
      <c r="AX1769" s="14" t="s">
        <v>76</v>
      </c>
      <c r="AY1769" s="167" t="s">
        <v>375</v>
      </c>
    </row>
    <row r="1770" spans="2:65" s="1" customFormat="1" ht="16.5" customHeight="1" x14ac:dyDescent="0.2">
      <c r="B1770" s="32"/>
      <c r="C1770" s="179" t="s">
        <v>1756</v>
      </c>
      <c r="D1770" s="179" t="s">
        <v>657</v>
      </c>
      <c r="E1770" s="180" t="s">
        <v>3488</v>
      </c>
      <c r="F1770" s="181" t="s">
        <v>3489</v>
      </c>
      <c r="G1770" s="182" t="s">
        <v>631</v>
      </c>
      <c r="H1770" s="183">
        <v>3</v>
      </c>
      <c r="I1770" s="184"/>
      <c r="J1770" s="185">
        <f>ROUND(I1770*H1770,2)</f>
        <v>0</v>
      </c>
      <c r="K1770" s="181" t="s">
        <v>381</v>
      </c>
      <c r="L1770" s="186"/>
      <c r="M1770" s="187" t="s">
        <v>1</v>
      </c>
      <c r="N1770" s="188" t="s">
        <v>41</v>
      </c>
      <c r="P1770" s="147">
        <f>O1770*H1770</f>
        <v>0</v>
      </c>
      <c r="Q1770" s="147">
        <v>0</v>
      </c>
      <c r="R1770" s="147">
        <f>Q1770*H1770</f>
        <v>0</v>
      </c>
      <c r="S1770" s="147">
        <v>0</v>
      </c>
      <c r="T1770" s="148">
        <f>S1770*H1770</f>
        <v>0</v>
      </c>
      <c r="AR1770" s="149" t="s">
        <v>424</v>
      </c>
      <c r="AT1770" s="149" t="s">
        <v>657</v>
      </c>
      <c r="AU1770" s="149" t="s">
        <v>83</v>
      </c>
      <c r="AY1770" s="17" t="s">
        <v>375</v>
      </c>
      <c r="BE1770" s="150">
        <f>IF(N1770="základní",J1770,0)</f>
        <v>0</v>
      </c>
      <c r="BF1770" s="150">
        <f>IF(N1770="snížená",J1770,0)</f>
        <v>0</v>
      </c>
      <c r="BG1770" s="150">
        <f>IF(N1770="zákl. přenesená",J1770,0)</f>
        <v>0</v>
      </c>
      <c r="BH1770" s="150">
        <f>IF(N1770="sníž. přenesená",J1770,0)</f>
        <v>0</v>
      </c>
      <c r="BI1770" s="150">
        <f>IF(N1770="nulová",J1770,0)</f>
        <v>0</v>
      </c>
      <c r="BJ1770" s="17" t="s">
        <v>83</v>
      </c>
      <c r="BK1770" s="150">
        <f>ROUND(I1770*H1770,2)</f>
        <v>0</v>
      </c>
      <c r="BL1770" s="17" t="s">
        <v>382</v>
      </c>
      <c r="BM1770" s="149" t="s">
        <v>6278</v>
      </c>
    </row>
    <row r="1771" spans="2:65" s="12" customFormat="1" ht="11.25" x14ac:dyDescent="0.2">
      <c r="B1771" s="151"/>
      <c r="D1771" s="152" t="s">
        <v>384</v>
      </c>
      <c r="E1771" s="153" t="s">
        <v>1</v>
      </c>
      <c r="F1771" s="154" t="s">
        <v>93</v>
      </c>
      <c r="H1771" s="155">
        <v>3</v>
      </c>
      <c r="I1771" s="156"/>
      <c r="L1771" s="151"/>
      <c r="M1771" s="157"/>
      <c r="T1771" s="158"/>
      <c r="AT1771" s="153" t="s">
        <v>384</v>
      </c>
      <c r="AU1771" s="153" t="s">
        <v>83</v>
      </c>
      <c r="AV1771" s="12" t="s">
        <v>85</v>
      </c>
      <c r="AW1771" s="12" t="s">
        <v>32</v>
      </c>
      <c r="AX1771" s="12" t="s">
        <v>83</v>
      </c>
      <c r="AY1771" s="153" t="s">
        <v>375</v>
      </c>
    </row>
    <row r="1772" spans="2:65" s="14" customFormat="1" ht="11.25" x14ac:dyDescent="0.2">
      <c r="B1772" s="166"/>
      <c r="D1772" s="152" t="s">
        <v>384</v>
      </c>
      <c r="E1772" s="167" t="s">
        <v>1</v>
      </c>
      <c r="F1772" s="168" t="s">
        <v>6189</v>
      </c>
      <c r="H1772" s="167" t="s">
        <v>1</v>
      </c>
      <c r="I1772" s="169"/>
      <c r="L1772" s="166"/>
      <c r="M1772" s="170"/>
      <c r="T1772" s="171"/>
      <c r="AT1772" s="167" t="s">
        <v>384</v>
      </c>
      <c r="AU1772" s="167" t="s">
        <v>83</v>
      </c>
      <c r="AV1772" s="14" t="s">
        <v>83</v>
      </c>
      <c r="AW1772" s="14" t="s">
        <v>32</v>
      </c>
      <c r="AX1772" s="14" t="s">
        <v>76</v>
      </c>
      <c r="AY1772" s="167" t="s">
        <v>375</v>
      </c>
    </row>
    <row r="1773" spans="2:65" s="1" customFormat="1" ht="21.75" customHeight="1" x14ac:dyDescent="0.2">
      <c r="B1773" s="32"/>
      <c r="C1773" s="179" t="s">
        <v>1760</v>
      </c>
      <c r="D1773" s="179" t="s">
        <v>657</v>
      </c>
      <c r="E1773" s="180" t="s">
        <v>6279</v>
      </c>
      <c r="F1773" s="181" t="s">
        <v>6280</v>
      </c>
      <c r="G1773" s="182" t="s">
        <v>631</v>
      </c>
      <c r="H1773" s="183">
        <v>8</v>
      </c>
      <c r="I1773" s="184"/>
      <c r="J1773" s="185">
        <f>ROUND(I1773*H1773,2)</f>
        <v>0</v>
      </c>
      <c r="K1773" s="181" t="s">
        <v>381</v>
      </c>
      <c r="L1773" s="186"/>
      <c r="M1773" s="187" t="s">
        <v>1</v>
      </c>
      <c r="N1773" s="188" t="s">
        <v>41</v>
      </c>
      <c r="P1773" s="147">
        <f>O1773*H1773</f>
        <v>0</v>
      </c>
      <c r="Q1773" s="147">
        <v>0</v>
      </c>
      <c r="R1773" s="147">
        <f>Q1773*H1773</f>
        <v>0</v>
      </c>
      <c r="S1773" s="147">
        <v>0</v>
      </c>
      <c r="T1773" s="148">
        <f>S1773*H1773</f>
        <v>0</v>
      </c>
      <c r="AR1773" s="149" t="s">
        <v>424</v>
      </c>
      <c r="AT1773" s="149" t="s">
        <v>657</v>
      </c>
      <c r="AU1773" s="149" t="s">
        <v>83</v>
      </c>
      <c r="AY1773" s="17" t="s">
        <v>375</v>
      </c>
      <c r="BE1773" s="150">
        <f>IF(N1773="základní",J1773,0)</f>
        <v>0</v>
      </c>
      <c r="BF1773" s="150">
        <f>IF(N1773="snížená",J1773,0)</f>
        <v>0</v>
      </c>
      <c r="BG1773" s="150">
        <f>IF(N1773="zákl. přenesená",J1773,0)</f>
        <v>0</v>
      </c>
      <c r="BH1773" s="150">
        <f>IF(N1773="sníž. přenesená",J1773,0)</f>
        <v>0</v>
      </c>
      <c r="BI1773" s="150">
        <f>IF(N1773="nulová",J1773,0)</f>
        <v>0</v>
      </c>
      <c r="BJ1773" s="17" t="s">
        <v>83</v>
      </c>
      <c r="BK1773" s="150">
        <f>ROUND(I1773*H1773,2)</f>
        <v>0</v>
      </c>
      <c r="BL1773" s="17" t="s">
        <v>382</v>
      </c>
      <c r="BM1773" s="149" t="s">
        <v>6281</v>
      </c>
    </row>
    <row r="1774" spans="2:65" s="12" customFormat="1" ht="11.25" x14ac:dyDescent="0.2">
      <c r="B1774" s="151"/>
      <c r="D1774" s="152" t="s">
        <v>384</v>
      </c>
      <c r="E1774" s="153" t="s">
        <v>1</v>
      </c>
      <c r="F1774" s="154" t="s">
        <v>85</v>
      </c>
      <c r="H1774" s="155">
        <v>2</v>
      </c>
      <c r="I1774" s="156"/>
      <c r="L1774" s="151"/>
      <c r="M1774" s="157"/>
      <c r="T1774" s="158"/>
      <c r="AT1774" s="153" t="s">
        <v>384</v>
      </c>
      <c r="AU1774" s="153" t="s">
        <v>83</v>
      </c>
      <c r="AV1774" s="12" t="s">
        <v>85</v>
      </c>
      <c r="AW1774" s="12" t="s">
        <v>32</v>
      </c>
      <c r="AX1774" s="12" t="s">
        <v>76</v>
      </c>
      <c r="AY1774" s="153" t="s">
        <v>375</v>
      </c>
    </row>
    <row r="1775" spans="2:65" s="12" customFormat="1" ht="11.25" x14ac:dyDescent="0.2">
      <c r="B1775" s="151"/>
      <c r="D1775" s="152" t="s">
        <v>384</v>
      </c>
      <c r="E1775" s="153" t="s">
        <v>1</v>
      </c>
      <c r="F1775" s="154" t="s">
        <v>85</v>
      </c>
      <c r="H1775" s="155">
        <v>2</v>
      </c>
      <c r="I1775" s="156"/>
      <c r="L1775" s="151"/>
      <c r="M1775" s="157"/>
      <c r="T1775" s="158"/>
      <c r="AT1775" s="153" t="s">
        <v>384</v>
      </c>
      <c r="AU1775" s="153" t="s">
        <v>83</v>
      </c>
      <c r="AV1775" s="12" t="s">
        <v>85</v>
      </c>
      <c r="AW1775" s="12" t="s">
        <v>32</v>
      </c>
      <c r="AX1775" s="12" t="s">
        <v>76</v>
      </c>
      <c r="AY1775" s="153" t="s">
        <v>375</v>
      </c>
    </row>
    <row r="1776" spans="2:65" s="12" customFormat="1" ht="11.25" x14ac:dyDescent="0.2">
      <c r="B1776" s="151"/>
      <c r="D1776" s="152" t="s">
        <v>384</v>
      </c>
      <c r="E1776" s="153" t="s">
        <v>1</v>
      </c>
      <c r="F1776" s="154" t="s">
        <v>85</v>
      </c>
      <c r="H1776" s="155">
        <v>2</v>
      </c>
      <c r="I1776" s="156"/>
      <c r="L1776" s="151"/>
      <c r="M1776" s="157"/>
      <c r="T1776" s="158"/>
      <c r="AT1776" s="153" t="s">
        <v>384</v>
      </c>
      <c r="AU1776" s="153" t="s">
        <v>83</v>
      </c>
      <c r="AV1776" s="12" t="s">
        <v>85</v>
      </c>
      <c r="AW1776" s="12" t="s">
        <v>32</v>
      </c>
      <c r="AX1776" s="12" t="s">
        <v>76</v>
      </c>
      <c r="AY1776" s="153" t="s">
        <v>375</v>
      </c>
    </row>
    <row r="1777" spans="2:65" s="12" customFormat="1" ht="11.25" x14ac:dyDescent="0.2">
      <c r="B1777" s="151"/>
      <c r="D1777" s="152" t="s">
        <v>384</v>
      </c>
      <c r="E1777" s="153" t="s">
        <v>1</v>
      </c>
      <c r="F1777" s="154" t="s">
        <v>85</v>
      </c>
      <c r="H1777" s="155">
        <v>2</v>
      </c>
      <c r="I1777" s="156"/>
      <c r="L1777" s="151"/>
      <c r="M1777" s="157"/>
      <c r="T1777" s="158"/>
      <c r="AT1777" s="153" t="s">
        <v>384</v>
      </c>
      <c r="AU1777" s="153" t="s">
        <v>83</v>
      </c>
      <c r="AV1777" s="12" t="s">
        <v>85</v>
      </c>
      <c r="AW1777" s="12" t="s">
        <v>32</v>
      </c>
      <c r="AX1777" s="12" t="s">
        <v>76</v>
      </c>
      <c r="AY1777" s="153" t="s">
        <v>375</v>
      </c>
    </row>
    <row r="1778" spans="2:65" s="13" customFormat="1" ht="11.25" x14ac:dyDescent="0.2">
      <c r="B1778" s="159"/>
      <c r="D1778" s="152" t="s">
        <v>384</v>
      </c>
      <c r="E1778" s="160" t="s">
        <v>1</v>
      </c>
      <c r="F1778" s="161" t="s">
        <v>387</v>
      </c>
      <c r="H1778" s="162">
        <v>8</v>
      </c>
      <c r="I1778" s="163"/>
      <c r="L1778" s="159"/>
      <c r="M1778" s="164"/>
      <c r="T1778" s="165"/>
      <c r="AT1778" s="160" t="s">
        <v>384</v>
      </c>
      <c r="AU1778" s="160" t="s">
        <v>83</v>
      </c>
      <c r="AV1778" s="13" t="s">
        <v>382</v>
      </c>
      <c r="AW1778" s="13" t="s">
        <v>32</v>
      </c>
      <c r="AX1778" s="13" t="s">
        <v>83</v>
      </c>
      <c r="AY1778" s="160" t="s">
        <v>375</v>
      </c>
    </row>
    <row r="1779" spans="2:65" s="14" customFormat="1" ht="11.25" x14ac:dyDescent="0.2">
      <c r="B1779" s="166"/>
      <c r="D1779" s="152" t="s">
        <v>384</v>
      </c>
      <c r="E1779" s="167" t="s">
        <v>1</v>
      </c>
      <c r="F1779" s="168" t="s">
        <v>6189</v>
      </c>
      <c r="H1779" s="167" t="s">
        <v>1</v>
      </c>
      <c r="I1779" s="169"/>
      <c r="L1779" s="166"/>
      <c r="M1779" s="170"/>
      <c r="T1779" s="171"/>
      <c r="AT1779" s="167" t="s">
        <v>384</v>
      </c>
      <c r="AU1779" s="167" t="s">
        <v>83</v>
      </c>
      <c r="AV1779" s="14" t="s">
        <v>83</v>
      </c>
      <c r="AW1779" s="14" t="s">
        <v>32</v>
      </c>
      <c r="AX1779" s="14" t="s">
        <v>76</v>
      </c>
      <c r="AY1779" s="167" t="s">
        <v>375</v>
      </c>
    </row>
    <row r="1780" spans="2:65" s="1" customFormat="1" ht="16.5" customHeight="1" x14ac:dyDescent="0.2">
      <c r="B1780" s="32"/>
      <c r="C1780" s="179" t="s">
        <v>1765</v>
      </c>
      <c r="D1780" s="179" t="s">
        <v>657</v>
      </c>
      <c r="E1780" s="180" t="s">
        <v>6282</v>
      </c>
      <c r="F1780" s="181" t="s">
        <v>6283</v>
      </c>
      <c r="G1780" s="182" t="s">
        <v>631</v>
      </c>
      <c r="H1780" s="183">
        <v>1</v>
      </c>
      <c r="I1780" s="184"/>
      <c r="J1780" s="185">
        <f>ROUND(I1780*H1780,2)</f>
        <v>0</v>
      </c>
      <c r="K1780" s="181" t="s">
        <v>381</v>
      </c>
      <c r="L1780" s="186"/>
      <c r="M1780" s="187" t="s">
        <v>1</v>
      </c>
      <c r="N1780" s="188" t="s">
        <v>41</v>
      </c>
      <c r="P1780" s="147">
        <f>O1780*H1780</f>
        <v>0</v>
      </c>
      <c r="Q1780" s="147">
        <v>0</v>
      </c>
      <c r="R1780" s="147">
        <f>Q1780*H1780</f>
        <v>0</v>
      </c>
      <c r="S1780" s="147">
        <v>0</v>
      </c>
      <c r="T1780" s="148">
        <f>S1780*H1780</f>
        <v>0</v>
      </c>
      <c r="AR1780" s="149" t="s">
        <v>424</v>
      </c>
      <c r="AT1780" s="149" t="s">
        <v>657</v>
      </c>
      <c r="AU1780" s="149" t="s">
        <v>83</v>
      </c>
      <c r="AY1780" s="17" t="s">
        <v>375</v>
      </c>
      <c r="BE1780" s="150">
        <f>IF(N1780="základní",J1780,0)</f>
        <v>0</v>
      </c>
      <c r="BF1780" s="150">
        <f>IF(N1780="snížená",J1780,0)</f>
        <v>0</v>
      </c>
      <c r="BG1780" s="150">
        <f>IF(N1780="zákl. přenesená",J1780,0)</f>
        <v>0</v>
      </c>
      <c r="BH1780" s="150">
        <f>IF(N1780="sníž. přenesená",J1780,0)</f>
        <v>0</v>
      </c>
      <c r="BI1780" s="150">
        <f>IF(N1780="nulová",J1780,0)</f>
        <v>0</v>
      </c>
      <c r="BJ1780" s="17" t="s">
        <v>83</v>
      </c>
      <c r="BK1780" s="150">
        <f>ROUND(I1780*H1780,2)</f>
        <v>0</v>
      </c>
      <c r="BL1780" s="17" t="s">
        <v>382</v>
      </c>
      <c r="BM1780" s="149" t="s">
        <v>6284</v>
      </c>
    </row>
    <row r="1781" spans="2:65" s="12" customFormat="1" ht="11.25" x14ac:dyDescent="0.2">
      <c r="B1781" s="151"/>
      <c r="D1781" s="152" t="s">
        <v>384</v>
      </c>
      <c r="E1781" s="153" t="s">
        <v>1</v>
      </c>
      <c r="F1781" s="154" t="s">
        <v>83</v>
      </c>
      <c r="H1781" s="155">
        <v>1</v>
      </c>
      <c r="I1781" s="156"/>
      <c r="L1781" s="151"/>
      <c r="M1781" s="157"/>
      <c r="T1781" s="158"/>
      <c r="AT1781" s="153" t="s">
        <v>384</v>
      </c>
      <c r="AU1781" s="153" t="s">
        <v>83</v>
      </c>
      <c r="AV1781" s="12" t="s">
        <v>85</v>
      </c>
      <c r="AW1781" s="12" t="s">
        <v>32</v>
      </c>
      <c r="AX1781" s="12" t="s">
        <v>83</v>
      </c>
      <c r="AY1781" s="153" t="s">
        <v>375</v>
      </c>
    </row>
    <row r="1782" spans="2:65" s="14" customFormat="1" ht="11.25" x14ac:dyDescent="0.2">
      <c r="B1782" s="166"/>
      <c r="D1782" s="152" t="s">
        <v>384</v>
      </c>
      <c r="E1782" s="167" t="s">
        <v>1</v>
      </c>
      <c r="F1782" s="168" t="s">
        <v>6189</v>
      </c>
      <c r="H1782" s="167" t="s">
        <v>1</v>
      </c>
      <c r="I1782" s="169"/>
      <c r="L1782" s="166"/>
      <c r="M1782" s="170"/>
      <c r="T1782" s="171"/>
      <c r="AT1782" s="167" t="s">
        <v>384</v>
      </c>
      <c r="AU1782" s="167" t="s">
        <v>83</v>
      </c>
      <c r="AV1782" s="14" t="s">
        <v>83</v>
      </c>
      <c r="AW1782" s="14" t="s">
        <v>32</v>
      </c>
      <c r="AX1782" s="14" t="s">
        <v>76</v>
      </c>
      <c r="AY1782" s="167" t="s">
        <v>375</v>
      </c>
    </row>
    <row r="1783" spans="2:65" s="1" customFormat="1" ht="16.5" customHeight="1" x14ac:dyDescent="0.2">
      <c r="B1783" s="32"/>
      <c r="C1783" s="179" t="s">
        <v>1769</v>
      </c>
      <c r="D1783" s="179" t="s">
        <v>657</v>
      </c>
      <c r="E1783" s="180" t="s">
        <v>3491</v>
      </c>
      <c r="F1783" s="181" t="s">
        <v>3492</v>
      </c>
      <c r="G1783" s="182" t="s">
        <v>631</v>
      </c>
      <c r="H1783" s="183">
        <v>2</v>
      </c>
      <c r="I1783" s="184"/>
      <c r="J1783" s="185">
        <f>ROUND(I1783*H1783,2)</f>
        <v>0</v>
      </c>
      <c r="K1783" s="181" t="s">
        <v>381</v>
      </c>
      <c r="L1783" s="186"/>
      <c r="M1783" s="187" t="s">
        <v>1</v>
      </c>
      <c r="N1783" s="188" t="s">
        <v>41</v>
      </c>
      <c r="P1783" s="147">
        <f>O1783*H1783</f>
        <v>0</v>
      </c>
      <c r="Q1783" s="147">
        <v>0</v>
      </c>
      <c r="R1783" s="147">
        <f>Q1783*H1783</f>
        <v>0</v>
      </c>
      <c r="S1783" s="147">
        <v>0</v>
      </c>
      <c r="T1783" s="148">
        <f>S1783*H1783</f>
        <v>0</v>
      </c>
      <c r="AR1783" s="149" t="s">
        <v>424</v>
      </c>
      <c r="AT1783" s="149" t="s">
        <v>657</v>
      </c>
      <c r="AU1783" s="149" t="s">
        <v>83</v>
      </c>
      <c r="AY1783" s="17" t="s">
        <v>375</v>
      </c>
      <c r="BE1783" s="150">
        <f>IF(N1783="základní",J1783,0)</f>
        <v>0</v>
      </c>
      <c r="BF1783" s="150">
        <f>IF(N1783="snížená",J1783,0)</f>
        <v>0</v>
      </c>
      <c r="BG1783" s="150">
        <f>IF(N1783="zákl. přenesená",J1783,0)</f>
        <v>0</v>
      </c>
      <c r="BH1783" s="150">
        <f>IF(N1783="sníž. přenesená",J1783,0)</f>
        <v>0</v>
      </c>
      <c r="BI1783" s="150">
        <f>IF(N1783="nulová",J1783,0)</f>
        <v>0</v>
      </c>
      <c r="BJ1783" s="17" t="s">
        <v>83</v>
      </c>
      <c r="BK1783" s="150">
        <f>ROUND(I1783*H1783,2)</f>
        <v>0</v>
      </c>
      <c r="BL1783" s="17" t="s">
        <v>382</v>
      </c>
      <c r="BM1783" s="149" t="s">
        <v>6285</v>
      </c>
    </row>
    <row r="1784" spans="2:65" s="12" customFormat="1" ht="11.25" x14ac:dyDescent="0.2">
      <c r="B1784" s="151"/>
      <c r="D1784" s="152" t="s">
        <v>384</v>
      </c>
      <c r="E1784" s="153" t="s">
        <v>1</v>
      </c>
      <c r="F1784" s="154" t="s">
        <v>85</v>
      </c>
      <c r="H1784" s="155">
        <v>2</v>
      </c>
      <c r="I1784" s="156"/>
      <c r="L1784" s="151"/>
      <c r="M1784" s="157"/>
      <c r="T1784" s="158"/>
      <c r="AT1784" s="153" t="s">
        <v>384</v>
      </c>
      <c r="AU1784" s="153" t="s">
        <v>83</v>
      </c>
      <c r="AV1784" s="12" t="s">
        <v>85</v>
      </c>
      <c r="AW1784" s="12" t="s">
        <v>32</v>
      </c>
      <c r="AX1784" s="12" t="s">
        <v>76</v>
      </c>
      <c r="AY1784" s="153" t="s">
        <v>375</v>
      </c>
    </row>
    <row r="1785" spans="2:65" s="13" customFormat="1" ht="11.25" x14ac:dyDescent="0.2">
      <c r="B1785" s="159"/>
      <c r="D1785" s="152" t="s">
        <v>384</v>
      </c>
      <c r="E1785" s="160" t="s">
        <v>1</v>
      </c>
      <c r="F1785" s="161" t="s">
        <v>387</v>
      </c>
      <c r="H1785" s="162">
        <v>2</v>
      </c>
      <c r="I1785" s="163"/>
      <c r="L1785" s="159"/>
      <c r="M1785" s="164"/>
      <c r="T1785" s="165"/>
      <c r="AT1785" s="160" t="s">
        <v>384</v>
      </c>
      <c r="AU1785" s="160" t="s">
        <v>83</v>
      </c>
      <c r="AV1785" s="13" t="s">
        <v>382</v>
      </c>
      <c r="AW1785" s="13" t="s">
        <v>32</v>
      </c>
      <c r="AX1785" s="13" t="s">
        <v>83</v>
      </c>
      <c r="AY1785" s="160" t="s">
        <v>375</v>
      </c>
    </row>
    <row r="1786" spans="2:65" s="14" customFormat="1" ht="11.25" x14ac:dyDescent="0.2">
      <c r="B1786" s="166"/>
      <c r="D1786" s="152" t="s">
        <v>384</v>
      </c>
      <c r="E1786" s="167" t="s">
        <v>1</v>
      </c>
      <c r="F1786" s="168" t="s">
        <v>3301</v>
      </c>
      <c r="H1786" s="167" t="s">
        <v>1</v>
      </c>
      <c r="I1786" s="169"/>
      <c r="L1786" s="166"/>
      <c r="M1786" s="170"/>
      <c r="T1786" s="171"/>
      <c r="AT1786" s="167" t="s">
        <v>384</v>
      </c>
      <c r="AU1786" s="167" t="s">
        <v>83</v>
      </c>
      <c r="AV1786" s="14" t="s">
        <v>83</v>
      </c>
      <c r="AW1786" s="14" t="s">
        <v>32</v>
      </c>
      <c r="AX1786" s="14" t="s">
        <v>76</v>
      </c>
      <c r="AY1786" s="167" t="s">
        <v>375</v>
      </c>
    </row>
    <row r="1787" spans="2:65" s="1" customFormat="1" ht="16.5" customHeight="1" x14ac:dyDescent="0.2">
      <c r="B1787" s="32"/>
      <c r="C1787" s="179" t="s">
        <v>1773</v>
      </c>
      <c r="D1787" s="179" t="s">
        <v>657</v>
      </c>
      <c r="E1787" s="180" t="s">
        <v>3494</v>
      </c>
      <c r="F1787" s="181" t="s">
        <v>3495</v>
      </c>
      <c r="G1787" s="182" t="s">
        <v>631</v>
      </c>
      <c r="H1787" s="183">
        <v>1</v>
      </c>
      <c r="I1787" s="184"/>
      <c r="J1787" s="185">
        <f>ROUND(I1787*H1787,2)</f>
        <v>0</v>
      </c>
      <c r="K1787" s="181" t="s">
        <v>381</v>
      </c>
      <c r="L1787" s="186"/>
      <c r="M1787" s="187" t="s">
        <v>1</v>
      </c>
      <c r="N1787" s="188" t="s">
        <v>41</v>
      </c>
      <c r="P1787" s="147">
        <f>O1787*H1787</f>
        <v>0</v>
      </c>
      <c r="Q1787" s="147">
        <v>0</v>
      </c>
      <c r="R1787" s="147">
        <f>Q1787*H1787</f>
        <v>0</v>
      </c>
      <c r="S1787" s="147">
        <v>0</v>
      </c>
      <c r="T1787" s="148">
        <f>S1787*H1787</f>
        <v>0</v>
      </c>
      <c r="AR1787" s="149" t="s">
        <v>424</v>
      </c>
      <c r="AT1787" s="149" t="s">
        <v>657</v>
      </c>
      <c r="AU1787" s="149" t="s">
        <v>83</v>
      </c>
      <c r="AY1787" s="17" t="s">
        <v>375</v>
      </c>
      <c r="BE1787" s="150">
        <f>IF(N1787="základní",J1787,0)</f>
        <v>0</v>
      </c>
      <c r="BF1787" s="150">
        <f>IF(N1787="snížená",J1787,0)</f>
        <v>0</v>
      </c>
      <c r="BG1787" s="150">
        <f>IF(N1787="zákl. přenesená",J1787,0)</f>
        <v>0</v>
      </c>
      <c r="BH1787" s="150">
        <f>IF(N1787="sníž. přenesená",J1787,0)</f>
        <v>0</v>
      </c>
      <c r="BI1787" s="150">
        <f>IF(N1787="nulová",J1787,0)</f>
        <v>0</v>
      </c>
      <c r="BJ1787" s="17" t="s">
        <v>83</v>
      </c>
      <c r="BK1787" s="150">
        <f>ROUND(I1787*H1787,2)</f>
        <v>0</v>
      </c>
      <c r="BL1787" s="17" t="s">
        <v>382</v>
      </c>
      <c r="BM1787" s="149" t="s">
        <v>6286</v>
      </c>
    </row>
    <row r="1788" spans="2:65" s="12" customFormat="1" ht="11.25" x14ac:dyDescent="0.2">
      <c r="B1788" s="151"/>
      <c r="D1788" s="152" t="s">
        <v>384</v>
      </c>
      <c r="E1788" s="153" t="s">
        <v>1</v>
      </c>
      <c r="F1788" s="154" t="s">
        <v>83</v>
      </c>
      <c r="H1788" s="155">
        <v>1</v>
      </c>
      <c r="I1788" s="156"/>
      <c r="L1788" s="151"/>
      <c r="M1788" s="157"/>
      <c r="T1788" s="158"/>
      <c r="AT1788" s="153" t="s">
        <v>384</v>
      </c>
      <c r="AU1788" s="153" t="s">
        <v>83</v>
      </c>
      <c r="AV1788" s="12" t="s">
        <v>85</v>
      </c>
      <c r="AW1788" s="12" t="s">
        <v>32</v>
      </c>
      <c r="AX1788" s="12" t="s">
        <v>83</v>
      </c>
      <c r="AY1788" s="153" t="s">
        <v>375</v>
      </c>
    </row>
    <row r="1789" spans="2:65" s="14" customFormat="1" ht="11.25" x14ac:dyDescent="0.2">
      <c r="B1789" s="166"/>
      <c r="D1789" s="152" t="s">
        <v>384</v>
      </c>
      <c r="E1789" s="167" t="s">
        <v>1</v>
      </c>
      <c r="F1789" s="168" t="s">
        <v>6189</v>
      </c>
      <c r="H1789" s="167" t="s">
        <v>1</v>
      </c>
      <c r="I1789" s="169"/>
      <c r="L1789" s="166"/>
      <c r="M1789" s="170"/>
      <c r="T1789" s="171"/>
      <c r="AT1789" s="167" t="s">
        <v>384</v>
      </c>
      <c r="AU1789" s="167" t="s">
        <v>83</v>
      </c>
      <c r="AV1789" s="14" t="s">
        <v>83</v>
      </c>
      <c r="AW1789" s="14" t="s">
        <v>32</v>
      </c>
      <c r="AX1789" s="14" t="s">
        <v>76</v>
      </c>
      <c r="AY1789" s="167" t="s">
        <v>375</v>
      </c>
    </row>
    <row r="1790" spans="2:65" s="1" customFormat="1" ht="33" customHeight="1" x14ac:dyDescent="0.2">
      <c r="B1790" s="32"/>
      <c r="C1790" s="179" t="s">
        <v>1777</v>
      </c>
      <c r="D1790" s="179" t="s">
        <v>657</v>
      </c>
      <c r="E1790" s="180" t="s">
        <v>6287</v>
      </c>
      <c r="F1790" s="181" t="s">
        <v>2977</v>
      </c>
      <c r="G1790" s="182" t="s">
        <v>631</v>
      </c>
      <c r="H1790" s="183">
        <v>36</v>
      </c>
      <c r="I1790" s="184"/>
      <c r="J1790" s="185">
        <f>ROUND(I1790*H1790,2)</f>
        <v>0</v>
      </c>
      <c r="K1790" s="181" t="s">
        <v>381</v>
      </c>
      <c r="L1790" s="186"/>
      <c r="M1790" s="187" t="s">
        <v>1</v>
      </c>
      <c r="N1790" s="188" t="s">
        <v>41</v>
      </c>
      <c r="P1790" s="147">
        <f>O1790*H1790</f>
        <v>0</v>
      </c>
      <c r="Q1790" s="147">
        <v>0</v>
      </c>
      <c r="R1790" s="147">
        <f>Q1790*H1790</f>
        <v>0</v>
      </c>
      <c r="S1790" s="147">
        <v>0</v>
      </c>
      <c r="T1790" s="148">
        <f>S1790*H1790</f>
        <v>0</v>
      </c>
      <c r="AR1790" s="149" t="s">
        <v>424</v>
      </c>
      <c r="AT1790" s="149" t="s">
        <v>657</v>
      </c>
      <c r="AU1790" s="149" t="s">
        <v>83</v>
      </c>
      <c r="AY1790" s="17" t="s">
        <v>375</v>
      </c>
      <c r="BE1790" s="150">
        <f>IF(N1790="základní",J1790,0)</f>
        <v>0</v>
      </c>
      <c r="BF1790" s="150">
        <f>IF(N1790="snížená",J1790,0)</f>
        <v>0</v>
      </c>
      <c r="BG1790" s="150">
        <f>IF(N1790="zákl. přenesená",J1790,0)</f>
        <v>0</v>
      </c>
      <c r="BH1790" s="150">
        <f>IF(N1790="sníž. přenesená",J1790,0)</f>
        <v>0</v>
      </c>
      <c r="BI1790" s="150">
        <f>IF(N1790="nulová",J1790,0)</f>
        <v>0</v>
      </c>
      <c r="BJ1790" s="17" t="s">
        <v>83</v>
      </c>
      <c r="BK1790" s="150">
        <f>ROUND(I1790*H1790,2)</f>
        <v>0</v>
      </c>
      <c r="BL1790" s="17" t="s">
        <v>382</v>
      </c>
      <c r="BM1790" s="149" t="s">
        <v>6288</v>
      </c>
    </row>
    <row r="1791" spans="2:65" s="12" customFormat="1" ht="11.25" x14ac:dyDescent="0.2">
      <c r="B1791" s="151"/>
      <c r="D1791" s="152" t="s">
        <v>384</v>
      </c>
      <c r="E1791" s="153" t="s">
        <v>1</v>
      </c>
      <c r="F1791" s="154" t="s">
        <v>85</v>
      </c>
      <c r="H1791" s="155">
        <v>2</v>
      </c>
      <c r="I1791" s="156"/>
      <c r="L1791" s="151"/>
      <c r="M1791" s="157"/>
      <c r="T1791" s="158"/>
      <c r="AT1791" s="153" t="s">
        <v>384</v>
      </c>
      <c r="AU1791" s="153" t="s">
        <v>83</v>
      </c>
      <c r="AV1791" s="12" t="s">
        <v>85</v>
      </c>
      <c r="AW1791" s="12" t="s">
        <v>32</v>
      </c>
      <c r="AX1791" s="12" t="s">
        <v>76</v>
      </c>
      <c r="AY1791" s="153" t="s">
        <v>375</v>
      </c>
    </row>
    <row r="1792" spans="2:65" s="12" customFormat="1" ht="11.25" x14ac:dyDescent="0.2">
      <c r="B1792" s="151"/>
      <c r="D1792" s="152" t="s">
        <v>384</v>
      </c>
      <c r="E1792" s="153" t="s">
        <v>1</v>
      </c>
      <c r="F1792" s="154" t="s">
        <v>93</v>
      </c>
      <c r="H1792" s="155">
        <v>3</v>
      </c>
      <c r="I1792" s="156"/>
      <c r="L1792" s="151"/>
      <c r="M1792" s="157"/>
      <c r="T1792" s="158"/>
      <c r="AT1792" s="153" t="s">
        <v>384</v>
      </c>
      <c r="AU1792" s="153" t="s">
        <v>83</v>
      </c>
      <c r="AV1792" s="12" t="s">
        <v>85</v>
      </c>
      <c r="AW1792" s="12" t="s">
        <v>32</v>
      </c>
      <c r="AX1792" s="12" t="s">
        <v>76</v>
      </c>
      <c r="AY1792" s="153" t="s">
        <v>375</v>
      </c>
    </row>
    <row r="1793" spans="2:65" s="12" customFormat="1" ht="11.25" x14ac:dyDescent="0.2">
      <c r="B1793" s="151"/>
      <c r="D1793" s="152" t="s">
        <v>384</v>
      </c>
      <c r="E1793" s="153" t="s">
        <v>1</v>
      </c>
      <c r="F1793" s="154" t="s">
        <v>85</v>
      </c>
      <c r="H1793" s="155">
        <v>2</v>
      </c>
      <c r="I1793" s="156"/>
      <c r="L1793" s="151"/>
      <c r="M1793" s="157"/>
      <c r="T1793" s="158"/>
      <c r="AT1793" s="153" t="s">
        <v>384</v>
      </c>
      <c r="AU1793" s="153" t="s">
        <v>83</v>
      </c>
      <c r="AV1793" s="12" t="s">
        <v>85</v>
      </c>
      <c r="AW1793" s="12" t="s">
        <v>32</v>
      </c>
      <c r="AX1793" s="12" t="s">
        <v>76</v>
      </c>
      <c r="AY1793" s="153" t="s">
        <v>375</v>
      </c>
    </row>
    <row r="1794" spans="2:65" s="12" customFormat="1" ht="11.25" x14ac:dyDescent="0.2">
      <c r="B1794" s="151"/>
      <c r="D1794" s="152" t="s">
        <v>384</v>
      </c>
      <c r="E1794" s="153" t="s">
        <v>1</v>
      </c>
      <c r="F1794" s="154" t="s">
        <v>382</v>
      </c>
      <c r="H1794" s="155">
        <v>4</v>
      </c>
      <c r="I1794" s="156"/>
      <c r="L1794" s="151"/>
      <c r="M1794" s="157"/>
      <c r="T1794" s="158"/>
      <c r="AT1794" s="153" t="s">
        <v>384</v>
      </c>
      <c r="AU1794" s="153" t="s">
        <v>83</v>
      </c>
      <c r="AV1794" s="12" t="s">
        <v>85</v>
      </c>
      <c r="AW1794" s="12" t="s">
        <v>32</v>
      </c>
      <c r="AX1794" s="12" t="s">
        <v>76</v>
      </c>
      <c r="AY1794" s="153" t="s">
        <v>375</v>
      </c>
    </row>
    <row r="1795" spans="2:65" s="12" customFormat="1" ht="11.25" x14ac:dyDescent="0.2">
      <c r="B1795" s="151"/>
      <c r="D1795" s="152" t="s">
        <v>384</v>
      </c>
      <c r="E1795" s="153" t="s">
        <v>1</v>
      </c>
      <c r="F1795" s="154" t="s">
        <v>404</v>
      </c>
      <c r="H1795" s="155">
        <v>5</v>
      </c>
      <c r="I1795" s="156"/>
      <c r="L1795" s="151"/>
      <c r="M1795" s="157"/>
      <c r="T1795" s="158"/>
      <c r="AT1795" s="153" t="s">
        <v>384</v>
      </c>
      <c r="AU1795" s="153" t="s">
        <v>83</v>
      </c>
      <c r="AV1795" s="12" t="s">
        <v>85</v>
      </c>
      <c r="AW1795" s="12" t="s">
        <v>32</v>
      </c>
      <c r="AX1795" s="12" t="s">
        <v>76</v>
      </c>
      <c r="AY1795" s="153" t="s">
        <v>375</v>
      </c>
    </row>
    <row r="1796" spans="2:65" s="12" customFormat="1" ht="11.25" x14ac:dyDescent="0.2">
      <c r="B1796" s="151"/>
      <c r="D1796" s="152" t="s">
        <v>384</v>
      </c>
      <c r="E1796" s="153" t="s">
        <v>1</v>
      </c>
      <c r="F1796" s="154" t="s">
        <v>85</v>
      </c>
      <c r="H1796" s="155">
        <v>2</v>
      </c>
      <c r="I1796" s="156"/>
      <c r="L1796" s="151"/>
      <c r="M1796" s="157"/>
      <c r="T1796" s="158"/>
      <c r="AT1796" s="153" t="s">
        <v>384</v>
      </c>
      <c r="AU1796" s="153" t="s">
        <v>83</v>
      </c>
      <c r="AV1796" s="12" t="s">
        <v>85</v>
      </c>
      <c r="AW1796" s="12" t="s">
        <v>32</v>
      </c>
      <c r="AX1796" s="12" t="s">
        <v>76</v>
      </c>
      <c r="AY1796" s="153" t="s">
        <v>375</v>
      </c>
    </row>
    <row r="1797" spans="2:65" s="12" customFormat="1" ht="11.25" x14ac:dyDescent="0.2">
      <c r="B1797" s="151"/>
      <c r="D1797" s="152" t="s">
        <v>384</v>
      </c>
      <c r="E1797" s="153" t="s">
        <v>1</v>
      </c>
      <c r="F1797" s="154" t="s">
        <v>93</v>
      </c>
      <c r="H1797" s="155">
        <v>3</v>
      </c>
      <c r="I1797" s="156"/>
      <c r="L1797" s="151"/>
      <c r="M1797" s="157"/>
      <c r="T1797" s="158"/>
      <c r="AT1797" s="153" t="s">
        <v>384</v>
      </c>
      <c r="AU1797" s="153" t="s">
        <v>83</v>
      </c>
      <c r="AV1797" s="12" t="s">
        <v>85</v>
      </c>
      <c r="AW1797" s="12" t="s">
        <v>32</v>
      </c>
      <c r="AX1797" s="12" t="s">
        <v>76</v>
      </c>
      <c r="AY1797" s="153" t="s">
        <v>375</v>
      </c>
    </row>
    <row r="1798" spans="2:65" s="12" customFormat="1" ht="11.25" x14ac:dyDescent="0.2">
      <c r="B1798" s="151"/>
      <c r="D1798" s="152" t="s">
        <v>384</v>
      </c>
      <c r="E1798" s="153" t="s">
        <v>1</v>
      </c>
      <c r="F1798" s="154" t="s">
        <v>404</v>
      </c>
      <c r="H1798" s="155">
        <v>5</v>
      </c>
      <c r="I1798" s="156"/>
      <c r="L1798" s="151"/>
      <c r="M1798" s="157"/>
      <c r="T1798" s="158"/>
      <c r="AT1798" s="153" t="s">
        <v>384</v>
      </c>
      <c r="AU1798" s="153" t="s">
        <v>83</v>
      </c>
      <c r="AV1798" s="12" t="s">
        <v>85</v>
      </c>
      <c r="AW1798" s="12" t="s">
        <v>32</v>
      </c>
      <c r="AX1798" s="12" t="s">
        <v>76</v>
      </c>
      <c r="AY1798" s="153" t="s">
        <v>375</v>
      </c>
    </row>
    <row r="1799" spans="2:65" s="12" customFormat="1" ht="11.25" x14ac:dyDescent="0.2">
      <c r="B1799" s="151"/>
      <c r="D1799" s="152" t="s">
        <v>384</v>
      </c>
      <c r="E1799" s="153" t="s">
        <v>1</v>
      </c>
      <c r="F1799" s="154" t="s">
        <v>382</v>
      </c>
      <c r="H1799" s="155">
        <v>4</v>
      </c>
      <c r="I1799" s="156"/>
      <c r="L1799" s="151"/>
      <c r="M1799" s="157"/>
      <c r="T1799" s="158"/>
      <c r="AT1799" s="153" t="s">
        <v>384</v>
      </c>
      <c r="AU1799" s="153" t="s">
        <v>83</v>
      </c>
      <c r="AV1799" s="12" t="s">
        <v>85</v>
      </c>
      <c r="AW1799" s="12" t="s">
        <v>32</v>
      </c>
      <c r="AX1799" s="12" t="s">
        <v>76</v>
      </c>
      <c r="AY1799" s="153" t="s">
        <v>375</v>
      </c>
    </row>
    <row r="1800" spans="2:65" s="12" customFormat="1" ht="11.25" x14ac:dyDescent="0.2">
      <c r="B1800" s="151"/>
      <c r="D1800" s="152" t="s">
        <v>384</v>
      </c>
      <c r="E1800" s="153" t="s">
        <v>1</v>
      </c>
      <c r="F1800" s="154" t="s">
        <v>93</v>
      </c>
      <c r="H1800" s="155">
        <v>3</v>
      </c>
      <c r="I1800" s="156"/>
      <c r="L1800" s="151"/>
      <c r="M1800" s="157"/>
      <c r="T1800" s="158"/>
      <c r="AT1800" s="153" t="s">
        <v>384</v>
      </c>
      <c r="AU1800" s="153" t="s">
        <v>83</v>
      </c>
      <c r="AV1800" s="12" t="s">
        <v>85</v>
      </c>
      <c r="AW1800" s="12" t="s">
        <v>32</v>
      </c>
      <c r="AX1800" s="12" t="s">
        <v>76</v>
      </c>
      <c r="AY1800" s="153" t="s">
        <v>375</v>
      </c>
    </row>
    <row r="1801" spans="2:65" s="12" customFormat="1" ht="11.25" x14ac:dyDescent="0.2">
      <c r="B1801" s="151"/>
      <c r="D1801" s="152" t="s">
        <v>384</v>
      </c>
      <c r="E1801" s="153" t="s">
        <v>1</v>
      </c>
      <c r="F1801" s="154" t="s">
        <v>85</v>
      </c>
      <c r="H1801" s="155">
        <v>2</v>
      </c>
      <c r="I1801" s="156"/>
      <c r="L1801" s="151"/>
      <c r="M1801" s="157"/>
      <c r="T1801" s="158"/>
      <c r="AT1801" s="153" t="s">
        <v>384</v>
      </c>
      <c r="AU1801" s="153" t="s">
        <v>83</v>
      </c>
      <c r="AV1801" s="12" t="s">
        <v>85</v>
      </c>
      <c r="AW1801" s="12" t="s">
        <v>32</v>
      </c>
      <c r="AX1801" s="12" t="s">
        <v>76</v>
      </c>
      <c r="AY1801" s="153" t="s">
        <v>375</v>
      </c>
    </row>
    <row r="1802" spans="2:65" s="12" customFormat="1" ht="11.25" x14ac:dyDescent="0.2">
      <c r="B1802" s="151"/>
      <c r="D1802" s="152" t="s">
        <v>384</v>
      </c>
      <c r="E1802" s="153" t="s">
        <v>1</v>
      </c>
      <c r="F1802" s="154" t="s">
        <v>83</v>
      </c>
      <c r="H1802" s="155">
        <v>1</v>
      </c>
      <c r="I1802" s="156"/>
      <c r="L1802" s="151"/>
      <c r="M1802" s="157"/>
      <c r="T1802" s="158"/>
      <c r="AT1802" s="153" t="s">
        <v>384</v>
      </c>
      <c r="AU1802" s="153" t="s">
        <v>83</v>
      </c>
      <c r="AV1802" s="12" t="s">
        <v>85</v>
      </c>
      <c r="AW1802" s="12" t="s">
        <v>32</v>
      </c>
      <c r="AX1802" s="12" t="s">
        <v>76</v>
      </c>
      <c r="AY1802" s="153" t="s">
        <v>375</v>
      </c>
    </row>
    <row r="1803" spans="2:65" s="13" customFormat="1" ht="11.25" x14ac:dyDescent="0.2">
      <c r="B1803" s="159"/>
      <c r="D1803" s="152" t="s">
        <v>384</v>
      </c>
      <c r="E1803" s="160" t="s">
        <v>1</v>
      </c>
      <c r="F1803" s="161" t="s">
        <v>387</v>
      </c>
      <c r="H1803" s="162">
        <v>36</v>
      </c>
      <c r="I1803" s="163"/>
      <c r="L1803" s="159"/>
      <c r="M1803" s="164"/>
      <c r="T1803" s="165"/>
      <c r="AT1803" s="160" t="s">
        <v>384</v>
      </c>
      <c r="AU1803" s="160" t="s">
        <v>83</v>
      </c>
      <c r="AV1803" s="13" t="s">
        <v>382</v>
      </c>
      <c r="AW1803" s="13" t="s">
        <v>32</v>
      </c>
      <c r="AX1803" s="13" t="s">
        <v>83</v>
      </c>
      <c r="AY1803" s="160" t="s">
        <v>375</v>
      </c>
    </row>
    <row r="1804" spans="2:65" s="14" customFormat="1" ht="11.25" x14ac:dyDescent="0.2">
      <c r="B1804" s="166"/>
      <c r="D1804" s="152" t="s">
        <v>384</v>
      </c>
      <c r="E1804" s="167" t="s">
        <v>1</v>
      </c>
      <c r="F1804" s="168" t="s">
        <v>6189</v>
      </c>
      <c r="H1804" s="167" t="s">
        <v>1</v>
      </c>
      <c r="I1804" s="169"/>
      <c r="L1804" s="166"/>
      <c r="M1804" s="170"/>
      <c r="T1804" s="171"/>
      <c r="AT1804" s="167" t="s">
        <v>384</v>
      </c>
      <c r="AU1804" s="167" t="s">
        <v>83</v>
      </c>
      <c r="AV1804" s="14" t="s">
        <v>83</v>
      </c>
      <c r="AW1804" s="14" t="s">
        <v>32</v>
      </c>
      <c r="AX1804" s="14" t="s">
        <v>76</v>
      </c>
      <c r="AY1804" s="167" t="s">
        <v>375</v>
      </c>
    </row>
    <row r="1805" spans="2:65" s="1" customFormat="1" ht="16.5" customHeight="1" x14ac:dyDescent="0.2">
      <c r="B1805" s="32"/>
      <c r="C1805" s="179" t="s">
        <v>1781</v>
      </c>
      <c r="D1805" s="179" t="s">
        <v>657</v>
      </c>
      <c r="E1805" s="180" t="s">
        <v>3499</v>
      </c>
      <c r="F1805" s="181" t="s">
        <v>3500</v>
      </c>
      <c r="G1805" s="182" t="s">
        <v>631</v>
      </c>
      <c r="H1805" s="183">
        <v>146</v>
      </c>
      <c r="I1805" s="184"/>
      <c r="J1805" s="185">
        <f>ROUND(I1805*H1805,2)</f>
        <v>0</v>
      </c>
      <c r="K1805" s="181" t="s">
        <v>381</v>
      </c>
      <c r="L1805" s="186"/>
      <c r="M1805" s="187" t="s">
        <v>1</v>
      </c>
      <c r="N1805" s="188" t="s">
        <v>41</v>
      </c>
      <c r="P1805" s="147">
        <f>O1805*H1805</f>
        <v>0</v>
      </c>
      <c r="Q1805" s="147">
        <v>0</v>
      </c>
      <c r="R1805" s="147">
        <f>Q1805*H1805</f>
        <v>0</v>
      </c>
      <c r="S1805" s="147">
        <v>0</v>
      </c>
      <c r="T1805" s="148">
        <f>S1805*H1805</f>
        <v>0</v>
      </c>
      <c r="AR1805" s="149" t="s">
        <v>424</v>
      </c>
      <c r="AT1805" s="149" t="s">
        <v>657</v>
      </c>
      <c r="AU1805" s="149" t="s">
        <v>83</v>
      </c>
      <c r="AY1805" s="17" t="s">
        <v>375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83</v>
      </c>
      <c r="BK1805" s="150">
        <f>ROUND(I1805*H1805,2)</f>
        <v>0</v>
      </c>
      <c r="BL1805" s="17" t="s">
        <v>382</v>
      </c>
      <c r="BM1805" s="149" t="s">
        <v>6289</v>
      </c>
    </row>
    <row r="1806" spans="2:65" s="12" customFormat="1" ht="11.25" x14ac:dyDescent="0.2">
      <c r="B1806" s="151"/>
      <c r="D1806" s="152" t="s">
        <v>384</v>
      </c>
      <c r="E1806" s="153" t="s">
        <v>1</v>
      </c>
      <c r="F1806" s="154" t="s">
        <v>529</v>
      </c>
      <c r="H1806" s="155">
        <v>20</v>
      </c>
      <c r="I1806" s="156"/>
      <c r="L1806" s="151"/>
      <c r="M1806" s="157"/>
      <c r="T1806" s="158"/>
      <c r="AT1806" s="153" t="s">
        <v>384</v>
      </c>
      <c r="AU1806" s="153" t="s">
        <v>83</v>
      </c>
      <c r="AV1806" s="12" t="s">
        <v>85</v>
      </c>
      <c r="AW1806" s="12" t="s">
        <v>32</v>
      </c>
      <c r="AX1806" s="12" t="s">
        <v>76</v>
      </c>
      <c r="AY1806" s="153" t="s">
        <v>375</v>
      </c>
    </row>
    <row r="1807" spans="2:65" s="12" customFormat="1" ht="11.25" x14ac:dyDescent="0.2">
      <c r="B1807" s="151"/>
      <c r="D1807" s="152" t="s">
        <v>384</v>
      </c>
      <c r="E1807" s="153" t="s">
        <v>1</v>
      </c>
      <c r="F1807" s="154" t="s">
        <v>529</v>
      </c>
      <c r="H1807" s="155">
        <v>20</v>
      </c>
      <c r="I1807" s="156"/>
      <c r="L1807" s="151"/>
      <c r="M1807" s="157"/>
      <c r="T1807" s="158"/>
      <c r="AT1807" s="153" t="s">
        <v>384</v>
      </c>
      <c r="AU1807" s="153" t="s">
        <v>83</v>
      </c>
      <c r="AV1807" s="12" t="s">
        <v>85</v>
      </c>
      <c r="AW1807" s="12" t="s">
        <v>32</v>
      </c>
      <c r="AX1807" s="12" t="s">
        <v>76</v>
      </c>
      <c r="AY1807" s="153" t="s">
        <v>375</v>
      </c>
    </row>
    <row r="1808" spans="2:65" s="12" customFormat="1" ht="11.25" x14ac:dyDescent="0.2">
      <c r="B1808" s="151"/>
      <c r="D1808" s="152" t="s">
        <v>384</v>
      </c>
      <c r="E1808" s="153" t="s">
        <v>1</v>
      </c>
      <c r="F1808" s="154" t="s">
        <v>688</v>
      </c>
      <c r="H1808" s="155">
        <v>45</v>
      </c>
      <c r="I1808" s="156"/>
      <c r="L1808" s="151"/>
      <c r="M1808" s="157"/>
      <c r="T1808" s="158"/>
      <c r="AT1808" s="153" t="s">
        <v>384</v>
      </c>
      <c r="AU1808" s="153" t="s">
        <v>83</v>
      </c>
      <c r="AV1808" s="12" t="s">
        <v>85</v>
      </c>
      <c r="AW1808" s="12" t="s">
        <v>32</v>
      </c>
      <c r="AX1808" s="12" t="s">
        <v>76</v>
      </c>
      <c r="AY1808" s="153" t="s">
        <v>375</v>
      </c>
    </row>
    <row r="1809" spans="2:65" s="12" customFormat="1" ht="11.25" x14ac:dyDescent="0.2">
      <c r="B1809" s="151"/>
      <c r="D1809" s="152" t="s">
        <v>384</v>
      </c>
      <c r="E1809" s="153" t="s">
        <v>1</v>
      </c>
      <c r="F1809" s="154" t="s">
        <v>805</v>
      </c>
      <c r="H1809" s="155">
        <v>61</v>
      </c>
      <c r="I1809" s="156"/>
      <c r="L1809" s="151"/>
      <c r="M1809" s="157"/>
      <c r="T1809" s="158"/>
      <c r="AT1809" s="153" t="s">
        <v>384</v>
      </c>
      <c r="AU1809" s="153" t="s">
        <v>83</v>
      </c>
      <c r="AV1809" s="12" t="s">
        <v>85</v>
      </c>
      <c r="AW1809" s="12" t="s">
        <v>32</v>
      </c>
      <c r="AX1809" s="12" t="s">
        <v>76</v>
      </c>
      <c r="AY1809" s="153" t="s">
        <v>375</v>
      </c>
    </row>
    <row r="1810" spans="2:65" s="13" customFormat="1" ht="11.25" x14ac:dyDescent="0.2">
      <c r="B1810" s="159"/>
      <c r="D1810" s="152" t="s">
        <v>384</v>
      </c>
      <c r="E1810" s="160" t="s">
        <v>1</v>
      </c>
      <c r="F1810" s="161" t="s">
        <v>387</v>
      </c>
      <c r="H1810" s="162">
        <v>146</v>
      </c>
      <c r="I1810" s="163"/>
      <c r="L1810" s="159"/>
      <c r="M1810" s="164"/>
      <c r="T1810" s="165"/>
      <c r="AT1810" s="160" t="s">
        <v>384</v>
      </c>
      <c r="AU1810" s="160" t="s">
        <v>83</v>
      </c>
      <c r="AV1810" s="13" t="s">
        <v>382</v>
      </c>
      <c r="AW1810" s="13" t="s">
        <v>32</v>
      </c>
      <c r="AX1810" s="13" t="s">
        <v>83</v>
      </c>
      <c r="AY1810" s="160" t="s">
        <v>375</v>
      </c>
    </row>
    <row r="1811" spans="2:65" s="14" customFormat="1" ht="11.25" x14ac:dyDescent="0.2">
      <c r="B1811" s="166"/>
      <c r="D1811" s="152" t="s">
        <v>384</v>
      </c>
      <c r="E1811" s="167" t="s">
        <v>1</v>
      </c>
      <c r="F1811" s="168" t="s">
        <v>6189</v>
      </c>
      <c r="H1811" s="167" t="s">
        <v>1</v>
      </c>
      <c r="I1811" s="169"/>
      <c r="L1811" s="166"/>
      <c r="M1811" s="170"/>
      <c r="T1811" s="171"/>
      <c r="AT1811" s="167" t="s">
        <v>384</v>
      </c>
      <c r="AU1811" s="167" t="s">
        <v>83</v>
      </c>
      <c r="AV1811" s="14" t="s">
        <v>83</v>
      </c>
      <c r="AW1811" s="14" t="s">
        <v>32</v>
      </c>
      <c r="AX1811" s="14" t="s">
        <v>76</v>
      </c>
      <c r="AY1811" s="167" t="s">
        <v>375</v>
      </c>
    </row>
    <row r="1812" spans="2:65" s="1" customFormat="1" ht="24.2" customHeight="1" x14ac:dyDescent="0.2">
      <c r="B1812" s="32"/>
      <c r="C1812" s="179" t="s">
        <v>1785</v>
      </c>
      <c r="D1812" s="179" t="s">
        <v>657</v>
      </c>
      <c r="E1812" s="180" t="s">
        <v>3502</v>
      </c>
      <c r="F1812" s="181" t="s">
        <v>3503</v>
      </c>
      <c r="G1812" s="182" t="s">
        <v>631</v>
      </c>
      <c r="H1812" s="183">
        <v>171</v>
      </c>
      <c r="I1812" s="184"/>
      <c r="J1812" s="185">
        <f>ROUND(I1812*H1812,2)</f>
        <v>0</v>
      </c>
      <c r="K1812" s="181" t="s">
        <v>381</v>
      </c>
      <c r="L1812" s="186"/>
      <c r="M1812" s="187" t="s">
        <v>1</v>
      </c>
      <c r="N1812" s="188" t="s">
        <v>41</v>
      </c>
      <c r="P1812" s="147">
        <f>O1812*H1812</f>
        <v>0</v>
      </c>
      <c r="Q1812" s="147">
        <v>0</v>
      </c>
      <c r="R1812" s="147">
        <f>Q1812*H1812</f>
        <v>0</v>
      </c>
      <c r="S1812" s="147">
        <v>0</v>
      </c>
      <c r="T1812" s="148">
        <f>S1812*H1812</f>
        <v>0</v>
      </c>
      <c r="AR1812" s="149" t="s">
        <v>424</v>
      </c>
      <c r="AT1812" s="149" t="s">
        <v>657</v>
      </c>
      <c r="AU1812" s="149" t="s">
        <v>83</v>
      </c>
      <c r="AY1812" s="17" t="s">
        <v>375</v>
      </c>
      <c r="BE1812" s="150">
        <f>IF(N1812="základní",J1812,0)</f>
        <v>0</v>
      </c>
      <c r="BF1812" s="150">
        <f>IF(N1812="snížená",J1812,0)</f>
        <v>0</v>
      </c>
      <c r="BG1812" s="150">
        <f>IF(N1812="zákl. přenesená",J1812,0)</f>
        <v>0</v>
      </c>
      <c r="BH1812" s="150">
        <f>IF(N1812="sníž. přenesená",J1812,0)</f>
        <v>0</v>
      </c>
      <c r="BI1812" s="150">
        <f>IF(N1812="nulová",J1812,0)</f>
        <v>0</v>
      </c>
      <c r="BJ1812" s="17" t="s">
        <v>83</v>
      </c>
      <c r="BK1812" s="150">
        <f>ROUND(I1812*H1812,2)</f>
        <v>0</v>
      </c>
      <c r="BL1812" s="17" t="s">
        <v>382</v>
      </c>
      <c r="BM1812" s="149" t="s">
        <v>6290</v>
      </c>
    </row>
    <row r="1813" spans="2:65" s="12" customFormat="1" ht="11.25" x14ac:dyDescent="0.2">
      <c r="B1813" s="151"/>
      <c r="D1813" s="152" t="s">
        <v>384</v>
      </c>
      <c r="E1813" s="153" t="s">
        <v>1</v>
      </c>
      <c r="F1813" s="154" t="s">
        <v>568</v>
      </c>
      <c r="H1813" s="155">
        <v>28</v>
      </c>
      <c r="I1813" s="156"/>
      <c r="L1813" s="151"/>
      <c r="M1813" s="157"/>
      <c r="T1813" s="158"/>
      <c r="AT1813" s="153" t="s">
        <v>384</v>
      </c>
      <c r="AU1813" s="153" t="s">
        <v>83</v>
      </c>
      <c r="AV1813" s="12" t="s">
        <v>85</v>
      </c>
      <c r="AW1813" s="12" t="s">
        <v>32</v>
      </c>
      <c r="AX1813" s="12" t="s">
        <v>76</v>
      </c>
      <c r="AY1813" s="153" t="s">
        <v>375</v>
      </c>
    </row>
    <row r="1814" spans="2:65" s="12" customFormat="1" ht="11.25" x14ac:dyDescent="0.2">
      <c r="B1814" s="151"/>
      <c r="D1814" s="152" t="s">
        <v>384</v>
      </c>
      <c r="E1814" s="153" t="s">
        <v>1</v>
      </c>
      <c r="F1814" s="154" t="s">
        <v>473</v>
      </c>
      <c r="H1814" s="155">
        <v>14</v>
      </c>
      <c r="I1814" s="156"/>
      <c r="L1814" s="151"/>
      <c r="M1814" s="157"/>
      <c r="T1814" s="158"/>
      <c r="AT1814" s="153" t="s">
        <v>384</v>
      </c>
      <c r="AU1814" s="153" t="s">
        <v>83</v>
      </c>
      <c r="AV1814" s="12" t="s">
        <v>85</v>
      </c>
      <c r="AW1814" s="12" t="s">
        <v>32</v>
      </c>
      <c r="AX1814" s="12" t="s">
        <v>76</v>
      </c>
      <c r="AY1814" s="153" t="s">
        <v>375</v>
      </c>
    </row>
    <row r="1815" spans="2:65" s="12" customFormat="1" ht="11.25" x14ac:dyDescent="0.2">
      <c r="B1815" s="151"/>
      <c r="D1815" s="152" t="s">
        <v>384</v>
      </c>
      <c r="E1815" s="153" t="s">
        <v>1</v>
      </c>
      <c r="F1815" s="154" t="s">
        <v>540</v>
      </c>
      <c r="H1815" s="155">
        <v>22</v>
      </c>
      <c r="I1815" s="156"/>
      <c r="L1815" s="151"/>
      <c r="M1815" s="157"/>
      <c r="T1815" s="158"/>
      <c r="AT1815" s="153" t="s">
        <v>384</v>
      </c>
      <c r="AU1815" s="153" t="s">
        <v>83</v>
      </c>
      <c r="AV1815" s="12" t="s">
        <v>85</v>
      </c>
      <c r="AW1815" s="12" t="s">
        <v>32</v>
      </c>
      <c r="AX1815" s="12" t="s">
        <v>76</v>
      </c>
      <c r="AY1815" s="153" t="s">
        <v>375</v>
      </c>
    </row>
    <row r="1816" spans="2:65" s="12" customFormat="1" ht="11.25" x14ac:dyDescent="0.2">
      <c r="B1816" s="151"/>
      <c r="D1816" s="152" t="s">
        <v>384</v>
      </c>
      <c r="E1816" s="153" t="s">
        <v>1</v>
      </c>
      <c r="F1816" s="154" t="s">
        <v>473</v>
      </c>
      <c r="H1816" s="155">
        <v>14</v>
      </c>
      <c r="I1816" s="156"/>
      <c r="L1816" s="151"/>
      <c r="M1816" s="157"/>
      <c r="T1816" s="158"/>
      <c r="AT1816" s="153" t="s">
        <v>384</v>
      </c>
      <c r="AU1816" s="153" t="s">
        <v>83</v>
      </c>
      <c r="AV1816" s="12" t="s">
        <v>85</v>
      </c>
      <c r="AW1816" s="12" t="s">
        <v>32</v>
      </c>
      <c r="AX1816" s="12" t="s">
        <v>76</v>
      </c>
      <c r="AY1816" s="153" t="s">
        <v>375</v>
      </c>
    </row>
    <row r="1817" spans="2:65" s="12" customFormat="1" ht="11.25" x14ac:dyDescent="0.2">
      <c r="B1817" s="151"/>
      <c r="D1817" s="152" t="s">
        <v>384</v>
      </c>
      <c r="E1817" s="153" t="s">
        <v>1</v>
      </c>
      <c r="F1817" s="154" t="s">
        <v>713</v>
      </c>
      <c r="H1817" s="155">
        <v>50</v>
      </c>
      <c r="I1817" s="156"/>
      <c r="L1817" s="151"/>
      <c r="M1817" s="157"/>
      <c r="T1817" s="158"/>
      <c r="AT1817" s="153" t="s">
        <v>384</v>
      </c>
      <c r="AU1817" s="153" t="s">
        <v>83</v>
      </c>
      <c r="AV1817" s="12" t="s">
        <v>85</v>
      </c>
      <c r="AW1817" s="12" t="s">
        <v>32</v>
      </c>
      <c r="AX1817" s="12" t="s">
        <v>76</v>
      </c>
      <c r="AY1817" s="153" t="s">
        <v>375</v>
      </c>
    </row>
    <row r="1818" spans="2:65" s="12" customFormat="1" ht="11.25" x14ac:dyDescent="0.2">
      <c r="B1818" s="151"/>
      <c r="D1818" s="152" t="s">
        <v>384</v>
      </c>
      <c r="E1818" s="153" t="s">
        <v>1</v>
      </c>
      <c r="F1818" s="154" t="s">
        <v>7</v>
      </c>
      <c r="H1818" s="155">
        <v>21</v>
      </c>
      <c r="I1818" s="156"/>
      <c r="L1818" s="151"/>
      <c r="M1818" s="157"/>
      <c r="T1818" s="158"/>
      <c r="AT1818" s="153" t="s">
        <v>384</v>
      </c>
      <c r="AU1818" s="153" t="s">
        <v>83</v>
      </c>
      <c r="AV1818" s="12" t="s">
        <v>85</v>
      </c>
      <c r="AW1818" s="12" t="s">
        <v>32</v>
      </c>
      <c r="AX1818" s="12" t="s">
        <v>76</v>
      </c>
      <c r="AY1818" s="153" t="s">
        <v>375</v>
      </c>
    </row>
    <row r="1819" spans="2:65" s="12" customFormat="1" ht="11.25" x14ac:dyDescent="0.2">
      <c r="B1819" s="151"/>
      <c r="D1819" s="152" t="s">
        <v>384</v>
      </c>
      <c r="E1819" s="153" t="s">
        <v>1</v>
      </c>
      <c r="F1819" s="154" t="s">
        <v>540</v>
      </c>
      <c r="H1819" s="155">
        <v>22</v>
      </c>
      <c r="I1819" s="156"/>
      <c r="L1819" s="151"/>
      <c r="M1819" s="157"/>
      <c r="T1819" s="158"/>
      <c r="AT1819" s="153" t="s">
        <v>384</v>
      </c>
      <c r="AU1819" s="153" t="s">
        <v>83</v>
      </c>
      <c r="AV1819" s="12" t="s">
        <v>85</v>
      </c>
      <c r="AW1819" s="12" t="s">
        <v>32</v>
      </c>
      <c r="AX1819" s="12" t="s">
        <v>76</v>
      </c>
      <c r="AY1819" s="153" t="s">
        <v>375</v>
      </c>
    </row>
    <row r="1820" spans="2:65" s="13" customFormat="1" ht="11.25" x14ac:dyDescent="0.2">
      <c r="B1820" s="159"/>
      <c r="D1820" s="152" t="s">
        <v>384</v>
      </c>
      <c r="E1820" s="160" t="s">
        <v>1</v>
      </c>
      <c r="F1820" s="161" t="s">
        <v>387</v>
      </c>
      <c r="H1820" s="162">
        <v>171</v>
      </c>
      <c r="I1820" s="163"/>
      <c r="L1820" s="159"/>
      <c r="M1820" s="164"/>
      <c r="T1820" s="165"/>
      <c r="AT1820" s="160" t="s">
        <v>384</v>
      </c>
      <c r="AU1820" s="160" t="s">
        <v>83</v>
      </c>
      <c r="AV1820" s="13" t="s">
        <v>382</v>
      </c>
      <c r="AW1820" s="13" t="s">
        <v>32</v>
      </c>
      <c r="AX1820" s="13" t="s">
        <v>83</v>
      </c>
      <c r="AY1820" s="160" t="s">
        <v>375</v>
      </c>
    </row>
    <row r="1821" spans="2:65" s="14" customFormat="1" ht="11.25" x14ac:dyDescent="0.2">
      <c r="B1821" s="166"/>
      <c r="D1821" s="152" t="s">
        <v>384</v>
      </c>
      <c r="E1821" s="167" t="s">
        <v>1</v>
      </c>
      <c r="F1821" s="168" t="s">
        <v>6189</v>
      </c>
      <c r="H1821" s="167" t="s">
        <v>1</v>
      </c>
      <c r="I1821" s="169"/>
      <c r="L1821" s="166"/>
      <c r="M1821" s="170"/>
      <c r="T1821" s="171"/>
      <c r="AT1821" s="167" t="s">
        <v>384</v>
      </c>
      <c r="AU1821" s="167" t="s">
        <v>83</v>
      </c>
      <c r="AV1821" s="14" t="s">
        <v>83</v>
      </c>
      <c r="AW1821" s="14" t="s">
        <v>32</v>
      </c>
      <c r="AX1821" s="14" t="s">
        <v>76</v>
      </c>
      <c r="AY1821" s="167" t="s">
        <v>375</v>
      </c>
    </row>
    <row r="1822" spans="2:65" s="1" customFormat="1" ht="21.75" customHeight="1" x14ac:dyDescent="0.2">
      <c r="B1822" s="32"/>
      <c r="C1822" s="179" t="s">
        <v>1792</v>
      </c>
      <c r="D1822" s="179" t="s">
        <v>657</v>
      </c>
      <c r="E1822" s="180" t="s">
        <v>3508</v>
      </c>
      <c r="F1822" s="181" t="s">
        <v>3509</v>
      </c>
      <c r="G1822" s="182" t="s">
        <v>631</v>
      </c>
      <c r="H1822" s="183">
        <v>26</v>
      </c>
      <c r="I1822" s="184"/>
      <c r="J1822" s="185">
        <f>ROUND(I1822*H1822,2)</f>
        <v>0</v>
      </c>
      <c r="K1822" s="181" t="s">
        <v>381</v>
      </c>
      <c r="L1822" s="186"/>
      <c r="M1822" s="187" t="s">
        <v>1</v>
      </c>
      <c r="N1822" s="188" t="s">
        <v>41</v>
      </c>
      <c r="P1822" s="147">
        <f>O1822*H1822</f>
        <v>0</v>
      </c>
      <c r="Q1822" s="147">
        <v>0</v>
      </c>
      <c r="R1822" s="147">
        <f>Q1822*H1822</f>
        <v>0</v>
      </c>
      <c r="S1822" s="147">
        <v>0</v>
      </c>
      <c r="T1822" s="148">
        <f>S1822*H1822</f>
        <v>0</v>
      </c>
      <c r="AR1822" s="149" t="s">
        <v>424</v>
      </c>
      <c r="AT1822" s="149" t="s">
        <v>657</v>
      </c>
      <c r="AU1822" s="149" t="s">
        <v>83</v>
      </c>
      <c r="AY1822" s="17" t="s">
        <v>375</v>
      </c>
      <c r="BE1822" s="150">
        <f>IF(N1822="základní",J1822,0)</f>
        <v>0</v>
      </c>
      <c r="BF1822" s="150">
        <f>IF(N1822="snížená",J1822,0)</f>
        <v>0</v>
      </c>
      <c r="BG1822" s="150">
        <f>IF(N1822="zákl. přenesená",J1822,0)</f>
        <v>0</v>
      </c>
      <c r="BH1822" s="150">
        <f>IF(N1822="sníž. přenesená",J1822,0)</f>
        <v>0</v>
      </c>
      <c r="BI1822" s="150">
        <f>IF(N1822="nulová",J1822,0)</f>
        <v>0</v>
      </c>
      <c r="BJ1822" s="17" t="s">
        <v>83</v>
      </c>
      <c r="BK1822" s="150">
        <f>ROUND(I1822*H1822,2)</f>
        <v>0</v>
      </c>
      <c r="BL1822" s="17" t="s">
        <v>382</v>
      </c>
      <c r="BM1822" s="149" t="s">
        <v>6291</v>
      </c>
    </row>
    <row r="1823" spans="2:65" s="12" customFormat="1" ht="11.25" x14ac:dyDescent="0.2">
      <c r="B1823" s="151"/>
      <c r="D1823" s="152" t="s">
        <v>384</v>
      </c>
      <c r="E1823" s="153" t="s">
        <v>1</v>
      </c>
      <c r="F1823" s="154" t="s">
        <v>85</v>
      </c>
      <c r="H1823" s="155">
        <v>2</v>
      </c>
      <c r="I1823" s="156"/>
      <c r="L1823" s="151"/>
      <c r="M1823" s="157"/>
      <c r="T1823" s="158"/>
      <c r="AT1823" s="153" t="s">
        <v>384</v>
      </c>
      <c r="AU1823" s="153" t="s">
        <v>83</v>
      </c>
      <c r="AV1823" s="12" t="s">
        <v>85</v>
      </c>
      <c r="AW1823" s="12" t="s">
        <v>32</v>
      </c>
      <c r="AX1823" s="12" t="s">
        <v>76</v>
      </c>
      <c r="AY1823" s="153" t="s">
        <v>375</v>
      </c>
    </row>
    <row r="1824" spans="2:65" s="12" customFormat="1" ht="11.25" x14ac:dyDescent="0.2">
      <c r="B1824" s="151"/>
      <c r="D1824" s="152" t="s">
        <v>384</v>
      </c>
      <c r="E1824" s="153" t="s">
        <v>1</v>
      </c>
      <c r="F1824" s="154" t="s">
        <v>93</v>
      </c>
      <c r="H1824" s="155">
        <v>3</v>
      </c>
      <c r="I1824" s="156"/>
      <c r="L1824" s="151"/>
      <c r="M1824" s="157"/>
      <c r="T1824" s="158"/>
      <c r="AT1824" s="153" t="s">
        <v>384</v>
      </c>
      <c r="AU1824" s="153" t="s">
        <v>83</v>
      </c>
      <c r="AV1824" s="12" t="s">
        <v>85</v>
      </c>
      <c r="AW1824" s="12" t="s">
        <v>32</v>
      </c>
      <c r="AX1824" s="12" t="s">
        <v>76</v>
      </c>
      <c r="AY1824" s="153" t="s">
        <v>375</v>
      </c>
    </row>
    <row r="1825" spans="2:65" s="12" customFormat="1" ht="11.25" x14ac:dyDescent="0.2">
      <c r="B1825" s="151"/>
      <c r="D1825" s="152" t="s">
        <v>384</v>
      </c>
      <c r="E1825" s="153" t="s">
        <v>1</v>
      </c>
      <c r="F1825" s="154" t="s">
        <v>85</v>
      </c>
      <c r="H1825" s="155">
        <v>2</v>
      </c>
      <c r="I1825" s="156"/>
      <c r="L1825" s="151"/>
      <c r="M1825" s="157"/>
      <c r="T1825" s="158"/>
      <c r="AT1825" s="153" t="s">
        <v>384</v>
      </c>
      <c r="AU1825" s="153" t="s">
        <v>83</v>
      </c>
      <c r="AV1825" s="12" t="s">
        <v>85</v>
      </c>
      <c r="AW1825" s="12" t="s">
        <v>32</v>
      </c>
      <c r="AX1825" s="12" t="s">
        <v>76</v>
      </c>
      <c r="AY1825" s="153" t="s">
        <v>375</v>
      </c>
    </row>
    <row r="1826" spans="2:65" s="12" customFormat="1" ht="11.25" x14ac:dyDescent="0.2">
      <c r="B1826" s="151"/>
      <c r="D1826" s="152" t="s">
        <v>384</v>
      </c>
      <c r="E1826" s="153" t="s">
        <v>1</v>
      </c>
      <c r="F1826" s="154" t="s">
        <v>382</v>
      </c>
      <c r="H1826" s="155">
        <v>4</v>
      </c>
      <c r="I1826" s="156"/>
      <c r="L1826" s="151"/>
      <c r="M1826" s="157"/>
      <c r="T1826" s="158"/>
      <c r="AT1826" s="153" t="s">
        <v>384</v>
      </c>
      <c r="AU1826" s="153" t="s">
        <v>83</v>
      </c>
      <c r="AV1826" s="12" t="s">
        <v>85</v>
      </c>
      <c r="AW1826" s="12" t="s">
        <v>32</v>
      </c>
      <c r="AX1826" s="12" t="s">
        <v>76</v>
      </c>
      <c r="AY1826" s="153" t="s">
        <v>375</v>
      </c>
    </row>
    <row r="1827" spans="2:65" s="12" customFormat="1" ht="11.25" x14ac:dyDescent="0.2">
      <c r="B1827" s="151"/>
      <c r="D1827" s="152" t="s">
        <v>384</v>
      </c>
      <c r="E1827" s="153" t="s">
        <v>1</v>
      </c>
      <c r="F1827" s="154" t="s">
        <v>404</v>
      </c>
      <c r="H1827" s="155">
        <v>5</v>
      </c>
      <c r="I1827" s="156"/>
      <c r="L1827" s="151"/>
      <c r="M1827" s="157"/>
      <c r="T1827" s="158"/>
      <c r="AT1827" s="153" t="s">
        <v>384</v>
      </c>
      <c r="AU1827" s="153" t="s">
        <v>83</v>
      </c>
      <c r="AV1827" s="12" t="s">
        <v>85</v>
      </c>
      <c r="AW1827" s="12" t="s">
        <v>32</v>
      </c>
      <c r="AX1827" s="12" t="s">
        <v>76</v>
      </c>
      <c r="AY1827" s="153" t="s">
        <v>375</v>
      </c>
    </row>
    <row r="1828" spans="2:65" s="12" customFormat="1" ht="11.25" x14ac:dyDescent="0.2">
      <c r="B1828" s="151"/>
      <c r="D1828" s="152" t="s">
        <v>384</v>
      </c>
      <c r="E1828" s="153" t="s">
        <v>1</v>
      </c>
      <c r="F1828" s="154" t="s">
        <v>85</v>
      </c>
      <c r="H1828" s="155">
        <v>2</v>
      </c>
      <c r="I1828" s="156"/>
      <c r="L1828" s="151"/>
      <c r="M1828" s="157"/>
      <c r="T1828" s="158"/>
      <c r="AT1828" s="153" t="s">
        <v>384</v>
      </c>
      <c r="AU1828" s="153" t="s">
        <v>83</v>
      </c>
      <c r="AV1828" s="12" t="s">
        <v>85</v>
      </c>
      <c r="AW1828" s="12" t="s">
        <v>32</v>
      </c>
      <c r="AX1828" s="12" t="s">
        <v>76</v>
      </c>
      <c r="AY1828" s="153" t="s">
        <v>375</v>
      </c>
    </row>
    <row r="1829" spans="2:65" s="12" customFormat="1" ht="11.25" x14ac:dyDescent="0.2">
      <c r="B1829" s="151"/>
      <c r="D1829" s="152" t="s">
        <v>384</v>
      </c>
      <c r="E1829" s="153" t="s">
        <v>1</v>
      </c>
      <c r="F1829" s="154" t="s">
        <v>83</v>
      </c>
      <c r="H1829" s="155">
        <v>1</v>
      </c>
      <c r="I1829" s="156"/>
      <c r="L1829" s="151"/>
      <c r="M1829" s="157"/>
      <c r="T1829" s="158"/>
      <c r="AT1829" s="153" t="s">
        <v>384</v>
      </c>
      <c r="AU1829" s="153" t="s">
        <v>83</v>
      </c>
      <c r="AV1829" s="12" t="s">
        <v>85</v>
      </c>
      <c r="AW1829" s="12" t="s">
        <v>32</v>
      </c>
      <c r="AX1829" s="12" t="s">
        <v>76</v>
      </c>
      <c r="AY1829" s="153" t="s">
        <v>375</v>
      </c>
    </row>
    <row r="1830" spans="2:65" s="12" customFormat="1" ht="11.25" x14ac:dyDescent="0.2">
      <c r="B1830" s="151"/>
      <c r="D1830" s="152" t="s">
        <v>384</v>
      </c>
      <c r="E1830" s="153" t="s">
        <v>1</v>
      </c>
      <c r="F1830" s="154" t="s">
        <v>85</v>
      </c>
      <c r="H1830" s="155">
        <v>2</v>
      </c>
      <c r="I1830" s="156"/>
      <c r="L1830" s="151"/>
      <c r="M1830" s="157"/>
      <c r="T1830" s="158"/>
      <c r="AT1830" s="153" t="s">
        <v>384</v>
      </c>
      <c r="AU1830" s="153" t="s">
        <v>83</v>
      </c>
      <c r="AV1830" s="12" t="s">
        <v>85</v>
      </c>
      <c r="AW1830" s="12" t="s">
        <v>32</v>
      </c>
      <c r="AX1830" s="12" t="s">
        <v>76</v>
      </c>
      <c r="AY1830" s="153" t="s">
        <v>375</v>
      </c>
    </row>
    <row r="1831" spans="2:65" s="12" customFormat="1" ht="11.25" x14ac:dyDescent="0.2">
      <c r="B1831" s="151"/>
      <c r="D1831" s="152" t="s">
        <v>384</v>
      </c>
      <c r="E1831" s="153" t="s">
        <v>1</v>
      </c>
      <c r="F1831" s="154" t="s">
        <v>404</v>
      </c>
      <c r="H1831" s="155">
        <v>5</v>
      </c>
      <c r="I1831" s="156"/>
      <c r="L1831" s="151"/>
      <c r="M1831" s="157"/>
      <c r="T1831" s="158"/>
      <c r="AT1831" s="153" t="s">
        <v>384</v>
      </c>
      <c r="AU1831" s="153" t="s">
        <v>83</v>
      </c>
      <c r="AV1831" s="12" t="s">
        <v>85</v>
      </c>
      <c r="AW1831" s="12" t="s">
        <v>32</v>
      </c>
      <c r="AX1831" s="12" t="s">
        <v>76</v>
      </c>
      <c r="AY1831" s="153" t="s">
        <v>375</v>
      </c>
    </row>
    <row r="1832" spans="2:65" s="13" customFormat="1" ht="11.25" x14ac:dyDescent="0.2">
      <c r="B1832" s="159"/>
      <c r="D1832" s="152" t="s">
        <v>384</v>
      </c>
      <c r="E1832" s="160" t="s">
        <v>1</v>
      </c>
      <c r="F1832" s="161" t="s">
        <v>387</v>
      </c>
      <c r="H1832" s="162">
        <v>26</v>
      </c>
      <c r="I1832" s="163"/>
      <c r="L1832" s="159"/>
      <c r="M1832" s="164"/>
      <c r="T1832" s="165"/>
      <c r="AT1832" s="160" t="s">
        <v>384</v>
      </c>
      <c r="AU1832" s="160" t="s">
        <v>83</v>
      </c>
      <c r="AV1832" s="13" t="s">
        <v>382</v>
      </c>
      <c r="AW1832" s="13" t="s">
        <v>32</v>
      </c>
      <c r="AX1832" s="13" t="s">
        <v>83</v>
      </c>
      <c r="AY1832" s="160" t="s">
        <v>375</v>
      </c>
    </row>
    <row r="1833" spans="2:65" s="14" customFormat="1" ht="11.25" x14ac:dyDescent="0.2">
      <c r="B1833" s="166"/>
      <c r="D1833" s="152" t="s">
        <v>384</v>
      </c>
      <c r="E1833" s="167" t="s">
        <v>1</v>
      </c>
      <c r="F1833" s="168" t="s">
        <v>6189</v>
      </c>
      <c r="H1833" s="167" t="s">
        <v>1</v>
      </c>
      <c r="I1833" s="169"/>
      <c r="L1833" s="166"/>
      <c r="M1833" s="170"/>
      <c r="T1833" s="171"/>
      <c r="AT1833" s="167" t="s">
        <v>384</v>
      </c>
      <c r="AU1833" s="167" t="s">
        <v>83</v>
      </c>
      <c r="AV1833" s="14" t="s">
        <v>83</v>
      </c>
      <c r="AW1833" s="14" t="s">
        <v>32</v>
      </c>
      <c r="AX1833" s="14" t="s">
        <v>76</v>
      </c>
      <c r="AY1833" s="167" t="s">
        <v>375</v>
      </c>
    </row>
    <row r="1834" spans="2:65" s="1" customFormat="1" ht="16.5" customHeight="1" x14ac:dyDescent="0.2">
      <c r="B1834" s="32"/>
      <c r="C1834" s="179" t="s">
        <v>1797</v>
      </c>
      <c r="D1834" s="179" t="s">
        <v>657</v>
      </c>
      <c r="E1834" s="180" t="s">
        <v>3511</v>
      </c>
      <c r="F1834" s="181" t="s">
        <v>3512</v>
      </c>
      <c r="G1834" s="182" t="s">
        <v>631</v>
      </c>
      <c r="H1834" s="183">
        <v>8</v>
      </c>
      <c r="I1834" s="184"/>
      <c r="J1834" s="185">
        <f>ROUND(I1834*H1834,2)</f>
        <v>0</v>
      </c>
      <c r="K1834" s="181" t="s">
        <v>381</v>
      </c>
      <c r="L1834" s="186"/>
      <c r="M1834" s="187" t="s">
        <v>1</v>
      </c>
      <c r="N1834" s="188" t="s">
        <v>41</v>
      </c>
      <c r="P1834" s="147">
        <f>O1834*H1834</f>
        <v>0</v>
      </c>
      <c r="Q1834" s="147">
        <v>0</v>
      </c>
      <c r="R1834" s="147">
        <f>Q1834*H1834</f>
        <v>0</v>
      </c>
      <c r="S1834" s="147">
        <v>0</v>
      </c>
      <c r="T1834" s="148">
        <f>S1834*H1834</f>
        <v>0</v>
      </c>
      <c r="AR1834" s="149" t="s">
        <v>424</v>
      </c>
      <c r="AT1834" s="149" t="s">
        <v>657</v>
      </c>
      <c r="AU1834" s="149" t="s">
        <v>83</v>
      </c>
      <c r="AY1834" s="17" t="s">
        <v>375</v>
      </c>
      <c r="BE1834" s="150">
        <f>IF(N1834="základní",J1834,0)</f>
        <v>0</v>
      </c>
      <c r="BF1834" s="150">
        <f>IF(N1834="snížená",J1834,0)</f>
        <v>0</v>
      </c>
      <c r="BG1834" s="150">
        <f>IF(N1834="zákl. přenesená",J1834,0)</f>
        <v>0</v>
      </c>
      <c r="BH1834" s="150">
        <f>IF(N1834="sníž. přenesená",J1834,0)</f>
        <v>0</v>
      </c>
      <c r="BI1834" s="150">
        <f>IF(N1834="nulová",J1834,0)</f>
        <v>0</v>
      </c>
      <c r="BJ1834" s="17" t="s">
        <v>83</v>
      </c>
      <c r="BK1834" s="150">
        <f>ROUND(I1834*H1834,2)</f>
        <v>0</v>
      </c>
      <c r="BL1834" s="17" t="s">
        <v>382</v>
      </c>
      <c r="BM1834" s="149" t="s">
        <v>6292</v>
      </c>
    </row>
    <row r="1835" spans="2:65" s="12" customFormat="1" ht="11.25" x14ac:dyDescent="0.2">
      <c r="B1835" s="151"/>
      <c r="D1835" s="152" t="s">
        <v>384</v>
      </c>
      <c r="E1835" s="153" t="s">
        <v>1</v>
      </c>
      <c r="F1835" s="154" t="s">
        <v>83</v>
      </c>
      <c r="H1835" s="155">
        <v>1</v>
      </c>
      <c r="I1835" s="156"/>
      <c r="L1835" s="151"/>
      <c r="M1835" s="157"/>
      <c r="T1835" s="158"/>
      <c r="AT1835" s="153" t="s">
        <v>384</v>
      </c>
      <c r="AU1835" s="153" t="s">
        <v>83</v>
      </c>
      <c r="AV1835" s="12" t="s">
        <v>85</v>
      </c>
      <c r="AW1835" s="12" t="s">
        <v>32</v>
      </c>
      <c r="AX1835" s="12" t="s">
        <v>76</v>
      </c>
      <c r="AY1835" s="153" t="s">
        <v>375</v>
      </c>
    </row>
    <row r="1836" spans="2:65" s="12" customFormat="1" ht="11.25" x14ac:dyDescent="0.2">
      <c r="B1836" s="151"/>
      <c r="D1836" s="152" t="s">
        <v>384</v>
      </c>
      <c r="E1836" s="153" t="s">
        <v>1</v>
      </c>
      <c r="F1836" s="154" t="s">
        <v>83</v>
      </c>
      <c r="H1836" s="155">
        <v>1</v>
      </c>
      <c r="I1836" s="156"/>
      <c r="L1836" s="151"/>
      <c r="M1836" s="157"/>
      <c r="T1836" s="158"/>
      <c r="AT1836" s="153" t="s">
        <v>384</v>
      </c>
      <c r="AU1836" s="153" t="s">
        <v>83</v>
      </c>
      <c r="AV1836" s="12" t="s">
        <v>85</v>
      </c>
      <c r="AW1836" s="12" t="s">
        <v>32</v>
      </c>
      <c r="AX1836" s="12" t="s">
        <v>76</v>
      </c>
      <c r="AY1836" s="153" t="s">
        <v>375</v>
      </c>
    </row>
    <row r="1837" spans="2:65" s="12" customFormat="1" ht="11.25" x14ac:dyDescent="0.2">
      <c r="B1837" s="151"/>
      <c r="D1837" s="152" t="s">
        <v>384</v>
      </c>
      <c r="E1837" s="153" t="s">
        <v>1</v>
      </c>
      <c r="F1837" s="154" t="s">
        <v>83</v>
      </c>
      <c r="H1837" s="155">
        <v>1</v>
      </c>
      <c r="I1837" s="156"/>
      <c r="L1837" s="151"/>
      <c r="M1837" s="157"/>
      <c r="T1837" s="158"/>
      <c r="AT1837" s="153" t="s">
        <v>384</v>
      </c>
      <c r="AU1837" s="153" t="s">
        <v>83</v>
      </c>
      <c r="AV1837" s="12" t="s">
        <v>85</v>
      </c>
      <c r="AW1837" s="12" t="s">
        <v>32</v>
      </c>
      <c r="AX1837" s="12" t="s">
        <v>76</v>
      </c>
      <c r="AY1837" s="153" t="s">
        <v>375</v>
      </c>
    </row>
    <row r="1838" spans="2:65" s="12" customFormat="1" ht="11.25" x14ac:dyDescent="0.2">
      <c r="B1838" s="151"/>
      <c r="D1838" s="152" t="s">
        <v>384</v>
      </c>
      <c r="E1838" s="153" t="s">
        <v>1</v>
      </c>
      <c r="F1838" s="154" t="s">
        <v>83</v>
      </c>
      <c r="H1838" s="155">
        <v>1</v>
      </c>
      <c r="I1838" s="156"/>
      <c r="L1838" s="151"/>
      <c r="M1838" s="157"/>
      <c r="T1838" s="158"/>
      <c r="AT1838" s="153" t="s">
        <v>384</v>
      </c>
      <c r="AU1838" s="153" t="s">
        <v>83</v>
      </c>
      <c r="AV1838" s="12" t="s">
        <v>85</v>
      </c>
      <c r="AW1838" s="12" t="s">
        <v>32</v>
      </c>
      <c r="AX1838" s="12" t="s">
        <v>76</v>
      </c>
      <c r="AY1838" s="153" t="s">
        <v>375</v>
      </c>
    </row>
    <row r="1839" spans="2:65" s="12" customFormat="1" ht="11.25" x14ac:dyDescent="0.2">
      <c r="B1839" s="151"/>
      <c r="D1839" s="152" t="s">
        <v>384</v>
      </c>
      <c r="E1839" s="153" t="s">
        <v>1</v>
      </c>
      <c r="F1839" s="154" t="s">
        <v>83</v>
      </c>
      <c r="H1839" s="155">
        <v>1</v>
      </c>
      <c r="I1839" s="156"/>
      <c r="L1839" s="151"/>
      <c r="M1839" s="157"/>
      <c r="T1839" s="158"/>
      <c r="AT1839" s="153" t="s">
        <v>384</v>
      </c>
      <c r="AU1839" s="153" t="s">
        <v>83</v>
      </c>
      <c r="AV1839" s="12" t="s">
        <v>85</v>
      </c>
      <c r="AW1839" s="12" t="s">
        <v>32</v>
      </c>
      <c r="AX1839" s="12" t="s">
        <v>76</v>
      </c>
      <c r="AY1839" s="153" t="s">
        <v>375</v>
      </c>
    </row>
    <row r="1840" spans="2:65" s="12" customFormat="1" ht="11.25" x14ac:dyDescent="0.2">
      <c r="B1840" s="151"/>
      <c r="D1840" s="152" t="s">
        <v>384</v>
      </c>
      <c r="E1840" s="153" t="s">
        <v>1</v>
      </c>
      <c r="F1840" s="154" t="s">
        <v>83</v>
      </c>
      <c r="H1840" s="155">
        <v>1</v>
      </c>
      <c r="I1840" s="156"/>
      <c r="L1840" s="151"/>
      <c r="M1840" s="157"/>
      <c r="T1840" s="158"/>
      <c r="AT1840" s="153" t="s">
        <v>384</v>
      </c>
      <c r="AU1840" s="153" t="s">
        <v>83</v>
      </c>
      <c r="AV1840" s="12" t="s">
        <v>85</v>
      </c>
      <c r="AW1840" s="12" t="s">
        <v>32</v>
      </c>
      <c r="AX1840" s="12" t="s">
        <v>76</v>
      </c>
      <c r="AY1840" s="153" t="s">
        <v>375</v>
      </c>
    </row>
    <row r="1841" spans="2:65" s="12" customFormat="1" ht="11.25" x14ac:dyDescent="0.2">
      <c r="B1841" s="151"/>
      <c r="D1841" s="152" t="s">
        <v>384</v>
      </c>
      <c r="E1841" s="153" t="s">
        <v>1</v>
      </c>
      <c r="F1841" s="154" t="s">
        <v>83</v>
      </c>
      <c r="H1841" s="155">
        <v>1</v>
      </c>
      <c r="I1841" s="156"/>
      <c r="L1841" s="151"/>
      <c r="M1841" s="157"/>
      <c r="T1841" s="158"/>
      <c r="AT1841" s="153" t="s">
        <v>384</v>
      </c>
      <c r="AU1841" s="153" t="s">
        <v>83</v>
      </c>
      <c r="AV1841" s="12" t="s">
        <v>85</v>
      </c>
      <c r="AW1841" s="12" t="s">
        <v>32</v>
      </c>
      <c r="AX1841" s="12" t="s">
        <v>76</v>
      </c>
      <c r="AY1841" s="153" t="s">
        <v>375</v>
      </c>
    </row>
    <row r="1842" spans="2:65" s="12" customFormat="1" ht="11.25" x14ac:dyDescent="0.2">
      <c r="B1842" s="151"/>
      <c r="D1842" s="152" t="s">
        <v>384</v>
      </c>
      <c r="E1842" s="153" t="s">
        <v>1</v>
      </c>
      <c r="F1842" s="154" t="s">
        <v>83</v>
      </c>
      <c r="H1842" s="155">
        <v>1</v>
      </c>
      <c r="I1842" s="156"/>
      <c r="L1842" s="151"/>
      <c r="M1842" s="157"/>
      <c r="T1842" s="158"/>
      <c r="AT1842" s="153" t="s">
        <v>384</v>
      </c>
      <c r="AU1842" s="153" t="s">
        <v>83</v>
      </c>
      <c r="AV1842" s="12" t="s">
        <v>85</v>
      </c>
      <c r="AW1842" s="12" t="s">
        <v>32</v>
      </c>
      <c r="AX1842" s="12" t="s">
        <v>76</v>
      </c>
      <c r="AY1842" s="153" t="s">
        <v>375</v>
      </c>
    </row>
    <row r="1843" spans="2:65" s="14" customFormat="1" ht="11.25" x14ac:dyDescent="0.2">
      <c r="B1843" s="166"/>
      <c r="D1843" s="152" t="s">
        <v>384</v>
      </c>
      <c r="E1843" s="167" t="s">
        <v>1</v>
      </c>
      <c r="F1843" s="168" t="s">
        <v>6189</v>
      </c>
      <c r="H1843" s="167" t="s">
        <v>1</v>
      </c>
      <c r="I1843" s="169"/>
      <c r="L1843" s="166"/>
      <c r="M1843" s="170"/>
      <c r="T1843" s="171"/>
      <c r="AT1843" s="167" t="s">
        <v>384</v>
      </c>
      <c r="AU1843" s="167" t="s">
        <v>83</v>
      </c>
      <c r="AV1843" s="14" t="s">
        <v>83</v>
      </c>
      <c r="AW1843" s="14" t="s">
        <v>32</v>
      </c>
      <c r="AX1843" s="14" t="s">
        <v>76</v>
      </c>
      <c r="AY1843" s="167" t="s">
        <v>375</v>
      </c>
    </row>
    <row r="1844" spans="2:65" s="13" customFormat="1" ht="11.25" x14ac:dyDescent="0.2">
      <c r="B1844" s="159"/>
      <c r="D1844" s="152" t="s">
        <v>384</v>
      </c>
      <c r="E1844" s="160" t="s">
        <v>1</v>
      </c>
      <c r="F1844" s="161" t="s">
        <v>387</v>
      </c>
      <c r="H1844" s="162">
        <v>8</v>
      </c>
      <c r="I1844" s="163"/>
      <c r="L1844" s="159"/>
      <c r="M1844" s="164"/>
      <c r="T1844" s="165"/>
      <c r="AT1844" s="160" t="s">
        <v>384</v>
      </c>
      <c r="AU1844" s="160" t="s">
        <v>83</v>
      </c>
      <c r="AV1844" s="13" t="s">
        <v>382</v>
      </c>
      <c r="AW1844" s="13" t="s">
        <v>32</v>
      </c>
      <c r="AX1844" s="13" t="s">
        <v>83</v>
      </c>
      <c r="AY1844" s="160" t="s">
        <v>375</v>
      </c>
    </row>
    <row r="1845" spans="2:65" s="1" customFormat="1" ht="16.5" customHeight="1" x14ac:dyDescent="0.2">
      <c r="B1845" s="32"/>
      <c r="C1845" s="179" t="s">
        <v>1802</v>
      </c>
      <c r="D1845" s="179" t="s">
        <v>657</v>
      </c>
      <c r="E1845" s="180" t="s">
        <v>3514</v>
      </c>
      <c r="F1845" s="181" t="s">
        <v>3515</v>
      </c>
      <c r="G1845" s="182" t="s">
        <v>1788</v>
      </c>
      <c r="H1845" s="183">
        <v>132</v>
      </c>
      <c r="I1845" s="184"/>
      <c r="J1845" s="185">
        <f>ROUND(I1845*H1845,2)</f>
        <v>0</v>
      </c>
      <c r="K1845" s="181" t="s">
        <v>381</v>
      </c>
      <c r="L1845" s="186"/>
      <c r="M1845" s="187" t="s">
        <v>1</v>
      </c>
      <c r="N1845" s="188" t="s">
        <v>41</v>
      </c>
      <c r="P1845" s="147">
        <f>O1845*H1845</f>
        <v>0</v>
      </c>
      <c r="Q1845" s="147">
        <v>0</v>
      </c>
      <c r="R1845" s="147">
        <f>Q1845*H1845</f>
        <v>0</v>
      </c>
      <c r="S1845" s="147">
        <v>0</v>
      </c>
      <c r="T1845" s="148">
        <f>S1845*H1845</f>
        <v>0</v>
      </c>
      <c r="AR1845" s="149" t="s">
        <v>424</v>
      </c>
      <c r="AT1845" s="149" t="s">
        <v>657</v>
      </c>
      <c r="AU1845" s="149" t="s">
        <v>83</v>
      </c>
      <c r="AY1845" s="17" t="s">
        <v>375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83</v>
      </c>
      <c r="BK1845" s="150">
        <f>ROUND(I1845*H1845,2)</f>
        <v>0</v>
      </c>
      <c r="BL1845" s="17" t="s">
        <v>382</v>
      </c>
      <c r="BM1845" s="149" t="s">
        <v>6293</v>
      </c>
    </row>
    <row r="1846" spans="2:65" s="12" customFormat="1" ht="11.25" x14ac:dyDescent="0.2">
      <c r="B1846" s="151"/>
      <c r="D1846" s="152" t="s">
        <v>384</v>
      </c>
      <c r="E1846" s="153" t="s">
        <v>1</v>
      </c>
      <c r="F1846" s="154" t="s">
        <v>8</v>
      </c>
      <c r="H1846" s="155">
        <v>15</v>
      </c>
      <c r="I1846" s="156"/>
      <c r="L1846" s="151"/>
      <c r="M1846" s="157"/>
      <c r="T1846" s="158"/>
      <c r="AT1846" s="153" t="s">
        <v>384</v>
      </c>
      <c r="AU1846" s="153" t="s">
        <v>83</v>
      </c>
      <c r="AV1846" s="12" t="s">
        <v>85</v>
      </c>
      <c r="AW1846" s="12" t="s">
        <v>32</v>
      </c>
      <c r="AX1846" s="12" t="s">
        <v>76</v>
      </c>
      <c r="AY1846" s="153" t="s">
        <v>375</v>
      </c>
    </row>
    <row r="1847" spans="2:65" s="12" customFormat="1" ht="11.25" x14ac:dyDescent="0.2">
      <c r="B1847" s="151"/>
      <c r="D1847" s="152" t="s">
        <v>384</v>
      </c>
      <c r="E1847" s="153" t="s">
        <v>1</v>
      </c>
      <c r="F1847" s="154" t="s">
        <v>529</v>
      </c>
      <c r="H1847" s="155">
        <v>20</v>
      </c>
      <c r="I1847" s="156"/>
      <c r="L1847" s="151"/>
      <c r="M1847" s="157"/>
      <c r="T1847" s="158"/>
      <c r="AT1847" s="153" t="s">
        <v>384</v>
      </c>
      <c r="AU1847" s="153" t="s">
        <v>83</v>
      </c>
      <c r="AV1847" s="12" t="s">
        <v>85</v>
      </c>
      <c r="AW1847" s="12" t="s">
        <v>32</v>
      </c>
      <c r="AX1847" s="12" t="s">
        <v>76</v>
      </c>
      <c r="AY1847" s="153" t="s">
        <v>375</v>
      </c>
    </row>
    <row r="1848" spans="2:65" s="12" customFormat="1" ht="11.25" x14ac:dyDescent="0.2">
      <c r="B1848" s="151"/>
      <c r="D1848" s="152" t="s">
        <v>384</v>
      </c>
      <c r="E1848" s="153" t="s">
        <v>1</v>
      </c>
      <c r="F1848" s="154" t="s">
        <v>473</v>
      </c>
      <c r="H1848" s="155">
        <v>14</v>
      </c>
      <c r="I1848" s="156"/>
      <c r="L1848" s="151"/>
      <c r="M1848" s="157"/>
      <c r="T1848" s="158"/>
      <c r="AT1848" s="153" t="s">
        <v>384</v>
      </c>
      <c r="AU1848" s="153" t="s">
        <v>83</v>
      </c>
      <c r="AV1848" s="12" t="s">
        <v>85</v>
      </c>
      <c r="AW1848" s="12" t="s">
        <v>32</v>
      </c>
      <c r="AX1848" s="12" t="s">
        <v>76</v>
      </c>
      <c r="AY1848" s="153" t="s">
        <v>375</v>
      </c>
    </row>
    <row r="1849" spans="2:65" s="12" customFormat="1" ht="11.25" x14ac:dyDescent="0.2">
      <c r="B1849" s="151"/>
      <c r="D1849" s="152" t="s">
        <v>384</v>
      </c>
      <c r="E1849" s="153" t="s">
        <v>1</v>
      </c>
      <c r="F1849" s="154" t="s">
        <v>577</v>
      </c>
      <c r="H1849" s="155">
        <v>30</v>
      </c>
      <c r="I1849" s="156"/>
      <c r="L1849" s="151"/>
      <c r="M1849" s="157"/>
      <c r="T1849" s="158"/>
      <c r="AT1849" s="153" t="s">
        <v>384</v>
      </c>
      <c r="AU1849" s="153" t="s">
        <v>83</v>
      </c>
      <c r="AV1849" s="12" t="s">
        <v>85</v>
      </c>
      <c r="AW1849" s="12" t="s">
        <v>32</v>
      </c>
      <c r="AX1849" s="12" t="s">
        <v>76</v>
      </c>
      <c r="AY1849" s="153" t="s">
        <v>375</v>
      </c>
    </row>
    <row r="1850" spans="2:65" s="12" customFormat="1" ht="11.25" x14ac:dyDescent="0.2">
      <c r="B1850" s="151"/>
      <c r="D1850" s="152" t="s">
        <v>384</v>
      </c>
      <c r="E1850" s="153" t="s">
        <v>1</v>
      </c>
      <c r="F1850" s="154" t="s">
        <v>529</v>
      </c>
      <c r="H1850" s="155">
        <v>20</v>
      </c>
      <c r="I1850" s="156"/>
      <c r="L1850" s="151"/>
      <c r="M1850" s="157"/>
      <c r="T1850" s="158"/>
      <c r="AT1850" s="153" t="s">
        <v>384</v>
      </c>
      <c r="AU1850" s="153" t="s">
        <v>83</v>
      </c>
      <c r="AV1850" s="12" t="s">
        <v>85</v>
      </c>
      <c r="AW1850" s="12" t="s">
        <v>32</v>
      </c>
      <c r="AX1850" s="12" t="s">
        <v>76</v>
      </c>
      <c r="AY1850" s="153" t="s">
        <v>375</v>
      </c>
    </row>
    <row r="1851" spans="2:65" s="12" customFormat="1" ht="11.25" x14ac:dyDescent="0.2">
      <c r="B1851" s="151"/>
      <c r="D1851" s="152" t="s">
        <v>384</v>
      </c>
      <c r="E1851" s="153" t="s">
        <v>1</v>
      </c>
      <c r="F1851" s="154" t="s">
        <v>598</v>
      </c>
      <c r="H1851" s="155">
        <v>33</v>
      </c>
      <c r="I1851" s="156"/>
      <c r="L1851" s="151"/>
      <c r="M1851" s="157"/>
      <c r="T1851" s="158"/>
      <c r="AT1851" s="153" t="s">
        <v>384</v>
      </c>
      <c r="AU1851" s="153" t="s">
        <v>83</v>
      </c>
      <c r="AV1851" s="12" t="s">
        <v>85</v>
      </c>
      <c r="AW1851" s="12" t="s">
        <v>32</v>
      </c>
      <c r="AX1851" s="12" t="s">
        <v>76</v>
      </c>
      <c r="AY1851" s="153" t="s">
        <v>375</v>
      </c>
    </row>
    <row r="1852" spans="2:65" s="13" customFormat="1" ht="11.25" x14ac:dyDescent="0.2">
      <c r="B1852" s="159"/>
      <c r="D1852" s="152" t="s">
        <v>384</v>
      </c>
      <c r="E1852" s="160" t="s">
        <v>1</v>
      </c>
      <c r="F1852" s="161" t="s">
        <v>387</v>
      </c>
      <c r="H1852" s="162">
        <v>132</v>
      </c>
      <c r="I1852" s="163"/>
      <c r="L1852" s="159"/>
      <c r="M1852" s="164"/>
      <c r="T1852" s="165"/>
      <c r="AT1852" s="160" t="s">
        <v>384</v>
      </c>
      <c r="AU1852" s="160" t="s">
        <v>83</v>
      </c>
      <c r="AV1852" s="13" t="s">
        <v>382</v>
      </c>
      <c r="AW1852" s="13" t="s">
        <v>32</v>
      </c>
      <c r="AX1852" s="13" t="s">
        <v>83</v>
      </c>
      <c r="AY1852" s="160" t="s">
        <v>375</v>
      </c>
    </row>
    <row r="1853" spans="2:65" s="14" customFormat="1" ht="11.25" x14ac:dyDescent="0.2">
      <c r="B1853" s="166"/>
      <c r="D1853" s="152" t="s">
        <v>384</v>
      </c>
      <c r="E1853" s="167" t="s">
        <v>1</v>
      </c>
      <c r="F1853" s="168" t="s">
        <v>6189</v>
      </c>
      <c r="H1853" s="167" t="s">
        <v>1</v>
      </c>
      <c r="I1853" s="169"/>
      <c r="L1853" s="166"/>
      <c r="M1853" s="170"/>
      <c r="T1853" s="171"/>
      <c r="AT1853" s="167" t="s">
        <v>384</v>
      </c>
      <c r="AU1853" s="167" t="s">
        <v>83</v>
      </c>
      <c r="AV1853" s="14" t="s">
        <v>83</v>
      </c>
      <c r="AW1853" s="14" t="s">
        <v>32</v>
      </c>
      <c r="AX1853" s="14" t="s">
        <v>76</v>
      </c>
      <c r="AY1853" s="167" t="s">
        <v>375</v>
      </c>
    </row>
    <row r="1854" spans="2:65" s="1" customFormat="1" ht="16.5" customHeight="1" x14ac:dyDescent="0.2">
      <c r="B1854" s="32"/>
      <c r="C1854" s="179" t="s">
        <v>1807</v>
      </c>
      <c r="D1854" s="179" t="s">
        <v>657</v>
      </c>
      <c r="E1854" s="180" t="s">
        <v>6294</v>
      </c>
      <c r="F1854" s="181" t="s">
        <v>6295</v>
      </c>
      <c r="G1854" s="182" t="s">
        <v>631</v>
      </c>
      <c r="H1854" s="183">
        <v>1</v>
      </c>
      <c r="I1854" s="184"/>
      <c r="J1854" s="185">
        <f>ROUND(I1854*H1854,2)</f>
        <v>0</v>
      </c>
      <c r="K1854" s="181" t="s">
        <v>381</v>
      </c>
      <c r="L1854" s="186"/>
      <c r="M1854" s="187" t="s">
        <v>1</v>
      </c>
      <c r="N1854" s="188" t="s">
        <v>41</v>
      </c>
      <c r="P1854" s="147">
        <f>O1854*H1854</f>
        <v>0</v>
      </c>
      <c r="Q1854" s="147">
        <v>0</v>
      </c>
      <c r="R1854" s="147">
        <f>Q1854*H1854</f>
        <v>0</v>
      </c>
      <c r="S1854" s="147">
        <v>0</v>
      </c>
      <c r="T1854" s="148">
        <f>S1854*H1854</f>
        <v>0</v>
      </c>
      <c r="AR1854" s="149" t="s">
        <v>424</v>
      </c>
      <c r="AT1854" s="149" t="s">
        <v>657</v>
      </c>
      <c r="AU1854" s="149" t="s">
        <v>83</v>
      </c>
      <c r="AY1854" s="17" t="s">
        <v>375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83</v>
      </c>
      <c r="BK1854" s="150">
        <f>ROUND(I1854*H1854,2)</f>
        <v>0</v>
      </c>
      <c r="BL1854" s="17" t="s">
        <v>382</v>
      </c>
      <c r="BM1854" s="149" t="s">
        <v>6296</v>
      </c>
    </row>
    <row r="1855" spans="2:65" s="12" customFormat="1" ht="11.25" x14ac:dyDescent="0.2">
      <c r="B1855" s="151"/>
      <c r="D1855" s="152" t="s">
        <v>384</v>
      </c>
      <c r="E1855" s="153" t="s">
        <v>1</v>
      </c>
      <c r="F1855" s="154" t="s">
        <v>83</v>
      </c>
      <c r="H1855" s="155">
        <v>1</v>
      </c>
      <c r="I1855" s="156"/>
      <c r="L1855" s="151"/>
      <c r="M1855" s="157"/>
      <c r="T1855" s="158"/>
      <c r="AT1855" s="153" t="s">
        <v>384</v>
      </c>
      <c r="AU1855" s="153" t="s">
        <v>83</v>
      </c>
      <c r="AV1855" s="12" t="s">
        <v>85</v>
      </c>
      <c r="AW1855" s="12" t="s">
        <v>32</v>
      </c>
      <c r="AX1855" s="12" t="s">
        <v>83</v>
      </c>
      <c r="AY1855" s="153" t="s">
        <v>375</v>
      </c>
    </row>
    <row r="1856" spans="2:65" s="14" customFormat="1" ht="11.25" x14ac:dyDescent="0.2">
      <c r="B1856" s="166"/>
      <c r="D1856" s="152" t="s">
        <v>384</v>
      </c>
      <c r="E1856" s="167" t="s">
        <v>1</v>
      </c>
      <c r="F1856" s="168" t="s">
        <v>6189</v>
      </c>
      <c r="H1856" s="167" t="s">
        <v>1</v>
      </c>
      <c r="I1856" s="169"/>
      <c r="L1856" s="166"/>
      <c r="M1856" s="170"/>
      <c r="T1856" s="171"/>
      <c r="AT1856" s="167" t="s">
        <v>384</v>
      </c>
      <c r="AU1856" s="167" t="s">
        <v>83</v>
      </c>
      <c r="AV1856" s="14" t="s">
        <v>83</v>
      </c>
      <c r="AW1856" s="14" t="s">
        <v>32</v>
      </c>
      <c r="AX1856" s="14" t="s">
        <v>76</v>
      </c>
      <c r="AY1856" s="167" t="s">
        <v>375</v>
      </c>
    </row>
    <row r="1857" spans="2:65" s="1" customFormat="1" ht="16.5" customHeight="1" x14ac:dyDescent="0.2">
      <c r="B1857" s="32"/>
      <c r="C1857" s="179" t="s">
        <v>1812</v>
      </c>
      <c r="D1857" s="179" t="s">
        <v>657</v>
      </c>
      <c r="E1857" s="180" t="s">
        <v>3526</v>
      </c>
      <c r="F1857" s="181" t="s">
        <v>3527</v>
      </c>
      <c r="G1857" s="182" t="s">
        <v>631</v>
      </c>
      <c r="H1857" s="183">
        <v>106</v>
      </c>
      <c r="I1857" s="184"/>
      <c r="J1857" s="185">
        <f>ROUND(I1857*H1857,2)</f>
        <v>0</v>
      </c>
      <c r="K1857" s="181" t="s">
        <v>381</v>
      </c>
      <c r="L1857" s="186"/>
      <c r="M1857" s="187" t="s">
        <v>1</v>
      </c>
      <c r="N1857" s="188" t="s">
        <v>41</v>
      </c>
      <c r="P1857" s="147">
        <f>O1857*H1857</f>
        <v>0</v>
      </c>
      <c r="Q1857" s="147">
        <v>0</v>
      </c>
      <c r="R1857" s="147">
        <f>Q1857*H1857</f>
        <v>0</v>
      </c>
      <c r="S1857" s="147">
        <v>0</v>
      </c>
      <c r="T1857" s="148">
        <f>S1857*H1857</f>
        <v>0</v>
      </c>
      <c r="AR1857" s="149" t="s">
        <v>424</v>
      </c>
      <c r="AT1857" s="149" t="s">
        <v>657</v>
      </c>
      <c r="AU1857" s="149" t="s">
        <v>83</v>
      </c>
      <c r="AY1857" s="17" t="s">
        <v>375</v>
      </c>
      <c r="BE1857" s="150">
        <f>IF(N1857="základní",J1857,0)</f>
        <v>0</v>
      </c>
      <c r="BF1857" s="150">
        <f>IF(N1857="snížená",J1857,0)</f>
        <v>0</v>
      </c>
      <c r="BG1857" s="150">
        <f>IF(N1857="zákl. přenesená",J1857,0)</f>
        <v>0</v>
      </c>
      <c r="BH1857" s="150">
        <f>IF(N1857="sníž. přenesená",J1857,0)</f>
        <v>0</v>
      </c>
      <c r="BI1857" s="150">
        <f>IF(N1857="nulová",J1857,0)</f>
        <v>0</v>
      </c>
      <c r="BJ1857" s="17" t="s">
        <v>83</v>
      </c>
      <c r="BK1857" s="150">
        <f>ROUND(I1857*H1857,2)</f>
        <v>0</v>
      </c>
      <c r="BL1857" s="17" t="s">
        <v>382</v>
      </c>
      <c r="BM1857" s="149" t="s">
        <v>6297</v>
      </c>
    </row>
    <row r="1858" spans="2:65" s="12" customFormat="1" ht="11.25" x14ac:dyDescent="0.2">
      <c r="B1858" s="151"/>
      <c r="D1858" s="152" t="s">
        <v>384</v>
      </c>
      <c r="E1858" s="153" t="s">
        <v>1</v>
      </c>
      <c r="F1858" s="154" t="s">
        <v>8</v>
      </c>
      <c r="H1858" s="155">
        <v>15</v>
      </c>
      <c r="I1858" s="156"/>
      <c r="L1858" s="151"/>
      <c r="M1858" s="157"/>
      <c r="T1858" s="158"/>
      <c r="AT1858" s="153" t="s">
        <v>384</v>
      </c>
      <c r="AU1858" s="153" t="s">
        <v>83</v>
      </c>
      <c r="AV1858" s="12" t="s">
        <v>85</v>
      </c>
      <c r="AW1858" s="12" t="s">
        <v>32</v>
      </c>
      <c r="AX1858" s="12" t="s">
        <v>76</v>
      </c>
      <c r="AY1858" s="153" t="s">
        <v>375</v>
      </c>
    </row>
    <row r="1859" spans="2:65" s="12" customFormat="1" ht="11.25" x14ac:dyDescent="0.2">
      <c r="B1859" s="151"/>
      <c r="D1859" s="152" t="s">
        <v>384</v>
      </c>
      <c r="E1859" s="153" t="s">
        <v>1</v>
      </c>
      <c r="F1859" s="154" t="s">
        <v>8</v>
      </c>
      <c r="H1859" s="155">
        <v>15</v>
      </c>
      <c r="I1859" s="156"/>
      <c r="L1859" s="151"/>
      <c r="M1859" s="157"/>
      <c r="T1859" s="158"/>
      <c r="AT1859" s="153" t="s">
        <v>384</v>
      </c>
      <c r="AU1859" s="153" t="s">
        <v>83</v>
      </c>
      <c r="AV1859" s="12" t="s">
        <v>85</v>
      </c>
      <c r="AW1859" s="12" t="s">
        <v>32</v>
      </c>
      <c r="AX1859" s="12" t="s">
        <v>76</v>
      </c>
      <c r="AY1859" s="153" t="s">
        <v>375</v>
      </c>
    </row>
    <row r="1860" spans="2:65" s="12" customFormat="1" ht="11.25" x14ac:dyDescent="0.2">
      <c r="B1860" s="151"/>
      <c r="D1860" s="152" t="s">
        <v>384</v>
      </c>
      <c r="E1860" s="153" t="s">
        <v>1</v>
      </c>
      <c r="F1860" s="154" t="s">
        <v>418</v>
      </c>
      <c r="H1860" s="155">
        <v>7</v>
      </c>
      <c r="I1860" s="156"/>
      <c r="L1860" s="151"/>
      <c r="M1860" s="157"/>
      <c r="T1860" s="158"/>
      <c r="AT1860" s="153" t="s">
        <v>384</v>
      </c>
      <c r="AU1860" s="153" t="s">
        <v>83</v>
      </c>
      <c r="AV1860" s="12" t="s">
        <v>85</v>
      </c>
      <c r="AW1860" s="12" t="s">
        <v>32</v>
      </c>
      <c r="AX1860" s="12" t="s">
        <v>76</v>
      </c>
      <c r="AY1860" s="153" t="s">
        <v>375</v>
      </c>
    </row>
    <row r="1861" spans="2:65" s="12" customFormat="1" ht="11.25" x14ac:dyDescent="0.2">
      <c r="B1861" s="151"/>
      <c r="D1861" s="152" t="s">
        <v>384</v>
      </c>
      <c r="E1861" s="153" t="s">
        <v>1</v>
      </c>
      <c r="F1861" s="154" t="s">
        <v>418</v>
      </c>
      <c r="H1861" s="155">
        <v>7</v>
      </c>
      <c r="I1861" s="156"/>
      <c r="L1861" s="151"/>
      <c r="M1861" s="157"/>
      <c r="T1861" s="158"/>
      <c r="AT1861" s="153" t="s">
        <v>384</v>
      </c>
      <c r="AU1861" s="153" t="s">
        <v>83</v>
      </c>
      <c r="AV1861" s="12" t="s">
        <v>85</v>
      </c>
      <c r="AW1861" s="12" t="s">
        <v>32</v>
      </c>
      <c r="AX1861" s="12" t="s">
        <v>76</v>
      </c>
      <c r="AY1861" s="153" t="s">
        <v>375</v>
      </c>
    </row>
    <row r="1862" spans="2:65" s="12" customFormat="1" ht="11.25" x14ac:dyDescent="0.2">
      <c r="B1862" s="151"/>
      <c r="D1862" s="152" t="s">
        <v>384</v>
      </c>
      <c r="E1862" s="153" t="s">
        <v>1</v>
      </c>
      <c r="F1862" s="154" t="s">
        <v>424</v>
      </c>
      <c r="H1862" s="155">
        <v>8</v>
      </c>
      <c r="I1862" s="156"/>
      <c r="L1862" s="151"/>
      <c r="M1862" s="157"/>
      <c r="T1862" s="158"/>
      <c r="AT1862" s="153" t="s">
        <v>384</v>
      </c>
      <c r="AU1862" s="153" t="s">
        <v>83</v>
      </c>
      <c r="AV1862" s="12" t="s">
        <v>85</v>
      </c>
      <c r="AW1862" s="12" t="s">
        <v>32</v>
      </c>
      <c r="AX1862" s="12" t="s">
        <v>76</v>
      </c>
      <c r="AY1862" s="153" t="s">
        <v>375</v>
      </c>
    </row>
    <row r="1863" spans="2:65" s="12" customFormat="1" ht="11.25" x14ac:dyDescent="0.2">
      <c r="B1863" s="151"/>
      <c r="D1863" s="152" t="s">
        <v>384</v>
      </c>
      <c r="E1863" s="153" t="s">
        <v>1</v>
      </c>
      <c r="F1863" s="154" t="s">
        <v>428</v>
      </c>
      <c r="H1863" s="155">
        <v>9</v>
      </c>
      <c r="I1863" s="156"/>
      <c r="L1863" s="151"/>
      <c r="M1863" s="157"/>
      <c r="T1863" s="158"/>
      <c r="AT1863" s="153" t="s">
        <v>384</v>
      </c>
      <c r="AU1863" s="153" t="s">
        <v>83</v>
      </c>
      <c r="AV1863" s="12" t="s">
        <v>85</v>
      </c>
      <c r="AW1863" s="12" t="s">
        <v>32</v>
      </c>
      <c r="AX1863" s="12" t="s">
        <v>76</v>
      </c>
      <c r="AY1863" s="153" t="s">
        <v>375</v>
      </c>
    </row>
    <row r="1864" spans="2:65" s="12" customFormat="1" ht="11.25" x14ac:dyDescent="0.2">
      <c r="B1864" s="151"/>
      <c r="D1864" s="152" t="s">
        <v>384</v>
      </c>
      <c r="E1864" s="153" t="s">
        <v>1</v>
      </c>
      <c r="F1864" s="154" t="s">
        <v>463</v>
      </c>
      <c r="H1864" s="155">
        <v>12</v>
      </c>
      <c r="I1864" s="156"/>
      <c r="L1864" s="151"/>
      <c r="M1864" s="157"/>
      <c r="T1864" s="158"/>
      <c r="AT1864" s="153" t="s">
        <v>384</v>
      </c>
      <c r="AU1864" s="153" t="s">
        <v>83</v>
      </c>
      <c r="AV1864" s="12" t="s">
        <v>85</v>
      </c>
      <c r="AW1864" s="12" t="s">
        <v>32</v>
      </c>
      <c r="AX1864" s="12" t="s">
        <v>76</v>
      </c>
      <c r="AY1864" s="153" t="s">
        <v>375</v>
      </c>
    </row>
    <row r="1865" spans="2:65" s="12" customFormat="1" ht="11.25" x14ac:dyDescent="0.2">
      <c r="B1865" s="151"/>
      <c r="D1865" s="152" t="s">
        <v>384</v>
      </c>
      <c r="E1865" s="153" t="s">
        <v>1</v>
      </c>
      <c r="F1865" s="154" t="s">
        <v>545</v>
      </c>
      <c r="H1865" s="155">
        <v>23</v>
      </c>
      <c r="I1865" s="156"/>
      <c r="L1865" s="151"/>
      <c r="M1865" s="157"/>
      <c r="T1865" s="158"/>
      <c r="AT1865" s="153" t="s">
        <v>384</v>
      </c>
      <c r="AU1865" s="153" t="s">
        <v>83</v>
      </c>
      <c r="AV1865" s="12" t="s">
        <v>85</v>
      </c>
      <c r="AW1865" s="12" t="s">
        <v>32</v>
      </c>
      <c r="AX1865" s="12" t="s">
        <v>76</v>
      </c>
      <c r="AY1865" s="153" t="s">
        <v>375</v>
      </c>
    </row>
    <row r="1866" spans="2:65" s="12" customFormat="1" ht="11.25" x14ac:dyDescent="0.2">
      <c r="B1866" s="151"/>
      <c r="D1866" s="152" t="s">
        <v>384</v>
      </c>
      <c r="E1866" s="153" t="s">
        <v>1</v>
      </c>
      <c r="F1866" s="154" t="s">
        <v>435</v>
      </c>
      <c r="H1866" s="155">
        <v>10</v>
      </c>
      <c r="I1866" s="156"/>
      <c r="L1866" s="151"/>
      <c r="M1866" s="157"/>
      <c r="T1866" s="158"/>
      <c r="AT1866" s="153" t="s">
        <v>384</v>
      </c>
      <c r="AU1866" s="153" t="s">
        <v>83</v>
      </c>
      <c r="AV1866" s="12" t="s">
        <v>85</v>
      </c>
      <c r="AW1866" s="12" t="s">
        <v>32</v>
      </c>
      <c r="AX1866" s="12" t="s">
        <v>76</v>
      </c>
      <c r="AY1866" s="153" t="s">
        <v>375</v>
      </c>
    </row>
    <row r="1867" spans="2:65" s="13" customFormat="1" ht="11.25" x14ac:dyDescent="0.2">
      <c r="B1867" s="159"/>
      <c r="D1867" s="152" t="s">
        <v>384</v>
      </c>
      <c r="E1867" s="160" t="s">
        <v>1</v>
      </c>
      <c r="F1867" s="161" t="s">
        <v>387</v>
      </c>
      <c r="H1867" s="162">
        <v>106</v>
      </c>
      <c r="I1867" s="163"/>
      <c r="L1867" s="159"/>
      <c r="M1867" s="164"/>
      <c r="T1867" s="165"/>
      <c r="AT1867" s="160" t="s">
        <v>384</v>
      </c>
      <c r="AU1867" s="160" t="s">
        <v>83</v>
      </c>
      <c r="AV1867" s="13" t="s">
        <v>382</v>
      </c>
      <c r="AW1867" s="13" t="s">
        <v>32</v>
      </c>
      <c r="AX1867" s="13" t="s">
        <v>83</v>
      </c>
      <c r="AY1867" s="160" t="s">
        <v>375</v>
      </c>
    </row>
    <row r="1868" spans="2:65" s="14" customFormat="1" ht="11.25" x14ac:dyDescent="0.2">
      <c r="B1868" s="166"/>
      <c r="D1868" s="152" t="s">
        <v>384</v>
      </c>
      <c r="E1868" s="167" t="s">
        <v>1</v>
      </c>
      <c r="F1868" s="168" t="s">
        <v>6189</v>
      </c>
      <c r="H1868" s="167" t="s">
        <v>1</v>
      </c>
      <c r="I1868" s="169"/>
      <c r="L1868" s="166"/>
      <c r="M1868" s="170"/>
      <c r="T1868" s="171"/>
      <c r="AT1868" s="167" t="s">
        <v>384</v>
      </c>
      <c r="AU1868" s="167" t="s">
        <v>83</v>
      </c>
      <c r="AV1868" s="14" t="s">
        <v>83</v>
      </c>
      <c r="AW1868" s="14" t="s">
        <v>32</v>
      </c>
      <c r="AX1868" s="14" t="s">
        <v>76</v>
      </c>
      <c r="AY1868" s="167" t="s">
        <v>375</v>
      </c>
    </row>
    <row r="1869" spans="2:65" s="1" customFormat="1" ht="24.2" customHeight="1" x14ac:dyDescent="0.2">
      <c r="B1869" s="32"/>
      <c r="C1869" s="179" t="s">
        <v>1817</v>
      </c>
      <c r="D1869" s="179" t="s">
        <v>657</v>
      </c>
      <c r="E1869" s="180" t="s">
        <v>3530</v>
      </c>
      <c r="F1869" s="181" t="s">
        <v>3531</v>
      </c>
      <c r="G1869" s="182" t="s">
        <v>631</v>
      </c>
      <c r="H1869" s="183">
        <v>61</v>
      </c>
      <c r="I1869" s="184"/>
      <c r="J1869" s="185">
        <f>ROUND(I1869*H1869,2)</f>
        <v>0</v>
      </c>
      <c r="K1869" s="181" t="s">
        <v>381</v>
      </c>
      <c r="L1869" s="186"/>
      <c r="M1869" s="187" t="s">
        <v>1</v>
      </c>
      <c r="N1869" s="188" t="s">
        <v>41</v>
      </c>
      <c r="P1869" s="147">
        <f>O1869*H1869</f>
        <v>0</v>
      </c>
      <c r="Q1869" s="147">
        <v>0</v>
      </c>
      <c r="R1869" s="147">
        <f>Q1869*H1869</f>
        <v>0</v>
      </c>
      <c r="S1869" s="147">
        <v>0</v>
      </c>
      <c r="T1869" s="148">
        <f>S1869*H1869</f>
        <v>0</v>
      </c>
      <c r="AR1869" s="149" t="s">
        <v>424</v>
      </c>
      <c r="AT1869" s="149" t="s">
        <v>657</v>
      </c>
      <c r="AU1869" s="149" t="s">
        <v>83</v>
      </c>
      <c r="AY1869" s="17" t="s">
        <v>375</v>
      </c>
      <c r="BE1869" s="150">
        <f>IF(N1869="základní",J1869,0)</f>
        <v>0</v>
      </c>
      <c r="BF1869" s="150">
        <f>IF(N1869="snížená",J1869,0)</f>
        <v>0</v>
      </c>
      <c r="BG1869" s="150">
        <f>IF(N1869="zákl. přenesená",J1869,0)</f>
        <v>0</v>
      </c>
      <c r="BH1869" s="150">
        <f>IF(N1869="sníž. přenesená",J1869,0)</f>
        <v>0</v>
      </c>
      <c r="BI1869" s="150">
        <f>IF(N1869="nulová",J1869,0)</f>
        <v>0</v>
      </c>
      <c r="BJ1869" s="17" t="s">
        <v>83</v>
      </c>
      <c r="BK1869" s="150">
        <f>ROUND(I1869*H1869,2)</f>
        <v>0</v>
      </c>
      <c r="BL1869" s="17" t="s">
        <v>382</v>
      </c>
      <c r="BM1869" s="149" t="s">
        <v>6298</v>
      </c>
    </row>
    <row r="1870" spans="2:65" s="12" customFormat="1" ht="11.25" x14ac:dyDescent="0.2">
      <c r="B1870" s="151"/>
      <c r="D1870" s="152" t="s">
        <v>384</v>
      </c>
      <c r="E1870" s="153" t="s">
        <v>1</v>
      </c>
      <c r="F1870" s="154" t="s">
        <v>805</v>
      </c>
      <c r="H1870" s="155">
        <v>61</v>
      </c>
      <c r="I1870" s="156"/>
      <c r="L1870" s="151"/>
      <c r="M1870" s="157"/>
      <c r="T1870" s="158"/>
      <c r="AT1870" s="153" t="s">
        <v>384</v>
      </c>
      <c r="AU1870" s="153" t="s">
        <v>83</v>
      </c>
      <c r="AV1870" s="12" t="s">
        <v>85</v>
      </c>
      <c r="AW1870" s="12" t="s">
        <v>32</v>
      </c>
      <c r="AX1870" s="12" t="s">
        <v>83</v>
      </c>
      <c r="AY1870" s="153" t="s">
        <v>375</v>
      </c>
    </row>
    <row r="1871" spans="2:65" s="14" customFormat="1" ht="11.25" x14ac:dyDescent="0.2">
      <c r="B1871" s="166"/>
      <c r="D1871" s="152" t="s">
        <v>384</v>
      </c>
      <c r="E1871" s="167" t="s">
        <v>1</v>
      </c>
      <c r="F1871" s="168" t="s">
        <v>6189</v>
      </c>
      <c r="H1871" s="167" t="s">
        <v>1</v>
      </c>
      <c r="I1871" s="169"/>
      <c r="L1871" s="166"/>
      <c r="M1871" s="170"/>
      <c r="T1871" s="171"/>
      <c r="AT1871" s="167" t="s">
        <v>384</v>
      </c>
      <c r="AU1871" s="167" t="s">
        <v>83</v>
      </c>
      <c r="AV1871" s="14" t="s">
        <v>83</v>
      </c>
      <c r="AW1871" s="14" t="s">
        <v>32</v>
      </c>
      <c r="AX1871" s="14" t="s">
        <v>76</v>
      </c>
      <c r="AY1871" s="167" t="s">
        <v>375</v>
      </c>
    </row>
    <row r="1872" spans="2:65" s="1" customFormat="1" ht="16.5" customHeight="1" x14ac:dyDescent="0.2">
      <c r="B1872" s="32"/>
      <c r="C1872" s="179" t="s">
        <v>1822</v>
      </c>
      <c r="D1872" s="179" t="s">
        <v>657</v>
      </c>
      <c r="E1872" s="180" t="s">
        <v>3533</v>
      </c>
      <c r="F1872" s="181" t="s">
        <v>3534</v>
      </c>
      <c r="G1872" s="182" t="s">
        <v>631</v>
      </c>
      <c r="H1872" s="183">
        <v>1</v>
      </c>
      <c r="I1872" s="184"/>
      <c r="J1872" s="185">
        <f>ROUND(I1872*H1872,2)</f>
        <v>0</v>
      </c>
      <c r="K1872" s="181" t="s">
        <v>381</v>
      </c>
      <c r="L1872" s="186"/>
      <c r="M1872" s="187" t="s">
        <v>1</v>
      </c>
      <c r="N1872" s="188" t="s">
        <v>41</v>
      </c>
      <c r="P1872" s="147">
        <f>O1872*H1872</f>
        <v>0</v>
      </c>
      <c r="Q1872" s="147">
        <v>0</v>
      </c>
      <c r="R1872" s="147">
        <f>Q1872*H1872</f>
        <v>0</v>
      </c>
      <c r="S1872" s="147">
        <v>0</v>
      </c>
      <c r="T1872" s="148">
        <f>S1872*H1872</f>
        <v>0</v>
      </c>
      <c r="AR1872" s="149" t="s">
        <v>424</v>
      </c>
      <c r="AT1872" s="149" t="s">
        <v>657</v>
      </c>
      <c r="AU1872" s="149" t="s">
        <v>83</v>
      </c>
      <c r="AY1872" s="17" t="s">
        <v>375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83</v>
      </c>
      <c r="BK1872" s="150">
        <f>ROUND(I1872*H1872,2)</f>
        <v>0</v>
      </c>
      <c r="BL1872" s="17" t="s">
        <v>382</v>
      </c>
      <c r="BM1872" s="149" t="s">
        <v>6299</v>
      </c>
    </row>
    <row r="1873" spans="2:65" s="12" customFormat="1" ht="11.25" x14ac:dyDescent="0.2">
      <c r="B1873" s="151"/>
      <c r="D1873" s="152" t="s">
        <v>384</v>
      </c>
      <c r="E1873" s="153" t="s">
        <v>1</v>
      </c>
      <c r="F1873" s="154" t="s">
        <v>83</v>
      </c>
      <c r="H1873" s="155">
        <v>1</v>
      </c>
      <c r="I1873" s="156"/>
      <c r="L1873" s="151"/>
      <c r="M1873" s="157"/>
      <c r="T1873" s="158"/>
      <c r="AT1873" s="153" t="s">
        <v>384</v>
      </c>
      <c r="AU1873" s="153" t="s">
        <v>83</v>
      </c>
      <c r="AV1873" s="12" t="s">
        <v>85</v>
      </c>
      <c r="AW1873" s="12" t="s">
        <v>32</v>
      </c>
      <c r="AX1873" s="12" t="s">
        <v>83</v>
      </c>
      <c r="AY1873" s="153" t="s">
        <v>375</v>
      </c>
    </row>
    <row r="1874" spans="2:65" s="14" customFormat="1" ht="11.25" x14ac:dyDescent="0.2">
      <c r="B1874" s="166"/>
      <c r="D1874" s="152" t="s">
        <v>384</v>
      </c>
      <c r="E1874" s="167" t="s">
        <v>1</v>
      </c>
      <c r="F1874" s="168" t="s">
        <v>6189</v>
      </c>
      <c r="H1874" s="167" t="s">
        <v>1</v>
      </c>
      <c r="I1874" s="169"/>
      <c r="L1874" s="166"/>
      <c r="M1874" s="170"/>
      <c r="T1874" s="171"/>
      <c r="AT1874" s="167" t="s">
        <v>384</v>
      </c>
      <c r="AU1874" s="167" t="s">
        <v>83</v>
      </c>
      <c r="AV1874" s="14" t="s">
        <v>83</v>
      </c>
      <c r="AW1874" s="14" t="s">
        <v>32</v>
      </c>
      <c r="AX1874" s="14" t="s">
        <v>76</v>
      </c>
      <c r="AY1874" s="167" t="s">
        <v>375</v>
      </c>
    </row>
    <row r="1875" spans="2:65" s="1" customFormat="1" ht="16.5" customHeight="1" x14ac:dyDescent="0.2">
      <c r="B1875" s="32"/>
      <c r="C1875" s="179" t="s">
        <v>1827</v>
      </c>
      <c r="D1875" s="179" t="s">
        <v>657</v>
      </c>
      <c r="E1875" s="180" t="s">
        <v>3536</v>
      </c>
      <c r="F1875" s="181" t="s">
        <v>3537</v>
      </c>
      <c r="G1875" s="182" t="s">
        <v>631</v>
      </c>
      <c r="H1875" s="183">
        <v>90</v>
      </c>
      <c r="I1875" s="184"/>
      <c r="J1875" s="185">
        <f>ROUND(I1875*H1875,2)</f>
        <v>0</v>
      </c>
      <c r="K1875" s="181" t="s">
        <v>381</v>
      </c>
      <c r="L1875" s="186"/>
      <c r="M1875" s="187" t="s">
        <v>1</v>
      </c>
      <c r="N1875" s="188" t="s">
        <v>41</v>
      </c>
      <c r="P1875" s="147">
        <f>O1875*H1875</f>
        <v>0</v>
      </c>
      <c r="Q1875" s="147">
        <v>0</v>
      </c>
      <c r="R1875" s="147">
        <f>Q1875*H1875</f>
        <v>0</v>
      </c>
      <c r="S1875" s="147">
        <v>0</v>
      </c>
      <c r="T1875" s="148">
        <f>S1875*H1875</f>
        <v>0</v>
      </c>
      <c r="AR1875" s="149" t="s">
        <v>424</v>
      </c>
      <c r="AT1875" s="149" t="s">
        <v>657</v>
      </c>
      <c r="AU1875" s="149" t="s">
        <v>83</v>
      </c>
      <c r="AY1875" s="17" t="s">
        <v>375</v>
      </c>
      <c r="BE1875" s="150">
        <f>IF(N1875="základní",J1875,0)</f>
        <v>0</v>
      </c>
      <c r="BF1875" s="150">
        <f>IF(N1875="snížená",J1875,0)</f>
        <v>0</v>
      </c>
      <c r="BG1875" s="150">
        <f>IF(N1875="zákl. přenesená",J1875,0)</f>
        <v>0</v>
      </c>
      <c r="BH1875" s="150">
        <f>IF(N1875="sníž. přenesená",J1875,0)</f>
        <v>0</v>
      </c>
      <c r="BI1875" s="150">
        <f>IF(N1875="nulová",J1875,0)</f>
        <v>0</v>
      </c>
      <c r="BJ1875" s="17" t="s">
        <v>83</v>
      </c>
      <c r="BK1875" s="150">
        <f>ROUND(I1875*H1875,2)</f>
        <v>0</v>
      </c>
      <c r="BL1875" s="17" t="s">
        <v>382</v>
      </c>
      <c r="BM1875" s="149" t="s">
        <v>6300</v>
      </c>
    </row>
    <row r="1876" spans="2:65" s="12" customFormat="1" ht="11.25" x14ac:dyDescent="0.2">
      <c r="B1876" s="151"/>
      <c r="D1876" s="152" t="s">
        <v>384</v>
      </c>
      <c r="E1876" s="153" t="s">
        <v>1</v>
      </c>
      <c r="F1876" s="154" t="s">
        <v>435</v>
      </c>
      <c r="H1876" s="155">
        <v>10</v>
      </c>
      <c r="I1876" s="156"/>
      <c r="L1876" s="151"/>
      <c r="M1876" s="157"/>
      <c r="T1876" s="158"/>
      <c r="AT1876" s="153" t="s">
        <v>384</v>
      </c>
      <c r="AU1876" s="153" t="s">
        <v>83</v>
      </c>
      <c r="AV1876" s="12" t="s">
        <v>85</v>
      </c>
      <c r="AW1876" s="12" t="s">
        <v>32</v>
      </c>
      <c r="AX1876" s="12" t="s">
        <v>76</v>
      </c>
      <c r="AY1876" s="153" t="s">
        <v>375</v>
      </c>
    </row>
    <row r="1877" spans="2:65" s="12" customFormat="1" ht="11.25" x14ac:dyDescent="0.2">
      <c r="B1877" s="151"/>
      <c r="D1877" s="152" t="s">
        <v>384</v>
      </c>
      <c r="E1877" s="153" t="s">
        <v>1</v>
      </c>
      <c r="F1877" s="154" t="s">
        <v>435</v>
      </c>
      <c r="H1877" s="155">
        <v>10</v>
      </c>
      <c r="I1877" s="156"/>
      <c r="L1877" s="151"/>
      <c r="M1877" s="157"/>
      <c r="T1877" s="158"/>
      <c r="AT1877" s="153" t="s">
        <v>384</v>
      </c>
      <c r="AU1877" s="153" t="s">
        <v>83</v>
      </c>
      <c r="AV1877" s="12" t="s">
        <v>85</v>
      </c>
      <c r="AW1877" s="12" t="s">
        <v>32</v>
      </c>
      <c r="AX1877" s="12" t="s">
        <v>76</v>
      </c>
      <c r="AY1877" s="153" t="s">
        <v>375</v>
      </c>
    </row>
    <row r="1878" spans="2:65" s="12" customFormat="1" ht="11.25" x14ac:dyDescent="0.2">
      <c r="B1878" s="151"/>
      <c r="D1878" s="152" t="s">
        <v>384</v>
      </c>
      <c r="E1878" s="153" t="s">
        <v>1</v>
      </c>
      <c r="F1878" s="154" t="s">
        <v>435</v>
      </c>
      <c r="H1878" s="155">
        <v>10</v>
      </c>
      <c r="I1878" s="156"/>
      <c r="L1878" s="151"/>
      <c r="M1878" s="157"/>
      <c r="T1878" s="158"/>
      <c r="AT1878" s="153" t="s">
        <v>384</v>
      </c>
      <c r="AU1878" s="153" t="s">
        <v>83</v>
      </c>
      <c r="AV1878" s="12" t="s">
        <v>85</v>
      </c>
      <c r="AW1878" s="12" t="s">
        <v>32</v>
      </c>
      <c r="AX1878" s="12" t="s">
        <v>76</v>
      </c>
      <c r="AY1878" s="153" t="s">
        <v>375</v>
      </c>
    </row>
    <row r="1879" spans="2:65" s="12" customFormat="1" ht="11.25" x14ac:dyDescent="0.2">
      <c r="B1879" s="151"/>
      <c r="D1879" s="152" t="s">
        <v>384</v>
      </c>
      <c r="E1879" s="153" t="s">
        <v>1</v>
      </c>
      <c r="F1879" s="154" t="s">
        <v>577</v>
      </c>
      <c r="H1879" s="155">
        <v>30</v>
      </c>
      <c r="I1879" s="156"/>
      <c r="L1879" s="151"/>
      <c r="M1879" s="157"/>
      <c r="T1879" s="158"/>
      <c r="AT1879" s="153" t="s">
        <v>384</v>
      </c>
      <c r="AU1879" s="153" t="s">
        <v>83</v>
      </c>
      <c r="AV1879" s="12" t="s">
        <v>85</v>
      </c>
      <c r="AW1879" s="12" t="s">
        <v>32</v>
      </c>
      <c r="AX1879" s="12" t="s">
        <v>76</v>
      </c>
      <c r="AY1879" s="153" t="s">
        <v>375</v>
      </c>
    </row>
    <row r="1880" spans="2:65" s="12" customFormat="1" ht="11.25" x14ac:dyDescent="0.2">
      <c r="B1880" s="151"/>
      <c r="D1880" s="152" t="s">
        <v>384</v>
      </c>
      <c r="E1880" s="153" t="s">
        <v>1</v>
      </c>
      <c r="F1880" s="154" t="s">
        <v>577</v>
      </c>
      <c r="H1880" s="155">
        <v>30</v>
      </c>
      <c r="I1880" s="156"/>
      <c r="L1880" s="151"/>
      <c r="M1880" s="157"/>
      <c r="T1880" s="158"/>
      <c r="AT1880" s="153" t="s">
        <v>384</v>
      </c>
      <c r="AU1880" s="153" t="s">
        <v>83</v>
      </c>
      <c r="AV1880" s="12" t="s">
        <v>85</v>
      </c>
      <c r="AW1880" s="12" t="s">
        <v>32</v>
      </c>
      <c r="AX1880" s="12" t="s">
        <v>76</v>
      </c>
      <c r="AY1880" s="153" t="s">
        <v>375</v>
      </c>
    </row>
    <row r="1881" spans="2:65" s="13" customFormat="1" ht="11.25" x14ac:dyDescent="0.2">
      <c r="B1881" s="159"/>
      <c r="D1881" s="152" t="s">
        <v>384</v>
      </c>
      <c r="E1881" s="160" t="s">
        <v>1</v>
      </c>
      <c r="F1881" s="161" t="s">
        <v>387</v>
      </c>
      <c r="H1881" s="162">
        <v>90</v>
      </c>
      <c r="I1881" s="163"/>
      <c r="L1881" s="159"/>
      <c r="M1881" s="164"/>
      <c r="T1881" s="165"/>
      <c r="AT1881" s="160" t="s">
        <v>384</v>
      </c>
      <c r="AU1881" s="160" t="s">
        <v>83</v>
      </c>
      <c r="AV1881" s="13" t="s">
        <v>382</v>
      </c>
      <c r="AW1881" s="13" t="s">
        <v>32</v>
      </c>
      <c r="AX1881" s="13" t="s">
        <v>83</v>
      </c>
      <c r="AY1881" s="160" t="s">
        <v>375</v>
      </c>
    </row>
    <row r="1882" spans="2:65" s="14" customFormat="1" ht="11.25" x14ac:dyDescent="0.2">
      <c r="B1882" s="166"/>
      <c r="D1882" s="152" t="s">
        <v>384</v>
      </c>
      <c r="E1882" s="167" t="s">
        <v>1</v>
      </c>
      <c r="F1882" s="168" t="s">
        <v>6189</v>
      </c>
      <c r="H1882" s="167" t="s">
        <v>1</v>
      </c>
      <c r="I1882" s="169"/>
      <c r="L1882" s="166"/>
      <c r="M1882" s="170"/>
      <c r="T1882" s="171"/>
      <c r="AT1882" s="167" t="s">
        <v>384</v>
      </c>
      <c r="AU1882" s="167" t="s">
        <v>83</v>
      </c>
      <c r="AV1882" s="14" t="s">
        <v>83</v>
      </c>
      <c r="AW1882" s="14" t="s">
        <v>32</v>
      </c>
      <c r="AX1882" s="14" t="s">
        <v>76</v>
      </c>
      <c r="AY1882" s="167" t="s">
        <v>375</v>
      </c>
    </row>
    <row r="1883" spans="2:65" s="1" customFormat="1" ht="16.5" customHeight="1" x14ac:dyDescent="0.2">
      <c r="B1883" s="32"/>
      <c r="C1883" s="179" t="s">
        <v>1832</v>
      </c>
      <c r="D1883" s="179" t="s">
        <v>657</v>
      </c>
      <c r="E1883" s="180" t="s">
        <v>3539</v>
      </c>
      <c r="F1883" s="181" t="s">
        <v>2995</v>
      </c>
      <c r="G1883" s="182" t="s">
        <v>1825</v>
      </c>
      <c r="H1883" s="183">
        <v>1</v>
      </c>
      <c r="I1883" s="184"/>
      <c r="J1883" s="185">
        <f>ROUND(I1883*H1883,2)</f>
        <v>0</v>
      </c>
      <c r="K1883" s="181" t="s">
        <v>381</v>
      </c>
      <c r="L1883" s="186"/>
      <c r="M1883" s="187" t="s">
        <v>1</v>
      </c>
      <c r="N1883" s="188" t="s">
        <v>41</v>
      </c>
      <c r="P1883" s="147">
        <f>O1883*H1883</f>
        <v>0</v>
      </c>
      <c r="Q1883" s="147">
        <v>0</v>
      </c>
      <c r="R1883" s="147">
        <f>Q1883*H1883</f>
        <v>0</v>
      </c>
      <c r="S1883" s="147">
        <v>0</v>
      </c>
      <c r="T1883" s="148">
        <f>S1883*H1883</f>
        <v>0</v>
      </c>
      <c r="AR1883" s="149" t="s">
        <v>424</v>
      </c>
      <c r="AT1883" s="149" t="s">
        <v>657</v>
      </c>
      <c r="AU1883" s="149" t="s">
        <v>83</v>
      </c>
      <c r="AY1883" s="17" t="s">
        <v>375</v>
      </c>
      <c r="BE1883" s="150">
        <f>IF(N1883="základní",J1883,0)</f>
        <v>0</v>
      </c>
      <c r="BF1883" s="150">
        <f>IF(N1883="snížená",J1883,0)</f>
        <v>0</v>
      </c>
      <c r="BG1883" s="150">
        <f>IF(N1883="zákl. přenesená",J1883,0)</f>
        <v>0</v>
      </c>
      <c r="BH1883" s="150">
        <f>IF(N1883="sníž. přenesená",J1883,0)</f>
        <v>0</v>
      </c>
      <c r="BI1883" s="150">
        <f>IF(N1883="nulová",J1883,0)</f>
        <v>0</v>
      </c>
      <c r="BJ1883" s="17" t="s">
        <v>83</v>
      </c>
      <c r="BK1883" s="150">
        <f>ROUND(I1883*H1883,2)</f>
        <v>0</v>
      </c>
      <c r="BL1883" s="17" t="s">
        <v>382</v>
      </c>
      <c r="BM1883" s="149" t="s">
        <v>6301</v>
      </c>
    </row>
    <row r="1884" spans="2:65" s="12" customFormat="1" ht="11.25" x14ac:dyDescent="0.2">
      <c r="B1884" s="151"/>
      <c r="D1884" s="152" t="s">
        <v>384</v>
      </c>
      <c r="E1884" s="153" t="s">
        <v>1</v>
      </c>
      <c r="F1884" s="154" t="s">
        <v>83</v>
      </c>
      <c r="H1884" s="155">
        <v>1</v>
      </c>
      <c r="I1884" s="156"/>
      <c r="L1884" s="151"/>
      <c r="M1884" s="157"/>
      <c r="T1884" s="158"/>
      <c r="AT1884" s="153" t="s">
        <v>384</v>
      </c>
      <c r="AU1884" s="153" t="s">
        <v>83</v>
      </c>
      <c r="AV1884" s="12" t="s">
        <v>85</v>
      </c>
      <c r="AW1884" s="12" t="s">
        <v>32</v>
      </c>
      <c r="AX1884" s="12" t="s">
        <v>83</v>
      </c>
      <c r="AY1884" s="153" t="s">
        <v>375</v>
      </c>
    </row>
    <row r="1885" spans="2:65" s="14" customFormat="1" ht="11.25" x14ac:dyDescent="0.2">
      <c r="B1885" s="166"/>
      <c r="D1885" s="152" t="s">
        <v>384</v>
      </c>
      <c r="E1885" s="167" t="s">
        <v>1</v>
      </c>
      <c r="F1885" s="168" t="s">
        <v>6189</v>
      </c>
      <c r="H1885" s="167" t="s">
        <v>1</v>
      </c>
      <c r="I1885" s="169"/>
      <c r="L1885" s="166"/>
      <c r="M1885" s="170"/>
      <c r="T1885" s="171"/>
      <c r="AT1885" s="167" t="s">
        <v>384</v>
      </c>
      <c r="AU1885" s="167" t="s">
        <v>83</v>
      </c>
      <c r="AV1885" s="14" t="s">
        <v>83</v>
      </c>
      <c r="AW1885" s="14" t="s">
        <v>32</v>
      </c>
      <c r="AX1885" s="14" t="s">
        <v>76</v>
      </c>
      <c r="AY1885" s="167" t="s">
        <v>375</v>
      </c>
    </row>
    <row r="1886" spans="2:65" s="1" customFormat="1" ht="16.5" customHeight="1" x14ac:dyDescent="0.2">
      <c r="B1886" s="32"/>
      <c r="C1886" s="179" t="s">
        <v>1838</v>
      </c>
      <c r="D1886" s="179" t="s">
        <v>657</v>
      </c>
      <c r="E1886" s="180" t="s">
        <v>3541</v>
      </c>
      <c r="F1886" s="181" t="s">
        <v>3542</v>
      </c>
      <c r="G1886" s="182" t="s">
        <v>631</v>
      </c>
      <c r="H1886" s="183">
        <v>551</v>
      </c>
      <c r="I1886" s="184"/>
      <c r="J1886" s="185">
        <f>ROUND(I1886*H1886,2)</f>
        <v>0</v>
      </c>
      <c r="K1886" s="181" t="s">
        <v>381</v>
      </c>
      <c r="L1886" s="186"/>
      <c r="M1886" s="187" t="s">
        <v>1</v>
      </c>
      <c r="N1886" s="188" t="s">
        <v>41</v>
      </c>
      <c r="P1886" s="147">
        <f>O1886*H1886</f>
        <v>0</v>
      </c>
      <c r="Q1886" s="147">
        <v>0</v>
      </c>
      <c r="R1886" s="147">
        <f>Q1886*H1886</f>
        <v>0</v>
      </c>
      <c r="S1886" s="147">
        <v>0</v>
      </c>
      <c r="T1886" s="148">
        <f>S1886*H1886</f>
        <v>0</v>
      </c>
      <c r="AR1886" s="149" t="s">
        <v>424</v>
      </c>
      <c r="AT1886" s="149" t="s">
        <v>657</v>
      </c>
      <c r="AU1886" s="149" t="s">
        <v>83</v>
      </c>
      <c r="AY1886" s="17" t="s">
        <v>375</v>
      </c>
      <c r="BE1886" s="150">
        <f>IF(N1886="základní",J1886,0)</f>
        <v>0</v>
      </c>
      <c r="BF1886" s="150">
        <f>IF(N1886="snížená",J1886,0)</f>
        <v>0</v>
      </c>
      <c r="BG1886" s="150">
        <f>IF(N1886="zákl. přenesená",J1886,0)</f>
        <v>0</v>
      </c>
      <c r="BH1886" s="150">
        <f>IF(N1886="sníž. přenesená",J1886,0)</f>
        <v>0</v>
      </c>
      <c r="BI1886" s="150">
        <f>IF(N1886="nulová",J1886,0)</f>
        <v>0</v>
      </c>
      <c r="BJ1886" s="17" t="s">
        <v>83</v>
      </c>
      <c r="BK1886" s="150">
        <f>ROUND(I1886*H1886,2)</f>
        <v>0</v>
      </c>
      <c r="BL1886" s="17" t="s">
        <v>382</v>
      </c>
      <c r="BM1886" s="149" t="s">
        <v>6302</v>
      </c>
    </row>
    <row r="1887" spans="2:65" s="1" customFormat="1" ht="16.5" customHeight="1" x14ac:dyDescent="0.2">
      <c r="B1887" s="32"/>
      <c r="C1887" s="179" t="s">
        <v>1843</v>
      </c>
      <c r="D1887" s="179" t="s">
        <v>657</v>
      </c>
      <c r="E1887" s="180" t="s">
        <v>3544</v>
      </c>
      <c r="F1887" s="181" t="s">
        <v>3545</v>
      </c>
      <c r="G1887" s="182" t="s">
        <v>631</v>
      </c>
      <c r="H1887" s="183">
        <v>204</v>
      </c>
      <c r="I1887" s="184"/>
      <c r="J1887" s="185">
        <f>ROUND(I1887*H1887,2)</f>
        <v>0</v>
      </c>
      <c r="K1887" s="181" t="s">
        <v>381</v>
      </c>
      <c r="L1887" s="186"/>
      <c r="M1887" s="187" t="s">
        <v>1</v>
      </c>
      <c r="N1887" s="188" t="s">
        <v>41</v>
      </c>
      <c r="P1887" s="147">
        <f>O1887*H1887</f>
        <v>0</v>
      </c>
      <c r="Q1887" s="147">
        <v>0</v>
      </c>
      <c r="R1887" s="147">
        <f>Q1887*H1887</f>
        <v>0</v>
      </c>
      <c r="S1887" s="147">
        <v>0</v>
      </c>
      <c r="T1887" s="148">
        <f>S1887*H1887</f>
        <v>0</v>
      </c>
      <c r="AR1887" s="149" t="s">
        <v>424</v>
      </c>
      <c r="AT1887" s="149" t="s">
        <v>657</v>
      </c>
      <c r="AU1887" s="149" t="s">
        <v>83</v>
      </c>
      <c r="AY1887" s="17" t="s">
        <v>375</v>
      </c>
      <c r="BE1887" s="150">
        <f>IF(N1887="základní",J1887,0)</f>
        <v>0</v>
      </c>
      <c r="BF1887" s="150">
        <f>IF(N1887="snížená",J1887,0)</f>
        <v>0</v>
      </c>
      <c r="BG1887" s="150">
        <f>IF(N1887="zákl. přenesená",J1887,0)</f>
        <v>0</v>
      </c>
      <c r="BH1887" s="150">
        <f>IF(N1887="sníž. přenesená",J1887,0)</f>
        <v>0</v>
      </c>
      <c r="BI1887" s="150">
        <f>IF(N1887="nulová",J1887,0)</f>
        <v>0</v>
      </c>
      <c r="BJ1887" s="17" t="s">
        <v>83</v>
      </c>
      <c r="BK1887" s="150">
        <f>ROUND(I1887*H1887,2)</f>
        <v>0</v>
      </c>
      <c r="BL1887" s="17" t="s">
        <v>382</v>
      </c>
      <c r="BM1887" s="149" t="s">
        <v>6303</v>
      </c>
    </row>
    <row r="1888" spans="2:65" s="12" customFormat="1" ht="11.25" x14ac:dyDescent="0.2">
      <c r="B1888" s="151"/>
      <c r="D1888" s="152" t="s">
        <v>384</v>
      </c>
      <c r="E1888" s="153" t="s">
        <v>1</v>
      </c>
      <c r="F1888" s="154" t="s">
        <v>435</v>
      </c>
      <c r="H1888" s="155">
        <v>10</v>
      </c>
      <c r="I1888" s="156"/>
      <c r="L1888" s="151"/>
      <c r="M1888" s="157"/>
      <c r="T1888" s="158"/>
      <c r="AT1888" s="153" t="s">
        <v>384</v>
      </c>
      <c r="AU1888" s="153" t="s">
        <v>83</v>
      </c>
      <c r="AV1888" s="12" t="s">
        <v>85</v>
      </c>
      <c r="AW1888" s="12" t="s">
        <v>32</v>
      </c>
      <c r="AX1888" s="12" t="s">
        <v>76</v>
      </c>
      <c r="AY1888" s="153" t="s">
        <v>375</v>
      </c>
    </row>
    <row r="1889" spans="2:65" s="12" customFormat="1" ht="11.25" x14ac:dyDescent="0.2">
      <c r="B1889" s="151"/>
      <c r="D1889" s="152" t="s">
        <v>384</v>
      </c>
      <c r="E1889" s="153" t="s">
        <v>1</v>
      </c>
      <c r="F1889" s="154" t="s">
        <v>529</v>
      </c>
      <c r="H1889" s="155">
        <v>20</v>
      </c>
      <c r="I1889" s="156"/>
      <c r="L1889" s="151"/>
      <c r="M1889" s="157"/>
      <c r="T1889" s="158"/>
      <c r="AT1889" s="153" t="s">
        <v>384</v>
      </c>
      <c r="AU1889" s="153" t="s">
        <v>83</v>
      </c>
      <c r="AV1889" s="12" t="s">
        <v>85</v>
      </c>
      <c r="AW1889" s="12" t="s">
        <v>32</v>
      </c>
      <c r="AX1889" s="12" t="s">
        <v>76</v>
      </c>
      <c r="AY1889" s="153" t="s">
        <v>375</v>
      </c>
    </row>
    <row r="1890" spans="2:65" s="12" customFormat="1" ht="11.25" x14ac:dyDescent="0.2">
      <c r="B1890" s="151"/>
      <c r="D1890" s="152" t="s">
        <v>384</v>
      </c>
      <c r="E1890" s="153" t="s">
        <v>1</v>
      </c>
      <c r="F1890" s="154" t="s">
        <v>585</v>
      </c>
      <c r="H1890" s="155">
        <v>32</v>
      </c>
      <c r="I1890" s="156"/>
      <c r="L1890" s="151"/>
      <c r="M1890" s="157"/>
      <c r="T1890" s="158"/>
      <c r="AT1890" s="153" t="s">
        <v>384</v>
      </c>
      <c r="AU1890" s="153" t="s">
        <v>83</v>
      </c>
      <c r="AV1890" s="12" t="s">
        <v>85</v>
      </c>
      <c r="AW1890" s="12" t="s">
        <v>32</v>
      </c>
      <c r="AX1890" s="12" t="s">
        <v>76</v>
      </c>
      <c r="AY1890" s="153" t="s">
        <v>375</v>
      </c>
    </row>
    <row r="1891" spans="2:65" s="12" customFormat="1" ht="11.25" x14ac:dyDescent="0.2">
      <c r="B1891" s="151"/>
      <c r="D1891" s="152" t="s">
        <v>384</v>
      </c>
      <c r="E1891" s="153" t="s">
        <v>1</v>
      </c>
      <c r="F1891" s="154" t="s">
        <v>451</v>
      </c>
      <c r="H1891" s="155">
        <v>11</v>
      </c>
      <c r="I1891" s="156"/>
      <c r="L1891" s="151"/>
      <c r="M1891" s="157"/>
      <c r="T1891" s="158"/>
      <c r="AT1891" s="153" t="s">
        <v>384</v>
      </c>
      <c r="AU1891" s="153" t="s">
        <v>83</v>
      </c>
      <c r="AV1891" s="12" t="s">
        <v>85</v>
      </c>
      <c r="AW1891" s="12" t="s">
        <v>32</v>
      </c>
      <c r="AX1891" s="12" t="s">
        <v>76</v>
      </c>
      <c r="AY1891" s="153" t="s">
        <v>375</v>
      </c>
    </row>
    <row r="1892" spans="2:65" s="12" customFormat="1" ht="11.25" x14ac:dyDescent="0.2">
      <c r="B1892" s="151"/>
      <c r="D1892" s="152" t="s">
        <v>384</v>
      </c>
      <c r="E1892" s="153" t="s">
        <v>1</v>
      </c>
      <c r="F1892" s="154" t="s">
        <v>463</v>
      </c>
      <c r="H1892" s="155">
        <v>12</v>
      </c>
      <c r="I1892" s="156"/>
      <c r="L1892" s="151"/>
      <c r="M1892" s="157"/>
      <c r="T1892" s="158"/>
      <c r="AT1892" s="153" t="s">
        <v>384</v>
      </c>
      <c r="AU1892" s="153" t="s">
        <v>83</v>
      </c>
      <c r="AV1892" s="12" t="s">
        <v>85</v>
      </c>
      <c r="AW1892" s="12" t="s">
        <v>32</v>
      </c>
      <c r="AX1892" s="12" t="s">
        <v>76</v>
      </c>
      <c r="AY1892" s="153" t="s">
        <v>375</v>
      </c>
    </row>
    <row r="1893" spans="2:65" s="12" customFormat="1" ht="11.25" x14ac:dyDescent="0.2">
      <c r="B1893" s="151"/>
      <c r="D1893" s="152" t="s">
        <v>384</v>
      </c>
      <c r="E1893" s="153" t="s">
        <v>1</v>
      </c>
      <c r="F1893" s="154" t="s">
        <v>503</v>
      </c>
      <c r="H1893" s="155">
        <v>18</v>
      </c>
      <c r="I1893" s="156"/>
      <c r="L1893" s="151"/>
      <c r="M1893" s="157"/>
      <c r="T1893" s="158"/>
      <c r="AT1893" s="153" t="s">
        <v>384</v>
      </c>
      <c r="AU1893" s="153" t="s">
        <v>83</v>
      </c>
      <c r="AV1893" s="12" t="s">
        <v>85</v>
      </c>
      <c r="AW1893" s="12" t="s">
        <v>32</v>
      </c>
      <c r="AX1893" s="12" t="s">
        <v>76</v>
      </c>
      <c r="AY1893" s="153" t="s">
        <v>375</v>
      </c>
    </row>
    <row r="1894" spans="2:65" s="12" customFormat="1" ht="11.25" x14ac:dyDescent="0.2">
      <c r="B1894" s="151"/>
      <c r="D1894" s="152" t="s">
        <v>384</v>
      </c>
      <c r="E1894" s="153" t="s">
        <v>1</v>
      </c>
      <c r="F1894" s="154" t="s">
        <v>497</v>
      </c>
      <c r="H1894" s="155">
        <v>17</v>
      </c>
      <c r="I1894" s="156"/>
      <c r="L1894" s="151"/>
      <c r="M1894" s="157"/>
      <c r="T1894" s="158"/>
      <c r="AT1894" s="153" t="s">
        <v>384</v>
      </c>
      <c r="AU1894" s="153" t="s">
        <v>83</v>
      </c>
      <c r="AV1894" s="12" t="s">
        <v>85</v>
      </c>
      <c r="AW1894" s="12" t="s">
        <v>32</v>
      </c>
      <c r="AX1894" s="12" t="s">
        <v>76</v>
      </c>
      <c r="AY1894" s="153" t="s">
        <v>375</v>
      </c>
    </row>
    <row r="1895" spans="2:65" s="12" customFormat="1" ht="11.25" x14ac:dyDescent="0.2">
      <c r="B1895" s="151"/>
      <c r="D1895" s="152" t="s">
        <v>384</v>
      </c>
      <c r="E1895" s="153" t="s">
        <v>1</v>
      </c>
      <c r="F1895" s="154" t="s">
        <v>497</v>
      </c>
      <c r="H1895" s="155">
        <v>17</v>
      </c>
      <c r="I1895" s="156"/>
      <c r="L1895" s="151"/>
      <c r="M1895" s="157"/>
      <c r="T1895" s="158"/>
      <c r="AT1895" s="153" t="s">
        <v>384</v>
      </c>
      <c r="AU1895" s="153" t="s">
        <v>83</v>
      </c>
      <c r="AV1895" s="12" t="s">
        <v>85</v>
      </c>
      <c r="AW1895" s="12" t="s">
        <v>32</v>
      </c>
      <c r="AX1895" s="12" t="s">
        <v>76</v>
      </c>
      <c r="AY1895" s="153" t="s">
        <v>375</v>
      </c>
    </row>
    <row r="1896" spans="2:65" s="12" customFormat="1" ht="11.25" x14ac:dyDescent="0.2">
      <c r="B1896" s="151"/>
      <c r="D1896" s="152" t="s">
        <v>384</v>
      </c>
      <c r="E1896" s="153" t="s">
        <v>1</v>
      </c>
      <c r="F1896" s="154" t="s">
        <v>491</v>
      </c>
      <c r="H1896" s="155">
        <v>16</v>
      </c>
      <c r="I1896" s="156"/>
      <c r="L1896" s="151"/>
      <c r="M1896" s="157"/>
      <c r="T1896" s="158"/>
      <c r="AT1896" s="153" t="s">
        <v>384</v>
      </c>
      <c r="AU1896" s="153" t="s">
        <v>83</v>
      </c>
      <c r="AV1896" s="12" t="s">
        <v>85</v>
      </c>
      <c r="AW1896" s="12" t="s">
        <v>32</v>
      </c>
      <c r="AX1896" s="12" t="s">
        <v>76</v>
      </c>
      <c r="AY1896" s="153" t="s">
        <v>375</v>
      </c>
    </row>
    <row r="1897" spans="2:65" s="12" customFormat="1" ht="11.25" x14ac:dyDescent="0.2">
      <c r="B1897" s="151"/>
      <c r="D1897" s="152" t="s">
        <v>384</v>
      </c>
      <c r="E1897" s="153" t="s">
        <v>1</v>
      </c>
      <c r="F1897" s="154" t="s">
        <v>8</v>
      </c>
      <c r="H1897" s="155">
        <v>15</v>
      </c>
      <c r="I1897" s="156"/>
      <c r="L1897" s="151"/>
      <c r="M1897" s="157"/>
      <c r="T1897" s="158"/>
      <c r="AT1897" s="153" t="s">
        <v>384</v>
      </c>
      <c r="AU1897" s="153" t="s">
        <v>83</v>
      </c>
      <c r="AV1897" s="12" t="s">
        <v>85</v>
      </c>
      <c r="AW1897" s="12" t="s">
        <v>32</v>
      </c>
      <c r="AX1897" s="12" t="s">
        <v>76</v>
      </c>
      <c r="AY1897" s="153" t="s">
        <v>375</v>
      </c>
    </row>
    <row r="1898" spans="2:65" s="12" customFormat="1" ht="11.25" x14ac:dyDescent="0.2">
      <c r="B1898" s="151"/>
      <c r="D1898" s="152" t="s">
        <v>384</v>
      </c>
      <c r="E1898" s="153" t="s">
        <v>1</v>
      </c>
      <c r="F1898" s="154" t="s">
        <v>549</v>
      </c>
      <c r="H1898" s="155">
        <v>24</v>
      </c>
      <c r="I1898" s="156"/>
      <c r="L1898" s="151"/>
      <c r="M1898" s="157"/>
      <c r="T1898" s="158"/>
      <c r="AT1898" s="153" t="s">
        <v>384</v>
      </c>
      <c r="AU1898" s="153" t="s">
        <v>83</v>
      </c>
      <c r="AV1898" s="12" t="s">
        <v>85</v>
      </c>
      <c r="AW1898" s="12" t="s">
        <v>32</v>
      </c>
      <c r="AX1898" s="12" t="s">
        <v>76</v>
      </c>
      <c r="AY1898" s="153" t="s">
        <v>375</v>
      </c>
    </row>
    <row r="1899" spans="2:65" s="12" customFormat="1" ht="11.25" x14ac:dyDescent="0.2">
      <c r="B1899" s="151"/>
      <c r="D1899" s="152" t="s">
        <v>384</v>
      </c>
      <c r="E1899" s="153" t="s">
        <v>1</v>
      </c>
      <c r="F1899" s="154" t="s">
        <v>463</v>
      </c>
      <c r="H1899" s="155">
        <v>12</v>
      </c>
      <c r="I1899" s="156"/>
      <c r="L1899" s="151"/>
      <c r="M1899" s="157"/>
      <c r="T1899" s="158"/>
      <c r="AT1899" s="153" t="s">
        <v>384</v>
      </c>
      <c r="AU1899" s="153" t="s">
        <v>83</v>
      </c>
      <c r="AV1899" s="12" t="s">
        <v>85</v>
      </c>
      <c r="AW1899" s="12" t="s">
        <v>32</v>
      </c>
      <c r="AX1899" s="12" t="s">
        <v>76</v>
      </c>
      <c r="AY1899" s="153" t="s">
        <v>375</v>
      </c>
    </row>
    <row r="1900" spans="2:65" s="13" customFormat="1" ht="11.25" x14ac:dyDescent="0.2">
      <c r="B1900" s="159"/>
      <c r="D1900" s="152" t="s">
        <v>384</v>
      </c>
      <c r="E1900" s="160" t="s">
        <v>1</v>
      </c>
      <c r="F1900" s="161" t="s">
        <v>387</v>
      </c>
      <c r="H1900" s="162">
        <v>204</v>
      </c>
      <c r="I1900" s="163"/>
      <c r="L1900" s="159"/>
      <c r="M1900" s="164"/>
      <c r="T1900" s="165"/>
      <c r="AT1900" s="160" t="s">
        <v>384</v>
      </c>
      <c r="AU1900" s="160" t="s">
        <v>83</v>
      </c>
      <c r="AV1900" s="13" t="s">
        <v>382</v>
      </c>
      <c r="AW1900" s="13" t="s">
        <v>32</v>
      </c>
      <c r="AX1900" s="13" t="s">
        <v>83</v>
      </c>
      <c r="AY1900" s="160" t="s">
        <v>375</v>
      </c>
    </row>
    <row r="1901" spans="2:65" s="14" customFormat="1" ht="11.25" x14ac:dyDescent="0.2">
      <c r="B1901" s="166"/>
      <c r="D1901" s="152" t="s">
        <v>384</v>
      </c>
      <c r="E1901" s="167" t="s">
        <v>1</v>
      </c>
      <c r="F1901" s="168" t="s">
        <v>6189</v>
      </c>
      <c r="H1901" s="167" t="s">
        <v>1</v>
      </c>
      <c r="I1901" s="169"/>
      <c r="L1901" s="166"/>
      <c r="M1901" s="170"/>
      <c r="T1901" s="171"/>
      <c r="AT1901" s="167" t="s">
        <v>384</v>
      </c>
      <c r="AU1901" s="167" t="s">
        <v>83</v>
      </c>
      <c r="AV1901" s="14" t="s">
        <v>83</v>
      </c>
      <c r="AW1901" s="14" t="s">
        <v>32</v>
      </c>
      <c r="AX1901" s="14" t="s">
        <v>76</v>
      </c>
      <c r="AY1901" s="167" t="s">
        <v>375</v>
      </c>
    </row>
    <row r="1902" spans="2:65" s="1" customFormat="1" ht="16.5" customHeight="1" x14ac:dyDescent="0.2">
      <c r="B1902" s="32"/>
      <c r="C1902" s="179" t="s">
        <v>1847</v>
      </c>
      <c r="D1902" s="179" t="s">
        <v>657</v>
      </c>
      <c r="E1902" s="180" t="s">
        <v>3547</v>
      </c>
      <c r="F1902" s="181" t="s">
        <v>3548</v>
      </c>
      <c r="G1902" s="182" t="s">
        <v>631</v>
      </c>
      <c r="H1902" s="183">
        <v>15</v>
      </c>
      <c r="I1902" s="184"/>
      <c r="J1902" s="185">
        <f>ROUND(I1902*H1902,2)</f>
        <v>0</v>
      </c>
      <c r="K1902" s="181" t="s">
        <v>381</v>
      </c>
      <c r="L1902" s="186"/>
      <c r="M1902" s="187" t="s">
        <v>1</v>
      </c>
      <c r="N1902" s="188" t="s">
        <v>41</v>
      </c>
      <c r="P1902" s="147">
        <f>O1902*H1902</f>
        <v>0</v>
      </c>
      <c r="Q1902" s="147">
        <v>0</v>
      </c>
      <c r="R1902" s="147">
        <f>Q1902*H1902</f>
        <v>0</v>
      </c>
      <c r="S1902" s="147">
        <v>0</v>
      </c>
      <c r="T1902" s="148">
        <f>S1902*H1902</f>
        <v>0</v>
      </c>
      <c r="AR1902" s="149" t="s">
        <v>424</v>
      </c>
      <c r="AT1902" s="149" t="s">
        <v>657</v>
      </c>
      <c r="AU1902" s="149" t="s">
        <v>83</v>
      </c>
      <c r="AY1902" s="17" t="s">
        <v>375</v>
      </c>
      <c r="BE1902" s="150">
        <f>IF(N1902="základní",J1902,0)</f>
        <v>0</v>
      </c>
      <c r="BF1902" s="150">
        <f>IF(N1902="snížená",J1902,0)</f>
        <v>0</v>
      </c>
      <c r="BG1902" s="150">
        <f>IF(N1902="zákl. přenesená",J1902,0)</f>
        <v>0</v>
      </c>
      <c r="BH1902" s="150">
        <f>IF(N1902="sníž. přenesená",J1902,0)</f>
        <v>0</v>
      </c>
      <c r="BI1902" s="150">
        <f>IF(N1902="nulová",J1902,0)</f>
        <v>0</v>
      </c>
      <c r="BJ1902" s="17" t="s">
        <v>83</v>
      </c>
      <c r="BK1902" s="150">
        <f>ROUND(I1902*H1902,2)</f>
        <v>0</v>
      </c>
      <c r="BL1902" s="17" t="s">
        <v>382</v>
      </c>
      <c r="BM1902" s="149" t="s">
        <v>6304</v>
      </c>
    </row>
    <row r="1903" spans="2:65" s="12" customFormat="1" ht="11.25" x14ac:dyDescent="0.2">
      <c r="B1903" s="151"/>
      <c r="D1903" s="152" t="s">
        <v>384</v>
      </c>
      <c r="E1903" s="153" t="s">
        <v>1</v>
      </c>
      <c r="F1903" s="154" t="s">
        <v>85</v>
      </c>
      <c r="H1903" s="155">
        <v>2</v>
      </c>
      <c r="I1903" s="156"/>
      <c r="L1903" s="151"/>
      <c r="M1903" s="157"/>
      <c r="T1903" s="158"/>
      <c r="AT1903" s="153" t="s">
        <v>384</v>
      </c>
      <c r="AU1903" s="153" t="s">
        <v>83</v>
      </c>
      <c r="AV1903" s="12" t="s">
        <v>85</v>
      </c>
      <c r="AW1903" s="12" t="s">
        <v>32</v>
      </c>
      <c r="AX1903" s="12" t="s">
        <v>76</v>
      </c>
      <c r="AY1903" s="153" t="s">
        <v>375</v>
      </c>
    </row>
    <row r="1904" spans="2:65" s="12" customFormat="1" ht="11.25" x14ac:dyDescent="0.2">
      <c r="B1904" s="151"/>
      <c r="D1904" s="152" t="s">
        <v>384</v>
      </c>
      <c r="E1904" s="153" t="s">
        <v>1</v>
      </c>
      <c r="F1904" s="154" t="s">
        <v>85</v>
      </c>
      <c r="H1904" s="155">
        <v>2</v>
      </c>
      <c r="I1904" s="156"/>
      <c r="L1904" s="151"/>
      <c r="M1904" s="157"/>
      <c r="T1904" s="158"/>
      <c r="AT1904" s="153" t="s">
        <v>384</v>
      </c>
      <c r="AU1904" s="153" t="s">
        <v>83</v>
      </c>
      <c r="AV1904" s="12" t="s">
        <v>85</v>
      </c>
      <c r="AW1904" s="12" t="s">
        <v>32</v>
      </c>
      <c r="AX1904" s="12" t="s">
        <v>76</v>
      </c>
      <c r="AY1904" s="153" t="s">
        <v>375</v>
      </c>
    </row>
    <row r="1905" spans="2:65" s="12" customFormat="1" ht="11.25" x14ac:dyDescent="0.2">
      <c r="B1905" s="151"/>
      <c r="D1905" s="152" t="s">
        <v>384</v>
      </c>
      <c r="E1905" s="153" t="s">
        <v>1</v>
      </c>
      <c r="F1905" s="154" t="s">
        <v>93</v>
      </c>
      <c r="H1905" s="155">
        <v>3</v>
      </c>
      <c r="I1905" s="156"/>
      <c r="L1905" s="151"/>
      <c r="M1905" s="157"/>
      <c r="T1905" s="158"/>
      <c r="AT1905" s="153" t="s">
        <v>384</v>
      </c>
      <c r="AU1905" s="153" t="s">
        <v>83</v>
      </c>
      <c r="AV1905" s="12" t="s">
        <v>85</v>
      </c>
      <c r="AW1905" s="12" t="s">
        <v>32</v>
      </c>
      <c r="AX1905" s="12" t="s">
        <v>76</v>
      </c>
      <c r="AY1905" s="153" t="s">
        <v>375</v>
      </c>
    </row>
    <row r="1906" spans="2:65" s="12" customFormat="1" ht="11.25" x14ac:dyDescent="0.2">
      <c r="B1906" s="151"/>
      <c r="D1906" s="152" t="s">
        <v>384</v>
      </c>
      <c r="E1906" s="153" t="s">
        <v>1</v>
      </c>
      <c r="F1906" s="154" t="s">
        <v>382</v>
      </c>
      <c r="H1906" s="155">
        <v>4</v>
      </c>
      <c r="I1906" s="156"/>
      <c r="L1906" s="151"/>
      <c r="M1906" s="157"/>
      <c r="T1906" s="158"/>
      <c r="AT1906" s="153" t="s">
        <v>384</v>
      </c>
      <c r="AU1906" s="153" t="s">
        <v>83</v>
      </c>
      <c r="AV1906" s="12" t="s">
        <v>85</v>
      </c>
      <c r="AW1906" s="12" t="s">
        <v>32</v>
      </c>
      <c r="AX1906" s="12" t="s">
        <v>76</v>
      </c>
      <c r="AY1906" s="153" t="s">
        <v>375</v>
      </c>
    </row>
    <row r="1907" spans="2:65" s="12" customFormat="1" ht="11.25" x14ac:dyDescent="0.2">
      <c r="B1907" s="151"/>
      <c r="D1907" s="152" t="s">
        <v>384</v>
      </c>
      <c r="E1907" s="153" t="s">
        <v>1</v>
      </c>
      <c r="F1907" s="154" t="s">
        <v>83</v>
      </c>
      <c r="H1907" s="155">
        <v>1</v>
      </c>
      <c r="I1907" s="156"/>
      <c r="L1907" s="151"/>
      <c r="M1907" s="157"/>
      <c r="T1907" s="158"/>
      <c r="AT1907" s="153" t="s">
        <v>384</v>
      </c>
      <c r="AU1907" s="153" t="s">
        <v>83</v>
      </c>
      <c r="AV1907" s="12" t="s">
        <v>85</v>
      </c>
      <c r="AW1907" s="12" t="s">
        <v>32</v>
      </c>
      <c r="AX1907" s="12" t="s">
        <v>76</v>
      </c>
      <c r="AY1907" s="153" t="s">
        <v>375</v>
      </c>
    </row>
    <row r="1908" spans="2:65" s="12" customFormat="1" ht="11.25" x14ac:dyDescent="0.2">
      <c r="B1908" s="151"/>
      <c r="D1908" s="152" t="s">
        <v>384</v>
      </c>
      <c r="E1908" s="153" t="s">
        <v>1</v>
      </c>
      <c r="F1908" s="154" t="s">
        <v>93</v>
      </c>
      <c r="H1908" s="155">
        <v>3</v>
      </c>
      <c r="I1908" s="156"/>
      <c r="L1908" s="151"/>
      <c r="M1908" s="157"/>
      <c r="T1908" s="158"/>
      <c r="AT1908" s="153" t="s">
        <v>384</v>
      </c>
      <c r="AU1908" s="153" t="s">
        <v>83</v>
      </c>
      <c r="AV1908" s="12" t="s">
        <v>85</v>
      </c>
      <c r="AW1908" s="12" t="s">
        <v>32</v>
      </c>
      <c r="AX1908" s="12" t="s">
        <v>76</v>
      </c>
      <c r="AY1908" s="153" t="s">
        <v>375</v>
      </c>
    </row>
    <row r="1909" spans="2:65" s="13" customFormat="1" ht="11.25" x14ac:dyDescent="0.2">
      <c r="B1909" s="159"/>
      <c r="D1909" s="152" t="s">
        <v>384</v>
      </c>
      <c r="E1909" s="160" t="s">
        <v>1</v>
      </c>
      <c r="F1909" s="161" t="s">
        <v>387</v>
      </c>
      <c r="H1909" s="162">
        <v>15</v>
      </c>
      <c r="I1909" s="163"/>
      <c r="L1909" s="159"/>
      <c r="M1909" s="164"/>
      <c r="T1909" s="165"/>
      <c r="AT1909" s="160" t="s">
        <v>384</v>
      </c>
      <c r="AU1909" s="160" t="s">
        <v>83</v>
      </c>
      <c r="AV1909" s="13" t="s">
        <v>382</v>
      </c>
      <c r="AW1909" s="13" t="s">
        <v>32</v>
      </c>
      <c r="AX1909" s="13" t="s">
        <v>83</v>
      </c>
      <c r="AY1909" s="160" t="s">
        <v>375</v>
      </c>
    </row>
    <row r="1910" spans="2:65" s="14" customFormat="1" ht="11.25" x14ac:dyDescent="0.2">
      <c r="B1910" s="166"/>
      <c r="D1910" s="152" t="s">
        <v>384</v>
      </c>
      <c r="E1910" s="167" t="s">
        <v>1</v>
      </c>
      <c r="F1910" s="168" t="s">
        <v>6189</v>
      </c>
      <c r="H1910" s="167" t="s">
        <v>1</v>
      </c>
      <c r="I1910" s="169"/>
      <c r="L1910" s="166"/>
      <c r="M1910" s="170"/>
      <c r="T1910" s="171"/>
      <c r="AT1910" s="167" t="s">
        <v>384</v>
      </c>
      <c r="AU1910" s="167" t="s">
        <v>83</v>
      </c>
      <c r="AV1910" s="14" t="s">
        <v>83</v>
      </c>
      <c r="AW1910" s="14" t="s">
        <v>32</v>
      </c>
      <c r="AX1910" s="14" t="s">
        <v>76</v>
      </c>
      <c r="AY1910" s="167" t="s">
        <v>375</v>
      </c>
    </row>
    <row r="1911" spans="2:65" s="1" customFormat="1" ht="16.5" customHeight="1" x14ac:dyDescent="0.2">
      <c r="B1911" s="32"/>
      <c r="C1911" s="179" t="s">
        <v>1853</v>
      </c>
      <c r="D1911" s="179" t="s">
        <v>657</v>
      </c>
      <c r="E1911" s="180" t="s">
        <v>3550</v>
      </c>
      <c r="F1911" s="181" t="s">
        <v>3551</v>
      </c>
      <c r="G1911" s="182" t="s">
        <v>631</v>
      </c>
      <c r="H1911" s="183">
        <v>20</v>
      </c>
      <c r="I1911" s="184"/>
      <c r="J1911" s="185">
        <f>ROUND(I1911*H1911,2)</f>
        <v>0</v>
      </c>
      <c r="K1911" s="181" t="s">
        <v>381</v>
      </c>
      <c r="L1911" s="186"/>
      <c r="M1911" s="187" t="s">
        <v>1</v>
      </c>
      <c r="N1911" s="188" t="s">
        <v>41</v>
      </c>
      <c r="P1911" s="147">
        <f>O1911*H1911</f>
        <v>0</v>
      </c>
      <c r="Q1911" s="147">
        <v>0</v>
      </c>
      <c r="R1911" s="147">
        <f>Q1911*H1911</f>
        <v>0</v>
      </c>
      <c r="S1911" s="147">
        <v>0</v>
      </c>
      <c r="T1911" s="148">
        <f>S1911*H1911</f>
        <v>0</v>
      </c>
      <c r="AR1911" s="149" t="s">
        <v>424</v>
      </c>
      <c r="AT1911" s="149" t="s">
        <v>657</v>
      </c>
      <c r="AU1911" s="149" t="s">
        <v>83</v>
      </c>
      <c r="AY1911" s="17" t="s">
        <v>375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83</v>
      </c>
      <c r="BK1911" s="150">
        <f>ROUND(I1911*H1911,2)</f>
        <v>0</v>
      </c>
      <c r="BL1911" s="17" t="s">
        <v>382</v>
      </c>
      <c r="BM1911" s="149" t="s">
        <v>6305</v>
      </c>
    </row>
    <row r="1912" spans="2:65" s="12" customFormat="1" ht="11.25" x14ac:dyDescent="0.2">
      <c r="B1912" s="151"/>
      <c r="D1912" s="152" t="s">
        <v>384</v>
      </c>
      <c r="E1912" s="153" t="s">
        <v>1</v>
      </c>
      <c r="F1912" s="154" t="s">
        <v>85</v>
      </c>
      <c r="H1912" s="155">
        <v>2</v>
      </c>
      <c r="I1912" s="156"/>
      <c r="L1912" s="151"/>
      <c r="M1912" s="157"/>
      <c r="T1912" s="158"/>
      <c r="AT1912" s="153" t="s">
        <v>384</v>
      </c>
      <c r="AU1912" s="153" t="s">
        <v>83</v>
      </c>
      <c r="AV1912" s="12" t="s">
        <v>85</v>
      </c>
      <c r="AW1912" s="12" t="s">
        <v>32</v>
      </c>
      <c r="AX1912" s="12" t="s">
        <v>76</v>
      </c>
      <c r="AY1912" s="153" t="s">
        <v>375</v>
      </c>
    </row>
    <row r="1913" spans="2:65" s="12" customFormat="1" ht="11.25" x14ac:dyDescent="0.2">
      <c r="B1913" s="151"/>
      <c r="D1913" s="152" t="s">
        <v>384</v>
      </c>
      <c r="E1913" s="153" t="s">
        <v>1</v>
      </c>
      <c r="F1913" s="154" t="s">
        <v>85</v>
      </c>
      <c r="H1913" s="155">
        <v>2</v>
      </c>
      <c r="I1913" s="156"/>
      <c r="L1913" s="151"/>
      <c r="M1913" s="157"/>
      <c r="T1913" s="158"/>
      <c r="AT1913" s="153" t="s">
        <v>384</v>
      </c>
      <c r="AU1913" s="153" t="s">
        <v>83</v>
      </c>
      <c r="AV1913" s="12" t="s">
        <v>85</v>
      </c>
      <c r="AW1913" s="12" t="s">
        <v>32</v>
      </c>
      <c r="AX1913" s="12" t="s">
        <v>76</v>
      </c>
      <c r="AY1913" s="153" t="s">
        <v>375</v>
      </c>
    </row>
    <row r="1914" spans="2:65" s="12" customFormat="1" ht="11.25" x14ac:dyDescent="0.2">
      <c r="B1914" s="151"/>
      <c r="D1914" s="152" t="s">
        <v>384</v>
      </c>
      <c r="E1914" s="153" t="s">
        <v>1</v>
      </c>
      <c r="F1914" s="154" t="s">
        <v>85</v>
      </c>
      <c r="H1914" s="155">
        <v>2</v>
      </c>
      <c r="I1914" s="156"/>
      <c r="L1914" s="151"/>
      <c r="M1914" s="157"/>
      <c r="T1914" s="158"/>
      <c r="AT1914" s="153" t="s">
        <v>384</v>
      </c>
      <c r="AU1914" s="153" t="s">
        <v>83</v>
      </c>
      <c r="AV1914" s="12" t="s">
        <v>85</v>
      </c>
      <c r="AW1914" s="12" t="s">
        <v>32</v>
      </c>
      <c r="AX1914" s="12" t="s">
        <v>76</v>
      </c>
      <c r="AY1914" s="153" t="s">
        <v>375</v>
      </c>
    </row>
    <row r="1915" spans="2:65" s="12" customFormat="1" ht="11.25" x14ac:dyDescent="0.2">
      <c r="B1915" s="151"/>
      <c r="D1915" s="152" t="s">
        <v>384</v>
      </c>
      <c r="E1915" s="153" t="s">
        <v>1</v>
      </c>
      <c r="F1915" s="154" t="s">
        <v>85</v>
      </c>
      <c r="H1915" s="155">
        <v>2</v>
      </c>
      <c r="I1915" s="156"/>
      <c r="L1915" s="151"/>
      <c r="M1915" s="157"/>
      <c r="T1915" s="158"/>
      <c r="AT1915" s="153" t="s">
        <v>384</v>
      </c>
      <c r="AU1915" s="153" t="s">
        <v>83</v>
      </c>
      <c r="AV1915" s="12" t="s">
        <v>85</v>
      </c>
      <c r="AW1915" s="12" t="s">
        <v>32</v>
      </c>
      <c r="AX1915" s="12" t="s">
        <v>76</v>
      </c>
      <c r="AY1915" s="153" t="s">
        <v>375</v>
      </c>
    </row>
    <row r="1916" spans="2:65" s="12" customFormat="1" ht="11.25" x14ac:dyDescent="0.2">
      <c r="B1916" s="151"/>
      <c r="D1916" s="152" t="s">
        <v>384</v>
      </c>
      <c r="E1916" s="153" t="s">
        <v>1</v>
      </c>
      <c r="F1916" s="154" t="s">
        <v>382</v>
      </c>
      <c r="H1916" s="155">
        <v>4</v>
      </c>
      <c r="I1916" s="156"/>
      <c r="L1916" s="151"/>
      <c r="M1916" s="157"/>
      <c r="T1916" s="158"/>
      <c r="AT1916" s="153" t="s">
        <v>384</v>
      </c>
      <c r="AU1916" s="153" t="s">
        <v>83</v>
      </c>
      <c r="AV1916" s="12" t="s">
        <v>85</v>
      </c>
      <c r="AW1916" s="12" t="s">
        <v>32</v>
      </c>
      <c r="AX1916" s="12" t="s">
        <v>76</v>
      </c>
      <c r="AY1916" s="153" t="s">
        <v>375</v>
      </c>
    </row>
    <row r="1917" spans="2:65" s="12" customFormat="1" ht="11.25" x14ac:dyDescent="0.2">
      <c r="B1917" s="151"/>
      <c r="D1917" s="152" t="s">
        <v>384</v>
      </c>
      <c r="E1917" s="153" t="s">
        <v>1</v>
      </c>
      <c r="F1917" s="154" t="s">
        <v>85</v>
      </c>
      <c r="H1917" s="155">
        <v>2</v>
      </c>
      <c r="I1917" s="156"/>
      <c r="L1917" s="151"/>
      <c r="M1917" s="157"/>
      <c r="T1917" s="158"/>
      <c r="AT1917" s="153" t="s">
        <v>384</v>
      </c>
      <c r="AU1917" s="153" t="s">
        <v>83</v>
      </c>
      <c r="AV1917" s="12" t="s">
        <v>85</v>
      </c>
      <c r="AW1917" s="12" t="s">
        <v>32</v>
      </c>
      <c r="AX1917" s="12" t="s">
        <v>76</v>
      </c>
      <c r="AY1917" s="153" t="s">
        <v>375</v>
      </c>
    </row>
    <row r="1918" spans="2:65" s="12" customFormat="1" ht="11.25" x14ac:dyDescent="0.2">
      <c r="B1918" s="151"/>
      <c r="D1918" s="152" t="s">
        <v>384</v>
      </c>
      <c r="E1918" s="153" t="s">
        <v>1</v>
      </c>
      <c r="F1918" s="154" t="s">
        <v>85</v>
      </c>
      <c r="H1918" s="155">
        <v>2</v>
      </c>
      <c r="I1918" s="156"/>
      <c r="L1918" s="151"/>
      <c r="M1918" s="157"/>
      <c r="T1918" s="158"/>
      <c r="AT1918" s="153" t="s">
        <v>384</v>
      </c>
      <c r="AU1918" s="153" t="s">
        <v>83</v>
      </c>
      <c r="AV1918" s="12" t="s">
        <v>85</v>
      </c>
      <c r="AW1918" s="12" t="s">
        <v>32</v>
      </c>
      <c r="AX1918" s="12" t="s">
        <v>76</v>
      </c>
      <c r="AY1918" s="153" t="s">
        <v>375</v>
      </c>
    </row>
    <row r="1919" spans="2:65" s="12" customFormat="1" ht="11.25" x14ac:dyDescent="0.2">
      <c r="B1919" s="151"/>
      <c r="D1919" s="152" t="s">
        <v>384</v>
      </c>
      <c r="E1919" s="153" t="s">
        <v>1</v>
      </c>
      <c r="F1919" s="154" t="s">
        <v>85</v>
      </c>
      <c r="H1919" s="155">
        <v>2</v>
      </c>
      <c r="I1919" s="156"/>
      <c r="L1919" s="151"/>
      <c r="M1919" s="157"/>
      <c r="T1919" s="158"/>
      <c r="AT1919" s="153" t="s">
        <v>384</v>
      </c>
      <c r="AU1919" s="153" t="s">
        <v>83</v>
      </c>
      <c r="AV1919" s="12" t="s">
        <v>85</v>
      </c>
      <c r="AW1919" s="12" t="s">
        <v>32</v>
      </c>
      <c r="AX1919" s="12" t="s">
        <v>76</v>
      </c>
      <c r="AY1919" s="153" t="s">
        <v>375</v>
      </c>
    </row>
    <row r="1920" spans="2:65" s="12" customFormat="1" ht="11.25" x14ac:dyDescent="0.2">
      <c r="B1920" s="151"/>
      <c r="D1920" s="152" t="s">
        <v>384</v>
      </c>
      <c r="E1920" s="153" t="s">
        <v>1</v>
      </c>
      <c r="F1920" s="154" t="s">
        <v>85</v>
      </c>
      <c r="H1920" s="155">
        <v>2</v>
      </c>
      <c r="I1920" s="156"/>
      <c r="L1920" s="151"/>
      <c r="M1920" s="157"/>
      <c r="T1920" s="158"/>
      <c r="AT1920" s="153" t="s">
        <v>384</v>
      </c>
      <c r="AU1920" s="153" t="s">
        <v>83</v>
      </c>
      <c r="AV1920" s="12" t="s">
        <v>85</v>
      </c>
      <c r="AW1920" s="12" t="s">
        <v>32</v>
      </c>
      <c r="AX1920" s="12" t="s">
        <v>76</v>
      </c>
      <c r="AY1920" s="153" t="s">
        <v>375</v>
      </c>
    </row>
    <row r="1921" spans="2:65" s="13" customFormat="1" ht="11.25" x14ac:dyDescent="0.2">
      <c r="B1921" s="159"/>
      <c r="D1921" s="152" t="s">
        <v>384</v>
      </c>
      <c r="E1921" s="160" t="s">
        <v>1</v>
      </c>
      <c r="F1921" s="161" t="s">
        <v>387</v>
      </c>
      <c r="H1921" s="162">
        <v>20</v>
      </c>
      <c r="I1921" s="163"/>
      <c r="L1921" s="159"/>
      <c r="M1921" s="164"/>
      <c r="T1921" s="165"/>
      <c r="AT1921" s="160" t="s">
        <v>384</v>
      </c>
      <c r="AU1921" s="160" t="s">
        <v>83</v>
      </c>
      <c r="AV1921" s="13" t="s">
        <v>382</v>
      </c>
      <c r="AW1921" s="13" t="s">
        <v>32</v>
      </c>
      <c r="AX1921" s="13" t="s">
        <v>83</v>
      </c>
      <c r="AY1921" s="160" t="s">
        <v>375</v>
      </c>
    </row>
    <row r="1922" spans="2:65" s="14" customFormat="1" ht="11.25" x14ac:dyDescent="0.2">
      <c r="B1922" s="166"/>
      <c r="D1922" s="152" t="s">
        <v>384</v>
      </c>
      <c r="E1922" s="167" t="s">
        <v>1</v>
      </c>
      <c r="F1922" s="168" t="s">
        <v>6189</v>
      </c>
      <c r="H1922" s="167" t="s">
        <v>1</v>
      </c>
      <c r="I1922" s="169"/>
      <c r="L1922" s="166"/>
      <c r="M1922" s="170"/>
      <c r="T1922" s="171"/>
      <c r="AT1922" s="167" t="s">
        <v>384</v>
      </c>
      <c r="AU1922" s="167" t="s">
        <v>83</v>
      </c>
      <c r="AV1922" s="14" t="s">
        <v>83</v>
      </c>
      <c r="AW1922" s="14" t="s">
        <v>32</v>
      </c>
      <c r="AX1922" s="14" t="s">
        <v>76</v>
      </c>
      <c r="AY1922" s="167" t="s">
        <v>375</v>
      </c>
    </row>
    <row r="1923" spans="2:65" s="1" customFormat="1" ht="66.75" customHeight="1" x14ac:dyDescent="0.2">
      <c r="B1923" s="32"/>
      <c r="C1923" s="179" t="s">
        <v>1858</v>
      </c>
      <c r="D1923" s="179" t="s">
        <v>657</v>
      </c>
      <c r="E1923" s="180" t="s">
        <v>3553</v>
      </c>
      <c r="F1923" s="181" t="s">
        <v>3554</v>
      </c>
      <c r="G1923" s="182" t="s">
        <v>631</v>
      </c>
      <c r="H1923" s="183">
        <v>3</v>
      </c>
      <c r="I1923" s="184"/>
      <c r="J1923" s="185">
        <f>ROUND(I1923*H1923,2)</f>
        <v>0</v>
      </c>
      <c r="K1923" s="181" t="s">
        <v>381</v>
      </c>
      <c r="L1923" s="186"/>
      <c r="M1923" s="187" t="s">
        <v>1</v>
      </c>
      <c r="N1923" s="188" t="s">
        <v>41</v>
      </c>
      <c r="P1923" s="147">
        <f>O1923*H1923</f>
        <v>0</v>
      </c>
      <c r="Q1923" s="147">
        <v>0</v>
      </c>
      <c r="R1923" s="147">
        <f>Q1923*H1923</f>
        <v>0</v>
      </c>
      <c r="S1923" s="147">
        <v>0</v>
      </c>
      <c r="T1923" s="148">
        <f>S1923*H1923</f>
        <v>0</v>
      </c>
      <c r="AR1923" s="149" t="s">
        <v>424</v>
      </c>
      <c r="AT1923" s="149" t="s">
        <v>657</v>
      </c>
      <c r="AU1923" s="149" t="s">
        <v>83</v>
      </c>
      <c r="AY1923" s="17" t="s">
        <v>375</v>
      </c>
      <c r="BE1923" s="150">
        <f>IF(N1923="základní",J1923,0)</f>
        <v>0</v>
      </c>
      <c r="BF1923" s="150">
        <f>IF(N1923="snížená",J1923,0)</f>
        <v>0</v>
      </c>
      <c r="BG1923" s="150">
        <f>IF(N1923="zákl. přenesená",J1923,0)</f>
        <v>0</v>
      </c>
      <c r="BH1923" s="150">
        <f>IF(N1923="sníž. přenesená",J1923,0)</f>
        <v>0</v>
      </c>
      <c r="BI1923" s="150">
        <f>IF(N1923="nulová",J1923,0)</f>
        <v>0</v>
      </c>
      <c r="BJ1923" s="17" t="s">
        <v>83</v>
      </c>
      <c r="BK1923" s="150">
        <f>ROUND(I1923*H1923,2)</f>
        <v>0</v>
      </c>
      <c r="BL1923" s="17" t="s">
        <v>382</v>
      </c>
      <c r="BM1923" s="149" t="s">
        <v>6306</v>
      </c>
    </row>
    <row r="1924" spans="2:65" s="12" customFormat="1" ht="11.25" x14ac:dyDescent="0.2">
      <c r="B1924" s="151"/>
      <c r="D1924" s="152" t="s">
        <v>384</v>
      </c>
      <c r="E1924" s="153" t="s">
        <v>1</v>
      </c>
      <c r="F1924" s="154" t="s">
        <v>93</v>
      </c>
      <c r="H1924" s="155">
        <v>3</v>
      </c>
      <c r="I1924" s="156"/>
      <c r="L1924" s="151"/>
      <c r="M1924" s="157"/>
      <c r="T1924" s="158"/>
      <c r="AT1924" s="153" t="s">
        <v>384</v>
      </c>
      <c r="AU1924" s="153" t="s">
        <v>83</v>
      </c>
      <c r="AV1924" s="12" t="s">
        <v>85</v>
      </c>
      <c r="AW1924" s="12" t="s">
        <v>32</v>
      </c>
      <c r="AX1924" s="12" t="s">
        <v>76</v>
      </c>
      <c r="AY1924" s="153" t="s">
        <v>375</v>
      </c>
    </row>
    <row r="1925" spans="2:65" s="13" customFormat="1" ht="11.25" x14ac:dyDescent="0.2">
      <c r="B1925" s="159"/>
      <c r="D1925" s="152" t="s">
        <v>384</v>
      </c>
      <c r="E1925" s="160" t="s">
        <v>1</v>
      </c>
      <c r="F1925" s="161" t="s">
        <v>387</v>
      </c>
      <c r="H1925" s="162">
        <v>3</v>
      </c>
      <c r="I1925" s="163"/>
      <c r="L1925" s="159"/>
      <c r="M1925" s="164"/>
      <c r="T1925" s="165"/>
      <c r="AT1925" s="160" t="s">
        <v>384</v>
      </c>
      <c r="AU1925" s="160" t="s">
        <v>83</v>
      </c>
      <c r="AV1925" s="13" t="s">
        <v>382</v>
      </c>
      <c r="AW1925" s="13" t="s">
        <v>32</v>
      </c>
      <c r="AX1925" s="13" t="s">
        <v>83</v>
      </c>
      <c r="AY1925" s="160" t="s">
        <v>375</v>
      </c>
    </row>
    <row r="1926" spans="2:65" s="14" customFormat="1" ht="11.25" x14ac:dyDescent="0.2">
      <c r="B1926" s="166"/>
      <c r="D1926" s="152" t="s">
        <v>384</v>
      </c>
      <c r="E1926" s="167" t="s">
        <v>1</v>
      </c>
      <c r="F1926" s="168" t="s">
        <v>3301</v>
      </c>
      <c r="H1926" s="167" t="s">
        <v>1</v>
      </c>
      <c r="I1926" s="169"/>
      <c r="L1926" s="166"/>
      <c r="M1926" s="170"/>
      <c r="T1926" s="171"/>
      <c r="AT1926" s="167" t="s">
        <v>384</v>
      </c>
      <c r="AU1926" s="167" t="s">
        <v>83</v>
      </c>
      <c r="AV1926" s="14" t="s">
        <v>83</v>
      </c>
      <c r="AW1926" s="14" t="s">
        <v>32</v>
      </c>
      <c r="AX1926" s="14" t="s">
        <v>76</v>
      </c>
      <c r="AY1926" s="167" t="s">
        <v>375</v>
      </c>
    </row>
    <row r="1927" spans="2:65" s="1" customFormat="1" ht="24.2" customHeight="1" x14ac:dyDescent="0.2">
      <c r="B1927" s="32"/>
      <c r="C1927" s="179" t="s">
        <v>1862</v>
      </c>
      <c r="D1927" s="179" t="s">
        <v>657</v>
      </c>
      <c r="E1927" s="180" t="s">
        <v>6307</v>
      </c>
      <c r="F1927" s="181" t="s">
        <v>6077</v>
      </c>
      <c r="G1927" s="182" t="s">
        <v>631</v>
      </c>
      <c r="H1927" s="183">
        <v>28</v>
      </c>
      <c r="I1927" s="184"/>
      <c r="J1927" s="185">
        <f>ROUND(I1927*H1927,2)</f>
        <v>0</v>
      </c>
      <c r="K1927" s="181" t="s">
        <v>381</v>
      </c>
      <c r="L1927" s="186"/>
      <c r="M1927" s="187" t="s">
        <v>1</v>
      </c>
      <c r="N1927" s="188" t="s">
        <v>41</v>
      </c>
      <c r="P1927" s="147">
        <f>O1927*H1927</f>
        <v>0</v>
      </c>
      <c r="Q1927" s="147">
        <v>0</v>
      </c>
      <c r="R1927" s="147">
        <f>Q1927*H1927</f>
        <v>0</v>
      </c>
      <c r="S1927" s="147">
        <v>0</v>
      </c>
      <c r="T1927" s="148">
        <f>S1927*H1927</f>
        <v>0</v>
      </c>
      <c r="AR1927" s="149" t="s">
        <v>424</v>
      </c>
      <c r="AT1927" s="149" t="s">
        <v>657</v>
      </c>
      <c r="AU1927" s="149" t="s">
        <v>83</v>
      </c>
      <c r="AY1927" s="17" t="s">
        <v>375</v>
      </c>
      <c r="BE1927" s="150">
        <f>IF(N1927="základní",J1927,0)</f>
        <v>0</v>
      </c>
      <c r="BF1927" s="150">
        <f>IF(N1927="snížená",J1927,0)</f>
        <v>0</v>
      </c>
      <c r="BG1927" s="150">
        <f>IF(N1927="zákl. přenesená",J1927,0)</f>
        <v>0</v>
      </c>
      <c r="BH1927" s="150">
        <f>IF(N1927="sníž. přenesená",J1927,0)</f>
        <v>0</v>
      </c>
      <c r="BI1927" s="150">
        <f>IF(N1927="nulová",J1927,0)</f>
        <v>0</v>
      </c>
      <c r="BJ1927" s="17" t="s">
        <v>83</v>
      </c>
      <c r="BK1927" s="150">
        <f>ROUND(I1927*H1927,2)</f>
        <v>0</v>
      </c>
      <c r="BL1927" s="17" t="s">
        <v>382</v>
      </c>
      <c r="BM1927" s="149" t="s">
        <v>6308</v>
      </c>
    </row>
    <row r="1928" spans="2:65" s="12" customFormat="1" ht="11.25" x14ac:dyDescent="0.2">
      <c r="B1928" s="151"/>
      <c r="D1928" s="152" t="s">
        <v>384</v>
      </c>
      <c r="E1928" s="153" t="s">
        <v>1</v>
      </c>
      <c r="F1928" s="154" t="s">
        <v>93</v>
      </c>
      <c r="H1928" s="155">
        <v>3</v>
      </c>
      <c r="I1928" s="156"/>
      <c r="L1928" s="151"/>
      <c r="M1928" s="157"/>
      <c r="T1928" s="158"/>
      <c r="AT1928" s="153" t="s">
        <v>384</v>
      </c>
      <c r="AU1928" s="153" t="s">
        <v>83</v>
      </c>
      <c r="AV1928" s="12" t="s">
        <v>85</v>
      </c>
      <c r="AW1928" s="12" t="s">
        <v>32</v>
      </c>
      <c r="AX1928" s="12" t="s">
        <v>76</v>
      </c>
      <c r="AY1928" s="153" t="s">
        <v>375</v>
      </c>
    </row>
    <row r="1929" spans="2:65" s="12" customFormat="1" ht="11.25" x14ac:dyDescent="0.2">
      <c r="B1929" s="151"/>
      <c r="D1929" s="152" t="s">
        <v>384</v>
      </c>
      <c r="E1929" s="153" t="s">
        <v>1</v>
      </c>
      <c r="F1929" s="154" t="s">
        <v>93</v>
      </c>
      <c r="H1929" s="155">
        <v>3</v>
      </c>
      <c r="I1929" s="156"/>
      <c r="L1929" s="151"/>
      <c r="M1929" s="157"/>
      <c r="T1929" s="158"/>
      <c r="AT1929" s="153" t="s">
        <v>384</v>
      </c>
      <c r="AU1929" s="153" t="s">
        <v>83</v>
      </c>
      <c r="AV1929" s="12" t="s">
        <v>85</v>
      </c>
      <c r="AW1929" s="12" t="s">
        <v>32</v>
      </c>
      <c r="AX1929" s="12" t="s">
        <v>76</v>
      </c>
      <c r="AY1929" s="153" t="s">
        <v>375</v>
      </c>
    </row>
    <row r="1930" spans="2:65" s="12" customFormat="1" ht="11.25" x14ac:dyDescent="0.2">
      <c r="B1930" s="151"/>
      <c r="D1930" s="152" t="s">
        <v>384</v>
      </c>
      <c r="E1930" s="153" t="s">
        <v>1</v>
      </c>
      <c r="F1930" s="154" t="s">
        <v>93</v>
      </c>
      <c r="H1930" s="155">
        <v>3</v>
      </c>
      <c r="I1930" s="156"/>
      <c r="L1930" s="151"/>
      <c r="M1930" s="157"/>
      <c r="T1930" s="158"/>
      <c r="AT1930" s="153" t="s">
        <v>384</v>
      </c>
      <c r="AU1930" s="153" t="s">
        <v>83</v>
      </c>
      <c r="AV1930" s="12" t="s">
        <v>85</v>
      </c>
      <c r="AW1930" s="12" t="s">
        <v>32</v>
      </c>
      <c r="AX1930" s="12" t="s">
        <v>76</v>
      </c>
      <c r="AY1930" s="153" t="s">
        <v>375</v>
      </c>
    </row>
    <row r="1931" spans="2:65" s="12" customFormat="1" ht="11.25" x14ac:dyDescent="0.2">
      <c r="B1931" s="151"/>
      <c r="D1931" s="152" t="s">
        <v>384</v>
      </c>
      <c r="E1931" s="153" t="s">
        <v>1</v>
      </c>
      <c r="F1931" s="154" t="s">
        <v>93</v>
      </c>
      <c r="H1931" s="155">
        <v>3</v>
      </c>
      <c r="I1931" s="156"/>
      <c r="L1931" s="151"/>
      <c r="M1931" s="157"/>
      <c r="T1931" s="158"/>
      <c r="AT1931" s="153" t="s">
        <v>384</v>
      </c>
      <c r="AU1931" s="153" t="s">
        <v>83</v>
      </c>
      <c r="AV1931" s="12" t="s">
        <v>85</v>
      </c>
      <c r="AW1931" s="12" t="s">
        <v>32</v>
      </c>
      <c r="AX1931" s="12" t="s">
        <v>76</v>
      </c>
      <c r="AY1931" s="153" t="s">
        <v>375</v>
      </c>
    </row>
    <row r="1932" spans="2:65" s="12" customFormat="1" ht="11.25" x14ac:dyDescent="0.2">
      <c r="B1932" s="151"/>
      <c r="D1932" s="152" t="s">
        <v>384</v>
      </c>
      <c r="E1932" s="153" t="s">
        <v>1</v>
      </c>
      <c r="F1932" s="154" t="s">
        <v>85</v>
      </c>
      <c r="H1932" s="155">
        <v>2</v>
      </c>
      <c r="I1932" s="156"/>
      <c r="L1932" s="151"/>
      <c r="M1932" s="157"/>
      <c r="T1932" s="158"/>
      <c r="AT1932" s="153" t="s">
        <v>384</v>
      </c>
      <c r="AU1932" s="153" t="s">
        <v>83</v>
      </c>
      <c r="AV1932" s="12" t="s">
        <v>85</v>
      </c>
      <c r="AW1932" s="12" t="s">
        <v>32</v>
      </c>
      <c r="AX1932" s="12" t="s">
        <v>76</v>
      </c>
      <c r="AY1932" s="153" t="s">
        <v>375</v>
      </c>
    </row>
    <row r="1933" spans="2:65" s="12" customFormat="1" ht="11.25" x14ac:dyDescent="0.2">
      <c r="B1933" s="151"/>
      <c r="D1933" s="152" t="s">
        <v>384</v>
      </c>
      <c r="E1933" s="153" t="s">
        <v>1</v>
      </c>
      <c r="F1933" s="154" t="s">
        <v>382</v>
      </c>
      <c r="H1933" s="155">
        <v>4</v>
      </c>
      <c r="I1933" s="156"/>
      <c r="L1933" s="151"/>
      <c r="M1933" s="157"/>
      <c r="T1933" s="158"/>
      <c r="AT1933" s="153" t="s">
        <v>384</v>
      </c>
      <c r="AU1933" s="153" t="s">
        <v>83</v>
      </c>
      <c r="AV1933" s="12" t="s">
        <v>85</v>
      </c>
      <c r="AW1933" s="12" t="s">
        <v>32</v>
      </c>
      <c r="AX1933" s="12" t="s">
        <v>76</v>
      </c>
      <c r="AY1933" s="153" t="s">
        <v>375</v>
      </c>
    </row>
    <row r="1934" spans="2:65" s="12" customFormat="1" ht="11.25" x14ac:dyDescent="0.2">
      <c r="B1934" s="151"/>
      <c r="D1934" s="152" t="s">
        <v>384</v>
      </c>
      <c r="E1934" s="153" t="s">
        <v>1</v>
      </c>
      <c r="F1934" s="154" t="s">
        <v>404</v>
      </c>
      <c r="H1934" s="155">
        <v>5</v>
      </c>
      <c r="I1934" s="156"/>
      <c r="L1934" s="151"/>
      <c r="M1934" s="157"/>
      <c r="T1934" s="158"/>
      <c r="AT1934" s="153" t="s">
        <v>384</v>
      </c>
      <c r="AU1934" s="153" t="s">
        <v>83</v>
      </c>
      <c r="AV1934" s="12" t="s">
        <v>85</v>
      </c>
      <c r="AW1934" s="12" t="s">
        <v>32</v>
      </c>
      <c r="AX1934" s="12" t="s">
        <v>76</v>
      </c>
      <c r="AY1934" s="153" t="s">
        <v>375</v>
      </c>
    </row>
    <row r="1935" spans="2:65" s="12" customFormat="1" ht="11.25" x14ac:dyDescent="0.2">
      <c r="B1935" s="151"/>
      <c r="D1935" s="152" t="s">
        <v>384</v>
      </c>
      <c r="E1935" s="153" t="s">
        <v>1</v>
      </c>
      <c r="F1935" s="154" t="s">
        <v>93</v>
      </c>
      <c r="H1935" s="155">
        <v>3</v>
      </c>
      <c r="I1935" s="156"/>
      <c r="L1935" s="151"/>
      <c r="M1935" s="157"/>
      <c r="T1935" s="158"/>
      <c r="AT1935" s="153" t="s">
        <v>384</v>
      </c>
      <c r="AU1935" s="153" t="s">
        <v>83</v>
      </c>
      <c r="AV1935" s="12" t="s">
        <v>85</v>
      </c>
      <c r="AW1935" s="12" t="s">
        <v>32</v>
      </c>
      <c r="AX1935" s="12" t="s">
        <v>76</v>
      </c>
      <c r="AY1935" s="153" t="s">
        <v>375</v>
      </c>
    </row>
    <row r="1936" spans="2:65" s="12" customFormat="1" ht="11.25" x14ac:dyDescent="0.2">
      <c r="B1936" s="151"/>
      <c r="D1936" s="152" t="s">
        <v>384</v>
      </c>
      <c r="E1936" s="153" t="s">
        <v>1</v>
      </c>
      <c r="F1936" s="154" t="s">
        <v>85</v>
      </c>
      <c r="H1936" s="155">
        <v>2</v>
      </c>
      <c r="I1936" s="156"/>
      <c r="L1936" s="151"/>
      <c r="M1936" s="157"/>
      <c r="T1936" s="158"/>
      <c r="AT1936" s="153" t="s">
        <v>384</v>
      </c>
      <c r="AU1936" s="153" t="s">
        <v>83</v>
      </c>
      <c r="AV1936" s="12" t="s">
        <v>85</v>
      </c>
      <c r="AW1936" s="12" t="s">
        <v>32</v>
      </c>
      <c r="AX1936" s="12" t="s">
        <v>76</v>
      </c>
      <c r="AY1936" s="153" t="s">
        <v>375</v>
      </c>
    </row>
    <row r="1937" spans="2:65" s="13" customFormat="1" ht="11.25" x14ac:dyDescent="0.2">
      <c r="B1937" s="159"/>
      <c r="D1937" s="152" t="s">
        <v>384</v>
      </c>
      <c r="E1937" s="160" t="s">
        <v>1</v>
      </c>
      <c r="F1937" s="161" t="s">
        <v>387</v>
      </c>
      <c r="H1937" s="162">
        <v>28</v>
      </c>
      <c r="I1937" s="163"/>
      <c r="L1937" s="159"/>
      <c r="M1937" s="164"/>
      <c r="T1937" s="165"/>
      <c r="AT1937" s="160" t="s">
        <v>384</v>
      </c>
      <c r="AU1937" s="160" t="s">
        <v>83</v>
      </c>
      <c r="AV1937" s="13" t="s">
        <v>382</v>
      </c>
      <c r="AW1937" s="13" t="s">
        <v>32</v>
      </c>
      <c r="AX1937" s="13" t="s">
        <v>83</v>
      </c>
      <c r="AY1937" s="160" t="s">
        <v>375</v>
      </c>
    </row>
    <row r="1938" spans="2:65" s="14" customFormat="1" ht="11.25" x14ac:dyDescent="0.2">
      <c r="B1938" s="166"/>
      <c r="D1938" s="152" t="s">
        <v>384</v>
      </c>
      <c r="E1938" s="167" t="s">
        <v>1</v>
      </c>
      <c r="F1938" s="168" t="s">
        <v>6189</v>
      </c>
      <c r="H1938" s="167" t="s">
        <v>1</v>
      </c>
      <c r="I1938" s="169"/>
      <c r="L1938" s="166"/>
      <c r="M1938" s="170"/>
      <c r="T1938" s="171"/>
      <c r="AT1938" s="167" t="s">
        <v>384</v>
      </c>
      <c r="AU1938" s="167" t="s">
        <v>83</v>
      </c>
      <c r="AV1938" s="14" t="s">
        <v>83</v>
      </c>
      <c r="AW1938" s="14" t="s">
        <v>32</v>
      </c>
      <c r="AX1938" s="14" t="s">
        <v>76</v>
      </c>
      <c r="AY1938" s="167" t="s">
        <v>375</v>
      </c>
    </row>
    <row r="1939" spans="2:65" s="1" customFormat="1" ht="21.75" customHeight="1" x14ac:dyDescent="0.2">
      <c r="B1939" s="32"/>
      <c r="C1939" s="179" t="s">
        <v>1867</v>
      </c>
      <c r="D1939" s="179" t="s">
        <v>657</v>
      </c>
      <c r="E1939" s="180" t="s">
        <v>3562</v>
      </c>
      <c r="F1939" s="181" t="s">
        <v>3563</v>
      </c>
      <c r="G1939" s="182" t="s">
        <v>631</v>
      </c>
      <c r="H1939" s="183">
        <v>4</v>
      </c>
      <c r="I1939" s="184"/>
      <c r="J1939" s="185">
        <f>ROUND(I1939*H1939,2)</f>
        <v>0</v>
      </c>
      <c r="K1939" s="181" t="s">
        <v>381</v>
      </c>
      <c r="L1939" s="186"/>
      <c r="M1939" s="187" t="s">
        <v>1</v>
      </c>
      <c r="N1939" s="188" t="s">
        <v>41</v>
      </c>
      <c r="P1939" s="147">
        <f>O1939*H1939</f>
        <v>0</v>
      </c>
      <c r="Q1939" s="147">
        <v>0</v>
      </c>
      <c r="R1939" s="147">
        <f>Q1939*H1939</f>
        <v>0</v>
      </c>
      <c r="S1939" s="147">
        <v>0</v>
      </c>
      <c r="T1939" s="148">
        <f>S1939*H1939</f>
        <v>0</v>
      </c>
      <c r="AR1939" s="149" t="s">
        <v>424</v>
      </c>
      <c r="AT1939" s="149" t="s">
        <v>657</v>
      </c>
      <c r="AU1939" s="149" t="s">
        <v>83</v>
      </c>
      <c r="AY1939" s="17" t="s">
        <v>375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83</v>
      </c>
      <c r="BK1939" s="150">
        <f>ROUND(I1939*H1939,2)</f>
        <v>0</v>
      </c>
      <c r="BL1939" s="17" t="s">
        <v>382</v>
      </c>
      <c r="BM1939" s="149" t="s">
        <v>6309</v>
      </c>
    </row>
    <row r="1940" spans="2:65" s="12" customFormat="1" ht="11.25" x14ac:dyDescent="0.2">
      <c r="B1940" s="151"/>
      <c r="D1940" s="152" t="s">
        <v>384</v>
      </c>
      <c r="E1940" s="153" t="s">
        <v>1</v>
      </c>
      <c r="F1940" s="154" t="s">
        <v>83</v>
      </c>
      <c r="H1940" s="155">
        <v>1</v>
      </c>
      <c r="I1940" s="156"/>
      <c r="L1940" s="151"/>
      <c r="M1940" s="157"/>
      <c r="T1940" s="158"/>
      <c r="AT1940" s="153" t="s">
        <v>384</v>
      </c>
      <c r="AU1940" s="153" t="s">
        <v>83</v>
      </c>
      <c r="AV1940" s="12" t="s">
        <v>85</v>
      </c>
      <c r="AW1940" s="12" t="s">
        <v>32</v>
      </c>
      <c r="AX1940" s="12" t="s">
        <v>76</v>
      </c>
      <c r="AY1940" s="153" t="s">
        <v>375</v>
      </c>
    </row>
    <row r="1941" spans="2:65" s="12" customFormat="1" ht="11.25" x14ac:dyDescent="0.2">
      <c r="B1941" s="151"/>
      <c r="D1941" s="152" t="s">
        <v>384</v>
      </c>
      <c r="E1941" s="153" t="s">
        <v>1</v>
      </c>
      <c r="F1941" s="154" t="s">
        <v>83</v>
      </c>
      <c r="H1941" s="155">
        <v>1</v>
      </c>
      <c r="I1941" s="156"/>
      <c r="L1941" s="151"/>
      <c r="M1941" s="157"/>
      <c r="T1941" s="158"/>
      <c r="AT1941" s="153" t="s">
        <v>384</v>
      </c>
      <c r="AU1941" s="153" t="s">
        <v>83</v>
      </c>
      <c r="AV1941" s="12" t="s">
        <v>85</v>
      </c>
      <c r="AW1941" s="12" t="s">
        <v>32</v>
      </c>
      <c r="AX1941" s="12" t="s">
        <v>76</v>
      </c>
      <c r="AY1941" s="153" t="s">
        <v>375</v>
      </c>
    </row>
    <row r="1942" spans="2:65" s="12" customFormat="1" ht="11.25" x14ac:dyDescent="0.2">
      <c r="B1942" s="151"/>
      <c r="D1942" s="152" t="s">
        <v>384</v>
      </c>
      <c r="E1942" s="153" t="s">
        <v>1</v>
      </c>
      <c r="F1942" s="154" t="s">
        <v>83</v>
      </c>
      <c r="H1942" s="155">
        <v>1</v>
      </c>
      <c r="I1942" s="156"/>
      <c r="L1942" s="151"/>
      <c r="M1942" s="157"/>
      <c r="T1942" s="158"/>
      <c r="AT1942" s="153" t="s">
        <v>384</v>
      </c>
      <c r="AU1942" s="153" t="s">
        <v>83</v>
      </c>
      <c r="AV1942" s="12" t="s">
        <v>85</v>
      </c>
      <c r="AW1942" s="12" t="s">
        <v>32</v>
      </c>
      <c r="AX1942" s="12" t="s">
        <v>76</v>
      </c>
      <c r="AY1942" s="153" t="s">
        <v>375</v>
      </c>
    </row>
    <row r="1943" spans="2:65" s="12" customFormat="1" ht="11.25" x14ac:dyDescent="0.2">
      <c r="B1943" s="151"/>
      <c r="D1943" s="152" t="s">
        <v>384</v>
      </c>
      <c r="E1943" s="153" t="s">
        <v>1</v>
      </c>
      <c r="F1943" s="154" t="s">
        <v>83</v>
      </c>
      <c r="H1943" s="155">
        <v>1</v>
      </c>
      <c r="I1943" s="156"/>
      <c r="L1943" s="151"/>
      <c r="M1943" s="157"/>
      <c r="T1943" s="158"/>
      <c r="AT1943" s="153" t="s">
        <v>384</v>
      </c>
      <c r="AU1943" s="153" t="s">
        <v>83</v>
      </c>
      <c r="AV1943" s="12" t="s">
        <v>85</v>
      </c>
      <c r="AW1943" s="12" t="s">
        <v>32</v>
      </c>
      <c r="AX1943" s="12" t="s">
        <v>76</v>
      </c>
      <c r="AY1943" s="153" t="s">
        <v>375</v>
      </c>
    </row>
    <row r="1944" spans="2:65" s="13" customFormat="1" ht="11.25" x14ac:dyDescent="0.2">
      <c r="B1944" s="159"/>
      <c r="D1944" s="152" t="s">
        <v>384</v>
      </c>
      <c r="E1944" s="160" t="s">
        <v>1</v>
      </c>
      <c r="F1944" s="161" t="s">
        <v>387</v>
      </c>
      <c r="H1944" s="162">
        <v>4</v>
      </c>
      <c r="I1944" s="163"/>
      <c r="L1944" s="159"/>
      <c r="M1944" s="164"/>
      <c r="T1944" s="165"/>
      <c r="AT1944" s="160" t="s">
        <v>384</v>
      </c>
      <c r="AU1944" s="160" t="s">
        <v>83</v>
      </c>
      <c r="AV1944" s="13" t="s">
        <v>382</v>
      </c>
      <c r="AW1944" s="13" t="s">
        <v>32</v>
      </c>
      <c r="AX1944" s="13" t="s">
        <v>83</v>
      </c>
      <c r="AY1944" s="160" t="s">
        <v>375</v>
      </c>
    </row>
    <row r="1945" spans="2:65" s="14" customFormat="1" ht="11.25" x14ac:dyDescent="0.2">
      <c r="B1945" s="166"/>
      <c r="D1945" s="152" t="s">
        <v>384</v>
      </c>
      <c r="E1945" s="167" t="s">
        <v>1</v>
      </c>
      <c r="F1945" s="168" t="s">
        <v>3301</v>
      </c>
      <c r="H1945" s="167" t="s">
        <v>1</v>
      </c>
      <c r="I1945" s="169"/>
      <c r="L1945" s="166"/>
      <c r="M1945" s="170"/>
      <c r="T1945" s="171"/>
      <c r="AT1945" s="167" t="s">
        <v>384</v>
      </c>
      <c r="AU1945" s="167" t="s">
        <v>83</v>
      </c>
      <c r="AV1945" s="14" t="s">
        <v>83</v>
      </c>
      <c r="AW1945" s="14" t="s">
        <v>32</v>
      </c>
      <c r="AX1945" s="14" t="s">
        <v>76</v>
      </c>
      <c r="AY1945" s="167" t="s">
        <v>375</v>
      </c>
    </row>
    <row r="1946" spans="2:65" s="1" customFormat="1" ht="24.2" customHeight="1" x14ac:dyDescent="0.2">
      <c r="B1946" s="32"/>
      <c r="C1946" s="179" t="s">
        <v>1872</v>
      </c>
      <c r="D1946" s="179" t="s">
        <v>657</v>
      </c>
      <c r="E1946" s="180" t="s">
        <v>3571</v>
      </c>
      <c r="F1946" s="181" t="s">
        <v>3572</v>
      </c>
      <c r="G1946" s="182" t="s">
        <v>631</v>
      </c>
      <c r="H1946" s="183">
        <v>54</v>
      </c>
      <c r="I1946" s="184"/>
      <c r="J1946" s="185">
        <f>ROUND(I1946*H1946,2)</f>
        <v>0</v>
      </c>
      <c r="K1946" s="181" t="s">
        <v>381</v>
      </c>
      <c r="L1946" s="186"/>
      <c r="M1946" s="187" t="s">
        <v>1</v>
      </c>
      <c r="N1946" s="188" t="s">
        <v>41</v>
      </c>
      <c r="P1946" s="147">
        <f>O1946*H1946</f>
        <v>0</v>
      </c>
      <c r="Q1946" s="147">
        <v>0</v>
      </c>
      <c r="R1946" s="147">
        <f>Q1946*H1946</f>
        <v>0</v>
      </c>
      <c r="S1946" s="147">
        <v>0</v>
      </c>
      <c r="T1946" s="148">
        <f>S1946*H1946</f>
        <v>0</v>
      </c>
      <c r="AR1946" s="149" t="s">
        <v>424</v>
      </c>
      <c r="AT1946" s="149" t="s">
        <v>657</v>
      </c>
      <c r="AU1946" s="149" t="s">
        <v>83</v>
      </c>
      <c r="AY1946" s="17" t="s">
        <v>375</v>
      </c>
      <c r="BE1946" s="150">
        <f>IF(N1946="základní",J1946,0)</f>
        <v>0</v>
      </c>
      <c r="BF1946" s="150">
        <f>IF(N1946="snížená",J1946,0)</f>
        <v>0</v>
      </c>
      <c r="BG1946" s="150">
        <f>IF(N1946="zákl. přenesená",J1946,0)</f>
        <v>0</v>
      </c>
      <c r="BH1946" s="150">
        <f>IF(N1946="sníž. přenesená",J1946,0)</f>
        <v>0</v>
      </c>
      <c r="BI1946" s="150">
        <f>IF(N1946="nulová",J1946,0)</f>
        <v>0</v>
      </c>
      <c r="BJ1946" s="17" t="s">
        <v>83</v>
      </c>
      <c r="BK1946" s="150">
        <f>ROUND(I1946*H1946,2)</f>
        <v>0</v>
      </c>
      <c r="BL1946" s="17" t="s">
        <v>382</v>
      </c>
      <c r="BM1946" s="149" t="s">
        <v>6310</v>
      </c>
    </row>
    <row r="1947" spans="2:65" s="12" customFormat="1" ht="11.25" x14ac:dyDescent="0.2">
      <c r="B1947" s="151"/>
      <c r="D1947" s="152" t="s">
        <v>384</v>
      </c>
      <c r="E1947" s="153" t="s">
        <v>1</v>
      </c>
      <c r="F1947" s="154" t="s">
        <v>545</v>
      </c>
      <c r="H1947" s="155">
        <v>23</v>
      </c>
      <c r="I1947" s="156"/>
      <c r="L1947" s="151"/>
      <c r="M1947" s="157"/>
      <c r="T1947" s="158"/>
      <c r="AT1947" s="153" t="s">
        <v>384</v>
      </c>
      <c r="AU1947" s="153" t="s">
        <v>83</v>
      </c>
      <c r="AV1947" s="12" t="s">
        <v>85</v>
      </c>
      <c r="AW1947" s="12" t="s">
        <v>32</v>
      </c>
      <c r="AX1947" s="12" t="s">
        <v>76</v>
      </c>
      <c r="AY1947" s="153" t="s">
        <v>375</v>
      </c>
    </row>
    <row r="1948" spans="2:65" s="12" customFormat="1" ht="11.25" x14ac:dyDescent="0.2">
      <c r="B1948" s="151"/>
      <c r="D1948" s="152" t="s">
        <v>384</v>
      </c>
      <c r="E1948" s="153" t="s">
        <v>1</v>
      </c>
      <c r="F1948" s="154" t="s">
        <v>7</v>
      </c>
      <c r="H1948" s="155">
        <v>21</v>
      </c>
      <c r="I1948" s="156"/>
      <c r="L1948" s="151"/>
      <c r="M1948" s="157"/>
      <c r="T1948" s="158"/>
      <c r="AT1948" s="153" t="s">
        <v>384</v>
      </c>
      <c r="AU1948" s="153" t="s">
        <v>83</v>
      </c>
      <c r="AV1948" s="12" t="s">
        <v>85</v>
      </c>
      <c r="AW1948" s="12" t="s">
        <v>32</v>
      </c>
      <c r="AX1948" s="12" t="s">
        <v>76</v>
      </c>
      <c r="AY1948" s="153" t="s">
        <v>375</v>
      </c>
    </row>
    <row r="1949" spans="2:65" s="12" customFormat="1" ht="11.25" x14ac:dyDescent="0.2">
      <c r="B1949" s="151"/>
      <c r="D1949" s="152" t="s">
        <v>384</v>
      </c>
      <c r="E1949" s="153" t="s">
        <v>1</v>
      </c>
      <c r="F1949" s="154" t="s">
        <v>83</v>
      </c>
      <c r="H1949" s="155">
        <v>1</v>
      </c>
      <c r="I1949" s="156"/>
      <c r="L1949" s="151"/>
      <c r="M1949" s="157"/>
      <c r="T1949" s="158"/>
      <c r="AT1949" s="153" t="s">
        <v>384</v>
      </c>
      <c r="AU1949" s="153" t="s">
        <v>83</v>
      </c>
      <c r="AV1949" s="12" t="s">
        <v>85</v>
      </c>
      <c r="AW1949" s="12" t="s">
        <v>32</v>
      </c>
      <c r="AX1949" s="12" t="s">
        <v>76</v>
      </c>
      <c r="AY1949" s="153" t="s">
        <v>375</v>
      </c>
    </row>
    <row r="1950" spans="2:65" s="12" customFormat="1" ht="11.25" x14ac:dyDescent="0.2">
      <c r="B1950" s="151"/>
      <c r="D1950" s="152" t="s">
        <v>384</v>
      </c>
      <c r="E1950" s="153" t="s">
        <v>1</v>
      </c>
      <c r="F1950" s="154" t="s">
        <v>85</v>
      </c>
      <c r="H1950" s="155">
        <v>2</v>
      </c>
      <c r="I1950" s="156"/>
      <c r="L1950" s="151"/>
      <c r="M1950" s="157"/>
      <c r="T1950" s="158"/>
      <c r="AT1950" s="153" t="s">
        <v>384</v>
      </c>
      <c r="AU1950" s="153" t="s">
        <v>83</v>
      </c>
      <c r="AV1950" s="12" t="s">
        <v>85</v>
      </c>
      <c r="AW1950" s="12" t="s">
        <v>32</v>
      </c>
      <c r="AX1950" s="12" t="s">
        <v>76</v>
      </c>
      <c r="AY1950" s="153" t="s">
        <v>375</v>
      </c>
    </row>
    <row r="1951" spans="2:65" s="12" customFormat="1" ht="11.25" x14ac:dyDescent="0.2">
      <c r="B1951" s="151"/>
      <c r="D1951" s="152" t="s">
        <v>384</v>
      </c>
      <c r="E1951" s="153" t="s">
        <v>1</v>
      </c>
      <c r="F1951" s="154" t="s">
        <v>418</v>
      </c>
      <c r="H1951" s="155">
        <v>7</v>
      </c>
      <c r="I1951" s="156"/>
      <c r="L1951" s="151"/>
      <c r="M1951" s="157"/>
      <c r="T1951" s="158"/>
      <c r="AT1951" s="153" t="s">
        <v>384</v>
      </c>
      <c r="AU1951" s="153" t="s">
        <v>83</v>
      </c>
      <c r="AV1951" s="12" t="s">
        <v>85</v>
      </c>
      <c r="AW1951" s="12" t="s">
        <v>32</v>
      </c>
      <c r="AX1951" s="12" t="s">
        <v>76</v>
      </c>
      <c r="AY1951" s="153" t="s">
        <v>375</v>
      </c>
    </row>
    <row r="1952" spans="2:65" s="14" customFormat="1" ht="11.25" x14ac:dyDescent="0.2">
      <c r="B1952" s="166"/>
      <c r="D1952" s="152" t="s">
        <v>384</v>
      </c>
      <c r="E1952" s="167" t="s">
        <v>1</v>
      </c>
      <c r="F1952" s="168" t="s">
        <v>6189</v>
      </c>
      <c r="H1952" s="167" t="s">
        <v>1</v>
      </c>
      <c r="I1952" s="169"/>
      <c r="L1952" s="166"/>
      <c r="M1952" s="170"/>
      <c r="T1952" s="171"/>
      <c r="AT1952" s="167" t="s">
        <v>384</v>
      </c>
      <c r="AU1952" s="167" t="s">
        <v>83</v>
      </c>
      <c r="AV1952" s="14" t="s">
        <v>83</v>
      </c>
      <c r="AW1952" s="14" t="s">
        <v>32</v>
      </c>
      <c r="AX1952" s="14" t="s">
        <v>76</v>
      </c>
      <c r="AY1952" s="167" t="s">
        <v>375</v>
      </c>
    </row>
    <row r="1953" spans="2:65" s="13" customFormat="1" ht="11.25" x14ac:dyDescent="0.2">
      <c r="B1953" s="159"/>
      <c r="D1953" s="152" t="s">
        <v>384</v>
      </c>
      <c r="E1953" s="160" t="s">
        <v>1</v>
      </c>
      <c r="F1953" s="161" t="s">
        <v>387</v>
      </c>
      <c r="H1953" s="162">
        <v>54</v>
      </c>
      <c r="I1953" s="163"/>
      <c r="L1953" s="159"/>
      <c r="M1953" s="164"/>
      <c r="T1953" s="165"/>
      <c r="AT1953" s="160" t="s">
        <v>384</v>
      </c>
      <c r="AU1953" s="160" t="s">
        <v>83</v>
      </c>
      <c r="AV1953" s="13" t="s">
        <v>382</v>
      </c>
      <c r="AW1953" s="13" t="s">
        <v>32</v>
      </c>
      <c r="AX1953" s="13" t="s">
        <v>83</v>
      </c>
      <c r="AY1953" s="160" t="s">
        <v>375</v>
      </c>
    </row>
    <row r="1954" spans="2:65" s="1" customFormat="1" ht="16.5" customHeight="1" x14ac:dyDescent="0.2">
      <c r="B1954" s="32"/>
      <c r="C1954" s="179" t="s">
        <v>1879</v>
      </c>
      <c r="D1954" s="179" t="s">
        <v>657</v>
      </c>
      <c r="E1954" s="180" t="s">
        <v>3574</v>
      </c>
      <c r="F1954" s="181" t="s">
        <v>3575</v>
      </c>
      <c r="G1954" s="182" t="s">
        <v>631</v>
      </c>
      <c r="H1954" s="183">
        <v>6</v>
      </c>
      <c r="I1954" s="184"/>
      <c r="J1954" s="185">
        <f>ROUND(I1954*H1954,2)</f>
        <v>0</v>
      </c>
      <c r="K1954" s="181" t="s">
        <v>381</v>
      </c>
      <c r="L1954" s="186"/>
      <c r="M1954" s="187" t="s">
        <v>1</v>
      </c>
      <c r="N1954" s="188" t="s">
        <v>41</v>
      </c>
      <c r="P1954" s="147">
        <f>O1954*H1954</f>
        <v>0</v>
      </c>
      <c r="Q1954" s="147">
        <v>0</v>
      </c>
      <c r="R1954" s="147">
        <f>Q1954*H1954</f>
        <v>0</v>
      </c>
      <c r="S1954" s="147">
        <v>0</v>
      </c>
      <c r="T1954" s="148">
        <f>S1954*H1954</f>
        <v>0</v>
      </c>
      <c r="AR1954" s="149" t="s">
        <v>424</v>
      </c>
      <c r="AT1954" s="149" t="s">
        <v>657</v>
      </c>
      <c r="AU1954" s="149" t="s">
        <v>83</v>
      </c>
      <c r="AY1954" s="17" t="s">
        <v>375</v>
      </c>
      <c r="BE1954" s="150">
        <f>IF(N1954="základní",J1954,0)</f>
        <v>0</v>
      </c>
      <c r="BF1954" s="150">
        <f>IF(N1954="snížená",J1954,0)</f>
        <v>0</v>
      </c>
      <c r="BG1954" s="150">
        <f>IF(N1954="zákl. přenesená",J1954,0)</f>
        <v>0</v>
      </c>
      <c r="BH1954" s="150">
        <f>IF(N1954="sníž. přenesená",J1954,0)</f>
        <v>0</v>
      </c>
      <c r="BI1954" s="150">
        <f>IF(N1954="nulová",J1954,0)</f>
        <v>0</v>
      </c>
      <c r="BJ1954" s="17" t="s">
        <v>83</v>
      </c>
      <c r="BK1954" s="150">
        <f>ROUND(I1954*H1954,2)</f>
        <v>0</v>
      </c>
      <c r="BL1954" s="17" t="s">
        <v>382</v>
      </c>
      <c r="BM1954" s="149" t="s">
        <v>6311</v>
      </c>
    </row>
    <row r="1955" spans="2:65" s="12" customFormat="1" ht="11.25" x14ac:dyDescent="0.2">
      <c r="B1955" s="151"/>
      <c r="D1955" s="152" t="s">
        <v>384</v>
      </c>
      <c r="E1955" s="153" t="s">
        <v>1</v>
      </c>
      <c r="F1955" s="154" t="s">
        <v>85</v>
      </c>
      <c r="H1955" s="155">
        <v>2</v>
      </c>
      <c r="I1955" s="156"/>
      <c r="L1955" s="151"/>
      <c r="M1955" s="157"/>
      <c r="T1955" s="158"/>
      <c r="AT1955" s="153" t="s">
        <v>384</v>
      </c>
      <c r="AU1955" s="153" t="s">
        <v>83</v>
      </c>
      <c r="AV1955" s="12" t="s">
        <v>85</v>
      </c>
      <c r="AW1955" s="12" t="s">
        <v>32</v>
      </c>
      <c r="AX1955" s="12" t="s">
        <v>76</v>
      </c>
      <c r="AY1955" s="153" t="s">
        <v>375</v>
      </c>
    </row>
    <row r="1956" spans="2:65" s="12" customFormat="1" ht="11.25" x14ac:dyDescent="0.2">
      <c r="B1956" s="151"/>
      <c r="D1956" s="152" t="s">
        <v>384</v>
      </c>
      <c r="E1956" s="153" t="s">
        <v>1</v>
      </c>
      <c r="F1956" s="154" t="s">
        <v>85</v>
      </c>
      <c r="H1956" s="155">
        <v>2</v>
      </c>
      <c r="I1956" s="156"/>
      <c r="L1956" s="151"/>
      <c r="M1956" s="157"/>
      <c r="T1956" s="158"/>
      <c r="AT1956" s="153" t="s">
        <v>384</v>
      </c>
      <c r="AU1956" s="153" t="s">
        <v>83</v>
      </c>
      <c r="AV1956" s="12" t="s">
        <v>85</v>
      </c>
      <c r="AW1956" s="12" t="s">
        <v>32</v>
      </c>
      <c r="AX1956" s="12" t="s">
        <v>76</v>
      </c>
      <c r="AY1956" s="153" t="s">
        <v>375</v>
      </c>
    </row>
    <row r="1957" spans="2:65" s="12" customFormat="1" ht="11.25" x14ac:dyDescent="0.2">
      <c r="B1957" s="151"/>
      <c r="D1957" s="152" t="s">
        <v>384</v>
      </c>
      <c r="E1957" s="153" t="s">
        <v>1</v>
      </c>
      <c r="F1957" s="154" t="s">
        <v>83</v>
      </c>
      <c r="H1957" s="155">
        <v>1</v>
      </c>
      <c r="I1957" s="156"/>
      <c r="L1957" s="151"/>
      <c r="M1957" s="157"/>
      <c r="T1957" s="158"/>
      <c r="AT1957" s="153" t="s">
        <v>384</v>
      </c>
      <c r="AU1957" s="153" t="s">
        <v>83</v>
      </c>
      <c r="AV1957" s="12" t="s">
        <v>85</v>
      </c>
      <c r="AW1957" s="12" t="s">
        <v>32</v>
      </c>
      <c r="AX1957" s="12" t="s">
        <v>76</v>
      </c>
      <c r="AY1957" s="153" t="s">
        <v>375</v>
      </c>
    </row>
    <row r="1958" spans="2:65" s="12" customFormat="1" ht="11.25" x14ac:dyDescent="0.2">
      <c r="B1958" s="151"/>
      <c r="D1958" s="152" t="s">
        <v>384</v>
      </c>
      <c r="E1958" s="153" t="s">
        <v>1</v>
      </c>
      <c r="F1958" s="154" t="s">
        <v>83</v>
      </c>
      <c r="H1958" s="155">
        <v>1</v>
      </c>
      <c r="I1958" s="156"/>
      <c r="L1958" s="151"/>
      <c r="M1958" s="157"/>
      <c r="T1958" s="158"/>
      <c r="AT1958" s="153" t="s">
        <v>384</v>
      </c>
      <c r="AU1958" s="153" t="s">
        <v>83</v>
      </c>
      <c r="AV1958" s="12" t="s">
        <v>85</v>
      </c>
      <c r="AW1958" s="12" t="s">
        <v>32</v>
      </c>
      <c r="AX1958" s="12" t="s">
        <v>76</v>
      </c>
      <c r="AY1958" s="153" t="s">
        <v>375</v>
      </c>
    </row>
    <row r="1959" spans="2:65" s="14" customFormat="1" ht="11.25" x14ac:dyDescent="0.2">
      <c r="B1959" s="166"/>
      <c r="D1959" s="152" t="s">
        <v>384</v>
      </c>
      <c r="E1959" s="167" t="s">
        <v>1</v>
      </c>
      <c r="F1959" s="168" t="s">
        <v>6189</v>
      </c>
      <c r="H1959" s="167" t="s">
        <v>1</v>
      </c>
      <c r="I1959" s="169"/>
      <c r="L1959" s="166"/>
      <c r="M1959" s="170"/>
      <c r="T1959" s="171"/>
      <c r="AT1959" s="167" t="s">
        <v>384</v>
      </c>
      <c r="AU1959" s="167" t="s">
        <v>83</v>
      </c>
      <c r="AV1959" s="14" t="s">
        <v>83</v>
      </c>
      <c r="AW1959" s="14" t="s">
        <v>32</v>
      </c>
      <c r="AX1959" s="14" t="s">
        <v>76</v>
      </c>
      <c r="AY1959" s="167" t="s">
        <v>375</v>
      </c>
    </row>
    <row r="1960" spans="2:65" s="13" customFormat="1" ht="11.25" x14ac:dyDescent="0.2">
      <c r="B1960" s="159"/>
      <c r="D1960" s="152" t="s">
        <v>384</v>
      </c>
      <c r="E1960" s="160" t="s">
        <v>1</v>
      </c>
      <c r="F1960" s="161" t="s">
        <v>387</v>
      </c>
      <c r="H1960" s="162">
        <v>6</v>
      </c>
      <c r="I1960" s="163"/>
      <c r="L1960" s="159"/>
      <c r="M1960" s="164"/>
      <c r="T1960" s="165"/>
      <c r="AT1960" s="160" t="s">
        <v>384</v>
      </c>
      <c r="AU1960" s="160" t="s">
        <v>83</v>
      </c>
      <c r="AV1960" s="13" t="s">
        <v>382</v>
      </c>
      <c r="AW1960" s="13" t="s">
        <v>32</v>
      </c>
      <c r="AX1960" s="13" t="s">
        <v>83</v>
      </c>
      <c r="AY1960" s="160" t="s">
        <v>375</v>
      </c>
    </row>
    <row r="1961" spans="2:65" s="1" customFormat="1" ht="33" customHeight="1" x14ac:dyDescent="0.2">
      <c r="B1961" s="32"/>
      <c r="C1961" s="179" t="s">
        <v>1889</v>
      </c>
      <c r="D1961" s="179" t="s">
        <v>657</v>
      </c>
      <c r="E1961" s="180" t="s">
        <v>3577</v>
      </c>
      <c r="F1961" s="181" t="s">
        <v>3195</v>
      </c>
      <c r="G1961" s="182" t="s">
        <v>631</v>
      </c>
      <c r="H1961" s="183">
        <v>8</v>
      </c>
      <c r="I1961" s="184"/>
      <c r="J1961" s="185">
        <f>ROUND(I1961*H1961,2)</f>
        <v>0</v>
      </c>
      <c r="K1961" s="181" t="s">
        <v>381</v>
      </c>
      <c r="L1961" s="186"/>
      <c r="M1961" s="187" t="s">
        <v>1</v>
      </c>
      <c r="N1961" s="188" t="s">
        <v>41</v>
      </c>
      <c r="P1961" s="147">
        <f>O1961*H1961</f>
        <v>0</v>
      </c>
      <c r="Q1961" s="147">
        <v>0</v>
      </c>
      <c r="R1961" s="147">
        <f>Q1961*H1961</f>
        <v>0</v>
      </c>
      <c r="S1961" s="147">
        <v>0</v>
      </c>
      <c r="T1961" s="148">
        <f>S1961*H1961</f>
        <v>0</v>
      </c>
      <c r="AR1961" s="149" t="s">
        <v>424</v>
      </c>
      <c r="AT1961" s="149" t="s">
        <v>657</v>
      </c>
      <c r="AU1961" s="149" t="s">
        <v>83</v>
      </c>
      <c r="AY1961" s="17" t="s">
        <v>375</v>
      </c>
      <c r="BE1961" s="150">
        <f>IF(N1961="základní",J1961,0)</f>
        <v>0</v>
      </c>
      <c r="BF1961" s="150">
        <f>IF(N1961="snížená",J1961,0)</f>
        <v>0</v>
      </c>
      <c r="BG1961" s="150">
        <f>IF(N1961="zákl. přenesená",J1961,0)</f>
        <v>0</v>
      </c>
      <c r="BH1961" s="150">
        <f>IF(N1961="sníž. přenesená",J1961,0)</f>
        <v>0</v>
      </c>
      <c r="BI1961" s="150">
        <f>IF(N1961="nulová",J1961,0)</f>
        <v>0</v>
      </c>
      <c r="BJ1961" s="17" t="s">
        <v>83</v>
      </c>
      <c r="BK1961" s="150">
        <f>ROUND(I1961*H1961,2)</f>
        <v>0</v>
      </c>
      <c r="BL1961" s="17" t="s">
        <v>382</v>
      </c>
      <c r="BM1961" s="149" t="s">
        <v>6312</v>
      </c>
    </row>
    <row r="1962" spans="2:65" s="12" customFormat="1" ht="11.25" x14ac:dyDescent="0.2">
      <c r="B1962" s="151"/>
      <c r="D1962" s="152" t="s">
        <v>384</v>
      </c>
      <c r="E1962" s="153" t="s">
        <v>1</v>
      </c>
      <c r="F1962" s="154" t="s">
        <v>83</v>
      </c>
      <c r="H1962" s="155">
        <v>1</v>
      </c>
      <c r="I1962" s="156"/>
      <c r="L1962" s="151"/>
      <c r="M1962" s="157"/>
      <c r="T1962" s="158"/>
      <c r="AT1962" s="153" t="s">
        <v>384</v>
      </c>
      <c r="AU1962" s="153" t="s">
        <v>83</v>
      </c>
      <c r="AV1962" s="12" t="s">
        <v>85</v>
      </c>
      <c r="AW1962" s="12" t="s">
        <v>32</v>
      </c>
      <c r="AX1962" s="12" t="s">
        <v>76</v>
      </c>
      <c r="AY1962" s="153" t="s">
        <v>375</v>
      </c>
    </row>
    <row r="1963" spans="2:65" s="12" customFormat="1" ht="11.25" x14ac:dyDescent="0.2">
      <c r="B1963" s="151"/>
      <c r="D1963" s="152" t="s">
        <v>384</v>
      </c>
      <c r="E1963" s="153" t="s">
        <v>1</v>
      </c>
      <c r="F1963" s="154" t="s">
        <v>83</v>
      </c>
      <c r="H1963" s="155">
        <v>1</v>
      </c>
      <c r="I1963" s="156"/>
      <c r="L1963" s="151"/>
      <c r="M1963" s="157"/>
      <c r="T1963" s="158"/>
      <c r="AT1963" s="153" t="s">
        <v>384</v>
      </c>
      <c r="AU1963" s="153" t="s">
        <v>83</v>
      </c>
      <c r="AV1963" s="12" t="s">
        <v>85</v>
      </c>
      <c r="AW1963" s="12" t="s">
        <v>32</v>
      </c>
      <c r="AX1963" s="12" t="s">
        <v>76</v>
      </c>
      <c r="AY1963" s="153" t="s">
        <v>375</v>
      </c>
    </row>
    <row r="1964" spans="2:65" s="12" customFormat="1" ht="11.25" x14ac:dyDescent="0.2">
      <c r="B1964" s="151"/>
      <c r="D1964" s="152" t="s">
        <v>384</v>
      </c>
      <c r="E1964" s="153" t="s">
        <v>1</v>
      </c>
      <c r="F1964" s="154" t="s">
        <v>83</v>
      </c>
      <c r="H1964" s="155">
        <v>1</v>
      </c>
      <c r="I1964" s="156"/>
      <c r="L1964" s="151"/>
      <c r="M1964" s="157"/>
      <c r="T1964" s="158"/>
      <c r="AT1964" s="153" t="s">
        <v>384</v>
      </c>
      <c r="AU1964" s="153" t="s">
        <v>83</v>
      </c>
      <c r="AV1964" s="12" t="s">
        <v>85</v>
      </c>
      <c r="AW1964" s="12" t="s">
        <v>32</v>
      </c>
      <c r="AX1964" s="12" t="s">
        <v>76</v>
      </c>
      <c r="AY1964" s="153" t="s">
        <v>375</v>
      </c>
    </row>
    <row r="1965" spans="2:65" s="12" customFormat="1" ht="11.25" x14ac:dyDescent="0.2">
      <c r="B1965" s="151"/>
      <c r="D1965" s="152" t="s">
        <v>384</v>
      </c>
      <c r="E1965" s="153" t="s">
        <v>1</v>
      </c>
      <c r="F1965" s="154" t="s">
        <v>83</v>
      </c>
      <c r="H1965" s="155">
        <v>1</v>
      </c>
      <c r="I1965" s="156"/>
      <c r="L1965" s="151"/>
      <c r="M1965" s="157"/>
      <c r="T1965" s="158"/>
      <c r="AT1965" s="153" t="s">
        <v>384</v>
      </c>
      <c r="AU1965" s="153" t="s">
        <v>83</v>
      </c>
      <c r="AV1965" s="12" t="s">
        <v>85</v>
      </c>
      <c r="AW1965" s="12" t="s">
        <v>32</v>
      </c>
      <c r="AX1965" s="12" t="s">
        <v>76</v>
      </c>
      <c r="AY1965" s="153" t="s">
        <v>375</v>
      </c>
    </row>
    <row r="1966" spans="2:65" s="12" customFormat="1" ht="11.25" x14ac:dyDescent="0.2">
      <c r="B1966" s="151"/>
      <c r="D1966" s="152" t="s">
        <v>384</v>
      </c>
      <c r="E1966" s="153" t="s">
        <v>1</v>
      </c>
      <c r="F1966" s="154" t="s">
        <v>83</v>
      </c>
      <c r="H1966" s="155">
        <v>1</v>
      </c>
      <c r="I1966" s="156"/>
      <c r="L1966" s="151"/>
      <c r="M1966" s="157"/>
      <c r="T1966" s="158"/>
      <c r="AT1966" s="153" t="s">
        <v>384</v>
      </c>
      <c r="AU1966" s="153" t="s">
        <v>83</v>
      </c>
      <c r="AV1966" s="12" t="s">
        <v>85</v>
      </c>
      <c r="AW1966" s="12" t="s">
        <v>32</v>
      </c>
      <c r="AX1966" s="12" t="s">
        <v>76</v>
      </c>
      <c r="AY1966" s="153" t="s">
        <v>375</v>
      </c>
    </row>
    <row r="1967" spans="2:65" s="12" customFormat="1" ht="11.25" x14ac:dyDescent="0.2">
      <c r="B1967" s="151"/>
      <c r="D1967" s="152" t="s">
        <v>384</v>
      </c>
      <c r="E1967" s="153" t="s">
        <v>1</v>
      </c>
      <c r="F1967" s="154" t="s">
        <v>83</v>
      </c>
      <c r="H1967" s="155">
        <v>1</v>
      </c>
      <c r="I1967" s="156"/>
      <c r="L1967" s="151"/>
      <c r="M1967" s="157"/>
      <c r="T1967" s="158"/>
      <c r="AT1967" s="153" t="s">
        <v>384</v>
      </c>
      <c r="AU1967" s="153" t="s">
        <v>83</v>
      </c>
      <c r="AV1967" s="12" t="s">
        <v>85</v>
      </c>
      <c r="AW1967" s="12" t="s">
        <v>32</v>
      </c>
      <c r="AX1967" s="12" t="s">
        <v>76</v>
      </c>
      <c r="AY1967" s="153" t="s">
        <v>375</v>
      </c>
    </row>
    <row r="1968" spans="2:65" s="12" customFormat="1" ht="11.25" x14ac:dyDescent="0.2">
      <c r="B1968" s="151"/>
      <c r="D1968" s="152" t="s">
        <v>384</v>
      </c>
      <c r="E1968" s="153" t="s">
        <v>1</v>
      </c>
      <c r="F1968" s="154" t="s">
        <v>83</v>
      </c>
      <c r="H1968" s="155">
        <v>1</v>
      </c>
      <c r="I1968" s="156"/>
      <c r="L1968" s="151"/>
      <c r="M1968" s="157"/>
      <c r="T1968" s="158"/>
      <c r="AT1968" s="153" t="s">
        <v>384</v>
      </c>
      <c r="AU1968" s="153" t="s">
        <v>83</v>
      </c>
      <c r="AV1968" s="12" t="s">
        <v>85</v>
      </c>
      <c r="AW1968" s="12" t="s">
        <v>32</v>
      </c>
      <c r="AX1968" s="12" t="s">
        <v>76</v>
      </c>
      <c r="AY1968" s="153" t="s">
        <v>375</v>
      </c>
    </row>
    <row r="1969" spans="2:65" s="12" customFormat="1" ht="11.25" x14ac:dyDescent="0.2">
      <c r="B1969" s="151"/>
      <c r="D1969" s="152" t="s">
        <v>384</v>
      </c>
      <c r="E1969" s="153" t="s">
        <v>1</v>
      </c>
      <c r="F1969" s="154" t="s">
        <v>83</v>
      </c>
      <c r="H1969" s="155">
        <v>1</v>
      </c>
      <c r="I1969" s="156"/>
      <c r="L1969" s="151"/>
      <c r="M1969" s="157"/>
      <c r="T1969" s="158"/>
      <c r="AT1969" s="153" t="s">
        <v>384</v>
      </c>
      <c r="AU1969" s="153" t="s">
        <v>83</v>
      </c>
      <c r="AV1969" s="12" t="s">
        <v>85</v>
      </c>
      <c r="AW1969" s="12" t="s">
        <v>32</v>
      </c>
      <c r="AX1969" s="12" t="s">
        <v>76</v>
      </c>
      <c r="AY1969" s="153" t="s">
        <v>375</v>
      </c>
    </row>
    <row r="1970" spans="2:65" s="13" customFormat="1" ht="11.25" x14ac:dyDescent="0.2">
      <c r="B1970" s="159"/>
      <c r="D1970" s="152" t="s">
        <v>384</v>
      </c>
      <c r="E1970" s="160" t="s">
        <v>1</v>
      </c>
      <c r="F1970" s="161" t="s">
        <v>387</v>
      </c>
      <c r="H1970" s="162">
        <v>8</v>
      </c>
      <c r="I1970" s="163"/>
      <c r="L1970" s="159"/>
      <c r="M1970" s="164"/>
      <c r="T1970" s="165"/>
      <c r="AT1970" s="160" t="s">
        <v>384</v>
      </c>
      <c r="AU1970" s="160" t="s">
        <v>83</v>
      </c>
      <c r="AV1970" s="13" t="s">
        <v>382</v>
      </c>
      <c r="AW1970" s="13" t="s">
        <v>32</v>
      </c>
      <c r="AX1970" s="13" t="s">
        <v>83</v>
      </c>
      <c r="AY1970" s="160" t="s">
        <v>375</v>
      </c>
    </row>
    <row r="1971" spans="2:65" s="14" customFormat="1" ht="11.25" x14ac:dyDescent="0.2">
      <c r="B1971" s="166"/>
      <c r="D1971" s="152" t="s">
        <v>384</v>
      </c>
      <c r="E1971" s="167" t="s">
        <v>1</v>
      </c>
      <c r="F1971" s="168" t="s">
        <v>3301</v>
      </c>
      <c r="H1971" s="167" t="s">
        <v>1</v>
      </c>
      <c r="I1971" s="169"/>
      <c r="L1971" s="166"/>
      <c r="M1971" s="170"/>
      <c r="T1971" s="171"/>
      <c r="AT1971" s="167" t="s">
        <v>384</v>
      </c>
      <c r="AU1971" s="167" t="s">
        <v>83</v>
      </c>
      <c r="AV1971" s="14" t="s">
        <v>83</v>
      </c>
      <c r="AW1971" s="14" t="s">
        <v>32</v>
      </c>
      <c r="AX1971" s="14" t="s">
        <v>76</v>
      </c>
      <c r="AY1971" s="167" t="s">
        <v>375</v>
      </c>
    </row>
    <row r="1972" spans="2:65" s="1" customFormat="1" ht="16.5" customHeight="1" x14ac:dyDescent="0.2">
      <c r="B1972" s="32"/>
      <c r="C1972" s="179" t="s">
        <v>1895</v>
      </c>
      <c r="D1972" s="179" t="s">
        <v>657</v>
      </c>
      <c r="E1972" s="180" t="s">
        <v>6313</v>
      </c>
      <c r="F1972" s="181" t="s">
        <v>6314</v>
      </c>
      <c r="G1972" s="182" t="s">
        <v>631</v>
      </c>
      <c r="H1972" s="183">
        <v>2</v>
      </c>
      <c r="I1972" s="184"/>
      <c r="J1972" s="185">
        <f>ROUND(I1972*H1972,2)</f>
        <v>0</v>
      </c>
      <c r="K1972" s="181" t="s">
        <v>381</v>
      </c>
      <c r="L1972" s="186"/>
      <c r="M1972" s="187" t="s">
        <v>1</v>
      </c>
      <c r="N1972" s="188" t="s">
        <v>41</v>
      </c>
      <c r="P1972" s="147">
        <f>O1972*H1972</f>
        <v>0</v>
      </c>
      <c r="Q1972" s="147">
        <v>0</v>
      </c>
      <c r="R1972" s="147">
        <f>Q1972*H1972</f>
        <v>0</v>
      </c>
      <c r="S1972" s="147">
        <v>0</v>
      </c>
      <c r="T1972" s="148">
        <f>S1972*H1972</f>
        <v>0</v>
      </c>
      <c r="AR1972" s="149" t="s">
        <v>424</v>
      </c>
      <c r="AT1972" s="149" t="s">
        <v>657</v>
      </c>
      <c r="AU1972" s="149" t="s">
        <v>83</v>
      </c>
      <c r="AY1972" s="17" t="s">
        <v>375</v>
      </c>
      <c r="BE1972" s="150">
        <f>IF(N1972="základní",J1972,0)</f>
        <v>0</v>
      </c>
      <c r="BF1972" s="150">
        <f>IF(N1972="snížená",J1972,0)</f>
        <v>0</v>
      </c>
      <c r="BG1972" s="150">
        <f>IF(N1972="zákl. přenesená",J1972,0)</f>
        <v>0</v>
      </c>
      <c r="BH1972" s="150">
        <f>IF(N1972="sníž. přenesená",J1972,0)</f>
        <v>0</v>
      </c>
      <c r="BI1972" s="150">
        <f>IF(N1972="nulová",J1972,0)</f>
        <v>0</v>
      </c>
      <c r="BJ1972" s="17" t="s">
        <v>83</v>
      </c>
      <c r="BK1972" s="150">
        <f>ROUND(I1972*H1972,2)</f>
        <v>0</v>
      </c>
      <c r="BL1972" s="17" t="s">
        <v>382</v>
      </c>
      <c r="BM1972" s="149" t="s">
        <v>6315</v>
      </c>
    </row>
    <row r="1973" spans="2:65" s="12" customFormat="1" ht="11.25" x14ac:dyDescent="0.2">
      <c r="B1973" s="151"/>
      <c r="D1973" s="152" t="s">
        <v>384</v>
      </c>
      <c r="E1973" s="153" t="s">
        <v>1</v>
      </c>
      <c r="F1973" s="154" t="s">
        <v>85</v>
      </c>
      <c r="H1973" s="155">
        <v>2</v>
      </c>
      <c r="I1973" s="156"/>
      <c r="L1973" s="151"/>
      <c r="M1973" s="157"/>
      <c r="T1973" s="158"/>
      <c r="AT1973" s="153" t="s">
        <v>384</v>
      </c>
      <c r="AU1973" s="153" t="s">
        <v>83</v>
      </c>
      <c r="AV1973" s="12" t="s">
        <v>85</v>
      </c>
      <c r="AW1973" s="12" t="s">
        <v>32</v>
      </c>
      <c r="AX1973" s="12" t="s">
        <v>76</v>
      </c>
      <c r="AY1973" s="153" t="s">
        <v>375</v>
      </c>
    </row>
    <row r="1974" spans="2:65" s="13" customFormat="1" ht="11.25" x14ac:dyDescent="0.2">
      <c r="B1974" s="159"/>
      <c r="D1974" s="152" t="s">
        <v>384</v>
      </c>
      <c r="E1974" s="160" t="s">
        <v>1</v>
      </c>
      <c r="F1974" s="161" t="s">
        <v>387</v>
      </c>
      <c r="H1974" s="162">
        <v>2</v>
      </c>
      <c r="I1974" s="163"/>
      <c r="L1974" s="159"/>
      <c r="M1974" s="164"/>
      <c r="T1974" s="165"/>
      <c r="AT1974" s="160" t="s">
        <v>384</v>
      </c>
      <c r="AU1974" s="160" t="s">
        <v>83</v>
      </c>
      <c r="AV1974" s="13" t="s">
        <v>382</v>
      </c>
      <c r="AW1974" s="13" t="s">
        <v>32</v>
      </c>
      <c r="AX1974" s="13" t="s">
        <v>83</v>
      </c>
      <c r="AY1974" s="160" t="s">
        <v>375</v>
      </c>
    </row>
    <row r="1975" spans="2:65" s="14" customFormat="1" ht="11.25" x14ac:dyDescent="0.2">
      <c r="B1975" s="166"/>
      <c r="D1975" s="152" t="s">
        <v>384</v>
      </c>
      <c r="E1975" s="167" t="s">
        <v>1</v>
      </c>
      <c r="F1975" s="168" t="s">
        <v>6189</v>
      </c>
      <c r="H1975" s="167" t="s">
        <v>1</v>
      </c>
      <c r="I1975" s="169"/>
      <c r="L1975" s="166"/>
      <c r="M1975" s="170"/>
      <c r="T1975" s="171"/>
      <c r="AT1975" s="167" t="s">
        <v>384</v>
      </c>
      <c r="AU1975" s="167" t="s">
        <v>83</v>
      </c>
      <c r="AV1975" s="14" t="s">
        <v>83</v>
      </c>
      <c r="AW1975" s="14" t="s">
        <v>32</v>
      </c>
      <c r="AX1975" s="14" t="s">
        <v>76</v>
      </c>
      <c r="AY1975" s="167" t="s">
        <v>375</v>
      </c>
    </row>
    <row r="1976" spans="2:65" s="1" customFormat="1" ht="24.2" customHeight="1" x14ac:dyDescent="0.2">
      <c r="B1976" s="32"/>
      <c r="C1976" s="179" t="s">
        <v>1900</v>
      </c>
      <c r="D1976" s="179" t="s">
        <v>657</v>
      </c>
      <c r="E1976" s="180" t="s">
        <v>3579</v>
      </c>
      <c r="F1976" s="181" t="s">
        <v>3580</v>
      </c>
      <c r="G1976" s="182" t="s">
        <v>631</v>
      </c>
      <c r="H1976" s="183">
        <v>8</v>
      </c>
      <c r="I1976" s="184"/>
      <c r="J1976" s="185">
        <f>ROUND(I1976*H1976,2)</f>
        <v>0</v>
      </c>
      <c r="K1976" s="181" t="s">
        <v>381</v>
      </c>
      <c r="L1976" s="186"/>
      <c r="M1976" s="187" t="s">
        <v>1</v>
      </c>
      <c r="N1976" s="188" t="s">
        <v>41</v>
      </c>
      <c r="P1976" s="147">
        <f>O1976*H1976</f>
        <v>0</v>
      </c>
      <c r="Q1976" s="147">
        <v>0</v>
      </c>
      <c r="R1976" s="147">
        <f>Q1976*H1976</f>
        <v>0</v>
      </c>
      <c r="S1976" s="147">
        <v>0</v>
      </c>
      <c r="T1976" s="148">
        <f>S1976*H1976</f>
        <v>0</v>
      </c>
      <c r="AR1976" s="149" t="s">
        <v>424</v>
      </c>
      <c r="AT1976" s="149" t="s">
        <v>657</v>
      </c>
      <c r="AU1976" s="149" t="s">
        <v>83</v>
      </c>
      <c r="AY1976" s="17" t="s">
        <v>375</v>
      </c>
      <c r="BE1976" s="150">
        <f>IF(N1976="základní",J1976,0)</f>
        <v>0</v>
      </c>
      <c r="BF1976" s="150">
        <f>IF(N1976="snížená",J1976,0)</f>
        <v>0</v>
      </c>
      <c r="BG1976" s="150">
        <f>IF(N1976="zákl. přenesená",J1976,0)</f>
        <v>0</v>
      </c>
      <c r="BH1976" s="150">
        <f>IF(N1976="sníž. přenesená",J1976,0)</f>
        <v>0</v>
      </c>
      <c r="BI1976" s="150">
        <f>IF(N1976="nulová",J1976,0)</f>
        <v>0</v>
      </c>
      <c r="BJ1976" s="17" t="s">
        <v>83</v>
      </c>
      <c r="BK1976" s="150">
        <f>ROUND(I1976*H1976,2)</f>
        <v>0</v>
      </c>
      <c r="BL1976" s="17" t="s">
        <v>382</v>
      </c>
      <c r="BM1976" s="149" t="s">
        <v>6316</v>
      </c>
    </row>
    <row r="1977" spans="2:65" s="12" customFormat="1" ht="11.25" x14ac:dyDescent="0.2">
      <c r="B1977" s="151"/>
      <c r="D1977" s="152" t="s">
        <v>384</v>
      </c>
      <c r="E1977" s="153" t="s">
        <v>1</v>
      </c>
      <c r="F1977" s="154" t="s">
        <v>83</v>
      </c>
      <c r="H1977" s="155">
        <v>1</v>
      </c>
      <c r="I1977" s="156"/>
      <c r="L1977" s="151"/>
      <c r="M1977" s="157"/>
      <c r="T1977" s="158"/>
      <c r="AT1977" s="153" t="s">
        <v>384</v>
      </c>
      <c r="AU1977" s="153" t="s">
        <v>83</v>
      </c>
      <c r="AV1977" s="12" t="s">
        <v>85</v>
      </c>
      <c r="AW1977" s="12" t="s">
        <v>32</v>
      </c>
      <c r="AX1977" s="12" t="s">
        <v>76</v>
      </c>
      <c r="AY1977" s="153" t="s">
        <v>375</v>
      </c>
    </row>
    <row r="1978" spans="2:65" s="12" customFormat="1" ht="11.25" x14ac:dyDescent="0.2">
      <c r="B1978" s="151"/>
      <c r="D1978" s="152" t="s">
        <v>384</v>
      </c>
      <c r="E1978" s="153" t="s">
        <v>1</v>
      </c>
      <c r="F1978" s="154" t="s">
        <v>83</v>
      </c>
      <c r="H1978" s="155">
        <v>1</v>
      </c>
      <c r="I1978" s="156"/>
      <c r="L1978" s="151"/>
      <c r="M1978" s="157"/>
      <c r="T1978" s="158"/>
      <c r="AT1978" s="153" t="s">
        <v>384</v>
      </c>
      <c r="AU1978" s="153" t="s">
        <v>83</v>
      </c>
      <c r="AV1978" s="12" t="s">
        <v>85</v>
      </c>
      <c r="AW1978" s="12" t="s">
        <v>32</v>
      </c>
      <c r="AX1978" s="12" t="s">
        <v>76</v>
      </c>
      <c r="AY1978" s="153" t="s">
        <v>375</v>
      </c>
    </row>
    <row r="1979" spans="2:65" s="12" customFormat="1" ht="11.25" x14ac:dyDescent="0.2">
      <c r="B1979" s="151"/>
      <c r="D1979" s="152" t="s">
        <v>384</v>
      </c>
      <c r="E1979" s="153" t="s">
        <v>1</v>
      </c>
      <c r="F1979" s="154" t="s">
        <v>83</v>
      </c>
      <c r="H1979" s="155">
        <v>1</v>
      </c>
      <c r="I1979" s="156"/>
      <c r="L1979" s="151"/>
      <c r="M1979" s="157"/>
      <c r="T1979" s="158"/>
      <c r="AT1979" s="153" t="s">
        <v>384</v>
      </c>
      <c r="AU1979" s="153" t="s">
        <v>83</v>
      </c>
      <c r="AV1979" s="12" t="s">
        <v>85</v>
      </c>
      <c r="AW1979" s="12" t="s">
        <v>32</v>
      </c>
      <c r="AX1979" s="12" t="s">
        <v>76</v>
      </c>
      <c r="AY1979" s="153" t="s">
        <v>375</v>
      </c>
    </row>
    <row r="1980" spans="2:65" s="12" customFormat="1" ht="11.25" x14ac:dyDescent="0.2">
      <c r="B1980" s="151"/>
      <c r="D1980" s="152" t="s">
        <v>384</v>
      </c>
      <c r="E1980" s="153" t="s">
        <v>1</v>
      </c>
      <c r="F1980" s="154" t="s">
        <v>83</v>
      </c>
      <c r="H1980" s="155">
        <v>1</v>
      </c>
      <c r="I1980" s="156"/>
      <c r="L1980" s="151"/>
      <c r="M1980" s="157"/>
      <c r="T1980" s="158"/>
      <c r="AT1980" s="153" t="s">
        <v>384</v>
      </c>
      <c r="AU1980" s="153" t="s">
        <v>83</v>
      </c>
      <c r="AV1980" s="12" t="s">
        <v>85</v>
      </c>
      <c r="AW1980" s="12" t="s">
        <v>32</v>
      </c>
      <c r="AX1980" s="12" t="s">
        <v>76</v>
      </c>
      <c r="AY1980" s="153" t="s">
        <v>375</v>
      </c>
    </row>
    <row r="1981" spans="2:65" s="12" customFormat="1" ht="11.25" x14ac:dyDescent="0.2">
      <c r="B1981" s="151"/>
      <c r="D1981" s="152" t="s">
        <v>384</v>
      </c>
      <c r="E1981" s="153" t="s">
        <v>1</v>
      </c>
      <c r="F1981" s="154" t="s">
        <v>83</v>
      </c>
      <c r="H1981" s="155">
        <v>1</v>
      </c>
      <c r="I1981" s="156"/>
      <c r="L1981" s="151"/>
      <c r="M1981" s="157"/>
      <c r="T1981" s="158"/>
      <c r="AT1981" s="153" t="s">
        <v>384</v>
      </c>
      <c r="AU1981" s="153" t="s">
        <v>83</v>
      </c>
      <c r="AV1981" s="12" t="s">
        <v>85</v>
      </c>
      <c r="AW1981" s="12" t="s">
        <v>32</v>
      </c>
      <c r="AX1981" s="12" t="s">
        <v>76</v>
      </c>
      <c r="AY1981" s="153" t="s">
        <v>375</v>
      </c>
    </row>
    <row r="1982" spans="2:65" s="12" customFormat="1" ht="11.25" x14ac:dyDescent="0.2">
      <c r="B1982" s="151"/>
      <c r="D1982" s="152" t="s">
        <v>384</v>
      </c>
      <c r="E1982" s="153" t="s">
        <v>1</v>
      </c>
      <c r="F1982" s="154" t="s">
        <v>85</v>
      </c>
      <c r="H1982" s="155">
        <v>2</v>
      </c>
      <c r="I1982" s="156"/>
      <c r="L1982" s="151"/>
      <c r="M1982" s="157"/>
      <c r="T1982" s="158"/>
      <c r="AT1982" s="153" t="s">
        <v>384</v>
      </c>
      <c r="AU1982" s="153" t="s">
        <v>83</v>
      </c>
      <c r="AV1982" s="12" t="s">
        <v>85</v>
      </c>
      <c r="AW1982" s="12" t="s">
        <v>32</v>
      </c>
      <c r="AX1982" s="12" t="s">
        <v>76</v>
      </c>
      <c r="AY1982" s="153" t="s">
        <v>375</v>
      </c>
    </row>
    <row r="1983" spans="2:65" s="12" customFormat="1" ht="11.25" x14ac:dyDescent="0.2">
      <c r="B1983" s="151"/>
      <c r="D1983" s="152" t="s">
        <v>384</v>
      </c>
      <c r="E1983" s="153" t="s">
        <v>1</v>
      </c>
      <c r="F1983" s="154" t="s">
        <v>83</v>
      </c>
      <c r="H1983" s="155">
        <v>1</v>
      </c>
      <c r="I1983" s="156"/>
      <c r="L1983" s="151"/>
      <c r="M1983" s="157"/>
      <c r="T1983" s="158"/>
      <c r="AT1983" s="153" t="s">
        <v>384</v>
      </c>
      <c r="AU1983" s="153" t="s">
        <v>83</v>
      </c>
      <c r="AV1983" s="12" t="s">
        <v>85</v>
      </c>
      <c r="AW1983" s="12" t="s">
        <v>32</v>
      </c>
      <c r="AX1983" s="12" t="s">
        <v>76</v>
      </c>
      <c r="AY1983" s="153" t="s">
        <v>375</v>
      </c>
    </row>
    <row r="1984" spans="2:65" s="13" customFormat="1" ht="11.25" x14ac:dyDescent="0.2">
      <c r="B1984" s="159"/>
      <c r="D1984" s="152" t="s">
        <v>384</v>
      </c>
      <c r="E1984" s="160" t="s">
        <v>1</v>
      </c>
      <c r="F1984" s="161" t="s">
        <v>387</v>
      </c>
      <c r="H1984" s="162">
        <v>8</v>
      </c>
      <c r="I1984" s="163"/>
      <c r="L1984" s="159"/>
      <c r="M1984" s="164"/>
      <c r="T1984" s="165"/>
      <c r="AT1984" s="160" t="s">
        <v>384</v>
      </c>
      <c r="AU1984" s="160" t="s">
        <v>83</v>
      </c>
      <c r="AV1984" s="13" t="s">
        <v>382</v>
      </c>
      <c r="AW1984" s="13" t="s">
        <v>32</v>
      </c>
      <c r="AX1984" s="13" t="s">
        <v>83</v>
      </c>
      <c r="AY1984" s="160" t="s">
        <v>375</v>
      </c>
    </row>
    <row r="1985" spans="2:65" s="14" customFormat="1" ht="11.25" x14ac:dyDescent="0.2">
      <c r="B1985" s="166"/>
      <c r="D1985" s="152" t="s">
        <v>384</v>
      </c>
      <c r="E1985" s="167" t="s">
        <v>1</v>
      </c>
      <c r="F1985" s="168" t="s">
        <v>6189</v>
      </c>
      <c r="H1985" s="167" t="s">
        <v>1</v>
      </c>
      <c r="I1985" s="169"/>
      <c r="L1985" s="166"/>
      <c r="M1985" s="170"/>
      <c r="T1985" s="171"/>
      <c r="AT1985" s="167" t="s">
        <v>384</v>
      </c>
      <c r="AU1985" s="167" t="s">
        <v>83</v>
      </c>
      <c r="AV1985" s="14" t="s">
        <v>83</v>
      </c>
      <c r="AW1985" s="14" t="s">
        <v>32</v>
      </c>
      <c r="AX1985" s="14" t="s">
        <v>76</v>
      </c>
      <c r="AY1985" s="167" t="s">
        <v>375</v>
      </c>
    </row>
    <row r="1986" spans="2:65" s="1" customFormat="1" ht="16.5" customHeight="1" x14ac:dyDescent="0.2">
      <c r="B1986" s="32"/>
      <c r="C1986" s="179" t="s">
        <v>1904</v>
      </c>
      <c r="D1986" s="179" t="s">
        <v>657</v>
      </c>
      <c r="E1986" s="180" t="s">
        <v>3582</v>
      </c>
      <c r="F1986" s="181" t="s">
        <v>3583</v>
      </c>
      <c r="G1986" s="182" t="s">
        <v>631</v>
      </c>
      <c r="H1986" s="183">
        <v>51</v>
      </c>
      <c r="I1986" s="184"/>
      <c r="J1986" s="185">
        <f>ROUND(I1986*H1986,2)</f>
        <v>0</v>
      </c>
      <c r="K1986" s="181" t="s">
        <v>381</v>
      </c>
      <c r="L1986" s="186"/>
      <c r="M1986" s="187" t="s">
        <v>1</v>
      </c>
      <c r="N1986" s="188" t="s">
        <v>41</v>
      </c>
      <c r="P1986" s="147">
        <f>O1986*H1986</f>
        <v>0</v>
      </c>
      <c r="Q1986" s="147">
        <v>0</v>
      </c>
      <c r="R1986" s="147">
        <f>Q1986*H1986</f>
        <v>0</v>
      </c>
      <c r="S1986" s="147">
        <v>0</v>
      </c>
      <c r="T1986" s="148">
        <f>S1986*H1986</f>
        <v>0</v>
      </c>
      <c r="AR1986" s="149" t="s">
        <v>424</v>
      </c>
      <c r="AT1986" s="149" t="s">
        <v>657</v>
      </c>
      <c r="AU1986" s="149" t="s">
        <v>83</v>
      </c>
      <c r="AY1986" s="17" t="s">
        <v>375</v>
      </c>
      <c r="BE1986" s="150">
        <f>IF(N1986="základní",J1986,0)</f>
        <v>0</v>
      </c>
      <c r="BF1986" s="150">
        <f>IF(N1986="snížená",J1986,0)</f>
        <v>0</v>
      </c>
      <c r="BG1986" s="150">
        <f>IF(N1986="zákl. přenesená",J1986,0)</f>
        <v>0</v>
      </c>
      <c r="BH1986" s="150">
        <f>IF(N1986="sníž. přenesená",J1986,0)</f>
        <v>0</v>
      </c>
      <c r="BI1986" s="150">
        <f>IF(N1986="nulová",J1986,0)</f>
        <v>0</v>
      </c>
      <c r="BJ1986" s="17" t="s">
        <v>83</v>
      </c>
      <c r="BK1986" s="150">
        <f>ROUND(I1986*H1986,2)</f>
        <v>0</v>
      </c>
      <c r="BL1986" s="17" t="s">
        <v>382</v>
      </c>
      <c r="BM1986" s="149" t="s">
        <v>6317</v>
      </c>
    </row>
    <row r="1987" spans="2:65" s="12" customFormat="1" ht="11.25" x14ac:dyDescent="0.2">
      <c r="B1987" s="151"/>
      <c r="D1987" s="152" t="s">
        <v>384</v>
      </c>
      <c r="E1987" s="153" t="s">
        <v>1</v>
      </c>
      <c r="F1987" s="154" t="s">
        <v>404</v>
      </c>
      <c r="H1987" s="155">
        <v>5</v>
      </c>
      <c r="I1987" s="156"/>
      <c r="L1987" s="151"/>
      <c r="M1987" s="157"/>
      <c r="T1987" s="158"/>
      <c r="AT1987" s="153" t="s">
        <v>384</v>
      </c>
      <c r="AU1987" s="153" t="s">
        <v>83</v>
      </c>
      <c r="AV1987" s="12" t="s">
        <v>85</v>
      </c>
      <c r="AW1987" s="12" t="s">
        <v>32</v>
      </c>
      <c r="AX1987" s="12" t="s">
        <v>76</v>
      </c>
      <c r="AY1987" s="153" t="s">
        <v>375</v>
      </c>
    </row>
    <row r="1988" spans="2:65" s="12" customFormat="1" ht="11.25" x14ac:dyDescent="0.2">
      <c r="B1988" s="151"/>
      <c r="D1988" s="152" t="s">
        <v>384</v>
      </c>
      <c r="E1988" s="153" t="s">
        <v>1</v>
      </c>
      <c r="F1988" s="154" t="s">
        <v>404</v>
      </c>
      <c r="H1988" s="155">
        <v>5</v>
      </c>
      <c r="I1988" s="156"/>
      <c r="L1988" s="151"/>
      <c r="M1988" s="157"/>
      <c r="T1988" s="158"/>
      <c r="AT1988" s="153" t="s">
        <v>384</v>
      </c>
      <c r="AU1988" s="153" t="s">
        <v>83</v>
      </c>
      <c r="AV1988" s="12" t="s">
        <v>85</v>
      </c>
      <c r="AW1988" s="12" t="s">
        <v>32</v>
      </c>
      <c r="AX1988" s="12" t="s">
        <v>76</v>
      </c>
      <c r="AY1988" s="153" t="s">
        <v>375</v>
      </c>
    </row>
    <row r="1989" spans="2:65" s="12" customFormat="1" ht="11.25" x14ac:dyDescent="0.2">
      <c r="B1989" s="151"/>
      <c r="D1989" s="152" t="s">
        <v>384</v>
      </c>
      <c r="E1989" s="153" t="s">
        <v>1</v>
      </c>
      <c r="F1989" s="154" t="s">
        <v>404</v>
      </c>
      <c r="H1989" s="155">
        <v>5</v>
      </c>
      <c r="I1989" s="156"/>
      <c r="L1989" s="151"/>
      <c r="M1989" s="157"/>
      <c r="T1989" s="158"/>
      <c r="AT1989" s="153" t="s">
        <v>384</v>
      </c>
      <c r="AU1989" s="153" t="s">
        <v>83</v>
      </c>
      <c r="AV1989" s="12" t="s">
        <v>85</v>
      </c>
      <c r="AW1989" s="12" t="s">
        <v>32</v>
      </c>
      <c r="AX1989" s="12" t="s">
        <v>76</v>
      </c>
      <c r="AY1989" s="153" t="s">
        <v>375</v>
      </c>
    </row>
    <row r="1990" spans="2:65" s="12" customFormat="1" ht="11.25" x14ac:dyDescent="0.2">
      <c r="B1990" s="151"/>
      <c r="D1990" s="152" t="s">
        <v>384</v>
      </c>
      <c r="E1990" s="153" t="s">
        <v>1</v>
      </c>
      <c r="F1990" s="154" t="s">
        <v>435</v>
      </c>
      <c r="H1990" s="155">
        <v>10</v>
      </c>
      <c r="I1990" s="156"/>
      <c r="L1990" s="151"/>
      <c r="M1990" s="157"/>
      <c r="T1990" s="158"/>
      <c r="AT1990" s="153" t="s">
        <v>384</v>
      </c>
      <c r="AU1990" s="153" t="s">
        <v>83</v>
      </c>
      <c r="AV1990" s="12" t="s">
        <v>85</v>
      </c>
      <c r="AW1990" s="12" t="s">
        <v>32</v>
      </c>
      <c r="AX1990" s="12" t="s">
        <v>76</v>
      </c>
      <c r="AY1990" s="153" t="s">
        <v>375</v>
      </c>
    </row>
    <row r="1991" spans="2:65" s="12" customFormat="1" ht="11.25" x14ac:dyDescent="0.2">
      <c r="B1991" s="151"/>
      <c r="D1991" s="152" t="s">
        <v>384</v>
      </c>
      <c r="E1991" s="153" t="s">
        <v>1</v>
      </c>
      <c r="F1991" s="154" t="s">
        <v>463</v>
      </c>
      <c r="H1991" s="155">
        <v>12</v>
      </c>
      <c r="I1991" s="156"/>
      <c r="L1991" s="151"/>
      <c r="M1991" s="157"/>
      <c r="T1991" s="158"/>
      <c r="AT1991" s="153" t="s">
        <v>384</v>
      </c>
      <c r="AU1991" s="153" t="s">
        <v>83</v>
      </c>
      <c r="AV1991" s="12" t="s">
        <v>85</v>
      </c>
      <c r="AW1991" s="12" t="s">
        <v>32</v>
      </c>
      <c r="AX1991" s="12" t="s">
        <v>76</v>
      </c>
      <c r="AY1991" s="153" t="s">
        <v>375</v>
      </c>
    </row>
    <row r="1992" spans="2:65" s="12" customFormat="1" ht="11.25" x14ac:dyDescent="0.2">
      <c r="B1992" s="151"/>
      <c r="D1992" s="152" t="s">
        <v>384</v>
      </c>
      <c r="E1992" s="153" t="s">
        <v>1</v>
      </c>
      <c r="F1992" s="154" t="s">
        <v>413</v>
      </c>
      <c r="H1992" s="155">
        <v>6</v>
      </c>
      <c r="I1992" s="156"/>
      <c r="L1992" s="151"/>
      <c r="M1992" s="157"/>
      <c r="T1992" s="158"/>
      <c r="AT1992" s="153" t="s">
        <v>384</v>
      </c>
      <c r="AU1992" s="153" t="s">
        <v>83</v>
      </c>
      <c r="AV1992" s="12" t="s">
        <v>85</v>
      </c>
      <c r="AW1992" s="12" t="s">
        <v>32</v>
      </c>
      <c r="AX1992" s="12" t="s">
        <v>76</v>
      </c>
      <c r="AY1992" s="153" t="s">
        <v>375</v>
      </c>
    </row>
    <row r="1993" spans="2:65" s="12" customFormat="1" ht="11.25" x14ac:dyDescent="0.2">
      <c r="B1993" s="151"/>
      <c r="D1993" s="152" t="s">
        <v>384</v>
      </c>
      <c r="E1993" s="153" t="s">
        <v>1</v>
      </c>
      <c r="F1993" s="154" t="s">
        <v>418</v>
      </c>
      <c r="H1993" s="155">
        <v>7</v>
      </c>
      <c r="I1993" s="156"/>
      <c r="L1993" s="151"/>
      <c r="M1993" s="157"/>
      <c r="T1993" s="158"/>
      <c r="AT1993" s="153" t="s">
        <v>384</v>
      </c>
      <c r="AU1993" s="153" t="s">
        <v>83</v>
      </c>
      <c r="AV1993" s="12" t="s">
        <v>85</v>
      </c>
      <c r="AW1993" s="12" t="s">
        <v>32</v>
      </c>
      <c r="AX1993" s="12" t="s">
        <v>76</v>
      </c>
      <c r="AY1993" s="153" t="s">
        <v>375</v>
      </c>
    </row>
    <row r="1994" spans="2:65" s="12" customFormat="1" ht="11.25" x14ac:dyDescent="0.2">
      <c r="B1994" s="151"/>
      <c r="D1994" s="152" t="s">
        <v>384</v>
      </c>
      <c r="E1994" s="153" t="s">
        <v>1</v>
      </c>
      <c r="F1994" s="154" t="s">
        <v>83</v>
      </c>
      <c r="H1994" s="155">
        <v>1</v>
      </c>
      <c r="I1994" s="156"/>
      <c r="L1994" s="151"/>
      <c r="M1994" s="157"/>
      <c r="T1994" s="158"/>
      <c r="AT1994" s="153" t="s">
        <v>384</v>
      </c>
      <c r="AU1994" s="153" t="s">
        <v>83</v>
      </c>
      <c r="AV1994" s="12" t="s">
        <v>85</v>
      </c>
      <c r="AW1994" s="12" t="s">
        <v>32</v>
      </c>
      <c r="AX1994" s="12" t="s">
        <v>76</v>
      </c>
      <c r="AY1994" s="153" t="s">
        <v>375</v>
      </c>
    </row>
    <row r="1995" spans="2:65" s="13" customFormat="1" ht="11.25" x14ac:dyDescent="0.2">
      <c r="B1995" s="159"/>
      <c r="D1995" s="152" t="s">
        <v>384</v>
      </c>
      <c r="E1995" s="160" t="s">
        <v>1</v>
      </c>
      <c r="F1995" s="161" t="s">
        <v>387</v>
      </c>
      <c r="H1995" s="162">
        <v>51</v>
      </c>
      <c r="I1995" s="163"/>
      <c r="L1995" s="159"/>
      <c r="M1995" s="164"/>
      <c r="T1995" s="165"/>
      <c r="AT1995" s="160" t="s">
        <v>384</v>
      </c>
      <c r="AU1995" s="160" t="s">
        <v>83</v>
      </c>
      <c r="AV1995" s="13" t="s">
        <v>382</v>
      </c>
      <c r="AW1995" s="13" t="s">
        <v>32</v>
      </c>
      <c r="AX1995" s="13" t="s">
        <v>83</v>
      </c>
      <c r="AY1995" s="160" t="s">
        <v>375</v>
      </c>
    </row>
    <row r="1996" spans="2:65" s="14" customFormat="1" ht="11.25" x14ac:dyDescent="0.2">
      <c r="B1996" s="166"/>
      <c r="D1996" s="152" t="s">
        <v>384</v>
      </c>
      <c r="E1996" s="167" t="s">
        <v>1</v>
      </c>
      <c r="F1996" s="168" t="s">
        <v>6189</v>
      </c>
      <c r="H1996" s="167" t="s">
        <v>1</v>
      </c>
      <c r="I1996" s="169"/>
      <c r="L1996" s="166"/>
      <c r="M1996" s="170"/>
      <c r="T1996" s="171"/>
      <c r="AT1996" s="167" t="s">
        <v>384</v>
      </c>
      <c r="AU1996" s="167" t="s">
        <v>83</v>
      </c>
      <c r="AV1996" s="14" t="s">
        <v>83</v>
      </c>
      <c r="AW1996" s="14" t="s">
        <v>32</v>
      </c>
      <c r="AX1996" s="14" t="s">
        <v>76</v>
      </c>
      <c r="AY1996" s="167" t="s">
        <v>375</v>
      </c>
    </row>
    <row r="1997" spans="2:65" s="1" customFormat="1" ht="24.2" customHeight="1" x14ac:dyDescent="0.2">
      <c r="B1997" s="32"/>
      <c r="C1997" s="179" t="s">
        <v>1908</v>
      </c>
      <c r="D1997" s="179" t="s">
        <v>657</v>
      </c>
      <c r="E1997" s="180" t="s">
        <v>3585</v>
      </c>
      <c r="F1997" s="181" t="s">
        <v>3586</v>
      </c>
      <c r="G1997" s="182" t="s">
        <v>631</v>
      </c>
      <c r="H1997" s="183">
        <v>342</v>
      </c>
      <c r="I1997" s="184"/>
      <c r="J1997" s="185">
        <f>ROUND(I1997*H1997,2)</f>
        <v>0</v>
      </c>
      <c r="K1997" s="181" t="s">
        <v>381</v>
      </c>
      <c r="L1997" s="186"/>
      <c r="M1997" s="187" t="s">
        <v>1</v>
      </c>
      <c r="N1997" s="188" t="s">
        <v>41</v>
      </c>
      <c r="P1997" s="147">
        <f>O1997*H1997</f>
        <v>0</v>
      </c>
      <c r="Q1997" s="147">
        <v>0</v>
      </c>
      <c r="R1997" s="147">
        <f>Q1997*H1997</f>
        <v>0</v>
      </c>
      <c r="S1997" s="147">
        <v>0</v>
      </c>
      <c r="T1997" s="148">
        <f>S1997*H1997</f>
        <v>0</v>
      </c>
      <c r="AR1997" s="149" t="s">
        <v>424</v>
      </c>
      <c r="AT1997" s="149" t="s">
        <v>657</v>
      </c>
      <c r="AU1997" s="149" t="s">
        <v>83</v>
      </c>
      <c r="AY1997" s="17" t="s">
        <v>375</v>
      </c>
      <c r="BE1997" s="150">
        <f>IF(N1997="základní",J1997,0)</f>
        <v>0</v>
      </c>
      <c r="BF1997" s="150">
        <f>IF(N1997="snížená",J1997,0)</f>
        <v>0</v>
      </c>
      <c r="BG1997" s="150">
        <f>IF(N1997="zákl. přenesená",J1997,0)</f>
        <v>0</v>
      </c>
      <c r="BH1997" s="150">
        <f>IF(N1997="sníž. přenesená",J1997,0)</f>
        <v>0</v>
      </c>
      <c r="BI1997" s="150">
        <f>IF(N1997="nulová",J1997,0)</f>
        <v>0</v>
      </c>
      <c r="BJ1997" s="17" t="s">
        <v>83</v>
      </c>
      <c r="BK1997" s="150">
        <f>ROUND(I1997*H1997,2)</f>
        <v>0</v>
      </c>
      <c r="BL1997" s="17" t="s">
        <v>382</v>
      </c>
      <c r="BM1997" s="149" t="s">
        <v>6318</v>
      </c>
    </row>
    <row r="1998" spans="2:65" s="12" customFormat="1" ht="11.25" x14ac:dyDescent="0.2">
      <c r="B1998" s="151"/>
      <c r="D1998" s="152" t="s">
        <v>384</v>
      </c>
      <c r="E1998" s="153" t="s">
        <v>1</v>
      </c>
      <c r="F1998" s="154" t="s">
        <v>529</v>
      </c>
      <c r="H1998" s="155">
        <v>20</v>
      </c>
      <c r="I1998" s="156"/>
      <c r="L1998" s="151"/>
      <c r="M1998" s="157"/>
      <c r="T1998" s="158"/>
      <c r="AT1998" s="153" t="s">
        <v>384</v>
      </c>
      <c r="AU1998" s="153" t="s">
        <v>83</v>
      </c>
      <c r="AV1998" s="12" t="s">
        <v>85</v>
      </c>
      <c r="AW1998" s="12" t="s">
        <v>32</v>
      </c>
      <c r="AX1998" s="12" t="s">
        <v>76</v>
      </c>
      <c r="AY1998" s="153" t="s">
        <v>375</v>
      </c>
    </row>
    <row r="1999" spans="2:65" s="12" customFormat="1" ht="11.25" x14ac:dyDescent="0.2">
      <c r="B1999" s="151"/>
      <c r="D1999" s="152" t="s">
        <v>384</v>
      </c>
      <c r="E1999" s="153" t="s">
        <v>1</v>
      </c>
      <c r="F1999" s="154" t="s">
        <v>83</v>
      </c>
      <c r="H1999" s="155">
        <v>1</v>
      </c>
      <c r="I1999" s="156"/>
      <c r="L1999" s="151"/>
      <c r="M1999" s="157"/>
      <c r="T1999" s="158"/>
      <c r="AT1999" s="153" t="s">
        <v>384</v>
      </c>
      <c r="AU1999" s="153" t="s">
        <v>83</v>
      </c>
      <c r="AV1999" s="12" t="s">
        <v>85</v>
      </c>
      <c r="AW1999" s="12" t="s">
        <v>32</v>
      </c>
      <c r="AX1999" s="12" t="s">
        <v>76</v>
      </c>
      <c r="AY1999" s="153" t="s">
        <v>375</v>
      </c>
    </row>
    <row r="2000" spans="2:65" s="12" customFormat="1" ht="11.25" x14ac:dyDescent="0.2">
      <c r="B2000" s="151"/>
      <c r="D2000" s="152" t="s">
        <v>384</v>
      </c>
      <c r="E2000" s="153" t="s">
        <v>1</v>
      </c>
      <c r="F2000" s="154" t="s">
        <v>473</v>
      </c>
      <c r="H2000" s="155">
        <v>14</v>
      </c>
      <c r="I2000" s="156"/>
      <c r="L2000" s="151"/>
      <c r="M2000" s="157"/>
      <c r="T2000" s="158"/>
      <c r="AT2000" s="153" t="s">
        <v>384</v>
      </c>
      <c r="AU2000" s="153" t="s">
        <v>83</v>
      </c>
      <c r="AV2000" s="12" t="s">
        <v>85</v>
      </c>
      <c r="AW2000" s="12" t="s">
        <v>32</v>
      </c>
      <c r="AX2000" s="12" t="s">
        <v>76</v>
      </c>
      <c r="AY2000" s="153" t="s">
        <v>375</v>
      </c>
    </row>
    <row r="2001" spans="2:51" s="12" customFormat="1" ht="11.25" x14ac:dyDescent="0.2">
      <c r="B2001" s="151"/>
      <c r="D2001" s="152" t="s">
        <v>384</v>
      </c>
      <c r="E2001" s="153" t="s">
        <v>1</v>
      </c>
      <c r="F2001" s="154" t="s">
        <v>8</v>
      </c>
      <c r="H2001" s="155">
        <v>15</v>
      </c>
      <c r="I2001" s="156"/>
      <c r="L2001" s="151"/>
      <c r="M2001" s="157"/>
      <c r="T2001" s="158"/>
      <c r="AT2001" s="153" t="s">
        <v>384</v>
      </c>
      <c r="AU2001" s="153" t="s">
        <v>83</v>
      </c>
      <c r="AV2001" s="12" t="s">
        <v>85</v>
      </c>
      <c r="AW2001" s="12" t="s">
        <v>32</v>
      </c>
      <c r="AX2001" s="12" t="s">
        <v>76</v>
      </c>
      <c r="AY2001" s="153" t="s">
        <v>375</v>
      </c>
    </row>
    <row r="2002" spans="2:51" s="12" customFormat="1" ht="11.25" x14ac:dyDescent="0.2">
      <c r="B2002" s="151"/>
      <c r="D2002" s="152" t="s">
        <v>384</v>
      </c>
      <c r="E2002" s="153" t="s">
        <v>1</v>
      </c>
      <c r="F2002" s="154" t="s">
        <v>805</v>
      </c>
      <c r="H2002" s="155">
        <v>61</v>
      </c>
      <c r="I2002" s="156"/>
      <c r="L2002" s="151"/>
      <c r="M2002" s="157"/>
      <c r="T2002" s="158"/>
      <c r="AT2002" s="153" t="s">
        <v>384</v>
      </c>
      <c r="AU2002" s="153" t="s">
        <v>83</v>
      </c>
      <c r="AV2002" s="12" t="s">
        <v>85</v>
      </c>
      <c r="AW2002" s="12" t="s">
        <v>32</v>
      </c>
      <c r="AX2002" s="12" t="s">
        <v>76</v>
      </c>
      <c r="AY2002" s="153" t="s">
        <v>375</v>
      </c>
    </row>
    <row r="2003" spans="2:51" s="12" customFormat="1" ht="11.25" x14ac:dyDescent="0.2">
      <c r="B2003" s="151"/>
      <c r="D2003" s="152" t="s">
        <v>384</v>
      </c>
      <c r="E2003" s="153" t="s">
        <v>1</v>
      </c>
      <c r="F2003" s="154" t="s">
        <v>585</v>
      </c>
      <c r="H2003" s="155">
        <v>32</v>
      </c>
      <c r="I2003" s="156"/>
      <c r="L2003" s="151"/>
      <c r="M2003" s="157"/>
      <c r="T2003" s="158"/>
      <c r="AT2003" s="153" t="s">
        <v>384</v>
      </c>
      <c r="AU2003" s="153" t="s">
        <v>83</v>
      </c>
      <c r="AV2003" s="12" t="s">
        <v>85</v>
      </c>
      <c r="AW2003" s="12" t="s">
        <v>32</v>
      </c>
      <c r="AX2003" s="12" t="s">
        <v>76</v>
      </c>
      <c r="AY2003" s="153" t="s">
        <v>375</v>
      </c>
    </row>
    <row r="2004" spans="2:51" s="12" customFormat="1" ht="11.25" x14ac:dyDescent="0.2">
      <c r="B2004" s="151"/>
      <c r="D2004" s="152" t="s">
        <v>384</v>
      </c>
      <c r="E2004" s="153" t="s">
        <v>1</v>
      </c>
      <c r="F2004" s="154" t="s">
        <v>83</v>
      </c>
      <c r="H2004" s="155">
        <v>1</v>
      </c>
      <c r="I2004" s="156"/>
      <c r="L2004" s="151"/>
      <c r="M2004" s="157"/>
      <c r="T2004" s="158"/>
      <c r="AT2004" s="153" t="s">
        <v>384</v>
      </c>
      <c r="AU2004" s="153" t="s">
        <v>83</v>
      </c>
      <c r="AV2004" s="12" t="s">
        <v>85</v>
      </c>
      <c r="AW2004" s="12" t="s">
        <v>32</v>
      </c>
      <c r="AX2004" s="12" t="s">
        <v>76</v>
      </c>
      <c r="AY2004" s="153" t="s">
        <v>375</v>
      </c>
    </row>
    <row r="2005" spans="2:51" s="12" customFormat="1" ht="11.25" x14ac:dyDescent="0.2">
      <c r="B2005" s="151"/>
      <c r="D2005" s="152" t="s">
        <v>384</v>
      </c>
      <c r="E2005" s="153" t="s">
        <v>1</v>
      </c>
      <c r="F2005" s="154" t="s">
        <v>549</v>
      </c>
      <c r="H2005" s="155">
        <v>24</v>
      </c>
      <c r="I2005" s="156"/>
      <c r="L2005" s="151"/>
      <c r="M2005" s="157"/>
      <c r="T2005" s="158"/>
      <c r="AT2005" s="153" t="s">
        <v>384</v>
      </c>
      <c r="AU2005" s="153" t="s">
        <v>83</v>
      </c>
      <c r="AV2005" s="12" t="s">
        <v>85</v>
      </c>
      <c r="AW2005" s="12" t="s">
        <v>32</v>
      </c>
      <c r="AX2005" s="12" t="s">
        <v>76</v>
      </c>
      <c r="AY2005" s="153" t="s">
        <v>375</v>
      </c>
    </row>
    <row r="2006" spans="2:51" s="12" customFormat="1" ht="11.25" x14ac:dyDescent="0.2">
      <c r="B2006" s="151"/>
      <c r="D2006" s="152" t="s">
        <v>384</v>
      </c>
      <c r="E2006" s="153" t="s">
        <v>1</v>
      </c>
      <c r="F2006" s="154" t="s">
        <v>559</v>
      </c>
      <c r="H2006" s="155">
        <v>26</v>
      </c>
      <c r="I2006" s="156"/>
      <c r="L2006" s="151"/>
      <c r="M2006" s="157"/>
      <c r="T2006" s="158"/>
      <c r="AT2006" s="153" t="s">
        <v>384</v>
      </c>
      <c r="AU2006" s="153" t="s">
        <v>83</v>
      </c>
      <c r="AV2006" s="12" t="s">
        <v>85</v>
      </c>
      <c r="AW2006" s="12" t="s">
        <v>32</v>
      </c>
      <c r="AX2006" s="12" t="s">
        <v>76</v>
      </c>
      <c r="AY2006" s="153" t="s">
        <v>375</v>
      </c>
    </row>
    <row r="2007" spans="2:51" s="12" customFormat="1" ht="11.25" x14ac:dyDescent="0.2">
      <c r="B2007" s="151"/>
      <c r="D2007" s="152" t="s">
        <v>384</v>
      </c>
      <c r="E2007" s="153" t="s">
        <v>1</v>
      </c>
      <c r="F2007" s="154" t="s">
        <v>463</v>
      </c>
      <c r="H2007" s="155">
        <v>12</v>
      </c>
      <c r="I2007" s="156"/>
      <c r="L2007" s="151"/>
      <c r="M2007" s="157"/>
      <c r="T2007" s="158"/>
      <c r="AT2007" s="153" t="s">
        <v>384</v>
      </c>
      <c r="AU2007" s="153" t="s">
        <v>83</v>
      </c>
      <c r="AV2007" s="12" t="s">
        <v>85</v>
      </c>
      <c r="AW2007" s="12" t="s">
        <v>32</v>
      </c>
      <c r="AX2007" s="12" t="s">
        <v>76</v>
      </c>
      <c r="AY2007" s="153" t="s">
        <v>375</v>
      </c>
    </row>
    <row r="2008" spans="2:51" s="12" customFormat="1" ht="11.25" x14ac:dyDescent="0.2">
      <c r="B2008" s="151"/>
      <c r="D2008" s="152" t="s">
        <v>384</v>
      </c>
      <c r="E2008" s="153" t="s">
        <v>1</v>
      </c>
      <c r="F2008" s="154" t="s">
        <v>382</v>
      </c>
      <c r="H2008" s="155">
        <v>4</v>
      </c>
      <c r="I2008" s="156"/>
      <c r="L2008" s="151"/>
      <c r="M2008" s="157"/>
      <c r="T2008" s="158"/>
      <c r="AT2008" s="153" t="s">
        <v>384</v>
      </c>
      <c r="AU2008" s="153" t="s">
        <v>83</v>
      </c>
      <c r="AV2008" s="12" t="s">
        <v>85</v>
      </c>
      <c r="AW2008" s="12" t="s">
        <v>32</v>
      </c>
      <c r="AX2008" s="12" t="s">
        <v>76</v>
      </c>
      <c r="AY2008" s="153" t="s">
        <v>375</v>
      </c>
    </row>
    <row r="2009" spans="2:51" s="12" customFormat="1" ht="11.25" x14ac:dyDescent="0.2">
      <c r="B2009" s="151"/>
      <c r="D2009" s="152" t="s">
        <v>384</v>
      </c>
      <c r="E2009" s="153" t="s">
        <v>1</v>
      </c>
      <c r="F2009" s="154" t="s">
        <v>549</v>
      </c>
      <c r="H2009" s="155">
        <v>24</v>
      </c>
      <c r="I2009" s="156"/>
      <c r="L2009" s="151"/>
      <c r="M2009" s="157"/>
      <c r="T2009" s="158"/>
      <c r="AT2009" s="153" t="s">
        <v>384</v>
      </c>
      <c r="AU2009" s="153" t="s">
        <v>83</v>
      </c>
      <c r="AV2009" s="12" t="s">
        <v>85</v>
      </c>
      <c r="AW2009" s="12" t="s">
        <v>32</v>
      </c>
      <c r="AX2009" s="12" t="s">
        <v>76</v>
      </c>
      <c r="AY2009" s="153" t="s">
        <v>375</v>
      </c>
    </row>
    <row r="2010" spans="2:51" s="12" customFormat="1" ht="11.25" x14ac:dyDescent="0.2">
      <c r="B2010" s="151"/>
      <c r="D2010" s="152" t="s">
        <v>384</v>
      </c>
      <c r="E2010" s="153" t="s">
        <v>1</v>
      </c>
      <c r="F2010" s="154" t="s">
        <v>545</v>
      </c>
      <c r="H2010" s="155">
        <v>23</v>
      </c>
      <c r="I2010" s="156"/>
      <c r="L2010" s="151"/>
      <c r="M2010" s="157"/>
      <c r="T2010" s="158"/>
      <c r="AT2010" s="153" t="s">
        <v>384</v>
      </c>
      <c r="AU2010" s="153" t="s">
        <v>83</v>
      </c>
      <c r="AV2010" s="12" t="s">
        <v>85</v>
      </c>
      <c r="AW2010" s="12" t="s">
        <v>32</v>
      </c>
      <c r="AX2010" s="12" t="s">
        <v>76</v>
      </c>
      <c r="AY2010" s="153" t="s">
        <v>375</v>
      </c>
    </row>
    <row r="2011" spans="2:51" s="12" customFormat="1" ht="11.25" x14ac:dyDescent="0.2">
      <c r="B2011" s="151"/>
      <c r="D2011" s="152" t="s">
        <v>384</v>
      </c>
      <c r="E2011" s="153" t="s">
        <v>1</v>
      </c>
      <c r="F2011" s="154" t="s">
        <v>568</v>
      </c>
      <c r="H2011" s="155">
        <v>28</v>
      </c>
      <c r="I2011" s="156"/>
      <c r="L2011" s="151"/>
      <c r="M2011" s="157"/>
      <c r="T2011" s="158"/>
      <c r="AT2011" s="153" t="s">
        <v>384</v>
      </c>
      <c r="AU2011" s="153" t="s">
        <v>83</v>
      </c>
      <c r="AV2011" s="12" t="s">
        <v>85</v>
      </c>
      <c r="AW2011" s="12" t="s">
        <v>32</v>
      </c>
      <c r="AX2011" s="12" t="s">
        <v>76</v>
      </c>
      <c r="AY2011" s="153" t="s">
        <v>375</v>
      </c>
    </row>
    <row r="2012" spans="2:51" s="12" customFormat="1" ht="11.25" x14ac:dyDescent="0.2">
      <c r="B2012" s="151"/>
      <c r="D2012" s="152" t="s">
        <v>384</v>
      </c>
      <c r="E2012" s="153" t="s">
        <v>1</v>
      </c>
      <c r="F2012" s="154" t="s">
        <v>559</v>
      </c>
      <c r="H2012" s="155">
        <v>26</v>
      </c>
      <c r="I2012" s="156"/>
      <c r="L2012" s="151"/>
      <c r="M2012" s="157"/>
      <c r="T2012" s="158"/>
      <c r="AT2012" s="153" t="s">
        <v>384</v>
      </c>
      <c r="AU2012" s="153" t="s">
        <v>83</v>
      </c>
      <c r="AV2012" s="12" t="s">
        <v>85</v>
      </c>
      <c r="AW2012" s="12" t="s">
        <v>32</v>
      </c>
      <c r="AX2012" s="12" t="s">
        <v>76</v>
      </c>
      <c r="AY2012" s="153" t="s">
        <v>375</v>
      </c>
    </row>
    <row r="2013" spans="2:51" s="12" customFormat="1" ht="11.25" x14ac:dyDescent="0.2">
      <c r="B2013" s="151"/>
      <c r="D2013" s="152" t="s">
        <v>384</v>
      </c>
      <c r="E2013" s="153" t="s">
        <v>1</v>
      </c>
      <c r="F2013" s="154" t="s">
        <v>549</v>
      </c>
      <c r="H2013" s="155">
        <v>24</v>
      </c>
      <c r="I2013" s="156"/>
      <c r="L2013" s="151"/>
      <c r="M2013" s="157"/>
      <c r="T2013" s="158"/>
      <c r="AT2013" s="153" t="s">
        <v>384</v>
      </c>
      <c r="AU2013" s="153" t="s">
        <v>83</v>
      </c>
      <c r="AV2013" s="12" t="s">
        <v>85</v>
      </c>
      <c r="AW2013" s="12" t="s">
        <v>32</v>
      </c>
      <c r="AX2013" s="12" t="s">
        <v>76</v>
      </c>
      <c r="AY2013" s="153" t="s">
        <v>375</v>
      </c>
    </row>
    <row r="2014" spans="2:51" s="12" customFormat="1" ht="11.25" x14ac:dyDescent="0.2">
      <c r="B2014" s="151"/>
      <c r="D2014" s="152" t="s">
        <v>384</v>
      </c>
      <c r="E2014" s="153" t="s">
        <v>1</v>
      </c>
      <c r="F2014" s="154" t="s">
        <v>418</v>
      </c>
      <c r="H2014" s="155">
        <v>7</v>
      </c>
      <c r="I2014" s="156"/>
      <c r="L2014" s="151"/>
      <c r="M2014" s="157"/>
      <c r="T2014" s="158"/>
      <c r="AT2014" s="153" t="s">
        <v>384</v>
      </c>
      <c r="AU2014" s="153" t="s">
        <v>83</v>
      </c>
      <c r="AV2014" s="12" t="s">
        <v>85</v>
      </c>
      <c r="AW2014" s="12" t="s">
        <v>32</v>
      </c>
      <c r="AX2014" s="12" t="s">
        <v>76</v>
      </c>
      <c r="AY2014" s="153" t="s">
        <v>375</v>
      </c>
    </row>
    <row r="2015" spans="2:51" s="13" customFormat="1" ht="11.25" x14ac:dyDescent="0.2">
      <c r="B2015" s="159"/>
      <c r="D2015" s="152" t="s">
        <v>384</v>
      </c>
      <c r="E2015" s="160" t="s">
        <v>1</v>
      </c>
      <c r="F2015" s="161" t="s">
        <v>387</v>
      </c>
      <c r="H2015" s="162">
        <v>342</v>
      </c>
      <c r="I2015" s="163"/>
      <c r="L2015" s="159"/>
      <c r="M2015" s="164"/>
      <c r="T2015" s="165"/>
      <c r="AT2015" s="160" t="s">
        <v>384</v>
      </c>
      <c r="AU2015" s="160" t="s">
        <v>83</v>
      </c>
      <c r="AV2015" s="13" t="s">
        <v>382</v>
      </c>
      <c r="AW2015" s="13" t="s">
        <v>32</v>
      </c>
      <c r="AX2015" s="13" t="s">
        <v>83</v>
      </c>
      <c r="AY2015" s="160" t="s">
        <v>375</v>
      </c>
    </row>
    <row r="2016" spans="2:51" s="14" customFormat="1" ht="11.25" x14ac:dyDescent="0.2">
      <c r="B2016" s="166"/>
      <c r="D2016" s="152" t="s">
        <v>384</v>
      </c>
      <c r="E2016" s="167" t="s">
        <v>1</v>
      </c>
      <c r="F2016" s="168" t="s">
        <v>6189</v>
      </c>
      <c r="H2016" s="167" t="s">
        <v>1</v>
      </c>
      <c r="I2016" s="169"/>
      <c r="L2016" s="166"/>
      <c r="M2016" s="170"/>
      <c r="T2016" s="171"/>
      <c r="AT2016" s="167" t="s">
        <v>384</v>
      </c>
      <c r="AU2016" s="167" t="s">
        <v>83</v>
      </c>
      <c r="AV2016" s="14" t="s">
        <v>83</v>
      </c>
      <c r="AW2016" s="14" t="s">
        <v>32</v>
      </c>
      <c r="AX2016" s="14" t="s">
        <v>76</v>
      </c>
      <c r="AY2016" s="167" t="s">
        <v>375</v>
      </c>
    </row>
    <row r="2017" spans="2:65" s="1" customFormat="1" ht="21.75" customHeight="1" x14ac:dyDescent="0.2">
      <c r="B2017" s="32"/>
      <c r="C2017" s="179" t="s">
        <v>1913</v>
      </c>
      <c r="D2017" s="179" t="s">
        <v>657</v>
      </c>
      <c r="E2017" s="180" t="s">
        <v>3591</v>
      </c>
      <c r="F2017" s="181" t="s">
        <v>3592</v>
      </c>
      <c r="G2017" s="182" t="s">
        <v>631</v>
      </c>
      <c r="H2017" s="183">
        <v>3</v>
      </c>
      <c r="I2017" s="184"/>
      <c r="J2017" s="185">
        <f>ROUND(I2017*H2017,2)</f>
        <v>0</v>
      </c>
      <c r="K2017" s="181" t="s">
        <v>381</v>
      </c>
      <c r="L2017" s="186"/>
      <c r="M2017" s="187" t="s">
        <v>1</v>
      </c>
      <c r="N2017" s="188" t="s">
        <v>41</v>
      </c>
      <c r="P2017" s="147">
        <f>O2017*H2017</f>
        <v>0</v>
      </c>
      <c r="Q2017" s="147">
        <v>0</v>
      </c>
      <c r="R2017" s="147">
        <f>Q2017*H2017</f>
        <v>0</v>
      </c>
      <c r="S2017" s="147">
        <v>0</v>
      </c>
      <c r="T2017" s="148">
        <f>S2017*H2017</f>
        <v>0</v>
      </c>
      <c r="AR2017" s="149" t="s">
        <v>424</v>
      </c>
      <c r="AT2017" s="149" t="s">
        <v>657</v>
      </c>
      <c r="AU2017" s="149" t="s">
        <v>83</v>
      </c>
      <c r="AY2017" s="17" t="s">
        <v>375</v>
      </c>
      <c r="BE2017" s="150">
        <f>IF(N2017="základní",J2017,0)</f>
        <v>0</v>
      </c>
      <c r="BF2017" s="150">
        <f>IF(N2017="snížená",J2017,0)</f>
        <v>0</v>
      </c>
      <c r="BG2017" s="150">
        <f>IF(N2017="zákl. přenesená",J2017,0)</f>
        <v>0</v>
      </c>
      <c r="BH2017" s="150">
        <f>IF(N2017="sníž. přenesená",J2017,0)</f>
        <v>0</v>
      </c>
      <c r="BI2017" s="150">
        <f>IF(N2017="nulová",J2017,0)</f>
        <v>0</v>
      </c>
      <c r="BJ2017" s="17" t="s">
        <v>83</v>
      </c>
      <c r="BK2017" s="150">
        <f>ROUND(I2017*H2017,2)</f>
        <v>0</v>
      </c>
      <c r="BL2017" s="17" t="s">
        <v>382</v>
      </c>
      <c r="BM2017" s="149" t="s">
        <v>6319</v>
      </c>
    </row>
    <row r="2018" spans="2:65" s="12" customFormat="1" ht="11.25" x14ac:dyDescent="0.2">
      <c r="B2018" s="151"/>
      <c r="D2018" s="152" t="s">
        <v>384</v>
      </c>
      <c r="E2018" s="153" t="s">
        <v>1</v>
      </c>
      <c r="F2018" s="154" t="s">
        <v>83</v>
      </c>
      <c r="H2018" s="155">
        <v>1</v>
      </c>
      <c r="I2018" s="156"/>
      <c r="L2018" s="151"/>
      <c r="M2018" s="157"/>
      <c r="T2018" s="158"/>
      <c r="AT2018" s="153" t="s">
        <v>384</v>
      </c>
      <c r="AU2018" s="153" t="s">
        <v>83</v>
      </c>
      <c r="AV2018" s="12" t="s">
        <v>85</v>
      </c>
      <c r="AW2018" s="12" t="s">
        <v>32</v>
      </c>
      <c r="AX2018" s="12" t="s">
        <v>76</v>
      </c>
      <c r="AY2018" s="153" t="s">
        <v>375</v>
      </c>
    </row>
    <row r="2019" spans="2:65" s="12" customFormat="1" ht="11.25" x14ac:dyDescent="0.2">
      <c r="B2019" s="151"/>
      <c r="D2019" s="152" t="s">
        <v>384</v>
      </c>
      <c r="E2019" s="153" t="s">
        <v>1</v>
      </c>
      <c r="F2019" s="154" t="s">
        <v>83</v>
      </c>
      <c r="H2019" s="155">
        <v>1</v>
      </c>
      <c r="I2019" s="156"/>
      <c r="L2019" s="151"/>
      <c r="M2019" s="157"/>
      <c r="T2019" s="158"/>
      <c r="AT2019" s="153" t="s">
        <v>384</v>
      </c>
      <c r="AU2019" s="153" t="s">
        <v>83</v>
      </c>
      <c r="AV2019" s="12" t="s">
        <v>85</v>
      </c>
      <c r="AW2019" s="12" t="s">
        <v>32</v>
      </c>
      <c r="AX2019" s="12" t="s">
        <v>76</v>
      </c>
      <c r="AY2019" s="153" t="s">
        <v>375</v>
      </c>
    </row>
    <row r="2020" spans="2:65" s="12" customFormat="1" ht="11.25" x14ac:dyDescent="0.2">
      <c r="B2020" s="151"/>
      <c r="D2020" s="152" t="s">
        <v>384</v>
      </c>
      <c r="E2020" s="153" t="s">
        <v>1</v>
      </c>
      <c r="F2020" s="154" t="s">
        <v>83</v>
      </c>
      <c r="H2020" s="155">
        <v>1</v>
      </c>
      <c r="I2020" s="156"/>
      <c r="L2020" s="151"/>
      <c r="M2020" s="157"/>
      <c r="T2020" s="158"/>
      <c r="AT2020" s="153" t="s">
        <v>384</v>
      </c>
      <c r="AU2020" s="153" t="s">
        <v>83</v>
      </c>
      <c r="AV2020" s="12" t="s">
        <v>85</v>
      </c>
      <c r="AW2020" s="12" t="s">
        <v>32</v>
      </c>
      <c r="AX2020" s="12" t="s">
        <v>76</v>
      </c>
      <c r="AY2020" s="153" t="s">
        <v>375</v>
      </c>
    </row>
    <row r="2021" spans="2:65" s="13" customFormat="1" ht="11.25" x14ac:dyDescent="0.2">
      <c r="B2021" s="159"/>
      <c r="D2021" s="152" t="s">
        <v>384</v>
      </c>
      <c r="E2021" s="160" t="s">
        <v>1</v>
      </c>
      <c r="F2021" s="161" t="s">
        <v>387</v>
      </c>
      <c r="H2021" s="162">
        <v>3</v>
      </c>
      <c r="I2021" s="163"/>
      <c r="L2021" s="159"/>
      <c r="M2021" s="164"/>
      <c r="T2021" s="165"/>
      <c r="AT2021" s="160" t="s">
        <v>384</v>
      </c>
      <c r="AU2021" s="160" t="s">
        <v>83</v>
      </c>
      <c r="AV2021" s="13" t="s">
        <v>382</v>
      </c>
      <c r="AW2021" s="13" t="s">
        <v>32</v>
      </c>
      <c r="AX2021" s="13" t="s">
        <v>83</v>
      </c>
      <c r="AY2021" s="160" t="s">
        <v>375</v>
      </c>
    </row>
    <row r="2022" spans="2:65" s="14" customFormat="1" ht="11.25" x14ac:dyDescent="0.2">
      <c r="B2022" s="166"/>
      <c r="D2022" s="152" t="s">
        <v>384</v>
      </c>
      <c r="E2022" s="167" t="s">
        <v>1</v>
      </c>
      <c r="F2022" s="168" t="s">
        <v>6189</v>
      </c>
      <c r="H2022" s="167" t="s">
        <v>1</v>
      </c>
      <c r="I2022" s="169"/>
      <c r="L2022" s="166"/>
      <c r="M2022" s="170"/>
      <c r="T2022" s="171"/>
      <c r="AT2022" s="167" t="s">
        <v>384</v>
      </c>
      <c r="AU2022" s="167" t="s">
        <v>83</v>
      </c>
      <c r="AV2022" s="14" t="s">
        <v>83</v>
      </c>
      <c r="AW2022" s="14" t="s">
        <v>32</v>
      </c>
      <c r="AX2022" s="14" t="s">
        <v>76</v>
      </c>
      <c r="AY2022" s="167" t="s">
        <v>375</v>
      </c>
    </row>
    <row r="2023" spans="2:65" s="1" customFormat="1" ht="21.75" customHeight="1" x14ac:dyDescent="0.2">
      <c r="B2023" s="32"/>
      <c r="C2023" s="179" t="s">
        <v>1917</v>
      </c>
      <c r="D2023" s="179" t="s">
        <v>657</v>
      </c>
      <c r="E2023" s="180" t="s">
        <v>6320</v>
      </c>
      <c r="F2023" s="181" t="s">
        <v>6321</v>
      </c>
      <c r="G2023" s="182" t="s">
        <v>631</v>
      </c>
      <c r="H2023" s="183">
        <v>1</v>
      </c>
      <c r="I2023" s="184"/>
      <c r="J2023" s="185">
        <f>ROUND(I2023*H2023,2)</f>
        <v>0</v>
      </c>
      <c r="K2023" s="181" t="s">
        <v>381</v>
      </c>
      <c r="L2023" s="186"/>
      <c r="M2023" s="187" t="s">
        <v>1</v>
      </c>
      <c r="N2023" s="188" t="s">
        <v>41</v>
      </c>
      <c r="P2023" s="147">
        <f>O2023*H2023</f>
        <v>0</v>
      </c>
      <c r="Q2023" s="147">
        <v>0</v>
      </c>
      <c r="R2023" s="147">
        <f>Q2023*H2023</f>
        <v>0</v>
      </c>
      <c r="S2023" s="147">
        <v>0</v>
      </c>
      <c r="T2023" s="148">
        <f>S2023*H2023</f>
        <v>0</v>
      </c>
      <c r="AR2023" s="149" t="s">
        <v>424</v>
      </c>
      <c r="AT2023" s="149" t="s">
        <v>657</v>
      </c>
      <c r="AU2023" s="149" t="s">
        <v>83</v>
      </c>
      <c r="AY2023" s="17" t="s">
        <v>375</v>
      </c>
      <c r="BE2023" s="150">
        <f>IF(N2023="základní",J2023,0)</f>
        <v>0</v>
      </c>
      <c r="BF2023" s="150">
        <f>IF(N2023="snížená",J2023,0)</f>
        <v>0</v>
      </c>
      <c r="BG2023" s="150">
        <f>IF(N2023="zákl. přenesená",J2023,0)</f>
        <v>0</v>
      </c>
      <c r="BH2023" s="150">
        <f>IF(N2023="sníž. přenesená",J2023,0)</f>
        <v>0</v>
      </c>
      <c r="BI2023" s="150">
        <f>IF(N2023="nulová",J2023,0)</f>
        <v>0</v>
      </c>
      <c r="BJ2023" s="17" t="s">
        <v>83</v>
      </c>
      <c r="BK2023" s="150">
        <f>ROUND(I2023*H2023,2)</f>
        <v>0</v>
      </c>
      <c r="BL2023" s="17" t="s">
        <v>382</v>
      </c>
      <c r="BM2023" s="149" t="s">
        <v>6322</v>
      </c>
    </row>
    <row r="2024" spans="2:65" s="12" customFormat="1" ht="11.25" x14ac:dyDescent="0.2">
      <c r="B2024" s="151"/>
      <c r="D2024" s="152" t="s">
        <v>384</v>
      </c>
      <c r="E2024" s="153" t="s">
        <v>1</v>
      </c>
      <c r="F2024" s="154" t="s">
        <v>83</v>
      </c>
      <c r="H2024" s="155">
        <v>1</v>
      </c>
      <c r="I2024" s="156"/>
      <c r="L2024" s="151"/>
      <c r="M2024" s="157"/>
      <c r="T2024" s="158"/>
      <c r="AT2024" s="153" t="s">
        <v>384</v>
      </c>
      <c r="AU2024" s="153" t="s">
        <v>83</v>
      </c>
      <c r="AV2024" s="12" t="s">
        <v>85</v>
      </c>
      <c r="AW2024" s="12" t="s">
        <v>32</v>
      </c>
      <c r="AX2024" s="12" t="s">
        <v>83</v>
      </c>
      <c r="AY2024" s="153" t="s">
        <v>375</v>
      </c>
    </row>
    <row r="2025" spans="2:65" s="14" customFormat="1" ht="11.25" x14ac:dyDescent="0.2">
      <c r="B2025" s="166"/>
      <c r="D2025" s="152" t="s">
        <v>384</v>
      </c>
      <c r="E2025" s="167" t="s">
        <v>1</v>
      </c>
      <c r="F2025" s="168" t="s">
        <v>6189</v>
      </c>
      <c r="H2025" s="167" t="s">
        <v>1</v>
      </c>
      <c r="I2025" s="169"/>
      <c r="L2025" s="166"/>
      <c r="M2025" s="170"/>
      <c r="T2025" s="171"/>
      <c r="AT2025" s="167" t="s">
        <v>384</v>
      </c>
      <c r="AU2025" s="167" t="s">
        <v>83</v>
      </c>
      <c r="AV2025" s="14" t="s">
        <v>83</v>
      </c>
      <c r="AW2025" s="14" t="s">
        <v>32</v>
      </c>
      <c r="AX2025" s="14" t="s">
        <v>76</v>
      </c>
      <c r="AY2025" s="167" t="s">
        <v>375</v>
      </c>
    </row>
    <row r="2026" spans="2:65" s="1" customFormat="1" ht="16.5" customHeight="1" x14ac:dyDescent="0.2">
      <c r="B2026" s="32"/>
      <c r="C2026" s="179" t="s">
        <v>1921</v>
      </c>
      <c r="D2026" s="179" t="s">
        <v>657</v>
      </c>
      <c r="E2026" s="180" t="s">
        <v>3597</v>
      </c>
      <c r="F2026" s="181" t="s">
        <v>3598</v>
      </c>
      <c r="G2026" s="182" t="s">
        <v>631</v>
      </c>
      <c r="H2026" s="183">
        <v>200</v>
      </c>
      <c r="I2026" s="184"/>
      <c r="J2026" s="185">
        <f>ROUND(I2026*H2026,2)</f>
        <v>0</v>
      </c>
      <c r="K2026" s="181" t="s">
        <v>381</v>
      </c>
      <c r="L2026" s="186"/>
      <c r="M2026" s="187" t="s">
        <v>1</v>
      </c>
      <c r="N2026" s="188" t="s">
        <v>41</v>
      </c>
      <c r="P2026" s="147">
        <f>O2026*H2026</f>
        <v>0</v>
      </c>
      <c r="Q2026" s="147">
        <v>0</v>
      </c>
      <c r="R2026" s="147">
        <f>Q2026*H2026</f>
        <v>0</v>
      </c>
      <c r="S2026" s="147">
        <v>0</v>
      </c>
      <c r="T2026" s="148">
        <f>S2026*H2026</f>
        <v>0</v>
      </c>
      <c r="AR2026" s="149" t="s">
        <v>424</v>
      </c>
      <c r="AT2026" s="149" t="s">
        <v>657</v>
      </c>
      <c r="AU2026" s="149" t="s">
        <v>83</v>
      </c>
      <c r="AY2026" s="17" t="s">
        <v>375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83</v>
      </c>
      <c r="BK2026" s="150">
        <f>ROUND(I2026*H2026,2)</f>
        <v>0</v>
      </c>
      <c r="BL2026" s="17" t="s">
        <v>382</v>
      </c>
      <c r="BM2026" s="149" t="s">
        <v>6323</v>
      </c>
    </row>
    <row r="2027" spans="2:65" s="12" customFormat="1" ht="11.25" x14ac:dyDescent="0.2">
      <c r="B2027" s="151"/>
      <c r="D2027" s="152" t="s">
        <v>384</v>
      </c>
      <c r="E2027" s="153" t="s">
        <v>1</v>
      </c>
      <c r="F2027" s="154" t="s">
        <v>529</v>
      </c>
      <c r="H2027" s="155">
        <v>20</v>
      </c>
      <c r="I2027" s="156"/>
      <c r="L2027" s="151"/>
      <c r="M2027" s="157"/>
      <c r="T2027" s="158"/>
      <c r="AT2027" s="153" t="s">
        <v>384</v>
      </c>
      <c r="AU2027" s="153" t="s">
        <v>83</v>
      </c>
      <c r="AV2027" s="12" t="s">
        <v>85</v>
      </c>
      <c r="AW2027" s="12" t="s">
        <v>32</v>
      </c>
      <c r="AX2027" s="12" t="s">
        <v>76</v>
      </c>
      <c r="AY2027" s="153" t="s">
        <v>375</v>
      </c>
    </row>
    <row r="2028" spans="2:65" s="12" customFormat="1" ht="11.25" x14ac:dyDescent="0.2">
      <c r="B2028" s="151"/>
      <c r="D2028" s="152" t="s">
        <v>384</v>
      </c>
      <c r="E2028" s="153" t="s">
        <v>1</v>
      </c>
      <c r="F2028" s="154" t="s">
        <v>529</v>
      </c>
      <c r="H2028" s="155">
        <v>20</v>
      </c>
      <c r="I2028" s="156"/>
      <c r="L2028" s="151"/>
      <c r="M2028" s="157"/>
      <c r="T2028" s="158"/>
      <c r="AT2028" s="153" t="s">
        <v>384</v>
      </c>
      <c r="AU2028" s="153" t="s">
        <v>83</v>
      </c>
      <c r="AV2028" s="12" t="s">
        <v>85</v>
      </c>
      <c r="AW2028" s="12" t="s">
        <v>32</v>
      </c>
      <c r="AX2028" s="12" t="s">
        <v>76</v>
      </c>
      <c r="AY2028" s="153" t="s">
        <v>375</v>
      </c>
    </row>
    <row r="2029" spans="2:65" s="12" customFormat="1" ht="11.25" x14ac:dyDescent="0.2">
      <c r="B2029" s="151"/>
      <c r="D2029" s="152" t="s">
        <v>384</v>
      </c>
      <c r="E2029" s="153" t="s">
        <v>1</v>
      </c>
      <c r="F2029" s="154" t="s">
        <v>529</v>
      </c>
      <c r="H2029" s="155">
        <v>20</v>
      </c>
      <c r="I2029" s="156"/>
      <c r="L2029" s="151"/>
      <c r="M2029" s="157"/>
      <c r="T2029" s="158"/>
      <c r="AT2029" s="153" t="s">
        <v>384</v>
      </c>
      <c r="AU2029" s="153" t="s">
        <v>83</v>
      </c>
      <c r="AV2029" s="12" t="s">
        <v>85</v>
      </c>
      <c r="AW2029" s="12" t="s">
        <v>32</v>
      </c>
      <c r="AX2029" s="12" t="s">
        <v>76</v>
      </c>
      <c r="AY2029" s="153" t="s">
        <v>375</v>
      </c>
    </row>
    <row r="2030" spans="2:65" s="12" customFormat="1" ht="11.25" x14ac:dyDescent="0.2">
      <c r="B2030" s="151"/>
      <c r="D2030" s="152" t="s">
        <v>384</v>
      </c>
      <c r="E2030" s="153" t="s">
        <v>1</v>
      </c>
      <c r="F2030" s="154" t="s">
        <v>529</v>
      </c>
      <c r="H2030" s="155">
        <v>20</v>
      </c>
      <c r="I2030" s="156"/>
      <c r="L2030" s="151"/>
      <c r="M2030" s="157"/>
      <c r="T2030" s="158"/>
      <c r="AT2030" s="153" t="s">
        <v>384</v>
      </c>
      <c r="AU2030" s="153" t="s">
        <v>83</v>
      </c>
      <c r="AV2030" s="12" t="s">
        <v>85</v>
      </c>
      <c r="AW2030" s="12" t="s">
        <v>32</v>
      </c>
      <c r="AX2030" s="12" t="s">
        <v>76</v>
      </c>
      <c r="AY2030" s="153" t="s">
        <v>375</v>
      </c>
    </row>
    <row r="2031" spans="2:65" s="12" customFormat="1" ht="11.25" x14ac:dyDescent="0.2">
      <c r="B2031" s="151"/>
      <c r="D2031" s="152" t="s">
        <v>384</v>
      </c>
      <c r="E2031" s="153" t="s">
        <v>1</v>
      </c>
      <c r="F2031" s="154" t="s">
        <v>529</v>
      </c>
      <c r="H2031" s="155">
        <v>20</v>
      </c>
      <c r="I2031" s="156"/>
      <c r="L2031" s="151"/>
      <c r="M2031" s="157"/>
      <c r="T2031" s="158"/>
      <c r="AT2031" s="153" t="s">
        <v>384</v>
      </c>
      <c r="AU2031" s="153" t="s">
        <v>83</v>
      </c>
      <c r="AV2031" s="12" t="s">
        <v>85</v>
      </c>
      <c r="AW2031" s="12" t="s">
        <v>32</v>
      </c>
      <c r="AX2031" s="12" t="s">
        <v>76</v>
      </c>
      <c r="AY2031" s="153" t="s">
        <v>375</v>
      </c>
    </row>
    <row r="2032" spans="2:65" s="12" customFormat="1" ht="11.25" x14ac:dyDescent="0.2">
      <c r="B2032" s="151"/>
      <c r="D2032" s="152" t="s">
        <v>384</v>
      </c>
      <c r="E2032" s="153" t="s">
        <v>1</v>
      </c>
      <c r="F2032" s="154" t="s">
        <v>549</v>
      </c>
      <c r="H2032" s="155">
        <v>24</v>
      </c>
      <c r="I2032" s="156"/>
      <c r="L2032" s="151"/>
      <c r="M2032" s="157"/>
      <c r="T2032" s="158"/>
      <c r="AT2032" s="153" t="s">
        <v>384</v>
      </c>
      <c r="AU2032" s="153" t="s">
        <v>83</v>
      </c>
      <c r="AV2032" s="12" t="s">
        <v>85</v>
      </c>
      <c r="AW2032" s="12" t="s">
        <v>32</v>
      </c>
      <c r="AX2032" s="12" t="s">
        <v>76</v>
      </c>
      <c r="AY2032" s="153" t="s">
        <v>375</v>
      </c>
    </row>
    <row r="2033" spans="2:65" s="12" customFormat="1" ht="11.25" x14ac:dyDescent="0.2">
      <c r="B2033" s="151"/>
      <c r="D2033" s="152" t="s">
        <v>384</v>
      </c>
      <c r="E2033" s="153" t="s">
        <v>1</v>
      </c>
      <c r="F2033" s="154" t="s">
        <v>559</v>
      </c>
      <c r="H2033" s="155">
        <v>26</v>
      </c>
      <c r="I2033" s="156"/>
      <c r="L2033" s="151"/>
      <c r="M2033" s="157"/>
      <c r="T2033" s="158"/>
      <c r="AT2033" s="153" t="s">
        <v>384</v>
      </c>
      <c r="AU2033" s="153" t="s">
        <v>83</v>
      </c>
      <c r="AV2033" s="12" t="s">
        <v>85</v>
      </c>
      <c r="AW2033" s="12" t="s">
        <v>32</v>
      </c>
      <c r="AX2033" s="12" t="s">
        <v>76</v>
      </c>
      <c r="AY2033" s="153" t="s">
        <v>375</v>
      </c>
    </row>
    <row r="2034" spans="2:65" s="12" customFormat="1" ht="11.25" x14ac:dyDescent="0.2">
      <c r="B2034" s="151"/>
      <c r="D2034" s="152" t="s">
        <v>384</v>
      </c>
      <c r="E2034" s="153" t="s">
        <v>1</v>
      </c>
      <c r="F2034" s="154" t="s">
        <v>563</v>
      </c>
      <c r="H2034" s="155">
        <v>27</v>
      </c>
      <c r="I2034" s="156"/>
      <c r="L2034" s="151"/>
      <c r="M2034" s="157"/>
      <c r="T2034" s="158"/>
      <c r="AT2034" s="153" t="s">
        <v>384</v>
      </c>
      <c r="AU2034" s="153" t="s">
        <v>83</v>
      </c>
      <c r="AV2034" s="12" t="s">
        <v>85</v>
      </c>
      <c r="AW2034" s="12" t="s">
        <v>32</v>
      </c>
      <c r="AX2034" s="12" t="s">
        <v>76</v>
      </c>
      <c r="AY2034" s="153" t="s">
        <v>375</v>
      </c>
    </row>
    <row r="2035" spans="2:65" s="12" customFormat="1" ht="11.25" x14ac:dyDescent="0.2">
      <c r="B2035" s="151"/>
      <c r="D2035" s="152" t="s">
        <v>384</v>
      </c>
      <c r="E2035" s="153" t="s">
        <v>1</v>
      </c>
      <c r="F2035" s="154" t="s">
        <v>545</v>
      </c>
      <c r="H2035" s="155">
        <v>23</v>
      </c>
      <c r="I2035" s="156"/>
      <c r="L2035" s="151"/>
      <c r="M2035" s="157"/>
      <c r="T2035" s="158"/>
      <c r="AT2035" s="153" t="s">
        <v>384</v>
      </c>
      <c r="AU2035" s="153" t="s">
        <v>83</v>
      </c>
      <c r="AV2035" s="12" t="s">
        <v>85</v>
      </c>
      <c r="AW2035" s="12" t="s">
        <v>32</v>
      </c>
      <c r="AX2035" s="12" t="s">
        <v>76</v>
      </c>
      <c r="AY2035" s="153" t="s">
        <v>375</v>
      </c>
    </row>
    <row r="2036" spans="2:65" s="13" customFormat="1" ht="11.25" x14ac:dyDescent="0.2">
      <c r="B2036" s="159"/>
      <c r="D2036" s="152" t="s">
        <v>384</v>
      </c>
      <c r="E2036" s="160" t="s">
        <v>1</v>
      </c>
      <c r="F2036" s="161" t="s">
        <v>387</v>
      </c>
      <c r="H2036" s="162">
        <v>200</v>
      </c>
      <c r="I2036" s="163"/>
      <c r="L2036" s="159"/>
      <c r="M2036" s="164"/>
      <c r="T2036" s="165"/>
      <c r="AT2036" s="160" t="s">
        <v>384</v>
      </c>
      <c r="AU2036" s="160" t="s">
        <v>83</v>
      </c>
      <c r="AV2036" s="13" t="s">
        <v>382</v>
      </c>
      <c r="AW2036" s="13" t="s">
        <v>32</v>
      </c>
      <c r="AX2036" s="13" t="s">
        <v>83</v>
      </c>
      <c r="AY2036" s="160" t="s">
        <v>375</v>
      </c>
    </row>
    <row r="2037" spans="2:65" s="14" customFormat="1" ht="11.25" x14ac:dyDescent="0.2">
      <c r="B2037" s="166"/>
      <c r="D2037" s="152" t="s">
        <v>384</v>
      </c>
      <c r="E2037" s="167" t="s">
        <v>1</v>
      </c>
      <c r="F2037" s="168" t="s">
        <v>6189</v>
      </c>
      <c r="H2037" s="167" t="s">
        <v>1</v>
      </c>
      <c r="I2037" s="169"/>
      <c r="L2037" s="166"/>
      <c r="M2037" s="170"/>
      <c r="T2037" s="171"/>
      <c r="AT2037" s="167" t="s">
        <v>384</v>
      </c>
      <c r="AU2037" s="167" t="s">
        <v>83</v>
      </c>
      <c r="AV2037" s="14" t="s">
        <v>83</v>
      </c>
      <c r="AW2037" s="14" t="s">
        <v>32</v>
      </c>
      <c r="AX2037" s="14" t="s">
        <v>76</v>
      </c>
      <c r="AY2037" s="167" t="s">
        <v>375</v>
      </c>
    </row>
    <row r="2038" spans="2:65" s="1" customFormat="1" ht="16.5" customHeight="1" x14ac:dyDescent="0.2">
      <c r="B2038" s="32"/>
      <c r="C2038" s="179" t="s">
        <v>1927</v>
      </c>
      <c r="D2038" s="179" t="s">
        <v>657</v>
      </c>
      <c r="E2038" s="180" t="s">
        <v>3600</v>
      </c>
      <c r="F2038" s="181" t="s">
        <v>3601</v>
      </c>
      <c r="G2038" s="182" t="s">
        <v>631</v>
      </c>
      <c r="H2038" s="183">
        <v>400</v>
      </c>
      <c r="I2038" s="184"/>
      <c r="J2038" s="185">
        <f>ROUND(I2038*H2038,2)</f>
        <v>0</v>
      </c>
      <c r="K2038" s="181" t="s">
        <v>381</v>
      </c>
      <c r="L2038" s="186"/>
      <c r="M2038" s="187" t="s">
        <v>1</v>
      </c>
      <c r="N2038" s="188" t="s">
        <v>41</v>
      </c>
      <c r="P2038" s="147">
        <f>O2038*H2038</f>
        <v>0</v>
      </c>
      <c r="Q2038" s="147">
        <v>0</v>
      </c>
      <c r="R2038" s="147">
        <f>Q2038*H2038</f>
        <v>0</v>
      </c>
      <c r="S2038" s="147">
        <v>0</v>
      </c>
      <c r="T2038" s="148">
        <f>S2038*H2038</f>
        <v>0</v>
      </c>
      <c r="AR2038" s="149" t="s">
        <v>424</v>
      </c>
      <c r="AT2038" s="149" t="s">
        <v>657</v>
      </c>
      <c r="AU2038" s="149" t="s">
        <v>83</v>
      </c>
      <c r="AY2038" s="17" t="s">
        <v>375</v>
      </c>
      <c r="BE2038" s="150">
        <f>IF(N2038="základní",J2038,0)</f>
        <v>0</v>
      </c>
      <c r="BF2038" s="150">
        <f>IF(N2038="snížená",J2038,0)</f>
        <v>0</v>
      </c>
      <c r="BG2038" s="150">
        <f>IF(N2038="zákl. přenesená",J2038,0)</f>
        <v>0</v>
      </c>
      <c r="BH2038" s="150">
        <f>IF(N2038="sníž. přenesená",J2038,0)</f>
        <v>0</v>
      </c>
      <c r="BI2038" s="150">
        <f>IF(N2038="nulová",J2038,0)</f>
        <v>0</v>
      </c>
      <c r="BJ2038" s="17" t="s">
        <v>83</v>
      </c>
      <c r="BK2038" s="150">
        <f>ROUND(I2038*H2038,2)</f>
        <v>0</v>
      </c>
      <c r="BL2038" s="17" t="s">
        <v>382</v>
      </c>
      <c r="BM2038" s="149" t="s">
        <v>6324</v>
      </c>
    </row>
    <row r="2039" spans="2:65" s="12" customFormat="1" ht="11.25" x14ac:dyDescent="0.2">
      <c r="B2039" s="151"/>
      <c r="D2039" s="152" t="s">
        <v>384</v>
      </c>
      <c r="E2039" s="153" t="s">
        <v>1</v>
      </c>
      <c r="F2039" s="154" t="s">
        <v>549</v>
      </c>
      <c r="H2039" s="155">
        <v>24</v>
      </c>
      <c r="I2039" s="156"/>
      <c r="L2039" s="151"/>
      <c r="M2039" s="157"/>
      <c r="T2039" s="158"/>
      <c r="AT2039" s="153" t="s">
        <v>384</v>
      </c>
      <c r="AU2039" s="153" t="s">
        <v>83</v>
      </c>
      <c r="AV2039" s="12" t="s">
        <v>85</v>
      </c>
      <c r="AW2039" s="12" t="s">
        <v>32</v>
      </c>
      <c r="AX2039" s="12" t="s">
        <v>76</v>
      </c>
      <c r="AY2039" s="153" t="s">
        <v>375</v>
      </c>
    </row>
    <row r="2040" spans="2:65" s="12" customFormat="1" ht="11.25" x14ac:dyDescent="0.2">
      <c r="B2040" s="151"/>
      <c r="D2040" s="152" t="s">
        <v>384</v>
      </c>
      <c r="E2040" s="153" t="s">
        <v>1</v>
      </c>
      <c r="F2040" s="154" t="s">
        <v>545</v>
      </c>
      <c r="H2040" s="155">
        <v>23</v>
      </c>
      <c r="I2040" s="156"/>
      <c r="L2040" s="151"/>
      <c r="M2040" s="157"/>
      <c r="T2040" s="158"/>
      <c r="AT2040" s="153" t="s">
        <v>384</v>
      </c>
      <c r="AU2040" s="153" t="s">
        <v>83</v>
      </c>
      <c r="AV2040" s="12" t="s">
        <v>85</v>
      </c>
      <c r="AW2040" s="12" t="s">
        <v>32</v>
      </c>
      <c r="AX2040" s="12" t="s">
        <v>76</v>
      </c>
      <c r="AY2040" s="153" t="s">
        <v>375</v>
      </c>
    </row>
    <row r="2041" spans="2:65" s="12" customFormat="1" ht="11.25" x14ac:dyDescent="0.2">
      <c r="B2041" s="151"/>
      <c r="D2041" s="152" t="s">
        <v>384</v>
      </c>
      <c r="E2041" s="153" t="s">
        <v>1</v>
      </c>
      <c r="F2041" s="154" t="s">
        <v>545</v>
      </c>
      <c r="H2041" s="155">
        <v>23</v>
      </c>
      <c r="I2041" s="156"/>
      <c r="L2041" s="151"/>
      <c r="M2041" s="157"/>
      <c r="T2041" s="158"/>
      <c r="AT2041" s="153" t="s">
        <v>384</v>
      </c>
      <c r="AU2041" s="153" t="s">
        <v>83</v>
      </c>
      <c r="AV2041" s="12" t="s">
        <v>85</v>
      </c>
      <c r="AW2041" s="12" t="s">
        <v>32</v>
      </c>
      <c r="AX2041" s="12" t="s">
        <v>76</v>
      </c>
      <c r="AY2041" s="153" t="s">
        <v>375</v>
      </c>
    </row>
    <row r="2042" spans="2:65" s="12" customFormat="1" ht="11.25" x14ac:dyDescent="0.2">
      <c r="B2042" s="151"/>
      <c r="D2042" s="152" t="s">
        <v>384</v>
      </c>
      <c r="E2042" s="153" t="s">
        <v>1</v>
      </c>
      <c r="F2042" s="154" t="s">
        <v>549</v>
      </c>
      <c r="H2042" s="155">
        <v>24</v>
      </c>
      <c r="I2042" s="156"/>
      <c r="L2042" s="151"/>
      <c r="M2042" s="157"/>
      <c r="T2042" s="158"/>
      <c r="AT2042" s="153" t="s">
        <v>384</v>
      </c>
      <c r="AU2042" s="153" t="s">
        <v>83</v>
      </c>
      <c r="AV2042" s="12" t="s">
        <v>85</v>
      </c>
      <c r="AW2042" s="12" t="s">
        <v>32</v>
      </c>
      <c r="AX2042" s="12" t="s">
        <v>76</v>
      </c>
      <c r="AY2042" s="153" t="s">
        <v>375</v>
      </c>
    </row>
    <row r="2043" spans="2:65" s="12" customFormat="1" ht="11.25" x14ac:dyDescent="0.2">
      <c r="B2043" s="151"/>
      <c r="D2043" s="152" t="s">
        <v>384</v>
      </c>
      <c r="E2043" s="153" t="s">
        <v>1</v>
      </c>
      <c r="F2043" s="154" t="s">
        <v>554</v>
      </c>
      <c r="H2043" s="155">
        <v>25</v>
      </c>
      <c r="I2043" s="156"/>
      <c r="L2043" s="151"/>
      <c r="M2043" s="157"/>
      <c r="T2043" s="158"/>
      <c r="AT2043" s="153" t="s">
        <v>384</v>
      </c>
      <c r="AU2043" s="153" t="s">
        <v>83</v>
      </c>
      <c r="AV2043" s="12" t="s">
        <v>85</v>
      </c>
      <c r="AW2043" s="12" t="s">
        <v>32</v>
      </c>
      <c r="AX2043" s="12" t="s">
        <v>76</v>
      </c>
      <c r="AY2043" s="153" t="s">
        <v>375</v>
      </c>
    </row>
    <row r="2044" spans="2:65" s="12" customFormat="1" ht="11.25" x14ac:dyDescent="0.2">
      <c r="B2044" s="151"/>
      <c r="D2044" s="152" t="s">
        <v>384</v>
      </c>
      <c r="E2044" s="153" t="s">
        <v>1</v>
      </c>
      <c r="F2044" s="154" t="s">
        <v>559</v>
      </c>
      <c r="H2044" s="155">
        <v>26</v>
      </c>
      <c r="I2044" s="156"/>
      <c r="L2044" s="151"/>
      <c r="M2044" s="157"/>
      <c r="T2044" s="158"/>
      <c r="AT2044" s="153" t="s">
        <v>384</v>
      </c>
      <c r="AU2044" s="153" t="s">
        <v>83</v>
      </c>
      <c r="AV2044" s="12" t="s">
        <v>85</v>
      </c>
      <c r="AW2044" s="12" t="s">
        <v>32</v>
      </c>
      <c r="AX2044" s="12" t="s">
        <v>76</v>
      </c>
      <c r="AY2044" s="153" t="s">
        <v>375</v>
      </c>
    </row>
    <row r="2045" spans="2:65" s="12" customFormat="1" ht="11.25" x14ac:dyDescent="0.2">
      <c r="B2045" s="151"/>
      <c r="D2045" s="152" t="s">
        <v>384</v>
      </c>
      <c r="E2045" s="153" t="s">
        <v>1</v>
      </c>
      <c r="F2045" s="154" t="s">
        <v>568</v>
      </c>
      <c r="H2045" s="155">
        <v>28</v>
      </c>
      <c r="I2045" s="156"/>
      <c r="L2045" s="151"/>
      <c r="M2045" s="157"/>
      <c r="T2045" s="158"/>
      <c r="AT2045" s="153" t="s">
        <v>384</v>
      </c>
      <c r="AU2045" s="153" t="s">
        <v>83</v>
      </c>
      <c r="AV2045" s="12" t="s">
        <v>85</v>
      </c>
      <c r="AW2045" s="12" t="s">
        <v>32</v>
      </c>
      <c r="AX2045" s="12" t="s">
        <v>76</v>
      </c>
      <c r="AY2045" s="153" t="s">
        <v>375</v>
      </c>
    </row>
    <row r="2046" spans="2:65" s="12" customFormat="1" ht="11.25" x14ac:dyDescent="0.2">
      <c r="B2046" s="151"/>
      <c r="D2046" s="152" t="s">
        <v>384</v>
      </c>
      <c r="E2046" s="153" t="s">
        <v>1</v>
      </c>
      <c r="F2046" s="154" t="s">
        <v>563</v>
      </c>
      <c r="H2046" s="155">
        <v>27</v>
      </c>
      <c r="I2046" s="156"/>
      <c r="L2046" s="151"/>
      <c r="M2046" s="157"/>
      <c r="T2046" s="158"/>
      <c r="AT2046" s="153" t="s">
        <v>384</v>
      </c>
      <c r="AU2046" s="153" t="s">
        <v>83</v>
      </c>
      <c r="AV2046" s="12" t="s">
        <v>85</v>
      </c>
      <c r="AW2046" s="12" t="s">
        <v>32</v>
      </c>
      <c r="AX2046" s="12" t="s">
        <v>76</v>
      </c>
      <c r="AY2046" s="153" t="s">
        <v>375</v>
      </c>
    </row>
    <row r="2047" spans="2:65" s="12" customFormat="1" ht="11.25" x14ac:dyDescent="0.2">
      <c r="B2047" s="151"/>
      <c r="D2047" s="152" t="s">
        <v>384</v>
      </c>
      <c r="E2047" s="153" t="s">
        <v>1</v>
      </c>
      <c r="F2047" s="154" t="s">
        <v>568</v>
      </c>
      <c r="H2047" s="155">
        <v>28</v>
      </c>
      <c r="I2047" s="156"/>
      <c r="L2047" s="151"/>
      <c r="M2047" s="157"/>
      <c r="T2047" s="158"/>
      <c r="AT2047" s="153" t="s">
        <v>384</v>
      </c>
      <c r="AU2047" s="153" t="s">
        <v>83</v>
      </c>
      <c r="AV2047" s="12" t="s">
        <v>85</v>
      </c>
      <c r="AW2047" s="12" t="s">
        <v>32</v>
      </c>
      <c r="AX2047" s="12" t="s">
        <v>76</v>
      </c>
      <c r="AY2047" s="153" t="s">
        <v>375</v>
      </c>
    </row>
    <row r="2048" spans="2:65" s="12" customFormat="1" ht="11.25" x14ac:dyDescent="0.2">
      <c r="B2048" s="151"/>
      <c r="D2048" s="152" t="s">
        <v>384</v>
      </c>
      <c r="E2048" s="153" t="s">
        <v>1</v>
      </c>
      <c r="F2048" s="154" t="s">
        <v>559</v>
      </c>
      <c r="H2048" s="155">
        <v>26</v>
      </c>
      <c r="I2048" s="156"/>
      <c r="L2048" s="151"/>
      <c r="M2048" s="157"/>
      <c r="T2048" s="158"/>
      <c r="AT2048" s="153" t="s">
        <v>384</v>
      </c>
      <c r="AU2048" s="153" t="s">
        <v>83</v>
      </c>
      <c r="AV2048" s="12" t="s">
        <v>85</v>
      </c>
      <c r="AW2048" s="12" t="s">
        <v>32</v>
      </c>
      <c r="AX2048" s="12" t="s">
        <v>76</v>
      </c>
      <c r="AY2048" s="153" t="s">
        <v>375</v>
      </c>
    </row>
    <row r="2049" spans="2:65" s="12" customFormat="1" ht="11.25" x14ac:dyDescent="0.2">
      <c r="B2049" s="151"/>
      <c r="D2049" s="152" t="s">
        <v>384</v>
      </c>
      <c r="E2049" s="153" t="s">
        <v>1</v>
      </c>
      <c r="F2049" s="154" t="s">
        <v>568</v>
      </c>
      <c r="H2049" s="155">
        <v>28</v>
      </c>
      <c r="I2049" s="156"/>
      <c r="L2049" s="151"/>
      <c r="M2049" s="157"/>
      <c r="T2049" s="158"/>
      <c r="AT2049" s="153" t="s">
        <v>384</v>
      </c>
      <c r="AU2049" s="153" t="s">
        <v>83</v>
      </c>
      <c r="AV2049" s="12" t="s">
        <v>85</v>
      </c>
      <c r="AW2049" s="12" t="s">
        <v>32</v>
      </c>
      <c r="AX2049" s="12" t="s">
        <v>76</v>
      </c>
      <c r="AY2049" s="153" t="s">
        <v>375</v>
      </c>
    </row>
    <row r="2050" spans="2:65" s="12" customFormat="1" ht="11.25" x14ac:dyDescent="0.2">
      <c r="B2050" s="151"/>
      <c r="D2050" s="152" t="s">
        <v>384</v>
      </c>
      <c r="E2050" s="153" t="s">
        <v>1</v>
      </c>
      <c r="F2050" s="154" t="s">
        <v>463</v>
      </c>
      <c r="H2050" s="155">
        <v>12</v>
      </c>
      <c r="I2050" s="156"/>
      <c r="L2050" s="151"/>
      <c r="M2050" s="157"/>
      <c r="T2050" s="158"/>
      <c r="AT2050" s="153" t="s">
        <v>384</v>
      </c>
      <c r="AU2050" s="153" t="s">
        <v>83</v>
      </c>
      <c r="AV2050" s="12" t="s">
        <v>85</v>
      </c>
      <c r="AW2050" s="12" t="s">
        <v>32</v>
      </c>
      <c r="AX2050" s="12" t="s">
        <v>76</v>
      </c>
      <c r="AY2050" s="153" t="s">
        <v>375</v>
      </c>
    </row>
    <row r="2051" spans="2:65" s="12" customFormat="1" ht="11.25" x14ac:dyDescent="0.2">
      <c r="B2051" s="151"/>
      <c r="D2051" s="152" t="s">
        <v>384</v>
      </c>
      <c r="E2051" s="153" t="s">
        <v>1</v>
      </c>
      <c r="F2051" s="154" t="s">
        <v>473</v>
      </c>
      <c r="H2051" s="155">
        <v>14</v>
      </c>
      <c r="I2051" s="156"/>
      <c r="L2051" s="151"/>
      <c r="M2051" s="157"/>
      <c r="T2051" s="158"/>
      <c r="AT2051" s="153" t="s">
        <v>384</v>
      </c>
      <c r="AU2051" s="153" t="s">
        <v>83</v>
      </c>
      <c r="AV2051" s="12" t="s">
        <v>85</v>
      </c>
      <c r="AW2051" s="12" t="s">
        <v>32</v>
      </c>
      <c r="AX2051" s="12" t="s">
        <v>76</v>
      </c>
      <c r="AY2051" s="153" t="s">
        <v>375</v>
      </c>
    </row>
    <row r="2052" spans="2:65" s="12" customFormat="1" ht="11.25" x14ac:dyDescent="0.2">
      <c r="B2052" s="151"/>
      <c r="D2052" s="152" t="s">
        <v>384</v>
      </c>
      <c r="E2052" s="153" t="s">
        <v>1</v>
      </c>
      <c r="F2052" s="154" t="s">
        <v>463</v>
      </c>
      <c r="H2052" s="155">
        <v>12</v>
      </c>
      <c r="I2052" s="156"/>
      <c r="L2052" s="151"/>
      <c r="M2052" s="157"/>
      <c r="T2052" s="158"/>
      <c r="AT2052" s="153" t="s">
        <v>384</v>
      </c>
      <c r="AU2052" s="153" t="s">
        <v>83</v>
      </c>
      <c r="AV2052" s="12" t="s">
        <v>85</v>
      </c>
      <c r="AW2052" s="12" t="s">
        <v>32</v>
      </c>
      <c r="AX2052" s="12" t="s">
        <v>76</v>
      </c>
      <c r="AY2052" s="153" t="s">
        <v>375</v>
      </c>
    </row>
    <row r="2053" spans="2:65" s="12" customFormat="1" ht="11.25" x14ac:dyDescent="0.2">
      <c r="B2053" s="151"/>
      <c r="D2053" s="152" t="s">
        <v>384</v>
      </c>
      <c r="E2053" s="153" t="s">
        <v>1</v>
      </c>
      <c r="F2053" s="154" t="s">
        <v>413</v>
      </c>
      <c r="H2053" s="155">
        <v>6</v>
      </c>
      <c r="I2053" s="156"/>
      <c r="L2053" s="151"/>
      <c r="M2053" s="157"/>
      <c r="T2053" s="158"/>
      <c r="AT2053" s="153" t="s">
        <v>384</v>
      </c>
      <c r="AU2053" s="153" t="s">
        <v>83</v>
      </c>
      <c r="AV2053" s="12" t="s">
        <v>85</v>
      </c>
      <c r="AW2053" s="12" t="s">
        <v>32</v>
      </c>
      <c r="AX2053" s="12" t="s">
        <v>76</v>
      </c>
      <c r="AY2053" s="153" t="s">
        <v>375</v>
      </c>
    </row>
    <row r="2054" spans="2:65" s="12" customFormat="1" ht="11.25" x14ac:dyDescent="0.2">
      <c r="B2054" s="151"/>
      <c r="D2054" s="152" t="s">
        <v>384</v>
      </c>
      <c r="E2054" s="153" t="s">
        <v>1</v>
      </c>
      <c r="F2054" s="154" t="s">
        <v>424</v>
      </c>
      <c r="H2054" s="155">
        <v>8</v>
      </c>
      <c r="I2054" s="156"/>
      <c r="L2054" s="151"/>
      <c r="M2054" s="157"/>
      <c r="T2054" s="158"/>
      <c r="AT2054" s="153" t="s">
        <v>384</v>
      </c>
      <c r="AU2054" s="153" t="s">
        <v>83</v>
      </c>
      <c r="AV2054" s="12" t="s">
        <v>85</v>
      </c>
      <c r="AW2054" s="12" t="s">
        <v>32</v>
      </c>
      <c r="AX2054" s="12" t="s">
        <v>76</v>
      </c>
      <c r="AY2054" s="153" t="s">
        <v>375</v>
      </c>
    </row>
    <row r="2055" spans="2:65" s="12" customFormat="1" ht="11.25" x14ac:dyDescent="0.2">
      <c r="B2055" s="151"/>
      <c r="D2055" s="152" t="s">
        <v>384</v>
      </c>
      <c r="E2055" s="153" t="s">
        <v>1</v>
      </c>
      <c r="F2055" s="154" t="s">
        <v>382</v>
      </c>
      <c r="H2055" s="155">
        <v>4</v>
      </c>
      <c r="I2055" s="156"/>
      <c r="L2055" s="151"/>
      <c r="M2055" s="157"/>
      <c r="T2055" s="158"/>
      <c r="AT2055" s="153" t="s">
        <v>384</v>
      </c>
      <c r="AU2055" s="153" t="s">
        <v>83</v>
      </c>
      <c r="AV2055" s="12" t="s">
        <v>85</v>
      </c>
      <c r="AW2055" s="12" t="s">
        <v>32</v>
      </c>
      <c r="AX2055" s="12" t="s">
        <v>76</v>
      </c>
      <c r="AY2055" s="153" t="s">
        <v>375</v>
      </c>
    </row>
    <row r="2056" spans="2:65" s="12" customFormat="1" ht="11.25" x14ac:dyDescent="0.2">
      <c r="B2056" s="151"/>
      <c r="D2056" s="152" t="s">
        <v>384</v>
      </c>
      <c r="E2056" s="153" t="s">
        <v>1</v>
      </c>
      <c r="F2056" s="154" t="s">
        <v>428</v>
      </c>
      <c r="H2056" s="155">
        <v>9</v>
      </c>
      <c r="I2056" s="156"/>
      <c r="L2056" s="151"/>
      <c r="M2056" s="157"/>
      <c r="T2056" s="158"/>
      <c r="AT2056" s="153" t="s">
        <v>384</v>
      </c>
      <c r="AU2056" s="153" t="s">
        <v>83</v>
      </c>
      <c r="AV2056" s="12" t="s">
        <v>85</v>
      </c>
      <c r="AW2056" s="12" t="s">
        <v>32</v>
      </c>
      <c r="AX2056" s="12" t="s">
        <v>76</v>
      </c>
      <c r="AY2056" s="153" t="s">
        <v>375</v>
      </c>
    </row>
    <row r="2057" spans="2:65" s="12" customFormat="1" ht="11.25" x14ac:dyDescent="0.2">
      <c r="B2057" s="151"/>
      <c r="D2057" s="152" t="s">
        <v>384</v>
      </c>
      <c r="E2057" s="153" t="s">
        <v>1</v>
      </c>
      <c r="F2057" s="154" t="s">
        <v>93</v>
      </c>
      <c r="H2057" s="155">
        <v>3</v>
      </c>
      <c r="I2057" s="156"/>
      <c r="L2057" s="151"/>
      <c r="M2057" s="157"/>
      <c r="T2057" s="158"/>
      <c r="AT2057" s="153" t="s">
        <v>384</v>
      </c>
      <c r="AU2057" s="153" t="s">
        <v>83</v>
      </c>
      <c r="AV2057" s="12" t="s">
        <v>85</v>
      </c>
      <c r="AW2057" s="12" t="s">
        <v>32</v>
      </c>
      <c r="AX2057" s="12" t="s">
        <v>76</v>
      </c>
      <c r="AY2057" s="153" t="s">
        <v>375</v>
      </c>
    </row>
    <row r="2058" spans="2:65" s="12" customFormat="1" ht="11.25" x14ac:dyDescent="0.2">
      <c r="B2058" s="151"/>
      <c r="D2058" s="152" t="s">
        <v>384</v>
      </c>
      <c r="E2058" s="153" t="s">
        <v>1</v>
      </c>
      <c r="F2058" s="154" t="s">
        <v>713</v>
      </c>
      <c r="H2058" s="155">
        <v>50</v>
      </c>
      <c r="I2058" s="156"/>
      <c r="L2058" s="151"/>
      <c r="M2058" s="157"/>
      <c r="T2058" s="158"/>
      <c r="AT2058" s="153" t="s">
        <v>384</v>
      </c>
      <c r="AU2058" s="153" t="s">
        <v>83</v>
      </c>
      <c r="AV2058" s="12" t="s">
        <v>85</v>
      </c>
      <c r="AW2058" s="12" t="s">
        <v>32</v>
      </c>
      <c r="AX2058" s="12" t="s">
        <v>76</v>
      </c>
      <c r="AY2058" s="153" t="s">
        <v>375</v>
      </c>
    </row>
    <row r="2059" spans="2:65" s="13" customFormat="1" ht="11.25" x14ac:dyDescent="0.2">
      <c r="B2059" s="159"/>
      <c r="D2059" s="152" t="s">
        <v>384</v>
      </c>
      <c r="E2059" s="160" t="s">
        <v>1</v>
      </c>
      <c r="F2059" s="161" t="s">
        <v>387</v>
      </c>
      <c r="H2059" s="162">
        <v>400</v>
      </c>
      <c r="I2059" s="163"/>
      <c r="L2059" s="159"/>
      <c r="M2059" s="164"/>
      <c r="T2059" s="165"/>
      <c r="AT2059" s="160" t="s">
        <v>384</v>
      </c>
      <c r="AU2059" s="160" t="s">
        <v>83</v>
      </c>
      <c r="AV2059" s="13" t="s">
        <v>382</v>
      </c>
      <c r="AW2059" s="13" t="s">
        <v>32</v>
      </c>
      <c r="AX2059" s="13" t="s">
        <v>83</v>
      </c>
      <c r="AY2059" s="160" t="s">
        <v>375</v>
      </c>
    </row>
    <row r="2060" spans="2:65" s="14" customFormat="1" ht="11.25" x14ac:dyDescent="0.2">
      <c r="B2060" s="166"/>
      <c r="D2060" s="152" t="s">
        <v>384</v>
      </c>
      <c r="E2060" s="167" t="s">
        <v>1</v>
      </c>
      <c r="F2060" s="168" t="s">
        <v>6189</v>
      </c>
      <c r="H2060" s="167" t="s">
        <v>1</v>
      </c>
      <c r="I2060" s="169"/>
      <c r="L2060" s="166"/>
      <c r="M2060" s="170"/>
      <c r="T2060" s="171"/>
      <c r="AT2060" s="167" t="s">
        <v>384</v>
      </c>
      <c r="AU2060" s="167" t="s">
        <v>83</v>
      </c>
      <c r="AV2060" s="14" t="s">
        <v>83</v>
      </c>
      <c r="AW2060" s="14" t="s">
        <v>32</v>
      </c>
      <c r="AX2060" s="14" t="s">
        <v>76</v>
      </c>
      <c r="AY2060" s="167" t="s">
        <v>375</v>
      </c>
    </row>
    <row r="2061" spans="2:65" s="1" customFormat="1" ht="16.5" customHeight="1" x14ac:dyDescent="0.2">
      <c r="B2061" s="32"/>
      <c r="C2061" s="179" t="s">
        <v>1932</v>
      </c>
      <c r="D2061" s="179" t="s">
        <v>657</v>
      </c>
      <c r="E2061" s="180" t="s">
        <v>3603</v>
      </c>
      <c r="F2061" s="181" t="s">
        <v>3604</v>
      </c>
      <c r="G2061" s="182" t="s">
        <v>631</v>
      </c>
      <c r="H2061" s="183">
        <v>200</v>
      </c>
      <c r="I2061" s="184"/>
      <c r="J2061" s="185">
        <f>ROUND(I2061*H2061,2)</f>
        <v>0</v>
      </c>
      <c r="K2061" s="181" t="s">
        <v>381</v>
      </c>
      <c r="L2061" s="186"/>
      <c r="M2061" s="187" t="s">
        <v>1</v>
      </c>
      <c r="N2061" s="188" t="s">
        <v>41</v>
      </c>
      <c r="P2061" s="147">
        <f>O2061*H2061</f>
        <v>0</v>
      </c>
      <c r="Q2061" s="147">
        <v>0</v>
      </c>
      <c r="R2061" s="147">
        <f>Q2061*H2061</f>
        <v>0</v>
      </c>
      <c r="S2061" s="147">
        <v>0</v>
      </c>
      <c r="T2061" s="148">
        <f>S2061*H2061</f>
        <v>0</v>
      </c>
      <c r="AR2061" s="149" t="s">
        <v>424</v>
      </c>
      <c r="AT2061" s="149" t="s">
        <v>657</v>
      </c>
      <c r="AU2061" s="149" t="s">
        <v>83</v>
      </c>
      <c r="AY2061" s="17" t="s">
        <v>375</v>
      </c>
      <c r="BE2061" s="150">
        <f>IF(N2061="základní",J2061,0)</f>
        <v>0</v>
      </c>
      <c r="BF2061" s="150">
        <f>IF(N2061="snížená",J2061,0)</f>
        <v>0</v>
      </c>
      <c r="BG2061" s="150">
        <f>IF(N2061="zákl. přenesená",J2061,0)</f>
        <v>0</v>
      </c>
      <c r="BH2061" s="150">
        <f>IF(N2061="sníž. přenesená",J2061,0)</f>
        <v>0</v>
      </c>
      <c r="BI2061" s="150">
        <f>IF(N2061="nulová",J2061,0)</f>
        <v>0</v>
      </c>
      <c r="BJ2061" s="17" t="s">
        <v>83</v>
      </c>
      <c r="BK2061" s="150">
        <f>ROUND(I2061*H2061,2)</f>
        <v>0</v>
      </c>
      <c r="BL2061" s="17" t="s">
        <v>382</v>
      </c>
      <c r="BM2061" s="149" t="s">
        <v>6325</v>
      </c>
    </row>
    <row r="2062" spans="2:65" s="12" customFormat="1" ht="11.25" x14ac:dyDescent="0.2">
      <c r="B2062" s="151"/>
      <c r="D2062" s="152" t="s">
        <v>384</v>
      </c>
      <c r="E2062" s="153" t="s">
        <v>1</v>
      </c>
      <c r="F2062" s="154" t="s">
        <v>554</v>
      </c>
      <c r="H2062" s="155">
        <v>25</v>
      </c>
      <c r="I2062" s="156"/>
      <c r="L2062" s="151"/>
      <c r="M2062" s="157"/>
      <c r="T2062" s="158"/>
      <c r="AT2062" s="153" t="s">
        <v>384</v>
      </c>
      <c r="AU2062" s="153" t="s">
        <v>83</v>
      </c>
      <c r="AV2062" s="12" t="s">
        <v>85</v>
      </c>
      <c r="AW2062" s="12" t="s">
        <v>32</v>
      </c>
      <c r="AX2062" s="12" t="s">
        <v>76</v>
      </c>
      <c r="AY2062" s="153" t="s">
        <v>375</v>
      </c>
    </row>
    <row r="2063" spans="2:65" s="12" customFormat="1" ht="11.25" x14ac:dyDescent="0.2">
      <c r="B2063" s="151"/>
      <c r="D2063" s="152" t="s">
        <v>384</v>
      </c>
      <c r="E2063" s="153" t="s">
        <v>1</v>
      </c>
      <c r="F2063" s="154" t="s">
        <v>559</v>
      </c>
      <c r="H2063" s="155">
        <v>26</v>
      </c>
      <c r="I2063" s="156"/>
      <c r="L2063" s="151"/>
      <c r="M2063" s="157"/>
      <c r="T2063" s="158"/>
      <c r="AT2063" s="153" t="s">
        <v>384</v>
      </c>
      <c r="AU2063" s="153" t="s">
        <v>83</v>
      </c>
      <c r="AV2063" s="12" t="s">
        <v>85</v>
      </c>
      <c r="AW2063" s="12" t="s">
        <v>32</v>
      </c>
      <c r="AX2063" s="12" t="s">
        <v>76</v>
      </c>
      <c r="AY2063" s="153" t="s">
        <v>375</v>
      </c>
    </row>
    <row r="2064" spans="2:65" s="12" customFormat="1" ht="11.25" x14ac:dyDescent="0.2">
      <c r="B2064" s="151"/>
      <c r="D2064" s="152" t="s">
        <v>384</v>
      </c>
      <c r="E2064" s="153" t="s">
        <v>1</v>
      </c>
      <c r="F2064" s="154" t="s">
        <v>549</v>
      </c>
      <c r="H2064" s="155">
        <v>24</v>
      </c>
      <c r="I2064" s="156"/>
      <c r="L2064" s="151"/>
      <c r="M2064" s="157"/>
      <c r="T2064" s="158"/>
      <c r="AT2064" s="153" t="s">
        <v>384</v>
      </c>
      <c r="AU2064" s="153" t="s">
        <v>83</v>
      </c>
      <c r="AV2064" s="12" t="s">
        <v>85</v>
      </c>
      <c r="AW2064" s="12" t="s">
        <v>32</v>
      </c>
      <c r="AX2064" s="12" t="s">
        <v>76</v>
      </c>
      <c r="AY2064" s="153" t="s">
        <v>375</v>
      </c>
    </row>
    <row r="2065" spans="2:65" s="12" customFormat="1" ht="11.25" x14ac:dyDescent="0.2">
      <c r="B2065" s="151"/>
      <c r="D2065" s="152" t="s">
        <v>384</v>
      </c>
      <c r="E2065" s="153" t="s">
        <v>1</v>
      </c>
      <c r="F2065" s="154" t="s">
        <v>554</v>
      </c>
      <c r="H2065" s="155">
        <v>25</v>
      </c>
      <c r="I2065" s="156"/>
      <c r="L2065" s="151"/>
      <c r="M2065" s="157"/>
      <c r="T2065" s="158"/>
      <c r="AT2065" s="153" t="s">
        <v>384</v>
      </c>
      <c r="AU2065" s="153" t="s">
        <v>83</v>
      </c>
      <c r="AV2065" s="12" t="s">
        <v>85</v>
      </c>
      <c r="AW2065" s="12" t="s">
        <v>32</v>
      </c>
      <c r="AX2065" s="12" t="s">
        <v>76</v>
      </c>
      <c r="AY2065" s="153" t="s">
        <v>375</v>
      </c>
    </row>
    <row r="2066" spans="2:65" s="12" customFormat="1" ht="11.25" x14ac:dyDescent="0.2">
      <c r="B2066" s="151"/>
      <c r="D2066" s="152" t="s">
        <v>384</v>
      </c>
      <c r="E2066" s="153" t="s">
        <v>1</v>
      </c>
      <c r="F2066" s="154" t="s">
        <v>540</v>
      </c>
      <c r="H2066" s="155">
        <v>22</v>
      </c>
      <c r="I2066" s="156"/>
      <c r="L2066" s="151"/>
      <c r="M2066" s="157"/>
      <c r="T2066" s="158"/>
      <c r="AT2066" s="153" t="s">
        <v>384</v>
      </c>
      <c r="AU2066" s="153" t="s">
        <v>83</v>
      </c>
      <c r="AV2066" s="12" t="s">
        <v>85</v>
      </c>
      <c r="AW2066" s="12" t="s">
        <v>32</v>
      </c>
      <c r="AX2066" s="12" t="s">
        <v>76</v>
      </c>
      <c r="AY2066" s="153" t="s">
        <v>375</v>
      </c>
    </row>
    <row r="2067" spans="2:65" s="12" customFormat="1" ht="11.25" x14ac:dyDescent="0.2">
      <c r="B2067" s="151"/>
      <c r="D2067" s="152" t="s">
        <v>384</v>
      </c>
      <c r="E2067" s="153" t="s">
        <v>1</v>
      </c>
      <c r="F2067" s="154" t="s">
        <v>463</v>
      </c>
      <c r="H2067" s="155">
        <v>12</v>
      </c>
      <c r="I2067" s="156"/>
      <c r="L2067" s="151"/>
      <c r="M2067" s="157"/>
      <c r="T2067" s="158"/>
      <c r="AT2067" s="153" t="s">
        <v>384</v>
      </c>
      <c r="AU2067" s="153" t="s">
        <v>83</v>
      </c>
      <c r="AV2067" s="12" t="s">
        <v>85</v>
      </c>
      <c r="AW2067" s="12" t="s">
        <v>32</v>
      </c>
      <c r="AX2067" s="12" t="s">
        <v>76</v>
      </c>
      <c r="AY2067" s="153" t="s">
        <v>375</v>
      </c>
    </row>
    <row r="2068" spans="2:65" s="12" customFormat="1" ht="11.25" x14ac:dyDescent="0.2">
      <c r="B2068" s="151"/>
      <c r="D2068" s="152" t="s">
        <v>384</v>
      </c>
      <c r="E2068" s="153" t="s">
        <v>1</v>
      </c>
      <c r="F2068" s="154" t="s">
        <v>473</v>
      </c>
      <c r="H2068" s="155">
        <v>14</v>
      </c>
      <c r="I2068" s="156"/>
      <c r="L2068" s="151"/>
      <c r="M2068" s="157"/>
      <c r="T2068" s="158"/>
      <c r="AT2068" s="153" t="s">
        <v>384</v>
      </c>
      <c r="AU2068" s="153" t="s">
        <v>83</v>
      </c>
      <c r="AV2068" s="12" t="s">
        <v>85</v>
      </c>
      <c r="AW2068" s="12" t="s">
        <v>32</v>
      </c>
      <c r="AX2068" s="12" t="s">
        <v>76</v>
      </c>
      <c r="AY2068" s="153" t="s">
        <v>375</v>
      </c>
    </row>
    <row r="2069" spans="2:65" s="12" customFormat="1" ht="11.25" x14ac:dyDescent="0.2">
      <c r="B2069" s="151"/>
      <c r="D2069" s="152" t="s">
        <v>384</v>
      </c>
      <c r="E2069" s="153" t="s">
        <v>1</v>
      </c>
      <c r="F2069" s="154" t="s">
        <v>8</v>
      </c>
      <c r="H2069" s="155">
        <v>15</v>
      </c>
      <c r="I2069" s="156"/>
      <c r="L2069" s="151"/>
      <c r="M2069" s="157"/>
      <c r="T2069" s="158"/>
      <c r="AT2069" s="153" t="s">
        <v>384</v>
      </c>
      <c r="AU2069" s="153" t="s">
        <v>83</v>
      </c>
      <c r="AV2069" s="12" t="s">
        <v>85</v>
      </c>
      <c r="AW2069" s="12" t="s">
        <v>32</v>
      </c>
      <c r="AX2069" s="12" t="s">
        <v>76</v>
      </c>
      <c r="AY2069" s="153" t="s">
        <v>375</v>
      </c>
    </row>
    <row r="2070" spans="2:65" s="12" customFormat="1" ht="11.25" x14ac:dyDescent="0.2">
      <c r="B2070" s="151"/>
      <c r="D2070" s="152" t="s">
        <v>384</v>
      </c>
      <c r="E2070" s="153" t="s">
        <v>1</v>
      </c>
      <c r="F2070" s="154" t="s">
        <v>491</v>
      </c>
      <c r="H2070" s="155">
        <v>16</v>
      </c>
      <c r="I2070" s="156"/>
      <c r="L2070" s="151"/>
      <c r="M2070" s="157"/>
      <c r="T2070" s="158"/>
      <c r="AT2070" s="153" t="s">
        <v>384</v>
      </c>
      <c r="AU2070" s="153" t="s">
        <v>83</v>
      </c>
      <c r="AV2070" s="12" t="s">
        <v>85</v>
      </c>
      <c r="AW2070" s="12" t="s">
        <v>32</v>
      </c>
      <c r="AX2070" s="12" t="s">
        <v>76</v>
      </c>
      <c r="AY2070" s="153" t="s">
        <v>375</v>
      </c>
    </row>
    <row r="2071" spans="2:65" s="12" customFormat="1" ht="11.25" x14ac:dyDescent="0.2">
      <c r="B2071" s="151"/>
      <c r="D2071" s="152" t="s">
        <v>384</v>
      </c>
      <c r="E2071" s="153" t="s">
        <v>1</v>
      </c>
      <c r="F2071" s="154" t="s">
        <v>413</v>
      </c>
      <c r="H2071" s="155">
        <v>6</v>
      </c>
      <c r="I2071" s="156"/>
      <c r="L2071" s="151"/>
      <c r="M2071" s="157"/>
      <c r="T2071" s="158"/>
      <c r="AT2071" s="153" t="s">
        <v>384</v>
      </c>
      <c r="AU2071" s="153" t="s">
        <v>83</v>
      </c>
      <c r="AV2071" s="12" t="s">
        <v>85</v>
      </c>
      <c r="AW2071" s="12" t="s">
        <v>32</v>
      </c>
      <c r="AX2071" s="12" t="s">
        <v>76</v>
      </c>
      <c r="AY2071" s="153" t="s">
        <v>375</v>
      </c>
    </row>
    <row r="2072" spans="2:65" s="12" customFormat="1" ht="11.25" x14ac:dyDescent="0.2">
      <c r="B2072" s="151"/>
      <c r="D2072" s="152" t="s">
        <v>384</v>
      </c>
      <c r="E2072" s="153" t="s">
        <v>1</v>
      </c>
      <c r="F2072" s="154" t="s">
        <v>424</v>
      </c>
      <c r="H2072" s="155">
        <v>8</v>
      </c>
      <c r="I2072" s="156"/>
      <c r="L2072" s="151"/>
      <c r="M2072" s="157"/>
      <c r="T2072" s="158"/>
      <c r="AT2072" s="153" t="s">
        <v>384</v>
      </c>
      <c r="AU2072" s="153" t="s">
        <v>83</v>
      </c>
      <c r="AV2072" s="12" t="s">
        <v>85</v>
      </c>
      <c r="AW2072" s="12" t="s">
        <v>32</v>
      </c>
      <c r="AX2072" s="12" t="s">
        <v>76</v>
      </c>
      <c r="AY2072" s="153" t="s">
        <v>375</v>
      </c>
    </row>
    <row r="2073" spans="2:65" s="12" customFormat="1" ht="11.25" x14ac:dyDescent="0.2">
      <c r="B2073" s="151"/>
      <c r="D2073" s="152" t="s">
        <v>384</v>
      </c>
      <c r="E2073" s="153" t="s">
        <v>1</v>
      </c>
      <c r="F2073" s="154" t="s">
        <v>418</v>
      </c>
      <c r="H2073" s="155">
        <v>7</v>
      </c>
      <c r="I2073" s="156"/>
      <c r="L2073" s="151"/>
      <c r="M2073" s="157"/>
      <c r="T2073" s="158"/>
      <c r="AT2073" s="153" t="s">
        <v>384</v>
      </c>
      <c r="AU2073" s="153" t="s">
        <v>83</v>
      </c>
      <c r="AV2073" s="12" t="s">
        <v>85</v>
      </c>
      <c r="AW2073" s="12" t="s">
        <v>32</v>
      </c>
      <c r="AX2073" s="12" t="s">
        <v>76</v>
      </c>
      <c r="AY2073" s="153" t="s">
        <v>375</v>
      </c>
    </row>
    <row r="2074" spans="2:65" s="13" customFormat="1" ht="11.25" x14ac:dyDescent="0.2">
      <c r="B2074" s="159"/>
      <c r="D2074" s="152" t="s">
        <v>384</v>
      </c>
      <c r="E2074" s="160" t="s">
        <v>1</v>
      </c>
      <c r="F2074" s="161" t="s">
        <v>387</v>
      </c>
      <c r="H2074" s="162">
        <v>200</v>
      </c>
      <c r="I2074" s="163"/>
      <c r="L2074" s="159"/>
      <c r="M2074" s="164"/>
      <c r="T2074" s="165"/>
      <c r="AT2074" s="160" t="s">
        <v>384</v>
      </c>
      <c r="AU2074" s="160" t="s">
        <v>83</v>
      </c>
      <c r="AV2074" s="13" t="s">
        <v>382</v>
      </c>
      <c r="AW2074" s="13" t="s">
        <v>32</v>
      </c>
      <c r="AX2074" s="13" t="s">
        <v>83</v>
      </c>
      <c r="AY2074" s="160" t="s">
        <v>375</v>
      </c>
    </row>
    <row r="2075" spans="2:65" s="14" customFormat="1" ht="11.25" x14ac:dyDescent="0.2">
      <c r="B2075" s="166"/>
      <c r="D2075" s="152" t="s">
        <v>384</v>
      </c>
      <c r="E2075" s="167" t="s">
        <v>1</v>
      </c>
      <c r="F2075" s="168" t="s">
        <v>6189</v>
      </c>
      <c r="H2075" s="167" t="s">
        <v>1</v>
      </c>
      <c r="I2075" s="169"/>
      <c r="L2075" s="166"/>
      <c r="M2075" s="170"/>
      <c r="T2075" s="171"/>
      <c r="AT2075" s="167" t="s">
        <v>384</v>
      </c>
      <c r="AU2075" s="167" t="s">
        <v>83</v>
      </c>
      <c r="AV2075" s="14" t="s">
        <v>83</v>
      </c>
      <c r="AW2075" s="14" t="s">
        <v>32</v>
      </c>
      <c r="AX2075" s="14" t="s">
        <v>76</v>
      </c>
      <c r="AY2075" s="167" t="s">
        <v>375</v>
      </c>
    </row>
    <row r="2076" spans="2:65" s="1" customFormat="1" ht="16.5" customHeight="1" x14ac:dyDescent="0.2">
      <c r="B2076" s="32"/>
      <c r="C2076" s="179" t="s">
        <v>1936</v>
      </c>
      <c r="D2076" s="179" t="s">
        <v>657</v>
      </c>
      <c r="E2076" s="180" t="s">
        <v>3606</v>
      </c>
      <c r="F2076" s="181" t="s">
        <v>3607</v>
      </c>
      <c r="G2076" s="182" t="s">
        <v>631</v>
      </c>
      <c r="H2076" s="183">
        <v>160</v>
      </c>
      <c r="I2076" s="184"/>
      <c r="J2076" s="185">
        <f>ROUND(I2076*H2076,2)</f>
        <v>0</v>
      </c>
      <c r="K2076" s="181" t="s">
        <v>381</v>
      </c>
      <c r="L2076" s="186"/>
      <c r="M2076" s="187" t="s">
        <v>1</v>
      </c>
      <c r="N2076" s="188" t="s">
        <v>41</v>
      </c>
      <c r="P2076" s="147">
        <f>O2076*H2076</f>
        <v>0</v>
      </c>
      <c r="Q2076" s="147">
        <v>0</v>
      </c>
      <c r="R2076" s="147">
        <f>Q2076*H2076</f>
        <v>0</v>
      </c>
      <c r="S2076" s="147">
        <v>0</v>
      </c>
      <c r="T2076" s="148">
        <f>S2076*H2076</f>
        <v>0</v>
      </c>
      <c r="AR2076" s="149" t="s">
        <v>424</v>
      </c>
      <c r="AT2076" s="149" t="s">
        <v>657</v>
      </c>
      <c r="AU2076" s="149" t="s">
        <v>83</v>
      </c>
      <c r="AY2076" s="17" t="s">
        <v>375</v>
      </c>
      <c r="BE2076" s="150">
        <f>IF(N2076="základní",J2076,0)</f>
        <v>0</v>
      </c>
      <c r="BF2076" s="150">
        <f>IF(N2076="snížená",J2076,0)</f>
        <v>0</v>
      </c>
      <c r="BG2076" s="150">
        <f>IF(N2076="zákl. přenesená",J2076,0)</f>
        <v>0</v>
      </c>
      <c r="BH2076" s="150">
        <f>IF(N2076="sníž. přenesená",J2076,0)</f>
        <v>0</v>
      </c>
      <c r="BI2076" s="150">
        <f>IF(N2076="nulová",J2076,0)</f>
        <v>0</v>
      </c>
      <c r="BJ2076" s="17" t="s">
        <v>83</v>
      </c>
      <c r="BK2076" s="150">
        <f>ROUND(I2076*H2076,2)</f>
        <v>0</v>
      </c>
      <c r="BL2076" s="17" t="s">
        <v>382</v>
      </c>
      <c r="BM2076" s="149" t="s">
        <v>6326</v>
      </c>
    </row>
    <row r="2077" spans="2:65" s="12" customFormat="1" ht="11.25" x14ac:dyDescent="0.2">
      <c r="B2077" s="151"/>
      <c r="D2077" s="152" t="s">
        <v>384</v>
      </c>
      <c r="E2077" s="153" t="s">
        <v>1</v>
      </c>
      <c r="F2077" s="154" t="s">
        <v>491</v>
      </c>
      <c r="H2077" s="155">
        <v>16</v>
      </c>
      <c r="I2077" s="156"/>
      <c r="L2077" s="151"/>
      <c r="M2077" s="157"/>
      <c r="T2077" s="158"/>
      <c r="AT2077" s="153" t="s">
        <v>384</v>
      </c>
      <c r="AU2077" s="153" t="s">
        <v>83</v>
      </c>
      <c r="AV2077" s="12" t="s">
        <v>85</v>
      </c>
      <c r="AW2077" s="12" t="s">
        <v>32</v>
      </c>
      <c r="AX2077" s="12" t="s">
        <v>76</v>
      </c>
      <c r="AY2077" s="153" t="s">
        <v>375</v>
      </c>
    </row>
    <row r="2078" spans="2:65" s="12" customFormat="1" ht="11.25" x14ac:dyDescent="0.2">
      <c r="B2078" s="151"/>
      <c r="D2078" s="152" t="s">
        <v>384</v>
      </c>
      <c r="E2078" s="153" t="s">
        <v>1</v>
      </c>
      <c r="F2078" s="154" t="s">
        <v>491</v>
      </c>
      <c r="H2078" s="155">
        <v>16</v>
      </c>
      <c r="I2078" s="156"/>
      <c r="L2078" s="151"/>
      <c r="M2078" s="157"/>
      <c r="T2078" s="158"/>
      <c r="AT2078" s="153" t="s">
        <v>384</v>
      </c>
      <c r="AU2078" s="153" t="s">
        <v>83</v>
      </c>
      <c r="AV2078" s="12" t="s">
        <v>85</v>
      </c>
      <c r="AW2078" s="12" t="s">
        <v>32</v>
      </c>
      <c r="AX2078" s="12" t="s">
        <v>76</v>
      </c>
      <c r="AY2078" s="153" t="s">
        <v>375</v>
      </c>
    </row>
    <row r="2079" spans="2:65" s="12" customFormat="1" ht="11.25" x14ac:dyDescent="0.2">
      <c r="B2079" s="151"/>
      <c r="D2079" s="152" t="s">
        <v>384</v>
      </c>
      <c r="E2079" s="153" t="s">
        <v>1</v>
      </c>
      <c r="F2079" s="154" t="s">
        <v>554</v>
      </c>
      <c r="H2079" s="155">
        <v>25</v>
      </c>
      <c r="I2079" s="156"/>
      <c r="L2079" s="151"/>
      <c r="M2079" s="157"/>
      <c r="T2079" s="158"/>
      <c r="AT2079" s="153" t="s">
        <v>384</v>
      </c>
      <c r="AU2079" s="153" t="s">
        <v>83</v>
      </c>
      <c r="AV2079" s="12" t="s">
        <v>85</v>
      </c>
      <c r="AW2079" s="12" t="s">
        <v>32</v>
      </c>
      <c r="AX2079" s="12" t="s">
        <v>76</v>
      </c>
      <c r="AY2079" s="153" t="s">
        <v>375</v>
      </c>
    </row>
    <row r="2080" spans="2:65" s="12" customFormat="1" ht="11.25" x14ac:dyDescent="0.2">
      <c r="B2080" s="151"/>
      <c r="D2080" s="152" t="s">
        <v>384</v>
      </c>
      <c r="E2080" s="153" t="s">
        <v>1</v>
      </c>
      <c r="F2080" s="154" t="s">
        <v>382</v>
      </c>
      <c r="H2080" s="155">
        <v>4</v>
      </c>
      <c r="I2080" s="156"/>
      <c r="L2080" s="151"/>
      <c r="M2080" s="157"/>
      <c r="T2080" s="158"/>
      <c r="AT2080" s="153" t="s">
        <v>384</v>
      </c>
      <c r="AU2080" s="153" t="s">
        <v>83</v>
      </c>
      <c r="AV2080" s="12" t="s">
        <v>85</v>
      </c>
      <c r="AW2080" s="12" t="s">
        <v>32</v>
      </c>
      <c r="AX2080" s="12" t="s">
        <v>76</v>
      </c>
      <c r="AY2080" s="153" t="s">
        <v>375</v>
      </c>
    </row>
    <row r="2081" spans="2:65" s="12" customFormat="1" ht="11.25" x14ac:dyDescent="0.2">
      <c r="B2081" s="151"/>
      <c r="D2081" s="152" t="s">
        <v>384</v>
      </c>
      <c r="E2081" s="153" t="s">
        <v>1</v>
      </c>
      <c r="F2081" s="154" t="s">
        <v>424</v>
      </c>
      <c r="H2081" s="155">
        <v>8</v>
      </c>
      <c r="I2081" s="156"/>
      <c r="L2081" s="151"/>
      <c r="M2081" s="157"/>
      <c r="T2081" s="158"/>
      <c r="AT2081" s="153" t="s">
        <v>384</v>
      </c>
      <c r="AU2081" s="153" t="s">
        <v>83</v>
      </c>
      <c r="AV2081" s="12" t="s">
        <v>85</v>
      </c>
      <c r="AW2081" s="12" t="s">
        <v>32</v>
      </c>
      <c r="AX2081" s="12" t="s">
        <v>76</v>
      </c>
      <c r="AY2081" s="153" t="s">
        <v>375</v>
      </c>
    </row>
    <row r="2082" spans="2:65" s="12" customFormat="1" ht="11.25" x14ac:dyDescent="0.2">
      <c r="B2082" s="151"/>
      <c r="D2082" s="152" t="s">
        <v>384</v>
      </c>
      <c r="E2082" s="153" t="s">
        <v>1</v>
      </c>
      <c r="F2082" s="154" t="s">
        <v>85</v>
      </c>
      <c r="H2082" s="155">
        <v>2</v>
      </c>
      <c r="I2082" s="156"/>
      <c r="L2082" s="151"/>
      <c r="M2082" s="157"/>
      <c r="T2082" s="158"/>
      <c r="AT2082" s="153" t="s">
        <v>384</v>
      </c>
      <c r="AU2082" s="153" t="s">
        <v>83</v>
      </c>
      <c r="AV2082" s="12" t="s">
        <v>85</v>
      </c>
      <c r="AW2082" s="12" t="s">
        <v>32</v>
      </c>
      <c r="AX2082" s="12" t="s">
        <v>76</v>
      </c>
      <c r="AY2082" s="153" t="s">
        <v>375</v>
      </c>
    </row>
    <row r="2083" spans="2:65" s="12" customFormat="1" ht="11.25" x14ac:dyDescent="0.2">
      <c r="B2083" s="151"/>
      <c r="D2083" s="152" t="s">
        <v>384</v>
      </c>
      <c r="E2083" s="153" t="s">
        <v>1</v>
      </c>
      <c r="F2083" s="154" t="s">
        <v>413</v>
      </c>
      <c r="H2083" s="155">
        <v>6</v>
      </c>
      <c r="I2083" s="156"/>
      <c r="L2083" s="151"/>
      <c r="M2083" s="157"/>
      <c r="T2083" s="158"/>
      <c r="AT2083" s="153" t="s">
        <v>384</v>
      </c>
      <c r="AU2083" s="153" t="s">
        <v>83</v>
      </c>
      <c r="AV2083" s="12" t="s">
        <v>85</v>
      </c>
      <c r="AW2083" s="12" t="s">
        <v>32</v>
      </c>
      <c r="AX2083" s="12" t="s">
        <v>76</v>
      </c>
      <c r="AY2083" s="153" t="s">
        <v>375</v>
      </c>
    </row>
    <row r="2084" spans="2:65" s="12" customFormat="1" ht="11.25" x14ac:dyDescent="0.2">
      <c r="B2084" s="151"/>
      <c r="D2084" s="152" t="s">
        <v>384</v>
      </c>
      <c r="E2084" s="153" t="s">
        <v>1</v>
      </c>
      <c r="F2084" s="154" t="s">
        <v>529</v>
      </c>
      <c r="H2084" s="155">
        <v>20</v>
      </c>
      <c r="I2084" s="156"/>
      <c r="L2084" s="151"/>
      <c r="M2084" s="157"/>
      <c r="T2084" s="158"/>
      <c r="AT2084" s="153" t="s">
        <v>384</v>
      </c>
      <c r="AU2084" s="153" t="s">
        <v>83</v>
      </c>
      <c r="AV2084" s="12" t="s">
        <v>85</v>
      </c>
      <c r="AW2084" s="12" t="s">
        <v>32</v>
      </c>
      <c r="AX2084" s="12" t="s">
        <v>76</v>
      </c>
      <c r="AY2084" s="153" t="s">
        <v>375</v>
      </c>
    </row>
    <row r="2085" spans="2:65" s="12" customFormat="1" ht="11.25" x14ac:dyDescent="0.2">
      <c r="B2085" s="151"/>
      <c r="D2085" s="152" t="s">
        <v>384</v>
      </c>
      <c r="E2085" s="153" t="s">
        <v>1</v>
      </c>
      <c r="F2085" s="154" t="s">
        <v>7</v>
      </c>
      <c r="H2085" s="155">
        <v>21</v>
      </c>
      <c r="I2085" s="156"/>
      <c r="L2085" s="151"/>
      <c r="M2085" s="157"/>
      <c r="T2085" s="158"/>
      <c r="AT2085" s="153" t="s">
        <v>384</v>
      </c>
      <c r="AU2085" s="153" t="s">
        <v>83</v>
      </c>
      <c r="AV2085" s="12" t="s">
        <v>85</v>
      </c>
      <c r="AW2085" s="12" t="s">
        <v>32</v>
      </c>
      <c r="AX2085" s="12" t="s">
        <v>76</v>
      </c>
      <c r="AY2085" s="153" t="s">
        <v>375</v>
      </c>
    </row>
    <row r="2086" spans="2:65" s="12" customFormat="1" ht="11.25" x14ac:dyDescent="0.2">
      <c r="B2086" s="151"/>
      <c r="D2086" s="152" t="s">
        <v>384</v>
      </c>
      <c r="E2086" s="153" t="s">
        <v>1</v>
      </c>
      <c r="F2086" s="154" t="s">
        <v>554</v>
      </c>
      <c r="H2086" s="155">
        <v>25</v>
      </c>
      <c r="I2086" s="156"/>
      <c r="L2086" s="151"/>
      <c r="M2086" s="157"/>
      <c r="T2086" s="158"/>
      <c r="AT2086" s="153" t="s">
        <v>384</v>
      </c>
      <c r="AU2086" s="153" t="s">
        <v>83</v>
      </c>
      <c r="AV2086" s="12" t="s">
        <v>85</v>
      </c>
      <c r="AW2086" s="12" t="s">
        <v>32</v>
      </c>
      <c r="AX2086" s="12" t="s">
        <v>76</v>
      </c>
      <c r="AY2086" s="153" t="s">
        <v>375</v>
      </c>
    </row>
    <row r="2087" spans="2:65" s="12" customFormat="1" ht="11.25" x14ac:dyDescent="0.2">
      <c r="B2087" s="151"/>
      <c r="D2087" s="152" t="s">
        <v>384</v>
      </c>
      <c r="E2087" s="153" t="s">
        <v>1</v>
      </c>
      <c r="F2087" s="154" t="s">
        <v>418</v>
      </c>
      <c r="H2087" s="155">
        <v>7</v>
      </c>
      <c r="I2087" s="156"/>
      <c r="L2087" s="151"/>
      <c r="M2087" s="157"/>
      <c r="T2087" s="158"/>
      <c r="AT2087" s="153" t="s">
        <v>384</v>
      </c>
      <c r="AU2087" s="153" t="s">
        <v>83</v>
      </c>
      <c r="AV2087" s="12" t="s">
        <v>85</v>
      </c>
      <c r="AW2087" s="12" t="s">
        <v>32</v>
      </c>
      <c r="AX2087" s="12" t="s">
        <v>76</v>
      </c>
      <c r="AY2087" s="153" t="s">
        <v>375</v>
      </c>
    </row>
    <row r="2088" spans="2:65" s="12" customFormat="1" ht="11.25" x14ac:dyDescent="0.2">
      <c r="B2088" s="151"/>
      <c r="D2088" s="152" t="s">
        <v>384</v>
      </c>
      <c r="E2088" s="153" t="s">
        <v>1</v>
      </c>
      <c r="F2088" s="154" t="s">
        <v>435</v>
      </c>
      <c r="H2088" s="155">
        <v>10</v>
      </c>
      <c r="I2088" s="156"/>
      <c r="L2088" s="151"/>
      <c r="M2088" s="157"/>
      <c r="T2088" s="158"/>
      <c r="AT2088" s="153" t="s">
        <v>384</v>
      </c>
      <c r="AU2088" s="153" t="s">
        <v>83</v>
      </c>
      <c r="AV2088" s="12" t="s">
        <v>85</v>
      </c>
      <c r="AW2088" s="12" t="s">
        <v>32</v>
      </c>
      <c r="AX2088" s="12" t="s">
        <v>76</v>
      </c>
      <c r="AY2088" s="153" t="s">
        <v>375</v>
      </c>
    </row>
    <row r="2089" spans="2:65" s="13" customFormat="1" ht="11.25" x14ac:dyDescent="0.2">
      <c r="B2089" s="159"/>
      <c r="D2089" s="152" t="s">
        <v>384</v>
      </c>
      <c r="E2089" s="160" t="s">
        <v>1</v>
      </c>
      <c r="F2089" s="161" t="s">
        <v>387</v>
      </c>
      <c r="H2089" s="162">
        <v>160</v>
      </c>
      <c r="I2089" s="163"/>
      <c r="L2089" s="159"/>
      <c r="M2089" s="164"/>
      <c r="T2089" s="165"/>
      <c r="AT2089" s="160" t="s">
        <v>384</v>
      </c>
      <c r="AU2089" s="160" t="s">
        <v>83</v>
      </c>
      <c r="AV2089" s="13" t="s">
        <v>382</v>
      </c>
      <c r="AW2089" s="13" t="s">
        <v>32</v>
      </c>
      <c r="AX2089" s="13" t="s">
        <v>83</v>
      </c>
      <c r="AY2089" s="160" t="s">
        <v>375</v>
      </c>
    </row>
    <row r="2090" spans="2:65" s="14" customFormat="1" ht="11.25" x14ac:dyDescent="0.2">
      <c r="B2090" s="166"/>
      <c r="D2090" s="152" t="s">
        <v>384</v>
      </c>
      <c r="E2090" s="167" t="s">
        <v>1</v>
      </c>
      <c r="F2090" s="168" t="s">
        <v>6189</v>
      </c>
      <c r="H2090" s="167" t="s">
        <v>1</v>
      </c>
      <c r="I2090" s="169"/>
      <c r="L2090" s="166"/>
      <c r="M2090" s="170"/>
      <c r="T2090" s="171"/>
      <c r="AT2090" s="167" t="s">
        <v>384</v>
      </c>
      <c r="AU2090" s="167" t="s">
        <v>83</v>
      </c>
      <c r="AV2090" s="14" t="s">
        <v>83</v>
      </c>
      <c r="AW2090" s="14" t="s">
        <v>32</v>
      </c>
      <c r="AX2090" s="14" t="s">
        <v>76</v>
      </c>
      <c r="AY2090" s="167" t="s">
        <v>375</v>
      </c>
    </row>
    <row r="2091" spans="2:65" s="1" customFormat="1" ht="16.5" customHeight="1" x14ac:dyDescent="0.2">
      <c r="B2091" s="32"/>
      <c r="C2091" s="179" t="s">
        <v>1940</v>
      </c>
      <c r="D2091" s="179" t="s">
        <v>657</v>
      </c>
      <c r="E2091" s="180" t="s">
        <v>3609</v>
      </c>
      <c r="F2091" s="181" t="s">
        <v>3610</v>
      </c>
      <c r="G2091" s="182" t="s">
        <v>631</v>
      </c>
      <c r="H2091" s="183">
        <v>53</v>
      </c>
      <c r="I2091" s="184"/>
      <c r="J2091" s="185">
        <f>ROUND(I2091*H2091,2)</f>
        <v>0</v>
      </c>
      <c r="K2091" s="181" t="s">
        <v>381</v>
      </c>
      <c r="L2091" s="186"/>
      <c r="M2091" s="187" t="s">
        <v>1</v>
      </c>
      <c r="N2091" s="188" t="s">
        <v>41</v>
      </c>
      <c r="P2091" s="147">
        <f>O2091*H2091</f>
        <v>0</v>
      </c>
      <c r="Q2091" s="147">
        <v>0</v>
      </c>
      <c r="R2091" s="147">
        <f>Q2091*H2091</f>
        <v>0</v>
      </c>
      <c r="S2091" s="147">
        <v>0</v>
      </c>
      <c r="T2091" s="148">
        <f>S2091*H2091</f>
        <v>0</v>
      </c>
      <c r="AR2091" s="149" t="s">
        <v>424</v>
      </c>
      <c r="AT2091" s="149" t="s">
        <v>657</v>
      </c>
      <c r="AU2091" s="149" t="s">
        <v>83</v>
      </c>
      <c r="AY2091" s="17" t="s">
        <v>375</v>
      </c>
      <c r="BE2091" s="150">
        <f>IF(N2091="základní",J2091,0)</f>
        <v>0</v>
      </c>
      <c r="BF2091" s="150">
        <f>IF(N2091="snížená",J2091,0)</f>
        <v>0</v>
      </c>
      <c r="BG2091" s="150">
        <f>IF(N2091="zákl. přenesená",J2091,0)</f>
        <v>0</v>
      </c>
      <c r="BH2091" s="150">
        <f>IF(N2091="sníž. přenesená",J2091,0)</f>
        <v>0</v>
      </c>
      <c r="BI2091" s="150">
        <f>IF(N2091="nulová",J2091,0)</f>
        <v>0</v>
      </c>
      <c r="BJ2091" s="17" t="s">
        <v>83</v>
      </c>
      <c r="BK2091" s="150">
        <f>ROUND(I2091*H2091,2)</f>
        <v>0</v>
      </c>
      <c r="BL2091" s="17" t="s">
        <v>382</v>
      </c>
      <c r="BM2091" s="149" t="s">
        <v>6327</v>
      </c>
    </row>
    <row r="2092" spans="2:65" s="12" customFormat="1" ht="11.25" x14ac:dyDescent="0.2">
      <c r="B2092" s="151"/>
      <c r="D2092" s="152" t="s">
        <v>384</v>
      </c>
      <c r="E2092" s="153" t="s">
        <v>1</v>
      </c>
      <c r="F2092" s="154" t="s">
        <v>545</v>
      </c>
      <c r="H2092" s="155">
        <v>23</v>
      </c>
      <c r="I2092" s="156"/>
      <c r="L2092" s="151"/>
      <c r="M2092" s="157"/>
      <c r="T2092" s="158"/>
      <c r="AT2092" s="153" t="s">
        <v>384</v>
      </c>
      <c r="AU2092" s="153" t="s">
        <v>83</v>
      </c>
      <c r="AV2092" s="12" t="s">
        <v>85</v>
      </c>
      <c r="AW2092" s="12" t="s">
        <v>32</v>
      </c>
      <c r="AX2092" s="12" t="s">
        <v>76</v>
      </c>
      <c r="AY2092" s="153" t="s">
        <v>375</v>
      </c>
    </row>
    <row r="2093" spans="2:65" s="12" customFormat="1" ht="11.25" x14ac:dyDescent="0.2">
      <c r="B2093" s="151"/>
      <c r="D2093" s="152" t="s">
        <v>384</v>
      </c>
      <c r="E2093" s="153" t="s">
        <v>1</v>
      </c>
      <c r="F2093" s="154" t="s">
        <v>554</v>
      </c>
      <c r="H2093" s="155">
        <v>25</v>
      </c>
      <c r="I2093" s="156"/>
      <c r="L2093" s="151"/>
      <c r="M2093" s="157"/>
      <c r="T2093" s="158"/>
      <c r="AT2093" s="153" t="s">
        <v>384</v>
      </c>
      <c r="AU2093" s="153" t="s">
        <v>83</v>
      </c>
      <c r="AV2093" s="12" t="s">
        <v>85</v>
      </c>
      <c r="AW2093" s="12" t="s">
        <v>32</v>
      </c>
      <c r="AX2093" s="12" t="s">
        <v>76</v>
      </c>
      <c r="AY2093" s="153" t="s">
        <v>375</v>
      </c>
    </row>
    <row r="2094" spans="2:65" s="12" customFormat="1" ht="11.25" x14ac:dyDescent="0.2">
      <c r="B2094" s="151"/>
      <c r="D2094" s="152" t="s">
        <v>384</v>
      </c>
      <c r="E2094" s="153" t="s">
        <v>1</v>
      </c>
      <c r="F2094" s="154" t="s">
        <v>404</v>
      </c>
      <c r="H2094" s="155">
        <v>5</v>
      </c>
      <c r="I2094" s="156"/>
      <c r="L2094" s="151"/>
      <c r="M2094" s="157"/>
      <c r="T2094" s="158"/>
      <c r="AT2094" s="153" t="s">
        <v>384</v>
      </c>
      <c r="AU2094" s="153" t="s">
        <v>83</v>
      </c>
      <c r="AV2094" s="12" t="s">
        <v>85</v>
      </c>
      <c r="AW2094" s="12" t="s">
        <v>32</v>
      </c>
      <c r="AX2094" s="12" t="s">
        <v>76</v>
      </c>
      <c r="AY2094" s="153" t="s">
        <v>375</v>
      </c>
    </row>
    <row r="2095" spans="2:65" s="13" customFormat="1" ht="11.25" x14ac:dyDescent="0.2">
      <c r="B2095" s="159"/>
      <c r="D2095" s="152" t="s">
        <v>384</v>
      </c>
      <c r="E2095" s="160" t="s">
        <v>1</v>
      </c>
      <c r="F2095" s="161" t="s">
        <v>387</v>
      </c>
      <c r="H2095" s="162">
        <v>53</v>
      </c>
      <c r="I2095" s="163"/>
      <c r="L2095" s="159"/>
      <c r="M2095" s="164"/>
      <c r="T2095" s="165"/>
      <c r="AT2095" s="160" t="s">
        <v>384</v>
      </c>
      <c r="AU2095" s="160" t="s">
        <v>83</v>
      </c>
      <c r="AV2095" s="13" t="s">
        <v>382</v>
      </c>
      <c r="AW2095" s="13" t="s">
        <v>32</v>
      </c>
      <c r="AX2095" s="13" t="s">
        <v>83</v>
      </c>
      <c r="AY2095" s="160" t="s">
        <v>375</v>
      </c>
    </row>
    <row r="2096" spans="2:65" s="14" customFormat="1" ht="11.25" x14ac:dyDescent="0.2">
      <c r="B2096" s="166"/>
      <c r="D2096" s="152" t="s">
        <v>384</v>
      </c>
      <c r="E2096" s="167" t="s">
        <v>1</v>
      </c>
      <c r="F2096" s="168" t="s">
        <v>6189</v>
      </c>
      <c r="H2096" s="167" t="s">
        <v>1</v>
      </c>
      <c r="I2096" s="169"/>
      <c r="L2096" s="166"/>
      <c r="M2096" s="170"/>
      <c r="T2096" s="171"/>
      <c r="AT2096" s="167" t="s">
        <v>384</v>
      </c>
      <c r="AU2096" s="167" t="s">
        <v>83</v>
      </c>
      <c r="AV2096" s="14" t="s">
        <v>83</v>
      </c>
      <c r="AW2096" s="14" t="s">
        <v>32</v>
      </c>
      <c r="AX2096" s="14" t="s">
        <v>76</v>
      </c>
      <c r="AY2096" s="167" t="s">
        <v>375</v>
      </c>
    </row>
    <row r="2097" spans="2:65" s="1" customFormat="1" ht="16.5" customHeight="1" x14ac:dyDescent="0.2">
      <c r="B2097" s="32"/>
      <c r="C2097" s="179" t="s">
        <v>1945</v>
      </c>
      <c r="D2097" s="179" t="s">
        <v>657</v>
      </c>
      <c r="E2097" s="180" t="s">
        <v>3612</v>
      </c>
      <c r="F2097" s="181" t="s">
        <v>3613</v>
      </c>
      <c r="G2097" s="182" t="s">
        <v>631</v>
      </c>
      <c r="H2097" s="183">
        <v>21</v>
      </c>
      <c r="I2097" s="184"/>
      <c r="J2097" s="185">
        <f>ROUND(I2097*H2097,2)</f>
        <v>0</v>
      </c>
      <c r="K2097" s="181" t="s">
        <v>381</v>
      </c>
      <c r="L2097" s="186"/>
      <c r="M2097" s="187" t="s">
        <v>1</v>
      </c>
      <c r="N2097" s="188" t="s">
        <v>41</v>
      </c>
      <c r="P2097" s="147">
        <f>O2097*H2097</f>
        <v>0</v>
      </c>
      <c r="Q2097" s="147">
        <v>0</v>
      </c>
      <c r="R2097" s="147">
        <f>Q2097*H2097</f>
        <v>0</v>
      </c>
      <c r="S2097" s="147">
        <v>0</v>
      </c>
      <c r="T2097" s="148">
        <f>S2097*H2097</f>
        <v>0</v>
      </c>
      <c r="AR2097" s="149" t="s">
        <v>424</v>
      </c>
      <c r="AT2097" s="149" t="s">
        <v>657</v>
      </c>
      <c r="AU2097" s="149" t="s">
        <v>83</v>
      </c>
      <c r="AY2097" s="17" t="s">
        <v>375</v>
      </c>
      <c r="BE2097" s="150">
        <f>IF(N2097="základní",J2097,0)</f>
        <v>0</v>
      </c>
      <c r="BF2097" s="150">
        <f>IF(N2097="snížená",J2097,0)</f>
        <v>0</v>
      </c>
      <c r="BG2097" s="150">
        <f>IF(N2097="zákl. přenesená",J2097,0)</f>
        <v>0</v>
      </c>
      <c r="BH2097" s="150">
        <f>IF(N2097="sníž. přenesená",J2097,0)</f>
        <v>0</v>
      </c>
      <c r="BI2097" s="150">
        <f>IF(N2097="nulová",J2097,0)</f>
        <v>0</v>
      </c>
      <c r="BJ2097" s="17" t="s">
        <v>83</v>
      </c>
      <c r="BK2097" s="150">
        <f>ROUND(I2097*H2097,2)</f>
        <v>0</v>
      </c>
      <c r="BL2097" s="17" t="s">
        <v>382</v>
      </c>
      <c r="BM2097" s="149" t="s">
        <v>6328</v>
      </c>
    </row>
    <row r="2098" spans="2:65" s="12" customFormat="1" ht="11.25" x14ac:dyDescent="0.2">
      <c r="B2098" s="151"/>
      <c r="D2098" s="152" t="s">
        <v>384</v>
      </c>
      <c r="E2098" s="153" t="s">
        <v>1</v>
      </c>
      <c r="F2098" s="154" t="s">
        <v>85</v>
      </c>
      <c r="H2098" s="155">
        <v>2</v>
      </c>
      <c r="I2098" s="156"/>
      <c r="L2098" s="151"/>
      <c r="M2098" s="157"/>
      <c r="T2098" s="158"/>
      <c r="AT2098" s="153" t="s">
        <v>384</v>
      </c>
      <c r="AU2098" s="153" t="s">
        <v>83</v>
      </c>
      <c r="AV2098" s="12" t="s">
        <v>85</v>
      </c>
      <c r="AW2098" s="12" t="s">
        <v>32</v>
      </c>
      <c r="AX2098" s="12" t="s">
        <v>76</v>
      </c>
      <c r="AY2098" s="153" t="s">
        <v>375</v>
      </c>
    </row>
    <row r="2099" spans="2:65" s="12" customFormat="1" ht="11.25" x14ac:dyDescent="0.2">
      <c r="B2099" s="151"/>
      <c r="D2099" s="152" t="s">
        <v>384</v>
      </c>
      <c r="E2099" s="153" t="s">
        <v>1</v>
      </c>
      <c r="F2099" s="154" t="s">
        <v>85</v>
      </c>
      <c r="H2099" s="155">
        <v>2</v>
      </c>
      <c r="I2099" s="156"/>
      <c r="L2099" s="151"/>
      <c r="M2099" s="157"/>
      <c r="T2099" s="158"/>
      <c r="AT2099" s="153" t="s">
        <v>384</v>
      </c>
      <c r="AU2099" s="153" t="s">
        <v>83</v>
      </c>
      <c r="AV2099" s="12" t="s">
        <v>85</v>
      </c>
      <c r="AW2099" s="12" t="s">
        <v>32</v>
      </c>
      <c r="AX2099" s="12" t="s">
        <v>76</v>
      </c>
      <c r="AY2099" s="153" t="s">
        <v>375</v>
      </c>
    </row>
    <row r="2100" spans="2:65" s="12" customFormat="1" ht="11.25" x14ac:dyDescent="0.2">
      <c r="B2100" s="151"/>
      <c r="D2100" s="152" t="s">
        <v>384</v>
      </c>
      <c r="E2100" s="153" t="s">
        <v>1</v>
      </c>
      <c r="F2100" s="154" t="s">
        <v>85</v>
      </c>
      <c r="H2100" s="155">
        <v>2</v>
      </c>
      <c r="I2100" s="156"/>
      <c r="L2100" s="151"/>
      <c r="M2100" s="157"/>
      <c r="T2100" s="158"/>
      <c r="AT2100" s="153" t="s">
        <v>384</v>
      </c>
      <c r="AU2100" s="153" t="s">
        <v>83</v>
      </c>
      <c r="AV2100" s="12" t="s">
        <v>85</v>
      </c>
      <c r="AW2100" s="12" t="s">
        <v>32</v>
      </c>
      <c r="AX2100" s="12" t="s">
        <v>76</v>
      </c>
      <c r="AY2100" s="153" t="s">
        <v>375</v>
      </c>
    </row>
    <row r="2101" spans="2:65" s="12" customFormat="1" ht="11.25" x14ac:dyDescent="0.2">
      <c r="B2101" s="151"/>
      <c r="D2101" s="152" t="s">
        <v>384</v>
      </c>
      <c r="E2101" s="153" t="s">
        <v>1</v>
      </c>
      <c r="F2101" s="154" t="s">
        <v>85</v>
      </c>
      <c r="H2101" s="155">
        <v>2</v>
      </c>
      <c r="I2101" s="156"/>
      <c r="L2101" s="151"/>
      <c r="M2101" s="157"/>
      <c r="T2101" s="158"/>
      <c r="AT2101" s="153" t="s">
        <v>384</v>
      </c>
      <c r="AU2101" s="153" t="s">
        <v>83</v>
      </c>
      <c r="AV2101" s="12" t="s">
        <v>85</v>
      </c>
      <c r="AW2101" s="12" t="s">
        <v>32</v>
      </c>
      <c r="AX2101" s="12" t="s">
        <v>76</v>
      </c>
      <c r="AY2101" s="153" t="s">
        <v>375</v>
      </c>
    </row>
    <row r="2102" spans="2:65" s="12" customFormat="1" ht="11.25" x14ac:dyDescent="0.2">
      <c r="B2102" s="151"/>
      <c r="D2102" s="152" t="s">
        <v>384</v>
      </c>
      <c r="E2102" s="153" t="s">
        <v>1</v>
      </c>
      <c r="F2102" s="154" t="s">
        <v>404</v>
      </c>
      <c r="H2102" s="155">
        <v>5</v>
      </c>
      <c r="I2102" s="156"/>
      <c r="L2102" s="151"/>
      <c r="M2102" s="157"/>
      <c r="T2102" s="158"/>
      <c r="AT2102" s="153" t="s">
        <v>384</v>
      </c>
      <c r="AU2102" s="153" t="s">
        <v>83</v>
      </c>
      <c r="AV2102" s="12" t="s">
        <v>85</v>
      </c>
      <c r="AW2102" s="12" t="s">
        <v>32</v>
      </c>
      <c r="AX2102" s="12" t="s">
        <v>76</v>
      </c>
      <c r="AY2102" s="153" t="s">
        <v>375</v>
      </c>
    </row>
    <row r="2103" spans="2:65" s="12" customFormat="1" ht="11.25" x14ac:dyDescent="0.2">
      <c r="B2103" s="151"/>
      <c r="D2103" s="152" t="s">
        <v>384</v>
      </c>
      <c r="E2103" s="153" t="s">
        <v>1</v>
      </c>
      <c r="F2103" s="154" t="s">
        <v>93</v>
      </c>
      <c r="H2103" s="155">
        <v>3</v>
      </c>
      <c r="I2103" s="156"/>
      <c r="L2103" s="151"/>
      <c r="M2103" s="157"/>
      <c r="T2103" s="158"/>
      <c r="AT2103" s="153" t="s">
        <v>384</v>
      </c>
      <c r="AU2103" s="153" t="s">
        <v>83</v>
      </c>
      <c r="AV2103" s="12" t="s">
        <v>85</v>
      </c>
      <c r="AW2103" s="12" t="s">
        <v>32</v>
      </c>
      <c r="AX2103" s="12" t="s">
        <v>76</v>
      </c>
      <c r="AY2103" s="153" t="s">
        <v>375</v>
      </c>
    </row>
    <row r="2104" spans="2:65" s="12" customFormat="1" ht="11.25" x14ac:dyDescent="0.2">
      <c r="B2104" s="151"/>
      <c r="D2104" s="152" t="s">
        <v>384</v>
      </c>
      <c r="E2104" s="153" t="s">
        <v>1</v>
      </c>
      <c r="F2104" s="154" t="s">
        <v>382</v>
      </c>
      <c r="H2104" s="155">
        <v>4</v>
      </c>
      <c r="I2104" s="156"/>
      <c r="L2104" s="151"/>
      <c r="M2104" s="157"/>
      <c r="T2104" s="158"/>
      <c r="AT2104" s="153" t="s">
        <v>384</v>
      </c>
      <c r="AU2104" s="153" t="s">
        <v>83</v>
      </c>
      <c r="AV2104" s="12" t="s">
        <v>85</v>
      </c>
      <c r="AW2104" s="12" t="s">
        <v>32</v>
      </c>
      <c r="AX2104" s="12" t="s">
        <v>76</v>
      </c>
      <c r="AY2104" s="153" t="s">
        <v>375</v>
      </c>
    </row>
    <row r="2105" spans="2:65" s="12" customFormat="1" ht="11.25" x14ac:dyDescent="0.2">
      <c r="B2105" s="151"/>
      <c r="D2105" s="152" t="s">
        <v>384</v>
      </c>
      <c r="E2105" s="153" t="s">
        <v>1</v>
      </c>
      <c r="F2105" s="154" t="s">
        <v>83</v>
      </c>
      <c r="H2105" s="155">
        <v>1</v>
      </c>
      <c r="I2105" s="156"/>
      <c r="L2105" s="151"/>
      <c r="M2105" s="157"/>
      <c r="T2105" s="158"/>
      <c r="AT2105" s="153" t="s">
        <v>384</v>
      </c>
      <c r="AU2105" s="153" t="s">
        <v>83</v>
      </c>
      <c r="AV2105" s="12" t="s">
        <v>85</v>
      </c>
      <c r="AW2105" s="12" t="s">
        <v>32</v>
      </c>
      <c r="AX2105" s="12" t="s">
        <v>76</v>
      </c>
      <c r="AY2105" s="153" t="s">
        <v>375</v>
      </c>
    </row>
    <row r="2106" spans="2:65" s="13" customFormat="1" ht="11.25" x14ac:dyDescent="0.2">
      <c r="B2106" s="159"/>
      <c r="D2106" s="152" t="s">
        <v>384</v>
      </c>
      <c r="E2106" s="160" t="s">
        <v>1</v>
      </c>
      <c r="F2106" s="161" t="s">
        <v>387</v>
      </c>
      <c r="H2106" s="162">
        <v>21</v>
      </c>
      <c r="I2106" s="163"/>
      <c r="L2106" s="159"/>
      <c r="M2106" s="164"/>
      <c r="T2106" s="165"/>
      <c r="AT2106" s="160" t="s">
        <v>384</v>
      </c>
      <c r="AU2106" s="160" t="s">
        <v>83</v>
      </c>
      <c r="AV2106" s="13" t="s">
        <v>382</v>
      </c>
      <c r="AW2106" s="13" t="s">
        <v>32</v>
      </c>
      <c r="AX2106" s="13" t="s">
        <v>83</v>
      </c>
      <c r="AY2106" s="160" t="s">
        <v>375</v>
      </c>
    </row>
    <row r="2107" spans="2:65" s="14" customFormat="1" ht="11.25" x14ac:dyDescent="0.2">
      <c r="B2107" s="166"/>
      <c r="D2107" s="152" t="s">
        <v>384</v>
      </c>
      <c r="E2107" s="167" t="s">
        <v>1</v>
      </c>
      <c r="F2107" s="168" t="s">
        <v>6189</v>
      </c>
      <c r="H2107" s="167" t="s">
        <v>1</v>
      </c>
      <c r="I2107" s="169"/>
      <c r="L2107" s="166"/>
      <c r="M2107" s="170"/>
      <c r="T2107" s="171"/>
      <c r="AT2107" s="167" t="s">
        <v>384</v>
      </c>
      <c r="AU2107" s="167" t="s">
        <v>83</v>
      </c>
      <c r="AV2107" s="14" t="s">
        <v>83</v>
      </c>
      <c r="AW2107" s="14" t="s">
        <v>32</v>
      </c>
      <c r="AX2107" s="14" t="s">
        <v>76</v>
      </c>
      <c r="AY2107" s="167" t="s">
        <v>375</v>
      </c>
    </row>
    <row r="2108" spans="2:65" s="1" customFormat="1" ht="24.2" customHeight="1" x14ac:dyDescent="0.2">
      <c r="B2108" s="32"/>
      <c r="C2108" s="179" t="s">
        <v>1951</v>
      </c>
      <c r="D2108" s="179" t="s">
        <v>657</v>
      </c>
      <c r="E2108" s="180" t="s">
        <v>6329</v>
      </c>
      <c r="F2108" s="181" t="s">
        <v>6330</v>
      </c>
      <c r="G2108" s="182" t="s">
        <v>631</v>
      </c>
      <c r="H2108" s="183">
        <v>3</v>
      </c>
      <c r="I2108" s="184"/>
      <c r="J2108" s="185">
        <f>ROUND(I2108*H2108,2)</f>
        <v>0</v>
      </c>
      <c r="K2108" s="181" t="s">
        <v>381</v>
      </c>
      <c r="L2108" s="186"/>
      <c r="M2108" s="187" t="s">
        <v>1</v>
      </c>
      <c r="N2108" s="188" t="s">
        <v>41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424</v>
      </c>
      <c r="AT2108" s="149" t="s">
        <v>657</v>
      </c>
      <c r="AU2108" s="149" t="s">
        <v>83</v>
      </c>
      <c r="AY2108" s="17" t="s">
        <v>375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83</v>
      </c>
      <c r="BK2108" s="150">
        <f>ROUND(I2108*H2108,2)</f>
        <v>0</v>
      </c>
      <c r="BL2108" s="17" t="s">
        <v>382</v>
      </c>
      <c r="BM2108" s="149" t="s">
        <v>6331</v>
      </c>
    </row>
    <row r="2109" spans="2:65" s="12" customFormat="1" ht="11.25" x14ac:dyDescent="0.2">
      <c r="B2109" s="151"/>
      <c r="D2109" s="152" t="s">
        <v>384</v>
      </c>
      <c r="E2109" s="153" t="s">
        <v>1</v>
      </c>
      <c r="F2109" s="154" t="s">
        <v>83</v>
      </c>
      <c r="H2109" s="155">
        <v>1</v>
      </c>
      <c r="I2109" s="156"/>
      <c r="L2109" s="151"/>
      <c r="M2109" s="157"/>
      <c r="T2109" s="158"/>
      <c r="AT2109" s="153" t="s">
        <v>384</v>
      </c>
      <c r="AU2109" s="153" t="s">
        <v>83</v>
      </c>
      <c r="AV2109" s="12" t="s">
        <v>85</v>
      </c>
      <c r="AW2109" s="12" t="s">
        <v>32</v>
      </c>
      <c r="AX2109" s="12" t="s">
        <v>76</v>
      </c>
      <c r="AY2109" s="153" t="s">
        <v>375</v>
      </c>
    </row>
    <row r="2110" spans="2:65" s="12" customFormat="1" ht="11.25" x14ac:dyDescent="0.2">
      <c r="B2110" s="151"/>
      <c r="D2110" s="152" t="s">
        <v>384</v>
      </c>
      <c r="E2110" s="153" t="s">
        <v>1</v>
      </c>
      <c r="F2110" s="154" t="s">
        <v>83</v>
      </c>
      <c r="H2110" s="155">
        <v>1</v>
      </c>
      <c r="I2110" s="156"/>
      <c r="L2110" s="151"/>
      <c r="M2110" s="157"/>
      <c r="T2110" s="158"/>
      <c r="AT2110" s="153" t="s">
        <v>384</v>
      </c>
      <c r="AU2110" s="153" t="s">
        <v>83</v>
      </c>
      <c r="AV2110" s="12" t="s">
        <v>85</v>
      </c>
      <c r="AW2110" s="12" t="s">
        <v>32</v>
      </c>
      <c r="AX2110" s="12" t="s">
        <v>76</v>
      </c>
      <c r="AY2110" s="153" t="s">
        <v>375</v>
      </c>
    </row>
    <row r="2111" spans="2:65" s="12" customFormat="1" ht="11.25" x14ac:dyDescent="0.2">
      <c r="B2111" s="151"/>
      <c r="D2111" s="152" t="s">
        <v>384</v>
      </c>
      <c r="E2111" s="153" t="s">
        <v>1</v>
      </c>
      <c r="F2111" s="154" t="s">
        <v>83</v>
      </c>
      <c r="H2111" s="155">
        <v>1</v>
      </c>
      <c r="I2111" s="156"/>
      <c r="L2111" s="151"/>
      <c r="M2111" s="157"/>
      <c r="T2111" s="158"/>
      <c r="AT2111" s="153" t="s">
        <v>384</v>
      </c>
      <c r="AU2111" s="153" t="s">
        <v>83</v>
      </c>
      <c r="AV2111" s="12" t="s">
        <v>85</v>
      </c>
      <c r="AW2111" s="12" t="s">
        <v>32</v>
      </c>
      <c r="AX2111" s="12" t="s">
        <v>76</v>
      </c>
      <c r="AY2111" s="153" t="s">
        <v>375</v>
      </c>
    </row>
    <row r="2112" spans="2:65" s="13" customFormat="1" ht="11.25" x14ac:dyDescent="0.2">
      <c r="B2112" s="159"/>
      <c r="D2112" s="152" t="s">
        <v>384</v>
      </c>
      <c r="E2112" s="160" t="s">
        <v>1</v>
      </c>
      <c r="F2112" s="161" t="s">
        <v>387</v>
      </c>
      <c r="H2112" s="162">
        <v>3</v>
      </c>
      <c r="I2112" s="163"/>
      <c r="L2112" s="159"/>
      <c r="M2112" s="164"/>
      <c r="T2112" s="165"/>
      <c r="AT2112" s="160" t="s">
        <v>384</v>
      </c>
      <c r="AU2112" s="160" t="s">
        <v>83</v>
      </c>
      <c r="AV2112" s="13" t="s">
        <v>382</v>
      </c>
      <c r="AW2112" s="13" t="s">
        <v>32</v>
      </c>
      <c r="AX2112" s="13" t="s">
        <v>83</v>
      </c>
      <c r="AY2112" s="160" t="s">
        <v>375</v>
      </c>
    </row>
    <row r="2113" spans="2:65" s="14" customFormat="1" ht="11.25" x14ac:dyDescent="0.2">
      <c r="B2113" s="166"/>
      <c r="D2113" s="152" t="s">
        <v>384</v>
      </c>
      <c r="E2113" s="167" t="s">
        <v>1</v>
      </c>
      <c r="F2113" s="168" t="s">
        <v>6189</v>
      </c>
      <c r="H2113" s="167" t="s">
        <v>1</v>
      </c>
      <c r="I2113" s="169"/>
      <c r="L2113" s="166"/>
      <c r="M2113" s="170"/>
      <c r="T2113" s="171"/>
      <c r="AT2113" s="167" t="s">
        <v>384</v>
      </c>
      <c r="AU2113" s="167" t="s">
        <v>83</v>
      </c>
      <c r="AV2113" s="14" t="s">
        <v>83</v>
      </c>
      <c r="AW2113" s="14" t="s">
        <v>32</v>
      </c>
      <c r="AX2113" s="14" t="s">
        <v>76</v>
      </c>
      <c r="AY2113" s="167" t="s">
        <v>375</v>
      </c>
    </row>
    <row r="2114" spans="2:65" s="1" customFormat="1" ht="16.5" customHeight="1" x14ac:dyDescent="0.2">
      <c r="B2114" s="32"/>
      <c r="C2114" s="179" t="s">
        <v>1956</v>
      </c>
      <c r="D2114" s="179" t="s">
        <v>657</v>
      </c>
      <c r="E2114" s="180" t="s">
        <v>3616</v>
      </c>
      <c r="F2114" s="181" t="s">
        <v>3617</v>
      </c>
      <c r="G2114" s="182" t="s">
        <v>631</v>
      </c>
      <c r="H2114" s="183">
        <v>17</v>
      </c>
      <c r="I2114" s="184"/>
      <c r="J2114" s="185">
        <f>ROUND(I2114*H2114,2)</f>
        <v>0</v>
      </c>
      <c r="K2114" s="181" t="s">
        <v>381</v>
      </c>
      <c r="L2114" s="186"/>
      <c r="M2114" s="187" t="s">
        <v>1</v>
      </c>
      <c r="N2114" s="188" t="s">
        <v>41</v>
      </c>
      <c r="P2114" s="147">
        <f>O2114*H2114</f>
        <v>0</v>
      </c>
      <c r="Q2114" s="147">
        <v>0</v>
      </c>
      <c r="R2114" s="147">
        <f>Q2114*H2114</f>
        <v>0</v>
      </c>
      <c r="S2114" s="147">
        <v>0</v>
      </c>
      <c r="T2114" s="148">
        <f>S2114*H2114</f>
        <v>0</v>
      </c>
      <c r="AR2114" s="149" t="s">
        <v>424</v>
      </c>
      <c r="AT2114" s="149" t="s">
        <v>657</v>
      </c>
      <c r="AU2114" s="149" t="s">
        <v>83</v>
      </c>
      <c r="AY2114" s="17" t="s">
        <v>375</v>
      </c>
      <c r="BE2114" s="150">
        <f>IF(N2114="základní",J2114,0)</f>
        <v>0</v>
      </c>
      <c r="BF2114" s="150">
        <f>IF(N2114="snížená",J2114,0)</f>
        <v>0</v>
      </c>
      <c r="BG2114" s="150">
        <f>IF(N2114="zákl. přenesená",J2114,0)</f>
        <v>0</v>
      </c>
      <c r="BH2114" s="150">
        <f>IF(N2114="sníž. přenesená",J2114,0)</f>
        <v>0</v>
      </c>
      <c r="BI2114" s="150">
        <f>IF(N2114="nulová",J2114,0)</f>
        <v>0</v>
      </c>
      <c r="BJ2114" s="17" t="s">
        <v>83</v>
      </c>
      <c r="BK2114" s="150">
        <f>ROUND(I2114*H2114,2)</f>
        <v>0</v>
      </c>
      <c r="BL2114" s="17" t="s">
        <v>382</v>
      </c>
      <c r="BM2114" s="149" t="s">
        <v>6332</v>
      </c>
    </row>
    <row r="2115" spans="2:65" s="12" customFormat="1" ht="11.25" x14ac:dyDescent="0.2">
      <c r="B2115" s="151"/>
      <c r="D2115" s="152" t="s">
        <v>384</v>
      </c>
      <c r="E2115" s="153" t="s">
        <v>1</v>
      </c>
      <c r="F2115" s="154" t="s">
        <v>83</v>
      </c>
      <c r="H2115" s="155">
        <v>1</v>
      </c>
      <c r="I2115" s="156"/>
      <c r="L2115" s="151"/>
      <c r="M2115" s="157"/>
      <c r="T2115" s="158"/>
      <c r="AT2115" s="153" t="s">
        <v>384</v>
      </c>
      <c r="AU2115" s="153" t="s">
        <v>83</v>
      </c>
      <c r="AV2115" s="12" t="s">
        <v>85</v>
      </c>
      <c r="AW2115" s="12" t="s">
        <v>32</v>
      </c>
      <c r="AX2115" s="12" t="s">
        <v>76</v>
      </c>
      <c r="AY2115" s="153" t="s">
        <v>375</v>
      </c>
    </row>
    <row r="2116" spans="2:65" s="12" customFormat="1" ht="11.25" x14ac:dyDescent="0.2">
      <c r="B2116" s="151"/>
      <c r="D2116" s="152" t="s">
        <v>384</v>
      </c>
      <c r="E2116" s="153" t="s">
        <v>1</v>
      </c>
      <c r="F2116" s="154" t="s">
        <v>83</v>
      </c>
      <c r="H2116" s="155">
        <v>1</v>
      </c>
      <c r="I2116" s="156"/>
      <c r="L2116" s="151"/>
      <c r="M2116" s="157"/>
      <c r="T2116" s="158"/>
      <c r="AT2116" s="153" t="s">
        <v>384</v>
      </c>
      <c r="AU2116" s="153" t="s">
        <v>83</v>
      </c>
      <c r="AV2116" s="12" t="s">
        <v>85</v>
      </c>
      <c r="AW2116" s="12" t="s">
        <v>32</v>
      </c>
      <c r="AX2116" s="12" t="s">
        <v>76</v>
      </c>
      <c r="AY2116" s="153" t="s">
        <v>375</v>
      </c>
    </row>
    <row r="2117" spans="2:65" s="12" customFormat="1" ht="11.25" x14ac:dyDescent="0.2">
      <c r="B2117" s="151"/>
      <c r="D2117" s="152" t="s">
        <v>384</v>
      </c>
      <c r="E2117" s="153" t="s">
        <v>1</v>
      </c>
      <c r="F2117" s="154" t="s">
        <v>83</v>
      </c>
      <c r="H2117" s="155">
        <v>1</v>
      </c>
      <c r="I2117" s="156"/>
      <c r="L2117" s="151"/>
      <c r="M2117" s="157"/>
      <c r="T2117" s="158"/>
      <c r="AT2117" s="153" t="s">
        <v>384</v>
      </c>
      <c r="AU2117" s="153" t="s">
        <v>83</v>
      </c>
      <c r="AV2117" s="12" t="s">
        <v>85</v>
      </c>
      <c r="AW2117" s="12" t="s">
        <v>32</v>
      </c>
      <c r="AX2117" s="12" t="s">
        <v>76</v>
      </c>
      <c r="AY2117" s="153" t="s">
        <v>375</v>
      </c>
    </row>
    <row r="2118" spans="2:65" s="12" customFormat="1" ht="11.25" x14ac:dyDescent="0.2">
      <c r="B2118" s="151"/>
      <c r="D2118" s="152" t="s">
        <v>384</v>
      </c>
      <c r="E2118" s="153" t="s">
        <v>1</v>
      </c>
      <c r="F2118" s="154" t="s">
        <v>83</v>
      </c>
      <c r="H2118" s="155">
        <v>1</v>
      </c>
      <c r="I2118" s="156"/>
      <c r="L2118" s="151"/>
      <c r="M2118" s="157"/>
      <c r="T2118" s="158"/>
      <c r="AT2118" s="153" t="s">
        <v>384</v>
      </c>
      <c r="AU2118" s="153" t="s">
        <v>83</v>
      </c>
      <c r="AV2118" s="12" t="s">
        <v>85</v>
      </c>
      <c r="AW2118" s="12" t="s">
        <v>32</v>
      </c>
      <c r="AX2118" s="12" t="s">
        <v>76</v>
      </c>
      <c r="AY2118" s="153" t="s">
        <v>375</v>
      </c>
    </row>
    <row r="2119" spans="2:65" s="12" customFormat="1" ht="11.25" x14ac:dyDescent="0.2">
      <c r="B2119" s="151"/>
      <c r="D2119" s="152" t="s">
        <v>384</v>
      </c>
      <c r="E2119" s="153" t="s">
        <v>1</v>
      </c>
      <c r="F2119" s="154" t="s">
        <v>83</v>
      </c>
      <c r="H2119" s="155">
        <v>1</v>
      </c>
      <c r="I2119" s="156"/>
      <c r="L2119" s="151"/>
      <c r="M2119" s="157"/>
      <c r="T2119" s="158"/>
      <c r="AT2119" s="153" t="s">
        <v>384</v>
      </c>
      <c r="AU2119" s="153" t="s">
        <v>83</v>
      </c>
      <c r="AV2119" s="12" t="s">
        <v>85</v>
      </c>
      <c r="AW2119" s="12" t="s">
        <v>32</v>
      </c>
      <c r="AX2119" s="12" t="s">
        <v>76</v>
      </c>
      <c r="AY2119" s="153" t="s">
        <v>375</v>
      </c>
    </row>
    <row r="2120" spans="2:65" s="12" customFormat="1" ht="11.25" x14ac:dyDescent="0.2">
      <c r="B2120" s="151"/>
      <c r="D2120" s="152" t="s">
        <v>384</v>
      </c>
      <c r="E2120" s="153" t="s">
        <v>1</v>
      </c>
      <c r="F2120" s="154" t="s">
        <v>83</v>
      </c>
      <c r="H2120" s="155">
        <v>1</v>
      </c>
      <c r="I2120" s="156"/>
      <c r="L2120" s="151"/>
      <c r="M2120" s="157"/>
      <c r="T2120" s="158"/>
      <c r="AT2120" s="153" t="s">
        <v>384</v>
      </c>
      <c r="AU2120" s="153" t="s">
        <v>83</v>
      </c>
      <c r="AV2120" s="12" t="s">
        <v>85</v>
      </c>
      <c r="AW2120" s="12" t="s">
        <v>32</v>
      </c>
      <c r="AX2120" s="12" t="s">
        <v>76</v>
      </c>
      <c r="AY2120" s="153" t="s">
        <v>375</v>
      </c>
    </row>
    <row r="2121" spans="2:65" s="12" customFormat="1" ht="11.25" x14ac:dyDescent="0.2">
      <c r="B2121" s="151"/>
      <c r="D2121" s="152" t="s">
        <v>384</v>
      </c>
      <c r="E2121" s="153" t="s">
        <v>1</v>
      </c>
      <c r="F2121" s="154" t="s">
        <v>83</v>
      </c>
      <c r="H2121" s="155">
        <v>1</v>
      </c>
      <c r="I2121" s="156"/>
      <c r="L2121" s="151"/>
      <c r="M2121" s="157"/>
      <c r="T2121" s="158"/>
      <c r="AT2121" s="153" t="s">
        <v>384</v>
      </c>
      <c r="AU2121" s="153" t="s">
        <v>83</v>
      </c>
      <c r="AV2121" s="12" t="s">
        <v>85</v>
      </c>
      <c r="AW2121" s="12" t="s">
        <v>32</v>
      </c>
      <c r="AX2121" s="12" t="s">
        <v>76</v>
      </c>
      <c r="AY2121" s="153" t="s">
        <v>375</v>
      </c>
    </row>
    <row r="2122" spans="2:65" s="12" customFormat="1" ht="11.25" x14ac:dyDescent="0.2">
      <c r="B2122" s="151"/>
      <c r="D2122" s="152" t="s">
        <v>384</v>
      </c>
      <c r="E2122" s="153" t="s">
        <v>1</v>
      </c>
      <c r="F2122" s="154" t="s">
        <v>83</v>
      </c>
      <c r="H2122" s="155">
        <v>1</v>
      </c>
      <c r="I2122" s="156"/>
      <c r="L2122" s="151"/>
      <c r="M2122" s="157"/>
      <c r="T2122" s="158"/>
      <c r="AT2122" s="153" t="s">
        <v>384</v>
      </c>
      <c r="AU2122" s="153" t="s">
        <v>83</v>
      </c>
      <c r="AV2122" s="12" t="s">
        <v>85</v>
      </c>
      <c r="AW2122" s="12" t="s">
        <v>32</v>
      </c>
      <c r="AX2122" s="12" t="s">
        <v>76</v>
      </c>
      <c r="AY2122" s="153" t="s">
        <v>375</v>
      </c>
    </row>
    <row r="2123" spans="2:65" s="12" customFormat="1" ht="11.25" x14ac:dyDescent="0.2">
      <c r="B2123" s="151"/>
      <c r="D2123" s="152" t="s">
        <v>384</v>
      </c>
      <c r="E2123" s="153" t="s">
        <v>1</v>
      </c>
      <c r="F2123" s="154" t="s">
        <v>83</v>
      </c>
      <c r="H2123" s="155">
        <v>1</v>
      </c>
      <c r="I2123" s="156"/>
      <c r="L2123" s="151"/>
      <c r="M2123" s="157"/>
      <c r="T2123" s="158"/>
      <c r="AT2123" s="153" t="s">
        <v>384</v>
      </c>
      <c r="AU2123" s="153" t="s">
        <v>83</v>
      </c>
      <c r="AV2123" s="12" t="s">
        <v>85</v>
      </c>
      <c r="AW2123" s="12" t="s">
        <v>32</v>
      </c>
      <c r="AX2123" s="12" t="s">
        <v>76</v>
      </c>
      <c r="AY2123" s="153" t="s">
        <v>375</v>
      </c>
    </row>
    <row r="2124" spans="2:65" s="12" customFormat="1" ht="11.25" x14ac:dyDescent="0.2">
      <c r="B2124" s="151"/>
      <c r="D2124" s="152" t="s">
        <v>384</v>
      </c>
      <c r="E2124" s="153" t="s">
        <v>1</v>
      </c>
      <c r="F2124" s="154" t="s">
        <v>83</v>
      </c>
      <c r="H2124" s="155">
        <v>1</v>
      </c>
      <c r="I2124" s="156"/>
      <c r="L2124" s="151"/>
      <c r="M2124" s="157"/>
      <c r="T2124" s="158"/>
      <c r="AT2124" s="153" t="s">
        <v>384</v>
      </c>
      <c r="AU2124" s="153" t="s">
        <v>83</v>
      </c>
      <c r="AV2124" s="12" t="s">
        <v>85</v>
      </c>
      <c r="AW2124" s="12" t="s">
        <v>32</v>
      </c>
      <c r="AX2124" s="12" t="s">
        <v>76</v>
      </c>
      <c r="AY2124" s="153" t="s">
        <v>375</v>
      </c>
    </row>
    <row r="2125" spans="2:65" s="12" customFormat="1" ht="11.25" x14ac:dyDescent="0.2">
      <c r="B2125" s="151"/>
      <c r="D2125" s="152" t="s">
        <v>384</v>
      </c>
      <c r="E2125" s="153" t="s">
        <v>1</v>
      </c>
      <c r="F2125" s="154" t="s">
        <v>83</v>
      </c>
      <c r="H2125" s="155">
        <v>1</v>
      </c>
      <c r="I2125" s="156"/>
      <c r="L2125" s="151"/>
      <c r="M2125" s="157"/>
      <c r="T2125" s="158"/>
      <c r="AT2125" s="153" t="s">
        <v>384</v>
      </c>
      <c r="AU2125" s="153" t="s">
        <v>83</v>
      </c>
      <c r="AV2125" s="12" t="s">
        <v>85</v>
      </c>
      <c r="AW2125" s="12" t="s">
        <v>32</v>
      </c>
      <c r="AX2125" s="12" t="s">
        <v>76</v>
      </c>
      <c r="AY2125" s="153" t="s">
        <v>375</v>
      </c>
    </row>
    <row r="2126" spans="2:65" s="12" customFormat="1" ht="11.25" x14ac:dyDescent="0.2">
      <c r="B2126" s="151"/>
      <c r="D2126" s="152" t="s">
        <v>384</v>
      </c>
      <c r="E2126" s="153" t="s">
        <v>1</v>
      </c>
      <c r="F2126" s="154" t="s">
        <v>83</v>
      </c>
      <c r="H2126" s="155">
        <v>1</v>
      </c>
      <c r="I2126" s="156"/>
      <c r="L2126" s="151"/>
      <c r="M2126" s="157"/>
      <c r="T2126" s="158"/>
      <c r="AT2126" s="153" t="s">
        <v>384</v>
      </c>
      <c r="AU2126" s="153" t="s">
        <v>83</v>
      </c>
      <c r="AV2126" s="12" t="s">
        <v>85</v>
      </c>
      <c r="AW2126" s="12" t="s">
        <v>32</v>
      </c>
      <c r="AX2126" s="12" t="s">
        <v>76</v>
      </c>
      <c r="AY2126" s="153" t="s">
        <v>375</v>
      </c>
    </row>
    <row r="2127" spans="2:65" s="12" customFormat="1" ht="11.25" x14ac:dyDescent="0.2">
      <c r="B2127" s="151"/>
      <c r="D2127" s="152" t="s">
        <v>384</v>
      </c>
      <c r="E2127" s="153" t="s">
        <v>1</v>
      </c>
      <c r="F2127" s="154" t="s">
        <v>83</v>
      </c>
      <c r="H2127" s="155">
        <v>1</v>
      </c>
      <c r="I2127" s="156"/>
      <c r="L2127" s="151"/>
      <c r="M2127" s="157"/>
      <c r="T2127" s="158"/>
      <c r="AT2127" s="153" t="s">
        <v>384</v>
      </c>
      <c r="AU2127" s="153" t="s">
        <v>83</v>
      </c>
      <c r="AV2127" s="12" t="s">
        <v>85</v>
      </c>
      <c r="AW2127" s="12" t="s">
        <v>32</v>
      </c>
      <c r="AX2127" s="12" t="s">
        <v>76</v>
      </c>
      <c r="AY2127" s="153" t="s">
        <v>375</v>
      </c>
    </row>
    <row r="2128" spans="2:65" s="12" customFormat="1" ht="11.25" x14ac:dyDescent="0.2">
      <c r="B2128" s="151"/>
      <c r="D2128" s="152" t="s">
        <v>384</v>
      </c>
      <c r="E2128" s="153" t="s">
        <v>1</v>
      </c>
      <c r="F2128" s="154" t="s">
        <v>83</v>
      </c>
      <c r="H2128" s="155">
        <v>1</v>
      </c>
      <c r="I2128" s="156"/>
      <c r="L2128" s="151"/>
      <c r="M2128" s="157"/>
      <c r="T2128" s="158"/>
      <c r="AT2128" s="153" t="s">
        <v>384</v>
      </c>
      <c r="AU2128" s="153" t="s">
        <v>83</v>
      </c>
      <c r="AV2128" s="12" t="s">
        <v>85</v>
      </c>
      <c r="AW2128" s="12" t="s">
        <v>32</v>
      </c>
      <c r="AX2128" s="12" t="s">
        <v>76</v>
      </c>
      <c r="AY2128" s="153" t="s">
        <v>375</v>
      </c>
    </row>
    <row r="2129" spans="2:65" s="12" customFormat="1" ht="11.25" x14ac:dyDescent="0.2">
      <c r="B2129" s="151"/>
      <c r="D2129" s="152" t="s">
        <v>384</v>
      </c>
      <c r="E2129" s="153" t="s">
        <v>1</v>
      </c>
      <c r="F2129" s="154" t="s">
        <v>83</v>
      </c>
      <c r="H2129" s="155">
        <v>1</v>
      </c>
      <c r="I2129" s="156"/>
      <c r="L2129" s="151"/>
      <c r="M2129" s="157"/>
      <c r="T2129" s="158"/>
      <c r="AT2129" s="153" t="s">
        <v>384</v>
      </c>
      <c r="AU2129" s="153" t="s">
        <v>83</v>
      </c>
      <c r="AV2129" s="12" t="s">
        <v>85</v>
      </c>
      <c r="AW2129" s="12" t="s">
        <v>32</v>
      </c>
      <c r="AX2129" s="12" t="s">
        <v>76</v>
      </c>
      <c r="AY2129" s="153" t="s">
        <v>375</v>
      </c>
    </row>
    <row r="2130" spans="2:65" s="12" customFormat="1" ht="11.25" x14ac:dyDescent="0.2">
      <c r="B2130" s="151"/>
      <c r="D2130" s="152" t="s">
        <v>384</v>
      </c>
      <c r="E2130" s="153" t="s">
        <v>1</v>
      </c>
      <c r="F2130" s="154" t="s">
        <v>83</v>
      </c>
      <c r="H2130" s="155">
        <v>1</v>
      </c>
      <c r="I2130" s="156"/>
      <c r="L2130" s="151"/>
      <c r="M2130" s="157"/>
      <c r="T2130" s="158"/>
      <c r="AT2130" s="153" t="s">
        <v>384</v>
      </c>
      <c r="AU2130" s="153" t="s">
        <v>83</v>
      </c>
      <c r="AV2130" s="12" t="s">
        <v>85</v>
      </c>
      <c r="AW2130" s="12" t="s">
        <v>32</v>
      </c>
      <c r="AX2130" s="12" t="s">
        <v>76</v>
      </c>
      <c r="AY2130" s="153" t="s">
        <v>375</v>
      </c>
    </row>
    <row r="2131" spans="2:65" s="12" customFormat="1" ht="11.25" x14ac:dyDescent="0.2">
      <c r="B2131" s="151"/>
      <c r="D2131" s="152" t="s">
        <v>384</v>
      </c>
      <c r="E2131" s="153" t="s">
        <v>1</v>
      </c>
      <c r="F2131" s="154" t="s">
        <v>83</v>
      </c>
      <c r="H2131" s="155">
        <v>1</v>
      </c>
      <c r="I2131" s="156"/>
      <c r="L2131" s="151"/>
      <c r="M2131" s="157"/>
      <c r="T2131" s="158"/>
      <c r="AT2131" s="153" t="s">
        <v>384</v>
      </c>
      <c r="AU2131" s="153" t="s">
        <v>83</v>
      </c>
      <c r="AV2131" s="12" t="s">
        <v>85</v>
      </c>
      <c r="AW2131" s="12" t="s">
        <v>32</v>
      </c>
      <c r="AX2131" s="12" t="s">
        <v>76</v>
      </c>
      <c r="AY2131" s="153" t="s">
        <v>375</v>
      </c>
    </row>
    <row r="2132" spans="2:65" s="14" customFormat="1" ht="11.25" x14ac:dyDescent="0.2">
      <c r="B2132" s="166"/>
      <c r="D2132" s="152" t="s">
        <v>384</v>
      </c>
      <c r="E2132" s="167" t="s">
        <v>1</v>
      </c>
      <c r="F2132" s="168" t="s">
        <v>6189</v>
      </c>
      <c r="H2132" s="167" t="s">
        <v>1</v>
      </c>
      <c r="I2132" s="169"/>
      <c r="L2132" s="166"/>
      <c r="M2132" s="170"/>
      <c r="T2132" s="171"/>
      <c r="AT2132" s="167" t="s">
        <v>384</v>
      </c>
      <c r="AU2132" s="167" t="s">
        <v>83</v>
      </c>
      <c r="AV2132" s="14" t="s">
        <v>83</v>
      </c>
      <c r="AW2132" s="14" t="s">
        <v>32</v>
      </c>
      <c r="AX2132" s="14" t="s">
        <v>76</v>
      </c>
      <c r="AY2132" s="167" t="s">
        <v>375</v>
      </c>
    </row>
    <row r="2133" spans="2:65" s="13" customFormat="1" ht="11.25" x14ac:dyDescent="0.2">
      <c r="B2133" s="159"/>
      <c r="D2133" s="152" t="s">
        <v>384</v>
      </c>
      <c r="E2133" s="160" t="s">
        <v>1</v>
      </c>
      <c r="F2133" s="161" t="s">
        <v>387</v>
      </c>
      <c r="H2133" s="162">
        <v>17</v>
      </c>
      <c r="I2133" s="163"/>
      <c r="L2133" s="159"/>
      <c r="M2133" s="164"/>
      <c r="T2133" s="165"/>
      <c r="AT2133" s="160" t="s">
        <v>384</v>
      </c>
      <c r="AU2133" s="160" t="s">
        <v>83</v>
      </c>
      <c r="AV2133" s="13" t="s">
        <v>382</v>
      </c>
      <c r="AW2133" s="13" t="s">
        <v>32</v>
      </c>
      <c r="AX2133" s="13" t="s">
        <v>83</v>
      </c>
      <c r="AY2133" s="160" t="s">
        <v>375</v>
      </c>
    </row>
    <row r="2134" spans="2:65" s="1" customFormat="1" ht="24.2" customHeight="1" x14ac:dyDescent="0.2">
      <c r="B2134" s="32"/>
      <c r="C2134" s="179" t="s">
        <v>1961</v>
      </c>
      <c r="D2134" s="179" t="s">
        <v>657</v>
      </c>
      <c r="E2134" s="180" t="s">
        <v>3619</v>
      </c>
      <c r="F2134" s="181" t="s">
        <v>3620</v>
      </c>
      <c r="G2134" s="182" t="s">
        <v>631</v>
      </c>
      <c r="H2134" s="183">
        <v>16</v>
      </c>
      <c r="I2134" s="184"/>
      <c r="J2134" s="185">
        <f>ROUND(I2134*H2134,2)</f>
        <v>0</v>
      </c>
      <c r="K2134" s="181" t="s">
        <v>381</v>
      </c>
      <c r="L2134" s="186"/>
      <c r="M2134" s="187" t="s">
        <v>1</v>
      </c>
      <c r="N2134" s="188" t="s">
        <v>41</v>
      </c>
      <c r="P2134" s="147">
        <f>O2134*H2134</f>
        <v>0</v>
      </c>
      <c r="Q2134" s="147">
        <v>0</v>
      </c>
      <c r="R2134" s="147">
        <f>Q2134*H2134</f>
        <v>0</v>
      </c>
      <c r="S2134" s="147">
        <v>0</v>
      </c>
      <c r="T2134" s="148">
        <f>S2134*H2134</f>
        <v>0</v>
      </c>
      <c r="AR2134" s="149" t="s">
        <v>424</v>
      </c>
      <c r="AT2134" s="149" t="s">
        <v>657</v>
      </c>
      <c r="AU2134" s="149" t="s">
        <v>83</v>
      </c>
      <c r="AY2134" s="17" t="s">
        <v>375</v>
      </c>
      <c r="BE2134" s="150">
        <f>IF(N2134="základní",J2134,0)</f>
        <v>0</v>
      </c>
      <c r="BF2134" s="150">
        <f>IF(N2134="snížená",J2134,0)</f>
        <v>0</v>
      </c>
      <c r="BG2134" s="150">
        <f>IF(N2134="zákl. přenesená",J2134,0)</f>
        <v>0</v>
      </c>
      <c r="BH2134" s="150">
        <f>IF(N2134="sníž. přenesená",J2134,0)</f>
        <v>0</v>
      </c>
      <c r="BI2134" s="150">
        <f>IF(N2134="nulová",J2134,0)</f>
        <v>0</v>
      </c>
      <c r="BJ2134" s="17" t="s">
        <v>83</v>
      </c>
      <c r="BK2134" s="150">
        <f>ROUND(I2134*H2134,2)</f>
        <v>0</v>
      </c>
      <c r="BL2134" s="17" t="s">
        <v>382</v>
      </c>
      <c r="BM2134" s="149" t="s">
        <v>6333</v>
      </c>
    </row>
    <row r="2135" spans="2:65" s="12" customFormat="1" ht="11.25" x14ac:dyDescent="0.2">
      <c r="B2135" s="151"/>
      <c r="D2135" s="152" t="s">
        <v>384</v>
      </c>
      <c r="E2135" s="153" t="s">
        <v>1</v>
      </c>
      <c r="F2135" s="154" t="s">
        <v>85</v>
      </c>
      <c r="H2135" s="155">
        <v>2</v>
      </c>
      <c r="I2135" s="156"/>
      <c r="L2135" s="151"/>
      <c r="M2135" s="157"/>
      <c r="T2135" s="158"/>
      <c r="AT2135" s="153" t="s">
        <v>384</v>
      </c>
      <c r="AU2135" s="153" t="s">
        <v>83</v>
      </c>
      <c r="AV2135" s="12" t="s">
        <v>85</v>
      </c>
      <c r="AW2135" s="12" t="s">
        <v>32</v>
      </c>
      <c r="AX2135" s="12" t="s">
        <v>76</v>
      </c>
      <c r="AY2135" s="153" t="s">
        <v>375</v>
      </c>
    </row>
    <row r="2136" spans="2:65" s="12" customFormat="1" ht="11.25" x14ac:dyDescent="0.2">
      <c r="B2136" s="151"/>
      <c r="D2136" s="152" t="s">
        <v>384</v>
      </c>
      <c r="E2136" s="153" t="s">
        <v>1</v>
      </c>
      <c r="F2136" s="154" t="s">
        <v>85</v>
      </c>
      <c r="H2136" s="155">
        <v>2</v>
      </c>
      <c r="I2136" s="156"/>
      <c r="L2136" s="151"/>
      <c r="M2136" s="157"/>
      <c r="T2136" s="158"/>
      <c r="AT2136" s="153" t="s">
        <v>384</v>
      </c>
      <c r="AU2136" s="153" t="s">
        <v>83</v>
      </c>
      <c r="AV2136" s="12" t="s">
        <v>85</v>
      </c>
      <c r="AW2136" s="12" t="s">
        <v>32</v>
      </c>
      <c r="AX2136" s="12" t="s">
        <v>76</v>
      </c>
      <c r="AY2136" s="153" t="s">
        <v>375</v>
      </c>
    </row>
    <row r="2137" spans="2:65" s="12" customFormat="1" ht="11.25" x14ac:dyDescent="0.2">
      <c r="B2137" s="151"/>
      <c r="D2137" s="152" t="s">
        <v>384</v>
      </c>
      <c r="E2137" s="153" t="s">
        <v>1</v>
      </c>
      <c r="F2137" s="154" t="s">
        <v>404</v>
      </c>
      <c r="H2137" s="155">
        <v>5</v>
      </c>
      <c r="I2137" s="156"/>
      <c r="L2137" s="151"/>
      <c r="M2137" s="157"/>
      <c r="T2137" s="158"/>
      <c r="AT2137" s="153" t="s">
        <v>384</v>
      </c>
      <c r="AU2137" s="153" t="s">
        <v>83</v>
      </c>
      <c r="AV2137" s="12" t="s">
        <v>85</v>
      </c>
      <c r="AW2137" s="12" t="s">
        <v>32</v>
      </c>
      <c r="AX2137" s="12" t="s">
        <v>76</v>
      </c>
      <c r="AY2137" s="153" t="s">
        <v>375</v>
      </c>
    </row>
    <row r="2138" spans="2:65" s="12" customFormat="1" ht="11.25" x14ac:dyDescent="0.2">
      <c r="B2138" s="151"/>
      <c r="D2138" s="152" t="s">
        <v>384</v>
      </c>
      <c r="E2138" s="153" t="s">
        <v>1</v>
      </c>
      <c r="F2138" s="154" t="s">
        <v>85</v>
      </c>
      <c r="H2138" s="155">
        <v>2</v>
      </c>
      <c r="I2138" s="156"/>
      <c r="L2138" s="151"/>
      <c r="M2138" s="157"/>
      <c r="T2138" s="158"/>
      <c r="AT2138" s="153" t="s">
        <v>384</v>
      </c>
      <c r="AU2138" s="153" t="s">
        <v>83</v>
      </c>
      <c r="AV2138" s="12" t="s">
        <v>85</v>
      </c>
      <c r="AW2138" s="12" t="s">
        <v>32</v>
      </c>
      <c r="AX2138" s="12" t="s">
        <v>76</v>
      </c>
      <c r="AY2138" s="153" t="s">
        <v>375</v>
      </c>
    </row>
    <row r="2139" spans="2:65" s="12" customFormat="1" ht="11.25" x14ac:dyDescent="0.2">
      <c r="B2139" s="151"/>
      <c r="D2139" s="152" t="s">
        <v>384</v>
      </c>
      <c r="E2139" s="153" t="s">
        <v>1</v>
      </c>
      <c r="F2139" s="154" t="s">
        <v>382</v>
      </c>
      <c r="H2139" s="155">
        <v>4</v>
      </c>
      <c r="I2139" s="156"/>
      <c r="L2139" s="151"/>
      <c r="M2139" s="157"/>
      <c r="T2139" s="158"/>
      <c r="AT2139" s="153" t="s">
        <v>384</v>
      </c>
      <c r="AU2139" s="153" t="s">
        <v>83</v>
      </c>
      <c r="AV2139" s="12" t="s">
        <v>85</v>
      </c>
      <c r="AW2139" s="12" t="s">
        <v>32</v>
      </c>
      <c r="AX2139" s="12" t="s">
        <v>76</v>
      </c>
      <c r="AY2139" s="153" t="s">
        <v>375</v>
      </c>
    </row>
    <row r="2140" spans="2:65" s="12" customFormat="1" ht="11.25" x14ac:dyDescent="0.2">
      <c r="B2140" s="151"/>
      <c r="D2140" s="152" t="s">
        <v>384</v>
      </c>
      <c r="E2140" s="153" t="s">
        <v>1</v>
      </c>
      <c r="F2140" s="154" t="s">
        <v>83</v>
      </c>
      <c r="H2140" s="155">
        <v>1</v>
      </c>
      <c r="I2140" s="156"/>
      <c r="L2140" s="151"/>
      <c r="M2140" s="157"/>
      <c r="T2140" s="158"/>
      <c r="AT2140" s="153" t="s">
        <v>384</v>
      </c>
      <c r="AU2140" s="153" t="s">
        <v>83</v>
      </c>
      <c r="AV2140" s="12" t="s">
        <v>85</v>
      </c>
      <c r="AW2140" s="12" t="s">
        <v>32</v>
      </c>
      <c r="AX2140" s="12" t="s">
        <v>76</v>
      </c>
      <c r="AY2140" s="153" t="s">
        <v>375</v>
      </c>
    </row>
    <row r="2141" spans="2:65" s="13" customFormat="1" ht="11.25" x14ac:dyDescent="0.2">
      <c r="B2141" s="159"/>
      <c r="D2141" s="152" t="s">
        <v>384</v>
      </c>
      <c r="E2141" s="160" t="s">
        <v>1</v>
      </c>
      <c r="F2141" s="161" t="s">
        <v>387</v>
      </c>
      <c r="H2141" s="162">
        <v>16</v>
      </c>
      <c r="I2141" s="163"/>
      <c r="L2141" s="159"/>
      <c r="M2141" s="164"/>
      <c r="T2141" s="165"/>
      <c r="AT2141" s="160" t="s">
        <v>384</v>
      </c>
      <c r="AU2141" s="160" t="s">
        <v>83</v>
      </c>
      <c r="AV2141" s="13" t="s">
        <v>382</v>
      </c>
      <c r="AW2141" s="13" t="s">
        <v>32</v>
      </c>
      <c r="AX2141" s="13" t="s">
        <v>83</v>
      </c>
      <c r="AY2141" s="160" t="s">
        <v>375</v>
      </c>
    </row>
    <row r="2142" spans="2:65" s="14" customFormat="1" ht="11.25" x14ac:dyDescent="0.2">
      <c r="B2142" s="166"/>
      <c r="D2142" s="152" t="s">
        <v>384</v>
      </c>
      <c r="E2142" s="167" t="s">
        <v>1</v>
      </c>
      <c r="F2142" s="168" t="s">
        <v>6189</v>
      </c>
      <c r="H2142" s="167" t="s">
        <v>1</v>
      </c>
      <c r="I2142" s="169"/>
      <c r="L2142" s="166"/>
      <c r="M2142" s="170"/>
      <c r="T2142" s="171"/>
      <c r="AT2142" s="167" t="s">
        <v>384</v>
      </c>
      <c r="AU2142" s="167" t="s">
        <v>83</v>
      </c>
      <c r="AV2142" s="14" t="s">
        <v>83</v>
      </c>
      <c r="AW2142" s="14" t="s">
        <v>32</v>
      </c>
      <c r="AX2142" s="14" t="s">
        <v>76</v>
      </c>
      <c r="AY2142" s="167" t="s">
        <v>375</v>
      </c>
    </row>
    <row r="2143" spans="2:65" s="1" customFormat="1" ht="16.5" customHeight="1" x14ac:dyDescent="0.2">
      <c r="B2143" s="32"/>
      <c r="C2143" s="179" t="s">
        <v>1967</v>
      </c>
      <c r="D2143" s="179" t="s">
        <v>657</v>
      </c>
      <c r="E2143" s="180" t="s">
        <v>3622</v>
      </c>
      <c r="F2143" s="181" t="s">
        <v>3623</v>
      </c>
      <c r="G2143" s="182" t="s">
        <v>631</v>
      </c>
      <c r="H2143" s="183">
        <v>49</v>
      </c>
      <c r="I2143" s="184"/>
      <c r="J2143" s="185">
        <f>ROUND(I2143*H2143,2)</f>
        <v>0</v>
      </c>
      <c r="K2143" s="181" t="s">
        <v>381</v>
      </c>
      <c r="L2143" s="186"/>
      <c r="M2143" s="187" t="s">
        <v>1</v>
      </c>
      <c r="N2143" s="188" t="s">
        <v>41</v>
      </c>
      <c r="P2143" s="147">
        <f>O2143*H2143</f>
        <v>0</v>
      </c>
      <c r="Q2143" s="147">
        <v>0</v>
      </c>
      <c r="R2143" s="147">
        <f>Q2143*H2143</f>
        <v>0</v>
      </c>
      <c r="S2143" s="147">
        <v>0</v>
      </c>
      <c r="T2143" s="148">
        <f>S2143*H2143</f>
        <v>0</v>
      </c>
      <c r="AR2143" s="149" t="s">
        <v>424</v>
      </c>
      <c r="AT2143" s="149" t="s">
        <v>657</v>
      </c>
      <c r="AU2143" s="149" t="s">
        <v>83</v>
      </c>
      <c r="AY2143" s="17" t="s">
        <v>375</v>
      </c>
      <c r="BE2143" s="150">
        <f>IF(N2143="základní",J2143,0)</f>
        <v>0</v>
      </c>
      <c r="BF2143" s="150">
        <f>IF(N2143="snížená",J2143,0)</f>
        <v>0</v>
      </c>
      <c r="BG2143" s="150">
        <f>IF(N2143="zákl. přenesená",J2143,0)</f>
        <v>0</v>
      </c>
      <c r="BH2143" s="150">
        <f>IF(N2143="sníž. přenesená",J2143,0)</f>
        <v>0</v>
      </c>
      <c r="BI2143" s="150">
        <f>IF(N2143="nulová",J2143,0)</f>
        <v>0</v>
      </c>
      <c r="BJ2143" s="17" t="s">
        <v>83</v>
      </c>
      <c r="BK2143" s="150">
        <f>ROUND(I2143*H2143,2)</f>
        <v>0</v>
      </c>
      <c r="BL2143" s="17" t="s">
        <v>382</v>
      </c>
      <c r="BM2143" s="149" t="s">
        <v>6334</v>
      </c>
    </row>
    <row r="2144" spans="2:65" s="12" customFormat="1" ht="11.25" x14ac:dyDescent="0.2">
      <c r="B2144" s="151"/>
      <c r="D2144" s="152" t="s">
        <v>384</v>
      </c>
      <c r="E2144" s="153" t="s">
        <v>1</v>
      </c>
      <c r="F2144" s="154" t="s">
        <v>93</v>
      </c>
      <c r="H2144" s="155">
        <v>3</v>
      </c>
      <c r="I2144" s="156"/>
      <c r="L2144" s="151"/>
      <c r="M2144" s="157"/>
      <c r="T2144" s="158"/>
      <c r="AT2144" s="153" t="s">
        <v>384</v>
      </c>
      <c r="AU2144" s="153" t="s">
        <v>83</v>
      </c>
      <c r="AV2144" s="12" t="s">
        <v>85</v>
      </c>
      <c r="AW2144" s="12" t="s">
        <v>32</v>
      </c>
      <c r="AX2144" s="12" t="s">
        <v>76</v>
      </c>
      <c r="AY2144" s="153" t="s">
        <v>375</v>
      </c>
    </row>
    <row r="2145" spans="2:51" s="12" customFormat="1" ht="11.25" x14ac:dyDescent="0.2">
      <c r="B2145" s="151"/>
      <c r="D2145" s="152" t="s">
        <v>384</v>
      </c>
      <c r="E2145" s="153" t="s">
        <v>1</v>
      </c>
      <c r="F2145" s="154" t="s">
        <v>93</v>
      </c>
      <c r="H2145" s="155">
        <v>3</v>
      </c>
      <c r="I2145" s="156"/>
      <c r="L2145" s="151"/>
      <c r="M2145" s="157"/>
      <c r="T2145" s="158"/>
      <c r="AT2145" s="153" t="s">
        <v>384</v>
      </c>
      <c r="AU2145" s="153" t="s">
        <v>83</v>
      </c>
      <c r="AV2145" s="12" t="s">
        <v>85</v>
      </c>
      <c r="AW2145" s="12" t="s">
        <v>32</v>
      </c>
      <c r="AX2145" s="12" t="s">
        <v>76</v>
      </c>
      <c r="AY2145" s="153" t="s">
        <v>375</v>
      </c>
    </row>
    <row r="2146" spans="2:51" s="12" customFormat="1" ht="11.25" x14ac:dyDescent="0.2">
      <c r="B2146" s="151"/>
      <c r="D2146" s="152" t="s">
        <v>384</v>
      </c>
      <c r="E2146" s="153" t="s">
        <v>1</v>
      </c>
      <c r="F2146" s="154" t="s">
        <v>93</v>
      </c>
      <c r="H2146" s="155">
        <v>3</v>
      </c>
      <c r="I2146" s="156"/>
      <c r="L2146" s="151"/>
      <c r="M2146" s="157"/>
      <c r="T2146" s="158"/>
      <c r="AT2146" s="153" t="s">
        <v>384</v>
      </c>
      <c r="AU2146" s="153" t="s">
        <v>83</v>
      </c>
      <c r="AV2146" s="12" t="s">
        <v>85</v>
      </c>
      <c r="AW2146" s="12" t="s">
        <v>32</v>
      </c>
      <c r="AX2146" s="12" t="s">
        <v>76</v>
      </c>
      <c r="AY2146" s="153" t="s">
        <v>375</v>
      </c>
    </row>
    <row r="2147" spans="2:51" s="12" customFormat="1" ht="11.25" x14ac:dyDescent="0.2">
      <c r="B2147" s="151"/>
      <c r="D2147" s="152" t="s">
        <v>384</v>
      </c>
      <c r="E2147" s="153" t="s">
        <v>1</v>
      </c>
      <c r="F2147" s="154" t="s">
        <v>93</v>
      </c>
      <c r="H2147" s="155">
        <v>3</v>
      </c>
      <c r="I2147" s="156"/>
      <c r="L2147" s="151"/>
      <c r="M2147" s="157"/>
      <c r="T2147" s="158"/>
      <c r="AT2147" s="153" t="s">
        <v>384</v>
      </c>
      <c r="AU2147" s="153" t="s">
        <v>83</v>
      </c>
      <c r="AV2147" s="12" t="s">
        <v>85</v>
      </c>
      <c r="AW2147" s="12" t="s">
        <v>32</v>
      </c>
      <c r="AX2147" s="12" t="s">
        <v>76</v>
      </c>
      <c r="AY2147" s="153" t="s">
        <v>375</v>
      </c>
    </row>
    <row r="2148" spans="2:51" s="12" customFormat="1" ht="11.25" x14ac:dyDescent="0.2">
      <c r="B2148" s="151"/>
      <c r="D2148" s="152" t="s">
        <v>384</v>
      </c>
      <c r="E2148" s="153" t="s">
        <v>1</v>
      </c>
      <c r="F2148" s="154" t="s">
        <v>93</v>
      </c>
      <c r="H2148" s="155">
        <v>3</v>
      </c>
      <c r="I2148" s="156"/>
      <c r="L2148" s="151"/>
      <c r="M2148" s="157"/>
      <c r="T2148" s="158"/>
      <c r="AT2148" s="153" t="s">
        <v>384</v>
      </c>
      <c r="AU2148" s="153" t="s">
        <v>83</v>
      </c>
      <c r="AV2148" s="12" t="s">
        <v>85</v>
      </c>
      <c r="AW2148" s="12" t="s">
        <v>32</v>
      </c>
      <c r="AX2148" s="12" t="s">
        <v>76</v>
      </c>
      <c r="AY2148" s="153" t="s">
        <v>375</v>
      </c>
    </row>
    <row r="2149" spans="2:51" s="12" customFormat="1" ht="11.25" x14ac:dyDescent="0.2">
      <c r="B2149" s="151"/>
      <c r="D2149" s="152" t="s">
        <v>384</v>
      </c>
      <c r="E2149" s="153" t="s">
        <v>1</v>
      </c>
      <c r="F2149" s="154" t="s">
        <v>93</v>
      </c>
      <c r="H2149" s="155">
        <v>3</v>
      </c>
      <c r="I2149" s="156"/>
      <c r="L2149" s="151"/>
      <c r="M2149" s="157"/>
      <c r="T2149" s="158"/>
      <c r="AT2149" s="153" t="s">
        <v>384</v>
      </c>
      <c r="AU2149" s="153" t="s">
        <v>83</v>
      </c>
      <c r="AV2149" s="12" t="s">
        <v>85</v>
      </c>
      <c r="AW2149" s="12" t="s">
        <v>32</v>
      </c>
      <c r="AX2149" s="12" t="s">
        <v>76</v>
      </c>
      <c r="AY2149" s="153" t="s">
        <v>375</v>
      </c>
    </row>
    <row r="2150" spans="2:51" s="12" customFormat="1" ht="11.25" x14ac:dyDescent="0.2">
      <c r="B2150" s="151"/>
      <c r="D2150" s="152" t="s">
        <v>384</v>
      </c>
      <c r="E2150" s="153" t="s">
        <v>1</v>
      </c>
      <c r="F2150" s="154" t="s">
        <v>85</v>
      </c>
      <c r="H2150" s="155">
        <v>2</v>
      </c>
      <c r="I2150" s="156"/>
      <c r="L2150" s="151"/>
      <c r="M2150" s="157"/>
      <c r="T2150" s="158"/>
      <c r="AT2150" s="153" t="s">
        <v>384</v>
      </c>
      <c r="AU2150" s="153" t="s">
        <v>83</v>
      </c>
      <c r="AV2150" s="12" t="s">
        <v>85</v>
      </c>
      <c r="AW2150" s="12" t="s">
        <v>32</v>
      </c>
      <c r="AX2150" s="12" t="s">
        <v>76</v>
      </c>
      <c r="AY2150" s="153" t="s">
        <v>375</v>
      </c>
    </row>
    <row r="2151" spans="2:51" s="12" customFormat="1" ht="11.25" x14ac:dyDescent="0.2">
      <c r="B2151" s="151"/>
      <c r="D2151" s="152" t="s">
        <v>384</v>
      </c>
      <c r="E2151" s="153" t="s">
        <v>1</v>
      </c>
      <c r="F2151" s="154" t="s">
        <v>85</v>
      </c>
      <c r="H2151" s="155">
        <v>2</v>
      </c>
      <c r="I2151" s="156"/>
      <c r="L2151" s="151"/>
      <c r="M2151" s="157"/>
      <c r="T2151" s="158"/>
      <c r="AT2151" s="153" t="s">
        <v>384</v>
      </c>
      <c r="AU2151" s="153" t="s">
        <v>83</v>
      </c>
      <c r="AV2151" s="12" t="s">
        <v>85</v>
      </c>
      <c r="AW2151" s="12" t="s">
        <v>32</v>
      </c>
      <c r="AX2151" s="12" t="s">
        <v>76</v>
      </c>
      <c r="AY2151" s="153" t="s">
        <v>375</v>
      </c>
    </row>
    <row r="2152" spans="2:51" s="12" customFormat="1" ht="11.25" x14ac:dyDescent="0.2">
      <c r="B2152" s="151"/>
      <c r="D2152" s="152" t="s">
        <v>384</v>
      </c>
      <c r="E2152" s="153" t="s">
        <v>1</v>
      </c>
      <c r="F2152" s="154" t="s">
        <v>85</v>
      </c>
      <c r="H2152" s="155">
        <v>2</v>
      </c>
      <c r="I2152" s="156"/>
      <c r="L2152" s="151"/>
      <c r="M2152" s="157"/>
      <c r="T2152" s="158"/>
      <c r="AT2152" s="153" t="s">
        <v>384</v>
      </c>
      <c r="AU2152" s="153" t="s">
        <v>83</v>
      </c>
      <c r="AV2152" s="12" t="s">
        <v>85</v>
      </c>
      <c r="AW2152" s="12" t="s">
        <v>32</v>
      </c>
      <c r="AX2152" s="12" t="s">
        <v>76</v>
      </c>
      <c r="AY2152" s="153" t="s">
        <v>375</v>
      </c>
    </row>
    <row r="2153" spans="2:51" s="12" customFormat="1" ht="11.25" x14ac:dyDescent="0.2">
      <c r="B2153" s="151"/>
      <c r="D2153" s="152" t="s">
        <v>384</v>
      </c>
      <c r="E2153" s="153" t="s">
        <v>1</v>
      </c>
      <c r="F2153" s="154" t="s">
        <v>85</v>
      </c>
      <c r="H2153" s="155">
        <v>2</v>
      </c>
      <c r="I2153" s="156"/>
      <c r="L2153" s="151"/>
      <c r="M2153" s="157"/>
      <c r="T2153" s="158"/>
      <c r="AT2153" s="153" t="s">
        <v>384</v>
      </c>
      <c r="AU2153" s="153" t="s">
        <v>83</v>
      </c>
      <c r="AV2153" s="12" t="s">
        <v>85</v>
      </c>
      <c r="AW2153" s="12" t="s">
        <v>32</v>
      </c>
      <c r="AX2153" s="12" t="s">
        <v>76</v>
      </c>
      <c r="AY2153" s="153" t="s">
        <v>375</v>
      </c>
    </row>
    <row r="2154" spans="2:51" s="12" customFormat="1" ht="11.25" x14ac:dyDescent="0.2">
      <c r="B2154" s="151"/>
      <c r="D2154" s="152" t="s">
        <v>384</v>
      </c>
      <c r="E2154" s="153" t="s">
        <v>1</v>
      </c>
      <c r="F2154" s="154" t="s">
        <v>85</v>
      </c>
      <c r="H2154" s="155">
        <v>2</v>
      </c>
      <c r="I2154" s="156"/>
      <c r="L2154" s="151"/>
      <c r="M2154" s="157"/>
      <c r="T2154" s="158"/>
      <c r="AT2154" s="153" t="s">
        <v>384</v>
      </c>
      <c r="AU2154" s="153" t="s">
        <v>83</v>
      </c>
      <c r="AV2154" s="12" t="s">
        <v>85</v>
      </c>
      <c r="AW2154" s="12" t="s">
        <v>32</v>
      </c>
      <c r="AX2154" s="12" t="s">
        <v>76</v>
      </c>
      <c r="AY2154" s="153" t="s">
        <v>375</v>
      </c>
    </row>
    <row r="2155" spans="2:51" s="12" customFormat="1" ht="11.25" x14ac:dyDescent="0.2">
      <c r="B2155" s="151"/>
      <c r="D2155" s="152" t="s">
        <v>384</v>
      </c>
      <c r="E2155" s="153" t="s">
        <v>1</v>
      </c>
      <c r="F2155" s="154" t="s">
        <v>85</v>
      </c>
      <c r="H2155" s="155">
        <v>2</v>
      </c>
      <c r="I2155" s="156"/>
      <c r="L2155" s="151"/>
      <c r="M2155" s="157"/>
      <c r="T2155" s="158"/>
      <c r="AT2155" s="153" t="s">
        <v>384</v>
      </c>
      <c r="AU2155" s="153" t="s">
        <v>83</v>
      </c>
      <c r="AV2155" s="12" t="s">
        <v>85</v>
      </c>
      <c r="AW2155" s="12" t="s">
        <v>32</v>
      </c>
      <c r="AX2155" s="12" t="s">
        <v>76</v>
      </c>
      <c r="AY2155" s="153" t="s">
        <v>375</v>
      </c>
    </row>
    <row r="2156" spans="2:51" s="12" customFormat="1" ht="11.25" x14ac:dyDescent="0.2">
      <c r="B2156" s="151"/>
      <c r="D2156" s="152" t="s">
        <v>384</v>
      </c>
      <c r="E2156" s="153" t="s">
        <v>1</v>
      </c>
      <c r="F2156" s="154" t="s">
        <v>93</v>
      </c>
      <c r="H2156" s="155">
        <v>3</v>
      </c>
      <c r="I2156" s="156"/>
      <c r="L2156" s="151"/>
      <c r="M2156" s="157"/>
      <c r="T2156" s="158"/>
      <c r="AT2156" s="153" t="s">
        <v>384</v>
      </c>
      <c r="AU2156" s="153" t="s">
        <v>83</v>
      </c>
      <c r="AV2156" s="12" t="s">
        <v>85</v>
      </c>
      <c r="AW2156" s="12" t="s">
        <v>32</v>
      </c>
      <c r="AX2156" s="12" t="s">
        <v>76</v>
      </c>
      <c r="AY2156" s="153" t="s">
        <v>375</v>
      </c>
    </row>
    <row r="2157" spans="2:51" s="12" customFormat="1" ht="11.25" x14ac:dyDescent="0.2">
      <c r="B2157" s="151"/>
      <c r="D2157" s="152" t="s">
        <v>384</v>
      </c>
      <c r="E2157" s="153" t="s">
        <v>1</v>
      </c>
      <c r="F2157" s="154" t="s">
        <v>93</v>
      </c>
      <c r="H2157" s="155">
        <v>3</v>
      </c>
      <c r="I2157" s="156"/>
      <c r="L2157" s="151"/>
      <c r="M2157" s="157"/>
      <c r="T2157" s="158"/>
      <c r="AT2157" s="153" t="s">
        <v>384</v>
      </c>
      <c r="AU2157" s="153" t="s">
        <v>83</v>
      </c>
      <c r="AV2157" s="12" t="s">
        <v>85</v>
      </c>
      <c r="AW2157" s="12" t="s">
        <v>32</v>
      </c>
      <c r="AX2157" s="12" t="s">
        <v>76</v>
      </c>
      <c r="AY2157" s="153" t="s">
        <v>375</v>
      </c>
    </row>
    <row r="2158" spans="2:51" s="12" customFormat="1" ht="11.25" x14ac:dyDescent="0.2">
      <c r="B2158" s="151"/>
      <c r="D2158" s="152" t="s">
        <v>384</v>
      </c>
      <c r="E2158" s="153" t="s">
        <v>1</v>
      </c>
      <c r="F2158" s="154" t="s">
        <v>93</v>
      </c>
      <c r="H2158" s="155">
        <v>3</v>
      </c>
      <c r="I2158" s="156"/>
      <c r="L2158" s="151"/>
      <c r="M2158" s="157"/>
      <c r="T2158" s="158"/>
      <c r="AT2158" s="153" t="s">
        <v>384</v>
      </c>
      <c r="AU2158" s="153" t="s">
        <v>83</v>
      </c>
      <c r="AV2158" s="12" t="s">
        <v>85</v>
      </c>
      <c r="AW2158" s="12" t="s">
        <v>32</v>
      </c>
      <c r="AX2158" s="12" t="s">
        <v>76</v>
      </c>
      <c r="AY2158" s="153" t="s">
        <v>375</v>
      </c>
    </row>
    <row r="2159" spans="2:51" s="12" customFormat="1" ht="11.25" x14ac:dyDescent="0.2">
      <c r="B2159" s="151"/>
      <c r="D2159" s="152" t="s">
        <v>384</v>
      </c>
      <c r="E2159" s="153" t="s">
        <v>1</v>
      </c>
      <c r="F2159" s="154" t="s">
        <v>435</v>
      </c>
      <c r="H2159" s="155">
        <v>10</v>
      </c>
      <c r="I2159" s="156"/>
      <c r="L2159" s="151"/>
      <c r="M2159" s="157"/>
      <c r="T2159" s="158"/>
      <c r="AT2159" s="153" t="s">
        <v>384</v>
      </c>
      <c r="AU2159" s="153" t="s">
        <v>83</v>
      </c>
      <c r="AV2159" s="12" t="s">
        <v>85</v>
      </c>
      <c r="AW2159" s="12" t="s">
        <v>32</v>
      </c>
      <c r="AX2159" s="12" t="s">
        <v>76</v>
      </c>
      <c r="AY2159" s="153" t="s">
        <v>375</v>
      </c>
    </row>
    <row r="2160" spans="2:51" s="14" customFormat="1" ht="11.25" x14ac:dyDescent="0.2">
      <c r="B2160" s="166"/>
      <c r="D2160" s="152" t="s">
        <v>384</v>
      </c>
      <c r="E2160" s="167" t="s">
        <v>1</v>
      </c>
      <c r="F2160" s="168" t="s">
        <v>6189</v>
      </c>
      <c r="H2160" s="167" t="s">
        <v>1</v>
      </c>
      <c r="I2160" s="169"/>
      <c r="L2160" s="166"/>
      <c r="M2160" s="170"/>
      <c r="T2160" s="171"/>
      <c r="AT2160" s="167" t="s">
        <v>384</v>
      </c>
      <c r="AU2160" s="167" t="s">
        <v>83</v>
      </c>
      <c r="AV2160" s="14" t="s">
        <v>83</v>
      </c>
      <c r="AW2160" s="14" t="s">
        <v>32</v>
      </c>
      <c r="AX2160" s="14" t="s">
        <v>76</v>
      </c>
      <c r="AY2160" s="167" t="s">
        <v>375</v>
      </c>
    </row>
    <row r="2161" spans="2:65" s="13" customFormat="1" ht="11.25" x14ac:dyDescent="0.2">
      <c r="B2161" s="159"/>
      <c r="D2161" s="152" t="s">
        <v>384</v>
      </c>
      <c r="E2161" s="160" t="s">
        <v>1</v>
      </c>
      <c r="F2161" s="161" t="s">
        <v>387</v>
      </c>
      <c r="H2161" s="162">
        <v>49</v>
      </c>
      <c r="I2161" s="163"/>
      <c r="L2161" s="159"/>
      <c r="M2161" s="164"/>
      <c r="T2161" s="165"/>
      <c r="AT2161" s="160" t="s">
        <v>384</v>
      </c>
      <c r="AU2161" s="160" t="s">
        <v>83</v>
      </c>
      <c r="AV2161" s="13" t="s">
        <v>382</v>
      </c>
      <c r="AW2161" s="13" t="s">
        <v>32</v>
      </c>
      <c r="AX2161" s="13" t="s">
        <v>83</v>
      </c>
      <c r="AY2161" s="160" t="s">
        <v>375</v>
      </c>
    </row>
    <row r="2162" spans="2:65" s="1" customFormat="1" ht="16.5" customHeight="1" x14ac:dyDescent="0.2">
      <c r="B2162" s="32"/>
      <c r="C2162" s="179" t="s">
        <v>1998</v>
      </c>
      <c r="D2162" s="179" t="s">
        <v>657</v>
      </c>
      <c r="E2162" s="180" t="s">
        <v>3625</v>
      </c>
      <c r="F2162" s="181" t="s">
        <v>3626</v>
      </c>
      <c r="G2162" s="182" t="s">
        <v>631</v>
      </c>
      <c r="H2162" s="183">
        <v>15</v>
      </c>
      <c r="I2162" s="184"/>
      <c r="J2162" s="185">
        <f>ROUND(I2162*H2162,2)</f>
        <v>0</v>
      </c>
      <c r="K2162" s="181" t="s">
        <v>381</v>
      </c>
      <c r="L2162" s="186"/>
      <c r="M2162" s="187" t="s">
        <v>1</v>
      </c>
      <c r="N2162" s="188" t="s">
        <v>41</v>
      </c>
      <c r="P2162" s="147">
        <f>O2162*H2162</f>
        <v>0</v>
      </c>
      <c r="Q2162" s="147">
        <v>0</v>
      </c>
      <c r="R2162" s="147">
        <f>Q2162*H2162</f>
        <v>0</v>
      </c>
      <c r="S2162" s="147">
        <v>0</v>
      </c>
      <c r="T2162" s="148">
        <f>S2162*H2162</f>
        <v>0</v>
      </c>
      <c r="AR2162" s="149" t="s">
        <v>424</v>
      </c>
      <c r="AT2162" s="149" t="s">
        <v>657</v>
      </c>
      <c r="AU2162" s="149" t="s">
        <v>83</v>
      </c>
      <c r="AY2162" s="17" t="s">
        <v>375</v>
      </c>
      <c r="BE2162" s="150">
        <f>IF(N2162="základní",J2162,0)</f>
        <v>0</v>
      </c>
      <c r="BF2162" s="150">
        <f>IF(N2162="snížená",J2162,0)</f>
        <v>0</v>
      </c>
      <c r="BG2162" s="150">
        <f>IF(N2162="zákl. přenesená",J2162,0)</f>
        <v>0</v>
      </c>
      <c r="BH2162" s="150">
        <f>IF(N2162="sníž. přenesená",J2162,0)</f>
        <v>0</v>
      </c>
      <c r="BI2162" s="150">
        <f>IF(N2162="nulová",J2162,0)</f>
        <v>0</v>
      </c>
      <c r="BJ2162" s="17" t="s">
        <v>83</v>
      </c>
      <c r="BK2162" s="150">
        <f>ROUND(I2162*H2162,2)</f>
        <v>0</v>
      </c>
      <c r="BL2162" s="17" t="s">
        <v>382</v>
      </c>
      <c r="BM2162" s="149" t="s">
        <v>6335</v>
      </c>
    </row>
    <row r="2163" spans="2:65" s="12" customFormat="1" ht="11.25" x14ac:dyDescent="0.2">
      <c r="B2163" s="151"/>
      <c r="D2163" s="152" t="s">
        <v>384</v>
      </c>
      <c r="E2163" s="153" t="s">
        <v>1</v>
      </c>
      <c r="F2163" s="154" t="s">
        <v>404</v>
      </c>
      <c r="H2163" s="155">
        <v>5</v>
      </c>
      <c r="I2163" s="156"/>
      <c r="L2163" s="151"/>
      <c r="M2163" s="157"/>
      <c r="T2163" s="158"/>
      <c r="AT2163" s="153" t="s">
        <v>384</v>
      </c>
      <c r="AU2163" s="153" t="s">
        <v>83</v>
      </c>
      <c r="AV2163" s="12" t="s">
        <v>85</v>
      </c>
      <c r="AW2163" s="12" t="s">
        <v>32</v>
      </c>
      <c r="AX2163" s="12" t="s">
        <v>76</v>
      </c>
      <c r="AY2163" s="153" t="s">
        <v>375</v>
      </c>
    </row>
    <row r="2164" spans="2:65" s="12" customFormat="1" ht="11.25" x14ac:dyDescent="0.2">
      <c r="B2164" s="151"/>
      <c r="D2164" s="152" t="s">
        <v>384</v>
      </c>
      <c r="E2164" s="153" t="s">
        <v>1</v>
      </c>
      <c r="F2164" s="154" t="s">
        <v>85</v>
      </c>
      <c r="H2164" s="155">
        <v>2</v>
      </c>
      <c r="I2164" s="156"/>
      <c r="L2164" s="151"/>
      <c r="M2164" s="157"/>
      <c r="T2164" s="158"/>
      <c r="AT2164" s="153" t="s">
        <v>384</v>
      </c>
      <c r="AU2164" s="153" t="s">
        <v>83</v>
      </c>
      <c r="AV2164" s="12" t="s">
        <v>85</v>
      </c>
      <c r="AW2164" s="12" t="s">
        <v>32</v>
      </c>
      <c r="AX2164" s="12" t="s">
        <v>76</v>
      </c>
      <c r="AY2164" s="153" t="s">
        <v>375</v>
      </c>
    </row>
    <row r="2165" spans="2:65" s="12" customFormat="1" ht="11.25" x14ac:dyDescent="0.2">
      <c r="B2165" s="151"/>
      <c r="D2165" s="152" t="s">
        <v>384</v>
      </c>
      <c r="E2165" s="153" t="s">
        <v>1</v>
      </c>
      <c r="F2165" s="154" t="s">
        <v>93</v>
      </c>
      <c r="H2165" s="155">
        <v>3</v>
      </c>
      <c r="I2165" s="156"/>
      <c r="L2165" s="151"/>
      <c r="M2165" s="157"/>
      <c r="T2165" s="158"/>
      <c r="AT2165" s="153" t="s">
        <v>384</v>
      </c>
      <c r="AU2165" s="153" t="s">
        <v>83</v>
      </c>
      <c r="AV2165" s="12" t="s">
        <v>85</v>
      </c>
      <c r="AW2165" s="12" t="s">
        <v>32</v>
      </c>
      <c r="AX2165" s="12" t="s">
        <v>76</v>
      </c>
      <c r="AY2165" s="153" t="s">
        <v>375</v>
      </c>
    </row>
    <row r="2166" spans="2:65" s="12" customFormat="1" ht="11.25" x14ac:dyDescent="0.2">
      <c r="B2166" s="151"/>
      <c r="D2166" s="152" t="s">
        <v>384</v>
      </c>
      <c r="E2166" s="153" t="s">
        <v>1</v>
      </c>
      <c r="F2166" s="154" t="s">
        <v>382</v>
      </c>
      <c r="H2166" s="155">
        <v>4</v>
      </c>
      <c r="I2166" s="156"/>
      <c r="L2166" s="151"/>
      <c r="M2166" s="157"/>
      <c r="T2166" s="158"/>
      <c r="AT2166" s="153" t="s">
        <v>384</v>
      </c>
      <c r="AU2166" s="153" t="s">
        <v>83</v>
      </c>
      <c r="AV2166" s="12" t="s">
        <v>85</v>
      </c>
      <c r="AW2166" s="12" t="s">
        <v>32</v>
      </c>
      <c r="AX2166" s="12" t="s">
        <v>76</v>
      </c>
      <c r="AY2166" s="153" t="s">
        <v>375</v>
      </c>
    </row>
    <row r="2167" spans="2:65" s="12" customFormat="1" ht="11.25" x14ac:dyDescent="0.2">
      <c r="B2167" s="151"/>
      <c r="D2167" s="152" t="s">
        <v>384</v>
      </c>
      <c r="E2167" s="153" t="s">
        <v>1</v>
      </c>
      <c r="F2167" s="154" t="s">
        <v>83</v>
      </c>
      <c r="H2167" s="155">
        <v>1</v>
      </c>
      <c r="I2167" s="156"/>
      <c r="L2167" s="151"/>
      <c r="M2167" s="157"/>
      <c r="T2167" s="158"/>
      <c r="AT2167" s="153" t="s">
        <v>384</v>
      </c>
      <c r="AU2167" s="153" t="s">
        <v>83</v>
      </c>
      <c r="AV2167" s="12" t="s">
        <v>85</v>
      </c>
      <c r="AW2167" s="12" t="s">
        <v>32</v>
      </c>
      <c r="AX2167" s="12" t="s">
        <v>76</v>
      </c>
      <c r="AY2167" s="153" t="s">
        <v>375</v>
      </c>
    </row>
    <row r="2168" spans="2:65" s="13" customFormat="1" ht="11.25" x14ac:dyDescent="0.2">
      <c r="B2168" s="159"/>
      <c r="D2168" s="152" t="s">
        <v>384</v>
      </c>
      <c r="E2168" s="160" t="s">
        <v>1</v>
      </c>
      <c r="F2168" s="161" t="s">
        <v>387</v>
      </c>
      <c r="H2168" s="162">
        <v>15</v>
      </c>
      <c r="I2168" s="163"/>
      <c r="L2168" s="159"/>
      <c r="M2168" s="164"/>
      <c r="T2168" s="165"/>
      <c r="AT2168" s="160" t="s">
        <v>384</v>
      </c>
      <c r="AU2168" s="160" t="s">
        <v>83</v>
      </c>
      <c r="AV2168" s="13" t="s">
        <v>382</v>
      </c>
      <c r="AW2168" s="13" t="s">
        <v>32</v>
      </c>
      <c r="AX2168" s="13" t="s">
        <v>83</v>
      </c>
      <c r="AY2168" s="160" t="s">
        <v>375</v>
      </c>
    </row>
    <row r="2169" spans="2:65" s="14" customFormat="1" ht="11.25" x14ac:dyDescent="0.2">
      <c r="B2169" s="166"/>
      <c r="D2169" s="152" t="s">
        <v>384</v>
      </c>
      <c r="E2169" s="167" t="s">
        <v>1</v>
      </c>
      <c r="F2169" s="168" t="s">
        <v>6189</v>
      </c>
      <c r="H2169" s="167" t="s">
        <v>1</v>
      </c>
      <c r="I2169" s="169"/>
      <c r="L2169" s="166"/>
      <c r="M2169" s="170"/>
      <c r="T2169" s="171"/>
      <c r="AT2169" s="167" t="s">
        <v>384</v>
      </c>
      <c r="AU2169" s="167" t="s">
        <v>83</v>
      </c>
      <c r="AV2169" s="14" t="s">
        <v>83</v>
      </c>
      <c r="AW2169" s="14" t="s">
        <v>32</v>
      </c>
      <c r="AX2169" s="14" t="s">
        <v>76</v>
      </c>
      <c r="AY2169" s="167" t="s">
        <v>375</v>
      </c>
    </row>
    <row r="2170" spans="2:65" s="1" customFormat="1" ht="16.5" customHeight="1" x14ac:dyDescent="0.2">
      <c r="B2170" s="32"/>
      <c r="C2170" s="179" t="s">
        <v>2002</v>
      </c>
      <c r="D2170" s="179" t="s">
        <v>657</v>
      </c>
      <c r="E2170" s="180" t="s">
        <v>3628</v>
      </c>
      <c r="F2170" s="181" t="s">
        <v>3629</v>
      </c>
      <c r="G2170" s="182" t="s">
        <v>631</v>
      </c>
      <c r="H2170" s="183">
        <v>8</v>
      </c>
      <c r="I2170" s="184"/>
      <c r="J2170" s="185">
        <f>ROUND(I2170*H2170,2)</f>
        <v>0</v>
      </c>
      <c r="K2170" s="181" t="s">
        <v>381</v>
      </c>
      <c r="L2170" s="186"/>
      <c r="M2170" s="187" t="s">
        <v>1</v>
      </c>
      <c r="N2170" s="188" t="s">
        <v>41</v>
      </c>
      <c r="P2170" s="147">
        <f>O2170*H2170</f>
        <v>0</v>
      </c>
      <c r="Q2170" s="147">
        <v>0</v>
      </c>
      <c r="R2170" s="147">
        <f>Q2170*H2170</f>
        <v>0</v>
      </c>
      <c r="S2170" s="147">
        <v>0</v>
      </c>
      <c r="T2170" s="148">
        <f>S2170*H2170</f>
        <v>0</v>
      </c>
      <c r="AR2170" s="149" t="s">
        <v>424</v>
      </c>
      <c r="AT2170" s="149" t="s">
        <v>657</v>
      </c>
      <c r="AU2170" s="149" t="s">
        <v>83</v>
      </c>
      <c r="AY2170" s="17" t="s">
        <v>375</v>
      </c>
      <c r="BE2170" s="150">
        <f>IF(N2170="základní",J2170,0)</f>
        <v>0</v>
      </c>
      <c r="BF2170" s="150">
        <f>IF(N2170="snížená",J2170,0)</f>
        <v>0</v>
      </c>
      <c r="BG2170" s="150">
        <f>IF(N2170="zákl. přenesená",J2170,0)</f>
        <v>0</v>
      </c>
      <c r="BH2170" s="150">
        <f>IF(N2170="sníž. přenesená",J2170,0)</f>
        <v>0</v>
      </c>
      <c r="BI2170" s="150">
        <f>IF(N2170="nulová",J2170,0)</f>
        <v>0</v>
      </c>
      <c r="BJ2170" s="17" t="s">
        <v>83</v>
      </c>
      <c r="BK2170" s="150">
        <f>ROUND(I2170*H2170,2)</f>
        <v>0</v>
      </c>
      <c r="BL2170" s="17" t="s">
        <v>382</v>
      </c>
      <c r="BM2170" s="149" t="s">
        <v>6336</v>
      </c>
    </row>
    <row r="2171" spans="2:65" s="12" customFormat="1" ht="11.25" x14ac:dyDescent="0.2">
      <c r="B2171" s="151"/>
      <c r="D2171" s="152" t="s">
        <v>384</v>
      </c>
      <c r="E2171" s="153" t="s">
        <v>1</v>
      </c>
      <c r="F2171" s="154" t="s">
        <v>83</v>
      </c>
      <c r="H2171" s="155">
        <v>1</v>
      </c>
      <c r="I2171" s="156"/>
      <c r="L2171" s="151"/>
      <c r="M2171" s="157"/>
      <c r="T2171" s="158"/>
      <c r="AT2171" s="153" t="s">
        <v>384</v>
      </c>
      <c r="AU2171" s="153" t="s">
        <v>83</v>
      </c>
      <c r="AV2171" s="12" t="s">
        <v>85</v>
      </c>
      <c r="AW2171" s="12" t="s">
        <v>32</v>
      </c>
      <c r="AX2171" s="12" t="s">
        <v>76</v>
      </c>
      <c r="AY2171" s="153" t="s">
        <v>375</v>
      </c>
    </row>
    <row r="2172" spans="2:65" s="12" customFormat="1" ht="11.25" x14ac:dyDescent="0.2">
      <c r="B2172" s="151"/>
      <c r="D2172" s="152" t="s">
        <v>384</v>
      </c>
      <c r="E2172" s="153" t="s">
        <v>1</v>
      </c>
      <c r="F2172" s="154" t="s">
        <v>83</v>
      </c>
      <c r="H2172" s="155">
        <v>1</v>
      </c>
      <c r="I2172" s="156"/>
      <c r="L2172" s="151"/>
      <c r="M2172" s="157"/>
      <c r="T2172" s="158"/>
      <c r="AT2172" s="153" t="s">
        <v>384</v>
      </c>
      <c r="AU2172" s="153" t="s">
        <v>83</v>
      </c>
      <c r="AV2172" s="12" t="s">
        <v>85</v>
      </c>
      <c r="AW2172" s="12" t="s">
        <v>32</v>
      </c>
      <c r="AX2172" s="12" t="s">
        <v>76</v>
      </c>
      <c r="AY2172" s="153" t="s">
        <v>375</v>
      </c>
    </row>
    <row r="2173" spans="2:65" s="12" customFormat="1" ht="11.25" x14ac:dyDescent="0.2">
      <c r="B2173" s="151"/>
      <c r="D2173" s="152" t="s">
        <v>384</v>
      </c>
      <c r="E2173" s="153" t="s">
        <v>1</v>
      </c>
      <c r="F2173" s="154" t="s">
        <v>83</v>
      </c>
      <c r="H2173" s="155">
        <v>1</v>
      </c>
      <c r="I2173" s="156"/>
      <c r="L2173" s="151"/>
      <c r="M2173" s="157"/>
      <c r="T2173" s="158"/>
      <c r="AT2173" s="153" t="s">
        <v>384</v>
      </c>
      <c r="AU2173" s="153" t="s">
        <v>83</v>
      </c>
      <c r="AV2173" s="12" t="s">
        <v>85</v>
      </c>
      <c r="AW2173" s="12" t="s">
        <v>32</v>
      </c>
      <c r="AX2173" s="12" t="s">
        <v>76</v>
      </c>
      <c r="AY2173" s="153" t="s">
        <v>375</v>
      </c>
    </row>
    <row r="2174" spans="2:65" s="12" customFormat="1" ht="11.25" x14ac:dyDescent="0.2">
      <c r="B2174" s="151"/>
      <c r="D2174" s="152" t="s">
        <v>384</v>
      </c>
      <c r="E2174" s="153" t="s">
        <v>1</v>
      </c>
      <c r="F2174" s="154" t="s">
        <v>83</v>
      </c>
      <c r="H2174" s="155">
        <v>1</v>
      </c>
      <c r="I2174" s="156"/>
      <c r="L2174" s="151"/>
      <c r="M2174" s="157"/>
      <c r="T2174" s="158"/>
      <c r="AT2174" s="153" t="s">
        <v>384</v>
      </c>
      <c r="AU2174" s="153" t="s">
        <v>83</v>
      </c>
      <c r="AV2174" s="12" t="s">
        <v>85</v>
      </c>
      <c r="AW2174" s="12" t="s">
        <v>32</v>
      </c>
      <c r="AX2174" s="12" t="s">
        <v>76</v>
      </c>
      <c r="AY2174" s="153" t="s">
        <v>375</v>
      </c>
    </row>
    <row r="2175" spans="2:65" s="12" customFormat="1" ht="11.25" x14ac:dyDescent="0.2">
      <c r="B2175" s="151"/>
      <c r="D2175" s="152" t="s">
        <v>384</v>
      </c>
      <c r="E2175" s="153" t="s">
        <v>1</v>
      </c>
      <c r="F2175" s="154" t="s">
        <v>83</v>
      </c>
      <c r="H2175" s="155">
        <v>1</v>
      </c>
      <c r="I2175" s="156"/>
      <c r="L2175" s="151"/>
      <c r="M2175" s="157"/>
      <c r="T2175" s="158"/>
      <c r="AT2175" s="153" t="s">
        <v>384</v>
      </c>
      <c r="AU2175" s="153" t="s">
        <v>83</v>
      </c>
      <c r="AV2175" s="12" t="s">
        <v>85</v>
      </c>
      <c r="AW2175" s="12" t="s">
        <v>32</v>
      </c>
      <c r="AX2175" s="12" t="s">
        <v>76</v>
      </c>
      <c r="AY2175" s="153" t="s">
        <v>375</v>
      </c>
    </row>
    <row r="2176" spans="2:65" s="12" customFormat="1" ht="11.25" x14ac:dyDescent="0.2">
      <c r="B2176" s="151"/>
      <c r="D2176" s="152" t="s">
        <v>384</v>
      </c>
      <c r="E2176" s="153" t="s">
        <v>1</v>
      </c>
      <c r="F2176" s="154" t="s">
        <v>83</v>
      </c>
      <c r="H2176" s="155">
        <v>1</v>
      </c>
      <c r="I2176" s="156"/>
      <c r="L2176" s="151"/>
      <c r="M2176" s="157"/>
      <c r="T2176" s="158"/>
      <c r="AT2176" s="153" t="s">
        <v>384</v>
      </c>
      <c r="AU2176" s="153" t="s">
        <v>83</v>
      </c>
      <c r="AV2176" s="12" t="s">
        <v>85</v>
      </c>
      <c r="AW2176" s="12" t="s">
        <v>32</v>
      </c>
      <c r="AX2176" s="12" t="s">
        <v>76</v>
      </c>
      <c r="AY2176" s="153" t="s">
        <v>375</v>
      </c>
    </row>
    <row r="2177" spans="2:65" s="12" customFormat="1" ht="11.25" x14ac:dyDescent="0.2">
      <c r="B2177" s="151"/>
      <c r="D2177" s="152" t="s">
        <v>384</v>
      </c>
      <c r="E2177" s="153" t="s">
        <v>1</v>
      </c>
      <c r="F2177" s="154" t="s">
        <v>83</v>
      </c>
      <c r="H2177" s="155">
        <v>1</v>
      </c>
      <c r="I2177" s="156"/>
      <c r="L2177" s="151"/>
      <c r="M2177" s="157"/>
      <c r="T2177" s="158"/>
      <c r="AT2177" s="153" t="s">
        <v>384</v>
      </c>
      <c r="AU2177" s="153" t="s">
        <v>83</v>
      </c>
      <c r="AV2177" s="12" t="s">
        <v>85</v>
      </c>
      <c r="AW2177" s="12" t="s">
        <v>32</v>
      </c>
      <c r="AX2177" s="12" t="s">
        <v>76</v>
      </c>
      <c r="AY2177" s="153" t="s">
        <v>375</v>
      </c>
    </row>
    <row r="2178" spans="2:65" s="12" customFormat="1" ht="11.25" x14ac:dyDescent="0.2">
      <c r="B2178" s="151"/>
      <c r="D2178" s="152" t="s">
        <v>384</v>
      </c>
      <c r="E2178" s="153" t="s">
        <v>1</v>
      </c>
      <c r="F2178" s="154" t="s">
        <v>83</v>
      </c>
      <c r="H2178" s="155">
        <v>1</v>
      </c>
      <c r="I2178" s="156"/>
      <c r="L2178" s="151"/>
      <c r="M2178" s="157"/>
      <c r="T2178" s="158"/>
      <c r="AT2178" s="153" t="s">
        <v>384</v>
      </c>
      <c r="AU2178" s="153" t="s">
        <v>83</v>
      </c>
      <c r="AV2178" s="12" t="s">
        <v>85</v>
      </c>
      <c r="AW2178" s="12" t="s">
        <v>32</v>
      </c>
      <c r="AX2178" s="12" t="s">
        <v>76</v>
      </c>
      <c r="AY2178" s="153" t="s">
        <v>375</v>
      </c>
    </row>
    <row r="2179" spans="2:65" s="13" customFormat="1" ht="11.25" x14ac:dyDescent="0.2">
      <c r="B2179" s="159"/>
      <c r="D2179" s="152" t="s">
        <v>384</v>
      </c>
      <c r="E2179" s="160" t="s">
        <v>1</v>
      </c>
      <c r="F2179" s="161" t="s">
        <v>387</v>
      </c>
      <c r="H2179" s="162">
        <v>8</v>
      </c>
      <c r="I2179" s="163"/>
      <c r="L2179" s="159"/>
      <c r="M2179" s="164"/>
      <c r="T2179" s="165"/>
      <c r="AT2179" s="160" t="s">
        <v>384</v>
      </c>
      <c r="AU2179" s="160" t="s">
        <v>83</v>
      </c>
      <c r="AV2179" s="13" t="s">
        <v>382</v>
      </c>
      <c r="AW2179" s="13" t="s">
        <v>32</v>
      </c>
      <c r="AX2179" s="13" t="s">
        <v>83</v>
      </c>
      <c r="AY2179" s="160" t="s">
        <v>375</v>
      </c>
    </row>
    <row r="2180" spans="2:65" s="14" customFormat="1" ht="11.25" x14ac:dyDescent="0.2">
      <c r="B2180" s="166"/>
      <c r="D2180" s="152" t="s">
        <v>384</v>
      </c>
      <c r="E2180" s="167" t="s">
        <v>1</v>
      </c>
      <c r="F2180" s="168" t="s">
        <v>6189</v>
      </c>
      <c r="H2180" s="167" t="s">
        <v>1</v>
      </c>
      <c r="I2180" s="169"/>
      <c r="L2180" s="166"/>
      <c r="M2180" s="170"/>
      <c r="T2180" s="171"/>
      <c r="AT2180" s="167" t="s">
        <v>384</v>
      </c>
      <c r="AU2180" s="167" t="s">
        <v>83</v>
      </c>
      <c r="AV2180" s="14" t="s">
        <v>83</v>
      </c>
      <c r="AW2180" s="14" t="s">
        <v>32</v>
      </c>
      <c r="AX2180" s="14" t="s">
        <v>76</v>
      </c>
      <c r="AY2180" s="167" t="s">
        <v>375</v>
      </c>
    </row>
    <row r="2181" spans="2:65" s="1" customFormat="1" ht="16.5" customHeight="1" x14ac:dyDescent="0.2">
      <c r="B2181" s="32"/>
      <c r="C2181" s="179" t="s">
        <v>2006</v>
      </c>
      <c r="D2181" s="179" t="s">
        <v>657</v>
      </c>
      <c r="E2181" s="180" t="s">
        <v>3631</v>
      </c>
      <c r="F2181" s="181" t="s">
        <v>3632</v>
      </c>
      <c r="G2181" s="182" t="s">
        <v>631</v>
      </c>
      <c r="H2181" s="183">
        <v>4</v>
      </c>
      <c r="I2181" s="184"/>
      <c r="J2181" s="185">
        <f>ROUND(I2181*H2181,2)</f>
        <v>0</v>
      </c>
      <c r="K2181" s="181" t="s">
        <v>381</v>
      </c>
      <c r="L2181" s="186"/>
      <c r="M2181" s="187" t="s">
        <v>1</v>
      </c>
      <c r="N2181" s="188" t="s">
        <v>41</v>
      </c>
      <c r="P2181" s="147">
        <f>O2181*H2181</f>
        <v>0</v>
      </c>
      <c r="Q2181" s="147">
        <v>0</v>
      </c>
      <c r="R2181" s="147">
        <f>Q2181*H2181</f>
        <v>0</v>
      </c>
      <c r="S2181" s="147">
        <v>0</v>
      </c>
      <c r="T2181" s="148">
        <f>S2181*H2181</f>
        <v>0</v>
      </c>
      <c r="AR2181" s="149" t="s">
        <v>424</v>
      </c>
      <c r="AT2181" s="149" t="s">
        <v>657</v>
      </c>
      <c r="AU2181" s="149" t="s">
        <v>83</v>
      </c>
      <c r="AY2181" s="17" t="s">
        <v>375</v>
      </c>
      <c r="BE2181" s="150">
        <f>IF(N2181="základní",J2181,0)</f>
        <v>0</v>
      </c>
      <c r="BF2181" s="150">
        <f>IF(N2181="snížená",J2181,0)</f>
        <v>0</v>
      </c>
      <c r="BG2181" s="150">
        <f>IF(N2181="zákl. přenesená",J2181,0)</f>
        <v>0</v>
      </c>
      <c r="BH2181" s="150">
        <f>IF(N2181="sníž. přenesená",J2181,0)</f>
        <v>0</v>
      </c>
      <c r="BI2181" s="150">
        <f>IF(N2181="nulová",J2181,0)</f>
        <v>0</v>
      </c>
      <c r="BJ2181" s="17" t="s">
        <v>83</v>
      </c>
      <c r="BK2181" s="150">
        <f>ROUND(I2181*H2181,2)</f>
        <v>0</v>
      </c>
      <c r="BL2181" s="17" t="s">
        <v>382</v>
      </c>
      <c r="BM2181" s="149" t="s">
        <v>6337</v>
      </c>
    </row>
    <row r="2182" spans="2:65" s="12" customFormat="1" ht="11.25" x14ac:dyDescent="0.2">
      <c r="B2182" s="151"/>
      <c r="D2182" s="152" t="s">
        <v>384</v>
      </c>
      <c r="E2182" s="153" t="s">
        <v>1</v>
      </c>
      <c r="F2182" s="154" t="s">
        <v>83</v>
      </c>
      <c r="H2182" s="155">
        <v>1</v>
      </c>
      <c r="I2182" s="156"/>
      <c r="L2182" s="151"/>
      <c r="M2182" s="157"/>
      <c r="T2182" s="158"/>
      <c r="AT2182" s="153" t="s">
        <v>384</v>
      </c>
      <c r="AU2182" s="153" t="s">
        <v>83</v>
      </c>
      <c r="AV2182" s="12" t="s">
        <v>85</v>
      </c>
      <c r="AW2182" s="12" t="s">
        <v>32</v>
      </c>
      <c r="AX2182" s="12" t="s">
        <v>76</v>
      </c>
      <c r="AY2182" s="153" t="s">
        <v>375</v>
      </c>
    </row>
    <row r="2183" spans="2:65" s="12" customFormat="1" ht="11.25" x14ac:dyDescent="0.2">
      <c r="B2183" s="151"/>
      <c r="D2183" s="152" t="s">
        <v>384</v>
      </c>
      <c r="E2183" s="153" t="s">
        <v>1</v>
      </c>
      <c r="F2183" s="154" t="s">
        <v>83</v>
      </c>
      <c r="H2183" s="155">
        <v>1</v>
      </c>
      <c r="I2183" s="156"/>
      <c r="L2183" s="151"/>
      <c r="M2183" s="157"/>
      <c r="T2183" s="158"/>
      <c r="AT2183" s="153" t="s">
        <v>384</v>
      </c>
      <c r="AU2183" s="153" t="s">
        <v>83</v>
      </c>
      <c r="AV2183" s="12" t="s">
        <v>85</v>
      </c>
      <c r="AW2183" s="12" t="s">
        <v>32</v>
      </c>
      <c r="AX2183" s="12" t="s">
        <v>76</v>
      </c>
      <c r="AY2183" s="153" t="s">
        <v>375</v>
      </c>
    </row>
    <row r="2184" spans="2:65" s="12" customFormat="1" ht="11.25" x14ac:dyDescent="0.2">
      <c r="B2184" s="151"/>
      <c r="D2184" s="152" t="s">
        <v>384</v>
      </c>
      <c r="E2184" s="153" t="s">
        <v>1</v>
      </c>
      <c r="F2184" s="154" t="s">
        <v>83</v>
      </c>
      <c r="H2184" s="155">
        <v>1</v>
      </c>
      <c r="I2184" s="156"/>
      <c r="L2184" s="151"/>
      <c r="M2184" s="157"/>
      <c r="T2184" s="158"/>
      <c r="AT2184" s="153" t="s">
        <v>384</v>
      </c>
      <c r="AU2184" s="153" t="s">
        <v>83</v>
      </c>
      <c r="AV2184" s="12" t="s">
        <v>85</v>
      </c>
      <c r="AW2184" s="12" t="s">
        <v>32</v>
      </c>
      <c r="AX2184" s="12" t="s">
        <v>76</v>
      </c>
      <c r="AY2184" s="153" t="s">
        <v>375</v>
      </c>
    </row>
    <row r="2185" spans="2:65" s="12" customFormat="1" ht="11.25" x14ac:dyDescent="0.2">
      <c r="B2185" s="151"/>
      <c r="D2185" s="152" t="s">
        <v>384</v>
      </c>
      <c r="E2185" s="153" t="s">
        <v>1</v>
      </c>
      <c r="F2185" s="154" t="s">
        <v>83</v>
      </c>
      <c r="H2185" s="155">
        <v>1</v>
      </c>
      <c r="I2185" s="156"/>
      <c r="L2185" s="151"/>
      <c r="M2185" s="157"/>
      <c r="T2185" s="158"/>
      <c r="AT2185" s="153" t="s">
        <v>384</v>
      </c>
      <c r="AU2185" s="153" t="s">
        <v>83</v>
      </c>
      <c r="AV2185" s="12" t="s">
        <v>85</v>
      </c>
      <c r="AW2185" s="12" t="s">
        <v>32</v>
      </c>
      <c r="AX2185" s="12" t="s">
        <v>76</v>
      </c>
      <c r="AY2185" s="153" t="s">
        <v>375</v>
      </c>
    </row>
    <row r="2186" spans="2:65" s="13" customFormat="1" ht="11.25" x14ac:dyDescent="0.2">
      <c r="B2186" s="159"/>
      <c r="D2186" s="152" t="s">
        <v>384</v>
      </c>
      <c r="E2186" s="160" t="s">
        <v>1</v>
      </c>
      <c r="F2186" s="161" t="s">
        <v>387</v>
      </c>
      <c r="H2186" s="162">
        <v>4</v>
      </c>
      <c r="I2186" s="163"/>
      <c r="L2186" s="159"/>
      <c r="M2186" s="164"/>
      <c r="T2186" s="165"/>
      <c r="AT2186" s="160" t="s">
        <v>384</v>
      </c>
      <c r="AU2186" s="160" t="s">
        <v>83</v>
      </c>
      <c r="AV2186" s="13" t="s">
        <v>382</v>
      </c>
      <c r="AW2186" s="13" t="s">
        <v>32</v>
      </c>
      <c r="AX2186" s="13" t="s">
        <v>83</v>
      </c>
      <c r="AY2186" s="160" t="s">
        <v>375</v>
      </c>
    </row>
    <row r="2187" spans="2:65" s="14" customFormat="1" ht="11.25" x14ac:dyDescent="0.2">
      <c r="B2187" s="166"/>
      <c r="D2187" s="152" t="s">
        <v>384</v>
      </c>
      <c r="E2187" s="167" t="s">
        <v>1</v>
      </c>
      <c r="F2187" s="168" t="s">
        <v>6189</v>
      </c>
      <c r="H2187" s="167" t="s">
        <v>1</v>
      </c>
      <c r="I2187" s="169"/>
      <c r="L2187" s="166"/>
      <c r="M2187" s="170"/>
      <c r="T2187" s="171"/>
      <c r="AT2187" s="167" t="s">
        <v>384</v>
      </c>
      <c r="AU2187" s="167" t="s">
        <v>83</v>
      </c>
      <c r="AV2187" s="14" t="s">
        <v>83</v>
      </c>
      <c r="AW2187" s="14" t="s">
        <v>32</v>
      </c>
      <c r="AX2187" s="14" t="s">
        <v>76</v>
      </c>
      <c r="AY2187" s="167" t="s">
        <v>375</v>
      </c>
    </row>
    <row r="2188" spans="2:65" s="1" customFormat="1" ht="16.5" customHeight="1" x14ac:dyDescent="0.2">
      <c r="B2188" s="32"/>
      <c r="C2188" s="179" t="s">
        <v>2011</v>
      </c>
      <c r="D2188" s="179" t="s">
        <v>657</v>
      </c>
      <c r="E2188" s="180" t="s">
        <v>3634</v>
      </c>
      <c r="F2188" s="181" t="s">
        <v>3635</v>
      </c>
      <c r="G2188" s="182" t="s">
        <v>641</v>
      </c>
      <c r="H2188" s="183">
        <v>316</v>
      </c>
      <c r="I2188" s="184"/>
      <c r="J2188" s="185">
        <f>ROUND(I2188*H2188,2)</f>
        <v>0</v>
      </c>
      <c r="K2188" s="181" t="s">
        <v>381</v>
      </c>
      <c r="L2188" s="186"/>
      <c r="M2188" s="187" t="s">
        <v>1</v>
      </c>
      <c r="N2188" s="188" t="s">
        <v>41</v>
      </c>
      <c r="P2188" s="147">
        <f>O2188*H2188</f>
        <v>0</v>
      </c>
      <c r="Q2188" s="147">
        <v>0</v>
      </c>
      <c r="R2188" s="147">
        <f>Q2188*H2188</f>
        <v>0</v>
      </c>
      <c r="S2188" s="147">
        <v>0</v>
      </c>
      <c r="T2188" s="148">
        <f>S2188*H2188</f>
        <v>0</v>
      </c>
      <c r="AR2188" s="149" t="s">
        <v>424</v>
      </c>
      <c r="AT2188" s="149" t="s">
        <v>657</v>
      </c>
      <c r="AU2188" s="149" t="s">
        <v>83</v>
      </c>
      <c r="AY2188" s="17" t="s">
        <v>375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83</v>
      </c>
      <c r="BK2188" s="150">
        <f>ROUND(I2188*H2188,2)</f>
        <v>0</v>
      </c>
      <c r="BL2188" s="17" t="s">
        <v>382</v>
      </c>
      <c r="BM2188" s="149" t="s">
        <v>6338</v>
      </c>
    </row>
    <row r="2189" spans="2:65" s="12" customFormat="1" ht="11.25" x14ac:dyDescent="0.2">
      <c r="B2189" s="151"/>
      <c r="D2189" s="152" t="s">
        <v>384</v>
      </c>
      <c r="E2189" s="153" t="s">
        <v>1</v>
      </c>
      <c r="F2189" s="154" t="s">
        <v>463</v>
      </c>
      <c r="H2189" s="155">
        <v>12</v>
      </c>
      <c r="I2189" s="156"/>
      <c r="L2189" s="151"/>
      <c r="M2189" s="157"/>
      <c r="T2189" s="158"/>
      <c r="AT2189" s="153" t="s">
        <v>384</v>
      </c>
      <c r="AU2189" s="153" t="s">
        <v>83</v>
      </c>
      <c r="AV2189" s="12" t="s">
        <v>85</v>
      </c>
      <c r="AW2189" s="12" t="s">
        <v>32</v>
      </c>
      <c r="AX2189" s="12" t="s">
        <v>76</v>
      </c>
      <c r="AY2189" s="153" t="s">
        <v>375</v>
      </c>
    </row>
    <row r="2190" spans="2:65" s="12" customFormat="1" ht="11.25" x14ac:dyDescent="0.2">
      <c r="B2190" s="151"/>
      <c r="D2190" s="152" t="s">
        <v>384</v>
      </c>
      <c r="E2190" s="153" t="s">
        <v>1</v>
      </c>
      <c r="F2190" s="154" t="s">
        <v>404</v>
      </c>
      <c r="H2190" s="155">
        <v>5</v>
      </c>
      <c r="I2190" s="156"/>
      <c r="L2190" s="151"/>
      <c r="M2190" s="157"/>
      <c r="T2190" s="158"/>
      <c r="AT2190" s="153" t="s">
        <v>384</v>
      </c>
      <c r="AU2190" s="153" t="s">
        <v>83</v>
      </c>
      <c r="AV2190" s="12" t="s">
        <v>85</v>
      </c>
      <c r="AW2190" s="12" t="s">
        <v>32</v>
      </c>
      <c r="AX2190" s="12" t="s">
        <v>76</v>
      </c>
      <c r="AY2190" s="153" t="s">
        <v>375</v>
      </c>
    </row>
    <row r="2191" spans="2:65" s="12" customFormat="1" ht="11.25" x14ac:dyDescent="0.2">
      <c r="B2191" s="151"/>
      <c r="D2191" s="152" t="s">
        <v>384</v>
      </c>
      <c r="E2191" s="153" t="s">
        <v>1</v>
      </c>
      <c r="F2191" s="154" t="s">
        <v>404</v>
      </c>
      <c r="H2191" s="155">
        <v>5</v>
      </c>
      <c r="I2191" s="156"/>
      <c r="L2191" s="151"/>
      <c r="M2191" s="157"/>
      <c r="T2191" s="158"/>
      <c r="AT2191" s="153" t="s">
        <v>384</v>
      </c>
      <c r="AU2191" s="153" t="s">
        <v>83</v>
      </c>
      <c r="AV2191" s="12" t="s">
        <v>85</v>
      </c>
      <c r="AW2191" s="12" t="s">
        <v>32</v>
      </c>
      <c r="AX2191" s="12" t="s">
        <v>76</v>
      </c>
      <c r="AY2191" s="153" t="s">
        <v>375</v>
      </c>
    </row>
    <row r="2192" spans="2:65" s="12" customFormat="1" ht="11.25" x14ac:dyDescent="0.2">
      <c r="B2192" s="151"/>
      <c r="D2192" s="152" t="s">
        <v>384</v>
      </c>
      <c r="E2192" s="153" t="s">
        <v>1</v>
      </c>
      <c r="F2192" s="154" t="s">
        <v>822</v>
      </c>
      <c r="H2192" s="155">
        <v>64</v>
      </c>
      <c r="I2192" s="156"/>
      <c r="L2192" s="151"/>
      <c r="M2192" s="157"/>
      <c r="T2192" s="158"/>
      <c r="AT2192" s="153" t="s">
        <v>384</v>
      </c>
      <c r="AU2192" s="153" t="s">
        <v>83</v>
      </c>
      <c r="AV2192" s="12" t="s">
        <v>85</v>
      </c>
      <c r="AW2192" s="12" t="s">
        <v>32</v>
      </c>
      <c r="AX2192" s="12" t="s">
        <v>76</v>
      </c>
      <c r="AY2192" s="153" t="s">
        <v>375</v>
      </c>
    </row>
    <row r="2193" spans="2:65" s="12" customFormat="1" ht="11.25" x14ac:dyDescent="0.2">
      <c r="B2193" s="151"/>
      <c r="D2193" s="152" t="s">
        <v>384</v>
      </c>
      <c r="E2193" s="153" t="s">
        <v>1</v>
      </c>
      <c r="F2193" s="154" t="s">
        <v>473</v>
      </c>
      <c r="H2193" s="155">
        <v>14</v>
      </c>
      <c r="I2193" s="156"/>
      <c r="L2193" s="151"/>
      <c r="M2193" s="157"/>
      <c r="T2193" s="158"/>
      <c r="AT2193" s="153" t="s">
        <v>384</v>
      </c>
      <c r="AU2193" s="153" t="s">
        <v>83</v>
      </c>
      <c r="AV2193" s="12" t="s">
        <v>85</v>
      </c>
      <c r="AW2193" s="12" t="s">
        <v>32</v>
      </c>
      <c r="AX2193" s="12" t="s">
        <v>76</v>
      </c>
      <c r="AY2193" s="153" t="s">
        <v>375</v>
      </c>
    </row>
    <row r="2194" spans="2:65" s="12" customFormat="1" ht="11.25" x14ac:dyDescent="0.2">
      <c r="B2194" s="151"/>
      <c r="D2194" s="152" t="s">
        <v>384</v>
      </c>
      <c r="E2194" s="153" t="s">
        <v>1</v>
      </c>
      <c r="F2194" s="154" t="s">
        <v>554</v>
      </c>
      <c r="H2194" s="155">
        <v>25</v>
      </c>
      <c r="I2194" s="156"/>
      <c r="L2194" s="151"/>
      <c r="M2194" s="157"/>
      <c r="T2194" s="158"/>
      <c r="AT2194" s="153" t="s">
        <v>384</v>
      </c>
      <c r="AU2194" s="153" t="s">
        <v>83</v>
      </c>
      <c r="AV2194" s="12" t="s">
        <v>85</v>
      </c>
      <c r="AW2194" s="12" t="s">
        <v>32</v>
      </c>
      <c r="AX2194" s="12" t="s">
        <v>76</v>
      </c>
      <c r="AY2194" s="153" t="s">
        <v>375</v>
      </c>
    </row>
    <row r="2195" spans="2:65" s="12" customFormat="1" ht="11.25" x14ac:dyDescent="0.2">
      <c r="B2195" s="151"/>
      <c r="D2195" s="152" t="s">
        <v>384</v>
      </c>
      <c r="E2195" s="153" t="s">
        <v>1</v>
      </c>
      <c r="F2195" s="154" t="s">
        <v>822</v>
      </c>
      <c r="H2195" s="155">
        <v>64</v>
      </c>
      <c r="I2195" s="156"/>
      <c r="L2195" s="151"/>
      <c r="M2195" s="157"/>
      <c r="T2195" s="158"/>
      <c r="AT2195" s="153" t="s">
        <v>384</v>
      </c>
      <c r="AU2195" s="153" t="s">
        <v>83</v>
      </c>
      <c r="AV2195" s="12" t="s">
        <v>85</v>
      </c>
      <c r="AW2195" s="12" t="s">
        <v>32</v>
      </c>
      <c r="AX2195" s="12" t="s">
        <v>76</v>
      </c>
      <c r="AY2195" s="153" t="s">
        <v>375</v>
      </c>
    </row>
    <row r="2196" spans="2:65" s="12" customFormat="1" ht="11.25" x14ac:dyDescent="0.2">
      <c r="B2196" s="151"/>
      <c r="D2196" s="152" t="s">
        <v>384</v>
      </c>
      <c r="E2196" s="153" t="s">
        <v>1</v>
      </c>
      <c r="F2196" s="154" t="s">
        <v>719</v>
      </c>
      <c r="H2196" s="155">
        <v>51</v>
      </c>
      <c r="I2196" s="156"/>
      <c r="L2196" s="151"/>
      <c r="M2196" s="157"/>
      <c r="T2196" s="158"/>
      <c r="AT2196" s="153" t="s">
        <v>384</v>
      </c>
      <c r="AU2196" s="153" t="s">
        <v>83</v>
      </c>
      <c r="AV2196" s="12" t="s">
        <v>85</v>
      </c>
      <c r="AW2196" s="12" t="s">
        <v>32</v>
      </c>
      <c r="AX2196" s="12" t="s">
        <v>76</v>
      </c>
      <c r="AY2196" s="153" t="s">
        <v>375</v>
      </c>
    </row>
    <row r="2197" spans="2:65" s="12" customFormat="1" ht="11.25" x14ac:dyDescent="0.2">
      <c r="B2197" s="151"/>
      <c r="D2197" s="152" t="s">
        <v>384</v>
      </c>
      <c r="E2197" s="153" t="s">
        <v>1</v>
      </c>
      <c r="F2197" s="154" t="s">
        <v>756</v>
      </c>
      <c r="H2197" s="155">
        <v>55</v>
      </c>
      <c r="I2197" s="156"/>
      <c r="L2197" s="151"/>
      <c r="M2197" s="157"/>
      <c r="T2197" s="158"/>
      <c r="AT2197" s="153" t="s">
        <v>384</v>
      </c>
      <c r="AU2197" s="153" t="s">
        <v>83</v>
      </c>
      <c r="AV2197" s="12" t="s">
        <v>85</v>
      </c>
      <c r="AW2197" s="12" t="s">
        <v>32</v>
      </c>
      <c r="AX2197" s="12" t="s">
        <v>76</v>
      </c>
      <c r="AY2197" s="153" t="s">
        <v>375</v>
      </c>
    </row>
    <row r="2198" spans="2:65" s="12" customFormat="1" ht="11.25" x14ac:dyDescent="0.2">
      <c r="B2198" s="151"/>
      <c r="D2198" s="152" t="s">
        <v>384</v>
      </c>
      <c r="E2198" s="153" t="s">
        <v>1</v>
      </c>
      <c r="F2198" s="154" t="s">
        <v>7</v>
      </c>
      <c r="H2198" s="155">
        <v>21</v>
      </c>
      <c r="I2198" s="156"/>
      <c r="L2198" s="151"/>
      <c r="M2198" s="157"/>
      <c r="T2198" s="158"/>
      <c r="AT2198" s="153" t="s">
        <v>384</v>
      </c>
      <c r="AU2198" s="153" t="s">
        <v>83</v>
      </c>
      <c r="AV2198" s="12" t="s">
        <v>85</v>
      </c>
      <c r="AW2198" s="12" t="s">
        <v>32</v>
      </c>
      <c r="AX2198" s="12" t="s">
        <v>76</v>
      </c>
      <c r="AY2198" s="153" t="s">
        <v>375</v>
      </c>
    </row>
    <row r="2199" spans="2:65" s="13" customFormat="1" ht="11.25" x14ac:dyDescent="0.2">
      <c r="B2199" s="159"/>
      <c r="D2199" s="152" t="s">
        <v>384</v>
      </c>
      <c r="E2199" s="160" t="s">
        <v>1</v>
      </c>
      <c r="F2199" s="161" t="s">
        <v>387</v>
      </c>
      <c r="H2199" s="162">
        <v>316</v>
      </c>
      <c r="I2199" s="163"/>
      <c r="L2199" s="159"/>
      <c r="M2199" s="164"/>
      <c r="T2199" s="165"/>
      <c r="AT2199" s="160" t="s">
        <v>384</v>
      </c>
      <c r="AU2199" s="160" t="s">
        <v>83</v>
      </c>
      <c r="AV2199" s="13" t="s">
        <v>382</v>
      </c>
      <c r="AW2199" s="13" t="s">
        <v>32</v>
      </c>
      <c r="AX2199" s="13" t="s">
        <v>83</v>
      </c>
      <c r="AY2199" s="160" t="s">
        <v>375</v>
      </c>
    </row>
    <row r="2200" spans="2:65" s="14" customFormat="1" ht="11.25" x14ac:dyDescent="0.2">
      <c r="B2200" s="166"/>
      <c r="D2200" s="152" t="s">
        <v>384</v>
      </c>
      <c r="E2200" s="167" t="s">
        <v>1</v>
      </c>
      <c r="F2200" s="168" t="s">
        <v>3301</v>
      </c>
      <c r="H2200" s="167" t="s">
        <v>1</v>
      </c>
      <c r="I2200" s="169"/>
      <c r="L2200" s="166"/>
      <c r="M2200" s="170"/>
      <c r="T2200" s="171"/>
      <c r="AT2200" s="167" t="s">
        <v>384</v>
      </c>
      <c r="AU2200" s="167" t="s">
        <v>83</v>
      </c>
      <c r="AV2200" s="14" t="s">
        <v>83</v>
      </c>
      <c r="AW2200" s="14" t="s">
        <v>32</v>
      </c>
      <c r="AX2200" s="14" t="s">
        <v>76</v>
      </c>
      <c r="AY2200" s="167" t="s">
        <v>375</v>
      </c>
    </row>
    <row r="2201" spans="2:65" s="1" customFormat="1" ht="16.5" customHeight="1" x14ac:dyDescent="0.2">
      <c r="B2201" s="32"/>
      <c r="C2201" s="179" t="s">
        <v>2017</v>
      </c>
      <c r="D2201" s="179" t="s">
        <v>657</v>
      </c>
      <c r="E2201" s="180" t="s">
        <v>3640</v>
      </c>
      <c r="F2201" s="181" t="s">
        <v>3641</v>
      </c>
      <c r="G2201" s="182" t="s">
        <v>631</v>
      </c>
      <c r="H2201" s="183">
        <v>8</v>
      </c>
      <c r="I2201" s="184"/>
      <c r="J2201" s="185">
        <f>ROUND(I2201*H2201,2)</f>
        <v>0</v>
      </c>
      <c r="K2201" s="181" t="s">
        <v>381</v>
      </c>
      <c r="L2201" s="186"/>
      <c r="M2201" s="187" t="s">
        <v>1</v>
      </c>
      <c r="N2201" s="188" t="s">
        <v>41</v>
      </c>
      <c r="P2201" s="147">
        <f>O2201*H2201</f>
        <v>0</v>
      </c>
      <c r="Q2201" s="147">
        <v>0</v>
      </c>
      <c r="R2201" s="147">
        <f>Q2201*H2201</f>
        <v>0</v>
      </c>
      <c r="S2201" s="147">
        <v>0</v>
      </c>
      <c r="T2201" s="148">
        <f>S2201*H2201</f>
        <v>0</v>
      </c>
      <c r="AR2201" s="149" t="s">
        <v>424</v>
      </c>
      <c r="AT2201" s="149" t="s">
        <v>657</v>
      </c>
      <c r="AU2201" s="149" t="s">
        <v>83</v>
      </c>
      <c r="AY2201" s="17" t="s">
        <v>375</v>
      </c>
      <c r="BE2201" s="150">
        <f>IF(N2201="základní",J2201,0)</f>
        <v>0</v>
      </c>
      <c r="BF2201" s="150">
        <f>IF(N2201="snížená",J2201,0)</f>
        <v>0</v>
      </c>
      <c r="BG2201" s="150">
        <f>IF(N2201="zákl. přenesená",J2201,0)</f>
        <v>0</v>
      </c>
      <c r="BH2201" s="150">
        <f>IF(N2201="sníž. přenesená",J2201,0)</f>
        <v>0</v>
      </c>
      <c r="BI2201" s="150">
        <f>IF(N2201="nulová",J2201,0)</f>
        <v>0</v>
      </c>
      <c r="BJ2201" s="17" t="s">
        <v>83</v>
      </c>
      <c r="BK2201" s="150">
        <f>ROUND(I2201*H2201,2)</f>
        <v>0</v>
      </c>
      <c r="BL2201" s="17" t="s">
        <v>382</v>
      </c>
      <c r="BM2201" s="149" t="s">
        <v>6339</v>
      </c>
    </row>
    <row r="2202" spans="2:65" s="12" customFormat="1" ht="11.25" x14ac:dyDescent="0.2">
      <c r="B2202" s="151"/>
      <c r="D2202" s="152" t="s">
        <v>384</v>
      </c>
      <c r="E2202" s="153" t="s">
        <v>1</v>
      </c>
      <c r="F2202" s="154" t="s">
        <v>83</v>
      </c>
      <c r="H2202" s="155">
        <v>1</v>
      </c>
      <c r="I2202" s="156"/>
      <c r="L2202" s="151"/>
      <c r="M2202" s="157"/>
      <c r="T2202" s="158"/>
      <c r="AT2202" s="153" t="s">
        <v>384</v>
      </c>
      <c r="AU2202" s="153" t="s">
        <v>83</v>
      </c>
      <c r="AV2202" s="12" t="s">
        <v>85</v>
      </c>
      <c r="AW2202" s="12" t="s">
        <v>32</v>
      </c>
      <c r="AX2202" s="12" t="s">
        <v>76</v>
      </c>
      <c r="AY2202" s="153" t="s">
        <v>375</v>
      </c>
    </row>
    <row r="2203" spans="2:65" s="12" customFormat="1" ht="11.25" x14ac:dyDescent="0.2">
      <c r="B2203" s="151"/>
      <c r="D2203" s="152" t="s">
        <v>384</v>
      </c>
      <c r="E2203" s="153" t="s">
        <v>1</v>
      </c>
      <c r="F2203" s="154" t="s">
        <v>83</v>
      </c>
      <c r="H2203" s="155">
        <v>1</v>
      </c>
      <c r="I2203" s="156"/>
      <c r="L2203" s="151"/>
      <c r="M2203" s="157"/>
      <c r="T2203" s="158"/>
      <c r="AT2203" s="153" t="s">
        <v>384</v>
      </c>
      <c r="AU2203" s="153" t="s">
        <v>83</v>
      </c>
      <c r="AV2203" s="12" t="s">
        <v>85</v>
      </c>
      <c r="AW2203" s="12" t="s">
        <v>32</v>
      </c>
      <c r="AX2203" s="12" t="s">
        <v>76</v>
      </c>
      <c r="AY2203" s="153" t="s">
        <v>375</v>
      </c>
    </row>
    <row r="2204" spans="2:65" s="12" customFormat="1" ht="11.25" x14ac:dyDescent="0.2">
      <c r="B2204" s="151"/>
      <c r="D2204" s="152" t="s">
        <v>384</v>
      </c>
      <c r="E2204" s="153" t="s">
        <v>1</v>
      </c>
      <c r="F2204" s="154" t="s">
        <v>83</v>
      </c>
      <c r="H2204" s="155">
        <v>1</v>
      </c>
      <c r="I2204" s="156"/>
      <c r="L2204" s="151"/>
      <c r="M2204" s="157"/>
      <c r="T2204" s="158"/>
      <c r="AT2204" s="153" t="s">
        <v>384</v>
      </c>
      <c r="AU2204" s="153" t="s">
        <v>83</v>
      </c>
      <c r="AV2204" s="12" t="s">
        <v>85</v>
      </c>
      <c r="AW2204" s="12" t="s">
        <v>32</v>
      </c>
      <c r="AX2204" s="12" t="s">
        <v>76</v>
      </c>
      <c r="AY2204" s="153" t="s">
        <v>375</v>
      </c>
    </row>
    <row r="2205" spans="2:65" s="12" customFormat="1" ht="11.25" x14ac:dyDescent="0.2">
      <c r="B2205" s="151"/>
      <c r="D2205" s="152" t="s">
        <v>384</v>
      </c>
      <c r="E2205" s="153" t="s">
        <v>1</v>
      </c>
      <c r="F2205" s="154" t="s">
        <v>83</v>
      </c>
      <c r="H2205" s="155">
        <v>1</v>
      </c>
      <c r="I2205" s="156"/>
      <c r="L2205" s="151"/>
      <c r="M2205" s="157"/>
      <c r="T2205" s="158"/>
      <c r="AT2205" s="153" t="s">
        <v>384</v>
      </c>
      <c r="AU2205" s="153" t="s">
        <v>83</v>
      </c>
      <c r="AV2205" s="12" t="s">
        <v>85</v>
      </c>
      <c r="AW2205" s="12" t="s">
        <v>32</v>
      </c>
      <c r="AX2205" s="12" t="s">
        <v>76</v>
      </c>
      <c r="AY2205" s="153" t="s">
        <v>375</v>
      </c>
    </row>
    <row r="2206" spans="2:65" s="12" customFormat="1" ht="11.25" x14ac:dyDescent="0.2">
      <c r="B2206" s="151"/>
      <c r="D2206" s="152" t="s">
        <v>384</v>
      </c>
      <c r="E2206" s="153" t="s">
        <v>1</v>
      </c>
      <c r="F2206" s="154" t="s">
        <v>83</v>
      </c>
      <c r="H2206" s="155">
        <v>1</v>
      </c>
      <c r="I2206" s="156"/>
      <c r="L2206" s="151"/>
      <c r="M2206" s="157"/>
      <c r="T2206" s="158"/>
      <c r="AT2206" s="153" t="s">
        <v>384</v>
      </c>
      <c r="AU2206" s="153" t="s">
        <v>83</v>
      </c>
      <c r="AV2206" s="12" t="s">
        <v>85</v>
      </c>
      <c r="AW2206" s="12" t="s">
        <v>32</v>
      </c>
      <c r="AX2206" s="12" t="s">
        <v>76</v>
      </c>
      <c r="AY2206" s="153" t="s">
        <v>375</v>
      </c>
    </row>
    <row r="2207" spans="2:65" s="12" customFormat="1" ht="11.25" x14ac:dyDescent="0.2">
      <c r="B2207" s="151"/>
      <c r="D2207" s="152" t="s">
        <v>384</v>
      </c>
      <c r="E2207" s="153" t="s">
        <v>1</v>
      </c>
      <c r="F2207" s="154" t="s">
        <v>83</v>
      </c>
      <c r="H2207" s="155">
        <v>1</v>
      </c>
      <c r="I2207" s="156"/>
      <c r="L2207" s="151"/>
      <c r="M2207" s="157"/>
      <c r="T2207" s="158"/>
      <c r="AT2207" s="153" t="s">
        <v>384</v>
      </c>
      <c r="AU2207" s="153" t="s">
        <v>83</v>
      </c>
      <c r="AV2207" s="12" t="s">
        <v>85</v>
      </c>
      <c r="AW2207" s="12" t="s">
        <v>32</v>
      </c>
      <c r="AX2207" s="12" t="s">
        <v>76</v>
      </c>
      <c r="AY2207" s="153" t="s">
        <v>375</v>
      </c>
    </row>
    <row r="2208" spans="2:65" s="12" customFormat="1" ht="11.25" x14ac:dyDescent="0.2">
      <c r="B2208" s="151"/>
      <c r="D2208" s="152" t="s">
        <v>384</v>
      </c>
      <c r="E2208" s="153" t="s">
        <v>1</v>
      </c>
      <c r="F2208" s="154" t="s">
        <v>83</v>
      </c>
      <c r="H2208" s="155">
        <v>1</v>
      </c>
      <c r="I2208" s="156"/>
      <c r="L2208" s="151"/>
      <c r="M2208" s="157"/>
      <c r="T2208" s="158"/>
      <c r="AT2208" s="153" t="s">
        <v>384</v>
      </c>
      <c r="AU2208" s="153" t="s">
        <v>83</v>
      </c>
      <c r="AV2208" s="12" t="s">
        <v>85</v>
      </c>
      <c r="AW2208" s="12" t="s">
        <v>32</v>
      </c>
      <c r="AX2208" s="12" t="s">
        <v>76</v>
      </c>
      <c r="AY2208" s="153" t="s">
        <v>375</v>
      </c>
    </row>
    <row r="2209" spans="2:65" s="12" customFormat="1" ht="11.25" x14ac:dyDescent="0.2">
      <c r="B2209" s="151"/>
      <c r="D2209" s="152" t="s">
        <v>384</v>
      </c>
      <c r="E2209" s="153" t="s">
        <v>1</v>
      </c>
      <c r="F2209" s="154" t="s">
        <v>83</v>
      </c>
      <c r="H2209" s="155">
        <v>1</v>
      </c>
      <c r="I2209" s="156"/>
      <c r="L2209" s="151"/>
      <c r="M2209" s="157"/>
      <c r="T2209" s="158"/>
      <c r="AT2209" s="153" t="s">
        <v>384</v>
      </c>
      <c r="AU2209" s="153" t="s">
        <v>83</v>
      </c>
      <c r="AV2209" s="12" t="s">
        <v>85</v>
      </c>
      <c r="AW2209" s="12" t="s">
        <v>32</v>
      </c>
      <c r="AX2209" s="12" t="s">
        <v>76</v>
      </c>
      <c r="AY2209" s="153" t="s">
        <v>375</v>
      </c>
    </row>
    <row r="2210" spans="2:65" s="14" customFormat="1" ht="11.25" x14ac:dyDescent="0.2">
      <c r="B2210" s="166"/>
      <c r="D2210" s="152" t="s">
        <v>384</v>
      </c>
      <c r="E2210" s="167" t="s">
        <v>1</v>
      </c>
      <c r="F2210" s="168" t="s">
        <v>6189</v>
      </c>
      <c r="H2210" s="167" t="s">
        <v>1</v>
      </c>
      <c r="I2210" s="169"/>
      <c r="L2210" s="166"/>
      <c r="M2210" s="170"/>
      <c r="T2210" s="171"/>
      <c r="AT2210" s="167" t="s">
        <v>384</v>
      </c>
      <c r="AU2210" s="167" t="s">
        <v>83</v>
      </c>
      <c r="AV2210" s="14" t="s">
        <v>83</v>
      </c>
      <c r="AW2210" s="14" t="s">
        <v>32</v>
      </c>
      <c r="AX2210" s="14" t="s">
        <v>76</v>
      </c>
      <c r="AY2210" s="167" t="s">
        <v>375</v>
      </c>
    </row>
    <row r="2211" spans="2:65" s="13" customFormat="1" ht="11.25" x14ac:dyDescent="0.2">
      <c r="B2211" s="159"/>
      <c r="D2211" s="152" t="s">
        <v>384</v>
      </c>
      <c r="E2211" s="160" t="s">
        <v>1</v>
      </c>
      <c r="F2211" s="161" t="s">
        <v>387</v>
      </c>
      <c r="H2211" s="162">
        <v>8</v>
      </c>
      <c r="I2211" s="163"/>
      <c r="L2211" s="159"/>
      <c r="M2211" s="164"/>
      <c r="T2211" s="165"/>
      <c r="AT2211" s="160" t="s">
        <v>384</v>
      </c>
      <c r="AU2211" s="160" t="s">
        <v>83</v>
      </c>
      <c r="AV2211" s="13" t="s">
        <v>382</v>
      </c>
      <c r="AW2211" s="13" t="s">
        <v>32</v>
      </c>
      <c r="AX2211" s="13" t="s">
        <v>83</v>
      </c>
      <c r="AY2211" s="160" t="s">
        <v>375</v>
      </c>
    </row>
    <row r="2212" spans="2:65" s="1" customFormat="1" ht="16.5" customHeight="1" x14ac:dyDescent="0.2">
      <c r="B2212" s="32"/>
      <c r="C2212" s="179" t="s">
        <v>2038</v>
      </c>
      <c r="D2212" s="179" t="s">
        <v>657</v>
      </c>
      <c r="E2212" s="180" t="s">
        <v>3643</v>
      </c>
      <c r="F2212" s="181" t="s">
        <v>3644</v>
      </c>
      <c r="G2212" s="182" t="s">
        <v>631</v>
      </c>
      <c r="H2212" s="183">
        <v>13</v>
      </c>
      <c r="I2212" s="184"/>
      <c r="J2212" s="185">
        <f>ROUND(I2212*H2212,2)</f>
        <v>0</v>
      </c>
      <c r="K2212" s="181" t="s">
        <v>381</v>
      </c>
      <c r="L2212" s="186"/>
      <c r="M2212" s="187" t="s">
        <v>1</v>
      </c>
      <c r="N2212" s="188" t="s">
        <v>41</v>
      </c>
      <c r="P2212" s="147">
        <f>O2212*H2212</f>
        <v>0</v>
      </c>
      <c r="Q2212" s="147">
        <v>0</v>
      </c>
      <c r="R2212" s="147">
        <f>Q2212*H2212</f>
        <v>0</v>
      </c>
      <c r="S2212" s="147">
        <v>0</v>
      </c>
      <c r="T2212" s="148">
        <f>S2212*H2212</f>
        <v>0</v>
      </c>
      <c r="AR2212" s="149" t="s">
        <v>424</v>
      </c>
      <c r="AT2212" s="149" t="s">
        <v>657</v>
      </c>
      <c r="AU2212" s="149" t="s">
        <v>83</v>
      </c>
      <c r="AY2212" s="17" t="s">
        <v>375</v>
      </c>
      <c r="BE2212" s="150">
        <f>IF(N2212="základní",J2212,0)</f>
        <v>0</v>
      </c>
      <c r="BF2212" s="150">
        <f>IF(N2212="snížená",J2212,0)</f>
        <v>0</v>
      </c>
      <c r="BG2212" s="150">
        <f>IF(N2212="zákl. přenesená",J2212,0)</f>
        <v>0</v>
      </c>
      <c r="BH2212" s="150">
        <f>IF(N2212="sníž. přenesená",J2212,0)</f>
        <v>0</v>
      </c>
      <c r="BI2212" s="150">
        <f>IF(N2212="nulová",J2212,0)</f>
        <v>0</v>
      </c>
      <c r="BJ2212" s="17" t="s">
        <v>83</v>
      </c>
      <c r="BK2212" s="150">
        <f>ROUND(I2212*H2212,2)</f>
        <v>0</v>
      </c>
      <c r="BL2212" s="17" t="s">
        <v>382</v>
      </c>
      <c r="BM2212" s="149" t="s">
        <v>6340</v>
      </c>
    </row>
    <row r="2213" spans="2:65" s="12" customFormat="1" ht="11.25" x14ac:dyDescent="0.2">
      <c r="B2213" s="151"/>
      <c r="D2213" s="152" t="s">
        <v>384</v>
      </c>
      <c r="E2213" s="153" t="s">
        <v>1</v>
      </c>
      <c r="F2213" s="154" t="s">
        <v>467</v>
      </c>
      <c r="H2213" s="155">
        <v>13</v>
      </c>
      <c r="I2213" s="156"/>
      <c r="L2213" s="151"/>
      <c r="M2213" s="157"/>
      <c r="T2213" s="158"/>
      <c r="AT2213" s="153" t="s">
        <v>384</v>
      </c>
      <c r="AU2213" s="153" t="s">
        <v>83</v>
      </c>
      <c r="AV2213" s="12" t="s">
        <v>85</v>
      </c>
      <c r="AW2213" s="12" t="s">
        <v>32</v>
      </c>
      <c r="AX2213" s="12" t="s">
        <v>76</v>
      </c>
      <c r="AY2213" s="153" t="s">
        <v>375</v>
      </c>
    </row>
    <row r="2214" spans="2:65" s="13" customFormat="1" ht="11.25" x14ac:dyDescent="0.2">
      <c r="B2214" s="159"/>
      <c r="D2214" s="152" t="s">
        <v>384</v>
      </c>
      <c r="E2214" s="160" t="s">
        <v>1</v>
      </c>
      <c r="F2214" s="161" t="s">
        <v>387</v>
      </c>
      <c r="H2214" s="162">
        <v>13</v>
      </c>
      <c r="I2214" s="163"/>
      <c r="L2214" s="159"/>
      <c r="M2214" s="164"/>
      <c r="T2214" s="165"/>
      <c r="AT2214" s="160" t="s">
        <v>384</v>
      </c>
      <c r="AU2214" s="160" t="s">
        <v>83</v>
      </c>
      <c r="AV2214" s="13" t="s">
        <v>382</v>
      </c>
      <c r="AW2214" s="13" t="s">
        <v>32</v>
      </c>
      <c r="AX2214" s="13" t="s">
        <v>83</v>
      </c>
      <c r="AY2214" s="160" t="s">
        <v>375</v>
      </c>
    </row>
    <row r="2215" spans="2:65" s="14" customFormat="1" ht="11.25" x14ac:dyDescent="0.2">
      <c r="B2215" s="166"/>
      <c r="D2215" s="152" t="s">
        <v>384</v>
      </c>
      <c r="E2215" s="167" t="s">
        <v>1</v>
      </c>
      <c r="F2215" s="168" t="s">
        <v>3301</v>
      </c>
      <c r="H2215" s="167" t="s">
        <v>1</v>
      </c>
      <c r="I2215" s="169"/>
      <c r="L2215" s="166"/>
      <c r="M2215" s="170"/>
      <c r="T2215" s="171"/>
      <c r="AT2215" s="167" t="s">
        <v>384</v>
      </c>
      <c r="AU2215" s="167" t="s">
        <v>83</v>
      </c>
      <c r="AV2215" s="14" t="s">
        <v>83</v>
      </c>
      <c r="AW2215" s="14" t="s">
        <v>32</v>
      </c>
      <c r="AX2215" s="14" t="s">
        <v>76</v>
      </c>
      <c r="AY2215" s="167" t="s">
        <v>375</v>
      </c>
    </row>
    <row r="2216" spans="2:65" s="1" customFormat="1" ht="16.5" customHeight="1" x14ac:dyDescent="0.2">
      <c r="B2216" s="32"/>
      <c r="C2216" s="179" t="s">
        <v>2044</v>
      </c>
      <c r="D2216" s="179" t="s">
        <v>657</v>
      </c>
      <c r="E2216" s="180" t="s">
        <v>6341</v>
      </c>
      <c r="F2216" s="181" t="s">
        <v>6342</v>
      </c>
      <c r="G2216" s="182" t="s">
        <v>631</v>
      </c>
      <c r="H2216" s="183">
        <v>2</v>
      </c>
      <c r="I2216" s="184"/>
      <c r="J2216" s="185">
        <f>ROUND(I2216*H2216,2)</f>
        <v>0</v>
      </c>
      <c r="K2216" s="181" t="s">
        <v>381</v>
      </c>
      <c r="L2216" s="186"/>
      <c r="M2216" s="187" t="s">
        <v>1</v>
      </c>
      <c r="N2216" s="188" t="s">
        <v>41</v>
      </c>
      <c r="P2216" s="147">
        <f>O2216*H2216</f>
        <v>0</v>
      </c>
      <c r="Q2216" s="147">
        <v>0</v>
      </c>
      <c r="R2216" s="147">
        <f>Q2216*H2216</f>
        <v>0</v>
      </c>
      <c r="S2216" s="147">
        <v>0</v>
      </c>
      <c r="T2216" s="148">
        <f>S2216*H2216</f>
        <v>0</v>
      </c>
      <c r="AR2216" s="149" t="s">
        <v>424</v>
      </c>
      <c r="AT2216" s="149" t="s">
        <v>657</v>
      </c>
      <c r="AU2216" s="149" t="s">
        <v>83</v>
      </c>
      <c r="AY2216" s="17" t="s">
        <v>375</v>
      </c>
      <c r="BE2216" s="150">
        <f>IF(N2216="základní",J2216,0)</f>
        <v>0</v>
      </c>
      <c r="BF2216" s="150">
        <f>IF(N2216="snížená",J2216,0)</f>
        <v>0</v>
      </c>
      <c r="BG2216" s="150">
        <f>IF(N2216="zákl. přenesená",J2216,0)</f>
        <v>0</v>
      </c>
      <c r="BH2216" s="150">
        <f>IF(N2216="sníž. přenesená",J2216,0)</f>
        <v>0</v>
      </c>
      <c r="BI2216" s="150">
        <f>IF(N2216="nulová",J2216,0)</f>
        <v>0</v>
      </c>
      <c r="BJ2216" s="17" t="s">
        <v>83</v>
      </c>
      <c r="BK2216" s="150">
        <f>ROUND(I2216*H2216,2)</f>
        <v>0</v>
      </c>
      <c r="BL2216" s="17" t="s">
        <v>382</v>
      </c>
      <c r="BM2216" s="149" t="s">
        <v>6343</v>
      </c>
    </row>
    <row r="2217" spans="2:65" s="12" customFormat="1" ht="11.25" x14ac:dyDescent="0.2">
      <c r="B2217" s="151"/>
      <c r="D2217" s="152" t="s">
        <v>384</v>
      </c>
      <c r="E2217" s="153" t="s">
        <v>1</v>
      </c>
      <c r="F2217" s="154" t="s">
        <v>85</v>
      </c>
      <c r="H2217" s="155">
        <v>2</v>
      </c>
      <c r="I2217" s="156"/>
      <c r="L2217" s="151"/>
      <c r="M2217" s="157"/>
      <c r="T2217" s="158"/>
      <c r="AT2217" s="153" t="s">
        <v>384</v>
      </c>
      <c r="AU2217" s="153" t="s">
        <v>83</v>
      </c>
      <c r="AV2217" s="12" t="s">
        <v>85</v>
      </c>
      <c r="AW2217" s="12" t="s">
        <v>32</v>
      </c>
      <c r="AX2217" s="12" t="s">
        <v>76</v>
      </c>
      <c r="AY2217" s="153" t="s">
        <v>375</v>
      </c>
    </row>
    <row r="2218" spans="2:65" s="13" customFormat="1" ht="11.25" x14ac:dyDescent="0.2">
      <c r="B2218" s="159"/>
      <c r="D2218" s="152" t="s">
        <v>384</v>
      </c>
      <c r="E2218" s="160" t="s">
        <v>1</v>
      </c>
      <c r="F2218" s="161" t="s">
        <v>387</v>
      </c>
      <c r="H2218" s="162">
        <v>2</v>
      </c>
      <c r="I2218" s="163"/>
      <c r="L2218" s="159"/>
      <c r="M2218" s="164"/>
      <c r="T2218" s="165"/>
      <c r="AT2218" s="160" t="s">
        <v>384</v>
      </c>
      <c r="AU2218" s="160" t="s">
        <v>83</v>
      </c>
      <c r="AV2218" s="13" t="s">
        <v>382</v>
      </c>
      <c r="AW2218" s="13" t="s">
        <v>32</v>
      </c>
      <c r="AX2218" s="13" t="s">
        <v>83</v>
      </c>
      <c r="AY2218" s="160" t="s">
        <v>375</v>
      </c>
    </row>
    <row r="2219" spans="2:65" s="14" customFormat="1" ht="11.25" x14ac:dyDescent="0.2">
      <c r="B2219" s="166"/>
      <c r="D2219" s="152" t="s">
        <v>384</v>
      </c>
      <c r="E2219" s="167" t="s">
        <v>1</v>
      </c>
      <c r="F2219" s="168" t="s">
        <v>3301</v>
      </c>
      <c r="H2219" s="167" t="s">
        <v>1</v>
      </c>
      <c r="I2219" s="169"/>
      <c r="L2219" s="166"/>
      <c r="M2219" s="170"/>
      <c r="T2219" s="171"/>
      <c r="AT2219" s="167" t="s">
        <v>384</v>
      </c>
      <c r="AU2219" s="167" t="s">
        <v>83</v>
      </c>
      <c r="AV2219" s="14" t="s">
        <v>83</v>
      </c>
      <c r="AW2219" s="14" t="s">
        <v>32</v>
      </c>
      <c r="AX2219" s="14" t="s">
        <v>76</v>
      </c>
      <c r="AY2219" s="167" t="s">
        <v>375</v>
      </c>
    </row>
    <row r="2220" spans="2:65" s="1" customFormat="1" ht="16.5" customHeight="1" x14ac:dyDescent="0.2">
      <c r="B2220" s="32"/>
      <c r="C2220" s="179" t="s">
        <v>2055</v>
      </c>
      <c r="D2220" s="179" t="s">
        <v>657</v>
      </c>
      <c r="E2220" s="180" t="s">
        <v>3646</v>
      </c>
      <c r="F2220" s="181" t="s">
        <v>3647</v>
      </c>
      <c r="G2220" s="182" t="s">
        <v>631</v>
      </c>
      <c r="H2220" s="183">
        <v>13</v>
      </c>
      <c r="I2220" s="184"/>
      <c r="J2220" s="185">
        <f>ROUND(I2220*H2220,2)</f>
        <v>0</v>
      </c>
      <c r="K2220" s="181" t="s">
        <v>381</v>
      </c>
      <c r="L2220" s="186"/>
      <c r="M2220" s="187" t="s">
        <v>1</v>
      </c>
      <c r="N2220" s="188" t="s">
        <v>41</v>
      </c>
      <c r="P2220" s="147">
        <f>O2220*H2220</f>
        <v>0</v>
      </c>
      <c r="Q2220" s="147">
        <v>0</v>
      </c>
      <c r="R2220" s="147">
        <f>Q2220*H2220</f>
        <v>0</v>
      </c>
      <c r="S2220" s="147">
        <v>0</v>
      </c>
      <c r="T2220" s="148">
        <f>S2220*H2220</f>
        <v>0</v>
      </c>
      <c r="AR2220" s="149" t="s">
        <v>424</v>
      </c>
      <c r="AT2220" s="149" t="s">
        <v>657</v>
      </c>
      <c r="AU2220" s="149" t="s">
        <v>83</v>
      </c>
      <c r="AY2220" s="17" t="s">
        <v>375</v>
      </c>
      <c r="BE2220" s="150">
        <f>IF(N2220="základní",J2220,0)</f>
        <v>0</v>
      </c>
      <c r="BF2220" s="150">
        <f>IF(N2220="snížená",J2220,0)</f>
        <v>0</v>
      </c>
      <c r="BG2220" s="150">
        <f>IF(N2220="zákl. přenesená",J2220,0)</f>
        <v>0</v>
      </c>
      <c r="BH2220" s="150">
        <f>IF(N2220="sníž. přenesená",J2220,0)</f>
        <v>0</v>
      </c>
      <c r="BI2220" s="150">
        <f>IF(N2220="nulová",J2220,0)</f>
        <v>0</v>
      </c>
      <c r="BJ2220" s="17" t="s">
        <v>83</v>
      </c>
      <c r="BK2220" s="150">
        <f>ROUND(I2220*H2220,2)</f>
        <v>0</v>
      </c>
      <c r="BL2220" s="17" t="s">
        <v>382</v>
      </c>
      <c r="BM2220" s="149" t="s">
        <v>6344</v>
      </c>
    </row>
    <row r="2221" spans="2:65" s="12" customFormat="1" ht="11.25" x14ac:dyDescent="0.2">
      <c r="B2221" s="151"/>
      <c r="D2221" s="152" t="s">
        <v>384</v>
      </c>
      <c r="E2221" s="153" t="s">
        <v>1</v>
      </c>
      <c r="F2221" s="154" t="s">
        <v>467</v>
      </c>
      <c r="H2221" s="155">
        <v>13</v>
      </c>
      <c r="I2221" s="156"/>
      <c r="L2221" s="151"/>
      <c r="M2221" s="157"/>
      <c r="T2221" s="158"/>
      <c r="AT2221" s="153" t="s">
        <v>384</v>
      </c>
      <c r="AU2221" s="153" t="s">
        <v>83</v>
      </c>
      <c r="AV2221" s="12" t="s">
        <v>85</v>
      </c>
      <c r="AW2221" s="12" t="s">
        <v>32</v>
      </c>
      <c r="AX2221" s="12" t="s">
        <v>76</v>
      </c>
      <c r="AY2221" s="153" t="s">
        <v>375</v>
      </c>
    </row>
    <row r="2222" spans="2:65" s="13" customFormat="1" ht="11.25" x14ac:dyDescent="0.2">
      <c r="B2222" s="159"/>
      <c r="D2222" s="152" t="s">
        <v>384</v>
      </c>
      <c r="E2222" s="160" t="s">
        <v>1</v>
      </c>
      <c r="F2222" s="161" t="s">
        <v>387</v>
      </c>
      <c r="H2222" s="162">
        <v>13</v>
      </c>
      <c r="I2222" s="163"/>
      <c r="L2222" s="159"/>
      <c r="M2222" s="164"/>
      <c r="T2222" s="165"/>
      <c r="AT2222" s="160" t="s">
        <v>384</v>
      </c>
      <c r="AU2222" s="160" t="s">
        <v>83</v>
      </c>
      <c r="AV2222" s="13" t="s">
        <v>382</v>
      </c>
      <c r="AW2222" s="13" t="s">
        <v>32</v>
      </c>
      <c r="AX2222" s="13" t="s">
        <v>83</v>
      </c>
      <c r="AY2222" s="160" t="s">
        <v>375</v>
      </c>
    </row>
    <row r="2223" spans="2:65" s="14" customFormat="1" ht="11.25" x14ac:dyDescent="0.2">
      <c r="B2223" s="166"/>
      <c r="D2223" s="152" t="s">
        <v>384</v>
      </c>
      <c r="E2223" s="167" t="s">
        <v>1</v>
      </c>
      <c r="F2223" s="168" t="s">
        <v>3301</v>
      </c>
      <c r="H2223" s="167" t="s">
        <v>1</v>
      </c>
      <c r="I2223" s="169"/>
      <c r="L2223" s="166"/>
      <c r="M2223" s="170"/>
      <c r="T2223" s="171"/>
      <c r="AT2223" s="167" t="s">
        <v>384</v>
      </c>
      <c r="AU2223" s="167" t="s">
        <v>83</v>
      </c>
      <c r="AV2223" s="14" t="s">
        <v>83</v>
      </c>
      <c r="AW2223" s="14" t="s">
        <v>32</v>
      </c>
      <c r="AX2223" s="14" t="s">
        <v>76</v>
      </c>
      <c r="AY2223" s="167" t="s">
        <v>375</v>
      </c>
    </row>
    <row r="2224" spans="2:65" s="1" customFormat="1" ht="16.5" customHeight="1" x14ac:dyDescent="0.2">
      <c r="B2224" s="32"/>
      <c r="C2224" s="179" t="s">
        <v>2059</v>
      </c>
      <c r="D2224" s="179" t="s">
        <v>657</v>
      </c>
      <c r="E2224" s="180" t="s">
        <v>3559</v>
      </c>
      <c r="F2224" s="181" t="s">
        <v>3560</v>
      </c>
      <c r="G2224" s="182" t="s">
        <v>631</v>
      </c>
      <c r="H2224" s="183">
        <v>119</v>
      </c>
      <c r="I2224" s="184"/>
      <c r="J2224" s="185">
        <f>ROUND(I2224*H2224,2)</f>
        <v>0</v>
      </c>
      <c r="K2224" s="181" t="s">
        <v>381</v>
      </c>
      <c r="L2224" s="186"/>
      <c r="M2224" s="187" t="s">
        <v>1</v>
      </c>
      <c r="N2224" s="188" t="s">
        <v>41</v>
      </c>
      <c r="P2224" s="147">
        <f>O2224*H2224</f>
        <v>0</v>
      </c>
      <c r="Q2224" s="147">
        <v>0</v>
      </c>
      <c r="R2224" s="147">
        <f>Q2224*H2224</f>
        <v>0</v>
      </c>
      <c r="S2224" s="147">
        <v>0</v>
      </c>
      <c r="T2224" s="148">
        <f>S2224*H2224</f>
        <v>0</v>
      </c>
      <c r="AR2224" s="149" t="s">
        <v>424</v>
      </c>
      <c r="AT2224" s="149" t="s">
        <v>657</v>
      </c>
      <c r="AU2224" s="149" t="s">
        <v>83</v>
      </c>
      <c r="AY2224" s="17" t="s">
        <v>375</v>
      </c>
      <c r="BE2224" s="150">
        <f>IF(N2224="základní",J2224,0)</f>
        <v>0</v>
      </c>
      <c r="BF2224" s="150">
        <f>IF(N2224="snížená",J2224,0)</f>
        <v>0</v>
      </c>
      <c r="BG2224" s="150">
        <f>IF(N2224="zákl. přenesená",J2224,0)</f>
        <v>0</v>
      </c>
      <c r="BH2224" s="150">
        <f>IF(N2224="sníž. přenesená",J2224,0)</f>
        <v>0</v>
      </c>
      <c r="BI2224" s="150">
        <f>IF(N2224="nulová",J2224,0)</f>
        <v>0</v>
      </c>
      <c r="BJ2224" s="17" t="s">
        <v>83</v>
      </c>
      <c r="BK2224" s="150">
        <f>ROUND(I2224*H2224,2)</f>
        <v>0</v>
      </c>
      <c r="BL2224" s="17" t="s">
        <v>382</v>
      </c>
      <c r="BM2224" s="149" t="s">
        <v>6345</v>
      </c>
    </row>
    <row r="2225" spans="2:51" s="12" customFormat="1" ht="11.25" x14ac:dyDescent="0.2">
      <c r="B2225" s="151"/>
      <c r="D2225" s="152" t="s">
        <v>384</v>
      </c>
      <c r="E2225" s="153" t="s">
        <v>1</v>
      </c>
      <c r="F2225" s="154" t="s">
        <v>404</v>
      </c>
      <c r="H2225" s="155">
        <v>5</v>
      </c>
      <c r="I2225" s="156"/>
      <c r="L2225" s="151"/>
      <c r="M2225" s="157"/>
      <c r="T2225" s="158"/>
      <c r="AT2225" s="153" t="s">
        <v>384</v>
      </c>
      <c r="AU2225" s="153" t="s">
        <v>83</v>
      </c>
      <c r="AV2225" s="12" t="s">
        <v>85</v>
      </c>
      <c r="AW2225" s="12" t="s">
        <v>32</v>
      </c>
      <c r="AX2225" s="12" t="s">
        <v>76</v>
      </c>
      <c r="AY2225" s="153" t="s">
        <v>375</v>
      </c>
    </row>
    <row r="2226" spans="2:51" s="12" customFormat="1" ht="11.25" x14ac:dyDescent="0.2">
      <c r="B2226" s="151"/>
      <c r="D2226" s="152" t="s">
        <v>384</v>
      </c>
      <c r="E2226" s="153" t="s">
        <v>1</v>
      </c>
      <c r="F2226" s="154" t="s">
        <v>382</v>
      </c>
      <c r="H2226" s="155">
        <v>4</v>
      </c>
      <c r="I2226" s="156"/>
      <c r="L2226" s="151"/>
      <c r="M2226" s="157"/>
      <c r="T2226" s="158"/>
      <c r="AT2226" s="153" t="s">
        <v>384</v>
      </c>
      <c r="AU2226" s="153" t="s">
        <v>83</v>
      </c>
      <c r="AV2226" s="12" t="s">
        <v>85</v>
      </c>
      <c r="AW2226" s="12" t="s">
        <v>32</v>
      </c>
      <c r="AX2226" s="12" t="s">
        <v>76</v>
      </c>
      <c r="AY2226" s="153" t="s">
        <v>375</v>
      </c>
    </row>
    <row r="2227" spans="2:51" s="12" customFormat="1" ht="11.25" x14ac:dyDescent="0.2">
      <c r="B2227" s="151"/>
      <c r="D2227" s="152" t="s">
        <v>384</v>
      </c>
      <c r="E2227" s="153" t="s">
        <v>1</v>
      </c>
      <c r="F2227" s="154" t="s">
        <v>85</v>
      </c>
      <c r="H2227" s="155">
        <v>2</v>
      </c>
      <c r="I2227" s="156"/>
      <c r="L2227" s="151"/>
      <c r="M2227" s="157"/>
      <c r="T2227" s="158"/>
      <c r="AT2227" s="153" t="s">
        <v>384</v>
      </c>
      <c r="AU2227" s="153" t="s">
        <v>83</v>
      </c>
      <c r="AV2227" s="12" t="s">
        <v>85</v>
      </c>
      <c r="AW2227" s="12" t="s">
        <v>32</v>
      </c>
      <c r="AX2227" s="12" t="s">
        <v>76</v>
      </c>
      <c r="AY2227" s="153" t="s">
        <v>375</v>
      </c>
    </row>
    <row r="2228" spans="2:51" s="12" customFormat="1" ht="11.25" x14ac:dyDescent="0.2">
      <c r="B2228" s="151"/>
      <c r="D2228" s="152" t="s">
        <v>384</v>
      </c>
      <c r="E2228" s="153" t="s">
        <v>1</v>
      </c>
      <c r="F2228" s="154" t="s">
        <v>382</v>
      </c>
      <c r="H2228" s="155">
        <v>4</v>
      </c>
      <c r="I2228" s="156"/>
      <c r="L2228" s="151"/>
      <c r="M2228" s="157"/>
      <c r="T2228" s="158"/>
      <c r="AT2228" s="153" t="s">
        <v>384</v>
      </c>
      <c r="AU2228" s="153" t="s">
        <v>83</v>
      </c>
      <c r="AV2228" s="12" t="s">
        <v>85</v>
      </c>
      <c r="AW2228" s="12" t="s">
        <v>32</v>
      </c>
      <c r="AX2228" s="12" t="s">
        <v>76</v>
      </c>
      <c r="AY2228" s="153" t="s">
        <v>375</v>
      </c>
    </row>
    <row r="2229" spans="2:51" s="12" customFormat="1" ht="11.25" x14ac:dyDescent="0.2">
      <c r="B2229" s="151"/>
      <c r="D2229" s="152" t="s">
        <v>384</v>
      </c>
      <c r="E2229" s="153" t="s">
        <v>1</v>
      </c>
      <c r="F2229" s="154" t="s">
        <v>83</v>
      </c>
      <c r="H2229" s="155">
        <v>1</v>
      </c>
      <c r="I2229" s="156"/>
      <c r="L2229" s="151"/>
      <c r="M2229" s="157"/>
      <c r="T2229" s="158"/>
      <c r="AT2229" s="153" t="s">
        <v>384</v>
      </c>
      <c r="AU2229" s="153" t="s">
        <v>83</v>
      </c>
      <c r="AV2229" s="12" t="s">
        <v>85</v>
      </c>
      <c r="AW2229" s="12" t="s">
        <v>32</v>
      </c>
      <c r="AX2229" s="12" t="s">
        <v>76</v>
      </c>
      <c r="AY2229" s="153" t="s">
        <v>375</v>
      </c>
    </row>
    <row r="2230" spans="2:51" s="12" customFormat="1" ht="11.25" x14ac:dyDescent="0.2">
      <c r="B2230" s="151"/>
      <c r="D2230" s="152" t="s">
        <v>384</v>
      </c>
      <c r="E2230" s="153" t="s">
        <v>1</v>
      </c>
      <c r="F2230" s="154" t="s">
        <v>85</v>
      </c>
      <c r="H2230" s="155">
        <v>2</v>
      </c>
      <c r="I2230" s="156"/>
      <c r="L2230" s="151"/>
      <c r="M2230" s="157"/>
      <c r="T2230" s="158"/>
      <c r="AT2230" s="153" t="s">
        <v>384</v>
      </c>
      <c r="AU2230" s="153" t="s">
        <v>83</v>
      </c>
      <c r="AV2230" s="12" t="s">
        <v>85</v>
      </c>
      <c r="AW2230" s="12" t="s">
        <v>32</v>
      </c>
      <c r="AX2230" s="12" t="s">
        <v>76</v>
      </c>
      <c r="AY2230" s="153" t="s">
        <v>375</v>
      </c>
    </row>
    <row r="2231" spans="2:51" s="12" customFormat="1" ht="11.25" x14ac:dyDescent="0.2">
      <c r="B2231" s="151"/>
      <c r="D2231" s="152" t="s">
        <v>384</v>
      </c>
      <c r="E2231" s="153" t="s">
        <v>1</v>
      </c>
      <c r="F2231" s="154" t="s">
        <v>404</v>
      </c>
      <c r="H2231" s="155">
        <v>5</v>
      </c>
      <c r="I2231" s="156"/>
      <c r="L2231" s="151"/>
      <c r="M2231" s="157"/>
      <c r="T2231" s="158"/>
      <c r="AT2231" s="153" t="s">
        <v>384</v>
      </c>
      <c r="AU2231" s="153" t="s">
        <v>83</v>
      </c>
      <c r="AV2231" s="12" t="s">
        <v>85</v>
      </c>
      <c r="AW2231" s="12" t="s">
        <v>32</v>
      </c>
      <c r="AX2231" s="12" t="s">
        <v>76</v>
      </c>
      <c r="AY2231" s="153" t="s">
        <v>375</v>
      </c>
    </row>
    <row r="2232" spans="2:51" s="12" customFormat="1" ht="11.25" x14ac:dyDescent="0.2">
      <c r="B2232" s="151"/>
      <c r="D2232" s="152" t="s">
        <v>384</v>
      </c>
      <c r="E2232" s="153" t="s">
        <v>1</v>
      </c>
      <c r="F2232" s="154" t="s">
        <v>424</v>
      </c>
      <c r="H2232" s="155">
        <v>8</v>
      </c>
      <c r="I2232" s="156"/>
      <c r="L2232" s="151"/>
      <c r="M2232" s="157"/>
      <c r="T2232" s="158"/>
      <c r="AT2232" s="153" t="s">
        <v>384</v>
      </c>
      <c r="AU2232" s="153" t="s">
        <v>83</v>
      </c>
      <c r="AV2232" s="12" t="s">
        <v>85</v>
      </c>
      <c r="AW2232" s="12" t="s">
        <v>32</v>
      </c>
      <c r="AX2232" s="12" t="s">
        <v>76</v>
      </c>
      <c r="AY2232" s="153" t="s">
        <v>375</v>
      </c>
    </row>
    <row r="2233" spans="2:51" s="12" customFormat="1" ht="11.25" x14ac:dyDescent="0.2">
      <c r="B2233" s="151"/>
      <c r="D2233" s="152" t="s">
        <v>384</v>
      </c>
      <c r="E2233" s="153" t="s">
        <v>1</v>
      </c>
      <c r="F2233" s="154" t="s">
        <v>382</v>
      </c>
      <c r="H2233" s="155">
        <v>4</v>
      </c>
      <c r="I2233" s="156"/>
      <c r="L2233" s="151"/>
      <c r="M2233" s="157"/>
      <c r="T2233" s="158"/>
      <c r="AT2233" s="153" t="s">
        <v>384</v>
      </c>
      <c r="AU2233" s="153" t="s">
        <v>83</v>
      </c>
      <c r="AV2233" s="12" t="s">
        <v>85</v>
      </c>
      <c r="AW2233" s="12" t="s">
        <v>32</v>
      </c>
      <c r="AX2233" s="12" t="s">
        <v>76</v>
      </c>
      <c r="AY2233" s="153" t="s">
        <v>375</v>
      </c>
    </row>
    <row r="2234" spans="2:51" s="12" customFormat="1" ht="11.25" x14ac:dyDescent="0.2">
      <c r="B2234" s="151"/>
      <c r="D2234" s="152" t="s">
        <v>384</v>
      </c>
      <c r="E2234" s="153" t="s">
        <v>1</v>
      </c>
      <c r="F2234" s="154" t="s">
        <v>418</v>
      </c>
      <c r="H2234" s="155">
        <v>7</v>
      </c>
      <c r="I2234" s="156"/>
      <c r="L2234" s="151"/>
      <c r="M2234" s="157"/>
      <c r="T2234" s="158"/>
      <c r="AT2234" s="153" t="s">
        <v>384</v>
      </c>
      <c r="AU2234" s="153" t="s">
        <v>83</v>
      </c>
      <c r="AV2234" s="12" t="s">
        <v>85</v>
      </c>
      <c r="AW2234" s="12" t="s">
        <v>32</v>
      </c>
      <c r="AX2234" s="12" t="s">
        <v>76</v>
      </c>
      <c r="AY2234" s="153" t="s">
        <v>375</v>
      </c>
    </row>
    <row r="2235" spans="2:51" s="12" customFormat="1" ht="11.25" x14ac:dyDescent="0.2">
      <c r="B2235" s="151"/>
      <c r="D2235" s="152" t="s">
        <v>384</v>
      </c>
      <c r="E2235" s="153" t="s">
        <v>1</v>
      </c>
      <c r="F2235" s="154" t="s">
        <v>424</v>
      </c>
      <c r="H2235" s="155">
        <v>8</v>
      </c>
      <c r="I2235" s="156"/>
      <c r="L2235" s="151"/>
      <c r="M2235" s="157"/>
      <c r="T2235" s="158"/>
      <c r="AT2235" s="153" t="s">
        <v>384</v>
      </c>
      <c r="AU2235" s="153" t="s">
        <v>83</v>
      </c>
      <c r="AV2235" s="12" t="s">
        <v>85</v>
      </c>
      <c r="AW2235" s="12" t="s">
        <v>32</v>
      </c>
      <c r="AX2235" s="12" t="s">
        <v>76</v>
      </c>
      <c r="AY2235" s="153" t="s">
        <v>375</v>
      </c>
    </row>
    <row r="2236" spans="2:51" s="12" customFormat="1" ht="11.25" x14ac:dyDescent="0.2">
      <c r="B2236" s="151"/>
      <c r="D2236" s="152" t="s">
        <v>384</v>
      </c>
      <c r="E2236" s="153" t="s">
        <v>1</v>
      </c>
      <c r="F2236" s="154" t="s">
        <v>428</v>
      </c>
      <c r="H2236" s="155">
        <v>9</v>
      </c>
      <c r="I2236" s="156"/>
      <c r="L2236" s="151"/>
      <c r="M2236" s="157"/>
      <c r="T2236" s="158"/>
      <c r="AT2236" s="153" t="s">
        <v>384</v>
      </c>
      <c r="AU2236" s="153" t="s">
        <v>83</v>
      </c>
      <c r="AV2236" s="12" t="s">
        <v>85</v>
      </c>
      <c r="AW2236" s="12" t="s">
        <v>32</v>
      </c>
      <c r="AX2236" s="12" t="s">
        <v>76</v>
      </c>
      <c r="AY2236" s="153" t="s">
        <v>375</v>
      </c>
    </row>
    <row r="2237" spans="2:51" s="12" customFormat="1" ht="11.25" x14ac:dyDescent="0.2">
      <c r="B2237" s="151"/>
      <c r="D2237" s="152" t="s">
        <v>384</v>
      </c>
      <c r="E2237" s="153" t="s">
        <v>1</v>
      </c>
      <c r="F2237" s="154" t="s">
        <v>424</v>
      </c>
      <c r="H2237" s="155">
        <v>8</v>
      </c>
      <c r="I2237" s="156"/>
      <c r="L2237" s="151"/>
      <c r="M2237" s="157"/>
      <c r="T2237" s="158"/>
      <c r="AT2237" s="153" t="s">
        <v>384</v>
      </c>
      <c r="AU2237" s="153" t="s">
        <v>83</v>
      </c>
      <c r="AV2237" s="12" t="s">
        <v>85</v>
      </c>
      <c r="AW2237" s="12" t="s">
        <v>32</v>
      </c>
      <c r="AX2237" s="12" t="s">
        <v>76</v>
      </c>
      <c r="AY2237" s="153" t="s">
        <v>375</v>
      </c>
    </row>
    <row r="2238" spans="2:51" s="12" customFormat="1" ht="11.25" x14ac:dyDescent="0.2">
      <c r="B2238" s="151"/>
      <c r="D2238" s="152" t="s">
        <v>384</v>
      </c>
      <c r="E2238" s="153" t="s">
        <v>1</v>
      </c>
      <c r="F2238" s="154" t="s">
        <v>418</v>
      </c>
      <c r="H2238" s="155">
        <v>7</v>
      </c>
      <c r="I2238" s="156"/>
      <c r="L2238" s="151"/>
      <c r="M2238" s="157"/>
      <c r="T2238" s="158"/>
      <c r="AT2238" s="153" t="s">
        <v>384</v>
      </c>
      <c r="AU2238" s="153" t="s">
        <v>83</v>
      </c>
      <c r="AV2238" s="12" t="s">
        <v>85</v>
      </c>
      <c r="AW2238" s="12" t="s">
        <v>32</v>
      </c>
      <c r="AX2238" s="12" t="s">
        <v>76</v>
      </c>
      <c r="AY2238" s="153" t="s">
        <v>375</v>
      </c>
    </row>
    <row r="2239" spans="2:51" s="12" customFormat="1" ht="11.25" x14ac:dyDescent="0.2">
      <c r="B2239" s="151"/>
      <c r="D2239" s="152" t="s">
        <v>384</v>
      </c>
      <c r="E2239" s="153" t="s">
        <v>1</v>
      </c>
      <c r="F2239" s="154" t="s">
        <v>428</v>
      </c>
      <c r="H2239" s="155">
        <v>9</v>
      </c>
      <c r="I2239" s="156"/>
      <c r="L2239" s="151"/>
      <c r="M2239" s="157"/>
      <c r="T2239" s="158"/>
      <c r="AT2239" s="153" t="s">
        <v>384</v>
      </c>
      <c r="AU2239" s="153" t="s">
        <v>83</v>
      </c>
      <c r="AV2239" s="12" t="s">
        <v>85</v>
      </c>
      <c r="AW2239" s="12" t="s">
        <v>32</v>
      </c>
      <c r="AX2239" s="12" t="s">
        <v>76</v>
      </c>
      <c r="AY2239" s="153" t="s">
        <v>375</v>
      </c>
    </row>
    <row r="2240" spans="2:51" s="12" customFormat="1" ht="11.25" x14ac:dyDescent="0.2">
      <c r="B2240" s="151"/>
      <c r="D2240" s="152" t="s">
        <v>384</v>
      </c>
      <c r="E2240" s="153" t="s">
        <v>1</v>
      </c>
      <c r="F2240" s="154" t="s">
        <v>418</v>
      </c>
      <c r="H2240" s="155">
        <v>7</v>
      </c>
      <c r="I2240" s="156"/>
      <c r="L2240" s="151"/>
      <c r="M2240" s="157"/>
      <c r="T2240" s="158"/>
      <c r="AT2240" s="153" t="s">
        <v>384</v>
      </c>
      <c r="AU2240" s="153" t="s">
        <v>83</v>
      </c>
      <c r="AV2240" s="12" t="s">
        <v>85</v>
      </c>
      <c r="AW2240" s="12" t="s">
        <v>32</v>
      </c>
      <c r="AX2240" s="12" t="s">
        <v>76</v>
      </c>
      <c r="AY2240" s="153" t="s">
        <v>375</v>
      </c>
    </row>
    <row r="2241" spans="2:65" s="12" customFormat="1" ht="11.25" x14ac:dyDescent="0.2">
      <c r="B2241" s="151"/>
      <c r="D2241" s="152" t="s">
        <v>384</v>
      </c>
      <c r="E2241" s="153" t="s">
        <v>1</v>
      </c>
      <c r="F2241" s="154" t="s">
        <v>93</v>
      </c>
      <c r="H2241" s="155">
        <v>3</v>
      </c>
      <c r="I2241" s="156"/>
      <c r="L2241" s="151"/>
      <c r="M2241" s="157"/>
      <c r="T2241" s="158"/>
      <c r="AT2241" s="153" t="s">
        <v>384</v>
      </c>
      <c r="AU2241" s="153" t="s">
        <v>83</v>
      </c>
      <c r="AV2241" s="12" t="s">
        <v>85</v>
      </c>
      <c r="AW2241" s="12" t="s">
        <v>32</v>
      </c>
      <c r="AX2241" s="12" t="s">
        <v>76</v>
      </c>
      <c r="AY2241" s="153" t="s">
        <v>375</v>
      </c>
    </row>
    <row r="2242" spans="2:65" s="12" customFormat="1" ht="11.25" x14ac:dyDescent="0.2">
      <c r="B2242" s="151"/>
      <c r="D2242" s="152" t="s">
        <v>384</v>
      </c>
      <c r="E2242" s="153" t="s">
        <v>1</v>
      </c>
      <c r="F2242" s="154" t="s">
        <v>473</v>
      </c>
      <c r="H2242" s="155">
        <v>14</v>
      </c>
      <c r="I2242" s="156"/>
      <c r="L2242" s="151"/>
      <c r="M2242" s="157"/>
      <c r="T2242" s="158"/>
      <c r="AT2242" s="153" t="s">
        <v>384</v>
      </c>
      <c r="AU2242" s="153" t="s">
        <v>83</v>
      </c>
      <c r="AV2242" s="12" t="s">
        <v>85</v>
      </c>
      <c r="AW2242" s="12" t="s">
        <v>32</v>
      </c>
      <c r="AX2242" s="12" t="s">
        <v>76</v>
      </c>
      <c r="AY2242" s="153" t="s">
        <v>375</v>
      </c>
    </row>
    <row r="2243" spans="2:65" s="12" customFormat="1" ht="11.25" x14ac:dyDescent="0.2">
      <c r="B2243" s="151"/>
      <c r="D2243" s="152" t="s">
        <v>384</v>
      </c>
      <c r="E2243" s="153" t="s">
        <v>1</v>
      </c>
      <c r="F2243" s="154" t="s">
        <v>463</v>
      </c>
      <c r="H2243" s="155">
        <v>12</v>
      </c>
      <c r="I2243" s="156"/>
      <c r="L2243" s="151"/>
      <c r="M2243" s="157"/>
      <c r="T2243" s="158"/>
      <c r="AT2243" s="153" t="s">
        <v>384</v>
      </c>
      <c r="AU2243" s="153" t="s">
        <v>83</v>
      </c>
      <c r="AV2243" s="12" t="s">
        <v>85</v>
      </c>
      <c r="AW2243" s="12" t="s">
        <v>32</v>
      </c>
      <c r="AX2243" s="12" t="s">
        <v>76</v>
      </c>
      <c r="AY2243" s="153" t="s">
        <v>375</v>
      </c>
    </row>
    <row r="2244" spans="2:65" s="13" customFormat="1" ht="11.25" x14ac:dyDescent="0.2">
      <c r="B2244" s="159"/>
      <c r="D2244" s="152" t="s">
        <v>384</v>
      </c>
      <c r="E2244" s="160" t="s">
        <v>1</v>
      </c>
      <c r="F2244" s="161" t="s">
        <v>387</v>
      </c>
      <c r="H2244" s="162">
        <v>119</v>
      </c>
      <c r="I2244" s="163"/>
      <c r="L2244" s="159"/>
      <c r="M2244" s="164"/>
      <c r="T2244" s="165"/>
      <c r="AT2244" s="160" t="s">
        <v>384</v>
      </c>
      <c r="AU2244" s="160" t="s">
        <v>83</v>
      </c>
      <c r="AV2244" s="13" t="s">
        <v>382</v>
      </c>
      <c r="AW2244" s="13" t="s">
        <v>32</v>
      </c>
      <c r="AX2244" s="13" t="s">
        <v>83</v>
      </c>
      <c r="AY2244" s="160" t="s">
        <v>375</v>
      </c>
    </row>
    <row r="2245" spans="2:65" s="14" customFormat="1" ht="11.25" x14ac:dyDescent="0.2">
      <c r="B2245" s="166"/>
      <c r="D2245" s="152" t="s">
        <v>384</v>
      </c>
      <c r="E2245" s="167" t="s">
        <v>1</v>
      </c>
      <c r="F2245" s="168" t="s">
        <v>6189</v>
      </c>
      <c r="H2245" s="167" t="s">
        <v>1</v>
      </c>
      <c r="I2245" s="169"/>
      <c r="L2245" s="166"/>
      <c r="M2245" s="170"/>
      <c r="T2245" s="171"/>
      <c r="AT2245" s="167" t="s">
        <v>384</v>
      </c>
      <c r="AU2245" s="167" t="s">
        <v>83</v>
      </c>
      <c r="AV2245" s="14" t="s">
        <v>83</v>
      </c>
      <c r="AW2245" s="14" t="s">
        <v>32</v>
      </c>
      <c r="AX2245" s="14" t="s">
        <v>76</v>
      </c>
      <c r="AY2245" s="167" t="s">
        <v>375</v>
      </c>
    </row>
    <row r="2246" spans="2:65" s="1" customFormat="1" ht="24.2" customHeight="1" x14ac:dyDescent="0.2">
      <c r="B2246" s="32"/>
      <c r="C2246" s="179" t="s">
        <v>2065</v>
      </c>
      <c r="D2246" s="179" t="s">
        <v>657</v>
      </c>
      <c r="E2246" s="180" t="s">
        <v>3649</v>
      </c>
      <c r="F2246" s="181" t="s">
        <v>3650</v>
      </c>
      <c r="G2246" s="182" t="s">
        <v>631</v>
      </c>
      <c r="H2246" s="183">
        <v>9</v>
      </c>
      <c r="I2246" s="184"/>
      <c r="J2246" s="185">
        <f>ROUND(I2246*H2246,2)</f>
        <v>0</v>
      </c>
      <c r="K2246" s="181" t="s">
        <v>381</v>
      </c>
      <c r="L2246" s="186"/>
      <c r="M2246" s="187" t="s">
        <v>1</v>
      </c>
      <c r="N2246" s="188" t="s">
        <v>41</v>
      </c>
      <c r="P2246" s="147">
        <f>O2246*H2246</f>
        <v>0</v>
      </c>
      <c r="Q2246" s="147">
        <v>0</v>
      </c>
      <c r="R2246" s="147">
        <f>Q2246*H2246</f>
        <v>0</v>
      </c>
      <c r="S2246" s="147">
        <v>0</v>
      </c>
      <c r="T2246" s="148">
        <f>S2246*H2246</f>
        <v>0</v>
      </c>
      <c r="AR2246" s="149" t="s">
        <v>424</v>
      </c>
      <c r="AT2246" s="149" t="s">
        <v>657</v>
      </c>
      <c r="AU2246" s="149" t="s">
        <v>83</v>
      </c>
      <c r="AY2246" s="17" t="s">
        <v>375</v>
      </c>
      <c r="BE2246" s="150">
        <f>IF(N2246="základní",J2246,0)</f>
        <v>0</v>
      </c>
      <c r="BF2246" s="150">
        <f>IF(N2246="snížená",J2246,0)</f>
        <v>0</v>
      </c>
      <c r="BG2246" s="150">
        <f>IF(N2246="zákl. přenesená",J2246,0)</f>
        <v>0</v>
      </c>
      <c r="BH2246" s="150">
        <f>IF(N2246="sníž. přenesená",J2246,0)</f>
        <v>0</v>
      </c>
      <c r="BI2246" s="150">
        <f>IF(N2246="nulová",J2246,0)</f>
        <v>0</v>
      </c>
      <c r="BJ2246" s="17" t="s">
        <v>83</v>
      </c>
      <c r="BK2246" s="150">
        <f>ROUND(I2246*H2246,2)</f>
        <v>0</v>
      </c>
      <c r="BL2246" s="17" t="s">
        <v>382</v>
      </c>
      <c r="BM2246" s="149" t="s">
        <v>6346</v>
      </c>
    </row>
    <row r="2247" spans="2:65" s="12" customFormat="1" ht="11.25" x14ac:dyDescent="0.2">
      <c r="B2247" s="151"/>
      <c r="D2247" s="152" t="s">
        <v>384</v>
      </c>
      <c r="E2247" s="153" t="s">
        <v>1</v>
      </c>
      <c r="F2247" s="154" t="s">
        <v>85</v>
      </c>
      <c r="H2247" s="155">
        <v>2</v>
      </c>
      <c r="I2247" s="156"/>
      <c r="L2247" s="151"/>
      <c r="M2247" s="157"/>
      <c r="T2247" s="158"/>
      <c r="AT2247" s="153" t="s">
        <v>384</v>
      </c>
      <c r="AU2247" s="153" t="s">
        <v>83</v>
      </c>
      <c r="AV2247" s="12" t="s">
        <v>85</v>
      </c>
      <c r="AW2247" s="12" t="s">
        <v>32</v>
      </c>
      <c r="AX2247" s="12" t="s">
        <v>76</v>
      </c>
      <c r="AY2247" s="153" t="s">
        <v>375</v>
      </c>
    </row>
    <row r="2248" spans="2:65" s="12" customFormat="1" ht="11.25" x14ac:dyDescent="0.2">
      <c r="B2248" s="151"/>
      <c r="D2248" s="152" t="s">
        <v>384</v>
      </c>
      <c r="E2248" s="153" t="s">
        <v>1</v>
      </c>
      <c r="F2248" s="154" t="s">
        <v>83</v>
      </c>
      <c r="H2248" s="155">
        <v>1</v>
      </c>
      <c r="I2248" s="156"/>
      <c r="L2248" s="151"/>
      <c r="M2248" s="157"/>
      <c r="T2248" s="158"/>
      <c r="AT2248" s="153" t="s">
        <v>384</v>
      </c>
      <c r="AU2248" s="153" t="s">
        <v>83</v>
      </c>
      <c r="AV2248" s="12" t="s">
        <v>85</v>
      </c>
      <c r="AW2248" s="12" t="s">
        <v>32</v>
      </c>
      <c r="AX2248" s="12" t="s">
        <v>76</v>
      </c>
      <c r="AY2248" s="153" t="s">
        <v>375</v>
      </c>
    </row>
    <row r="2249" spans="2:65" s="12" customFormat="1" ht="11.25" x14ac:dyDescent="0.2">
      <c r="B2249" s="151"/>
      <c r="D2249" s="152" t="s">
        <v>384</v>
      </c>
      <c r="E2249" s="153" t="s">
        <v>1</v>
      </c>
      <c r="F2249" s="154" t="s">
        <v>85</v>
      </c>
      <c r="H2249" s="155">
        <v>2</v>
      </c>
      <c r="I2249" s="156"/>
      <c r="L2249" s="151"/>
      <c r="M2249" s="157"/>
      <c r="T2249" s="158"/>
      <c r="AT2249" s="153" t="s">
        <v>384</v>
      </c>
      <c r="AU2249" s="153" t="s">
        <v>83</v>
      </c>
      <c r="AV2249" s="12" t="s">
        <v>85</v>
      </c>
      <c r="AW2249" s="12" t="s">
        <v>32</v>
      </c>
      <c r="AX2249" s="12" t="s">
        <v>76</v>
      </c>
      <c r="AY2249" s="153" t="s">
        <v>375</v>
      </c>
    </row>
    <row r="2250" spans="2:65" s="12" customFormat="1" ht="11.25" x14ac:dyDescent="0.2">
      <c r="B2250" s="151"/>
      <c r="D2250" s="152" t="s">
        <v>384</v>
      </c>
      <c r="E2250" s="153" t="s">
        <v>1</v>
      </c>
      <c r="F2250" s="154" t="s">
        <v>83</v>
      </c>
      <c r="H2250" s="155">
        <v>1</v>
      </c>
      <c r="I2250" s="156"/>
      <c r="L2250" s="151"/>
      <c r="M2250" s="157"/>
      <c r="T2250" s="158"/>
      <c r="AT2250" s="153" t="s">
        <v>384</v>
      </c>
      <c r="AU2250" s="153" t="s">
        <v>83</v>
      </c>
      <c r="AV2250" s="12" t="s">
        <v>85</v>
      </c>
      <c r="AW2250" s="12" t="s">
        <v>32</v>
      </c>
      <c r="AX2250" s="12" t="s">
        <v>76</v>
      </c>
      <c r="AY2250" s="153" t="s">
        <v>375</v>
      </c>
    </row>
    <row r="2251" spans="2:65" s="12" customFormat="1" ht="11.25" x14ac:dyDescent="0.2">
      <c r="B2251" s="151"/>
      <c r="D2251" s="152" t="s">
        <v>384</v>
      </c>
      <c r="E2251" s="153" t="s">
        <v>1</v>
      </c>
      <c r="F2251" s="154" t="s">
        <v>83</v>
      </c>
      <c r="H2251" s="155">
        <v>1</v>
      </c>
      <c r="I2251" s="156"/>
      <c r="L2251" s="151"/>
      <c r="M2251" s="157"/>
      <c r="T2251" s="158"/>
      <c r="AT2251" s="153" t="s">
        <v>384</v>
      </c>
      <c r="AU2251" s="153" t="s">
        <v>83</v>
      </c>
      <c r="AV2251" s="12" t="s">
        <v>85</v>
      </c>
      <c r="AW2251" s="12" t="s">
        <v>32</v>
      </c>
      <c r="AX2251" s="12" t="s">
        <v>76</v>
      </c>
      <c r="AY2251" s="153" t="s">
        <v>375</v>
      </c>
    </row>
    <row r="2252" spans="2:65" s="12" customFormat="1" ht="11.25" x14ac:dyDescent="0.2">
      <c r="B2252" s="151"/>
      <c r="D2252" s="152" t="s">
        <v>384</v>
      </c>
      <c r="E2252" s="153" t="s">
        <v>1</v>
      </c>
      <c r="F2252" s="154" t="s">
        <v>83</v>
      </c>
      <c r="H2252" s="155">
        <v>1</v>
      </c>
      <c r="I2252" s="156"/>
      <c r="L2252" s="151"/>
      <c r="M2252" s="157"/>
      <c r="T2252" s="158"/>
      <c r="AT2252" s="153" t="s">
        <v>384</v>
      </c>
      <c r="AU2252" s="153" t="s">
        <v>83</v>
      </c>
      <c r="AV2252" s="12" t="s">
        <v>85</v>
      </c>
      <c r="AW2252" s="12" t="s">
        <v>32</v>
      </c>
      <c r="AX2252" s="12" t="s">
        <v>76</v>
      </c>
      <c r="AY2252" s="153" t="s">
        <v>375</v>
      </c>
    </row>
    <row r="2253" spans="2:65" s="12" customFormat="1" ht="11.25" x14ac:dyDescent="0.2">
      <c r="B2253" s="151"/>
      <c r="D2253" s="152" t="s">
        <v>384</v>
      </c>
      <c r="E2253" s="153" t="s">
        <v>1</v>
      </c>
      <c r="F2253" s="154" t="s">
        <v>83</v>
      </c>
      <c r="H2253" s="155">
        <v>1</v>
      </c>
      <c r="I2253" s="156"/>
      <c r="L2253" s="151"/>
      <c r="M2253" s="157"/>
      <c r="T2253" s="158"/>
      <c r="AT2253" s="153" t="s">
        <v>384</v>
      </c>
      <c r="AU2253" s="153" t="s">
        <v>83</v>
      </c>
      <c r="AV2253" s="12" t="s">
        <v>85</v>
      </c>
      <c r="AW2253" s="12" t="s">
        <v>32</v>
      </c>
      <c r="AX2253" s="12" t="s">
        <v>76</v>
      </c>
      <c r="AY2253" s="153" t="s">
        <v>375</v>
      </c>
    </row>
    <row r="2254" spans="2:65" s="13" customFormat="1" ht="11.25" x14ac:dyDescent="0.2">
      <c r="B2254" s="159"/>
      <c r="D2254" s="152" t="s">
        <v>384</v>
      </c>
      <c r="E2254" s="160" t="s">
        <v>1</v>
      </c>
      <c r="F2254" s="161" t="s">
        <v>387</v>
      </c>
      <c r="H2254" s="162">
        <v>9</v>
      </c>
      <c r="I2254" s="163"/>
      <c r="L2254" s="159"/>
      <c r="M2254" s="164"/>
      <c r="T2254" s="165"/>
      <c r="AT2254" s="160" t="s">
        <v>384</v>
      </c>
      <c r="AU2254" s="160" t="s">
        <v>83</v>
      </c>
      <c r="AV2254" s="13" t="s">
        <v>382</v>
      </c>
      <c r="AW2254" s="13" t="s">
        <v>32</v>
      </c>
      <c r="AX2254" s="13" t="s">
        <v>83</v>
      </c>
      <c r="AY2254" s="160" t="s">
        <v>375</v>
      </c>
    </row>
    <row r="2255" spans="2:65" s="14" customFormat="1" ht="11.25" x14ac:dyDescent="0.2">
      <c r="B2255" s="166"/>
      <c r="D2255" s="152" t="s">
        <v>384</v>
      </c>
      <c r="E2255" s="167" t="s">
        <v>1</v>
      </c>
      <c r="F2255" s="168" t="s">
        <v>6189</v>
      </c>
      <c r="H2255" s="167" t="s">
        <v>1</v>
      </c>
      <c r="I2255" s="169"/>
      <c r="L2255" s="166"/>
      <c r="M2255" s="170"/>
      <c r="T2255" s="171"/>
      <c r="AT2255" s="167" t="s">
        <v>384</v>
      </c>
      <c r="AU2255" s="167" t="s">
        <v>83</v>
      </c>
      <c r="AV2255" s="14" t="s">
        <v>83</v>
      </c>
      <c r="AW2255" s="14" t="s">
        <v>32</v>
      </c>
      <c r="AX2255" s="14" t="s">
        <v>76</v>
      </c>
      <c r="AY2255" s="167" t="s">
        <v>375</v>
      </c>
    </row>
    <row r="2256" spans="2:65" s="1" customFormat="1" ht="24.2" customHeight="1" x14ac:dyDescent="0.2">
      <c r="B2256" s="32"/>
      <c r="C2256" s="179" t="s">
        <v>2073</v>
      </c>
      <c r="D2256" s="179" t="s">
        <v>657</v>
      </c>
      <c r="E2256" s="180" t="s">
        <v>3652</v>
      </c>
      <c r="F2256" s="181" t="s">
        <v>3653</v>
      </c>
      <c r="G2256" s="182" t="s">
        <v>631</v>
      </c>
      <c r="H2256" s="183">
        <v>8</v>
      </c>
      <c r="I2256" s="184"/>
      <c r="J2256" s="185">
        <f>ROUND(I2256*H2256,2)</f>
        <v>0</v>
      </c>
      <c r="K2256" s="181" t="s">
        <v>381</v>
      </c>
      <c r="L2256" s="186"/>
      <c r="M2256" s="187" t="s">
        <v>1</v>
      </c>
      <c r="N2256" s="188" t="s">
        <v>41</v>
      </c>
      <c r="P2256" s="147">
        <f>O2256*H2256</f>
        <v>0</v>
      </c>
      <c r="Q2256" s="147">
        <v>0</v>
      </c>
      <c r="R2256" s="147">
        <f>Q2256*H2256</f>
        <v>0</v>
      </c>
      <c r="S2256" s="147">
        <v>0</v>
      </c>
      <c r="T2256" s="148">
        <f>S2256*H2256</f>
        <v>0</v>
      </c>
      <c r="AR2256" s="149" t="s">
        <v>424</v>
      </c>
      <c r="AT2256" s="149" t="s">
        <v>657</v>
      </c>
      <c r="AU2256" s="149" t="s">
        <v>83</v>
      </c>
      <c r="AY2256" s="17" t="s">
        <v>375</v>
      </c>
      <c r="BE2256" s="150">
        <f>IF(N2256="základní",J2256,0)</f>
        <v>0</v>
      </c>
      <c r="BF2256" s="150">
        <f>IF(N2256="snížená",J2256,0)</f>
        <v>0</v>
      </c>
      <c r="BG2256" s="150">
        <f>IF(N2256="zákl. přenesená",J2256,0)</f>
        <v>0</v>
      </c>
      <c r="BH2256" s="150">
        <f>IF(N2256="sníž. přenesená",J2256,0)</f>
        <v>0</v>
      </c>
      <c r="BI2256" s="150">
        <f>IF(N2256="nulová",J2256,0)</f>
        <v>0</v>
      </c>
      <c r="BJ2256" s="17" t="s">
        <v>83</v>
      </c>
      <c r="BK2256" s="150">
        <f>ROUND(I2256*H2256,2)</f>
        <v>0</v>
      </c>
      <c r="BL2256" s="17" t="s">
        <v>382</v>
      </c>
      <c r="BM2256" s="149" t="s">
        <v>6347</v>
      </c>
    </row>
    <row r="2257" spans="2:65" s="12" customFormat="1" ht="11.25" x14ac:dyDescent="0.2">
      <c r="B2257" s="151"/>
      <c r="D2257" s="152" t="s">
        <v>384</v>
      </c>
      <c r="E2257" s="153" t="s">
        <v>1</v>
      </c>
      <c r="F2257" s="154" t="s">
        <v>83</v>
      </c>
      <c r="H2257" s="155">
        <v>1</v>
      </c>
      <c r="I2257" s="156"/>
      <c r="L2257" s="151"/>
      <c r="M2257" s="157"/>
      <c r="T2257" s="158"/>
      <c r="AT2257" s="153" t="s">
        <v>384</v>
      </c>
      <c r="AU2257" s="153" t="s">
        <v>83</v>
      </c>
      <c r="AV2257" s="12" t="s">
        <v>85</v>
      </c>
      <c r="AW2257" s="12" t="s">
        <v>32</v>
      </c>
      <c r="AX2257" s="12" t="s">
        <v>76</v>
      </c>
      <c r="AY2257" s="153" t="s">
        <v>375</v>
      </c>
    </row>
    <row r="2258" spans="2:65" s="12" customFormat="1" ht="11.25" x14ac:dyDescent="0.2">
      <c r="B2258" s="151"/>
      <c r="D2258" s="152" t="s">
        <v>384</v>
      </c>
      <c r="E2258" s="153" t="s">
        <v>1</v>
      </c>
      <c r="F2258" s="154" t="s">
        <v>83</v>
      </c>
      <c r="H2258" s="155">
        <v>1</v>
      </c>
      <c r="I2258" s="156"/>
      <c r="L2258" s="151"/>
      <c r="M2258" s="157"/>
      <c r="T2258" s="158"/>
      <c r="AT2258" s="153" t="s">
        <v>384</v>
      </c>
      <c r="AU2258" s="153" t="s">
        <v>83</v>
      </c>
      <c r="AV2258" s="12" t="s">
        <v>85</v>
      </c>
      <c r="AW2258" s="12" t="s">
        <v>32</v>
      </c>
      <c r="AX2258" s="12" t="s">
        <v>76</v>
      </c>
      <c r="AY2258" s="153" t="s">
        <v>375</v>
      </c>
    </row>
    <row r="2259" spans="2:65" s="12" customFormat="1" ht="11.25" x14ac:dyDescent="0.2">
      <c r="B2259" s="151"/>
      <c r="D2259" s="152" t="s">
        <v>384</v>
      </c>
      <c r="E2259" s="153" t="s">
        <v>1</v>
      </c>
      <c r="F2259" s="154" t="s">
        <v>83</v>
      </c>
      <c r="H2259" s="155">
        <v>1</v>
      </c>
      <c r="I2259" s="156"/>
      <c r="L2259" s="151"/>
      <c r="M2259" s="157"/>
      <c r="T2259" s="158"/>
      <c r="AT2259" s="153" t="s">
        <v>384</v>
      </c>
      <c r="AU2259" s="153" t="s">
        <v>83</v>
      </c>
      <c r="AV2259" s="12" t="s">
        <v>85</v>
      </c>
      <c r="AW2259" s="12" t="s">
        <v>32</v>
      </c>
      <c r="AX2259" s="12" t="s">
        <v>76</v>
      </c>
      <c r="AY2259" s="153" t="s">
        <v>375</v>
      </c>
    </row>
    <row r="2260" spans="2:65" s="12" customFormat="1" ht="11.25" x14ac:dyDescent="0.2">
      <c r="B2260" s="151"/>
      <c r="D2260" s="152" t="s">
        <v>384</v>
      </c>
      <c r="E2260" s="153" t="s">
        <v>1</v>
      </c>
      <c r="F2260" s="154" t="s">
        <v>83</v>
      </c>
      <c r="H2260" s="155">
        <v>1</v>
      </c>
      <c r="I2260" s="156"/>
      <c r="L2260" s="151"/>
      <c r="M2260" s="157"/>
      <c r="T2260" s="158"/>
      <c r="AT2260" s="153" t="s">
        <v>384</v>
      </c>
      <c r="AU2260" s="153" t="s">
        <v>83</v>
      </c>
      <c r="AV2260" s="12" t="s">
        <v>85</v>
      </c>
      <c r="AW2260" s="12" t="s">
        <v>32</v>
      </c>
      <c r="AX2260" s="12" t="s">
        <v>76</v>
      </c>
      <c r="AY2260" s="153" t="s">
        <v>375</v>
      </c>
    </row>
    <row r="2261" spans="2:65" s="12" customFormat="1" ht="11.25" x14ac:dyDescent="0.2">
      <c r="B2261" s="151"/>
      <c r="D2261" s="152" t="s">
        <v>384</v>
      </c>
      <c r="E2261" s="153" t="s">
        <v>1</v>
      </c>
      <c r="F2261" s="154" t="s">
        <v>83</v>
      </c>
      <c r="H2261" s="155">
        <v>1</v>
      </c>
      <c r="I2261" s="156"/>
      <c r="L2261" s="151"/>
      <c r="M2261" s="157"/>
      <c r="T2261" s="158"/>
      <c r="AT2261" s="153" t="s">
        <v>384</v>
      </c>
      <c r="AU2261" s="153" t="s">
        <v>83</v>
      </c>
      <c r="AV2261" s="12" t="s">
        <v>85</v>
      </c>
      <c r="AW2261" s="12" t="s">
        <v>32</v>
      </c>
      <c r="AX2261" s="12" t="s">
        <v>76</v>
      </c>
      <c r="AY2261" s="153" t="s">
        <v>375</v>
      </c>
    </row>
    <row r="2262" spans="2:65" s="12" customFormat="1" ht="11.25" x14ac:dyDescent="0.2">
      <c r="B2262" s="151"/>
      <c r="D2262" s="152" t="s">
        <v>384</v>
      </c>
      <c r="E2262" s="153" t="s">
        <v>1</v>
      </c>
      <c r="F2262" s="154" t="s">
        <v>83</v>
      </c>
      <c r="H2262" s="155">
        <v>1</v>
      </c>
      <c r="I2262" s="156"/>
      <c r="L2262" s="151"/>
      <c r="M2262" s="157"/>
      <c r="T2262" s="158"/>
      <c r="AT2262" s="153" t="s">
        <v>384</v>
      </c>
      <c r="AU2262" s="153" t="s">
        <v>83</v>
      </c>
      <c r="AV2262" s="12" t="s">
        <v>85</v>
      </c>
      <c r="AW2262" s="12" t="s">
        <v>32</v>
      </c>
      <c r="AX2262" s="12" t="s">
        <v>76</v>
      </c>
      <c r="AY2262" s="153" t="s">
        <v>375</v>
      </c>
    </row>
    <row r="2263" spans="2:65" s="12" customFormat="1" ht="11.25" x14ac:dyDescent="0.2">
      <c r="B2263" s="151"/>
      <c r="D2263" s="152" t="s">
        <v>384</v>
      </c>
      <c r="E2263" s="153" t="s">
        <v>1</v>
      </c>
      <c r="F2263" s="154" t="s">
        <v>83</v>
      </c>
      <c r="H2263" s="155">
        <v>1</v>
      </c>
      <c r="I2263" s="156"/>
      <c r="L2263" s="151"/>
      <c r="M2263" s="157"/>
      <c r="T2263" s="158"/>
      <c r="AT2263" s="153" t="s">
        <v>384</v>
      </c>
      <c r="AU2263" s="153" t="s">
        <v>83</v>
      </c>
      <c r="AV2263" s="12" t="s">
        <v>85</v>
      </c>
      <c r="AW2263" s="12" t="s">
        <v>32</v>
      </c>
      <c r="AX2263" s="12" t="s">
        <v>76</v>
      </c>
      <c r="AY2263" s="153" t="s">
        <v>375</v>
      </c>
    </row>
    <row r="2264" spans="2:65" s="12" customFormat="1" ht="11.25" x14ac:dyDescent="0.2">
      <c r="B2264" s="151"/>
      <c r="D2264" s="152" t="s">
        <v>384</v>
      </c>
      <c r="E2264" s="153" t="s">
        <v>1</v>
      </c>
      <c r="F2264" s="154" t="s">
        <v>83</v>
      </c>
      <c r="H2264" s="155">
        <v>1</v>
      </c>
      <c r="I2264" s="156"/>
      <c r="L2264" s="151"/>
      <c r="M2264" s="157"/>
      <c r="T2264" s="158"/>
      <c r="AT2264" s="153" t="s">
        <v>384</v>
      </c>
      <c r="AU2264" s="153" t="s">
        <v>83</v>
      </c>
      <c r="AV2264" s="12" t="s">
        <v>85</v>
      </c>
      <c r="AW2264" s="12" t="s">
        <v>32</v>
      </c>
      <c r="AX2264" s="12" t="s">
        <v>76</v>
      </c>
      <c r="AY2264" s="153" t="s">
        <v>375</v>
      </c>
    </row>
    <row r="2265" spans="2:65" s="13" customFormat="1" ht="11.25" x14ac:dyDescent="0.2">
      <c r="B2265" s="159"/>
      <c r="D2265" s="152" t="s">
        <v>384</v>
      </c>
      <c r="E2265" s="160" t="s">
        <v>1</v>
      </c>
      <c r="F2265" s="161" t="s">
        <v>387</v>
      </c>
      <c r="H2265" s="162">
        <v>8</v>
      </c>
      <c r="I2265" s="163"/>
      <c r="L2265" s="159"/>
      <c r="M2265" s="164"/>
      <c r="T2265" s="165"/>
      <c r="AT2265" s="160" t="s">
        <v>384</v>
      </c>
      <c r="AU2265" s="160" t="s">
        <v>83</v>
      </c>
      <c r="AV2265" s="13" t="s">
        <v>382</v>
      </c>
      <c r="AW2265" s="13" t="s">
        <v>32</v>
      </c>
      <c r="AX2265" s="13" t="s">
        <v>83</v>
      </c>
      <c r="AY2265" s="160" t="s">
        <v>375</v>
      </c>
    </row>
    <row r="2266" spans="2:65" s="14" customFormat="1" ht="11.25" x14ac:dyDescent="0.2">
      <c r="B2266" s="166"/>
      <c r="D2266" s="152" t="s">
        <v>384</v>
      </c>
      <c r="E2266" s="167" t="s">
        <v>1</v>
      </c>
      <c r="F2266" s="168" t="s">
        <v>6189</v>
      </c>
      <c r="H2266" s="167" t="s">
        <v>1</v>
      </c>
      <c r="I2266" s="169"/>
      <c r="L2266" s="166"/>
      <c r="M2266" s="170"/>
      <c r="T2266" s="171"/>
      <c r="AT2266" s="167" t="s">
        <v>384</v>
      </c>
      <c r="AU2266" s="167" t="s">
        <v>83</v>
      </c>
      <c r="AV2266" s="14" t="s">
        <v>83</v>
      </c>
      <c r="AW2266" s="14" t="s">
        <v>32</v>
      </c>
      <c r="AX2266" s="14" t="s">
        <v>76</v>
      </c>
      <c r="AY2266" s="167" t="s">
        <v>375</v>
      </c>
    </row>
    <row r="2267" spans="2:65" s="1" customFormat="1" ht="16.5" customHeight="1" x14ac:dyDescent="0.2">
      <c r="B2267" s="32"/>
      <c r="C2267" s="179" t="s">
        <v>2079</v>
      </c>
      <c r="D2267" s="179" t="s">
        <v>657</v>
      </c>
      <c r="E2267" s="180" t="s">
        <v>6348</v>
      </c>
      <c r="F2267" s="181" t="s">
        <v>6349</v>
      </c>
      <c r="G2267" s="182" t="s">
        <v>641</v>
      </c>
      <c r="H2267" s="183">
        <v>60</v>
      </c>
      <c r="I2267" s="184"/>
      <c r="J2267" s="185">
        <f>ROUND(I2267*H2267,2)</f>
        <v>0</v>
      </c>
      <c r="K2267" s="181" t="s">
        <v>381</v>
      </c>
      <c r="L2267" s="186"/>
      <c r="M2267" s="187" t="s">
        <v>1</v>
      </c>
      <c r="N2267" s="188" t="s">
        <v>41</v>
      </c>
      <c r="P2267" s="147">
        <f>O2267*H2267</f>
        <v>0</v>
      </c>
      <c r="Q2267" s="147">
        <v>0</v>
      </c>
      <c r="R2267" s="147">
        <f>Q2267*H2267</f>
        <v>0</v>
      </c>
      <c r="S2267" s="147">
        <v>0</v>
      </c>
      <c r="T2267" s="148">
        <f>S2267*H2267</f>
        <v>0</v>
      </c>
      <c r="AR2267" s="149" t="s">
        <v>424</v>
      </c>
      <c r="AT2267" s="149" t="s">
        <v>657</v>
      </c>
      <c r="AU2267" s="149" t="s">
        <v>83</v>
      </c>
      <c r="AY2267" s="17" t="s">
        <v>375</v>
      </c>
      <c r="BE2267" s="150">
        <f>IF(N2267="základní",J2267,0)</f>
        <v>0</v>
      </c>
      <c r="BF2267" s="150">
        <f>IF(N2267="snížená",J2267,0)</f>
        <v>0</v>
      </c>
      <c r="BG2267" s="150">
        <f>IF(N2267="zákl. přenesená",J2267,0)</f>
        <v>0</v>
      </c>
      <c r="BH2267" s="150">
        <f>IF(N2267="sníž. přenesená",J2267,0)</f>
        <v>0</v>
      </c>
      <c r="BI2267" s="150">
        <f>IF(N2267="nulová",J2267,0)</f>
        <v>0</v>
      </c>
      <c r="BJ2267" s="17" t="s">
        <v>83</v>
      </c>
      <c r="BK2267" s="150">
        <f>ROUND(I2267*H2267,2)</f>
        <v>0</v>
      </c>
      <c r="BL2267" s="17" t="s">
        <v>382</v>
      </c>
      <c r="BM2267" s="149" t="s">
        <v>6350</v>
      </c>
    </row>
    <row r="2268" spans="2:65" s="12" customFormat="1" ht="11.25" x14ac:dyDescent="0.2">
      <c r="B2268" s="151"/>
      <c r="D2268" s="152" t="s">
        <v>384</v>
      </c>
      <c r="E2268" s="153" t="s">
        <v>1</v>
      </c>
      <c r="F2268" s="154" t="s">
        <v>577</v>
      </c>
      <c r="H2268" s="155">
        <v>30</v>
      </c>
      <c r="I2268" s="156"/>
      <c r="L2268" s="151"/>
      <c r="M2268" s="157"/>
      <c r="T2268" s="158"/>
      <c r="AT2268" s="153" t="s">
        <v>384</v>
      </c>
      <c r="AU2268" s="153" t="s">
        <v>83</v>
      </c>
      <c r="AV2268" s="12" t="s">
        <v>85</v>
      </c>
      <c r="AW2268" s="12" t="s">
        <v>32</v>
      </c>
      <c r="AX2268" s="12" t="s">
        <v>76</v>
      </c>
      <c r="AY2268" s="153" t="s">
        <v>375</v>
      </c>
    </row>
    <row r="2269" spans="2:65" s="12" customFormat="1" ht="11.25" x14ac:dyDescent="0.2">
      <c r="B2269" s="151"/>
      <c r="D2269" s="152" t="s">
        <v>384</v>
      </c>
      <c r="E2269" s="153" t="s">
        <v>1</v>
      </c>
      <c r="F2269" s="154" t="s">
        <v>577</v>
      </c>
      <c r="H2269" s="155">
        <v>30</v>
      </c>
      <c r="I2269" s="156"/>
      <c r="L2269" s="151"/>
      <c r="M2269" s="157"/>
      <c r="T2269" s="158"/>
      <c r="AT2269" s="153" t="s">
        <v>384</v>
      </c>
      <c r="AU2269" s="153" t="s">
        <v>83</v>
      </c>
      <c r="AV2269" s="12" t="s">
        <v>85</v>
      </c>
      <c r="AW2269" s="12" t="s">
        <v>32</v>
      </c>
      <c r="AX2269" s="12" t="s">
        <v>76</v>
      </c>
      <c r="AY2269" s="153" t="s">
        <v>375</v>
      </c>
    </row>
    <row r="2270" spans="2:65" s="13" customFormat="1" ht="11.25" x14ac:dyDescent="0.2">
      <c r="B2270" s="159"/>
      <c r="D2270" s="152" t="s">
        <v>384</v>
      </c>
      <c r="E2270" s="160" t="s">
        <v>1</v>
      </c>
      <c r="F2270" s="161" t="s">
        <v>387</v>
      </c>
      <c r="H2270" s="162">
        <v>60</v>
      </c>
      <c r="I2270" s="163"/>
      <c r="L2270" s="159"/>
      <c r="M2270" s="164"/>
      <c r="T2270" s="165"/>
      <c r="AT2270" s="160" t="s">
        <v>384</v>
      </c>
      <c r="AU2270" s="160" t="s">
        <v>83</v>
      </c>
      <c r="AV2270" s="13" t="s">
        <v>382</v>
      </c>
      <c r="AW2270" s="13" t="s">
        <v>32</v>
      </c>
      <c r="AX2270" s="13" t="s">
        <v>83</v>
      </c>
      <c r="AY2270" s="160" t="s">
        <v>375</v>
      </c>
    </row>
    <row r="2271" spans="2:65" s="14" customFormat="1" ht="11.25" x14ac:dyDescent="0.2">
      <c r="B2271" s="166"/>
      <c r="D2271" s="152" t="s">
        <v>384</v>
      </c>
      <c r="E2271" s="167" t="s">
        <v>1</v>
      </c>
      <c r="F2271" s="168" t="s">
        <v>6189</v>
      </c>
      <c r="H2271" s="167" t="s">
        <v>1</v>
      </c>
      <c r="I2271" s="169"/>
      <c r="L2271" s="166"/>
      <c r="M2271" s="170"/>
      <c r="T2271" s="171"/>
      <c r="AT2271" s="167" t="s">
        <v>384</v>
      </c>
      <c r="AU2271" s="167" t="s">
        <v>83</v>
      </c>
      <c r="AV2271" s="14" t="s">
        <v>83</v>
      </c>
      <c r="AW2271" s="14" t="s">
        <v>32</v>
      </c>
      <c r="AX2271" s="14" t="s">
        <v>76</v>
      </c>
      <c r="AY2271" s="167" t="s">
        <v>375</v>
      </c>
    </row>
    <row r="2272" spans="2:65" s="1" customFormat="1" ht="24.2" customHeight="1" x14ac:dyDescent="0.2">
      <c r="B2272" s="32"/>
      <c r="C2272" s="179" t="s">
        <v>2083</v>
      </c>
      <c r="D2272" s="179" t="s">
        <v>657</v>
      </c>
      <c r="E2272" s="180" t="s">
        <v>3658</v>
      </c>
      <c r="F2272" s="181" t="s">
        <v>3659</v>
      </c>
      <c r="G2272" s="182" t="s">
        <v>641</v>
      </c>
      <c r="H2272" s="183">
        <v>270</v>
      </c>
      <c r="I2272" s="184"/>
      <c r="J2272" s="185">
        <f>ROUND(I2272*H2272,2)</f>
        <v>0</v>
      </c>
      <c r="K2272" s="181" t="s">
        <v>381</v>
      </c>
      <c r="L2272" s="186"/>
      <c r="M2272" s="187" t="s">
        <v>1</v>
      </c>
      <c r="N2272" s="188" t="s">
        <v>41</v>
      </c>
      <c r="P2272" s="147">
        <f>O2272*H2272</f>
        <v>0</v>
      </c>
      <c r="Q2272" s="147">
        <v>0</v>
      </c>
      <c r="R2272" s="147">
        <f>Q2272*H2272</f>
        <v>0</v>
      </c>
      <c r="S2272" s="147">
        <v>0</v>
      </c>
      <c r="T2272" s="148">
        <f>S2272*H2272</f>
        <v>0</v>
      </c>
      <c r="AR2272" s="149" t="s">
        <v>424</v>
      </c>
      <c r="AT2272" s="149" t="s">
        <v>657</v>
      </c>
      <c r="AU2272" s="149" t="s">
        <v>83</v>
      </c>
      <c r="AY2272" s="17" t="s">
        <v>375</v>
      </c>
      <c r="BE2272" s="150">
        <f>IF(N2272="základní",J2272,0)</f>
        <v>0</v>
      </c>
      <c r="BF2272" s="150">
        <f>IF(N2272="snížená",J2272,0)</f>
        <v>0</v>
      </c>
      <c r="BG2272" s="150">
        <f>IF(N2272="zákl. přenesená",J2272,0)</f>
        <v>0</v>
      </c>
      <c r="BH2272" s="150">
        <f>IF(N2272="sníž. přenesená",J2272,0)</f>
        <v>0</v>
      </c>
      <c r="BI2272" s="150">
        <f>IF(N2272="nulová",J2272,0)</f>
        <v>0</v>
      </c>
      <c r="BJ2272" s="17" t="s">
        <v>83</v>
      </c>
      <c r="BK2272" s="150">
        <f>ROUND(I2272*H2272,2)</f>
        <v>0</v>
      </c>
      <c r="BL2272" s="17" t="s">
        <v>382</v>
      </c>
      <c r="BM2272" s="149" t="s">
        <v>6351</v>
      </c>
    </row>
    <row r="2273" spans="2:65" s="12" customFormat="1" ht="11.25" x14ac:dyDescent="0.2">
      <c r="B2273" s="151"/>
      <c r="D2273" s="152" t="s">
        <v>384</v>
      </c>
      <c r="E2273" s="153" t="s">
        <v>1</v>
      </c>
      <c r="F2273" s="154" t="s">
        <v>862</v>
      </c>
      <c r="H2273" s="155">
        <v>70</v>
      </c>
      <c r="I2273" s="156"/>
      <c r="L2273" s="151"/>
      <c r="M2273" s="157"/>
      <c r="T2273" s="158"/>
      <c r="AT2273" s="153" t="s">
        <v>384</v>
      </c>
      <c r="AU2273" s="153" t="s">
        <v>83</v>
      </c>
      <c r="AV2273" s="12" t="s">
        <v>85</v>
      </c>
      <c r="AW2273" s="12" t="s">
        <v>32</v>
      </c>
      <c r="AX2273" s="12" t="s">
        <v>76</v>
      </c>
      <c r="AY2273" s="153" t="s">
        <v>375</v>
      </c>
    </row>
    <row r="2274" spans="2:65" s="12" customFormat="1" ht="11.25" x14ac:dyDescent="0.2">
      <c r="B2274" s="151"/>
      <c r="D2274" s="152" t="s">
        <v>384</v>
      </c>
      <c r="E2274" s="153" t="s">
        <v>1</v>
      </c>
      <c r="F2274" s="154" t="s">
        <v>1135</v>
      </c>
      <c r="H2274" s="155">
        <v>100</v>
      </c>
      <c r="I2274" s="156"/>
      <c r="L2274" s="151"/>
      <c r="M2274" s="157"/>
      <c r="T2274" s="158"/>
      <c r="AT2274" s="153" t="s">
        <v>384</v>
      </c>
      <c r="AU2274" s="153" t="s">
        <v>83</v>
      </c>
      <c r="AV2274" s="12" t="s">
        <v>85</v>
      </c>
      <c r="AW2274" s="12" t="s">
        <v>32</v>
      </c>
      <c r="AX2274" s="12" t="s">
        <v>76</v>
      </c>
      <c r="AY2274" s="153" t="s">
        <v>375</v>
      </c>
    </row>
    <row r="2275" spans="2:65" s="12" customFormat="1" ht="11.25" x14ac:dyDescent="0.2">
      <c r="B2275" s="151"/>
      <c r="D2275" s="152" t="s">
        <v>384</v>
      </c>
      <c r="E2275" s="153" t="s">
        <v>1</v>
      </c>
      <c r="F2275" s="154" t="s">
        <v>1135</v>
      </c>
      <c r="H2275" s="155">
        <v>100</v>
      </c>
      <c r="I2275" s="156"/>
      <c r="L2275" s="151"/>
      <c r="M2275" s="157"/>
      <c r="T2275" s="158"/>
      <c r="AT2275" s="153" t="s">
        <v>384</v>
      </c>
      <c r="AU2275" s="153" t="s">
        <v>83</v>
      </c>
      <c r="AV2275" s="12" t="s">
        <v>85</v>
      </c>
      <c r="AW2275" s="12" t="s">
        <v>32</v>
      </c>
      <c r="AX2275" s="12" t="s">
        <v>76</v>
      </c>
      <c r="AY2275" s="153" t="s">
        <v>375</v>
      </c>
    </row>
    <row r="2276" spans="2:65" s="13" customFormat="1" ht="11.25" x14ac:dyDescent="0.2">
      <c r="B2276" s="159"/>
      <c r="D2276" s="152" t="s">
        <v>384</v>
      </c>
      <c r="E2276" s="160" t="s">
        <v>1</v>
      </c>
      <c r="F2276" s="161" t="s">
        <v>387</v>
      </c>
      <c r="H2276" s="162">
        <v>270</v>
      </c>
      <c r="I2276" s="163"/>
      <c r="L2276" s="159"/>
      <c r="M2276" s="164"/>
      <c r="T2276" s="165"/>
      <c r="AT2276" s="160" t="s">
        <v>384</v>
      </c>
      <c r="AU2276" s="160" t="s">
        <v>83</v>
      </c>
      <c r="AV2276" s="13" t="s">
        <v>382</v>
      </c>
      <c r="AW2276" s="13" t="s">
        <v>32</v>
      </c>
      <c r="AX2276" s="13" t="s">
        <v>83</v>
      </c>
      <c r="AY2276" s="160" t="s">
        <v>375</v>
      </c>
    </row>
    <row r="2277" spans="2:65" s="14" customFormat="1" ht="11.25" x14ac:dyDescent="0.2">
      <c r="B2277" s="166"/>
      <c r="D2277" s="152" t="s">
        <v>384</v>
      </c>
      <c r="E2277" s="167" t="s">
        <v>1</v>
      </c>
      <c r="F2277" s="168" t="s">
        <v>6189</v>
      </c>
      <c r="H2277" s="167" t="s">
        <v>1</v>
      </c>
      <c r="I2277" s="169"/>
      <c r="L2277" s="166"/>
      <c r="M2277" s="170"/>
      <c r="T2277" s="171"/>
      <c r="AT2277" s="167" t="s">
        <v>384</v>
      </c>
      <c r="AU2277" s="167" t="s">
        <v>83</v>
      </c>
      <c r="AV2277" s="14" t="s">
        <v>83</v>
      </c>
      <c r="AW2277" s="14" t="s">
        <v>32</v>
      </c>
      <c r="AX2277" s="14" t="s">
        <v>76</v>
      </c>
      <c r="AY2277" s="167" t="s">
        <v>375</v>
      </c>
    </row>
    <row r="2278" spans="2:65" s="1" customFormat="1" ht="24.2" customHeight="1" x14ac:dyDescent="0.2">
      <c r="B2278" s="32"/>
      <c r="C2278" s="179" t="s">
        <v>2087</v>
      </c>
      <c r="D2278" s="179" t="s">
        <v>657</v>
      </c>
      <c r="E2278" s="180" t="s">
        <v>3662</v>
      </c>
      <c r="F2278" s="181" t="s">
        <v>3663</v>
      </c>
      <c r="G2278" s="182" t="s">
        <v>641</v>
      </c>
      <c r="H2278" s="183">
        <v>200</v>
      </c>
      <c r="I2278" s="184"/>
      <c r="J2278" s="185">
        <f>ROUND(I2278*H2278,2)</f>
        <v>0</v>
      </c>
      <c r="K2278" s="181" t="s">
        <v>381</v>
      </c>
      <c r="L2278" s="186"/>
      <c r="M2278" s="187" t="s">
        <v>1</v>
      </c>
      <c r="N2278" s="188" t="s">
        <v>41</v>
      </c>
      <c r="P2278" s="147">
        <f>O2278*H2278</f>
        <v>0</v>
      </c>
      <c r="Q2278" s="147">
        <v>0</v>
      </c>
      <c r="R2278" s="147">
        <f>Q2278*H2278</f>
        <v>0</v>
      </c>
      <c r="S2278" s="147">
        <v>0</v>
      </c>
      <c r="T2278" s="148">
        <f>S2278*H2278</f>
        <v>0</v>
      </c>
      <c r="AR2278" s="149" t="s">
        <v>424</v>
      </c>
      <c r="AT2278" s="149" t="s">
        <v>657</v>
      </c>
      <c r="AU2278" s="149" t="s">
        <v>83</v>
      </c>
      <c r="AY2278" s="17" t="s">
        <v>375</v>
      </c>
      <c r="BE2278" s="150">
        <f>IF(N2278="základní",J2278,0)</f>
        <v>0</v>
      </c>
      <c r="BF2278" s="150">
        <f>IF(N2278="snížená",J2278,0)</f>
        <v>0</v>
      </c>
      <c r="BG2278" s="150">
        <f>IF(N2278="zákl. přenesená",J2278,0)</f>
        <v>0</v>
      </c>
      <c r="BH2278" s="150">
        <f>IF(N2278="sníž. přenesená",J2278,0)</f>
        <v>0</v>
      </c>
      <c r="BI2278" s="150">
        <f>IF(N2278="nulová",J2278,0)</f>
        <v>0</v>
      </c>
      <c r="BJ2278" s="17" t="s">
        <v>83</v>
      </c>
      <c r="BK2278" s="150">
        <f>ROUND(I2278*H2278,2)</f>
        <v>0</v>
      </c>
      <c r="BL2278" s="17" t="s">
        <v>382</v>
      </c>
      <c r="BM2278" s="149" t="s">
        <v>6352</v>
      </c>
    </row>
    <row r="2279" spans="2:65" s="12" customFormat="1" ht="11.25" x14ac:dyDescent="0.2">
      <c r="B2279" s="151"/>
      <c r="D2279" s="152" t="s">
        <v>384</v>
      </c>
      <c r="E2279" s="153" t="s">
        <v>1</v>
      </c>
      <c r="F2279" s="154" t="s">
        <v>713</v>
      </c>
      <c r="H2279" s="155">
        <v>50</v>
      </c>
      <c r="I2279" s="156"/>
      <c r="L2279" s="151"/>
      <c r="M2279" s="157"/>
      <c r="T2279" s="158"/>
      <c r="AT2279" s="153" t="s">
        <v>384</v>
      </c>
      <c r="AU2279" s="153" t="s">
        <v>83</v>
      </c>
      <c r="AV2279" s="12" t="s">
        <v>85</v>
      </c>
      <c r="AW2279" s="12" t="s">
        <v>32</v>
      </c>
      <c r="AX2279" s="12" t="s">
        <v>76</v>
      </c>
      <c r="AY2279" s="153" t="s">
        <v>375</v>
      </c>
    </row>
    <row r="2280" spans="2:65" s="12" customFormat="1" ht="11.25" x14ac:dyDescent="0.2">
      <c r="B2280" s="151"/>
      <c r="D2280" s="152" t="s">
        <v>384</v>
      </c>
      <c r="E2280" s="153" t="s">
        <v>1</v>
      </c>
      <c r="F2280" s="154" t="s">
        <v>713</v>
      </c>
      <c r="H2280" s="155">
        <v>50</v>
      </c>
      <c r="I2280" s="156"/>
      <c r="L2280" s="151"/>
      <c r="M2280" s="157"/>
      <c r="T2280" s="158"/>
      <c r="AT2280" s="153" t="s">
        <v>384</v>
      </c>
      <c r="AU2280" s="153" t="s">
        <v>83</v>
      </c>
      <c r="AV2280" s="12" t="s">
        <v>85</v>
      </c>
      <c r="AW2280" s="12" t="s">
        <v>32</v>
      </c>
      <c r="AX2280" s="12" t="s">
        <v>76</v>
      </c>
      <c r="AY2280" s="153" t="s">
        <v>375</v>
      </c>
    </row>
    <row r="2281" spans="2:65" s="12" customFormat="1" ht="11.25" x14ac:dyDescent="0.2">
      <c r="B2281" s="151"/>
      <c r="D2281" s="152" t="s">
        <v>384</v>
      </c>
      <c r="E2281" s="153" t="s">
        <v>1</v>
      </c>
      <c r="F2281" s="154" t="s">
        <v>713</v>
      </c>
      <c r="H2281" s="155">
        <v>50</v>
      </c>
      <c r="I2281" s="156"/>
      <c r="L2281" s="151"/>
      <c r="M2281" s="157"/>
      <c r="T2281" s="158"/>
      <c r="AT2281" s="153" t="s">
        <v>384</v>
      </c>
      <c r="AU2281" s="153" t="s">
        <v>83</v>
      </c>
      <c r="AV2281" s="12" t="s">
        <v>85</v>
      </c>
      <c r="AW2281" s="12" t="s">
        <v>32</v>
      </c>
      <c r="AX2281" s="12" t="s">
        <v>76</v>
      </c>
      <c r="AY2281" s="153" t="s">
        <v>375</v>
      </c>
    </row>
    <row r="2282" spans="2:65" s="12" customFormat="1" ht="11.25" x14ac:dyDescent="0.2">
      <c r="B2282" s="151"/>
      <c r="D2282" s="152" t="s">
        <v>384</v>
      </c>
      <c r="E2282" s="153" t="s">
        <v>1</v>
      </c>
      <c r="F2282" s="154" t="s">
        <v>713</v>
      </c>
      <c r="H2282" s="155">
        <v>50</v>
      </c>
      <c r="I2282" s="156"/>
      <c r="L2282" s="151"/>
      <c r="M2282" s="157"/>
      <c r="T2282" s="158"/>
      <c r="AT2282" s="153" t="s">
        <v>384</v>
      </c>
      <c r="AU2282" s="153" t="s">
        <v>83</v>
      </c>
      <c r="AV2282" s="12" t="s">
        <v>85</v>
      </c>
      <c r="AW2282" s="12" t="s">
        <v>32</v>
      </c>
      <c r="AX2282" s="12" t="s">
        <v>76</v>
      </c>
      <c r="AY2282" s="153" t="s">
        <v>375</v>
      </c>
    </row>
    <row r="2283" spans="2:65" s="13" customFormat="1" ht="11.25" x14ac:dyDescent="0.2">
      <c r="B2283" s="159"/>
      <c r="D2283" s="152" t="s">
        <v>384</v>
      </c>
      <c r="E2283" s="160" t="s">
        <v>1</v>
      </c>
      <c r="F2283" s="161" t="s">
        <v>387</v>
      </c>
      <c r="H2283" s="162">
        <v>200</v>
      </c>
      <c r="I2283" s="163"/>
      <c r="L2283" s="159"/>
      <c r="M2283" s="164"/>
      <c r="T2283" s="165"/>
      <c r="AT2283" s="160" t="s">
        <v>384</v>
      </c>
      <c r="AU2283" s="160" t="s">
        <v>83</v>
      </c>
      <c r="AV2283" s="13" t="s">
        <v>382</v>
      </c>
      <c r="AW2283" s="13" t="s">
        <v>32</v>
      </c>
      <c r="AX2283" s="13" t="s">
        <v>83</v>
      </c>
      <c r="AY2283" s="160" t="s">
        <v>375</v>
      </c>
    </row>
    <row r="2284" spans="2:65" s="14" customFormat="1" ht="11.25" x14ac:dyDescent="0.2">
      <c r="B2284" s="166"/>
      <c r="D2284" s="152" t="s">
        <v>384</v>
      </c>
      <c r="E2284" s="167" t="s">
        <v>1</v>
      </c>
      <c r="F2284" s="168" t="s">
        <v>6189</v>
      </c>
      <c r="H2284" s="167" t="s">
        <v>1</v>
      </c>
      <c r="I2284" s="169"/>
      <c r="L2284" s="166"/>
      <c r="M2284" s="170"/>
      <c r="T2284" s="171"/>
      <c r="AT2284" s="167" t="s">
        <v>384</v>
      </c>
      <c r="AU2284" s="167" t="s">
        <v>83</v>
      </c>
      <c r="AV2284" s="14" t="s">
        <v>83</v>
      </c>
      <c r="AW2284" s="14" t="s">
        <v>32</v>
      </c>
      <c r="AX2284" s="14" t="s">
        <v>76</v>
      </c>
      <c r="AY2284" s="167" t="s">
        <v>375</v>
      </c>
    </row>
    <row r="2285" spans="2:65" s="1" customFormat="1" ht="16.5" customHeight="1" x14ac:dyDescent="0.2">
      <c r="B2285" s="32"/>
      <c r="C2285" s="179" t="s">
        <v>2091</v>
      </c>
      <c r="D2285" s="179" t="s">
        <v>657</v>
      </c>
      <c r="E2285" s="180" t="s">
        <v>3666</v>
      </c>
      <c r="F2285" s="181" t="s">
        <v>3667</v>
      </c>
      <c r="G2285" s="182" t="s">
        <v>641</v>
      </c>
      <c r="H2285" s="183">
        <v>342</v>
      </c>
      <c r="I2285" s="184"/>
      <c r="J2285" s="185">
        <f>ROUND(I2285*H2285,2)</f>
        <v>0</v>
      </c>
      <c r="K2285" s="181" t="s">
        <v>381</v>
      </c>
      <c r="L2285" s="186"/>
      <c r="M2285" s="187" t="s">
        <v>1</v>
      </c>
      <c r="N2285" s="188" t="s">
        <v>41</v>
      </c>
      <c r="P2285" s="147">
        <f>O2285*H2285</f>
        <v>0</v>
      </c>
      <c r="Q2285" s="147">
        <v>0</v>
      </c>
      <c r="R2285" s="147">
        <f>Q2285*H2285</f>
        <v>0</v>
      </c>
      <c r="S2285" s="147">
        <v>0</v>
      </c>
      <c r="T2285" s="148">
        <f>S2285*H2285</f>
        <v>0</v>
      </c>
      <c r="AR2285" s="149" t="s">
        <v>424</v>
      </c>
      <c r="AT2285" s="149" t="s">
        <v>657</v>
      </c>
      <c r="AU2285" s="149" t="s">
        <v>83</v>
      </c>
      <c r="AY2285" s="17" t="s">
        <v>375</v>
      </c>
      <c r="BE2285" s="150">
        <f>IF(N2285="základní",J2285,0)</f>
        <v>0</v>
      </c>
      <c r="BF2285" s="150">
        <f>IF(N2285="snížená",J2285,0)</f>
        <v>0</v>
      </c>
      <c r="BG2285" s="150">
        <f>IF(N2285="zákl. přenesená",J2285,0)</f>
        <v>0</v>
      </c>
      <c r="BH2285" s="150">
        <f>IF(N2285="sníž. přenesená",J2285,0)</f>
        <v>0</v>
      </c>
      <c r="BI2285" s="150">
        <f>IF(N2285="nulová",J2285,0)</f>
        <v>0</v>
      </c>
      <c r="BJ2285" s="17" t="s">
        <v>83</v>
      </c>
      <c r="BK2285" s="150">
        <f>ROUND(I2285*H2285,2)</f>
        <v>0</v>
      </c>
      <c r="BL2285" s="17" t="s">
        <v>382</v>
      </c>
      <c r="BM2285" s="149" t="s">
        <v>6353</v>
      </c>
    </row>
    <row r="2286" spans="2:65" s="1" customFormat="1" ht="16.5" customHeight="1" x14ac:dyDescent="0.2">
      <c r="B2286" s="32"/>
      <c r="C2286" s="179" t="s">
        <v>2098</v>
      </c>
      <c r="D2286" s="179" t="s">
        <v>657</v>
      </c>
      <c r="E2286" s="180" t="s">
        <v>3670</v>
      </c>
      <c r="F2286" s="181" t="s">
        <v>3671</v>
      </c>
      <c r="G2286" s="182" t="s">
        <v>641</v>
      </c>
      <c r="H2286" s="183">
        <v>712</v>
      </c>
      <c r="I2286" s="184"/>
      <c r="J2286" s="185">
        <f>ROUND(I2286*H2286,2)</f>
        <v>0</v>
      </c>
      <c r="K2286" s="181" t="s">
        <v>381</v>
      </c>
      <c r="L2286" s="186"/>
      <c r="M2286" s="187" t="s">
        <v>1</v>
      </c>
      <c r="N2286" s="188" t="s">
        <v>41</v>
      </c>
      <c r="P2286" s="147">
        <f>O2286*H2286</f>
        <v>0</v>
      </c>
      <c r="Q2286" s="147">
        <v>0</v>
      </c>
      <c r="R2286" s="147">
        <f>Q2286*H2286</f>
        <v>0</v>
      </c>
      <c r="S2286" s="147">
        <v>0</v>
      </c>
      <c r="T2286" s="148">
        <f>S2286*H2286</f>
        <v>0</v>
      </c>
      <c r="AR2286" s="149" t="s">
        <v>424</v>
      </c>
      <c r="AT2286" s="149" t="s">
        <v>657</v>
      </c>
      <c r="AU2286" s="149" t="s">
        <v>83</v>
      </c>
      <c r="AY2286" s="17" t="s">
        <v>375</v>
      </c>
      <c r="BE2286" s="150">
        <f>IF(N2286="základní",J2286,0)</f>
        <v>0</v>
      </c>
      <c r="BF2286" s="150">
        <f>IF(N2286="snížená",J2286,0)</f>
        <v>0</v>
      </c>
      <c r="BG2286" s="150">
        <f>IF(N2286="zákl. přenesená",J2286,0)</f>
        <v>0</v>
      </c>
      <c r="BH2286" s="150">
        <f>IF(N2286="sníž. přenesená",J2286,0)</f>
        <v>0</v>
      </c>
      <c r="BI2286" s="150">
        <f>IF(N2286="nulová",J2286,0)</f>
        <v>0</v>
      </c>
      <c r="BJ2286" s="17" t="s">
        <v>83</v>
      </c>
      <c r="BK2286" s="150">
        <f>ROUND(I2286*H2286,2)</f>
        <v>0</v>
      </c>
      <c r="BL2286" s="17" t="s">
        <v>382</v>
      </c>
      <c r="BM2286" s="149" t="s">
        <v>6354</v>
      </c>
    </row>
    <row r="2287" spans="2:65" s="12" customFormat="1" ht="11.25" x14ac:dyDescent="0.2">
      <c r="B2287" s="151"/>
      <c r="D2287" s="152" t="s">
        <v>384</v>
      </c>
      <c r="E2287" s="153" t="s">
        <v>1</v>
      </c>
      <c r="F2287" s="154" t="s">
        <v>809</v>
      </c>
      <c r="H2287" s="155">
        <v>62</v>
      </c>
      <c r="I2287" s="156"/>
      <c r="L2287" s="151"/>
      <c r="M2287" s="157"/>
      <c r="T2287" s="158"/>
      <c r="AT2287" s="153" t="s">
        <v>384</v>
      </c>
      <c r="AU2287" s="153" t="s">
        <v>83</v>
      </c>
      <c r="AV2287" s="12" t="s">
        <v>85</v>
      </c>
      <c r="AW2287" s="12" t="s">
        <v>32</v>
      </c>
      <c r="AX2287" s="12" t="s">
        <v>76</v>
      </c>
      <c r="AY2287" s="153" t="s">
        <v>375</v>
      </c>
    </row>
    <row r="2288" spans="2:65" s="12" customFormat="1" ht="11.25" x14ac:dyDescent="0.2">
      <c r="B2288" s="151"/>
      <c r="D2288" s="152" t="s">
        <v>384</v>
      </c>
      <c r="E2288" s="153" t="s">
        <v>1</v>
      </c>
      <c r="F2288" s="154" t="s">
        <v>688</v>
      </c>
      <c r="H2288" s="155">
        <v>45</v>
      </c>
      <c r="I2288" s="156"/>
      <c r="L2288" s="151"/>
      <c r="M2288" s="157"/>
      <c r="T2288" s="158"/>
      <c r="AT2288" s="153" t="s">
        <v>384</v>
      </c>
      <c r="AU2288" s="153" t="s">
        <v>83</v>
      </c>
      <c r="AV2288" s="12" t="s">
        <v>85</v>
      </c>
      <c r="AW2288" s="12" t="s">
        <v>32</v>
      </c>
      <c r="AX2288" s="12" t="s">
        <v>76</v>
      </c>
      <c r="AY2288" s="153" t="s">
        <v>375</v>
      </c>
    </row>
    <row r="2289" spans="2:65" s="12" customFormat="1" ht="11.25" x14ac:dyDescent="0.2">
      <c r="B2289" s="151"/>
      <c r="D2289" s="152" t="s">
        <v>384</v>
      </c>
      <c r="E2289" s="153" t="s">
        <v>1</v>
      </c>
      <c r="F2289" s="154" t="s">
        <v>559</v>
      </c>
      <c r="H2289" s="155">
        <v>26</v>
      </c>
      <c r="I2289" s="156"/>
      <c r="L2289" s="151"/>
      <c r="M2289" s="157"/>
      <c r="T2289" s="158"/>
      <c r="AT2289" s="153" t="s">
        <v>384</v>
      </c>
      <c r="AU2289" s="153" t="s">
        <v>83</v>
      </c>
      <c r="AV2289" s="12" t="s">
        <v>85</v>
      </c>
      <c r="AW2289" s="12" t="s">
        <v>32</v>
      </c>
      <c r="AX2289" s="12" t="s">
        <v>76</v>
      </c>
      <c r="AY2289" s="153" t="s">
        <v>375</v>
      </c>
    </row>
    <row r="2290" spans="2:65" s="12" customFormat="1" ht="11.25" x14ac:dyDescent="0.2">
      <c r="B2290" s="151"/>
      <c r="D2290" s="152" t="s">
        <v>384</v>
      </c>
      <c r="E2290" s="153" t="s">
        <v>1</v>
      </c>
      <c r="F2290" s="154" t="s">
        <v>925</v>
      </c>
      <c r="H2290" s="155">
        <v>75</v>
      </c>
      <c r="I2290" s="156"/>
      <c r="L2290" s="151"/>
      <c r="M2290" s="157"/>
      <c r="T2290" s="158"/>
      <c r="AT2290" s="153" t="s">
        <v>384</v>
      </c>
      <c r="AU2290" s="153" t="s">
        <v>83</v>
      </c>
      <c r="AV2290" s="12" t="s">
        <v>85</v>
      </c>
      <c r="AW2290" s="12" t="s">
        <v>32</v>
      </c>
      <c r="AX2290" s="12" t="s">
        <v>76</v>
      </c>
      <c r="AY2290" s="153" t="s">
        <v>375</v>
      </c>
    </row>
    <row r="2291" spans="2:65" s="12" customFormat="1" ht="11.25" x14ac:dyDescent="0.2">
      <c r="B2291" s="151"/>
      <c r="D2291" s="152" t="s">
        <v>384</v>
      </c>
      <c r="E2291" s="153" t="s">
        <v>1</v>
      </c>
      <c r="F2291" s="154" t="s">
        <v>992</v>
      </c>
      <c r="H2291" s="155">
        <v>84</v>
      </c>
      <c r="I2291" s="156"/>
      <c r="L2291" s="151"/>
      <c r="M2291" s="157"/>
      <c r="T2291" s="158"/>
      <c r="AT2291" s="153" t="s">
        <v>384</v>
      </c>
      <c r="AU2291" s="153" t="s">
        <v>83</v>
      </c>
      <c r="AV2291" s="12" t="s">
        <v>85</v>
      </c>
      <c r="AW2291" s="12" t="s">
        <v>32</v>
      </c>
      <c r="AX2291" s="12" t="s">
        <v>76</v>
      </c>
      <c r="AY2291" s="153" t="s">
        <v>375</v>
      </c>
    </row>
    <row r="2292" spans="2:65" s="12" customFormat="1" ht="11.25" x14ac:dyDescent="0.2">
      <c r="B2292" s="151"/>
      <c r="D2292" s="152" t="s">
        <v>384</v>
      </c>
      <c r="E2292" s="153" t="s">
        <v>1</v>
      </c>
      <c r="F2292" s="154" t="s">
        <v>778</v>
      </c>
      <c r="H2292" s="155">
        <v>56</v>
      </c>
      <c r="I2292" s="156"/>
      <c r="L2292" s="151"/>
      <c r="M2292" s="157"/>
      <c r="T2292" s="158"/>
      <c r="AT2292" s="153" t="s">
        <v>384</v>
      </c>
      <c r="AU2292" s="153" t="s">
        <v>83</v>
      </c>
      <c r="AV2292" s="12" t="s">
        <v>85</v>
      </c>
      <c r="AW2292" s="12" t="s">
        <v>32</v>
      </c>
      <c r="AX2292" s="12" t="s">
        <v>76</v>
      </c>
      <c r="AY2292" s="153" t="s">
        <v>375</v>
      </c>
    </row>
    <row r="2293" spans="2:65" s="12" customFormat="1" ht="11.25" x14ac:dyDescent="0.2">
      <c r="B2293" s="151"/>
      <c r="D2293" s="152" t="s">
        <v>384</v>
      </c>
      <c r="E2293" s="153" t="s">
        <v>1</v>
      </c>
      <c r="F2293" s="154" t="s">
        <v>473</v>
      </c>
      <c r="H2293" s="155">
        <v>14</v>
      </c>
      <c r="I2293" s="156"/>
      <c r="L2293" s="151"/>
      <c r="M2293" s="157"/>
      <c r="T2293" s="158"/>
      <c r="AT2293" s="153" t="s">
        <v>384</v>
      </c>
      <c r="AU2293" s="153" t="s">
        <v>83</v>
      </c>
      <c r="AV2293" s="12" t="s">
        <v>85</v>
      </c>
      <c r="AW2293" s="12" t="s">
        <v>32</v>
      </c>
      <c r="AX2293" s="12" t="s">
        <v>76</v>
      </c>
      <c r="AY2293" s="153" t="s">
        <v>375</v>
      </c>
    </row>
    <row r="2294" spans="2:65" s="12" customFormat="1" ht="11.25" x14ac:dyDescent="0.2">
      <c r="B2294" s="151"/>
      <c r="D2294" s="152" t="s">
        <v>384</v>
      </c>
      <c r="E2294" s="153" t="s">
        <v>1</v>
      </c>
      <c r="F2294" s="154" t="s">
        <v>827</v>
      </c>
      <c r="H2294" s="155">
        <v>65</v>
      </c>
      <c r="I2294" s="156"/>
      <c r="L2294" s="151"/>
      <c r="M2294" s="157"/>
      <c r="T2294" s="158"/>
      <c r="AT2294" s="153" t="s">
        <v>384</v>
      </c>
      <c r="AU2294" s="153" t="s">
        <v>83</v>
      </c>
      <c r="AV2294" s="12" t="s">
        <v>85</v>
      </c>
      <c r="AW2294" s="12" t="s">
        <v>32</v>
      </c>
      <c r="AX2294" s="12" t="s">
        <v>76</v>
      </c>
      <c r="AY2294" s="153" t="s">
        <v>375</v>
      </c>
    </row>
    <row r="2295" spans="2:65" s="12" customFormat="1" ht="11.25" x14ac:dyDescent="0.2">
      <c r="B2295" s="151"/>
      <c r="D2295" s="152" t="s">
        <v>384</v>
      </c>
      <c r="E2295" s="153" t="s">
        <v>1</v>
      </c>
      <c r="F2295" s="154" t="s">
        <v>577</v>
      </c>
      <c r="H2295" s="155">
        <v>30</v>
      </c>
      <c r="I2295" s="156"/>
      <c r="L2295" s="151"/>
      <c r="M2295" s="157"/>
      <c r="T2295" s="158"/>
      <c r="AT2295" s="153" t="s">
        <v>384</v>
      </c>
      <c r="AU2295" s="153" t="s">
        <v>83</v>
      </c>
      <c r="AV2295" s="12" t="s">
        <v>85</v>
      </c>
      <c r="AW2295" s="12" t="s">
        <v>32</v>
      </c>
      <c r="AX2295" s="12" t="s">
        <v>76</v>
      </c>
      <c r="AY2295" s="153" t="s">
        <v>375</v>
      </c>
    </row>
    <row r="2296" spans="2:65" s="12" customFormat="1" ht="11.25" x14ac:dyDescent="0.2">
      <c r="B2296" s="151"/>
      <c r="D2296" s="152" t="s">
        <v>384</v>
      </c>
      <c r="E2296" s="153" t="s">
        <v>1</v>
      </c>
      <c r="F2296" s="154" t="s">
        <v>650</v>
      </c>
      <c r="H2296" s="155">
        <v>40</v>
      </c>
      <c r="I2296" s="156"/>
      <c r="L2296" s="151"/>
      <c r="M2296" s="157"/>
      <c r="T2296" s="158"/>
      <c r="AT2296" s="153" t="s">
        <v>384</v>
      </c>
      <c r="AU2296" s="153" t="s">
        <v>83</v>
      </c>
      <c r="AV2296" s="12" t="s">
        <v>85</v>
      </c>
      <c r="AW2296" s="12" t="s">
        <v>32</v>
      </c>
      <c r="AX2296" s="12" t="s">
        <v>76</v>
      </c>
      <c r="AY2296" s="153" t="s">
        <v>375</v>
      </c>
    </row>
    <row r="2297" spans="2:65" s="12" customFormat="1" ht="11.25" x14ac:dyDescent="0.2">
      <c r="B2297" s="151"/>
      <c r="D2297" s="152" t="s">
        <v>384</v>
      </c>
      <c r="E2297" s="153" t="s">
        <v>1</v>
      </c>
      <c r="F2297" s="154" t="s">
        <v>428</v>
      </c>
      <c r="H2297" s="155">
        <v>9</v>
      </c>
      <c r="I2297" s="156"/>
      <c r="L2297" s="151"/>
      <c r="M2297" s="157"/>
      <c r="T2297" s="158"/>
      <c r="AT2297" s="153" t="s">
        <v>384</v>
      </c>
      <c r="AU2297" s="153" t="s">
        <v>83</v>
      </c>
      <c r="AV2297" s="12" t="s">
        <v>85</v>
      </c>
      <c r="AW2297" s="12" t="s">
        <v>32</v>
      </c>
      <c r="AX2297" s="12" t="s">
        <v>76</v>
      </c>
      <c r="AY2297" s="153" t="s">
        <v>375</v>
      </c>
    </row>
    <row r="2298" spans="2:65" s="12" customFormat="1" ht="11.25" x14ac:dyDescent="0.2">
      <c r="B2298" s="151"/>
      <c r="D2298" s="152" t="s">
        <v>384</v>
      </c>
      <c r="E2298" s="153" t="s">
        <v>1</v>
      </c>
      <c r="F2298" s="154" t="s">
        <v>1135</v>
      </c>
      <c r="H2298" s="155">
        <v>100</v>
      </c>
      <c r="I2298" s="156"/>
      <c r="L2298" s="151"/>
      <c r="M2298" s="157"/>
      <c r="T2298" s="158"/>
      <c r="AT2298" s="153" t="s">
        <v>384</v>
      </c>
      <c r="AU2298" s="153" t="s">
        <v>83</v>
      </c>
      <c r="AV2298" s="12" t="s">
        <v>85</v>
      </c>
      <c r="AW2298" s="12" t="s">
        <v>32</v>
      </c>
      <c r="AX2298" s="12" t="s">
        <v>76</v>
      </c>
      <c r="AY2298" s="153" t="s">
        <v>375</v>
      </c>
    </row>
    <row r="2299" spans="2:65" s="12" customFormat="1" ht="11.25" x14ac:dyDescent="0.2">
      <c r="B2299" s="151"/>
      <c r="D2299" s="152" t="s">
        <v>384</v>
      </c>
      <c r="E2299" s="153" t="s">
        <v>1</v>
      </c>
      <c r="F2299" s="154" t="s">
        <v>1135</v>
      </c>
      <c r="H2299" s="155">
        <v>100</v>
      </c>
      <c r="I2299" s="156"/>
      <c r="L2299" s="151"/>
      <c r="M2299" s="157"/>
      <c r="T2299" s="158"/>
      <c r="AT2299" s="153" t="s">
        <v>384</v>
      </c>
      <c r="AU2299" s="153" t="s">
        <v>83</v>
      </c>
      <c r="AV2299" s="12" t="s">
        <v>85</v>
      </c>
      <c r="AW2299" s="12" t="s">
        <v>32</v>
      </c>
      <c r="AX2299" s="12" t="s">
        <v>76</v>
      </c>
      <c r="AY2299" s="153" t="s">
        <v>375</v>
      </c>
    </row>
    <row r="2300" spans="2:65" s="12" customFormat="1" ht="11.25" x14ac:dyDescent="0.2">
      <c r="B2300" s="151"/>
      <c r="D2300" s="152" t="s">
        <v>384</v>
      </c>
      <c r="E2300" s="153" t="s">
        <v>1</v>
      </c>
      <c r="F2300" s="154" t="s">
        <v>413</v>
      </c>
      <c r="H2300" s="155">
        <v>6</v>
      </c>
      <c r="I2300" s="156"/>
      <c r="L2300" s="151"/>
      <c r="M2300" s="157"/>
      <c r="T2300" s="158"/>
      <c r="AT2300" s="153" t="s">
        <v>384</v>
      </c>
      <c r="AU2300" s="153" t="s">
        <v>83</v>
      </c>
      <c r="AV2300" s="12" t="s">
        <v>85</v>
      </c>
      <c r="AW2300" s="12" t="s">
        <v>32</v>
      </c>
      <c r="AX2300" s="12" t="s">
        <v>76</v>
      </c>
      <c r="AY2300" s="153" t="s">
        <v>375</v>
      </c>
    </row>
    <row r="2301" spans="2:65" s="13" customFormat="1" ht="11.25" x14ac:dyDescent="0.2">
      <c r="B2301" s="159"/>
      <c r="D2301" s="152" t="s">
        <v>384</v>
      </c>
      <c r="E2301" s="160" t="s">
        <v>1</v>
      </c>
      <c r="F2301" s="161" t="s">
        <v>387</v>
      </c>
      <c r="H2301" s="162">
        <v>712</v>
      </c>
      <c r="I2301" s="163"/>
      <c r="L2301" s="159"/>
      <c r="M2301" s="164"/>
      <c r="T2301" s="165"/>
      <c r="AT2301" s="160" t="s">
        <v>384</v>
      </c>
      <c r="AU2301" s="160" t="s">
        <v>83</v>
      </c>
      <c r="AV2301" s="13" t="s">
        <v>382</v>
      </c>
      <c r="AW2301" s="13" t="s">
        <v>32</v>
      </c>
      <c r="AX2301" s="13" t="s">
        <v>83</v>
      </c>
      <c r="AY2301" s="160" t="s">
        <v>375</v>
      </c>
    </row>
    <row r="2302" spans="2:65" s="14" customFormat="1" ht="11.25" x14ac:dyDescent="0.2">
      <c r="B2302" s="166"/>
      <c r="D2302" s="152" t="s">
        <v>384</v>
      </c>
      <c r="E2302" s="167" t="s">
        <v>1</v>
      </c>
      <c r="F2302" s="168" t="s">
        <v>6189</v>
      </c>
      <c r="H2302" s="167" t="s">
        <v>1</v>
      </c>
      <c r="I2302" s="169"/>
      <c r="L2302" s="166"/>
      <c r="M2302" s="170"/>
      <c r="T2302" s="171"/>
      <c r="AT2302" s="167" t="s">
        <v>384</v>
      </c>
      <c r="AU2302" s="167" t="s">
        <v>83</v>
      </c>
      <c r="AV2302" s="14" t="s">
        <v>83</v>
      </c>
      <c r="AW2302" s="14" t="s">
        <v>32</v>
      </c>
      <c r="AX2302" s="14" t="s">
        <v>76</v>
      </c>
      <c r="AY2302" s="167" t="s">
        <v>375</v>
      </c>
    </row>
    <row r="2303" spans="2:65" s="1" customFormat="1" ht="21.75" customHeight="1" x14ac:dyDescent="0.2">
      <c r="B2303" s="32"/>
      <c r="C2303" s="179" t="s">
        <v>3661</v>
      </c>
      <c r="D2303" s="179" t="s">
        <v>657</v>
      </c>
      <c r="E2303" s="180" t="s">
        <v>3678</v>
      </c>
      <c r="F2303" s="181" t="s">
        <v>3679</v>
      </c>
      <c r="G2303" s="182" t="s">
        <v>641</v>
      </c>
      <c r="H2303" s="183">
        <v>102</v>
      </c>
      <c r="I2303" s="184"/>
      <c r="J2303" s="185">
        <f>ROUND(I2303*H2303,2)</f>
        <v>0</v>
      </c>
      <c r="K2303" s="181" t="s">
        <v>381</v>
      </c>
      <c r="L2303" s="186"/>
      <c r="M2303" s="187" t="s">
        <v>1</v>
      </c>
      <c r="N2303" s="188" t="s">
        <v>41</v>
      </c>
      <c r="P2303" s="147">
        <f>O2303*H2303</f>
        <v>0</v>
      </c>
      <c r="Q2303" s="147">
        <v>0</v>
      </c>
      <c r="R2303" s="147">
        <f>Q2303*H2303</f>
        <v>0</v>
      </c>
      <c r="S2303" s="147">
        <v>0</v>
      </c>
      <c r="T2303" s="148">
        <f>S2303*H2303</f>
        <v>0</v>
      </c>
      <c r="AR2303" s="149" t="s">
        <v>424</v>
      </c>
      <c r="AT2303" s="149" t="s">
        <v>657</v>
      </c>
      <c r="AU2303" s="149" t="s">
        <v>83</v>
      </c>
      <c r="AY2303" s="17" t="s">
        <v>375</v>
      </c>
      <c r="BE2303" s="150">
        <f>IF(N2303="základní",J2303,0)</f>
        <v>0</v>
      </c>
      <c r="BF2303" s="150">
        <f>IF(N2303="snížená",J2303,0)</f>
        <v>0</v>
      </c>
      <c r="BG2303" s="150">
        <f>IF(N2303="zákl. přenesená",J2303,0)</f>
        <v>0</v>
      </c>
      <c r="BH2303" s="150">
        <f>IF(N2303="sníž. přenesená",J2303,0)</f>
        <v>0</v>
      </c>
      <c r="BI2303" s="150">
        <f>IF(N2303="nulová",J2303,0)</f>
        <v>0</v>
      </c>
      <c r="BJ2303" s="17" t="s">
        <v>83</v>
      </c>
      <c r="BK2303" s="150">
        <f>ROUND(I2303*H2303,2)</f>
        <v>0</v>
      </c>
      <c r="BL2303" s="17" t="s">
        <v>382</v>
      </c>
      <c r="BM2303" s="149" t="s">
        <v>6355</v>
      </c>
    </row>
    <row r="2304" spans="2:65" s="12" customFormat="1" ht="11.25" x14ac:dyDescent="0.2">
      <c r="B2304" s="151"/>
      <c r="D2304" s="152" t="s">
        <v>384</v>
      </c>
      <c r="E2304" s="153" t="s">
        <v>1</v>
      </c>
      <c r="F2304" s="154" t="s">
        <v>529</v>
      </c>
      <c r="H2304" s="155">
        <v>20</v>
      </c>
      <c r="I2304" s="156"/>
      <c r="L2304" s="151"/>
      <c r="M2304" s="157"/>
      <c r="T2304" s="158"/>
      <c r="AT2304" s="153" t="s">
        <v>384</v>
      </c>
      <c r="AU2304" s="153" t="s">
        <v>83</v>
      </c>
      <c r="AV2304" s="12" t="s">
        <v>85</v>
      </c>
      <c r="AW2304" s="12" t="s">
        <v>32</v>
      </c>
      <c r="AX2304" s="12" t="s">
        <v>76</v>
      </c>
      <c r="AY2304" s="153" t="s">
        <v>375</v>
      </c>
    </row>
    <row r="2305" spans="2:65" s="12" customFormat="1" ht="11.25" x14ac:dyDescent="0.2">
      <c r="B2305" s="151"/>
      <c r="D2305" s="152" t="s">
        <v>384</v>
      </c>
      <c r="E2305" s="153" t="s">
        <v>1</v>
      </c>
      <c r="F2305" s="154" t="s">
        <v>529</v>
      </c>
      <c r="H2305" s="155">
        <v>20</v>
      </c>
      <c r="I2305" s="156"/>
      <c r="L2305" s="151"/>
      <c r="M2305" s="157"/>
      <c r="T2305" s="158"/>
      <c r="AT2305" s="153" t="s">
        <v>384</v>
      </c>
      <c r="AU2305" s="153" t="s">
        <v>83</v>
      </c>
      <c r="AV2305" s="12" t="s">
        <v>85</v>
      </c>
      <c r="AW2305" s="12" t="s">
        <v>32</v>
      </c>
      <c r="AX2305" s="12" t="s">
        <v>76</v>
      </c>
      <c r="AY2305" s="153" t="s">
        <v>375</v>
      </c>
    </row>
    <row r="2306" spans="2:65" s="12" customFormat="1" ht="11.25" x14ac:dyDescent="0.2">
      <c r="B2306" s="151"/>
      <c r="D2306" s="152" t="s">
        <v>384</v>
      </c>
      <c r="E2306" s="153" t="s">
        <v>1</v>
      </c>
      <c r="F2306" s="154" t="s">
        <v>529</v>
      </c>
      <c r="H2306" s="155">
        <v>20</v>
      </c>
      <c r="I2306" s="156"/>
      <c r="L2306" s="151"/>
      <c r="M2306" s="157"/>
      <c r="T2306" s="158"/>
      <c r="AT2306" s="153" t="s">
        <v>384</v>
      </c>
      <c r="AU2306" s="153" t="s">
        <v>83</v>
      </c>
      <c r="AV2306" s="12" t="s">
        <v>85</v>
      </c>
      <c r="AW2306" s="12" t="s">
        <v>32</v>
      </c>
      <c r="AX2306" s="12" t="s">
        <v>76</v>
      </c>
      <c r="AY2306" s="153" t="s">
        <v>375</v>
      </c>
    </row>
    <row r="2307" spans="2:65" s="12" customFormat="1" ht="11.25" x14ac:dyDescent="0.2">
      <c r="B2307" s="151"/>
      <c r="D2307" s="152" t="s">
        <v>384</v>
      </c>
      <c r="E2307" s="153" t="s">
        <v>1</v>
      </c>
      <c r="F2307" s="154" t="s">
        <v>529</v>
      </c>
      <c r="H2307" s="155">
        <v>20</v>
      </c>
      <c r="I2307" s="156"/>
      <c r="L2307" s="151"/>
      <c r="M2307" s="157"/>
      <c r="T2307" s="158"/>
      <c r="AT2307" s="153" t="s">
        <v>384</v>
      </c>
      <c r="AU2307" s="153" t="s">
        <v>83</v>
      </c>
      <c r="AV2307" s="12" t="s">
        <v>85</v>
      </c>
      <c r="AW2307" s="12" t="s">
        <v>32</v>
      </c>
      <c r="AX2307" s="12" t="s">
        <v>76</v>
      </c>
      <c r="AY2307" s="153" t="s">
        <v>375</v>
      </c>
    </row>
    <row r="2308" spans="2:65" s="12" customFormat="1" ht="11.25" x14ac:dyDescent="0.2">
      <c r="B2308" s="151"/>
      <c r="D2308" s="152" t="s">
        <v>384</v>
      </c>
      <c r="E2308" s="153" t="s">
        <v>1</v>
      </c>
      <c r="F2308" s="154" t="s">
        <v>540</v>
      </c>
      <c r="H2308" s="155">
        <v>22</v>
      </c>
      <c r="I2308" s="156"/>
      <c r="L2308" s="151"/>
      <c r="M2308" s="157"/>
      <c r="T2308" s="158"/>
      <c r="AT2308" s="153" t="s">
        <v>384</v>
      </c>
      <c r="AU2308" s="153" t="s">
        <v>83</v>
      </c>
      <c r="AV2308" s="12" t="s">
        <v>85</v>
      </c>
      <c r="AW2308" s="12" t="s">
        <v>32</v>
      </c>
      <c r="AX2308" s="12" t="s">
        <v>76</v>
      </c>
      <c r="AY2308" s="153" t="s">
        <v>375</v>
      </c>
    </row>
    <row r="2309" spans="2:65" s="13" customFormat="1" ht="11.25" x14ac:dyDescent="0.2">
      <c r="B2309" s="159"/>
      <c r="D2309" s="152" t="s">
        <v>384</v>
      </c>
      <c r="E2309" s="160" t="s">
        <v>1</v>
      </c>
      <c r="F2309" s="161" t="s">
        <v>387</v>
      </c>
      <c r="H2309" s="162">
        <v>102</v>
      </c>
      <c r="I2309" s="163"/>
      <c r="L2309" s="159"/>
      <c r="M2309" s="164"/>
      <c r="T2309" s="165"/>
      <c r="AT2309" s="160" t="s">
        <v>384</v>
      </c>
      <c r="AU2309" s="160" t="s">
        <v>83</v>
      </c>
      <c r="AV2309" s="13" t="s">
        <v>382</v>
      </c>
      <c r="AW2309" s="13" t="s">
        <v>32</v>
      </c>
      <c r="AX2309" s="13" t="s">
        <v>83</v>
      </c>
      <c r="AY2309" s="160" t="s">
        <v>375</v>
      </c>
    </row>
    <row r="2310" spans="2:65" s="14" customFormat="1" ht="11.25" x14ac:dyDescent="0.2">
      <c r="B2310" s="166"/>
      <c r="D2310" s="152" t="s">
        <v>384</v>
      </c>
      <c r="E2310" s="167" t="s">
        <v>1</v>
      </c>
      <c r="F2310" s="168" t="s">
        <v>6189</v>
      </c>
      <c r="H2310" s="167" t="s">
        <v>1</v>
      </c>
      <c r="I2310" s="169"/>
      <c r="L2310" s="166"/>
      <c r="M2310" s="170"/>
      <c r="T2310" s="171"/>
      <c r="AT2310" s="167" t="s">
        <v>384</v>
      </c>
      <c r="AU2310" s="167" t="s">
        <v>83</v>
      </c>
      <c r="AV2310" s="14" t="s">
        <v>83</v>
      </c>
      <c r="AW2310" s="14" t="s">
        <v>32</v>
      </c>
      <c r="AX2310" s="14" t="s">
        <v>76</v>
      </c>
      <c r="AY2310" s="167" t="s">
        <v>375</v>
      </c>
    </row>
    <row r="2311" spans="2:65" s="1" customFormat="1" ht="16.5" customHeight="1" x14ac:dyDescent="0.2">
      <c r="B2311" s="32"/>
      <c r="C2311" s="179" t="s">
        <v>3665</v>
      </c>
      <c r="D2311" s="179" t="s">
        <v>657</v>
      </c>
      <c r="E2311" s="180" t="s">
        <v>3682</v>
      </c>
      <c r="F2311" s="181" t="s">
        <v>3683</v>
      </c>
      <c r="G2311" s="182" t="s">
        <v>641</v>
      </c>
      <c r="H2311" s="183">
        <v>551</v>
      </c>
      <c r="I2311" s="184"/>
      <c r="J2311" s="185">
        <f>ROUND(I2311*H2311,2)</f>
        <v>0</v>
      </c>
      <c r="K2311" s="181" t="s">
        <v>381</v>
      </c>
      <c r="L2311" s="186"/>
      <c r="M2311" s="187" t="s">
        <v>1</v>
      </c>
      <c r="N2311" s="188" t="s">
        <v>41</v>
      </c>
      <c r="P2311" s="147">
        <f>O2311*H2311</f>
        <v>0</v>
      </c>
      <c r="Q2311" s="147">
        <v>0</v>
      </c>
      <c r="R2311" s="147">
        <f>Q2311*H2311</f>
        <v>0</v>
      </c>
      <c r="S2311" s="147">
        <v>0</v>
      </c>
      <c r="T2311" s="148">
        <f>S2311*H2311</f>
        <v>0</v>
      </c>
      <c r="AR2311" s="149" t="s">
        <v>424</v>
      </c>
      <c r="AT2311" s="149" t="s">
        <v>657</v>
      </c>
      <c r="AU2311" s="149" t="s">
        <v>83</v>
      </c>
      <c r="AY2311" s="17" t="s">
        <v>375</v>
      </c>
      <c r="BE2311" s="150">
        <f>IF(N2311="základní",J2311,0)</f>
        <v>0</v>
      </c>
      <c r="BF2311" s="150">
        <f>IF(N2311="snížená",J2311,0)</f>
        <v>0</v>
      </c>
      <c r="BG2311" s="150">
        <f>IF(N2311="zákl. přenesená",J2311,0)</f>
        <v>0</v>
      </c>
      <c r="BH2311" s="150">
        <f>IF(N2311="sníž. přenesená",J2311,0)</f>
        <v>0</v>
      </c>
      <c r="BI2311" s="150">
        <f>IF(N2311="nulová",J2311,0)</f>
        <v>0</v>
      </c>
      <c r="BJ2311" s="17" t="s">
        <v>83</v>
      </c>
      <c r="BK2311" s="150">
        <f>ROUND(I2311*H2311,2)</f>
        <v>0</v>
      </c>
      <c r="BL2311" s="17" t="s">
        <v>382</v>
      </c>
      <c r="BM2311" s="149" t="s">
        <v>6356</v>
      </c>
    </row>
    <row r="2312" spans="2:65" s="12" customFormat="1" ht="11.25" x14ac:dyDescent="0.2">
      <c r="B2312" s="151"/>
      <c r="D2312" s="152" t="s">
        <v>384</v>
      </c>
      <c r="E2312" s="153" t="s">
        <v>1</v>
      </c>
      <c r="F2312" s="154" t="s">
        <v>809</v>
      </c>
      <c r="H2312" s="155">
        <v>62</v>
      </c>
      <c r="I2312" s="156"/>
      <c r="L2312" s="151"/>
      <c r="M2312" s="157"/>
      <c r="T2312" s="158"/>
      <c r="AT2312" s="153" t="s">
        <v>384</v>
      </c>
      <c r="AU2312" s="153" t="s">
        <v>83</v>
      </c>
      <c r="AV2312" s="12" t="s">
        <v>85</v>
      </c>
      <c r="AW2312" s="12" t="s">
        <v>32</v>
      </c>
      <c r="AX2312" s="12" t="s">
        <v>76</v>
      </c>
      <c r="AY2312" s="153" t="s">
        <v>375</v>
      </c>
    </row>
    <row r="2313" spans="2:65" s="12" customFormat="1" ht="11.25" x14ac:dyDescent="0.2">
      <c r="B2313" s="151"/>
      <c r="D2313" s="152" t="s">
        <v>384</v>
      </c>
      <c r="E2313" s="153" t="s">
        <v>1</v>
      </c>
      <c r="F2313" s="154" t="s">
        <v>733</v>
      </c>
      <c r="H2313" s="155">
        <v>54</v>
      </c>
      <c r="I2313" s="156"/>
      <c r="L2313" s="151"/>
      <c r="M2313" s="157"/>
      <c r="T2313" s="158"/>
      <c r="AT2313" s="153" t="s">
        <v>384</v>
      </c>
      <c r="AU2313" s="153" t="s">
        <v>83</v>
      </c>
      <c r="AV2313" s="12" t="s">
        <v>85</v>
      </c>
      <c r="AW2313" s="12" t="s">
        <v>32</v>
      </c>
      <c r="AX2313" s="12" t="s">
        <v>76</v>
      </c>
      <c r="AY2313" s="153" t="s">
        <v>375</v>
      </c>
    </row>
    <row r="2314" spans="2:65" s="12" customFormat="1" ht="11.25" x14ac:dyDescent="0.2">
      <c r="B2314" s="151"/>
      <c r="D2314" s="152" t="s">
        <v>384</v>
      </c>
      <c r="E2314" s="153" t="s">
        <v>1</v>
      </c>
      <c r="F2314" s="154" t="s">
        <v>559</v>
      </c>
      <c r="H2314" s="155">
        <v>26</v>
      </c>
      <c r="I2314" s="156"/>
      <c r="L2314" s="151"/>
      <c r="M2314" s="157"/>
      <c r="T2314" s="158"/>
      <c r="AT2314" s="153" t="s">
        <v>384</v>
      </c>
      <c r="AU2314" s="153" t="s">
        <v>83</v>
      </c>
      <c r="AV2314" s="12" t="s">
        <v>85</v>
      </c>
      <c r="AW2314" s="12" t="s">
        <v>32</v>
      </c>
      <c r="AX2314" s="12" t="s">
        <v>76</v>
      </c>
      <c r="AY2314" s="153" t="s">
        <v>375</v>
      </c>
    </row>
    <row r="2315" spans="2:65" s="12" customFormat="1" ht="11.25" x14ac:dyDescent="0.2">
      <c r="B2315" s="151"/>
      <c r="D2315" s="152" t="s">
        <v>384</v>
      </c>
      <c r="E2315" s="153" t="s">
        <v>1</v>
      </c>
      <c r="F2315" s="154" t="s">
        <v>925</v>
      </c>
      <c r="H2315" s="155">
        <v>75</v>
      </c>
      <c r="I2315" s="156"/>
      <c r="L2315" s="151"/>
      <c r="M2315" s="157"/>
      <c r="T2315" s="158"/>
      <c r="AT2315" s="153" t="s">
        <v>384</v>
      </c>
      <c r="AU2315" s="153" t="s">
        <v>83</v>
      </c>
      <c r="AV2315" s="12" t="s">
        <v>85</v>
      </c>
      <c r="AW2315" s="12" t="s">
        <v>32</v>
      </c>
      <c r="AX2315" s="12" t="s">
        <v>76</v>
      </c>
      <c r="AY2315" s="153" t="s">
        <v>375</v>
      </c>
    </row>
    <row r="2316" spans="2:65" s="12" customFormat="1" ht="11.25" x14ac:dyDescent="0.2">
      <c r="B2316" s="151"/>
      <c r="D2316" s="152" t="s">
        <v>384</v>
      </c>
      <c r="E2316" s="153" t="s">
        <v>1</v>
      </c>
      <c r="F2316" s="154" t="s">
        <v>992</v>
      </c>
      <c r="H2316" s="155">
        <v>84</v>
      </c>
      <c r="I2316" s="156"/>
      <c r="L2316" s="151"/>
      <c r="M2316" s="157"/>
      <c r="T2316" s="158"/>
      <c r="AT2316" s="153" t="s">
        <v>384</v>
      </c>
      <c r="AU2316" s="153" t="s">
        <v>83</v>
      </c>
      <c r="AV2316" s="12" t="s">
        <v>85</v>
      </c>
      <c r="AW2316" s="12" t="s">
        <v>32</v>
      </c>
      <c r="AX2316" s="12" t="s">
        <v>76</v>
      </c>
      <c r="AY2316" s="153" t="s">
        <v>375</v>
      </c>
    </row>
    <row r="2317" spans="2:65" s="12" customFormat="1" ht="11.25" x14ac:dyDescent="0.2">
      <c r="B2317" s="151"/>
      <c r="D2317" s="152" t="s">
        <v>384</v>
      </c>
      <c r="E2317" s="153" t="s">
        <v>1</v>
      </c>
      <c r="F2317" s="154" t="s">
        <v>778</v>
      </c>
      <c r="H2317" s="155">
        <v>56</v>
      </c>
      <c r="I2317" s="156"/>
      <c r="L2317" s="151"/>
      <c r="M2317" s="157"/>
      <c r="T2317" s="158"/>
      <c r="AT2317" s="153" t="s">
        <v>384</v>
      </c>
      <c r="AU2317" s="153" t="s">
        <v>83</v>
      </c>
      <c r="AV2317" s="12" t="s">
        <v>85</v>
      </c>
      <c r="AW2317" s="12" t="s">
        <v>32</v>
      </c>
      <c r="AX2317" s="12" t="s">
        <v>76</v>
      </c>
      <c r="AY2317" s="153" t="s">
        <v>375</v>
      </c>
    </row>
    <row r="2318" spans="2:65" s="12" customFormat="1" ht="11.25" x14ac:dyDescent="0.2">
      <c r="B2318" s="151"/>
      <c r="D2318" s="152" t="s">
        <v>384</v>
      </c>
      <c r="E2318" s="153" t="s">
        <v>1</v>
      </c>
      <c r="F2318" s="154" t="s">
        <v>473</v>
      </c>
      <c r="H2318" s="155">
        <v>14</v>
      </c>
      <c r="I2318" s="156"/>
      <c r="L2318" s="151"/>
      <c r="M2318" s="157"/>
      <c r="T2318" s="158"/>
      <c r="AT2318" s="153" t="s">
        <v>384</v>
      </c>
      <c r="AU2318" s="153" t="s">
        <v>83</v>
      </c>
      <c r="AV2318" s="12" t="s">
        <v>85</v>
      </c>
      <c r="AW2318" s="12" t="s">
        <v>32</v>
      </c>
      <c r="AX2318" s="12" t="s">
        <v>76</v>
      </c>
      <c r="AY2318" s="153" t="s">
        <v>375</v>
      </c>
    </row>
    <row r="2319" spans="2:65" s="12" customFormat="1" ht="11.25" x14ac:dyDescent="0.2">
      <c r="B2319" s="151"/>
      <c r="D2319" s="152" t="s">
        <v>384</v>
      </c>
      <c r="E2319" s="153" t="s">
        <v>1</v>
      </c>
      <c r="F2319" s="154" t="s">
        <v>827</v>
      </c>
      <c r="H2319" s="155">
        <v>65</v>
      </c>
      <c r="I2319" s="156"/>
      <c r="L2319" s="151"/>
      <c r="M2319" s="157"/>
      <c r="T2319" s="158"/>
      <c r="AT2319" s="153" t="s">
        <v>384</v>
      </c>
      <c r="AU2319" s="153" t="s">
        <v>83</v>
      </c>
      <c r="AV2319" s="12" t="s">
        <v>85</v>
      </c>
      <c r="AW2319" s="12" t="s">
        <v>32</v>
      </c>
      <c r="AX2319" s="12" t="s">
        <v>76</v>
      </c>
      <c r="AY2319" s="153" t="s">
        <v>375</v>
      </c>
    </row>
    <row r="2320" spans="2:65" s="12" customFormat="1" ht="11.25" x14ac:dyDescent="0.2">
      <c r="B2320" s="151"/>
      <c r="D2320" s="152" t="s">
        <v>384</v>
      </c>
      <c r="E2320" s="153" t="s">
        <v>1</v>
      </c>
      <c r="F2320" s="154" t="s">
        <v>577</v>
      </c>
      <c r="H2320" s="155">
        <v>30</v>
      </c>
      <c r="I2320" s="156"/>
      <c r="L2320" s="151"/>
      <c r="M2320" s="157"/>
      <c r="T2320" s="158"/>
      <c r="AT2320" s="153" t="s">
        <v>384</v>
      </c>
      <c r="AU2320" s="153" t="s">
        <v>83</v>
      </c>
      <c r="AV2320" s="12" t="s">
        <v>85</v>
      </c>
      <c r="AW2320" s="12" t="s">
        <v>32</v>
      </c>
      <c r="AX2320" s="12" t="s">
        <v>76</v>
      </c>
      <c r="AY2320" s="153" t="s">
        <v>375</v>
      </c>
    </row>
    <row r="2321" spans="2:65" s="12" customFormat="1" ht="11.25" x14ac:dyDescent="0.2">
      <c r="B2321" s="151"/>
      <c r="D2321" s="152" t="s">
        <v>384</v>
      </c>
      <c r="E2321" s="153" t="s">
        <v>1</v>
      </c>
      <c r="F2321" s="154" t="s">
        <v>650</v>
      </c>
      <c r="H2321" s="155">
        <v>40</v>
      </c>
      <c r="I2321" s="156"/>
      <c r="L2321" s="151"/>
      <c r="M2321" s="157"/>
      <c r="T2321" s="158"/>
      <c r="AT2321" s="153" t="s">
        <v>384</v>
      </c>
      <c r="AU2321" s="153" t="s">
        <v>83</v>
      </c>
      <c r="AV2321" s="12" t="s">
        <v>85</v>
      </c>
      <c r="AW2321" s="12" t="s">
        <v>32</v>
      </c>
      <c r="AX2321" s="12" t="s">
        <v>76</v>
      </c>
      <c r="AY2321" s="153" t="s">
        <v>375</v>
      </c>
    </row>
    <row r="2322" spans="2:65" s="12" customFormat="1" ht="11.25" x14ac:dyDescent="0.2">
      <c r="B2322" s="151"/>
      <c r="D2322" s="152" t="s">
        <v>384</v>
      </c>
      <c r="E2322" s="153" t="s">
        <v>1</v>
      </c>
      <c r="F2322" s="154" t="s">
        <v>688</v>
      </c>
      <c r="H2322" s="155">
        <v>45</v>
      </c>
      <c r="I2322" s="156"/>
      <c r="L2322" s="151"/>
      <c r="M2322" s="157"/>
      <c r="T2322" s="158"/>
      <c r="AT2322" s="153" t="s">
        <v>384</v>
      </c>
      <c r="AU2322" s="153" t="s">
        <v>83</v>
      </c>
      <c r="AV2322" s="12" t="s">
        <v>85</v>
      </c>
      <c r="AW2322" s="12" t="s">
        <v>32</v>
      </c>
      <c r="AX2322" s="12" t="s">
        <v>76</v>
      </c>
      <c r="AY2322" s="153" t="s">
        <v>375</v>
      </c>
    </row>
    <row r="2323" spans="2:65" s="13" customFormat="1" ht="11.25" x14ac:dyDescent="0.2">
      <c r="B2323" s="159"/>
      <c r="D2323" s="152" t="s">
        <v>384</v>
      </c>
      <c r="E2323" s="160" t="s">
        <v>1</v>
      </c>
      <c r="F2323" s="161" t="s">
        <v>387</v>
      </c>
      <c r="H2323" s="162">
        <v>551</v>
      </c>
      <c r="I2323" s="163"/>
      <c r="L2323" s="159"/>
      <c r="M2323" s="164"/>
      <c r="T2323" s="165"/>
      <c r="AT2323" s="160" t="s">
        <v>384</v>
      </c>
      <c r="AU2323" s="160" t="s">
        <v>83</v>
      </c>
      <c r="AV2323" s="13" t="s">
        <v>382</v>
      </c>
      <c r="AW2323" s="13" t="s">
        <v>32</v>
      </c>
      <c r="AX2323" s="13" t="s">
        <v>83</v>
      </c>
      <c r="AY2323" s="160" t="s">
        <v>375</v>
      </c>
    </row>
    <row r="2324" spans="2:65" s="14" customFormat="1" ht="11.25" x14ac:dyDescent="0.2">
      <c r="B2324" s="166"/>
      <c r="D2324" s="152" t="s">
        <v>384</v>
      </c>
      <c r="E2324" s="167" t="s">
        <v>1</v>
      </c>
      <c r="F2324" s="168" t="s">
        <v>6189</v>
      </c>
      <c r="H2324" s="167" t="s">
        <v>1</v>
      </c>
      <c r="I2324" s="169"/>
      <c r="L2324" s="166"/>
      <c r="M2324" s="170"/>
      <c r="T2324" s="171"/>
      <c r="AT2324" s="167" t="s">
        <v>384</v>
      </c>
      <c r="AU2324" s="167" t="s">
        <v>83</v>
      </c>
      <c r="AV2324" s="14" t="s">
        <v>83</v>
      </c>
      <c r="AW2324" s="14" t="s">
        <v>32</v>
      </c>
      <c r="AX2324" s="14" t="s">
        <v>76</v>
      </c>
      <c r="AY2324" s="167" t="s">
        <v>375</v>
      </c>
    </row>
    <row r="2325" spans="2:65" s="1" customFormat="1" ht="16.5" customHeight="1" x14ac:dyDescent="0.2">
      <c r="B2325" s="32"/>
      <c r="C2325" s="179" t="s">
        <v>3669</v>
      </c>
      <c r="D2325" s="179" t="s">
        <v>657</v>
      </c>
      <c r="E2325" s="180" t="s">
        <v>6357</v>
      </c>
      <c r="F2325" s="181" t="s">
        <v>6358</v>
      </c>
      <c r="G2325" s="182" t="s">
        <v>631</v>
      </c>
      <c r="H2325" s="183">
        <v>3</v>
      </c>
      <c r="I2325" s="184"/>
      <c r="J2325" s="185">
        <f>ROUND(I2325*H2325,2)</f>
        <v>0</v>
      </c>
      <c r="K2325" s="181" t="s">
        <v>381</v>
      </c>
      <c r="L2325" s="186"/>
      <c r="M2325" s="187" t="s">
        <v>1</v>
      </c>
      <c r="N2325" s="188" t="s">
        <v>41</v>
      </c>
      <c r="P2325" s="147">
        <f>O2325*H2325</f>
        <v>0</v>
      </c>
      <c r="Q2325" s="147">
        <v>0</v>
      </c>
      <c r="R2325" s="147">
        <f>Q2325*H2325</f>
        <v>0</v>
      </c>
      <c r="S2325" s="147">
        <v>0</v>
      </c>
      <c r="T2325" s="148">
        <f>S2325*H2325</f>
        <v>0</v>
      </c>
      <c r="AR2325" s="149" t="s">
        <v>424</v>
      </c>
      <c r="AT2325" s="149" t="s">
        <v>657</v>
      </c>
      <c r="AU2325" s="149" t="s">
        <v>83</v>
      </c>
      <c r="AY2325" s="17" t="s">
        <v>375</v>
      </c>
      <c r="BE2325" s="150">
        <f>IF(N2325="základní",J2325,0)</f>
        <v>0</v>
      </c>
      <c r="BF2325" s="150">
        <f>IF(N2325="snížená",J2325,0)</f>
        <v>0</v>
      </c>
      <c r="BG2325" s="150">
        <f>IF(N2325="zákl. přenesená",J2325,0)</f>
        <v>0</v>
      </c>
      <c r="BH2325" s="150">
        <f>IF(N2325="sníž. přenesená",J2325,0)</f>
        <v>0</v>
      </c>
      <c r="BI2325" s="150">
        <f>IF(N2325="nulová",J2325,0)</f>
        <v>0</v>
      </c>
      <c r="BJ2325" s="17" t="s">
        <v>83</v>
      </c>
      <c r="BK2325" s="150">
        <f>ROUND(I2325*H2325,2)</f>
        <v>0</v>
      </c>
      <c r="BL2325" s="17" t="s">
        <v>382</v>
      </c>
      <c r="BM2325" s="149" t="s">
        <v>6359</v>
      </c>
    </row>
    <row r="2326" spans="2:65" s="12" customFormat="1" ht="11.25" x14ac:dyDescent="0.2">
      <c r="B2326" s="151"/>
      <c r="D2326" s="152" t="s">
        <v>384</v>
      </c>
      <c r="E2326" s="153" t="s">
        <v>1</v>
      </c>
      <c r="F2326" s="154" t="s">
        <v>83</v>
      </c>
      <c r="H2326" s="155">
        <v>1</v>
      </c>
      <c r="I2326" s="156"/>
      <c r="L2326" s="151"/>
      <c r="M2326" s="157"/>
      <c r="T2326" s="158"/>
      <c r="AT2326" s="153" t="s">
        <v>384</v>
      </c>
      <c r="AU2326" s="153" t="s">
        <v>83</v>
      </c>
      <c r="AV2326" s="12" t="s">
        <v>85</v>
      </c>
      <c r="AW2326" s="12" t="s">
        <v>32</v>
      </c>
      <c r="AX2326" s="12" t="s">
        <v>76</v>
      </c>
      <c r="AY2326" s="153" t="s">
        <v>375</v>
      </c>
    </row>
    <row r="2327" spans="2:65" s="12" customFormat="1" ht="11.25" x14ac:dyDescent="0.2">
      <c r="B2327" s="151"/>
      <c r="D2327" s="152" t="s">
        <v>384</v>
      </c>
      <c r="E2327" s="153" t="s">
        <v>1</v>
      </c>
      <c r="F2327" s="154" t="s">
        <v>83</v>
      </c>
      <c r="H2327" s="155">
        <v>1</v>
      </c>
      <c r="I2327" s="156"/>
      <c r="L2327" s="151"/>
      <c r="M2327" s="157"/>
      <c r="T2327" s="158"/>
      <c r="AT2327" s="153" t="s">
        <v>384</v>
      </c>
      <c r="AU2327" s="153" t="s">
        <v>83</v>
      </c>
      <c r="AV2327" s="12" t="s">
        <v>85</v>
      </c>
      <c r="AW2327" s="12" t="s">
        <v>32</v>
      </c>
      <c r="AX2327" s="12" t="s">
        <v>76</v>
      </c>
      <c r="AY2327" s="153" t="s">
        <v>375</v>
      </c>
    </row>
    <row r="2328" spans="2:65" s="12" customFormat="1" ht="11.25" x14ac:dyDescent="0.2">
      <c r="B2328" s="151"/>
      <c r="D2328" s="152" t="s">
        <v>384</v>
      </c>
      <c r="E2328" s="153" t="s">
        <v>1</v>
      </c>
      <c r="F2328" s="154" t="s">
        <v>83</v>
      </c>
      <c r="H2328" s="155">
        <v>1</v>
      </c>
      <c r="I2328" s="156"/>
      <c r="L2328" s="151"/>
      <c r="M2328" s="157"/>
      <c r="T2328" s="158"/>
      <c r="AT2328" s="153" t="s">
        <v>384</v>
      </c>
      <c r="AU2328" s="153" t="s">
        <v>83</v>
      </c>
      <c r="AV2328" s="12" t="s">
        <v>85</v>
      </c>
      <c r="AW2328" s="12" t="s">
        <v>32</v>
      </c>
      <c r="AX2328" s="12" t="s">
        <v>76</v>
      </c>
      <c r="AY2328" s="153" t="s">
        <v>375</v>
      </c>
    </row>
    <row r="2329" spans="2:65" s="13" customFormat="1" ht="11.25" x14ac:dyDescent="0.2">
      <c r="B2329" s="159"/>
      <c r="D2329" s="152" t="s">
        <v>384</v>
      </c>
      <c r="E2329" s="160" t="s">
        <v>1</v>
      </c>
      <c r="F2329" s="161" t="s">
        <v>387</v>
      </c>
      <c r="H2329" s="162">
        <v>3</v>
      </c>
      <c r="I2329" s="163"/>
      <c r="L2329" s="159"/>
      <c r="M2329" s="164"/>
      <c r="T2329" s="165"/>
      <c r="AT2329" s="160" t="s">
        <v>384</v>
      </c>
      <c r="AU2329" s="160" t="s">
        <v>83</v>
      </c>
      <c r="AV2329" s="13" t="s">
        <v>382</v>
      </c>
      <c r="AW2329" s="13" t="s">
        <v>32</v>
      </c>
      <c r="AX2329" s="13" t="s">
        <v>83</v>
      </c>
      <c r="AY2329" s="160" t="s">
        <v>375</v>
      </c>
    </row>
    <row r="2330" spans="2:65" s="14" customFormat="1" ht="11.25" x14ac:dyDescent="0.2">
      <c r="B2330" s="166"/>
      <c r="D2330" s="152" t="s">
        <v>384</v>
      </c>
      <c r="E2330" s="167" t="s">
        <v>1</v>
      </c>
      <c r="F2330" s="168" t="s">
        <v>6189</v>
      </c>
      <c r="H2330" s="167" t="s">
        <v>1</v>
      </c>
      <c r="I2330" s="169"/>
      <c r="L2330" s="166"/>
      <c r="M2330" s="170"/>
      <c r="T2330" s="171"/>
      <c r="AT2330" s="167" t="s">
        <v>384</v>
      </c>
      <c r="AU2330" s="167" t="s">
        <v>83</v>
      </c>
      <c r="AV2330" s="14" t="s">
        <v>83</v>
      </c>
      <c r="AW2330" s="14" t="s">
        <v>32</v>
      </c>
      <c r="AX2330" s="14" t="s">
        <v>76</v>
      </c>
      <c r="AY2330" s="167" t="s">
        <v>375</v>
      </c>
    </row>
    <row r="2331" spans="2:65" s="1" customFormat="1" ht="16.5" customHeight="1" x14ac:dyDescent="0.2">
      <c r="B2331" s="32"/>
      <c r="C2331" s="179" t="s">
        <v>3673</v>
      </c>
      <c r="D2331" s="179" t="s">
        <v>657</v>
      </c>
      <c r="E2331" s="180" t="s">
        <v>3694</v>
      </c>
      <c r="F2331" s="181" t="s">
        <v>3695</v>
      </c>
      <c r="G2331" s="182" t="s">
        <v>631</v>
      </c>
      <c r="H2331" s="183">
        <v>105</v>
      </c>
      <c r="I2331" s="184"/>
      <c r="J2331" s="185">
        <f>ROUND(I2331*H2331,2)</f>
        <v>0</v>
      </c>
      <c r="K2331" s="181" t="s">
        <v>381</v>
      </c>
      <c r="L2331" s="186"/>
      <c r="M2331" s="187" t="s">
        <v>1</v>
      </c>
      <c r="N2331" s="188" t="s">
        <v>41</v>
      </c>
      <c r="P2331" s="147">
        <f>O2331*H2331</f>
        <v>0</v>
      </c>
      <c r="Q2331" s="147">
        <v>0</v>
      </c>
      <c r="R2331" s="147">
        <f>Q2331*H2331</f>
        <v>0</v>
      </c>
      <c r="S2331" s="147">
        <v>0</v>
      </c>
      <c r="T2331" s="148">
        <f>S2331*H2331</f>
        <v>0</v>
      </c>
      <c r="AR2331" s="149" t="s">
        <v>424</v>
      </c>
      <c r="AT2331" s="149" t="s">
        <v>657</v>
      </c>
      <c r="AU2331" s="149" t="s">
        <v>83</v>
      </c>
      <c r="AY2331" s="17" t="s">
        <v>375</v>
      </c>
      <c r="BE2331" s="150">
        <f>IF(N2331="základní",J2331,0)</f>
        <v>0</v>
      </c>
      <c r="BF2331" s="150">
        <f>IF(N2331="snížená",J2331,0)</f>
        <v>0</v>
      </c>
      <c r="BG2331" s="150">
        <f>IF(N2331="zákl. přenesená",J2331,0)</f>
        <v>0</v>
      </c>
      <c r="BH2331" s="150">
        <f>IF(N2331="sníž. přenesená",J2331,0)</f>
        <v>0</v>
      </c>
      <c r="BI2331" s="150">
        <f>IF(N2331="nulová",J2331,0)</f>
        <v>0</v>
      </c>
      <c r="BJ2331" s="17" t="s">
        <v>83</v>
      </c>
      <c r="BK2331" s="150">
        <f>ROUND(I2331*H2331,2)</f>
        <v>0</v>
      </c>
      <c r="BL2331" s="17" t="s">
        <v>382</v>
      </c>
      <c r="BM2331" s="149" t="s">
        <v>6360</v>
      </c>
    </row>
    <row r="2332" spans="2:65" s="12" customFormat="1" ht="11.25" x14ac:dyDescent="0.2">
      <c r="B2332" s="151"/>
      <c r="D2332" s="152" t="s">
        <v>384</v>
      </c>
      <c r="E2332" s="153" t="s">
        <v>1</v>
      </c>
      <c r="F2332" s="154" t="s">
        <v>529</v>
      </c>
      <c r="H2332" s="155">
        <v>20</v>
      </c>
      <c r="I2332" s="156"/>
      <c r="L2332" s="151"/>
      <c r="M2332" s="157"/>
      <c r="T2332" s="158"/>
      <c r="AT2332" s="153" t="s">
        <v>384</v>
      </c>
      <c r="AU2332" s="153" t="s">
        <v>83</v>
      </c>
      <c r="AV2332" s="12" t="s">
        <v>85</v>
      </c>
      <c r="AW2332" s="12" t="s">
        <v>32</v>
      </c>
      <c r="AX2332" s="12" t="s">
        <v>76</v>
      </c>
      <c r="AY2332" s="153" t="s">
        <v>375</v>
      </c>
    </row>
    <row r="2333" spans="2:65" s="12" customFormat="1" ht="11.25" x14ac:dyDescent="0.2">
      <c r="B2333" s="151"/>
      <c r="D2333" s="152" t="s">
        <v>384</v>
      </c>
      <c r="E2333" s="153" t="s">
        <v>1</v>
      </c>
      <c r="F2333" s="154" t="s">
        <v>529</v>
      </c>
      <c r="H2333" s="155">
        <v>20</v>
      </c>
      <c r="I2333" s="156"/>
      <c r="L2333" s="151"/>
      <c r="M2333" s="157"/>
      <c r="T2333" s="158"/>
      <c r="AT2333" s="153" t="s">
        <v>384</v>
      </c>
      <c r="AU2333" s="153" t="s">
        <v>83</v>
      </c>
      <c r="AV2333" s="12" t="s">
        <v>85</v>
      </c>
      <c r="AW2333" s="12" t="s">
        <v>32</v>
      </c>
      <c r="AX2333" s="12" t="s">
        <v>76</v>
      </c>
      <c r="AY2333" s="153" t="s">
        <v>375</v>
      </c>
    </row>
    <row r="2334" spans="2:65" s="12" customFormat="1" ht="11.25" x14ac:dyDescent="0.2">
      <c r="B2334" s="151"/>
      <c r="D2334" s="152" t="s">
        <v>384</v>
      </c>
      <c r="E2334" s="153" t="s">
        <v>1</v>
      </c>
      <c r="F2334" s="154" t="s">
        <v>529</v>
      </c>
      <c r="H2334" s="155">
        <v>20</v>
      </c>
      <c r="I2334" s="156"/>
      <c r="L2334" s="151"/>
      <c r="M2334" s="157"/>
      <c r="T2334" s="158"/>
      <c r="AT2334" s="153" t="s">
        <v>384</v>
      </c>
      <c r="AU2334" s="153" t="s">
        <v>83</v>
      </c>
      <c r="AV2334" s="12" t="s">
        <v>85</v>
      </c>
      <c r="AW2334" s="12" t="s">
        <v>32</v>
      </c>
      <c r="AX2334" s="12" t="s">
        <v>76</v>
      </c>
      <c r="AY2334" s="153" t="s">
        <v>375</v>
      </c>
    </row>
    <row r="2335" spans="2:65" s="12" customFormat="1" ht="11.25" x14ac:dyDescent="0.2">
      <c r="B2335" s="151"/>
      <c r="D2335" s="152" t="s">
        <v>384</v>
      </c>
      <c r="E2335" s="153" t="s">
        <v>1</v>
      </c>
      <c r="F2335" s="154" t="s">
        <v>529</v>
      </c>
      <c r="H2335" s="155">
        <v>20</v>
      </c>
      <c r="I2335" s="156"/>
      <c r="L2335" s="151"/>
      <c r="M2335" s="157"/>
      <c r="T2335" s="158"/>
      <c r="AT2335" s="153" t="s">
        <v>384</v>
      </c>
      <c r="AU2335" s="153" t="s">
        <v>83</v>
      </c>
      <c r="AV2335" s="12" t="s">
        <v>85</v>
      </c>
      <c r="AW2335" s="12" t="s">
        <v>32</v>
      </c>
      <c r="AX2335" s="12" t="s">
        <v>76</v>
      </c>
      <c r="AY2335" s="153" t="s">
        <v>375</v>
      </c>
    </row>
    <row r="2336" spans="2:65" s="12" customFormat="1" ht="11.25" x14ac:dyDescent="0.2">
      <c r="B2336" s="151"/>
      <c r="D2336" s="152" t="s">
        <v>384</v>
      </c>
      <c r="E2336" s="153" t="s">
        <v>1</v>
      </c>
      <c r="F2336" s="154" t="s">
        <v>554</v>
      </c>
      <c r="H2336" s="155">
        <v>25</v>
      </c>
      <c r="I2336" s="156"/>
      <c r="L2336" s="151"/>
      <c r="M2336" s="157"/>
      <c r="T2336" s="158"/>
      <c r="AT2336" s="153" t="s">
        <v>384</v>
      </c>
      <c r="AU2336" s="153" t="s">
        <v>83</v>
      </c>
      <c r="AV2336" s="12" t="s">
        <v>85</v>
      </c>
      <c r="AW2336" s="12" t="s">
        <v>32</v>
      </c>
      <c r="AX2336" s="12" t="s">
        <v>76</v>
      </c>
      <c r="AY2336" s="153" t="s">
        <v>375</v>
      </c>
    </row>
    <row r="2337" spans="2:65" s="13" customFormat="1" ht="11.25" x14ac:dyDescent="0.2">
      <c r="B2337" s="159"/>
      <c r="D2337" s="152" t="s">
        <v>384</v>
      </c>
      <c r="E2337" s="160" t="s">
        <v>1</v>
      </c>
      <c r="F2337" s="161" t="s">
        <v>387</v>
      </c>
      <c r="H2337" s="162">
        <v>105</v>
      </c>
      <c r="I2337" s="163"/>
      <c r="L2337" s="159"/>
      <c r="M2337" s="164"/>
      <c r="T2337" s="165"/>
      <c r="AT2337" s="160" t="s">
        <v>384</v>
      </c>
      <c r="AU2337" s="160" t="s">
        <v>83</v>
      </c>
      <c r="AV2337" s="13" t="s">
        <v>382</v>
      </c>
      <c r="AW2337" s="13" t="s">
        <v>32</v>
      </c>
      <c r="AX2337" s="13" t="s">
        <v>83</v>
      </c>
      <c r="AY2337" s="160" t="s">
        <v>375</v>
      </c>
    </row>
    <row r="2338" spans="2:65" s="14" customFormat="1" ht="11.25" x14ac:dyDescent="0.2">
      <c r="B2338" s="166"/>
      <c r="D2338" s="152" t="s">
        <v>384</v>
      </c>
      <c r="E2338" s="167" t="s">
        <v>1</v>
      </c>
      <c r="F2338" s="168" t="s">
        <v>6189</v>
      </c>
      <c r="H2338" s="167" t="s">
        <v>1</v>
      </c>
      <c r="I2338" s="169"/>
      <c r="L2338" s="166"/>
      <c r="M2338" s="170"/>
      <c r="T2338" s="171"/>
      <c r="AT2338" s="167" t="s">
        <v>384</v>
      </c>
      <c r="AU2338" s="167" t="s">
        <v>83</v>
      </c>
      <c r="AV2338" s="14" t="s">
        <v>83</v>
      </c>
      <c r="AW2338" s="14" t="s">
        <v>32</v>
      </c>
      <c r="AX2338" s="14" t="s">
        <v>76</v>
      </c>
      <c r="AY2338" s="167" t="s">
        <v>375</v>
      </c>
    </row>
    <row r="2339" spans="2:65" s="1" customFormat="1" ht="24.2" customHeight="1" x14ac:dyDescent="0.2">
      <c r="B2339" s="32"/>
      <c r="C2339" s="179" t="s">
        <v>3677</v>
      </c>
      <c r="D2339" s="179" t="s">
        <v>657</v>
      </c>
      <c r="E2339" s="180" t="s">
        <v>3698</v>
      </c>
      <c r="F2339" s="181" t="s">
        <v>3699</v>
      </c>
      <c r="G2339" s="182" t="s">
        <v>631</v>
      </c>
      <c r="H2339" s="183">
        <v>5</v>
      </c>
      <c r="I2339" s="184"/>
      <c r="J2339" s="185">
        <f>ROUND(I2339*H2339,2)</f>
        <v>0</v>
      </c>
      <c r="K2339" s="181" t="s">
        <v>381</v>
      </c>
      <c r="L2339" s="186"/>
      <c r="M2339" s="187" t="s">
        <v>1</v>
      </c>
      <c r="N2339" s="188" t="s">
        <v>41</v>
      </c>
      <c r="P2339" s="147">
        <f>O2339*H2339</f>
        <v>0</v>
      </c>
      <c r="Q2339" s="147">
        <v>0</v>
      </c>
      <c r="R2339" s="147">
        <f>Q2339*H2339</f>
        <v>0</v>
      </c>
      <c r="S2339" s="147">
        <v>0</v>
      </c>
      <c r="T2339" s="148">
        <f>S2339*H2339</f>
        <v>0</v>
      </c>
      <c r="AR2339" s="149" t="s">
        <v>424</v>
      </c>
      <c r="AT2339" s="149" t="s">
        <v>657</v>
      </c>
      <c r="AU2339" s="149" t="s">
        <v>83</v>
      </c>
      <c r="AY2339" s="17" t="s">
        <v>375</v>
      </c>
      <c r="BE2339" s="150">
        <f>IF(N2339="základní",J2339,0)</f>
        <v>0</v>
      </c>
      <c r="BF2339" s="150">
        <f>IF(N2339="snížená",J2339,0)</f>
        <v>0</v>
      </c>
      <c r="BG2339" s="150">
        <f>IF(N2339="zákl. přenesená",J2339,0)</f>
        <v>0</v>
      </c>
      <c r="BH2339" s="150">
        <f>IF(N2339="sníž. přenesená",J2339,0)</f>
        <v>0</v>
      </c>
      <c r="BI2339" s="150">
        <f>IF(N2339="nulová",J2339,0)</f>
        <v>0</v>
      </c>
      <c r="BJ2339" s="17" t="s">
        <v>83</v>
      </c>
      <c r="BK2339" s="150">
        <f>ROUND(I2339*H2339,2)</f>
        <v>0</v>
      </c>
      <c r="BL2339" s="17" t="s">
        <v>382</v>
      </c>
      <c r="BM2339" s="149" t="s">
        <v>6361</v>
      </c>
    </row>
    <row r="2340" spans="2:65" s="12" customFormat="1" ht="11.25" x14ac:dyDescent="0.2">
      <c r="B2340" s="151"/>
      <c r="D2340" s="152" t="s">
        <v>384</v>
      </c>
      <c r="E2340" s="153" t="s">
        <v>1</v>
      </c>
      <c r="F2340" s="154" t="s">
        <v>83</v>
      </c>
      <c r="H2340" s="155">
        <v>1</v>
      </c>
      <c r="I2340" s="156"/>
      <c r="L2340" s="151"/>
      <c r="M2340" s="157"/>
      <c r="T2340" s="158"/>
      <c r="AT2340" s="153" t="s">
        <v>384</v>
      </c>
      <c r="AU2340" s="153" t="s">
        <v>83</v>
      </c>
      <c r="AV2340" s="12" t="s">
        <v>85</v>
      </c>
      <c r="AW2340" s="12" t="s">
        <v>32</v>
      </c>
      <c r="AX2340" s="12" t="s">
        <v>76</v>
      </c>
      <c r="AY2340" s="153" t="s">
        <v>375</v>
      </c>
    </row>
    <row r="2341" spans="2:65" s="12" customFormat="1" ht="11.25" x14ac:dyDescent="0.2">
      <c r="B2341" s="151"/>
      <c r="D2341" s="152" t="s">
        <v>384</v>
      </c>
      <c r="E2341" s="153" t="s">
        <v>1</v>
      </c>
      <c r="F2341" s="154" t="s">
        <v>83</v>
      </c>
      <c r="H2341" s="155">
        <v>1</v>
      </c>
      <c r="I2341" s="156"/>
      <c r="L2341" s="151"/>
      <c r="M2341" s="157"/>
      <c r="T2341" s="158"/>
      <c r="AT2341" s="153" t="s">
        <v>384</v>
      </c>
      <c r="AU2341" s="153" t="s">
        <v>83</v>
      </c>
      <c r="AV2341" s="12" t="s">
        <v>85</v>
      </c>
      <c r="AW2341" s="12" t="s">
        <v>32</v>
      </c>
      <c r="AX2341" s="12" t="s">
        <v>76</v>
      </c>
      <c r="AY2341" s="153" t="s">
        <v>375</v>
      </c>
    </row>
    <row r="2342" spans="2:65" s="12" customFormat="1" ht="11.25" x14ac:dyDescent="0.2">
      <c r="B2342" s="151"/>
      <c r="D2342" s="152" t="s">
        <v>384</v>
      </c>
      <c r="E2342" s="153" t="s">
        <v>1</v>
      </c>
      <c r="F2342" s="154" t="s">
        <v>83</v>
      </c>
      <c r="H2342" s="155">
        <v>1</v>
      </c>
      <c r="I2342" s="156"/>
      <c r="L2342" s="151"/>
      <c r="M2342" s="157"/>
      <c r="T2342" s="158"/>
      <c r="AT2342" s="153" t="s">
        <v>384</v>
      </c>
      <c r="AU2342" s="153" t="s">
        <v>83</v>
      </c>
      <c r="AV2342" s="12" t="s">
        <v>85</v>
      </c>
      <c r="AW2342" s="12" t="s">
        <v>32</v>
      </c>
      <c r="AX2342" s="12" t="s">
        <v>76</v>
      </c>
      <c r="AY2342" s="153" t="s">
        <v>375</v>
      </c>
    </row>
    <row r="2343" spans="2:65" s="12" customFormat="1" ht="11.25" x14ac:dyDescent="0.2">
      <c r="B2343" s="151"/>
      <c r="D2343" s="152" t="s">
        <v>384</v>
      </c>
      <c r="E2343" s="153" t="s">
        <v>1</v>
      </c>
      <c r="F2343" s="154" t="s">
        <v>83</v>
      </c>
      <c r="H2343" s="155">
        <v>1</v>
      </c>
      <c r="I2343" s="156"/>
      <c r="L2343" s="151"/>
      <c r="M2343" s="157"/>
      <c r="T2343" s="158"/>
      <c r="AT2343" s="153" t="s">
        <v>384</v>
      </c>
      <c r="AU2343" s="153" t="s">
        <v>83</v>
      </c>
      <c r="AV2343" s="12" t="s">
        <v>85</v>
      </c>
      <c r="AW2343" s="12" t="s">
        <v>32</v>
      </c>
      <c r="AX2343" s="12" t="s">
        <v>76</v>
      </c>
      <c r="AY2343" s="153" t="s">
        <v>375</v>
      </c>
    </row>
    <row r="2344" spans="2:65" s="12" customFormat="1" ht="11.25" x14ac:dyDescent="0.2">
      <c r="B2344" s="151"/>
      <c r="D2344" s="152" t="s">
        <v>384</v>
      </c>
      <c r="E2344" s="153" t="s">
        <v>1</v>
      </c>
      <c r="F2344" s="154" t="s">
        <v>83</v>
      </c>
      <c r="H2344" s="155">
        <v>1</v>
      </c>
      <c r="I2344" s="156"/>
      <c r="L2344" s="151"/>
      <c r="M2344" s="157"/>
      <c r="T2344" s="158"/>
      <c r="AT2344" s="153" t="s">
        <v>384</v>
      </c>
      <c r="AU2344" s="153" t="s">
        <v>83</v>
      </c>
      <c r="AV2344" s="12" t="s">
        <v>85</v>
      </c>
      <c r="AW2344" s="12" t="s">
        <v>32</v>
      </c>
      <c r="AX2344" s="12" t="s">
        <v>76</v>
      </c>
      <c r="AY2344" s="153" t="s">
        <v>375</v>
      </c>
    </row>
    <row r="2345" spans="2:65" s="13" customFormat="1" ht="11.25" x14ac:dyDescent="0.2">
      <c r="B2345" s="159"/>
      <c r="D2345" s="152" t="s">
        <v>384</v>
      </c>
      <c r="E2345" s="160" t="s">
        <v>1</v>
      </c>
      <c r="F2345" s="161" t="s">
        <v>387</v>
      </c>
      <c r="H2345" s="162">
        <v>5</v>
      </c>
      <c r="I2345" s="163"/>
      <c r="L2345" s="159"/>
      <c r="M2345" s="164"/>
      <c r="T2345" s="165"/>
      <c r="AT2345" s="160" t="s">
        <v>384</v>
      </c>
      <c r="AU2345" s="160" t="s">
        <v>83</v>
      </c>
      <c r="AV2345" s="13" t="s">
        <v>382</v>
      </c>
      <c r="AW2345" s="13" t="s">
        <v>32</v>
      </c>
      <c r="AX2345" s="13" t="s">
        <v>83</v>
      </c>
      <c r="AY2345" s="160" t="s">
        <v>375</v>
      </c>
    </row>
    <row r="2346" spans="2:65" s="14" customFormat="1" ht="11.25" x14ac:dyDescent="0.2">
      <c r="B2346" s="166"/>
      <c r="D2346" s="152" t="s">
        <v>384</v>
      </c>
      <c r="E2346" s="167" t="s">
        <v>1</v>
      </c>
      <c r="F2346" s="168" t="s">
        <v>6189</v>
      </c>
      <c r="H2346" s="167" t="s">
        <v>1</v>
      </c>
      <c r="I2346" s="169"/>
      <c r="L2346" s="166"/>
      <c r="M2346" s="170"/>
      <c r="T2346" s="171"/>
      <c r="AT2346" s="167" t="s">
        <v>384</v>
      </c>
      <c r="AU2346" s="167" t="s">
        <v>83</v>
      </c>
      <c r="AV2346" s="14" t="s">
        <v>83</v>
      </c>
      <c r="AW2346" s="14" t="s">
        <v>32</v>
      </c>
      <c r="AX2346" s="14" t="s">
        <v>76</v>
      </c>
      <c r="AY2346" s="167" t="s">
        <v>375</v>
      </c>
    </row>
    <row r="2347" spans="2:65" s="1" customFormat="1" ht="16.5" customHeight="1" x14ac:dyDescent="0.2">
      <c r="B2347" s="32"/>
      <c r="C2347" s="179" t="s">
        <v>3681</v>
      </c>
      <c r="D2347" s="179" t="s">
        <v>657</v>
      </c>
      <c r="E2347" s="180" t="s">
        <v>3702</v>
      </c>
      <c r="F2347" s="181" t="s">
        <v>3703</v>
      </c>
      <c r="G2347" s="182" t="s">
        <v>631</v>
      </c>
      <c r="H2347" s="183">
        <v>17</v>
      </c>
      <c r="I2347" s="184"/>
      <c r="J2347" s="185">
        <f>ROUND(I2347*H2347,2)</f>
        <v>0</v>
      </c>
      <c r="K2347" s="181" t="s">
        <v>381</v>
      </c>
      <c r="L2347" s="186"/>
      <c r="M2347" s="187" t="s">
        <v>1</v>
      </c>
      <c r="N2347" s="188" t="s">
        <v>41</v>
      </c>
      <c r="P2347" s="147">
        <f>O2347*H2347</f>
        <v>0</v>
      </c>
      <c r="Q2347" s="147">
        <v>0</v>
      </c>
      <c r="R2347" s="147">
        <f>Q2347*H2347</f>
        <v>0</v>
      </c>
      <c r="S2347" s="147">
        <v>0</v>
      </c>
      <c r="T2347" s="148">
        <f>S2347*H2347</f>
        <v>0</v>
      </c>
      <c r="AR2347" s="149" t="s">
        <v>424</v>
      </c>
      <c r="AT2347" s="149" t="s">
        <v>657</v>
      </c>
      <c r="AU2347" s="149" t="s">
        <v>83</v>
      </c>
      <c r="AY2347" s="17" t="s">
        <v>375</v>
      </c>
      <c r="BE2347" s="150">
        <f>IF(N2347="základní",J2347,0)</f>
        <v>0</v>
      </c>
      <c r="BF2347" s="150">
        <f>IF(N2347="snížená",J2347,0)</f>
        <v>0</v>
      </c>
      <c r="BG2347" s="150">
        <f>IF(N2347="zákl. přenesená",J2347,0)</f>
        <v>0</v>
      </c>
      <c r="BH2347" s="150">
        <f>IF(N2347="sníž. přenesená",J2347,0)</f>
        <v>0</v>
      </c>
      <c r="BI2347" s="150">
        <f>IF(N2347="nulová",J2347,0)</f>
        <v>0</v>
      </c>
      <c r="BJ2347" s="17" t="s">
        <v>83</v>
      </c>
      <c r="BK2347" s="150">
        <f>ROUND(I2347*H2347,2)</f>
        <v>0</v>
      </c>
      <c r="BL2347" s="17" t="s">
        <v>382</v>
      </c>
      <c r="BM2347" s="149" t="s">
        <v>6362</v>
      </c>
    </row>
    <row r="2348" spans="2:65" s="12" customFormat="1" ht="11.25" x14ac:dyDescent="0.2">
      <c r="B2348" s="151"/>
      <c r="D2348" s="152" t="s">
        <v>384</v>
      </c>
      <c r="E2348" s="153" t="s">
        <v>1</v>
      </c>
      <c r="F2348" s="154" t="s">
        <v>85</v>
      </c>
      <c r="H2348" s="155">
        <v>2</v>
      </c>
      <c r="I2348" s="156"/>
      <c r="L2348" s="151"/>
      <c r="M2348" s="157"/>
      <c r="T2348" s="158"/>
      <c r="AT2348" s="153" t="s">
        <v>384</v>
      </c>
      <c r="AU2348" s="153" t="s">
        <v>83</v>
      </c>
      <c r="AV2348" s="12" t="s">
        <v>85</v>
      </c>
      <c r="AW2348" s="12" t="s">
        <v>32</v>
      </c>
      <c r="AX2348" s="12" t="s">
        <v>76</v>
      </c>
      <c r="AY2348" s="153" t="s">
        <v>375</v>
      </c>
    </row>
    <row r="2349" spans="2:65" s="12" customFormat="1" ht="11.25" x14ac:dyDescent="0.2">
      <c r="B2349" s="151"/>
      <c r="D2349" s="152" t="s">
        <v>384</v>
      </c>
      <c r="E2349" s="153" t="s">
        <v>1</v>
      </c>
      <c r="F2349" s="154" t="s">
        <v>85</v>
      </c>
      <c r="H2349" s="155">
        <v>2</v>
      </c>
      <c r="I2349" s="156"/>
      <c r="L2349" s="151"/>
      <c r="M2349" s="157"/>
      <c r="T2349" s="158"/>
      <c r="AT2349" s="153" t="s">
        <v>384</v>
      </c>
      <c r="AU2349" s="153" t="s">
        <v>83</v>
      </c>
      <c r="AV2349" s="12" t="s">
        <v>85</v>
      </c>
      <c r="AW2349" s="12" t="s">
        <v>32</v>
      </c>
      <c r="AX2349" s="12" t="s">
        <v>76</v>
      </c>
      <c r="AY2349" s="153" t="s">
        <v>375</v>
      </c>
    </row>
    <row r="2350" spans="2:65" s="12" customFormat="1" ht="11.25" x14ac:dyDescent="0.2">
      <c r="B2350" s="151"/>
      <c r="D2350" s="152" t="s">
        <v>384</v>
      </c>
      <c r="E2350" s="153" t="s">
        <v>1</v>
      </c>
      <c r="F2350" s="154" t="s">
        <v>85</v>
      </c>
      <c r="H2350" s="155">
        <v>2</v>
      </c>
      <c r="I2350" s="156"/>
      <c r="L2350" s="151"/>
      <c r="M2350" s="157"/>
      <c r="T2350" s="158"/>
      <c r="AT2350" s="153" t="s">
        <v>384</v>
      </c>
      <c r="AU2350" s="153" t="s">
        <v>83</v>
      </c>
      <c r="AV2350" s="12" t="s">
        <v>85</v>
      </c>
      <c r="AW2350" s="12" t="s">
        <v>32</v>
      </c>
      <c r="AX2350" s="12" t="s">
        <v>76</v>
      </c>
      <c r="AY2350" s="153" t="s">
        <v>375</v>
      </c>
    </row>
    <row r="2351" spans="2:65" s="12" customFormat="1" ht="11.25" x14ac:dyDescent="0.2">
      <c r="B2351" s="151"/>
      <c r="D2351" s="152" t="s">
        <v>384</v>
      </c>
      <c r="E2351" s="153" t="s">
        <v>1</v>
      </c>
      <c r="F2351" s="154" t="s">
        <v>93</v>
      </c>
      <c r="H2351" s="155">
        <v>3</v>
      </c>
      <c r="I2351" s="156"/>
      <c r="L2351" s="151"/>
      <c r="M2351" s="157"/>
      <c r="T2351" s="158"/>
      <c r="AT2351" s="153" t="s">
        <v>384</v>
      </c>
      <c r="AU2351" s="153" t="s">
        <v>83</v>
      </c>
      <c r="AV2351" s="12" t="s">
        <v>85</v>
      </c>
      <c r="AW2351" s="12" t="s">
        <v>32</v>
      </c>
      <c r="AX2351" s="12" t="s">
        <v>76</v>
      </c>
      <c r="AY2351" s="153" t="s">
        <v>375</v>
      </c>
    </row>
    <row r="2352" spans="2:65" s="12" customFormat="1" ht="11.25" x14ac:dyDescent="0.2">
      <c r="B2352" s="151"/>
      <c r="D2352" s="152" t="s">
        <v>384</v>
      </c>
      <c r="E2352" s="153" t="s">
        <v>1</v>
      </c>
      <c r="F2352" s="154" t="s">
        <v>85</v>
      </c>
      <c r="H2352" s="155">
        <v>2</v>
      </c>
      <c r="I2352" s="156"/>
      <c r="L2352" s="151"/>
      <c r="M2352" s="157"/>
      <c r="T2352" s="158"/>
      <c r="AT2352" s="153" t="s">
        <v>384</v>
      </c>
      <c r="AU2352" s="153" t="s">
        <v>83</v>
      </c>
      <c r="AV2352" s="12" t="s">
        <v>85</v>
      </c>
      <c r="AW2352" s="12" t="s">
        <v>32</v>
      </c>
      <c r="AX2352" s="12" t="s">
        <v>76</v>
      </c>
      <c r="AY2352" s="153" t="s">
        <v>375</v>
      </c>
    </row>
    <row r="2353" spans="2:65" s="12" customFormat="1" ht="11.25" x14ac:dyDescent="0.2">
      <c r="B2353" s="151"/>
      <c r="D2353" s="152" t="s">
        <v>384</v>
      </c>
      <c r="E2353" s="153" t="s">
        <v>1</v>
      </c>
      <c r="F2353" s="154" t="s">
        <v>85</v>
      </c>
      <c r="H2353" s="155">
        <v>2</v>
      </c>
      <c r="I2353" s="156"/>
      <c r="L2353" s="151"/>
      <c r="M2353" s="157"/>
      <c r="T2353" s="158"/>
      <c r="AT2353" s="153" t="s">
        <v>384</v>
      </c>
      <c r="AU2353" s="153" t="s">
        <v>83</v>
      </c>
      <c r="AV2353" s="12" t="s">
        <v>85</v>
      </c>
      <c r="AW2353" s="12" t="s">
        <v>32</v>
      </c>
      <c r="AX2353" s="12" t="s">
        <v>76</v>
      </c>
      <c r="AY2353" s="153" t="s">
        <v>375</v>
      </c>
    </row>
    <row r="2354" spans="2:65" s="12" customFormat="1" ht="11.25" x14ac:dyDescent="0.2">
      <c r="B2354" s="151"/>
      <c r="D2354" s="152" t="s">
        <v>384</v>
      </c>
      <c r="E2354" s="153" t="s">
        <v>1</v>
      </c>
      <c r="F2354" s="154" t="s">
        <v>83</v>
      </c>
      <c r="H2354" s="155">
        <v>1</v>
      </c>
      <c r="I2354" s="156"/>
      <c r="L2354" s="151"/>
      <c r="M2354" s="157"/>
      <c r="T2354" s="158"/>
      <c r="AT2354" s="153" t="s">
        <v>384</v>
      </c>
      <c r="AU2354" s="153" t="s">
        <v>83</v>
      </c>
      <c r="AV2354" s="12" t="s">
        <v>85</v>
      </c>
      <c r="AW2354" s="12" t="s">
        <v>32</v>
      </c>
      <c r="AX2354" s="12" t="s">
        <v>76</v>
      </c>
      <c r="AY2354" s="153" t="s">
        <v>375</v>
      </c>
    </row>
    <row r="2355" spans="2:65" s="12" customFormat="1" ht="11.25" x14ac:dyDescent="0.2">
      <c r="B2355" s="151"/>
      <c r="D2355" s="152" t="s">
        <v>384</v>
      </c>
      <c r="E2355" s="153" t="s">
        <v>1</v>
      </c>
      <c r="F2355" s="154" t="s">
        <v>83</v>
      </c>
      <c r="H2355" s="155">
        <v>1</v>
      </c>
      <c r="I2355" s="156"/>
      <c r="L2355" s="151"/>
      <c r="M2355" s="157"/>
      <c r="T2355" s="158"/>
      <c r="AT2355" s="153" t="s">
        <v>384</v>
      </c>
      <c r="AU2355" s="153" t="s">
        <v>83</v>
      </c>
      <c r="AV2355" s="12" t="s">
        <v>85</v>
      </c>
      <c r="AW2355" s="12" t="s">
        <v>32</v>
      </c>
      <c r="AX2355" s="12" t="s">
        <v>76</v>
      </c>
      <c r="AY2355" s="153" t="s">
        <v>375</v>
      </c>
    </row>
    <row r="2356" spans="2:65" s="12" customFormat="1" ht="11.25" x14ac:dyDescent="0.2">
      <c r="B2356" s="151"/>
      <c r="D2356" s="152" t="s">
        <v>384</v>
      </c>
      <c r="E2356" s="153" t="s">
        <v>1</v>
      </c>
      <c r="F2356" s="154" t="s">
        <v>83</v>
      </c>
      <c r="H2356" s="155">
        <v>1</v>
      </c>
      <c r="I2356" s="156"/>
      <c r="L2356" s="151"/>
      <c r="M2356" s="157"/>
      <c r="T2356" s="158"/>
      <c r="AT2356" s="153" t="s">
        <v>384</v>
      </c>
      <c r="AU2356" s="153" t="s">
        <v>83</v>
      </c>
      <c r="AV2356" s="12" t="s">
        <v>85</v>
      </c>
      <c r="AW2356" s="12" t="s">
        <v>32</v>
      </c>
      <c r="AX2356" s="12" t="s">
        <v>76</v>
      </c>
      <c r="AY2356" s="153" t="s">
        <v>375</v>
      </c>
    </row>
    <row r="2357" spans="2:65" s="12" customFormat="1" ht="11.25" x14ac:dyDescent="0.2">
      <c r="B2357" s="151"/>
      <c r="D2357" s="152" t="s">
        <v>384</v>
      </c>
      <c r="E2357" s="153" t="s">
        <v>1</v>
      </c>
      <c r="F2357" s="154" t="s">
        <v>83</v>
      </c>
      <c r="H2357" s="155">
        <v>1</v>
      </c>
      <c r="I2357" s="156"/>
      <c r="L2357" s="151"/>
      <c r="M2357" s="157"/>
      <c r="T2357" s="158"/>
      <c r="AT2357" s="153" t="s">
        <v>384</v>
      </c>
      <c r="AU2357" s="153" t="s">
        <v>83</v>
      </c>
      <c r="AV2357" s="12" t="s">
        <v>85</v>
      </c>
      <c r="AW2357" s="12" t="s">
        <v>32</v>
      </c>
      <c r="AX2357" s="12" t="s">
        <v>76</v>
      </c>
      <c r="AY2357" s="153" t="s">
        <v>375</v>
      </c>
    </row>
    <row r="2358" spans="2:65" s="13" customFormat="1" ht="11.25" x14ac:dyDescent="0.2">
      <c r="B2358" s="159"/>
      <c r="D2358" s="152" t="s">
        <v>384</v>
      </c>
      <c r="E2358" s="160" t="s">
        <v>1</v>
      </c>
      <c r="F2358" s="161" t="s">
        <v>387</v>
      </c>
      <c r="H2358" s="162">
        <v>17</v>
      </c>
      <c r="I2358" s="163"/>
      <c r="L2358" s="159"/>
      <c r="M2358" s="164"/>
      <c r="T2358" s="165"/>
      <c r="AT2358" s="160" t="s">
        <v>384</v>
      </c>
      <c r="AU2358" s="160" t="s">
        <v>83</v>
      </c>
      <c r="AV2358" s="13" t="s">
        <v>382</v>
      </c>
      <c r="AW2358" s="13" t="s">
        <v>32</v>
      </c>
      <c r="AX2358" s="13" t="s">
        <v>83</v>
      </c>
      <c r="AY2358" s="160" t="s">
        <v>375</v>
      </c>
    </row>
    <row r="2359" spans="2:65" s="14" customFormat="1" ht="11.25" x14ac:dyDescent="0.2">
      <c r="B2359" s="166"/>
      <c r="D2359" s="152" t="s">
        <v>384</v>
      </c>
      <c r="E2359" s="167" t="s">
        <v>1</v>
      </c>
      <c r="F2359" s="168" t="s">
        <v>6189</v>
      </c>
      <c r="H2359" s="167" t="s">
        <v>1</v>
      </c>
      <c r="I2359" s="169"/>
      <c r="L2359" s="166"/>
      <c r="M2359" s="170"/>
      <c r="T2359" s="171"/>
      <c r="AT2359" s="167" t="s">
        <v>384</v>
      </c>
      <c r="AU2359" s="167" t="s">
        <v>83</v>
      </c>
      <c r="AV2359" s="14" t="s">
        <v>83</v>
      </c>
      <c r="AW2359" s="14" t="s">
        <v>32</v>
      </c>
      <c r="AX2359" s="14" t="s">
        <v>76</v>
      </c>
      <c r="AY2359" s="167" t="s">
        <v>375</v>
      </c>
    </row>
    <row r="2360" spans="2:65" s="1" customFormat="1" ht="16.5" customHeight="1" x14ac:dyDescent="0.2">
      <c r="B2360" s="32"/>
      <c r="C2360" s="179" t="s">
        <v>3685</v>
      </c>
      <c r="D2360" s="179" t="s">
        <v>657</v>
      </c>
      <c r="E2360" s="180" t="s">
        <v>6363</v>
      </c>
      <c r="F2360" s="181" t="s">
        <v>6364</v>
      </c>
      <c r="G2360" s="182" t="s">
        <v>631</v>
      </c>
      <c r="H2360" s="183">
        <v>2</v>
      </c>
      <c r="I2360" s="184"/>
      <c r="J2360" s="185">
        <f>ROUND(I2360*H2360,2)</f>
        <v>0</v>
      </c>
      <c r="K2360" s="181" t="s">
        <v>381</v>
      </c>
      <c r="L2360" s="186"/>
      <c r="M2360" s="187" t="s">
        <v>1</v>
      </c>
      <c r="N2360" s="188" t="s">
        <v>41</v>
      </c>
      <c r="P2360" s="147">
        <f>O2360*H2360</f>
        <v>0</v>
      </c>
      <c r="Q2360" s="147">
        <v>0</v>
      </c>
      <c r="R2360" s="147">
        <f>Q2360*H2360</f>
        <v>0</v>
      </c>
      <c r="S2360" s="147">
        <v>0</v>
      </c>
      <c r="T2360" s="148">
        <f>S2360*H2360</f>
        <v>0</v>
      </c>
      <c r="AR2360" s="149" t="s">
        <v>424</v>
      </c>
      <c r="AT2360" s="149" t="s">
        <v>657</v>
      </c>
      <c r="AU2360" s="149" t="s">
        <v>83</v>
      </c>
      <c r="AY2360" s="17" t="s">
        <v>375</v>
      </c>
      <c r="BE2360" s="150">
        <f>IF(N2360="základní",J2360,0)</f>
        <v>0</v>
      </c>
      <c r="BF2360" s="150">
        <f>IF(N2360="snížená",J2360,0)</f>
        <v>0</v>
      </c>
      <c r="BG2360" s="150">
        <f>IF(N2360="zákl. přenesená",J2360,0)</f>
        <v>0</v>
      </c>
      <c r="BH2360" s="150">
        <f>IF(N2360="sníž. přenesená",J2360,0)</f>
        <v>0</v>
      </c>
      <c r="BI2360" s="150">
        <f>IF(N2360="nulová",J2360,0)</f>
        <v>0</v>
      </c>
      <c r="BJ2360" s="17" t="s">
        <v>83</v>
      </c>
      <c r="BK2360" s="150">
        <f>ROUND(I2360*H2360,2)</f>
        <v>0</v>
      </c>
      <c r="BL2360" s="17" t="s">
        <v>382</v>
      </c>
      <c r="BM2360" s="149" t="s">
        <v>6365</v>
      </c>
    </row>
    <row r="2361" spans="2:65" s="12" customFormat="1" ht="11.25" x14ac:dyDescent="0.2">
      <c r="B2361" s="151"/>
      <c r="D2361" s="152" t="s">
        <v>384</v>
      </c>
      <c r="E2361" s="153" t="s">
        <v>1</v>
      </c>
      <c r="F2361" s="154" t="s">
        <v>83</v>
      </c>
      <c r="H2361" s="155">
        <v>1</v>
      </c>
      <c r="I2361" s="156"/>
      <c r="L2361" s="151"/>
      <c r="M2361" s="157"/>
      <c r="T2361" s="158"/>
      <c r="AT2361" s="153" t="s">
        <v>384</v>
      </c>
      <c r="AU2361" s="153" t="s">
        <v>83</v>
      </c>
      <c r="AV2361" s="12" t="s">
        <v>85</v>
      </c>
      <c r="AW2361" s="12" t="s">
        <v>32</v>
      </c>
      <c r="AX2361" s="12" t="s">
        <v>76</v>
      </c>
      <c r="AY2361" s="153" t="s">
        <v>375</v>
      </c>
    </row>
    <row r="2362" spans="2:65" s="12" customFormat="1" ht="11.25" x14ac:dyDescent="0.2">
      <c r="B2362" s="151"/>
      <c r="D2362" s="152" t="s">
        <v>384</v>
      </c>
      <c r="E2362" s="153" t="s">
        <v>1</v>
      </c>
      <c r="F2362" s="154" t="s">
        <v>83</v>
      </c>
      <c r="H2362" s="155">
        <v>1</v>
      </c>
      <c r="I2362" s="156"/>
      <c r="L2362" s="151"/>
      <c r="M2362" s="157"/>
      <c r="T2362" s="158"/>
      <c r="AT2362" s="153" t="s">
        <v>384</v>
      </c>
      <c r="AU2362" s="153" t="s">
        <v>83</v>
      </c>
      <c r="AV2362" s="12" t="s">
        <v>85</v>
      </c>
      <c r="AW2362" s="12" t="s">
        <v>32</v>
      </c>
      <c r="AX2362" s="12" t="s">
        <v>76</v>
      </c>
      <c r="AY2362" s="153" t="s">
        <v>375</v>
      </c>
    </row>
    <row r="2363" spans="2:65" s="13" customFormat="1" ht="11.25" x14ac:dyDescent="0.2">
      <c r="B2363" s="159"/>
      <c r="D2363" s="152" t="s">
        <v>384</v>
      </c>
      <c r="E2363" s="160" t="s">
        <v>1</v>
      </c>
      <c r="F2363" s="161" t="s">
        <v>387</v>
      </c>
      <c r="H2363" s="162">
        <v>2</v>
      </c>
      <c r="I2363" s="163"/>
      <c r="L2363" s="159"/>
      <c r="M2363" s="164"/>
      <c r="T2363" s="165"/>
      <c r="AT2363" s="160" t="s">
        <v>384</v>
      </c>
      <c r="AU2363" s="160" t="s">
        <v>83</v>
      </c>
      <c r="AV2363" s="13" t="s">
        <v>382</v>
      </c>
      <c r="AW2363" s="13" t="s">
        <v>32</v>
      </c>
      <c r="AX2363" s="13" t="s">
        <v>83</v>
      </c>
      <c r="AY2363" s="160" t="s">
        <v>375</v>
      </c>
    </row>
    <row r="2364" spans="2:65" s="14" customFormat="1" ht="11.25" x14ac:dyDescent="0.2">
      <c r="B2364" s="166"/>
      <c r="D2364" s="152" t="s">
        <v>384</v>
      </c>
      <c r="E2364" s="167" t="s">
        <v>1</v>
      </c>
      <c r="F2364" s="168" t="s">
        <v>6189</v>
      </c>
      <c r="H2364" s="167" t="s">
        <v>1</v>
      </c>
      <c r="I2364" s="169"/>
      <c r="L2364" s="166"/>
      <c r="M2364" s="170"/>
      <c r="T2364" s="171"/>
      <c r="AT2364" s="167" t="s">
        <v>384</v>
      </c>
      <c r="AU2364" s="167" t="s">
        <v>83</v>
      </c>
      <c r="AV2364" s="14" t="s">
        <v>83</v>
      </c>
      <c r="AW2364" s="14" t="s">
        <v>32</v>
      </c>
      <c r="AX2364" s="14" t="s">
        <v>76</v>
      </c>
      <c r="AY2364" s="167" t="s">
        <v>375</v>
      </c>
    </row>
    <row r="2365" spans="2:65" s="1" customFormat="1" ht="16.5" customHeight="1" x14ac:dyDescent="0.2">
      <c r="B2365" s="32"/>
      <c r="C2365" s="179" t="s">
        <v>3689</v>
      </c>
      <c r="D2365" s="179" t="s">
        <v>657</v>
      </c>
      <c r="E2365" s="180" t="s">
        <v>3710</v>
      </c>
      <c r="F2365" s="181" t="s">
        <v>3711</v>
      </c>
      <c r="G2365" s="182" t="s">
        <v>631</v>
      </c>
      <c r="H2365" s="183">
        <v>146</v>
      </c>
      <c r="I2365" s="184"/>
      <c r="J2365" s="185">
        <f>ROUND(I2365*H2365,2)</f>
        <v>0</v>
      </c>
      <c r="K2365" s="181" t="s">
        <v>381</v>
      </c>
      <c r="L2365" s="186"/>
      <c r="M2365" s="187" t="s">
        <v>1</v>
      </c>
      <c r="N2365" s="188" t="s">
        <v>41</v>
      </c>
      <c r="P2365" s="147">
        <f>O2365*H2365</f>
        <v>0</v>
      </c>
      <c r="Q2365" s="147">
        <v>0</v>
      </c>
      <c r="R2365" s="147">
        <f>Q2365*H2365</f>
        <v>0</v>
      </c>
      <c r="S2365" s="147">
        <v>0</v>
      </c>
      <c r="T2365" s="148">
        <f>S2365*H2365</f>
        <v>0</v>
      </c>
      <c r="AR2365" s="149" t="s">
        <v>424</v>
      </c>
      <c r="AT2365" s="149" t="s">
        <v>657</v>
      </c>
      <c r="AU2365" s="149" t="s">
        <v>83</v>
      </c>
      <c r="AY2365" s="17" t="s">
        <v>375</v>
      </c>
      <c r="BE2365" s="150">
        <f>IF(N2365="základní",J2365,0)</f>
        <v>0</v>
      </c>
      <c r="BF2365" s="150">
        <f>IF(N2365="snížená",J2365,0)</f>
        <v>0</v>
      </c>
      <c r="BG2365" s="150">
        <f>IF(N2365="zákl. přenesená",J2365,0)</f>
        <v>0</v>
      </c>
      <c r="BH2365" s="150">
        <f>IF(N2365="sníž. přenesená",J2365,0)</f>
        <v>0</v>
      </c>
      <c r="BI2365" s="150">
        <f>IF(N2365="nulová",J2365,0)</f>
        <v>0</v>
      </c>
      <c r="BJ2365" s="17" t="s">
        <v>83</v>
      </c>
      <c r="BK2365" s="150">
        <f>ROUND(I2365*H2365,2)</f>
        <v>0</v>
      </c>
      <c r="BL2365" s="17" t="s">
        <v>382</v>
      </c>
      <c r="BM2365" s="149" t="s">
        <v>6366</v>
      </c>
    </row>
    <row r="2366" spans="2:65" s="12" customFormat="1" ht="11.25" x14ac:dyDescent="0.2">
      <c r="B2366" s="151"/>
      <c r="D2366" s="152" t="s">
        <v>384</v>
      </c>
      <c r="E2366" s="153" t="s">
        <v>1</v>
      </c>
      <c r="F2366" s="154" t="s">
        <v>545</v>
      </c>
      <c r="H2366" s="155">
        <v>23</v>
      </c>
      <c r="I2366" s="156"/>
      <c r="L2366" s="151"/>
      <c r="M2366" s="157"/>
      <c r="T2366" s="158"/>
      <c r="AT2366" s="153" t="s">
        <v>384</v>
      </c>
      <c r="AU2366" s="153" t="s">
        <v>83</v>
      </c>
      <c r="AV2366" s="12" t="s">
        <v>85</v>
      </c>
      <c r="AW2366" s="12" t="s">
        <v>32</v>
      </c>
      <c r="AX2366" s="12" t="s">
        <v>76</v>
      </c>
      <c r="AY2366" s="153" t="s">
        <v>375</v>
      </c>
    </row>
    <row r="2367" spans="2:65" s="12" customFormat="1" ht="11.25" x14ac:dyDescent="0.2">
      <c r="B2367" s="151"/>
      <c r="D2367" s="152" t="s">
        <v>384</v>
      </c>
      <c r="E2367" s="153" t="s">
        <v>1</v>
      </c>
      <c r="F2367" s="154" t="s">
        <v>529</v>
      </c>
      <c r="H2367" s="155">
        <v>20</v>
      </c>
      <c r="I2367" s="156"/>
      <c r="L2367" s="151"/>
      <c r="M2367" s="157"/>
      <c r="T2367" s="158"/>
      <c r="AT2367" s="153" t="s">
        <v>384</v>
      </c>
      <c r="AU2367" s="153" t="s">
        <v>83</v>
      </c>
      <c r="AV2367" s="12" t="s">
        <v>85</v>
      </c>
      <c r="AW2367" s="12" t="s">
        <v>32</v>
      </c>
      <c r="AX2367" s="12" t="s">
        <v>76</v>
      </c>
      <c r="AY2367" s="153" t="s">
        <v>375</v>
      </c>
    </row>
    <row r="2368" spans="2:65" s="12" customFormat="1" ht="11.25" x14ac:dyDescent="0.2">
      <c r="B2368" s="151"/>
      <c r="D2368" s="152" t="s">
        <v>384</v>
      </c>
      <c r="E2368" s="153" t="s">
        <v>1</v>
      </c>
      <c r="F2368" s="154" t="s">
        <v>549</v>
      </c>
      <c r="H2368" s="155">
        <v>24</v>
      </c>
      <c r="I2368" s="156"/>
      <c r="L2368" s="151"/>
      <c r="M2368" s="157"/>
      <c r="T2368" s="158"/>
      <c r="AT2368" s="153" t="s">
        <v>384</v>
      </c>
      <c r="AU2368" s="153" t="s">
        <v>83</v>
      </c>
      <c r="AV2368" s="12" t="s">
        <v>85</v>
      </c>
      <c r="AW2368" s="12" t="s">
        <v>32</v>
      </c>
      <c r="AX2368" s="12" t="s">
        <v>76</v>
      </c>
      <c r="AY2368" s="153" t="s">
        <v>375</v>
      </c>
    </row>
    <row r="2369" spans="2:65" s="12" customFormat="1" ht="11.25" x14ac:dyDescent="0.2">
      <c r="B2369" s="151"/>
      <c r="D2369" s="152" t="s">
        <v>384</v>
      </c>
      <c r="E2369" s="153" t="s">
        <v>1</v>
      </c>
      <c r="F2369" s="154" t="s">
        <v>8</v>
      </c>
      <c r="H2369" s="155">
        <v>15</v>
      </c>
      <c r="I2369" s="156"/>
      <c r="L2369" s="151"/>
      <c r="M2369" s="157"/>
      <c r="T2369" s="158"/>
      <c r="AT2369" s="153" t="s">
        <v>384</v>
      </c>
      <c r="AU2369" s="153" t="s">
        <v>83</v>
      </c>
      <c r="AV2369" s="12" t="s">
        <v>85</v>
      </c>
      <c r="AW2369" s="12" t="s">
        <v>32</v>
      </c>
      <c r="AX2369" s="12" t="s">
        <v>76</v>
      </c>
      <c r="AY2369" s="153" t="s">
        <v>375</v>
      </c>
    </row>
    <row r="2370" spans="2:65" s="12" customFormat="1" ht="11.25" x14ac:dyDescent="0.2">
      <c r="B2370" s="151"/>
      <c r="D2370" s="152" t="s">
        <v>384</v>
      </c>
      <c r="E2370" s="153" t="s">
        <v>1</v>
      </c>
      <c r="F2370" s="154" t="s">
        <v>463</v>
      </c>
      <c r="H2370" s="155">
        <v>12</v>
      </c>
      <c r="I2370" s="156"/>
      <c r="L2370" s="151"/>
      <c r="M2370" s="157"/>
      <c r="T2370" s="158"/>
      <c r="AT2370" s="153" t="s">
        <v>384</v>
      </c>
      <c r="AU2370" s="153" t="s">
        <v>83</v>
      </c>
      <c r="AV2370" s="12" t="s">
        <v>85</v>
      </c>
      <c r="AW2370" s="12" t="s">
        <v>32</v>
      </c>
      <c r="AX2370" s="12" t="s">
        <v>76</v>
      </c>
      <c r="AY2370" s="153" t="s">
        <v>375</v>
      </c>
    </row>
    <row r="2371" spans="2:65" s="12" customFormat="1" ht="11.25" x14ac:dyDescent="0.2">
      <c r="B2371" s="151"/>
      <c r="D2371" s="152" t="s">
        <v>384</v>
      </c>
      <c r="E2371" s="153" t="s">
        <v>1</v>
      </c>
      <c r="F2371" s="154" t="s">
        <v>473</v>
      </c>
      <c r="H2371" s="155">
        <v>14</v>
      </c>
      <c r="I2371" s="156"/>
      <c r="L2371" s="151"/>
      <c r="M2371" s="157"/>
      <c r="T2371" s="158"/>
      <c r="AT2371" s="153" t="s">
        <v>384</v>
      </c>
      <c r="AU2371" s="153" t="s">
        <v>83</v>
      </c>
      <c r="AV2371" s="12" t="s">
        <v>85</v>
      </c>
      <c r="AW2371" s="12" t="s">
        <v>32</v>
      </c>
      <c r="AX2371" s="12" t="s">
        <v>76</v>
      </c>
      <c r="AY2371" s="153" t="s">
        <v>375</v>
      </c>
    </row>
    <row r="2372" spans="2:65" s="12" customFormat="1" ht="11.25" x14ac:dyDescent="0.2">
      <c r="B2372" s="151"/>
      <c r="D2372" s="152" t="s">
        <v>384</v>
      </c>
      <c r="E2372" s="153" t="s">
        <v>1</v>
      </c>
      <c r="F2372" s="154" t="s">
        <v>8</v>
      </c>
      <c r="H2372" s="155">
        <v>15</v>
      </c>
      <c r="I2372" s="156"/>
      <c r="L2372" s="151"/>
      <c r="M2372" s="157"/>
      <c r="T2372" s="158"/>
      <c r="AT2372" s="153" t="s">
        <v>384</v>
      </c>
      <c r="AU2372" s="153" t="s">
        <v>83</v>
      </c>
      <c r="AV2372" s="12" t="s">
        <v>85</v>
      </c>
      <c r="AW2372" s="12" t="s">
        <v>32</v>
      </c>
      <c r="AX2372" s="12" t="s">
        <v>76</v>
      </c>
      <c r="AY2372" s="153" t="s">
        <v>375</v>
      </c>
    </row>
    <row r="2373" spans="2:65" s="12" customFormat="1" ht="11.25" x14ac:dyDescent="0.2">
      <c r="B2373" s="151"/>
      <c r="D2373" s="152" t="s">
        <v>384</v>
      </c>
      <c r="E2373" s="153" t="s">
        <v>1</v>
      </c>
      <c r="F2373" s="154" t="s">
        <v>463</v>
      </c>
      <c r="H2373" s="155">
        <v>12</v>
      </c>
      <c r="I2373" s="156"/>
      <c r="L2373" s="151"/>
      <c r="M2373" s="157"/>
      <c r="T2373" s="158"/>
      <c r="AT2373" s="153" t="s">
        <v>384</v>
      </c>
      <c r="AU2373" s="153" t="s">
        <v>83</v>
      </c>
      <c r="AV2373" s="12" t="s">
        <v>85</v>
      </c>
      <c r="AW2373" s="12" t="s">
        <v>32</v>
      </c>
      <c r="AX2373" s="12" t="s">
        <v>76</v>
      </c>
      <c r="AY2373" s="153" t="s">
        <v>375</v>
      </c>
    </row>
    <row r="2374" spans="2:65" s="12" customFormat="1" ht="11.25" x14ac:dyDescent="0.2">
      <c r="B2374" s="151"/>
      <c r="D2374" s="152" t="s">
        <v>384</v>
      </c>
      <c r="E2374" s="153" t="s">
        <v>1</v>
      </c>
      <c r="F2374" s="154" t="s">
        <v>451</v>
      </c>
      <c r="H2374" s="155">
        <v>11</v>
      </c>
      <c r="I2374" s="156"/>
      <c r="L2374" s="151"/>
      <c r="M2374" s="157"/>
      <c r="T2374" s="158"/>
      <c r="AT2374" s="153" t="s">
        <v>384</v>
      </c>
      <c r="AU2374" s="153" t="s">
        <v>83</v>
      </c>
      <c r="AV2374" s="12" t="s">
        <v>85</v>
      </c>
      <c r="AW2374" s="12" t="s">
        <v>32</v>
      </c>
      <c r="AX2374" s="12" t="s">
        <v>76</v>
      </c>
      <c r="AY2374" s="153" t="s">
        <v>375</v>
      </c>
    </row>
    <row r="2375" spans="2:65" s="14" customFormat="1" ht="11.25" x14ac:dyDescent="0.2">
      <c r="B2375" s="166"/>
      <c r="D2375" s="152" t="s">
        <v>384</v>
      </c>
      <c r="E2375" s="167" t="s">
        <v>1</v>
      </c>
      <c r="F2375" s="168" t="s">
        <v>6189</v>
      </c>
      <c r="H2375" s="167" t="s">
        <v>1</v>
      </c>
      <c r="I2375" s="169"/>
      <c r="L2375" s="166"/>
      <c r="M2375" s="170"/>
      <c r="T2375" s="171"/>
      <c r="AT2375" s="167" t="s">
        <v>384</v>
      </c>
      <c r="AU2375" s="167" t="s">
        <v>83</v>
      </c>
      <c r="AV2375" s="14" t="s">
        <v>83</v>
      </c>
      <c r="AW2375" s="14" t="s">
        <v>32</v>
      </c>
      <c r="AX2375" s="14" t="s">
        <v>76</v>
      </c>
      <c r="AY2375" s="167" t="s">
        <v>375</v>
      </c>
    </row>
    <row r="2376" spans="2:65" s="13" customFormat="1" ht="11.25" x14ac:dyDescent="0.2">
      <c r="B2376" s="159"/>
      <c r="D2376" s="152" t="s">
        <v>384</v>
      </c>
      <c r="E2376" s="160" t="s">
        <v>1</v>
      </c>
      <c r="F2376" s="161" t="s">
        <v>387</v>
      </c>
      <c r="H2376" s="162">
        <v>146</v>
      </c>
      <c r="I2376" s="163"/>
      <c r="L2376" s="159"/>
      <c r="M2376" s="164"/>
      <c r="T2376" s="165"/>
      <c r="AT2376" s="160" t="s">
        <v>384</v>
      </c>
      <c r="AU2376" s="160" t="s">
        <v>83</v>
      </c>
      <c r="AV2376" s="13" t="s">
        <v>382</v>
      </c>
      <c r="AW2376" s="13" t="s">
        <v>32</v>
      </c>
      <c r="AX2376" s="13" t="s">
        <v>83</v>
      </c>
      <c r="AY2376" s="160" t="s">
        <v>375</v>
      </c>
    </row>
    <row r="2377" spans="2:65" s="1" customFormat="1" ht="16.5" customHeight="1" x14ac:dyDescent="0.2">
      <c r="B2377" s="32"/>
      <c r="C2377" s="179" t="s">
        <v>3693</v>
      </c>
      <c r="D2377" s="179" t="s">
        <v>657</v>
      </c>
      <c r="E2377" s="180" t="s">
        <v>3714</v>
      </c>
      <c r="F2377" s="181" t="s">
        <v>3715</v>
      </c>
      <c r="G2377" s="182" t="s">
        <v>631</v>
      </c>
      <c r="H2377" s="183">
        <v>54</v>
      </c>
      <c r="I2377" s="184"/>
      <c r="J2377" s="185">
        <f>ROUND(I2377*H2377,2)</f>
        <v>0</v>
      </c>
      <c r="K2377" s="181" t="s">
        <v>381</v>
      </c>
      <c r="L2377" s="186"/>
      <c r="M2377" s="187" t="s">
        <v>1</v>
      </c>
      <c r="N2377" s="188" t="s">
        <v>41</v>
      </c>
      <c r="P2377" s="147">
        <f>O2377*H2377</f>
        <v>0</v>
      </c>
      <c r="Q2377" s="147">
        <v>0</v>
      </c>
      <c r="R2377" s="147">
        <f>Q2377*H2377</f>
        <v>0</v>
      </c>
      <c r="S2377" s="147">
        <v>0</v>
      </c>
      <c r="T2377" s="148">
        <f>S2377*H2377</f>
        <v>0</v>
      </c>
      <c r="AR2377" s="149" t="s">
        <v>424</v>
      </c>
      <c r="AT2377" s="149" t="s">
        <v>657</v>
      </c>
      <c r="AU2377" s="149" t="s">
        <v>83</v>
      </c>
      <c r="AY2377" s="17" t="s">
        <v>375</v>
      </c>
      <c r="BE2377" s="150">
        <f>IF(N2377="základní",J2377,0)</f>
        <v>0</v>
      </c>
      <c r="BF2377" s="150">
        <f>IF(N2377="snížená",J2377,0)</f>
        <v>0</v>
      </c>
      <c r="BG2377" s="150">
        <f>IF(N2377="zákl. přenesená",J2377,0)</f>
        <v>0</v>
      </c>
      <c r="BH2377" s="150">
        <f>IF(N2377="sníž. přenesená",J2377,0)</f>
        <v>0</v>
      </c>
      <c r="BI2377" s="150">
        <f>IF(N2377="nulová",J2377,0)</f>
        <v>0</v>
      </c>
      <c r="BJ2377" s="17" t="s">
        <v>83</v>
      </c>
      <c r="BK2377" s="150">
        <f>ROUND(I2377*H2377,2)</f>
        <v>0</v>
      </c>
      <c r="BL2377" s="17" t="s">
        <v>382</v>
      </c>
      <c r="BM2377" s="149" t="s">
        <v>6367</v>
      </c>
    </row>
    <row r="2378" spans="2:65" s="12" customFormat="1" ht="11.25" x14ac:dyDescent="0.2">
      <c r="B2378" s="151"/>
      <c r="D2378" s="152" t="s">
        <v>384</v>
      </c>
      <c r="E2378" s="153" t="s">
        <v>1</v>
      </c>
      <c r="F2378" s="154" t="s">
        <v>529</v>
      </c>
      <c r="H2378" s="155">
        <v>20</v>
      </c>
      <c r="I2378" s="156"/>
      <c r="L2378" s="151"/>
      <c r="M2378" s="157"/>
      <c r="T2378" s="158"/>
      <c r="AT2378" s="153" t="s">
        <v>384</v>
      </c>
      <c r="AU2378" s="153" t="s">
        <v>83</v>
      </c>
      <c r="AV2378" s="12" t="s">
        <v>85</v>
      </c>
      <c r="AW2378" s="12" t="s">
        <v>32</v>
      </c>
      <c r="AX2378" s="12" t="s">
        <v>76</v>
      </c>
      <c r="AY2378" s="153" t="s">
        <v>375</v>
      </c>
    </row>
    <row r="2379" spans="2:65" s="12" customFormat="1" ht="11.25" x14ac:dyDescent="0.2">
      <c r="B2379" s="151"/>
      <c r="D2379" s="152" t="s">
        <v>384</v>
      </c>
      <c r="E2379" s="153" t="s">
        <v>1</v>
      </c>
      <c r="F2379" s="154" t="s">
        <v>529</v>
      </c>
      <c r="H2379" s="155">
        <v>20</v>
      </c>
      <c r="I2379" s="156"/>
      <c r="L2379" s="151"/>
      <c r="M2379" s="157"/>
      <c r="T2379" s="158"/>
      <c r="AT2379" s="153" t="s">
        <v>384</v>
      </c>
      <c r="AU2379" s="153" t="s">
        <v>83</v>
      </c>
      <c r="AV2379" s="12" t="s">
        <v>85</v>
      </c>
      <c r="AW2379" s="12" t="s">
        <v>32</v>
      </c>
      <c r="AX2379" s="12" t="s">
        <v>76</v>
      </c>
      <c r="AY2379" s="153" t="s">
        <v>375</v>
      </c>
    </row>
    <row r="2380" spans="2:65" s="12" customFormat="1" ht="11.25" x14ac:dyDescent="0.2">
      <c r="B2380" s="151"/>
      <c r="D2380" s="152" t="s">
        <v>384</v>
      </c>
      <c r="E2380" s="153" t="s">
        <v>1</v>
      </c>
      <c r="F2380" s="154" t="s">
        <v>382</v>
      </c>
      <c r="H2380" s="155">
        <v>4</v>
      </c>
      <c r="I2380" s="156"/>
      <c r="L2380" s="151"/>
      <c r="M2380" s="157"/>
      <c r="T2380" s="158"/>
      <c r="AT2380" s="153" t="s">
        <v>384</v>
      </c>
      <c r="AU2380" s="153" t="s">
        <v>83</v>
      </c>
      <c r="AV2380" s="12" t="s">
        <v>85</v>
      </c>
      <c r="AW2380" s="12" t="s">
        <v>32</v>
      </c>
      <c r="AX2380" s="12" t="s">
        <v>76</v>
      </c>
      <c r="AY2380" s="153" t="s">
        <v>375</v>
      </c>
    </row>
    <row r="2381" spans="2:65" s="12" customFormat="1" ht="11.25" x14ac:dyDescent="0.2">
      <c r="B2381" s="151"/>
      <c r="D2381" s="152" t="s">
        <v>384</v>
      </c>
      <c r="E2381" s="153" t="s">
        <v>1</v>
      </c>
      <c r="F2381" s="154" t="s">
        <v>435</v>
      </c>
      <c r="H2381" s="155">
        <v>10</v>
      </c>
      <c r="I2381" s="156"/>
      <c r="L2381" s="151"/>
      <c r="M2381" s="157"/>
      <c r="T2381" s="158"/>
      <c r="AT2381" s="153" t="s">
        <v>384</v>
      </c>
      <c r="AU2381" s="153" t="s">
        <v>83</v>
      </c>
      <c r="AV2381" s="12" t="s">
        <v>85</v>
      </c>
      <c r="AW2381" s="12" t="s">
        <v>32</v>
      </c>
      <c r="AX2381" s="12" t="s">
        <v>76</v>
      </c>
      <c r="AY2381" s="153" t="s">
        <v>375</v>
      </c>
    </row>
    <row r="2382" spans="2:65" s="13" customFormat="1" ht="11.25" x14ac:dyDescent="0.2">
      <c r="B2382" s="159"/>
      <c r="D2382" s="152" t="s">
        <v>384</v>
      </c>
      <c r="E2382" s="160" t="s">
        <v>1</v>
      </c>
      <c r="F2382" s="161" t="s">
        <v>387</v>
      </c>
      <c r="H2382" s="162">
        <v>54</v>
      </c>
      <c r="I2382" s="163"/>
      <c r="L2382" s="159"/>
      <c r="M2382" s="164"/>
      <c r="T2382" s="165"/>
      <c r="AT2382" s="160" t="s">
        <v>384</v>
      </c>
      <c r="AU2382" s="160" t="s">
        <v>83</v>
      </c>
      <c r="AV2382" s="13" t="s">
        <v>382</v>
      </c>
      <c r="AW2382" s="13" t="s">
        <v>32</v>
      </c>
      <c r="AX2382" s="13" t="s">
        <v>83</v>
      </c>
      <c r="AY2382" s="160" t="s">
        <v>375</v>
      </c>
    </row>
    <row r="2383" spans="2:65" s="14" customFormat="1" ht="11.25" x14ac:dyDescent="0.2">
      <c r="B2383" s="166"/>
      <c r="D2383" s="152" t="s">
        <v>384</v>
      </c>
      <c r="E2383" s="167" t="s">
        <v>1</v>
      </c>
      <c r="F2383" s="168" t="s">
        <v>6189</v>
      </c>
      <c r="H2383" s="167" t="s">
        <v>1</v>
      </c>
      <c r="I2383" s="169"/>
      <c r="L2383" s="166"/>
      <c r="M2383" s="170"/>
      <c r="T2383" s="171"/>
      <c r="AT2383" s="167" t="s">
        <v>384</v>
      </c>
      <c r="AU2383" s="167" t="s">
        <v>83</v>
      </c>
      <c r="AV2383" s="14" t="s">
        <v>83</v>
      </c>
      <c r="AW2383" s="14" t="s">
        <v>32</v>
      </c>
      <c r="AX2383" s="14" t="s">
        <v>76</v>
      </c>
      <c r="AY2383" s="167" t="s">
        <v>375</v>
      </c>
    </row>
    <row r="2384" spans="2:65" s="1" customFormat="1" ht="16.5" customHeight="1" x14ac:dyDescent="0.2">
      <c r="B2384" s="32"/>
      <c r="C2384" s="179" t="s">
        <v>3697</v>
      </c>
      <c r="D2384" s="179" t="s">
        <v>657</v>
      </c>
      <c r="E2384" s="180" t="s">
        <v>3718</v>
      </c>
      <c r="F2384" s="181" t="s">
        <v>3719</v>
      </c>
      <c r="G2384" s="182" t="s">
        <v>631</v>
      </c>
      <c r="H2384" s="183">
        <v>51</v>
      </c>
      <c r="I2384" s="184"/>
      <c r="J2384" s="185">
        <f>ROUND(I2384*H2384,2)</f>
        <v>0</v>
      </c>
      <c r="K2384" s="181" t="s">
        <v>381</v>
      </c>
      <c r="L2384" s="186"/>
      <c r="M2384" s="187" t="s">
        <v>1</v>
      </c>
      <c r="N2384" s="188" t="s">
        <v>41</v>
      </c>
      <c r="P2384" s="147">
        <f>O2384*H2384</f>
        <v>0</v>
      </c>
      <c r="Q2384" s="147">
        <v>0</v>
      </c>
      <c r="R2384" s="147">
        <f>Q2384*H2384</f>
        <v>0</v>
      </c>
      <c r="S2384" s="147">
        <v>0</v>
      </c>
      <c r="T2384" s="148">
        <f>S2384*H2384</f>
        <v>0</v>
      </c>
      <c r="AR2384" s="149" t="s">
        <v>424</v>
      </c>
      <c r="AT2384" s="149" t="s">
        <v>657</v>
      </c>
      <c r="AU2384" s="149" t="s">
        <v>83</v>
      </c>
      <c r="AY2384" s="17" t="s">
        <v>375</v>
      </c>
      <c r="BE2384" s="150">
        <f>IF(N2384="základní",J2384,0)</f>
        <v>0</v>
      </c>
      <c r="BF2384" s="150">
        <f>IF(N2384="snížená",J2384,0)</f>
        <v>0</v>
      </c>
      <c r="BG2384" s="150">
        <f>IF(N2384="zákl. přenesená",J2384,0)</f>
        <v>0</v>
      </c>
      <c r="BH2384" s="150">
        <f>IF(N2384="sníž. přenesená",J2384,0)</f>
        <v>0</v>
      </c>
      <c r="BI2384" s="150">
        <f>IF(N2384="nulová",J2384,0)</f>
        <v>0</v>
      </c>
      <c r="BJ2384" s="17" t="s">
        <v>83</v>
      </c>
      <c r="BK2384" s="150">
        <f>ROUND(I2384*H2384,2)</f>
        <v>0</v>
      </c>
      <c r="BL2384" s="17" t="s">
        <v>382</v>
      </c>
      <c r="BM2384" s="149" t="s">
        <v>6368</v>
      </c>
    </row>
    <row r="2385" spans="2:65" s="12" customFormat="1" ht="11.25" x14ac:dyDescent="0.2">
      <c r="B2385" s="151"/>
      <c r="D2385" s="152" t="s">
        <v>384</v>
      </c>
      <c r="E2385" s="153" t="s">
        <v>1</v>
      </c>
      <c r="F2385" s="154" t="s">
        <v>529</v>
      </c>
      <c r="H2385" s="155">
        <v>20</v>
      </c>
      <c r="I2385" s="156"/>
      <c r="L2385" s="151"/>
      <c r="M2385" s="157"/>
      <c r="T2385" s="158"/>
      <c r="AT2385" s="153" t="s">
        <v>384</v>
      </c>
      <c r="AU2385" s="153" t="s">
        <v>83</v>
      </c>
      <c r="AV2385" s="12" t="s">
        <v>85</v>
      </c>
      <c r="AW2385" s="12" t="s">
        <v>32</v>
      </c>
      <c r="AX2385" s="12" t="s">
        <v>76</v>
      </c>
      <c r="AY2385" s="153" t="s">
        <v>375</v>
      </c>
    </row>
    <row r="2386" spans="2:65" s="12" customFormat="1" ht="11.25" x14ac:dyDescent="0.2">
      <c r="B2386" s="151"/>
      <c r="D2386" s="152" t="s">
        <v>384</v>
      </c>
      <c r="E2386" s="153" t="s">
        <v>1</v>
      </c>
      <c r="F2386" s="154" t="s">
        <v>529</v>
      </c>
      <c r="H2386" s="155">
        <v>20</v>
      </c>
      <c r="I2386" s="156"/>
      <c r="L2386" s="151"/>
      <c r="M2386" s="157"/>
      <c r="T2386" s="158"/>
      <c r="AT2386" s="153" t="s">
        <v>384</v>
      </c>
      <c r="AU2386" s="153" t="s">
        <v>83</v>
      </c>
      <c r="AV2386" s="12" t="s">
        <v>85</v>
      </c>
      <c r="AW2386" s="12" t="s">
        <v>32</v>
      </c>
      <c r="AX2386" s="12" t="s">
        <v>76</v>
      </c>
      <c r="AY2386" s="153" t="s">
        <v>375</v>
      </c>
    </row>
    <row r="2387" spans="2:65" s="12" customFormat="1" ht="11.25" x14ac:dyDescent="0.2">
      <c r="B2387" s="151"/>
      <c r="D2387" s="152" t="s">
        <v>384</v>
      </c>
      <c r="E2387" s="153" t="s">
        <v>1</v>
      </c>
      <c r="F2387" s="154" t="s">
        <v>435</v>
      </c>
      <c r="H2387" s="155">
        <v>10</v>
      </c>
      <c r="I2387" s="156"/>
      <c r="L2387" s="151"/>
      <c r="M2387" s="157"/>
      <c r="T2387" s="158"/>
      <c r="AT2387" s="153" t="s">
        <v>384</v>
      </c>
      <c r="AU2387" s="153" t="s">
        <v>83</v>
      </c>
      <c r="AV2387" s="12" t="s">
        <v>85</v>
      </c>
      <c r="AW2387" s="12" t="s">
        <v>32</v>
      </c>
      <c r="AX2387" s="12" t="s">
        <v>76</v>
      </c>
      <c r="AY2387" s="153" t="s">
        <v>375</v>
      </c>
    </row>
    <row r="2388" spans="2:65" s="12" customFormat="1" ht="11.25" x14ac:dyDescent="0.2">
      <c r="B2388" s="151"/>
      <c r="D2388" s="152" t="s">
        <v>384</v>
      </c>
      <c r="E2388" s="153" t="s">
        <v>1</v>
      </c>
      <c r="F2388" s="154" t="s">
        <v>83</v>
      </c>
      <c r="H2388" s="155">
        <v>1</v>
      </c>
      <c r="I2388" s="156"/>
      <c r="L2388" s="151"/>
      <c r="M2388" s="157"/>
      <c r="T2388" s="158"/>
      <c r="AT2388" s="153" t="s">
        <v>384</v>
      </c>
      <c r="AU2388" s="153" t="s">
        <v>83</v>
      </c>
      <c r="AV2388" s="12" t="s">
        <v>85</v>
      </c>
      <c r="AW2388" s="12" t="s">
        <v>32</v>
      </c>
      <c r="AX2388" s="12" t="s">
        <v>76</v>
      </c>
      <c r="AY2388" s="153" t="s">
        <v>375</v>
      </c>
    </row>
    <row r="2389" spans="2:65" s="13" customFormat="1" ht="11.25" x14ac:dyDescent="0.2">
      <c r="B2389" s="159"/>
      <c r="D2389" s="152" t="s">
        <v>384</v>
      </c>
      <c r="E2389" s="160" t="s">
        <v>1</v>
      </c>
      <c r="F2389" s="161" t="s">
        <v>387</v>
      </c>
      <c r="H2389" s="162">
        <v>51</v>
      </c>
      <c r="I2389" s="163"/>
      <c r="L2389" s="159"/>
      <c r="M2389" s="164"/>
      <c r="T2389" s="165"/>
      <c r="AT2389" s="160" t="s">
        <v>384</v>
      </c>
      <c r="AU2389" s="160" t="s">
        <v>83</v>
      </c>
      <c r="AV2389" s="13" t="s">
        <v>382</v>
      </c>
      <c r="AW2389" s="13" t="s">
        <v>32</v>
      </c>
      <c r="AX2389" s="13" t="s">
        <v>83</v>
      </c>
      <c r="AY2389" s="160" t="s">
        <v>375</v>
      </c>
    </row>
    <row r="2390" spans="2:65" s="14" customFormat="1" ht="11.25" x14ac:dyDescent="0.2">
      <c r="B2390" s="166"/>
      <c r="D2390" s="152" t="s">
        <v>384</v>
      </c>
      <c r="E2390" s="167" t="s">
        <v>1</v>
      </c>
      <c r="F2390" s="168" t="s">
        <v>6189</v>
      </c>
      <c r="H2390" s="167" t="s">
        <v>1</v>
      </c>
      <c r="I2390" s="169"/>
      <c r="L2390" s="166"/>
      <c r="M2390" s="170"/>
      <c r="T2390" s="171"/>
      <c r="AT2390" s="167" t="s">
        <v>384</v>
      </c>
      <c r="AU2390" s="167" t="s">
        <v>83</v>
      </c>
      <c r="AV2390" s="14" t="s">
        <v>83</v>
      </c>
      <c r="AW2390" s="14" t="s">
        <v>32</v>
      </c>
      <c r="AX2390" s="14" t="s">
        <v>76</v>
      </c>
      <c r="AY2390" s="167" t="s">
        <v>375</v>
      </c>
    </row>
    <row r="2391" spans="2:65" s="1" customFormat="1" ht="16.5" customHeight="1" x14ac:dyDescent="0.2">
      <c r="B2391" s="32"/>
      <c r="C2391" s="179" t="s">
        <v>3701</v>
      </c>
      <c r="D2391" s="179" t="s">
        <v>657</v>
      </c>
      <c r="E2391" s="180" t="s">
        <v>3722</v>
      </c>
      <c r="F2391" s="181" t="s">
        <v>3723</v>
      </c>
      <c r="G2391" s="182" t="s">
        <v>631</v>
      </c>
      <c r="H2391" s="183">
        <v>270</v>
      </c>
      <c r="I2391" s="184"/>
      <c r="J2391" s="185">
        <f>ROUND(I2391*H2391,2)</f>
        <v>0</v>
      </c>
      <c r="K2391" s="181" t="s">
        <v>381</v>
      </c>
      <c r="L2391" s="186"/>
      <c r="M2391" s="187" t="s">
        <v>1</v>
      </c>
      <c r="N2391" s="188" t="s">
        <v>41</v>
      </c>
      <c r="P2391" s="147">
        <f>O2391*H2391</f>
        <v>0</v>
      </c>
      <c r="Q2391" s="147">
        <v>0</v>
      </c>
      <c r="R2391" s="147">
        <f>Q2391*H2391</f>
        <v>0</v>
      </c>
      <c r="S2391" s="147">
        <v>0</v>
      </c>
      <c r="T2391" s="148">
        <f>S2391*H2391</f>
        <v>0</v>
      </c>
      <c r="AR2391" s="149" t="s">
        <v>424</v>
      </c>
      <c r="AT2391" s="149" t="s">
        <v>657</v>
      </c>
      <c r="AU2391" s="149" t="s">
        <v>83</v>
      </c>
      <c r="AY2391" s="17" t="s">
        <v>375</v>
      </c>
      <c r="BE2391" s="150">
        <f>IF(N2391="základní",J2391,0)</f>
        <v>0</v>
      </c>
      <c r="BF2391" s="150">
        <f>IF(N2391="snížená",J2391,0)</f>
        <v>0</v>
      </c>
      <c r="BG2391" s="150">
        <f>IF(N2391="zákl. přenesená",J2391,0)</f>
        <v>0</v>
      </c>
      <c r="BH2391" s="150">
        <f>IF(N2391="sníž. přenesená",J2391,0)</f>
        <v>0</v>
      </c>
      <c r="BI2391" s="150">
        <f>IF(N2391="nulová",J2391,0)</f>
        <v>0</v>
      </c>
      <c r="BJ2391" s="17" t="s">
        <v>83</v>
      </c>
      <c r="BK2391" s="150">
        <f>ROUND(I2391*H2391,2)</f>
        <v>0</v>
      </c>
      <c r="BL2391" s="17" t="s">
        <v>382</v>
      </c>
      <c r="BM2391" s="149" t="s">
        <v>6369</v>
      </c>
    </row>
    <row r="2392" spans="2:65" s="12" customFormat="1" ht="11.25" x14ac:dyDescent="0.2">
      <c r="B2392" s="151"/>
      <c r="D2392" s="152" t="s">
        <v>384</v>
      </c>
      <c r="E2392" s="153" t="s">
        <v>1</v>
      </c>
      <c r="F2392" s="154" t="s">
        <v>650</v>
      </c>
      <c r="H2392" s="155">
        <v>40</v>
      </c>
      <c r="I2392" s="156"/>
      <c r="L2392" s="151"/>
      <c r="M2392" s="157"/>
      <c r="T2392" s="158"/>
      <c r="AT2392" s="153" t="s">
        <v>384</v>
      </c>
      <c r="AU2392" s="153" t="s">
        <v>83</v>
      </c>
      <c r="AV2392" s="12" t="s">
        <v>85</v>
      </c>
      <c r="AW2392" s="12" t="s">
        <v>32</v>
      </c>
      <c r="AX2392" s="12" t="s">
        <v>76</v>
      </c>
      <c r="AY2392" s="153" t="s">
        <v>375</v>
      </c>
    </row>
    <row r="2393" spans="2:65" s="12" customFormat="1" ht="11.25" x14ac:dyDescent="0.2">
      <c r="B2393" s="151"/>
      <c r="D2393" s="152" t="s">
        <v>384</v>
      </c>
      <c r="E2393" s="153" t="s">
        <v>1</v>
      </c>
      <c r="F2393" s="154" t="s">
        <v>650</v>
      </c>
      <c r="H2393" s="155">
        <v>40</v>
      </c>
      <c r="I2393" s="156"/>
      <c r="L2393" s="151"/>
      <c r="M2393" s="157"/>
      <c r="T2393" s="158"/>
      <c r="AT2393" s="153" t="s">
        <v>384</v>
      </c>
      <c r="AU2393" s="153" t="s">
        <v>83</v>
      </c>
      <c r="AV2393" s="12" t="s">
        <v>85</v>
      </c>
      <c r="AW2393" s="12" t="s">
        <v>32</v>
      </c>
      <c r="AX2393" s="12" t="s">
        <v>76</v>
      </c>
      <c r="AY2393" s="153" t="s">
        <v>375</v>
      </c>
    </row>
    <row r="2394" spans="2:65" s="12" customFormat="1" ht="11.25" x14ac:dyDescent="0.2">
      <c r="B2394" s="151"/>
      <c r="D2394" s="152" t="s">
        <v>384</v>
      </c>
      <c r="E2394" s="153" t="s">
        <v>1</v>
      </c>
      <c r="F2394" s="154" t="s">
        <v>970</v>
      </c>
      <c r="H2394" s="155">
        <v>80</v>
      </c>
      <c r="I2394" s="156"/>
      <c r="L2394" s="151"/>
      <c r="M2394" s="157"/>
      <c r="T2394" s="158"/>
      <c r="AT2394" s="153" t="s">
        <v>384</v>
      </c>
      <c r="AU2394" s="153" t="s">
        <v>83</v>
      </c>
      <c r="AV2394" s="12" t="s">
        <v>85</v>
      </c>
      <c r="AW2394" s="12" t="s">
        <v>32</v>
      </c>
      <c r="AX2394" s="12" t="s">
        <v>76</v>
      </c>
      <c r="AY2394" s="153" t="s">
        <v>375</v>
      </c>
    </row>
    <row r="2395" spans="2:65" s="12" customFormat="1" ht="11.25" x14ac:dyDescent="0.2">
      <c r="B2395" s="151"/>
      <c r="D2395" s="152" t="s">
        <v>384</v>
      </c>
      <c r="E2395" s="153" t="s">
        <v>1</v>
      </c>
      <c r="F2395" s="154" t="s">
        <v>577</v>
      </c>
      <c r="H2395" s="155">
        <v>30</v>
      </c>
      <c r="I2395" s="156"/>
      <c r="L2395" s="151"/>
      <c r="M2395" s="157"/>
      <c r="T2395" s="158"/>
      <c r="AT2395" s="153" t="s">
        <v>384</v>
      </c>
      <c r="AU2395" s="153" t="s">
        <v>83</v>
      </c>
      <c r="AV2395" s="12" t="s">
        <v>85</v>
      </c>
      <c r="AW2395" s="12" t="s">
        <v>32</v>
      </c>
      <c r="AX2395" s="12" t="s">
        <v>76</v>
      </c>
      <c r="AY2395" s="153" t="s">
        <v>375</v>
      </c>
    </row>
    <row r="2396" spans="2:65" s="12" customFormat="1" ht="11.25" x14ac:dyDescent="0.2">
      <c r="B2396" s="151"/>
      <c r="D2396" s="152" t="s">
        <v>384</v>
      </c>
      <c r="E2396" s="153" t="s">
        <v>1</v>
      </c>
      <c r="F2396" s="154" t="s">
        <v>529</v>
      </c>
      <c r="H2396" s="155">
        <v>20</v>
      </c>
      <c r="I2396" s="156"/>
      <c r="L2396" s="151"/>
      <c r="M2396" s="157"/>
      <c r="T2396" s="158"/>
      <c r="AT2396" s="153" t="s">
        <v>384</v>
      </c>
      <c r="AU2396" s="153" t="s">
        <v>83</v>
      </c>
      <c r="AV2396" s="12" t="s">
        <v>85</v>
      </c>
      <c r="AW2396" s="12" t="s">
        <v>32</v>
      </c>
      <c r="AX2396" s="12" t="s">
        <v>76</v>
      </c>
      <c r="AY2396" s="153" t="s">
        <v>375</v>
      </c>
    </row>
    <row r="2397" spans="2:65" s="12" customFormat="1" ht="11.25" x14ac:dyDescent="0.2">
      <c r="B2397" s="151"/>
      <c r="D2397" s="152" t="s">
        <v>384</v>
      </c>
      <c r="E2397" s="153" t="s">
        <v>1</v>
      </c>
      <c r="F2397" s="154" t="s">
        <v>435</v>
      </c>
      <c r="H2397" s="155">
        <v>10</v>
      </c>
      <c r="I2397" s="156"/>
      <c r="L2397" s="151"/>
      <c r="M2397" s="157"/>
      <c r="T2397" s="158"/>
      <c r="AT2397" s="153" t="s">
        <v>384</v>
      </c>
      <c r="AU2397" s="153" t="s">
        <v>83</v>
      </c>
      <c r="AV2397" s="12" t="s">
        <v>85</v>
      </c>
      <c r="AW2397" s="12" t="s">
        <v>32</v>
      </c>
      <c r="AX2397" s="12" t="s">
        <v>76</v>
      </c>
      <c r="AY2397" s="153" t="s">
        <v>375</v>
      </c>
    </row>
    <row r="2398" spans="2:65" s="12" customFormat="1" ht="11.25" x14ac:dyDescent="0.2">
      <c r="B2398" s="151"/>
      <c r="D2398" s="152" t="s">
        <v>384</v>
      </c>
      <c r="E2398" s="153" t="s">
        <v>1</v>
      </c>
      <c r="F2398" s="154" t="s">
        <v>713</v>
      </c>
      <c r="H2398" s="155">
        <v>50</v>
      </c>
      <c r="I2398" s="156"/>
      <c r="L2398" s="151"/>
      <c r="M2398" s="157"/>
      <c r="T2398" s="158"/>
      <c r="AT2398" s="153" t="s">
        <v>384</v>
      </c>
      <c r="AU2398" s="153" t="s">
        <v>83</v>
      </c>
      <c r="AV2398" s="12" t="s">
        <v>85</v>
      </c>
      <c r="AW2398" s="12" t="s">
        <v>32</v>
      </c>
      <c r="AX2398" s="12" t="s">
        <v>76</v>
      </c>
      <c r="AY2398" s="153" t="s">
        <v>375</v>
      </c>
    </row>
    <row r="2399" spans="2:65" s="13" customFormat="1" ht="11.25" x14ac:dyDescent="0.2">
      <c r="B2399" s="159"/>
      <c r="D2399" s="152" t="s">
        <v>384</v>
      </c>
      <c r="E2399" s="160" t="s">
        <v>1</v>
      </c>
      <c r="F2399" s="161" t="s">
        <v>387</v>
      </c>
      <c r="H2399" s="162">
        <v>270</v>
      </c>
      <c r="I2399" s="163"/>
      <c r="L2399" s="159"/>
      <c r="M2399" s="164"/>
      <c r="T2399" s="165"/>
      <c r="AT2399" s="160" t="s">
        <v>384</v>
      </c>
      <c r="AU2399" s="160" t="s">
        <v>83</v>
      </c>
      <c r="AV2399" s="13" t="s">
        <v>382</v>
      </c>
      <c r="AW2399" s="13" t="s">
        <v>32</v>
      </c>
      <c r="AX2399" s="13" t="s">
        <v>83</v>
      </c>
      <c r="AY2399" s="160" t="s">
        <v>375</v>
      </c>
    </row>
    <row r="2400" spans="2:65" s="14" customFormat="1" ht="11.25" x14ac:dyDescent="0.2">
      <c r="B2400" s="166"/>
      <c r="D2400" s="152" t="s">
        <v>384</v>
      </c>
      <c r="E2400" s="167" t="s">
        <v>1</v>
      </c>
      <c r="F2400" s="168" t="s">
        <v>6189</v>
      </c>
      <c r="H2400" s="167" t="s">
        <v>1</v>
      </c>
      <c r="I2400" s="169"/>
      <c r="L2400" s="166"/>
      <c r="M2400" s="170"/>
      <c r="T2400" s="171"/>
      <c r="AT2400" s="167" t="s">
        <v>384</v>
      </c>
      <c r="AU2400" s="167" t="s">
        <v>83</v>
      </c>
      <c r="AV2400" s="14" t="s">
        <v>83</v>
      </c>
      <c r="AW2400" s="14" t="s">
        <v>32</v>
      </c>
      <c r="AX2400" s="14" t="s">
        <v>76</v>
      </c>
      <c r="AY2400" s="167" t="s">
        <v>375</v>
      </c>
    </row>
    <row r="2401" spans="2:65" s="1" customFormat="1" ht="24.2" customHeight="1" x14ac:dyDescent="0.2">
      <c r="B2401" s="32"/>
      <c r="C2401" s="179" t="s">
        <v>3705</v>
      </c>
      <c r="D2401" s="179" t="s">
        <v>657</v>
      </c>
      <c r="E2401" s="180" t="s">
        <v>3730</v>
      </c>
      <c r="F2401" s="181" t="s">
        <v>3225</v>
      </c>
      <c r="G2401" s="182" t="s">
        <v>631</v>
      </c>
      <c r="H2401" s="183">
        <v>5</v>
      </c>
      <c r="I2401" s="184"/>
      <c r="J2401" s="185">
        <f>ROUND(I2401*H2401,2)</f>
        <v>0</v>
      </c>
      <c r="K2401" s="181" t="s">
        <v>381</v>
      </c>
      <c r="L2401" s="186"/>
      <c r="M2401" s="187" t="s">
        <v>1</v>
      </c>
      <c r="N2401" s="188" t="s">
        <v>41</v>
      </c>
      <c r="P2401" s="147">
        <f>O2401*H2401</f>
        <v>0</v>
      </c>
      <c r="Q2401" s="147">
        <v>0</v>
      </c>
      <c r="R2401" s="147">
        <f>Q2401*H2401</f>
        <v>0</v>
      </c>
      <c r="S2401" s="147">
        <v>0</v>
      </c>
      <c r="T2401" s="148">
        <f>S2401*H2401</f>
        <v>0</v>
      </c>
      <c r="AR2401" s="149" t="s">
        <v>424</v>
      </c>
      <c r="AT2401" s="149" t="s">
        <v>657</v>
      </c>
      <c r="AU2401" s="149" t="s">
        <v>83</v>
      </c>
      <c r="AY2401" s="17" t="s">
        <v>375</v>
      </c>
      <c r="BE2401" s="150">
        <f>IF(N2401="základní",J2401,0)</f>
        <v>0</v>
      </c>
      <c r="BF2401" s="150">
        <f>IF(N2401="snížená",J2401,0)</f>
        <v>0</v>
      </c>
      <c r="BG2401" s="150">
        <f>IF(N2401="zákl. přenesená",J2401,0)</f>
        <v>0</v>
      </c>
      <c r="BH2401" s="150">
        <f>IF(N2401="sníž. přenesená",J2401,0)</f>
        <v>0</v>
      </c>
      <c r="BI2401" s="150">
        <f>IF(N2401="nulová",J2401,0)</f>
        <v>0</v>
      </c>
      <c r="BJ2401" s="17" t="s">
        <v>83</v>
      </c>
      <c r="BK2401" s="150">
        <f>ROUND(I2401*H2401,2)</f>
        <v>0</v>
      </c>
      <c r="BL2401" s="17" t="s">
        <v>382</v>
      </c>
      <c r="BM2401" s="149" t="s">
        <v>6370</v>
      </c>
    </row>
    <row r="2402" spans="2:65" s="12" customFormat="1" ht="11.25" x14ac:dyDescent="0.2">
      <c r="B2402" s="151"/>
      <c r="D2402" s="152" t="s">
        <v>384</v>
      </c>
      <c r="E2402" s="153" t="s">
        <v>1</v>
      </c>
      <c r="F2402" s="154" t="s">
        <v>83</v>
      </c>
      <c r="H2402" s="155">
        <v>1</v>
      </c>
      <c r="I2402" s="156"/>
      <c r="L2402" s="151"/>
      <c r="M2402" s="157"/>
      <c r="T2402" s="158"/>
      <c r="AT2402" s="153" t="s">
        <v>384</v>
      </c>
      <c r="AU2402" s="153" t="s">
        <v>83</v>
      </c>
      <c r="AV2402" s="12" t="s">
        <v>85</v>
      </c>
      <c r="AW2402" s="12" t="s">
        <v>32</v>
      </c>
      <c r="AX2402" s="12" t="s">
        <v>76</v>
      </c>
      <c r="AY2402" s="153" t="s">
        <v>375</v>
      </c>
    </row>
    <row r="2403" spans="2:65" s="12" customFormat="1" ht="11.25" x14ac:dyDescent="0.2">
      <c r="B2403" s="151"/>
      <c r="D2403" s="152" t="s">
        <v>384</v>
      </c>
      <c r="E2403" s="153" t="s">
        <v>1</v>
      </c>
      <c r="F2403" s="154" t="s">
        <v>83</v>
      </c>
      <c r="H2403" s="155">
        <v>1</v>
      </c>
      <c r="I2403" s="156"/>
      <c r="L2403" s="151"/>
      <c r="M2403" s="157"/>
      <c r="T2403" s="158"/>
      <c r="AT2403" s="153" t="s">
        <v>384</v>
      </c>
      <c r="AU2403" s="153" t="s">
        <v>83</v>
      </c>
      <c r="AV2403" s="12" t="s">
        <v>85</v>
      </c>
      <c r="AW2403" s="12" t="s">
        <v>32</v>
      </c>
      <c r="AX2403" s="12" t="s">
        <v>76</v>
      </c>
      <c r="AY2403" s="153" t="s">
        <v>375</v>
      </c>
    </row>
    <row r="2404" spans="2:65" s="12" customFormat="1" ht="11.25" x14ac:dyDescent="0.2">
      <c r="B2404" s="151"/>
      <c r="D2404" s="152" t="s">
        <v>384</v>
      </c>
      <c r="E2404" s="153" t="s">
        <v>1</v>
      </c>
      <c r="F2404" s="154" t="s">
        <v>83</v>
      </c>
      <c r="H2404" s="155">
        <v>1</v>
      </c>
      <c r="I2404" s="156"/>
      <c r="L2404" s="151"/>
      <c r="M2404" s="157"/>
      <c r="T2404" s="158"/>
      <c r="AT2404" s="153" t="s">
        <v>384</v>
      </c>
      <c r="AU2404" s="153" t="s">
        <v>83</v>
      </c>
      <c r="AV2404" s="12" t="s">
        <v>85</v>
      </c>
      <c r="AW2404" s="12" t="s">
        <v>32</v>
      </c>
      <c r="AX2404" s="12" t="s">
        <v>76</v>
      </c>
      <c r="AY2404" s="153" t="s">
        <v>375</v>
      </c>
    </row>
    <row r="2405" spans="2:65" s="12" customFormat="1" ht="11.25" x14ac:dyDescent="0.2">
      <c r="B2405" s="151"/>
      <c r="D2405" s="152" t="s">
        <v>384</v>
      </c>
      <c r="E2405" s="153" t="s">
        <v>1</v>
      </c>
      <c r="F2405" s="154" t="s">
        <v>83</v>
      </c>
      <c r="H2405" s="155">
        <v>1</v>
      </c>
      <c r="I2405" s="156"/>
      <c r="L2405" s="151"/>
      <c r="M2405" s="157"/>
      <c r="T2405" s="158"/>
      <c r="AT2405" s="153" t="s">
        <v>384</v>
      </c>
      <c r="AU2405" s="153" t="s">
        <v>83</v>
      </c>
      <c r="AV2405" s="12" t="s">
        <v>85</v>
      </c>
      <c r="AW2405" s="12" t="s">
        <v>32</v>
      </c>
      <c r="AX2405" s="12" t="s">
        <v>76</v>
      </c>
      <c r="AY2405" s="153" t="s">
        <v>375</v>
      </c>
    </row>
    <row r="2406" spans="2:65" s="12" customFormat="1" ht="11.25" x14ac:dyDescent="0.2">
      <c r="B2406" s="151"/>
      <c r="D2406" s="152" t="s">
        <v>384</v>
      </c>
      <c r="E2406" s="153" t="s">
        <v>1</v>
      </c>
      <c r="F2406" s="154" t="s">
        <v>83</v>
      </c>
      <c r="H2406" s="155">
        <v>1</v>
      </c>
      <c r="I2406" s="156"/>
      <c r="L2406" s="151"/>
      <c r="M2406" s="157"/>
      <c r="T2406" s="158"/>
      <c r="AT2406" s="153" t="s">
        <v>384</v>
      </c>
      <c r="AU2406" s="153" t="s">
        <v>83</v>
      </c>
      <c r="AV2406" s="12" t="s">
        <v>85</v>
      </c>
      <c r="AW2406" s="12" t="s">
        <v>32</v>
      </c>
      <c r="AX2406" s="12" t="s">
        <v>76</v>
      </c>
      <c r="AY2406" s="153" t="s">
        <v>375</v>
      </c>
    </row>
    <row r="2407" spans="2:65" s="13" customFormat="1" ht="11.25" x14ac:dyDescent="0.2">
      <c r="B2407" s="159"/>
      <c r="D2407" s="152" t="s">
        <v>384</v>
      </c>
      <c r="E2407" s="160" t="s">
        <v>1</v>
      </c>
      <c r="F2407" s="161" t="s">
        <v>387</v>
      </c>
      <c r="H2407" s="162">
        <v>5</v>
      </c>
      <c r="I2407" s="163"/>
      <c r="L2407" s="159"/>
      <c r="M2407" s="164"/>
      <c r="T2407" s="165"/>
      <c r="AT2407" s="160" t="s">
        <v>384</v>
      </c>
      <c r="AU2407" s="160" t="s">
        <v>83</v>
      </c>
      <c r="AV2407" s="13" t="s">
        <v>382</v>
      </c>
      <c r="AW2407" s="13" t="s">
        <v>32</v>
      </c>
      <c r="AX2407" s="13" t="s">
        <v>83</v>
      </c>
      <c r="AY2407" s="160" t="s">
        <v>375</v>
      </c>
    </row>
    <row r="2408" spans="2:65" s="14" customFormat="1" ht="11.25" x14ac:dyDescent="0.2">
      <c r="B2408" s="166"/>
      <c r="D2408" s="152" t="s">
        <v>384</v>
      </c>
      <c r="E2408" s="167" t="s">
        <v>1</v>
      </c>
      <c r="F2408" s="168" t="s">
        <v>3301</v>
      </c>
      <c r="H2408" s="167" t="s">
        <v>1</v>
      </c>
      <c r="I2408" s="169"/>
      <c r="L2408" s="166"/>
      <c r="M2408" s="170"/>
      <c r="T2408" s="171"/>
      <c r="AT2408" s="167" t="s">
        <v>384</v>
      </c>
      <c r="AU2408" s="167" t="s">
        <v>83</v>
      </c>
      <c r="AV2408" s="14" t="s">
        <v>83</v>
      </c>
      <c r="AW2408" s="14" t="s">
        <v>32</v>
      </c>
      <c r="AX2408" s="14" t="s">
        <v>76</v>
      </c>
      <c r="AY2408" s="167" t="s">
        <v>375</v>
      </c>
    </row>
    <row r="2409" spans="2:65" s="1" customFormat="1" ht="16.5" customHeight="1" x14ac:dyDescent="0.2">
      <c r="B2409" s="32"/>
      <c r="C2409" s="179" t="s">
        <v>3709</v>
      </c>
      <c r="D2409" s="179" t="s">
        <v>657</v>
      </c>
      <c r="E2409" s="180" t="s">
        <v>3737</v>
      </c>
      <c r="F2409" s="181" t="s">
        <v>3738</v>
      </c>
      <c r="G2409" s="182" t="s">
        <v>631</v>
      </c>
      <c r="H2409" s="183">
        <v>5</v>
      </c>
      <c r="I2409" s="184"/>
      <c r="J2409" s="185">
        <f>ROUND(I2409*H2409,2)</f>
        <v>0</v>
      </c>
      <c r="K2409" s="181" t="s">
        <v>381</v>
      </c>
      <c r="L2409" s="186"/>
      <c r="M2409" s="187" t="s">
        <v>1</v>
      </c>
      <c r="N2409" s="188" t="s">
        <v>41</v>
      </c>
      <c r="P2409" s="147">
        <f>O2409*H2409</f>
        <v>0</v>
      </c>
      <c r="Q2409" s="147">
        <v>0</v>
      </c>
      <c r="R2409" s="147">
        <f>Q2409*H2409</f>
        <v>0</v>
      </c>
      <c r="S2409" s="147">
        <v>0</v>
      </c>
      <c r="T2409" s="148">
        <f>S2409*H2409</f>
        <v>0</v>
      </c>
      <c r="AR2409" s="149" t="s">
        <v>424</v>
      </c>
      <c r="AT2409" s="149" t="s">
        <v>657</v>
      </c>
      <c r="AU2409" s="149" t="s">
        <v>83</v>
      </c>
      <c r="AY2409" s="17" t="s">
        <v>375</v>
      </c>
      <c r="BE2409" s="150">
        <f>IF(N2409="základní",J2409,0)</f>
        <v>0</v>
      </c>
      <c r="BF2409" s="150">
        <f>IF(N2409="snížená",J2409,0)</f>
        <v>0</v>
      </c>
      <c r="BG2409" s="150">
        <f>IF(N2409="zákl. přenesená",J2409,0)</f>
        <v>0</v>
      </c>
      <c r="BH2409" s="150">
        <f>IF(N2409="sníž. přenesená",J2409,0)</f>
        <v>0</v>
      </c>
      <c r="BI2409" s="150">
        <f>IF(N2409="nulová",J2409,0)</f>
        <v>0</v>
      </c>
      <c r="BJ2409" s="17" t="s">
        <v>83</v>
      </c>
      <c r="BK2409" s="150">
        <f>ROUND(I2409*H2409,2)</f>
        <v>0</v>
      </c>
      <c r="BL2409" s="17" t="s">
        <v>382</v>
      </c>
      <c r="BM2409" s="149" t="s">
        <v>6371</v>
      </c>
    </row>
    <row r="2410" spans="2:65" s="12" customFormat="1" ht="11.25" x14ac:dyDescent="0.2">
      <c r="B2410" s="151"/>
      <c r="D2410" s="152" t="s">
        <v>384</v>
      </c>
      <c r="E2410" s="153" t="s">
        <v>1</v>
      </c>
      <c r="F2410" s="154" t="s">
        <v>85</v>
      </c>
      <c r="H2410" s="155">
        <v>2</v>
      </c>
      <c r="I2410" s="156"/>
      <c r="L2410" s="151"/>
      <c r="M2410" s="157"/>
      <c r="T2410" s="158"/>
      <c r="AT2410" s="153" t="s">
        <v>384</v>
      </c>
      <c r="AU2410" s="153" t="s">
        <v>83</v>
      </c>
      <c r="AV2410" s="12" t="s">
        <v>85</v>
      </c>
      <c r="AW2410" s="12" t="s">
        <v>32</v>
      </c>
      <c r="AX2410" s="12" t="s">
        <v>76</v>
      </c>
      <c r="AY2410" s="153" t="s">
        <v>375</v>
      </c>
    </row>
    <row r="2411" spans="2:65" s="12" customFormat="1" ht="11.25" x14ac:dyDescent="0.2">
      <c r="B2411" s="151"/>
      <c r="D2411" s="152" t="s">
        <v>384</v>
      </c>
      <c r="E2411" s="153" t="s">
        <v>1</v>
      </c>
      <c r="F2411" s="154" t="s">
        <v>85</v>
      </c>
      <c r="H2411" s="155">
        <v>2</v>
      </c>
      <c r="I2411" s="156"/>
      <c r="L2411" s="151"/>
      <c r="M2411" s="157"/>
      <c r="T2411" s="158"/>
      <c r="AT2411" s="153" t="s">
        <v>384</v>
      </c>
      <c r="AU2411" s="153" t="s">
        <v>83</v>
      </c>
      <c r="AV2411" s="12" t="s">
        <v>85</v>
      </c>
      <c r="AW2411" s="12" t="s">
        <v>32</v>
      </c>
      <c r="AX2411" s="12" t="s">
        <v>76</v>
      </c>
      <c r="AY2411" s="153" t="s">
        <v>375</v>
      </c>
    </row>
    <row r="2412" spans="2:65" s="12" customFormat="1" ht="11.25" x14ac:dyDescent="0.2">
      <c r="B2412" s="151"/>
      <c r="D2412" s="152" t="s">
        <v>384</v>
      </c>
      <c r="E2412" s="153" t="s">
        <v>1</v>
      </c>
      <c r="F2412" s="154" t="s">
        <v>83</v>
      </c>
      <c r="H2412" s="155">
        <v>1</v>
      </c>
      <c r="I2412" s="156"/>
      <c r="L2412" s="151"/>
      <c r="M2412" s="157"/>
      <c r="T2412" s="158"/>
      <c r="AT2412" s="153" t="s">
        <v>384</v>
      </c>
      <c r="AU2412" s="153" t="s">
        <v>83</v>
      </c>
      <c r="AV2412" s="12" t="s">
        <v>85</v>
      </c>
      <c r="AW2412" s="12" t="s">
        <v>32</v>
      </c>
      <c r="AX2412" s="12" t="s">
        <v>76</v>
      </c>
      <c r="AY2412" s="153" t="s">
        <v>375</v>
      </c>
    </row>
    <row r="2413" spans="2:65" s="13" customFormat="1" ht="11.25" x14ac:dyDescent="0.2">
      <c r="B2413" s="159"/>
      <c r="D2413" s="152" t="s">
        <v>384</v>
      </c>
      <c r="E2413" s="160" t="s">
        <v>1</v>
      </c>
      <c r="F2413" s="161" t="s">
        <v>387</v>
      </c>
      <c r="H2413" s="162">
        <v>5</v>
      </c>
      <c r="I2413" s="163"/>
      <c r="L2413" s="159"/>
      <c r="M2413" s="164"/>
      <c r="T2413" s="165"/>
      <c r="AT2413" s="160" t="s">
        <v>384</v>
      </c>
      <c r="AU2413" s="160" t="s">
        <v>83</v>
      </c>
      <c r="AV2413" s="13" t="s">
        <v>382</v>
      </c>
      <c r="AW2413" s="13" t="s">
        <v>32</v>
      </c>
      <c r="AX2413" s="13" t="s">
        <v>83</v>
      </c>
      <c r="AY2413" s="160" t="s">
        <v>375</v>
      </c>
    </row>
    <row r="2414" spans="2:65" s="14" customFormat="1" ht="11.25" x14ac:dyDescent="0.2">
      <c r="B2414" s="166"/>
      <c r="D2414" s="152" t="s">
        <v>384</v>
      </c>
      <c r="E2414" s="167" t="s">
        <v>1</v>
      </c>
      <c r="F2414" s="168" t="s">
        <v>6189</v>
      </c>
      <c r="H2414" s="167" t="s">
        <v>1</v>
      </c>
      <c r="I2414" s="169"/>
      <c r="L2414" s="166"/>
      <c r="M2414" s="170"/>
      <c r="T2414" s="171"/>
      <c r="AT2414" s="167" t="s">
        <v>384</v>
      </c>
      <c r="AU2414" s="167" t="s">
        <v>83</v>
      </c>
      <c r="AV2414" s="14" t="s">
        <v>83</v>
      </c>
      <c r="AW2414" s="14" t="s">
        <v>32</v>
      </c>
      <c r="AX2414" s="14" t="s">
        <v>76</v>
      </c>
      <c r="AY2414" s="167" t="s">
        <v>375</v>
      </c>
    </row>
    <row r="2415" spans="2:65" s="1" customFormat="1" ht="24.2" customHeight="1" x14ac:dyDescent="0.2">
      <c r="B2415" s="32"/>
      <c r="C2415" s="179" t="s">
        <v>3713</v>
      </c>
      <c r="D2415" s="179" t="s">
        <v>657</v>
      </c>
      <c r="E2415" s="180" t="s">
        <v>3741</v>
      </c>
      <c r="F2415" s="181" t="s">
        <v>3742</v>
      </c>
      <c r="G2415" s="182" t="s">
        <v>631</v>
      </c>
      <c r="H2415" s="183">
        <v>55</v>
      </c>
      <c r="I2415" s="184"/>
      <c r="J2415" s="185">
        <f>ROUND(I2415*H2415,2)</f>
        <v>0</v>
      </c>
      <c r="K2415" s="181" t="s">
        <v>381</v>
      </c>
      <c r="L2415" s="186"/>
      <c r="M2415" s="187" t="s">
        <v>1</v>
      </c>
      <c r="N2415" s="188" t="s">
        <v>41</v>
      </c>
      <c r="P2415" s="147">
        <f>O2415*H2415</f>
        <v>0</v>
      </c>
      <c r="Q2415" s="147">
        <v>0</v>
      </c>
      <c r="R2415" s="147">
        <f>Q2415*H2415</f>
        <v>0</v>
      </c>
      <c r="S2415" s="147">
        <v>0</v>
      </c>
      <c r="T2415" s="148">
        <f>S2415*H2415</f>
        <v>0</v>
      </c>
      <c r="AR2415" s="149" t="s">
        <v>424</v>
      </c>
      <c r="AT2415" s="149" t="s">
        <v>657</v>
      </c>
      <c r="AU2415" s="149" t="s">
        <v>83</v>
      </c>
      <c r="AY2415" s="17" t="s">
        <v>375</v>
      </c>
      <c r="BE2415" s="150">
        <f>IF(N2415="základní",J2415,0)</f>
        <v>0</v>
      </c>
      <c r="BF2415" s="150">
        <f>IF(N2415="snížená",J2415,0)</f>
        <v>0</v>
      </c>
      <c r="BG2415" s="150">
        <f>IF(N2415="zákl. přenesená",J2415,0)</f>
        <v>0</v>
      </c>
      <c r="BH2415" s="150">
        <f>IF(N2415="sníž. přenesená",J2415,0)</f>
        <v>0</v>
      </c>
      <c r="BI2415" s="150">
        <f>IF(N2415="nulová",J2415,0)</f>
        <v>0</v>
      </c>
      <c r="BJ2415" s="17" t="s">
        <v>83</v>
      </c>
      <c r="BK2415" s="150">
        <f>ROUND(I2415*H2415,2)</f>
        <v>0</v>
      </c>
      <c r="BL2415" s="17" t="s">
        <v>382</v>
      </c>
      <c r="BM2415" s="149" t="s">
        <v>6372</v>
      </c>
    </row>
    <row r="2416" spans="2:65" s="12" customFormat="1" ht="11.25" x14ac:dyDescent="0.2">
      <c r="B2416" s="151"/>
      <c r="D2416" s="152" t="s">
        <v>384</v>
      </c>
      <c r="E2416" s="153" t="s">
        <v>1</v>
      </c>
      <c r="F2416" s="154" t="s">
        <v>404</v>
      </c>
      <c r="H2416" s="155">
        <v>5</v>
      </c>
      <c r="I2416" s="156"/>
      <c r="L2416" s="151"/>
      <c r="M2416" s="157"/>
      <c r="T2416" s="158"/>
      <c r="AT2416" s="153" t="s">
        <v>384</v>
      </c>
      <c r="AU2416" s="153" t="s">
        <v>83</v>
      </c>
      <c r="AV2416" s="12" t="s">
        <v>85</v>
      </c>
      <c r="AW2416" s="12" t="s">
        <v>32</v>
      </c>
      <c r="AX2416" s="12" t="s">
        <v>76</v>
      </c>
      <c r="AY2416" s="153" t="s">
        <v>375</v>
      </c>
    </row>
    <row r="2417" spans="2:65" s="12" customFormat="1" ht="11.25" x14ac:dyDescent="0.2">
      <c r="B2417" s="151"/>
      <c r="D2417" s="152" t="s">
        <v>384</v>
      </c>
      <c r="E2417" s="153" t="s">
        <v>1</v>
      </c>
      <c r="F2417" s="154" t="s">
        <v>413</v>
      </c>
      <c r="H2417" s="155">
        <v>6</v>
      </c>
      <c r="I2417" s="156"/>
      <c r="L2417" s="151"/>
      <c r="M2417" s="157"/>
      <c r="T2417" s="158"/>
      <c r="AT2417" s="153" t="s">
        <v>384</v>
      </c>
      <c r="AU2417" s="153" t="s">
        <v>83</v>
      </c>
      <c r="AV2417" s="12" t="s">
        <v>85</v>
      </c>
      <c r="AW2417" s="12" t="s">
        <v>32</v>
      </c>
      <c r="AX2417" s="12" t="s">
        <v>76</v>
      </c>
      <c r="AY2417" s="153" t="s">
        <v>375</v>
      </c>
    </row>
    <row r="2418" spans="2:65" s="12" customFormat="1" ht="11.25" x14ac:dyDescent="0.2">
      <c r="B2418" s="151"/>
      <c r="D2418" s="152" t="s">
        <v>384</v>
      </c>
      <c r="E2418" s="153" t="s">
        <v>1</v>
      </c>
      <c r="F2418" s="154" t="s">
        <v>473</v>
      </c>
      <c r="H2418" s="155">
        <v>14</v>
      </c>
      <c r="I2418" s="156"/>
      <c r="L2418" s="151"/>
      <c r="M2418" s="157"/>
      <c r="T2418" s="158"/>
      <c r="AT2418" s="153" t="s">
        <v>384</v>
      </c>
      <c r="AU2418" s="153" t="s">
        <v>83</v>
      </c>
      <c r="AV2418" s="12" t="s">
        <v>85</v>
      </c>
      <c r="AW2418" s="12" t="s">
        <v>32</v>
      </c>
      <c r="AX2418" s="12" t="s">
        <v>76</v>
      </c>
      <c r="AY2418" s="153" t="s">
        <v>375</v>
      </c>
    </row>
    <row r="2419" spans="2:65" s="12" customFormat="1" ht="11.25" x14ac:dyDescent="0.2">
      <c r="B2419" s="151"/>
      <c r="D2419" s="152" t="s">
        <v>384</v>
      </c>
      <c r="E2419" s="153" t="s">
        <v>1</v>
      </c>
      <c r="F2419" s="154" t="s">
        <v>467</v>
      </c>
      <c r="H2419" s="155">
        <v>13</v>
      </c>
      <c r="I2419" s="156"/>
      <c r="L2419" s="151"/>
      <c r="M2419" s="157"/>
      <c r="T2419" s="158"/>
      <c r="AT2419" s="153" t="s">
        <v>384</v>
      </c>
      <c r="AU2419" s="153" t="s">
        <v>83</v>
      </c>
      <c r="AV2419" s="12" t="s">
        <v>85</v>
      </c>
      <c r="AW2419" s="12" t="s">
        <v>32</v>
      </c>
      <c r="AX2419" s="12" t="s">
        <v>76</v>
      </c>
      <c r="AY2419" s="153" t="s">
        <v>375</v>
      </c>
    </row>
    <row r="2420" spans="2:65" s="12" customFormat="1" ht="11.25" x14ac:dyDescent="0.2">
      <c r="B2420" s="151"/>
      <c r="D2420" s="152" t="s">
        <v>384</v>
      </c>
      <c r="E2420" s="153" t="s">
        <v>1</v>
      </c>
      <c r="F2420" s="154" t="s">
        <v>404</v>
      </c>
      <c r="H2420" s="155">
        <v>5</v>
      </c>
      <c r="I2420" s="156"/>
      <c r="L2420" s="151"/>
      <c r="M2420" s="157"/>
      <c r="T2420" s="158"/>
      <c r="AT2420" s="153" t="s">
        <v>384</v>
      </c>
      <c r="AU2420" s="153" t="s">
        <v>83</v>
      </c>
      <c r="AV2420" s="12" t="s">
        <v>85</v>
      </c>
      <c r="AW2420" s="12" t="s">
        <v>32</v>
      </c>
      <c r="AX2420" s="12" t="s">
        <v>76</v>
      </c>
      <c r="AY2420" s="153" t="s">
        <v>375</v>
      </c>
    </row>
    <row r="2421" spans="2:65" s="12" customFormat="1" ht="11.25" x14ac:dyDescent="0.2">
      <c r="B2421" s="151"/>
      <c r="D2421" s="152" t="s">
        <v>384</v>
      </c>
      <c r="E2421" s="153" t="s">
        <v>1</v>
      </c>
      <c r="F2421" s="154" t="s">
        <v>382</v>
      </c>
      <c r="H2421" s="155">
        <v>4</v>
      </c>
      <c r="I2421" s="156"/>
      <c r="L2421" s="151"/>
      <c r="M2421" s="157"/>
      <c r="T2421" s="158"/>
      <c r="AT2421" s="153" t="s">
        <v>384</v>
      </c>
      <c r="AU2421" s="153" t="s">
        <v>83</v>
      </c>
      <c r="AV2421" s="12" t="s">
        <v>85</v>
      </c>
      <c r="AW2421" s="12" t="s">
        <v>32</v>
      </c>
      <c r="AX2421" s="12" t="s">
        <v>76</v>
      </c>
      <c r="AY2421" s="153" t="s">
        <v>375</v>
      </c>
    </row>
    <row r="2422" spans="2:65" s="12" customFormat="1" ht="11.25" x14ac:dyDescent="0.2">
      <c r="B2422" s="151"/>
      <c r="D2422" s="152" t="s">
        <v>384</v>
      </c>
      <c r="E2422" s="153" t="s">
        <v>1</v>
      </c>
      <c r="F2422" s="154" t="s">
        <v>424</v>
      </c>
      <c r="H2422" s="155">
        <v>8</v>
      </c>
      <c r="I2422" s="156"/>
      <c r="L2422" s="151"/>
      <c r="M2422" s="157"/>
      <c r="T2422" s="158"/>
      <c r="AT2422" s="153" t="s">
        <v>384</v>
      </c>
      <c r="AU2422" s="153" t="s">
        <v>83</v>
      </c>
      <c r="AV2422" s="12" t="s">
        <v>85</v>
      </c>
      <c r="AW2422" s="12" t="s">
        <v>32</v>
      </c>
      <c r="AX2422" s="12" t="s">
        <v>76</v>
      </c>
      <c r="AY2422" s="153" t="s">
        <v>375</v>
      </c>
    </row>
    <row r="2423" spans="2:65" s="12" customFormat="1" ht="11.25" x14ac:dyDescent="0.2">
      <c r="B2423" s="151"/>
      <c r="D2423" s="152" t="s">
        <v>384</v>
      </c>
      <c r="E2423" s="153" t="s">
        <v>1</v>
      </c>
      <c r="F2423" s="154" t="s">
        <v>473</v>
      </c>
      <c r="H2423" s="155">
        <v>14</v>
      </c>
      <c r="I2423" s="156"/>
      <c r="L2423" s="151"/>
      <c r="M2423" s="157"/>
      <c r="T2423" s="158"/>
      <c r="AT2423" s="153" t="s">
        <v>384</v>
      </c>
      <c r="AU2423" s="153" t="s">
        <v>83</v>
      </c>
      <c r="AV2423" s="12" t="s">
        <v>85</v>
      </c>
      <c r="AW2423" s="12" t="s">
        <v>32</v>
      </c>
      <c r="AX2423" s="12" t="s">
        <v>76</v>
      </c>
      <c r="AY2423" s="153" t="s">
        <v>375</v>
      </c>
    </row>
    <row r="2424" spans="2:65" s="12" customFormat="1" ht="11.25" x14ac:dyDescent="0.2">
      <c r="B2424" s="151"/>
      <c r="D2424" s="152" t="s">
        <v>384</v>
      </c>
      <c r="E2424" s="153" t="s">
        <v>1</v>
      </c>
      <c r="F2424" s="154" t="s">
        <v>6123</v>
      </c>
      <c r="H2424" s="155">
        <v>-14</v>
      </c>
      <c r="I2424" s="156"/>
      <c r="L2424" s="151"/>
      <c r="M2424" s="157"/>
      <c r="T2424" s="158"/>
      <c r="AT2424" s="153" t="s">
        <v>384</v>
      </c>
      <c r="AU2424" s="153" t="s">
        <v>83</v>
      </c>
      <c r="AV2424" s="12" t="s">
        <v>85</v>
      </c>
      <c r="AW2424" s="12" t="s">
        <v>32</v>
      </c>
      <c r="AX2424" s="12" t="s">
        <v>76</v>
      </c>
      <c r="AY2424" s="153" t="s">
        <v>375</v>
      </c>
    </row>
    <row r="2425" spans="2:65" s="13" customFormat="1" ht="11.25" x14ac:dyDescent="0.2">
      <c r="B2425" s="159"/>
      <c r="D2425" s="152" t="s">
        <v>384</v>
      </c>
      <c r="E2425" s="160" t="s">
        <v>1</v>
      </c>
      <c r="F2425" s="161" t="s">
        <v>387</v>
      </c>
      <c r="H2425" s="162">
        <v>55</v>
      </c>
      <c r="I2425" s="163"/>
      <c r="L2425" s="159"/>
      <c r="M2425" s="164"/>
      <c r="T2425" s="165"/>
      <c r="AT2425" s="160" t="s">
        <v>384</v>
      </c>
      <c r="AU2425" s="160" t="s">
        <v>83</v>
      </c>
      <c r="AV2425" s="13" t="s">
        <v>382</v>
      </c>
      <c r="AW2425" s="13" t="s">
        <v>32</v>
      </c>
      <c r="AX2425" s="13" t="s">
        <v>83</v>
      </c>
      <c r="AY2425" s="160" t="s">
        <v>375</v>
      </c>
    </row>
    <row r="2426" spans="2:65" s="14" customFormat="1" ht="11.25" x14ac:dyDescent="0.2">
      <c r="B2426" s="166"/>
      <c r="D2426" s="152" t="s">
        <v>384</v>
      </c>
      <c r="E2426" s="167" t="s">
        <v>1</v>
      </c>
      <c r="F2426" s="168" t="s">
        <v>6189</v>
      </c>
      <c r="H2426" s="167" t="s">
        <v>1</v>
      </c>
      <c r="I2426" s="169"/>
      <c r="L2426" s="166"/>
      <c r="M2426" s="170"/>
      <c r="T2426" s="171"/>
      <c r="AT2426" s="167" t="s">
        <v>384</v>
      </c>
      <c r="AU2426" s="167" t="s">
        <v>83</v>
      </c>
      <c r="AV2426" s="14" t="s">
        <v>83</v>
      </c>
      <c r="AW2426" s="14" t="s">
        <v>32</v>
      </c>
      <c r="AX2426" s="14" t="s">
        <v>76</v>
      </c>
      <c r="AY2426" s="167" t="s">
        <v>375</v>
      </c>
    </row>
    <row r="2427" spans="2:65" s="1" customFormat="1" ht="16.5" customHeight="1" x14ac:dyDescent="0.2">
      <c r="B2427" s="32"/>
      <c r="C2427" s="179" t="s">
        <v>3717</v>
      </c>
      <c r="D2427" s="179" t="s">
        <v>657</v>
      </c>
      <c r="E2427" s="180" t="s">
        <v>3745</v>
      </c>
      <c r="F2427" s="181" t="s">
        <v>3746</v>
      </c>
      <c r="G2427" s="182" t="s">
        <v>631</v>
      </c>
      <c r="H2427" s="183">
        <v>69</v>
      </c>
      <c r="I2427" s="184"/>
      <c r="J2427" s="185">
        <f>ROUND(I2427*H2427,2)</f>
        <v>0</v>
      </c>
      <c r="K2427" s="181" t="s">
        <v>381</v>
      </c>
      <c r="L2427" s="186"/>
      <c r="M2427" s="187" t="s">
        <v>1</v>
      </c>
      <c r="N2427" s="188" t="s">
        <v>41</v>
      </c>
      <c r="P2427" s="147">
        <f>O2427*H2427</f>
        <v>0</v>
      </c>
      <c r="Q2427" s="147">
        <v>0</v>
      </c>
      <c r="R2427" s="147">
        <f>Q2427*H2427</f>
        <v>0</v>
      </c>
      <c r="S2427" s="147">
        <v>0</v>
      </c>
      <c r="T2427" s="148">
        <f>S2427*H2427</f>
        <v>0</v>
      </c>
      <c r="AR2427" s="149" t="s">
        <v>424</v>
      </c>
      <c r="AT2427" s="149" t="s">
        <v>657</v>
      </c>
      <c r="AU2427" s="149" t="s">
        <v>83</v>
      </c>
      <c r="AY2427" s="17" t="s">
        <v>375</v>
      </c>
      <c r="BE2427" s="150">
        <f>IF(N2427="základní",J2427,0)</f>
        <v>0</v>
      </c>
      <c r="BF2427" s="150">
        <f>IF(N2427="snížená",J2427,0)</f>
        <v>0</v>
      </c>
      <c r="BG2427" s="150">
        <f>IF(N2427="zákl. přenesená",J2427,0)</f>
        <v>0</v>
      </c>
      <c r="BH2427" s="150">
        <f>IF(N2427="sníž. přenesená",J2427,0)</f>
        <v>0</v>
      </c>
      <c r="BI2427" s="150">
        <f>IF(N2427="nulová",J2427,0)</f>
        <v>0</v>
      </c>
      <c r="BJ2427" s="17" t="s">
        <v>83</v>
      </c>
      <c r="BK2427" s="150">
        <f>ROUND(I2427*H2427,2)</f>
        <v>0</v>
      </c>
      <c r="BL2427" s="17" t="s">
        <v>382</v>
      </c>
      <c r="BM2427" s="149" t="s">
        <v>6373</v>
      </c>
    </row>
    <row r="2428" spans="2:65" s="12" customFormat="1" ht="11.25" x14ac:dyDescent="0.2">
      <c r="B2428" s="151"/>
      <c r="D2428" s="152" t="s">
        <v>384</v>
      </c>
      <c r="E2428" s="153" t="s">
        <v>1</v>
      </c>
      <c r="F2428" s="154" t="s">
        <v>418</v>
      </c>
      <c r="H2428" s="155">
        <v>7</v>
      </c>
      <c r="I2428" s="156"/>
      <c r="L2428" s="151"/>
      <c r="M2428" s="157"/>
      <c r="T2428" s="158"/>
      <c r="AT2428" s="153" t="s">
        <v>384</v>
      </c>
      <c r="AU2428" s="153" t="s">
        <v>83</v>
      </c>
      <c r="AV2428" s="12" t="s">
        <v>85</v>
      </c>
      <c r="AW2428" s="12" t="s">
        <v>32</v>
      </c>
      <c r="AX2428" s="12" t="s">
        <v>76</v>
      </c>
      <c r="AY2428" s="153" t="s">
        <v>375</v>
      </c>
    </row>
    <row r="2429" spans="2:65" s="12" customFormat="1" ht="11.25" x14ac:dyDescent="0.2">
      <c r="B2429" s="151"/>
      <c r="D2429" s="152" t="s">
        <v>384</v>
      </c>
      <c r="E2429" s="153" t="s">
        <v>1</v>
      </c>
      <c r="F2429" s="154" t="s">
        <v>424</v>
      </c>
      <c r="H2429" s="155">
        <v>8</v>
      </c>
      <c r="I2429" s="156"/>
      <c r="L2429" s="151"/>
      <c r="M2429" s="157"/>
      <c r="T2429" s="158"/>
      <c r="AT2429" s="153" t="s">
        <v>384</v>
      </c>
      <c r="AU2429" s="153" t="s">
        <v>83</v>
      </c>
      <c r="AV2429" s="12" t="s">
        <v>85</v>
      </c>
      <c r="AW2429" s="12" t="s">
        <v>32</v>
      </c>
      <c r="AX2429" s="12" t="s">
        <v>76</v>
      </c>
      <c r="AY2429" s="153" t="s">
        <v>375</v>
      </c>
    </row>
    <row r="2430" spans="2:65" s="12" customFormat="1" ht="11.25" x14ac:dyDescent="0.2">
      <c r="B2430" s="151"/>
      <c r="D2430" s="152" t="s">
        <v>384</v>
      </c>
      <c r="E2430" s="153" t="s">
        <v>1</v>
      </c>
      <c r="F2430" s="154" t="s">
        <v>428</v>
      </c>
      <c r="H2430" s="155">
        <v>9</v>
      </c>
      <c r="I2430" s="156"/>
      <c r="L2430" s="151"/>
      <c r="M2430" s="157"/>
      <c r="T2430" s="158"/>
      <c r="AT2430" s="153" t="s">
        <v>384</v>
      </c>
      <c r="AU2430" s="153" t="s">
        <v>83</v>
      </c>
      <c r="AV2430" s="12" t="s">
        <v>85</v>
      </c>
      <c r="AW2430" s="12" t="s">
        <v>32</v>
      </c>
      <c r="AX2430" s="12" t="s">
        <v>76</v>
      </c>
      <c r="AY2430" s="153" t="s">
        <v>375</v>
      </c>
    </row>
    <row r="2431" spans="2:65" s="12" customFormat="1" ht="11.25" x14ac:dyDescent="0.2">
      <c r="B2431" s="151"/>
      <c r="D2431" s="152" t="s">
        <v>384</v>
      </c>
      <c r="E2431" s="153" t="s">
        <v>1</v>
      </c>
      <c r="F2431" s="154" t="s">
        <v>435</v>
      </c>
      <c r="H2431" s="155">
        <v>10</v>
      </c>
      <c r="I2431" s="156"/>
      <c r="L2431" s="151"/>
      <c r="M2431" s="157"/>
      <c r="T2431" s="158"/>
      <c r="AT2431" s="153" t="s">
        <v>384</v>
      </c>
      <c r="AU2431" s="153" t="s">
        <v>83</v>
      </c>
      <c r="AV2431" s="12" t="s">
        <v>85</v>
      </c>
      <c r="AW2431" s="12" t="s">
        <v>32</v>
      </c>
      <c r="AX2431" s="12" t="s">
        <v>76</v>
      </c>
      <c r="AY2431" s="153" t="s">
        <v>375</v>
      </c>
    </row>
    <row r="2432" spans="2:65" s="12" customFormat="1" ht="11.25" x14ac:dyDescent="0.2">
      <c r="B2432" s="151"/>
      <c r="D2432" s="152" t="s">
        <v>384</v>
      </c>
      <c r="E2432" s="153" t="s">
        <v>1</v>
      </c>
      <c r="F2432" s="154" t="s">
        <v>549</v>
      </c>
      <c r="H2432" s="155">
        <v>24</v>
      </c>
      <c r="I2432" s="156"/>
      <c r="L2432" s="151"/>
      <c r="M2432" s="157"/>
      <c r="T2432" s="158"/>
      <c r="AT2432" s="153" t="s">
        <v>384</v>
      </c>
      <c r="AU2432" s="153" t="s">
        <v>83</v>
      </c>
      <c r="AV2432" s="12" t="s">
        <v>85</v>
      </c>
      <c r="AW2432" s="12" t="s">
        <v>32</v>
      </c>
      <c r="AX2432" s="12" t="s">
        <v>76</v>
      </c>
      <c r="AY2432" s="153" t="s">
        <v>375</v>
      </c>
    </row>
    <row r="2433" spans="2:65" s="12" customFormat="1" ht="11.25" x14ac:dyDescent="0.2">
      <c r="B2433" s="151"/>
      <c r="D2433" s="152" t="s">
        <v>384</v>
      </c>
      <c r="E2433" s="153" t="s">
        <v>1</v>
      </c>
      <c r="F2433" s="154" t="s">
        <v>404</v>
      </c>
      <c r="H2433" s="155">
        <v>5</v>
      </c>
      <c r="I2433" s="156"/>
      <c r="L2433" s="151"/>
      <c r="M2433" s="157"/>
      <c r="T2433" s="158"/>
      <c r="AT2433" s="153" t="s">
        <v>384</v>
      </c>
      <c r="AU2433" s="153" t="s">
        <v>83</v>
      </c>
      <c r="AV2433" s="12" t="s">
        <v>85</v>
      </c>
      <c r="AW2433" s="12" t="s">
        <v>32</v>
      </c>
      <c r="AX2433" s="12" t="s">
        <v>76</v>
      </c>
      <c r="AY2433" s="153" t="s">
        <v>375</v>
      </c>
    </row>
    <row r="2434" spans="2:65" s="12" customFormat="1" ht="11.25" x14ac:dyDescent="0.2">
      <c r="B2434" s="151"/>
      <c r="D2434" s="152" t="s">
        <v>384</v>
      </c>
      <c r="E2434" s="153" t="s">
        <v>1</v>
      </c>
      <c r="F2434" s="154" t="s">
        <v>85</v>
      </c>
      <c r="H2434" s="155">
        <v>2</v>
      </c>
      <c r="I2434" s="156"/>
      <c r="L2434" s="151"/>
      <c r="M2434" s="157"/>
      <c r="T2434" s="158"/>
      <c r="AT2434" s="153" t="s">
        <v>384</v>
      </c>
      <c r="AU2434" s="153" t="s">
        <v>83</v>
      </c>
      <c r="AV2434" s="12" t="s">
        <v>85</v>
      </c>
      <c r="AW2434" s="12" t="s">
        <v>32</v>
      </c>
      <c r="AX2434" s="12" t="s">
        <v>76</v>
      </c>
      <c r="AY2434" s="153" t="s">
        <v>375</v>
      </c>
    </row>
    <row r="2435" spans="2:65" s="12" customFormat="1" ht="11.25" x14ac:dyDescent="0.2">
      <c r="B2435" s="151"/>
      <c r="D2435" s="152" t="s">
        <v>384</v>
      </c>
      <c r="E2435" s="153" t="s">
        <v>1</v>
      </c>
      <c r="F2435" s="154" t="s">
        <v>93</v>
      </c>
      <c r="H2435" s="155">
        <v>3</v>
      </c>
      <c r="I2435" s="156"/>
      <c r="L2435" s="151"/>
      <c r="M2435" s="157"/>
      <c r="T2435" s="158"/>
      <c r="AT2435" s="153" t="s">
        <v>384</v>
      </c>
      <c r="AU2435" s="153" t="s">
        <v>83</v>
      </c>
      <c r="AV2435" s="12" t="s">
        <v>85</v>
      </c>
      <c r="AW2435" s="12" t="s">
        <v>32</v>
      </c>
      <c r="AX2435" s="12" t="s">
        <v>76</v>
      </c>
      <c r="AY2435" s="153" t="s">
        <v>375</v>
      </c>
    </row>
    <row r="2436" spans="2:65" s="12" customFormat="1" ht="11.25" x14ac:dyDescent="0.2">
      <c r="B2436" s="151"/>
      <c r="D2436" s="152" t="s">
        <v>384</v>
      </c>
      <c r="E2436" s="153" t="s">
        <v>1</v>
      </c>
      <c r="F2436" s="154" t="s">
        <v>83</v>
      </c>
      <c r="H2436" s="155">
        <v>1</v>
      </c>
      <c r="I2436" s="156"/>
      <c r="L2436" s="151"/>
      <c r="M2436" s="157"/>
      <c r="T2436" s="158"/>
      <c r="AT2436" s="153" t="s">
        <v>384</v>
      </c>
      <c r="AU2436" s="153" t="s">
        <v>83</v>
      </c>
      <c r="AV2436" s="12" t="s">
        <v>85</v>
      </c>
      <c r="AW2436" s="12" t="s">
        <v>32</v>
      </c>
      <c r="AX2436" s="12" t="s">
        <v>76</v>
      </c>
      <c r="AY2436" s="153" t="s">
        <v>375</v>
      </c>
    </row>
    <row r="2437" spans="2:65" s="12" customFormat="1" ht="11.25" x14ac:dyDescent="0.2">
      <c r="B2437" s="151"/>
      <c r="D2437" s="152" t="s">
        <v>384</v>
      </c>
      <c r="E2437" s="153" t="s">
        <v>1</v>
      </c>
      <c r="F2437" s="154" t="s">
        <v>85</v>
      </c>
      <c r="H2437" s="155">
        <v>2</v>
      </c>
      <c r="I2437" s="156"/>
      <c r="L2437" s="151"/>
      <c r="M2437" s="157"/>
      <c r="T2437" s="158"/>
      <c r="AT2437" s="153" t="s">
        <v>384</v>
      </c>
      <c r="AU2437" s="153" t="s">
        <v>83</v>
      </c>
      <c r="AV2437" s="12" t="s">
        <v>85</v>
      </c>
      <c r="AW2437" s="12" t="s">
        <v>32</v>
      </c>
      <c r="AX2437" s="12" t="s">
        <v>76</v>
      </c>
      <c r="AY2437" s="153" t="s">
        <v>375</v>
      </c>
    </row>
    <row r="2438" spans="2:65" s="12" customFormat="1" ht="11.25" x14ac:dyDescent="0.2">
      <c r="B2438" s="151"/>
      <c r="D2438" s="152" t="s">
        <v>384</v>
      </c>
      <c r="E2438" s="153" t="s">
        <v>1</v>
      </c>
      <c r="F2438" s="154" t="s">
        <v>6374</v>
      </c>
      <c r="H2438" s="155">
        <v>-2</v>
      </c>
      <c r="I2438" s="156"/>
      <c r="L2438" s="151"/>
      <c r="M2438" s="157"/>
      <c r="T2438" s="158"/>
      <c r="AT2438" s="153" t="s">
        <v>384</v>
      </c>
      <c r="AU2438" s="153" t="s">
        <v>83</v>
      </c>
      <c r="AV2438" s="12" t="s">
        <v>85</v>
      </c>
      <c r="AW2438" s="12" t="s">
        <v>32</v>
      </c>
      <c r="AX2438" s="12" t="s">
        <v>76</v>
      </c>
      <c r="AY2438" s="153" t="s">
        <v>375</v>
      </c>
    </row>
    <row r="2439" spans="2:65" s="13" customFormat="1" ht="11.25" x14ac:dyDescent="0.2">
      <c r="B2439" s="159"/>
      <c r="D2439" s="152" t="s">
        <v>384</v>
      </c>
      <c r="E2439" s="160" t="s">
        <v>1</v>
      </c>
      <c r="F2439" s="161" t="s">
        <v>387</v>
      </c>
      <c r="H2439" s="162">
        <v>69</v>
      </c>
      <c r="I2439" s="163"/>
      <c r="L2439" s="159"/>
      <c r="M2439" s="164"/>
      <c r="T2439" s="165"/>
      <c r="AT2439" s="160" t="s">
        <v>384</v>
      </c>
      <c r="AU2439" s="160" t="s">
        <v>83</v>
      </c>
      <c r="AV2439" s="13" t="s">
        <v>382</v>
      </c>
      <c r="AW2439" s="13" t="s">
        <v>32</v>
      </c>
      <c r="AX2439" s="13" t="s">
        <v>83</v>
      </c>
      <c r="AY2439" s="160" t="s">
        <v>375</v>
      </c>
    </row>
    <row r="2440" spans="2:65" s="14" customFormat="1" ht="11.25" x14ac:dyDescent="0.2">
      <c r="B2440" s="166"/>
      <c r="D2440" s="152" t="s">
        <v>384</v>
      </c>
      <c r="E2440" s="167" t="s">
        <v>1</v>
      </c>
      <c r="F2440" s="168" t="s">
        <v>6189</v>
      </c>
      <c r="H2440" s="167" t="s">
        <v>1</v>
      </c>
      <c r="I2440" s="169"/>
      <c r="L2440" s="166"/>
      <c r="M2440" s="170"/>
      <c r="T2440" s="171"/>
      <c r="AT2440" s="167" t="s">
        <v>384</v>
      </c>
      <c r="AU2440" s="167" t="s">
        <v>83</v>
      </c>
      <c r="AV2440" s="14" t="s">
        <v>83</v>
      </c>
      <c r="AW2440" s="14" t="s">
        <v>32</v>
      </c>
      <c r="AX2440" s="14" t="s">
        <v>76</v>
      </c>
      <c r="AY2440" s="167" t="s">
        <v>375</v>
      </c>
    </row>
    <row r="2441" spans="2:65" s="1" customFormat="1" ht="16.5" customHeight="1" x14ac:dyDescent="0.2">
      <c r="B2441" s="32"/>
      <c r="C2441" s="179" t="s">
        <v>3721</v>
      </c>
      <c r="D2441" s="179" t="s">
        <v>657</v>
      </c>
      <c r="E2441" s="180" t="s">
        <v>3749</v>
      </c>
      <c r="F2441" s="181" t="s">
        <v>3750</v>
      </c>
      <c r="G2441" s="182" t="s">
        <v>631</v>
      </c>
      <c r="H2441" s="183">
        <v>27</v>
      </c>
      <c r="I2441" s="184"/>
      <c r="J2441" s="185">
        <f>ROUND(I2441*H2441,2)</f>
        <v>0</v>
      </c>
      <c r="K2441" s="181" t="s">
        <v>381</v>
      </c>
      <c r="L2441" s="186"/>
      <c r="M2441" s="187" t="s">
        <v>1</v>
      </c>
      <c r="N2441" s="188" t="s">
        <v>41</v>
      </c>
      <c r="P2441" s="147">
        <f>O2441*H2441</f>
        <v>0</v>
      </c>
      <c r="Q2441" s="147">
        <v>0</v>
      </c>
      <c r="R2441" s="147">
        <f>Q2441*H2441</f>
        <v>0</v>
      </c>
      <c r="S2441" s="147">
        <v>0</v>
      </c>
      <c r="T2441" s="148">
        <f>S2441*H2441</f>
        <v>0</v>
      </c>
      <c r="AR2441" s="149" t="s">
        <v>424</v>
      </c>
      <c r="AT2441" s="149" t="s">
        <v>657</v>
      </c>
      <c r="AU2441" s="149" t="s">
        <v>83</v>
      </c>
      <c r="AY2441" s="17" t="s">
        <v>375</v>
      </c>
      <c r="BE2441" s="150">
        <f>IF(N2441="základní",J2441,0)</f>
        <v>0</v>
      </c>
      <c r="BF2441" s="150">
        <f>IF(N2441="snížená",J2441,0)</f>
        <v>0</v>
      </c>
      <c r="BG2441" s="150">
        <f>IF(N2441="zákl. přenesená",J2441,0)</f>
        <v>0</v>
      </c>
      <c r="BH2441" s="150">
        <f>IF(N2441="sníž. přenesená",J2441,0)</f>
        <v>0</v>
      </c>
      <c r="BI2441" s="150">
        <f>IF(N2441="nulová",J2441,0)</f>
        <v>0</v>
      </c>
      <c r="BJ2441" s="17" t="s">
        <v>83</v>
      </c>
      <c r="BK2441" s="150">
        <f>ROUND(I2441*H2441,2)</f>
        <v>0</v>
      </c>
      <c r="BL2441" s="17" t="s">
        <v>382</v>
      </c>
      <c r="BM2441" s="149" t="s">
        <v>6375</v>
      </c>
    </row>
    <row r="2442" spans="2:65" s="12" customFormat="1" ht="11.25" x14ac:dyDescent="0.2">
      <c r="B2442" s="151"/>
      <c r="D2442" s="152" t="s">
        <v>384</v>
      </c>
      <c r="E2442" s="153" t="s">
        <v>1</v>
      </c>
      <c r="F2442" s="154" t="s">
        <v>85</v>
      </c>
      <c r="H2442" s="155">
        <v>2</v>
      </c>
      <c r="I2442" s="156"/>
      <c r="L2442" s="151"/>
      <c r="M2442" s="157"/>
      <c r="T2442" s="158"/>
      <c r="AT2442" s="153" t="s">
        <v>384</v>
      </c>
      <c r="AU2442" s="153" t="s">
        <v>83</v>
      </c>
      <c r="AV2442" s="12" t="s">
        <v>85</v>
      </c>
      <c r="AW2442" s="12" t="s">
        <v>32</v>
      </c>
      <c r="AX2442" s="12" t="s">
        <v>76</v>
      </c>
      <c r="AY2442" s="153" t="s">
        <v>375</v>
      </c>
    </row>
    <row r="2443" spans="2:65" s="12" customFormat="1" ht="11.25" x14ac:dyDescent="0.2">
      <c r="B2443" s="151"/>
      <c r="D2443" s="152" t="s">
        <v>384</v>
      </c>
      <c r="E2443" s="153" t="s">
        <v>1</v>
      </c>
      <c r="F2443" s="154" t="s">
        <v>85</v>
      </c>
      <c r="H2443" s="155">
        <v>2</v>
      </c>
      <c r="I2443" s="156"/>
      <c r="L2443" s="151"/>
      <c r="M2443" s="157"/>
      <c r="T2443" s="158"/>
      <c r="AT2443" s="153" t="s">
        <v>384</v>
      </c>
      <c r="AU2443" s="153" t="s">
        <v>83</v>
      </c>
      <c r="AV2443" s="12" t="s">
        <v>85</v>
      </c>
      <c r="AW2443" s="12" t="s">
        <v>32</v>
      </c>
      <c r="AX2443" s="12" t="s">
        <v>76</v>
      </c>
      <c r="AY2443" s="153" t="s">
        <v>375</v>
      </c>
    </row>
    <row r="2444" spans="2:65" s="12" customFormat="1" ht="11.25" x14ac:dyDescent="0.2">
      <c r="B2444" s="151"/>
      <c r="D2444" s="152" t="s">
        <v>384</v>
      </c>
      <c r="E2444" s="153" t="s">
        <v>1</v>
      </c>
      <c r="F2444" s="154" t="s">
        <v>85</v>
      </c>
      <c r="H2444" s="155">
        <v>2</v>
      </c>
      <c r="I2444" s="156"/>
      <c r="L2444" s="151"/>
      <c r="M2444" s="157"/>
      <c r="T2444" s="158"/>
      <c r="AT2444" s="153" t="s">
        <v>384</v>
      </c>
      <c r="AU2444" s="153" t="s">
        <v>83</v>
      </c>
      <c r="AV2444" s="12" t="s">
        <v>85</v>
      </c>
      <c r="AW2444" s="12" t="s">
        <v>32</v>
      </c>
      <c r="AX2444" s="12" t="s">
        <v>76</v>
      </c>
      <c r="AY2444" s="153" t="s">
        <v>375</v>
      </c>
    </row>
    <row r="2445" spans="2:65" s="12" customFormat="1" ht="11.25" x14ac:dyDescent="0.2">
      <c r="B2445" s="151"/>
      <c r="D2445" s="152" t="s">
        <v>384</v>
      </c>
      <c r="E2445" s="153" t="s">
        <v>1</v>
      </c>
      <c r="F2445" s="154" t="s">
        <v>382</v>
      </c>
      <c r="H2445" s="155">
        <v>4</v>
      </c>
      <c r="I2445" s="156"/>
      <c r="L2445" s="151"/>
      <c r="M2445" s="157"/>
      <c r="T2445" s="158"/>
      <c r="AT2445" s="153" t="s">
        <v>384</v>
      </c>
      <c r="AU2445" s="153" t="s">
        <v>83</v>
      </c>
      <c r="AV2445" s="12" t="s">
        <v>85</v>
      </c>
      <c r="AW2445" s="12" t="s">
        <v>32</v>
      </c>
      <c r="AX2445" s="12" t="s">
        <v>76</v>
      </c>
      <c r="AY2445" s="153" t="s">
        <v>375</v>
      </c>
    </row>
    <row r="2446" spans="2:65" s="12" customFormat="1" ht="11.25" x14ac:dyDescent="0.2">
      <c r="B2446" s="151"/>
      <c r="D2446" s="152" t="s">
        <v>384</v>
      </c>
      <c r="E2446" s="153" t="s">
        <v>1</v>
      </c>
      <c r="F2446" s="154" t="s">
        <v>404</v>
      </c>
      <c r="H2446" s="155">
        <v>5</v>
      </c>
      <c r="I2446" s="156"/>
      <c r="L2446" s="151"/>
      <c r="M2446" s="157"/>
      <c r="T2446" s="158"/>
      <c r="AT2446" s="153" t="s">
        <v>384</v>
      </c>
      <c r="AU2446" s="153" t="s">
        <v>83</v>
      </c>
      <c r="AV2446" s="12" t="s">
        <v>85</v>
      </c>
      <c r="AW2446" s="12" t="s">
        <v>32</v>
      </c>
      <c r="AX2446" s="12" t="s">
        <v>76</v>
      </c>
      <c r="AY2446" s="153" t="s">
        <v>375</v>
      </c>
    </row>
    <row r="2447" spans="2:65" s="12" customFormat="1" ht="11.25" x14ac:dyDescent="0.2">
      <c r="B2447" s="151"/>
      <c r="D2447" s="152" t="s">
        <v>384</v>
      </c>
      <c r="E2447" s="153" t="s">
        <v>1</v>
      </c>
      <c r="F2447" s="154" t="s">
        <v>463</v>
      </c>
      <c r="H2447" s="155">
        <v>12</v>
      </c>
      <c r="I2447" s="156"/>
      <c r="L2447" s="151"/>
      <c r="M2447" s="157"/>
      <c r="T2447" s="158"/>
      <c r="AT2447" s="153" t="s">
        <v>384</v>
      </c>
      <c r="AU2447" s="153" t="s">
        <v>83</v>
      </c>
      <c r="AV2447" s="12" t="s">
        <v>85</v>
      </c>
      <c r="AW2447" s="12" t="s">
        <v>32</v>
      </c>
      <c r="AX2447" s="12" t="s">
        <v>76</v>
      </c>
      <c r="AY2447" s="153" t="s">
        <v>375</v>
      </c>
    </row>
    <row r="2448" spans="2:65" s="13" customFormat="1" ht="11.25" x14ac:dyDescent="0.2">
      <c r="B2448" s="159"/>
      <c r="D2448" s="152" t="s">
        <v>384</v>
      </c>
      <c r="E2448" s="160" t="s">
        <v>1</v>
      </c>
      <c r="F2448" s="161" t="s">
        <v>387</v>
      </c>
      <c r="H2448" s="162">
        <v>27</v>
      </c>
      <c r="I2448" s="163"/>
      <c r="L2448" s="159"/>
      <c r="M2448" s="164"/>
      <c r="T2448" s="165"/>
      <c r="AT2448" s="160" t="s">
        <v>384</v>
      </c>
      <c r="AU2448" s="160" t="s">
        <v>83</v>
      </c>
      <c r="AV2448" s="13" t="s">
        <v>382</v>
      </c>
      <c r="AW2448" s="13" t="s">
        <v>32</v>
      </c>
      <c r="AX2448" s="13" t="s">
        <v>83</v>
      </c>
      <c r="AY2448" s="160" t="s">
        <v>375</v>
      </c>
    </row>
    <row r="2449" spans="2:65" s="14" customFormat="1" ht="11.25" x14ac:dyDescent="0.2">
      <c r="B2449" s="166"/>
      <c r="D2449" s="152" t="s">
        <v>384</v>
      </c>
      <c r="E2449" s="167" t="s">
        <v>1</v>
      </c>
      <c r="F2449" s="168" t="s">
        <v>6189</v>
      </c>
      <c r="H2449" s="167" t="s">
        <v>1</v>
      </c>
      <c r="I2449" s="169"/>
      <c r="L2449" s="166"/>
      <c r="M2449" s="170"/>
      <c r="T2449" s="171"/>
      <c r="AT2449" s="167" t="s">
        <v>384</v>
      </c>
      <c r="AU2449" s="167" t="s">
        <v>83</v>
      </c>
      <c r="AV2449" s="14" t="s">
        <v>83</v>
      </c>
      <c r="AW2449" s="14" t="s">
        <v>32</v>
      </c>
      <c r="AX2449" s="14" t="s">
        <v>76</v>
      </c>
      <c r="AY2449" s="167" t="s">
        <v>375</v>
      </c>
    </row>
    <row r="2450" spans="2:65" s="1" customFormat="1" ht="16.5" customHeight="1" x14ac:dyDescent="0.2">
      <c r="B2450" s="32"/>
      <c r="C2450" s="179" t="s">
        <v>3725</v>
      </c>
      <c r="D2450" s="179" t="s">
        <v>657</v>
      </c>
      <c r="E2450" s="180" t="s">
        <v>3753</v>
      </c>
      <c r="F2450" s="181" t="s">
        <v>3754</v>
      </c>
      <c r="G2450" s="182" t="s">
        <v>631</v>
      </c>
      <c r="H2450" s="183">
        <v>24</v>
      </c>
      <c r="I2450" s="184"/>
      <c r="J2450" s="185">
        <f>ROUND(I2450*H2450,2)</f>
        <v>0</v>
      </c>
      <c r="K2450" s="181" t="s">
        <v>381</v>
      </c>
      <c r="L2450" s="186"/>
      <c r="M2450" s="187" t="s">
        <v>1</v>
      </c>
      <c r="N2450" s="188" t="s">
        <v>41</v>
      </c>
      <c r="P2450" s="147">
        <f>O2450*H2450</f>
        <v>0</v>
      </c>
      <c r="Q2450" s="147">
        <v>0</v>
      </c>
      <c r="R2450" s="147">
        <f>Q2450*H2450</f>
        <v>0</v>
      </c>
      <c r="S2450" s="147">
        <v>0</v>
      </c>
      <c r="T2450" s="148">
        <f>S2450*H2450</f>
        <v>0</v>
      </c>
      <c r="AR2450" s="149" t="s">
        <v>424</v>
      </c>
      <c r="AT2450" s="149" t="s">
        <v>657</v>
      </c>
      <c r="AU2450" s="149" t="s">
        <v>83</v>
      </c>
      <c r="AY2450" s="17" t="s">
        <v>375</v>
      </c>
      <c r="BE2450" s="150">
        <f>IF(N2450="základní",J2450,0)</f>
        <v>0</v>
      </c>
      <c r="BF2450" s="150">
        <f>IF(N2450="snížená",J2450,0)</f>
        <v>0</v>
      </c>
      <c r="BG2450" s="150">
        <f>IF(N2450="zákl. přenesená",J2450,0)</f>
        <v>0</v>
      </c>
      <c r="BH2450" s="150">
        <f>IF(N2450="sníž. přenesená",J2450,0)</f>
        <v>0</v>
      </c>
      <c r="BI2450" s="150">
        <f>IF(N2450="nulová",J2450,0)</f>
        <v>0</v>
      </c>
      <c r="BJ2450" s="17" t="s">
        <v>83</v>
      </c>
      <c r="BK2450" s="150">
        <f>ROUND(I2450*H2450,2)</f>
        <v>0</v>
      </c>
      <c r="BL2450" s="17" t="s">
        <v>382</v>
      </c>
      <c r="BM2450" s="149" t="s">
        <v>6376</v>
      </c>
    </row>
    <row r="2451" spans="2:65" s="12" customFormat="1" ht="11.25" x14ac:dyDescent="0.2">
      <c r="B2451" s="151"/>
      <c r="D2451" s="152" t="s">
        <v>384</v>
      </c>
      <c r="E2451" s="153" t="s">
        <v>1</v>
      </c>
      <c r="F2451" s="154" t="s">
        <v>85</v>
      </c>
      <c r="H2451" s="155">
        <v>2</v>
      </c>
      <c r="I2451" s="156"/>
      <c r="L2451" s="151"/>
      <c r="M2451" s="157"/>
      <c r="T2451" s="158"/>
      <c r="AT2451" s="153" t="s">
        <v>384</v>
      </c>
      <c r="AU2451" s="153" t="s">
        <v>83</v>
      </c>
      <c r="AV2451" s="12" t="s">
        <v>85</v>
      </c>
      <c r="AW2451" s="12" t="s">
        <v>32</v>
      </c>
      <c r="AX2451" s="12" t="s">
        <v>76</v>
      </c>
      <c r="AY2451" s="153" t="s">
        <v>375</v>
      </c>
    </row>
    <row r="2452" spans="2:65" s="12" customFormat="1" ht="11.25" x14ac:dyDescent="0.2">
      <c r="B2452" s="151"/>
      <c r="D2452" s="152" t="s">
        <v>384</v>
      </c>
      <c r="E2452" s="153" t="s">
        <v>1</v>
      </c>
      <c r="F2452" s="154" t="s">
        <v>93</v>
      </c>
      <c r="H2452" s="155">
        <v>3</v>
      </c>
      <c r="I2452" s="156"/>
      <c r="L2452" s="151"/>
      <c r="M2452" s="157"/>
      <c r="T2452" s="158"/>
      <c r="AT2452" s="153" t="s">
        <v>384</v>
      </c>
      <c r="AU2452" s="153" t="s">
        <v>83</v>
      </c>
      <c r="AV2452" s="12" t="s">
        <v>85</v>
      </c>
      <c r="AW2452" s="12" t="s">
        <v>32</v>
      </c>
      <c r="AX2452" s="12" t="s">
        <v>76</v>
      </c>
      <c r="AY2452" s="153" t="s">
        <v>375</v>
      </c>
    </row>
    <row r="2453" spans="2:65" s="12" customFormat="1" ht="11.25" x14ac:dyDescent="0.2">
      <c r="B2453" s="151"/>
      <c r="D2453" s="152" t="s">
        <v>384</v>
      </c>
      <c r="E2453" s="153" t="s">
        <v>1</v>
      </c>
      <c r="F2453" s="154" t="s">
        <v>418</v>
      </c>
      <c r="H2453" s="155">
        <v>7</v>
      </c>
      <c r="I2453" s="156"/>
      <c r="L2453" s="151"/>
      <c r="M2453" s="157"/>
      <c r="T2453" s="158"/>
      <c r="AT2453" s="153" t="s">
        <v>384</v>
      </c>
      <c r="AU2453" s="153" t="s">
        <v>83</v>
      </c>
      <c r="AV2453" s="12" t="s">
        <v>85</v>
      </c>
      <c r="AW2453" s="12" t="s">
        <v>32</v>
      </c>
      <c r="AX2453" s="12" t="s">
        <v>76</v>
      </c>
      <c r="AY2453" s="153" t="s">
        <v>375</v>
      </c>
    </row>
    <row r="2454" spans="2:65" s="12" customFormat="1" ht="11.25" x14ac:dyDescent="0.2">
      <c r="B2454" s="151"/>
      <c r="D2454" s="152" t="s">
        <v>384</v>
      </c>
      <c r="E2454" s="153" t="s">
        <v>1</v>
      </c>
      <c r="F2454" s="154" t="s">
        <v>382</v>
      </c>
      <c r="H2454" s="155">
        <v>4</v>
      </c>
      <c r="I2454" s="156"/>
      <c r="L2454" s="151"/>
      <c r="M2454" s="157"/>
      <c r="T2454" s="158"/>
      <c r="AT2454" s="153" t="s">
        <v>384</v>
      </c>
      <c r="AU2454" s="153" t="s">
        <v>83</v>
      </c>
      <c r="AV2454" s="12" t="s">
        <v>85</v>
      </c>
      <c r="AW2454" s="12" t="s">
        <v>32</v>
      </c>
      <c r="AX2454" s="12" t="s">
        <v>76</v>
      </c>
      <c r="AY2454" s="153" t="s">
        <v>375</v>
      </c>
    </row>
    <row r="2455" spans="2:65" s="12" customFormat="1" ht="11.25" x14ac:dyDescent="0.2">
      <c r="B2455" s="151"/>
      <c r="D2455" s="152" t="s">
        <v>384</v>
      </c>
      <c r="E2455" s="153" t="s">
        <v>1</v>
      </c>
      <c r="F2455" s="154" t="s">
        <v>404</v>
      </c>
      <c r="H2455" s="155">
        <v>5</v>
      </c>
      <c r="I2455" s="156"/>
      <c r="L2455" s="151"/>
      <c r="M2455" s="157"/>
      <c r="T2455" s="158"/>
      <c r="AT2455" s="153" t="s">
        <v>384</v>
      </c>
      <c r="AU2455" s="153" t="s">
        <v>83</v>
      </c>
      <c r="AV2455" s="12" t="s">
        <v>85</v>
      </c>
      <c r="AW2455" s="12" t="s">
        <v>32</v>
      </c>
      <c r="AX2455" s="12" t="s">
        <v>76</v>
      </c>
      <c r="AY2455" s="153" t="s">
        <v>375</v>
      </c>
    </row>
    <row r="2456" spans="2:65" s="12" customFormat="1" ht="11.25" x14ac:dyDescent="0.2">
      <c r="B2456" s="151"/>
      <c r="D2456" s="152" t="s">
        <v>384</v>
      </c>
      <c r="E2456" s="153" t="s">
        <v>1</v>
      </c>
      <c r="F2456" s="154" t="s">
        <v>93</v>
      </c>
      <c r="H2456" s="155">
        <v>3</v>
      </c>
      <c r="I2456" s="156"/>
      <c r="L2456" s="151"/>
      <c r="M2456" s="157"/>
      <c r="T2456" s="158"/>
      <c r="AT2456" s="153" t="s">
        <v>384</v>
      </c>
      <c r="AU2456" s="153" t="s">
        <v>83</v>
      </c>
      <c r="AV2456" s="12" t="s">
        <v>85</v>
      </c>
      <c r="AW2456" s="12" t="s">
        <v>32</v>
      </c>
      <c r="AX2456" s="12" t="s">
        <v>76</v>
      </c>
      <c r="AY2456" s="153" t="s">
        <v>375</v>
      </c>
    </row>
    <row r="2457" spans="2:65" s="14" customFormat="1" ht="11.25" x14ac:dyDescent="0.2">
      <c r="B2457" s="166"/>
      <c r="D2457" s="152" t="s">
        <v>384</v>
      </c>
      <c r="E2457" s="167" t="s">
        <v>1</v>
      </c>
      <c r="F2457" s="168" t="s">
        <v>6189</v>
      </c>
      <c r="H2457" s="167" t="s">
        <v>1</v>
      </c>
      <c r="I2457" s="169"/>
      <c r="L2457" s="166"/>
      <c r="M2457" s="170"/>
      <c r="T2457" s="171"/>
      <c r="AT2457" s="167" t="s">
        <v>384</v>
      </c>
      <c r="AU2457" s="167" t="s">
        <v>83</v>
      </c>
      <c r="AV2457" s="14" t="s">
        <v>83</v>
      </c>
      <c r="AW2457" s="14" t="s">
        <v>32</v>
      </c>
      <c r="AX2457" s="14" t="s">
        <v>76</v>
      </c>
      <c r="AY2457" s="167" t="s">
        <v>375</v>
      </c>
    </row>
    <row r="2458" spans="2:65" s="13" customFormat="1" ht="11.25" x14ac:dyDescent="0.2">
      <c r="B2458" s="159"/>
      <c r="D2458" s="152" t="s">
        <v>384</v>
      </c>
      <c r="E2458" s="160" t="s">
        <v>1</v>
      </c>
      <c r="F2458" s="161" t="s">
        <v>387</v>
      </c>
      <c r="H2458" s="162">
        <v>24</v>
      </c>
      <c r="I2458" s="163"/>
      <c r="L2458" s="159"/>
      <c r="M2458" s="164"/>
      <c r="T2458" s="165"/>
      <c r="AT2458" s="160" t="s">
        <v>384</v>
      </c>
      <c r="AU2458" s="160" t="s">
        <v>83</v>
      </c>
      <c r="AV2458" s="13" t="s">
        <v>382</v>
      </c>
      <c r="AW2458" s="13" t="s">
        <v>32</v>
      </c>
      <c r="AX2458" s="13" t="s">
        <v>83</v>
      </c>
      <c r="AY2458" s="160" t="s">
        <v>375</v>
      </c>
    </row>
    <row r="2459" spans="2:65" s="1" customFormat="1" ht="16.5" customHeight="1" x14ac:dyDescent="0.2">
      <c r="B2459" s="32"/>
      <c r="C2459" s="179" t="s">
        <v>3729</v>
      </c>
      <c r="D2459" s="179" t="s">
        <v>657</v>
      </c>
      <c r="E2459" s="180" t="s">
        <v>3757</v>
      </c>
      <c r="F2459" s="181" t="s">
        <v>3758</v>
      </c>
      <c r="G2459" s="182" t="s">
        <v>631</v>
      </c>
      <c r="H2459" s="183">
        <v>5</v>
      </c>
      <c r="I2459" s="184"/>
      <c r="J2459" s="185">
        <f>ROUND(I2459*H2459,2)</f>
        <v>0</v>
      </c>
      <c r="K2459" s="181" t="s">
        <v>381</v>
      </c>
      <c r="L2459" s="186"/>
      <c r="M2459" s="187" t="s">
        <v>1</v>
      </c>
      <c r="N2459" s="188" t="s">
        <v>41</v>
      </c>
      <c r="P2459" s="147">
        <f>O2459*H2459</f>
        <v>0</v>
      </c>
      <c r="Q2459" s="147">
        <v>0</v>
      </c>
      <c r="R2459" s="147">
        <f>Q2459*H2459</f>
        <v>0</v>
      </c>
      <c r="S2459" s="147">
        <v>0</v>
      </c>
      <c r="T2459" s="148">
        <f>S2459*H2459</f>
        <v>0</v>
      </c>
      <c r="AR2459" s="149" t="s">
        <v>424</v>
      </c>
      <c r="AT2459" s="149" t="s">
        <v>657</v>
      </c>
      <c r="AU2459" s="149" t="s">
        <v>83</v>
      </c>
      <c r="AY2459" s="17" t="s">
        <v>375</v>
      </c>
      <c r="BE2459" s="150">
        <f>IF(N2459="základní",J2459,0)</f>
        <v>0</v>
      </c>
      <c r="BF2459" s="150">
        <f>IF(N2459="snížená",J2459,0)</f>
        <v>0</v>
      </c>
      <c r="BG2459" s="150">
        <f>IF(N2459="zákl. přenesená",J2459,0)</f>
        <v>0</v>
      </c>
      <c r="BH2459" s="150">
        <f>IF(N2459="sníž. přenesená",J2459,0)</f>
        <v>0</v>
      </c>
      <c r="BI2459" s="150">
        <f>IF(N2459="nulová",J2459,0)</f>
        <v>0</v>
      </c>
      <c r="BJ2459" s="17" t="s">
        <v>83</v>
      </c>
      <c r="BK2459" s="150">
        <f>ROUND(I2459*H2459,2)</f>
        <v>0</v>
      </c>
      <c r="BL2459" s="17" t="s">
        <v>382</v>
      </c>
      <c r="BM2459" s="149" t="s">
        <v>6377</v>
      </c>
    </row>
    <row r="2460" spans="2:65" s="12" customFormat="1" ht="11.25" x14ac:dyDescent="0.2">
      <c r="B2460" s="151"/>
      <c r="D2460" s="152" t="s">
        <v>384</v>
      </c>
      <c r="E2460" s="153" t="s">
        <v>1</v>
      </c>
      <c r="F2460" s="154" t="s">
        <v>404</v>
      </c>
      <c r="H2460" s="155">
        <v>5</v>
      </c>
      <c r="I2460" s="156"/>
      <c r="L2460" s="151"/>
      <c r="M2460" s="157"/>
      <c r="T2460" s="158"/>
      <c r="AT2460" s="153" t="s">
        <v>384</v>
      </c>
      <c r="AU2460" s="153" t="s">
        <v>83</v>
      </c>
      <c r="AV2460" s="12" t="s">
        <v>85</v>
      </c>
      <c r="AW2460" s="12" t="s">
        <v>32</v>
      </c>
      <c r="AX2460" s="12" t="s">
        <v>76</v>
      </c>
      <c r="AY2460" s="153" t="s">
        <v>375</v>
      </c>
    </row>
    <row r="2461" spans="2:65" s="13" customFormat="1" ht="11.25" x14ac:dyDescent="0.2">
      <c r="B2461" s="159"/>
      <c r="D2461" s="152" t="s">
        <v>384</v>
      </c>
      <c r="E2461" s="160" t="s">
        <v>1</v>
      </c>
      <c r="F2461" s="161" t="s">
        <v>387</v>
      </c>
      <c r="H2461" s="162">
        <v>5</v>
      </c>
      <c r="I2461" s="163"/>
      <c r="L2461" s="159"/>
      <c r="M2461" s="164"/>
      <c r="T2461" s="165"/>
      <c r="AT2461" s="160" t="s">
        <v>384</v>
      </c>
      <c r="AU2461" s="160" t="s">
        <v>83</v>
      </c>
      <c r="AV2461" s="13" t="s">
        <v>382</v>
      </c>
      <c r="AW2461" s="13" t="s">
        <v>32</v>
      </c>
      <c r="AX2461" s="13" t="s">
        <v>83</v>
      </c>
      <c r="AY2461" s="160" t="s">
        <v>375</v>
      </c>
    </row>
    <row r="2462" spans="2:65" s="14" customFormat="1" ht="11.25" x14ac:dyDescent="0.2">
      <c r="B2462" s="166"/>
      <c r="D2462" s="152" t="s">
        <v>384</v>
      </c>
      <c r="E2462" s="167" t="s">
        <v>1</v>
      </c>
      <c r="F2462" s="168" t="s">
        <v>3301</v>
      </c>
      <c r="H2462" s="167" t="s">
        <v>1</v>
      </c>
      <c r="I2462" s="169"/>
      <c r="L2462" s="166"/>
      <c r="M2462" s="170"/>
      <c r="T2462" s="171"/>
      <c r="AT2462" s="167" t="s">
        <v>384</v>
      </c>
      <c r="AU2462" s="167" t="s">
        <v>83</v>
      </c>
      <c r="AV2462" s="14" t="s">
        <v>83</v>
      </c>
      <c r="AW2462" s="14" t="s">
        <v>32</v>
      </c>
      <c r="AX2462" s="14" t="s">
        <v>76</v>
      </c>
      <c r="AY2462" s="167" t="s">
        <v>375</v>
      </c>
    </row>
    <row r="2463" spans="2:65" s="1" customFormat="1" ht="16.5" customHeight="1" x14ac:dyDescent="0.2">
      <c r="B2463" s="32"/>
      <c r="C2463" s="179" t="s">
        <v>3732</v>
      </c>
      <c r="D2463" s="179" t="s">
        <v>657</v>
      </c>
      <c r="E2463" s="180" t="s">
        <v>6378</v>
      </c>
      <c r="F2463" s="181" t="s">
        <v>6379</v>
      </c>
      <c r="G2463" s="182" t="s">
        <v>631</v>
      </c>
      <c r="H2463" s="183">
        <v>2</v>
      </c>
      <c r="I2463" s="184"/>
      <c r="J2463" s="185">
        <f>ROUND(I2463*H2463,2)</f>
        <v>0</v>
      </c>
      <c r="K2463" s="181" t="s">
        <v>381</v>
      </c>
      <c r="L2463" s="186"/>
      <c r="M2463" s="187" t="s">
        <v>1</v>
      </c>
      <c r="N2463" s="188" t="s">
        <v>41</v>
      </c>
      <c r="P2463" s="147">
        <f>O2463*H2463</f>
        <v>0</v>
      </c>
      <c r="Q2463" s="147">
        <v>0</v>
      </c>
      <c r="R2463" s="147">
        <f>Q2463*H2463</f>
        <v>0</v>
      </c>
      <c r="S2463" s="147">
        <v>0</v>
      </c>
      <c r="T2463" s="148">
        <f>S2463*H2463</f>
        <v>0</v>
      </c>
      <c r="AR2463" s="149" t="s">
        <v>424</v>
      </c>
      <c r="AT2463" s="149" t="s">
        <v>657</v>
      </c>
      <c r="AU2463" s="149" t="s">
        <v>83</v>
      </c>
      <c r="AY2463" s="17" t="s">
        <v>375</v>
      </c>
      <c r="BE2463" s="150">
        <f>IF(N2463="základní",J2463,0)</f>
        <v>0</v>
      </c>
      <c r="BF2463" s="150">
        <f>IF(N2463="snížená",J2463,0)</f>
        <v>0</v>
      </c>
      <c r="BG2463" s="150">
        <f>IF(N2463="zákl. přenesená",J2463,0)</f>
        <v>0</v>
      </c>
      <c r="BH2463" s="150">
        <f>IF(N2463="sníž. přenesená",J2463,0)</f>
        <v>0</v>
      </c>
      <c r="BI2463" s="150">
        <f>IF(N2463="nulová",J2463,0)</f>
        <v>0</v>
      </c>
      <c r="BJ2463" s="17" t="s">
        <v>83</v>
      </c>
      <c r="BK2463" s="150">
        <f>ROUND(I2463*H2463,2)</f>
        <v>0</v>
      </c>
      <c r="BL2463" s="17" t="s">
        <v>382</v>
      </c>
      <c r="BM2463" s="149" t="s">
        <v>6380</v>
      </c>
    </row>
    <row r="2464" spans="2:65" s="12" customFormat="1" ht="11.25" x14ac:dyDescent="0.2">
      <c r="B2464" s="151"/>
      <c r="D2464" s="152" t="s">
        <v>384</v>
      </c>
      <c r="E2464" s="153" t="s">
        <v>1</v>
      </c>
      <c r="F2464" s="154" t="s">
        <v>85</v>
      </c>
      <c r="H2464" s="155">
        <v>2</v>
      </c>
      <c r="I2464" s="156"/>
      <c r="L2464" s="151"/>
      <c r="M2464" s="157"/>
      <c r="T2464" s="158"/>
      <c r="AT2464" s="153" t="s">
        <v>384</v>
      </c>
      <c r="AU2464" s="153" t="s">
        <v>83</v>
      </c>
      <c r="AV2464" s="12" t="s">
        <v>85</v>
      </c>
      <c r="AW2464" s="12" t="s">
        <v>32</v>
      </c>
      <c r="AX2464" s="12" t="s">
        <v>76</v>
      </c>
      <c r="AY2464" s="153" t="s">
        <v>375</v>
      </c>
    </row>
    <row r="2465" spans="2:65" s="13" customFormat="1" ht="11.25" x14ac:dyDescent="0.2">
      <c r="B2465" s="159"/>
      <c r="D2465" s="152" t="s">
        <v>384</v>
      </c>
      <c r="E2465" s="160" t="s">
        <v>1</v>
      </c>
      <c r="F2465" s="161" t="s">
        <v>387</v>
      </c>
      <c r="H2465" s="162">
        <v>2</v>
      </c>
      <c r="I2465" s="163"/>
      <c r="L2465" s="159"/>
      <c r="M2465" s="164"/>
      <c r="T2465" s="165"/>
      <c r="AT2465" s="160" t="s">
        <v>384</v>
      </c>
      <c r="AU2465" s="160" t="s">
        <v>83</v>
      </c>
      <c r="AV2465" s="13" t="s">
        <v>382</v>
      </c>
      <c r="AW2465" s="13" t="s">
        <v>32</v>
      </c>
      <c r="AX2465" s="13" t="s">
        <v>83</v>
      </c>
      <c r="AY2465" s="160" t="s">
        <v>375</v>
      </c>
    </row>
    <row r="2466" spans="2:65" s="14" customFormat="1" ht="11.25" x14ac:dyDescent="0.2">
      <c r="B2466" s="166"/>
      <c r="D2466" s="152" t="s">
        <v>384</v>
      </c>
      <c r="E2466" s="167" t="s">
        <v>1</v>
      </c>
      <c r="F2466" s="168" t="s">
        <v>3301</v>
      </c>
      <c r="H2466" s="167" t="s">
        <v>1</v>
      </c>
      <c r="I2466" s="169"/>
      <c r="L2466" s="166"/>
      <c r="M2466" s="170"/>
      <c r="T2466" s="171"/>
      <c r="AT2466" s="167" t="s">
        <v>384</v>
      </c>
      <c r="AU2466" s="167" t="s">
        <v>83</v>
      </c>
      <c r="AV2466" s="14" t="s">
        <v>83</v>
      </c>
      <c r="AW2466" s="14" t="s">
        <v>32</v>
      </c>
      <c r="AX2466" s="14" t="s">
        <v>76</v>
      </c>
      <c r="AY2466" s="167" t="s">
        <v>375</v>
      </c>
    </row>
    <row r="2467" spans="2:65" s="1" customFormat="1" ht="21.75" customHeight="1" x14ac:dyDescent="0.2">
      <c r="B2467" s="32"/>
      <c r="C2467" s="179" t="s">
        <v>3736</v>
      </c>
      <c r="D2467" s="179" t="s">
        <v>657</v>
      </c>
      <c r="E2467" s="180" t="s">
        <v>3765</v>
      </c>
      <c r="F2467" s="181" t="s">
        <v>3234</v>
      </c>
      <c r="G2467" s="182" t="s">
        <v>631</v>
      </c>
      <c r="H2467" s="183">
        <v>2</v>
      </c>
      <c r="I2467" s="184"/>
      <c r="J2467" s="185">
        <f>ROUND(I2467*H2467,2)</f>
        <v>0</v>
      </c>
      <c r="K2467" s="181" t="s">
        <v>381</v>
      </c>
      <c r="L2467" s="186"/>
      <c r="M2467" s="187" t="s">
        <v>1</v>
      </c>
      <c r="N2467" s="188" t="s">
        <v>41</v>
      </c>
      <c r="P2467" s="147">
        <f>O2467*H2467</f>
        <v>0</v>
      </c>
      <c r="Q2467" s="147">
        <v>0</v>
      </c>
      <c r="R2467" s="147">
        <f>Q2467*H2467</f>
        <v>0</v>
      </c>
      <c r="S2467" s="147">
        <v>0</v>
      </c>
      <c r="T2467" s="148">
        <f>S2467*H2467</f>
        <v>0</v>
      </c>
      <c r="AR2467" s="149" t="s">
        <v>424</v>
      </c>
      <c r="AT2467" s="149" t="s">
        <v>657</v>
      </c>
      <c r="AU2467" s="149" t="s">
        <v>83</v>
      </c>
      <c r="AY2467" s="17" t="s">
        <v>375</v>
      </c>
      <c r="BE2467" s="150">
        <f>IF(N2467="základní",J2467,0)</f>
        <v>0</v>
      </c>
      <c r="BF2467" s="150">
        <f>IF(N2467="snížená",J2467,0)</f>
        <v>0</v>
      </c>
      <c r="BG2467" s="150">
        <f>IF(N2467="zákl. přenesená",J2467,0)</f>
        <v>0</v>
      </c>
      <c r="BH2467" s="150">
        <f>IF(N2467="sníž. přenesená",J2467,0)</f>
        <v>0</v>
      </c>
      <c r="BI2467" s="150">
        <f>IF(N2467="nulová",J2467,0)</f>
        <v>0</v>
      </c>
      <c r="BJ2467" s="17" t="s">
        <v>83</v>
      </c>
      <c r="BK2467" s="150">
        <f>ROUND(I2467*H2467,2)</f>
        <v>0</v>
      </c>
      <c r="BL2467" s="17" t="s">
        <v>382</v>
      </c>
      <c r="BM2467" s="149" t="s">
        <v>6381</v>
      </c>
    </row>
    <row r="2468" spans="2:65" s="12" customFormat="1" ht="11.25" x14ac:dyDescent="0.2">
      <c r="B2468" s="151"/>
      <c r="D2468" s="152" t="s">
        <v>384</v>
      </c>
      <c r="E2468" s="153" t="s">
        <v>1</v>
      </c>
      <c r="F2468" s="154" t="s">
        <v>83</v>
      </c>
      <c r="H2468" s="155">
        <v>1</v>
      </c>
      <c r="I2468" s="156"/>
      <c r="L2468" s="151"/>
      <c r="M2468" s="157"/>
      <c r="T2468" s="158"/>
      <c r="AT2468" s="153" t="s">
        <v>384</v>
      </c>
      <c r="AU2468" s="153" t="s">
        <v>83</v>
      </c>
      <c r="AV2468" s="12" t="s">
        <v>85</v>
      </c>
      <c r="AW2468" s="12" t="s">
        <v>32</v>
      </c>
      <c r="AX2468" s="12" t="s">
        <v>76</v>
      </c>
      <c r="AY2468" s="153" t="s">
        <v>375</v>
      </c>
    </row>
    <row r="2469" spans="2:65" s="12" customFormat="1" ht="11.25" x14ac:dyDescent="0.2">
      <c r="B2469" s="151"/>
      <c r="D2469" s="152" t="s">
        <v>384</v>
      </c>
      <c r="E2469" s="153" t="s">
        <v>1</v>
      </c>
      <c r="F2469" s="154" t="s">
        <v>83</v>
      </c>
      <c r="H2469" s="155">
        <v>1</v>
      </c>
      <c r="I2469" s="156"/>
      <c r="L2469" s="151"/>
      <c r="M2469" s="157"/>
      <c r="T2469" s="158"/>
      <c r="AT2469" s="153" t="s">
        <v>384</v>
      </c>
      <c r="AU2469" s="153" t="s">
        <v>83</v>
      </c>
      <c r="AV2469" s="12" t="s">
        <v>85</v>
      </c>
      <c r="AW2469" s="12" t="s">
        <v>32</v>
      </c>
      <c r="AX2469" s="12" t="s">
        <v>76</v>
      </c>
      <c r="AY2469" s="153" t="s">
        <v>375</v>
      </c>
    </row>
    <row r="2470" spans="2:65" s="13" customFormat="1" ht="11.25" x14ac:dyDescent="0.2">
      <c r="B2470" s="159"/>
      <c r="D2470" s="152" t="s">
        <v>384</v>
      </c>
      <c r="E2470" s="160" t="s">
        <v>1</v>
      </c>
      <c r="F2470" s="161" t="s">
        <v>387</v>
      </c>
      <c r="H2470" s="162">
        <v>2</v>
      </c>
      <c r="I2470" s="163"/>
      <c r="L2470" s="159"/>
      <c r="M2470" s="164"/>
      <c r="T2470" s="165"/>
      <c r="AT2470" s="160" t="s">
        <v>384</v>
      </c>
      <c r="AU2470" s="160" t="s">
        <v>83</v>
      </c>
      <c r="AV2470" s="13" t="s">
        <v>382</v>
      </c>
      <c r="AW2470" s="13" t="s">
        <v>32</v>
      </c>
      <c r="AX2470" s="13" t="s">
        <v>83</v>
      </c>
      <c r="AY2470" s="160" t="s">
        <v>375</v>
      </c>
    </row>
    <row r="2471" spans="2:65" s="14" customFormat="1" ht="11.25" x14ac:dyDescent="0.2">
      <c r="B2471" s="166"/>
      <c r="D2471" s="152" t="s">
        <v>384</v>
      </c>
      <c r="E2471" s="167" t="s">
        <v>1</v>
      </c>
      <c r="F2471" s="168" t="s">
        <v>6189</v>
      </c>
      <c r="H2471" s="167" t="s">
        <v>1</v>
      </c>
      <c r="I2471" s="169"/>
      <c r="L2471" s="166"/>
      <c r="M2471" s="170"/>
      <c r="T2471" s="171"/>
      <c r="AT2471" s="167" t="s">
        <v>384</v>
      </c>
      <c r="AU2471" s="167" t="s">
        <v>83</v>
      </c>
      <c r="AV2471" s="14" t="s">
        <v>83</v>
      </c>
      <c r="AW2471" s="14" t="s">
        <v>32</v>
      </c>
      <c r="AX2471" s="14" t="s">
        <v>76</v>
      </c>
      <c r="AY2471" s="167" t="s">
        <v>375</v>
      </c>
    </row>
    <row r="2472" spans="2:65" s="1" customFormat="1" ht="16.5" customHeight="1" x14ac:dyDescent="0.2">
      <c r="B2472" s="32"/>
      <c r="C2472" s="179" t="s">
        <v>3740</v>
      </c>
      <c r="D2472" s="179" t="s">
        <v>657</v>
      </c>
      <c r="E2472" s="180" t="s">
        <v>3768</v>
      </c>
      <c r="F2472" s="181" t="s">
        <v>3769</v>
      </c>
      <c r="G2472" s="182" t="s">
        <v>631</v>
      </c>
      <c r="H2472" s="183">
        <v>115</v>
      </c>
      <c r="I2472" s="184"/>
      <c r="J2472" s="185">
        <f>ROUND(I2472*H2472,2)</f>
        <v>0</v>
      </c>
      <c r="K2472" s="181" t="s">
        <v>381</v>
      </c>
      <c r="L2472" s="186"/>
      <c r="M2472" s="187" t="s">
        <v>1</v>
      </c>
      <c r="N2472" s="188" t="s">
        <v>41</v>
      </c>
      <c r="P2472" s="147">
        <f>O2472*H2472</f>
        <v>0</v>
      </c>
      <c r="Q2472" s="147">
        <v>0</v>
      </c>
      <c r="R2472" s="147">
        <f>Q2472*H2472</f>
        <v>0</v>
      </c>
      <c r="S2472" s="147">
        <v>0</v>
      </c>
      <c r="T2472" s="148">
        <f>S2472*H2472</f>
        <v>0</v>
      </c>
      <c r="AR2472" s="149" t="s">
        <v>424</v>
      </c>
      <c r="AT2472" s="149" t="s">
        <v>657</v>
      </c>
      <c r="AU2472" s="149" t="s">
        <v>83</v>
      </c>
      <c r="AY2472" s="17" t="s">
        <v>375</v>
      </c>
      <c r="BE2472" s="150">
        <f>IF(N2472="základní",J2472,0)</f>
        <v>0</v>
      </c>
      <c r="BF2472" s="150">
        <f>IF(N2472="snížená",J2472,0)</f>
        <v>0</v>
      </c>
      <c r="BG2472" s="150">
        <f>IF(N2472="zákl. přenesená",J2472,0)</f>
        <v>0</v>
      </c>
      <c r="BH2472" s="150">
        <f>IF(N2472="sníž. přenesená",J2472,0)</f>
        <v>0</v>
      </c>
      <c r="BI2472" s="150">
        <f>IF(N2472="nulová",J2472,0)</f>
        <v>0</v>
      </c>
      <c r="BJ2472" s="17" t="s">
        <v>83</v>
      </c>
      <c r="BK2472" s="150">
        <f>ROUND(I2472*H2472,2)</f>
        <v>0</v>
      </c>
      <c r="BL2472" s="17" t="s">
        <v>382</v>
      </c>
      <c r="BM2472" s="149" t="s">
        <v>6382</v>
      </c>
    </row>
    <row r="2473" spans="2:65" s="12" customFormat="1" ht="11.25" x14ac:dyDescent="0.2">
      <c r="B2473" s="151"/>
      <c r="D2473" s="152" t="s">
        <v>384</v>
      </c>
      <c r="E2473" s="153" t="s">
        <v>1</v>
      </c>
      <c r="F2473" s="154" t="s">
        <v>529</v>
      </c>
      <c r="H2473" s="155">
        <v>20</v>
      </c>
      <c r="I2473" s="156"/>
      <c r="L2473" s="151"/>
      <c r="M2473" s="157"/>
      <c r="T2473" s="158"/>
      <c r="AT2473" s="153" t="s">
        <v>384</v>
      </c>
      <c r="AU2473" s="153" t="s">
        <v>83</v>
      </c>
      <c r="AV2473" s="12" t="s">
        <v>85</v>
      </c>
      <c r="AW2473" s="12" t="s">
        <v>32</v>
      </c>
      <c r="AX2473" s="12" t="s">
        <v>76</v>
      </c>
      <c r="AY2473" s="153" t="s">
        <v>375</v>
      </c>
    </row>
    <row r="2474" spans="2:65" s="12" customFormat="1" ht="11.25" x14ac:dyDescent="0.2">
      <c r="B2474" s="151"/>
      <c r="D2474" s="152" t="s">
        <v>384</v>
      </c>
      <c r="E2474" s="153" t="s">
        <v>1</v>
      </c>
      <c r="F2474" s="154" t="s">
        <v>529</v>
      </c>
      <c r="H2474" s="155">
        <v>20</v>
      </c>
      <c r="I2474" s="156"/>
      <c r="L2474" s="151"/>
      <c r="M2474" s="157"/>
      <c r="T2474" s="158"/>
      <c r="AT2474" s="153" t="s">
        <v>384</v>
      </c>
      <c r="AU2474" s="153" t="s">
        <v>83</v>
      </c>
      <c r="AV2474" s="12" t="s">
        <v>85</v>
      </c>
      <c r="AW2474" s="12" t="s">
        <v>32</v>
      </c>
      <c r="AX2474" s="12" t="s">
        <v>76</v>
      </c>
      <c r="AY2474" s="153" t="s">
        <v>375</v>
      </c>
    </row>
    <row r="2475" spans="2:65" s="12" customFormat="1" ht="11.25" x14ac:dyDescent="0.2">
      <c r="B2475" s="151"/>
      <c r="D2475" s="152" t="s">
        <v>384</v>
      </c>
      <c r="E2475" s="153" t="s">
        <v>1</v>
      </c>
      <c r="F2475" s="154" t="s">
        <v>577</v>
      </c>
      <c r="H2475" s="155">
        <v>30</v>
      </c>
      <c r="I2475" s="156"/>
      <c r="L2475" s="151"/>
      <c r="M2475" s="157"/>
      <c r="T2475" s="158"/>
      <c r="AT2475" s="153" t="s">
        <v>384</v>
      </c>
      <c r="AU2475" s="153" t="s">
        <v>83</v>
      </c>
      <c r="AV2475" s="12" t="s">
        <v>85</v>
      </c>
      <c r="AW2475" s="12" t="s">
        <v>32</v>
      </c>
      <c r="AX2475" s="12" t="s">
        <v>76</v>
      </c>
      <c r="AY2475" s="153" t="s">
        <v>375</v>
      </c>
    </row>
    <row r="2476" spans="2:65" s="12" customFormat="1" ht="11.25" x14ac:dyDescent="0.2">
      <c r="B2476" s="151"/>
      <c r="D2476" s="152" t="s">
        <v>384</v>
      </c>
      <c r="E2476" s="153" t="s">
        <v>1</v>
      </c>
      <c r="F2476" s="154" t="s">
        <v>549</v>
      </c>
      <c r="H2476" s="155">
        <v>24</v>
      </c>
      <c r="I2476" s="156"/>
      <c r="L2476" s="151"/>
      <c r="M2476" s="157"/>
      <c r="T2476" s="158"/>
      <c r="AT2476" s="153" t="s">
        <v>384</v>
      </c>
      <c r="AU2476" s="153" t="s">
        <v>83</v>
      </c>
      <c r="AV2476" s="12" t="s">
        <v>85</v>
      </c>
      <c r="AW2476" s="12" t="s">
        <v>32</v>
      </c>
      <c r="AX2476" s="12" t="s">
        <v>76</v>
      </c>
      <c r="AY2476" s="153" t="s">
        <v>375</v>
      </c>
    </row>
    <row r="2477" spans="2:65" s="12" customFormat="1" ht="11.25" x14ac:dyDescent="0.2">
      <c r="B2477" s="151"/>
      <c r="D2477" s="152" t="s">
        <v>384</v>
      </c>
      <c r="E2477" s="153" t="s">
        <v>1</v>
      </c>
      <c r="F2477" s="154" t="s">
        <v>7</v>
      </c>
      <c r="H2477" s="155">
        <v>21</v>
      </c>
      <c r="I2477" s="156"/>
      <c r="L2477" s="151"/>
      <c r="M2477" s="157"/>
      <c r="T2477" s="158"/>
      <c r="AT2477" s="153" t="s">
        <v>384</v>
      </c>
      <c r="AU2477" s="153" t="s">
        <v>83</v>
      </c>
      <c r="AV2477" s="12" t="s">
        <v>85</v>
      </c>
      <c r="AW2477" s="12" t="s">
        <v>32</v>
      </c>
      <c r="AX2477" s="12" t="s">
        <v>76</v>
      </c>
      <c r="AY2477" s="153" t="s">
        <v>375</v>
      </c>
    </row>
    <row r="2478" spans="2:65" s="13" customFormat="1" ht="11.25" x14ac:dyDescent="0.2">
      <c r="B2478" s="159"/>
      <c r="D2478" s="152" t="s">
        <v>384</v>
      </c>
      <c r="E2478" s="160" t="s">
        <v>1</v>
      </c>
      <c r="F2478" s="161" t="s">
        <v>387</v>
      </c>
      <c r="H2478" s="162">
        <v>115</v>
      </c>
      <c r="I2478" s="163"/>
      <c r="L2478" s="159"/>
      <c r="M2478" s="164"/>
      <c r="T2478" s="165"/>
      <c r="AT2478" s="160" t="s">
        <v>384</v>
      </c>
      <c r="AU2478" s="160" t="s">
        <v>83</v>
      </c>
      <c r="AV2478" s="13" t="s">
        <v>382</v>
      </c>
      <c r="AW2478" s="13" t="s">
        <v>32</v>
      </c>
      <c r="AX2478" s="13" t="s">
        <v>83</v>
      </c>
      <c r="AY2478" s="160" t="s">
        <v>375</v>
      </c>
    </row>
    <row r="2479" spans="2:65" s="14" customFormat="1" ht="11.25" x14ac:dyDescent="0.2">
      <c r="B2479" s="166"/>
      <c r="D2479" s="152" t="s">
        <v>384</v>
      </c>
      <c r="E2479" s="167" t="s">
        <v>1</v>
      </c>
      <c r="F2479" s="168" t="s">
        <v>6189</v>
      </c>
      <c r="H2479" s="167" t="s">
        <v>1</v>
      </c>
      <c r="I2479" s="169"/>
      <c r="L2479" s="166"/>
      <c r="M2479" s="170"/>
      <c r="T2479" s="171"/>
      <c r="AT2479" s="167" t="s">
        <v>384</v>
      </c>
      <c r="AU2479" s="167" t="s">
        <v>83</v>
      </c>
      <c r="AV2479" s="14" t="s">
        <v>83</v>
      </c>
      <c r="AW2479" s="14" t="s">
        <v>32</v>
      </c>
      <c r="AX2479" s="14" t="s">
        <v>76</v>
      </c>
      <c r="AY2479" s="167" t="s">
        <v>375</v>
      </c>
    </row>
    <row r="2480" spans="2:65" s="1" customFormat="1" ht="16.5" customHeight="1" x14ac:dyDescent="0.2">
      <c r="B2480" s="32"/>
      <c r="C2480" s="179" t="s">
        <v>3744</v>
      </c>
      <c r="D2480" s="179" t="s">
        <v>657</v>
      </c>
      <c r="E2480" s="180" t="s">
        <v>3772</v>
      </c>
      <c r="F2480" s="181" t="s">
        <v>3773</v>
      </c>
      <c r="G2480" s="182" t="s">
        <v>641</v>
      </c>
      <c r="H2480" s="183">
        <v>54</v>
      </c>
      <c r="I2480" s="184"/>
      <c r="J2480" s="185">
        <f>ROUND(I2480*H2480,2)</f>
        <v>0</v>
      </c>
      <c r="K2480" s="181" t="s">
        <v>381</v>
      </c>
      <c r="L2480" s="186"/>
      <c r="M2480" s="187" t="s">
        <v>1</v>
      </c>
      <c r="N2480" s="188" t="s">
        <v>41</v>
      </c>
      <c r="P2480" s="147">
        <f>O2480*H2480</f>
        <v>0</v>
      </c>
      <c r="Q2480" s="147">
        <v>0</v>
      </c>
      <c r="R2480" s="147">
        <f>Q2480*H2480</f>
        <v>0</v>
      </c>
      <c r="S2480" s="147">
        <v>0</v>
      </c>
      <c r="T2480" s="148">
        <f>S2480*H2480</f>
        <v>0</v>
      </c>
      <c r="AR2480" s="149" t="s">
        <v>424</v>
      </c>
      <c r="AT2480" s="149" t="s">
        <v>657</v>
      </c>
      <c r="AU2480" s="149" t="s">
        <v>83</v>
      </c>
      <c r="AY2480" s="17" t="s">
        <v>375</v>
      </c>
      <c r="BE2480" s="150">
        <f>IF(N2480="základní",J2480,0)</f>
        <v>0</v>
      </c>
      <c r="BF2480" s="150">
        <f>IF(N2480="snížená",J2480,0)</f>
        <v>0</v>
      </c>
      <c r="BG2480" s="150">
        <f>IF(N2480="zákl. přenesená",J2480,0)</f>
        <v>0</v>
      </c>
      <c r="BH2480" s="150">
        <f>IF(N2480="sníž. přenesená",J2480,0)</f>
        <v>0</v>
      </c>
      <c r="BI2480" s="150">
        <f>IF(N2480="nulová",J2480,0)</f>
        <v>0</v>
      </c>
      <c r="BJ2480" s="17" t="s">
        <v>83</v>
      </c>
      <c r="BK2480" s="150">
        <f>ROUND(I2480*H2480,2)</f>
        <v>0</v>
      </c>
      <c r="BL2480" s="17" t="s">
        <v>382</v>
      </c>
      <c r="BM2480" s="149" t="s">
        <v>6383</v>
      </c>
    </row>
    <row r="2481" spans="2:65" s="12" customFormat="1" ht="11.25" x14ac:dyDescent="0.2">
      <c r="B2481" s="151"/>
      <c r="D2481" s="152" t="s">
        <v>384</v>
      </c>
      <c r="E2481" s="153" t="s">
        <v>1</v>
      </c>
      <c r="F2481" s="154" t="s">
        <v>473</v>
      </c>
      <c r="H2481" s="155">
        <v>14</v>
      </c>
      <c r="I2481" s="156"/>
      <c r="L2481" s="151"/>
      <c r="M2481" s="157"/>
      <c r="T2481" s="158"/>
      <c r="AT2481" s="153" t="s">
        <v>384</v>
      </c>
      <c r="AU2481" s="153" t="s">
        <v>83</v>
      </c>
      <c r="AV2481" s="12" t="s">
        <v>85</v>
      </c>
      <c r="AW2481" s="12" t="s">
        <v>32</v>
      </c>
      <c r="AX2481" s="12" t="s">
        <v>76</v>
      </c>
      <c r="AY2481" s="153" t="s">
        <v>375</v>
      </c>
    </row>
    <row r="2482" spans="2:65" s="12" customFormat="1" ht="11.25" x14ac:dyDescent="0.2">
      <c r="B2482" s="151"/>
      <c r="D2482" s="152" t="s">
        <v>384</v>
      </c>
      <c r="E2482" s="153" t="s">
        <v>1</v>
      </c>
      <c r="F2482" s="154" t="s">
        <v>463</v>
      </c>
      <c r="H2482" s="155">
        <v>12</v>
      </c>
      <c r="I2482" s="156"/>
      <c r="L2482" s="151"/>
      <c r="M2482" s="157"/>
      <c r="T2482" s="158"/>
      <c r="AT2482" s="153" t="s">
        <v>384</v>
      </c>
      <c r="AU2482" s="153" t="s">
        <v>83</v>
      </c>
      <c r="AV2482" s="12" t="s">
        <v>85</v>
      </c>
      <c r="AW2482" s="12" t="s">
        <v>32</v>
      </c>
      <c r="AX2482" s="12" t="s">
        <v>76</v>
      </c>
      <c r="AY2482" s="153" t="s">
        <v>375</v>
      </c>
    </row>
    <row r="2483" spans="2:65" s="12" customFormat="1" ht="11.25" x14ac:dyDescent="0.2">
      <c r="B2483" s="151"/>
      <c r="D2483" s="152" t="s">
        <v>384</v>
      </c>
      <c r="E2483" s="153" t="s">
        <v>1</v>
      </c>
      <c r="F2483" s="154" t="s">
        <v>463</v>
      </c>
      <c r="H2483" s="155">
        <v>12</v>
      </c>
      <c r="I2483" s="156"/>
      <c r="L2483" s="151"/>
      <c r="M2483" s="157"/>
      <c r="T2483" s="158"/>
      <c r="AT2483" s="153" t="s">
        <v>384</v>
      </c>
      <c r="AU2483" s="153" t="s">
        <v>83</v>
      </c>
      <c r="AV2483" s="12" t="s">
        <v>85</v>
      </c>
      <c r="AW2483" s="12" t="s">
        <v>32</v>
      </c>
      <c r="AX2483" s="12" t="s">
        <v>76</v>
      </c>
      <c r="AY2483" s="153" t="s">
        <v>375</v>
      </c>
    </row>
    <row r="2484" spans="2:65" s="12" customFormat="1" ht="11.25" x14ac:dyDescent="0.2">
      <c r="B2484" s="151"/>
      <c r="D2484" s="152" t="s">
        <v>384</v>
      </c>
      <c r="E2484" s="153" t="s">
        <v>1</v>
      </c>
      <c r="F2484" s="154" t="s">
        <v>491</v>
      </c>
      <c r="H2484" s="155">
        <v>16</v>
      </c>
      <c r="I2484" s="156"/>
      <c r="L2484" s="151"/>
      <c r="M2484" s="157"/>
      <c r="T2484" s="158"/>
      <c r="AT2484" s="153" t="s">
        <v>384</v>
      </c>
      <c r="AU2484" s="153" t="s">
        <v>83</v>
      </c>
      <c r="AV2484" s="12" t="s">
        <v>85</v>
      </c>
      <c r="AW2484" s="12" t="s">
        <v>32</v>
      </c>
      <c r="AX2484" s="12" t="s">
        <v>76</v>
      </c>
      <c r="AY2484" s="153" t="s">
        <v>375</v>
      </c>
    </row>
    <row r="2485" spans="2:65" s="13" customFormat="1" ht="11.25" x14ac:dyDescent="0.2">
      <c r="B2485" s="159"/>
      <c r="D2485" s="152" t="s">
        <v>384</v>
      </c>
      <c r="E2485" s="160" t="s">
        <v>1</v>
      </c>
      <c r="F2485" s="161" t="s">
        <v>387</v>
      </c>
      <c r="H2485" s="162">
        <v>54</v>
      </c>
      <c r="I2485" s="163"/>
      <c r="L2485" s="159"/>
      <c r="M2485" s="164"/>
      <c r="T2485" s="165"/>
      <c r="AT2485" s="160" t="s">
        <v>384</v>
      </c>
      <c r="AU2485" s="160" t="s">
        <v>83</v>
      </c>
      <c r="AV2485" s="13" t="s">
        <v>382</v>
      </c>
      <c r="AW2485" s="13" t="s">
        <v>32</v>
      </c>
      <c r="AX2485" s="13" t="s">
        <v>83</v>
      </c>
      <c r="AY2485" s="160" t="s">
        <v>375</v>
      </c>
    </row>
    <row r="2486" spans="2:65" s="14" customFormat="1" ht="11.25" x14ac:dyDescent="0.2">
      <c r="B2486" s="166"/>
      <c r="D2486" s="152" t="s">
        <v>384</v>
      </c>
      <c r="E2486" s="167" t="s">
        <v>1</v>
      </c>
      <c r="F2486" s="168" t="s">
        <v>6189</v>
      </c>
      <c r="H2486" s="167" t="s">
        <v>1</v>
      </c>
      <c r="I2486" s="169"/>
      <c r="L2486" s="166"/>
      <c r="M2486" s="170"/>
      <c r="T2486" s="171"/>
      <c r="AT2486" s="167" t="s">
        <v>384</v>
      </c>
      <c r="AU2486" s="167" t="s">
        <v>83</v>
      </c>
      <c r="AV2486" s="14" t="s">
        <v>83</v>
      </c>
      <c r="AW2486" s="14" t="s">
        <v>32</v>
      </c>
      <c r="AX2486" s="14" t="s">
        <v>76</v>
      </c>
      <c r="AY2486" s="167" t="s">
        <v>375</v>
      </c>
    </row>
    <row r="2487" spans="2:65" s="1" customFormat="1" ht="21.75" customHeight="1" x14ac:dyDescent="0.2">
      <c r="B2487" s="32"/>
      <c r="C2487" s="179" t="s">
        <v>3748</v>
      </c>
      <c r="D2487" s="179" t="s">
        <v>657</v>
      </c>
      <c r="E2487" s="180" t="s">
        <v>3776</v>
      </c>
      <c r="F2487" s="181" t="s">
        <v>3777</v>
      </c>
      <c r="G2487" s="182" t="s">
        <v>641</v>
      </c>
      <c r="H2487" s="183">
        <v>85.5</v>
      </c>
      <c r="I2487" s="184"/>
      <c r="J2487" s="185">
        <f>ROUND(I2487*H2487,2)</f>
        <v>0</v>
      </c>
      <c r="K2487" s="181" t="s">
        <v>381</v>
      </c>
      <c r="L2487" s="186"/>
      <c r="M2487" s="187" t="s">
        <v>1</v>
      </c>
      <c r="N2487" s="188" t="s">
        <v>41</v>
      </c>
      <c r="P2487" s="147">
        <f>O2487*H2487</f>
        <v>0</v>
      </c>
      <c r="Q2487" s="147">
        <v>0</v>
      </c>
      <c r="R2487" s="147">
        <f>Q2487*H2487</f>
        <v>0</v>
      </c>
      <c r="S2487" s="147">
        <v>0</v>
      </c>
      <c r="T2487" s="148">
        <f>S2487*H2487</f>
        <v>0</v>
      </c>
      <c r="AR2487" s="149" t="s">
        <v>424</v>
      </c>
      <c r="AT2487" s="149" t="s">
        <v>657</v>
      </c>
      <c r="AU2487" s="149" t="s">
        <v>83</v>
      </c>
      <c r="AY2487" s="17" t="s">
        <v>375</v>
      </c>
      <c r="BE2487" s="150">
        <f>IF(N2487="základní",J2487,0)</f>
        <v>0</v>
      </c>
      <c r="BF2487" s="150">
        <f>IF(N2487="snížená",J2487,0)</f>
        <v>0</v>
      </c>
      <c r="BG2487" s="150">
        <f>IF(N2487="zákl. přenesená",J2487,0)</f>
        <v>0</v>
      </c>
      <c r="BH2487" s="150">
        <f>IF(N2487="sníž. přenesená",J2487,0)</f>
        <v>0</v>
      </c>
      <c r="BI2487" s="150">
        <f>IF(N2487="nulová",J2487,0)</f>
        <v>0</v>
      </c>
      <c r="BJ2487" s="17" t="s">
        <v>83</v>
      </c>
      <c r="BK2487" s="150">
        <f>ROUND(I2487*H2487,2)</f>
        <v>0</v>
      </c>
      <c r="BL2487" s="17" t="s">
        <v>382</v>
      </c>
      <c r="BM2487" s="149" t="s">
        <v>6384</v>
      </c>
    </row>
    <row r="2488" spans="2:65" s="12" customFormat="1" ht="11.25" x14ac:dyDescent="0.2">
      <c r="B2488" s="151"/>
      <c r="D2488" s="152" t="s">
        <v>384</v>
      </c>
      <c r="E2488" s="153" t="s">
        <v>1</v>
      </c>
      <c r="F2488" s="154" t="s">
        <v>529</v>
      </c>
      <c r="H2488" s="155">
        <v>20</v>
      </c>
      <c r="I2488" s="156"/>
      <c r="L2488" s="151"/>
      <c r="M2488" s="157"/>
      <c r="T2488" s="158"/>
      <c r="AT2488" s="153" t="s">
        <v>384</v>
      </c>
      <c r="AU2488" s="153" t="s">
        <v>83</v>
      </c>
      <c r="AV2488" s="12" t="s">
        <v>85</v>
      </c>
      <c r="AW2488" s="12" t="s">
        <v>32</v>
      </c>
      <c r="AX2488" s="12" t="s">
        <v>76</v>
      </c>
      <c r="AY2488" s="153" t="s">
        <v>375</v>
      </c>
    </row>
    <row r="2489" spans="2:65" s="12" customFormat="1" ht="11.25" x14ac:dyDescent="0.2">
      <c r="B2489" s="151"/>
      <c r="D2489" s="152" t="s">
        <v>384</v>
      </c>
      <c r="E2489" s="153" t="s">
        <v>1</v>
      </c>
      <c r="F2489" s="154" t="s">
        <v>8</v>
      </c>
      <c r="H2489" s="155">
        <v>15</v>
      </c>
      <c r="I2489" s="156"/>
      <c r="L2489" s="151"/>
      <c r="M2489" s="157"/>
      <c r="T2489" s="158"/>
      <c r="AT2489" s="153" t="s">
        <v>384</v>
      </c>
      <c r="AU2489" s="153" t="s">
        <v>83</v>
      </c>
      <c r="AV2489" s="12" t="s">
        <v>85</v>
      </c>
      <c r="AW2489" s="12" t="s">
        <v>32</v>
      </c>
      <c r="AX2489" s="12" t="s">
        <v>76</v>
      </c>
      <c r="AY2489" s="153" t="s">
        <v>375</v>
      </c>
    </row>
    <row r="2490" spans="2:65" s="12" customFormat="1" ht="11.25" x14ac:dyDescent="0.2">
      <c r="B2490" s="151"/>
      <c r="D2490" s="152" t="s">
        <v>384</v>
      </c>
      <c r="E2490" s="153" t="s">
        <v>1</v>
      </c>
      <c r="F2490" s="154" t="s">
        <v>473</v>
      </c>
      <c r="H2490" s="155">
        <v>14</v>
      </c>
      <c r="I2490" s="156"/>
      <c r="L2490" s="151"/>
      <c r="M2490" s="157"/>
      <c r="T2490" s="158"/>
      <c r="AT2490" s="153" t="s">
        <v>384</v>
      </c>
      <c r="AU2490" s="153" t="s">
        <v>83</v>
      </c>
      <c r="AV2490" s="12" t="s">
        <v>85</v>
      </c>
      <c r="AW2490" s="12" t="s">
        <v>32</v>
      </c>
      <c r="AX2490" s="12" t="s">
        <v>76</v>
      </c>
      <c r="AY2490" s="153" t="s">
        <v>375</v>
      </c>
    </row>
    <row r="2491" spans="2:65" s="12" customFormat="1" ht="11.25" x14ac:dyDescent="0.2">
      <c r="B2491" s="151"/>
      <c r="D2491" s="152" t="s">
        <v>384</v>
      </c>
      <c r="E2491" s="153" t="s">
        <v>1</v>
      </c>
      <c r="F2491" s="154" t="s">
        <v>8</v>
      </c>
      <c r="H2491" s="155">
        <v>15</v>
      </c>
      <c r="I2491" s="156"/>
      <c r="L2491" s="151"/>
      <c r="M2491" s="157"/>
      <c r="T2491" s="158"/>
      <c r="AT2491" s="153" t="s">
        <v>384</v>
      </c>
      <c r="AU2491" s="153" t="s">
        <v>83</v>
      </c>
      <c r="AV2491" s="12" t="s">
        <v>85</v>
      </c>
      <c r="AW2491" s="12" t="s">
        <v>32</v>
      </c>
      <c r="AX2491" s="12" t="s">
        <v>76</v>
      </c>
      <c r="AY2491" s="153" t="s">
        <v>375</v>
      </c>
    </row>
    <row r="2492" spans="2:65" s="12" customFormat="1" ht="11.25" x14ac:dyDescent="0.2">
      <c r="B2492" s="151"/>
      <c r="D2492" s="152" t="s">
        <v>384</v>
      </c>
      <c r="E2492" s="153" t="s">
        <v>1</v>
      </c>
      <c r="F2492" s="154" t="s">
        <v>6385</v>
      </c>
      <c r="H2492" s="155">
        <v>21.5</v>
      </c>
      <c r="I2492" s="156"/>
      <c r="L2492" s="151"/>
      <c r="M2492" s="157"/>
      <c r="T2492" s="158"/>
      <c r="AT2492" s="153" t="s">
        <v>384</v>
      </c>
      <c r="AU2492" s="153" t="s">
        <v>83</v>
      </c>
      <c r="AV2492" s="12" t="s">
        <v>85</v>
      </c>
      <c r="AW2492" s="12" t="s">
        <v>32</v>
      </c>
      <c r="AX2492" s="12" t="s">
        <v>76</v>
      </c>
      <c r="AY2492" s="153" t="s">
        <v>375</v>
      </c>
    </row>
    <row r="2493" spans="2:65" s="13" customFormat="1" ht="11.25" x14ac:dyDescent="0.2">
      <c r="B2493" s="159"/>
      <c r="D2493" s="152" t="s">
        <v>384</v>
      </c>
      <c r="E2493" s="160" t="s">
        <v>1</v>
      </c>
      <c r="F2493" s="161" t="s">
        <v>387</v>
      </c>
      <c r="H2493" s="162">
        <v>85.5</v>
      </c>
      <c r="I2493" s="163"/>
      <c r="L2493" s="159"/>
      <c r="M2493" s="164"/>
      <c r="T2493" s="165"/>
      <c r="AT2493" s="160" t="s">
        <v>384</v>
      </c>
      <c r="AU2493" s="160" t="s">
        <v>83</v>
      </c>
      <c r="AV2493" s="13" t="s">
        <v>382</v>
      </c>
      <c r="AW2493" s="13" t="s">
        <v>32</v>
      </c>
      <c r="AX2493" s="13" t="s">
        <v>83</v>
      </c>
      <c r="AY2493" s="160" t="s">
        <v>375</v>
      </c>
    </row>
    <row r="2494" spans="2:65" s="14" customFormat="1" ht="11.25" x14ac:dyDescent="0.2">
      <c r="B2494" s="166"/>
      <c r="D2494" s="152" t="s">
        <v>384</v>
      </c>
      <c r="E2494" s="167" t="s">
        <v>1</v>
      </c>
      <c r="F2494" s="168" t="s">
        <v>6189</v>
      </c>
      <c r="H2494" s="167" t="s">
        <v>1</v>
      </c>
      <c r="I2494" s="169"/>
      <c r="L2494" s="166"/>
      <c r="M2494" s="170"/>
      <c r="T2494" s="171"/>
      <c r="AT2494" s="167" t="s">
        <v>384</v>
      </c>
      <c r="AU2494" s="167" t="s">
        <v>83</v>
      </c>
      <c r="AV2494" s="14" t="s">
        <v>83</v>
      </c>
      <c r="AW2494" s="14" t="s">
        <v>32</v>
      </c>
      <c r="AX2494" s="14" t="s">
        <v>76</v>
      </c>
      <c r="AY2494" s="167" t="s">
        <v>375</v>
      </c>
    </row>
    <row r="2495" spans="2:65" s="1" customFormat="1" ht="24.2" customHeight="1" x14ac:dyDescent="0.2">
      <c r="B2495" s="32"/>
      <c r="C2495" s="179" t="s">
        <v>3752</v>
      </c>
      <c r="D2495" s="179" t="s">
        <v>657</v>
      </c>
      <c r="E2495" s="180" t="s">
        <v>3780</v>
      </c>
      <c r="F2495" s="181" t="s">
        <v>3781</v>
      </c>
      <c r="G2495" s="182" t="s">
        <v>641</v>
      </c>
      <c r="H2495" s="183">
        <v>146</v>
      </c>
      <c r="I2495" s="184"/>
      <c r="J2495" s="185">
        <f>ROUND(I2495*H2495,2)</f>
        <v>0</v>
      </c>
      <c r="K2495" s="181" t="s">
        <v>381</v>
      </c>
      <c r="L2495" s="186"/>
      <c r="M2495" s="187" t="s">
        <v>1</v>
      </c>
      <c r="N2495" s="188" t="s">
        <v>41</v>
      </c>
      <c r="P2495" s="147">
        <f>O2495*H2495</f>
        <v>0</v>
      </c>
      <c r="Q2495" s="147">
        <v>0</v>
      </c>
      <c r="R2495" s="147">
        <f>Q2495*H2495</f>
        <v>0</v>
      </c>
      <c r="S2495" s="147">
        <v>0</v>
      </c>
      <c r="T2495" s="148">
        <f>S2495*H2495</f>
        <v>0</v>
      </c>
      <c r="AR2495" s="149" t="s">
        <v>424</v>
      </c>
      <c r="AT2495" s="149" t="s">
        <v>657</v>
      </c>
      <c r="AU2495" s="149" t="s">
        <v>83</v>
      </c>
      <c r="AY2495" s="17" t="s">
        <v>375</v>
      </c>
      <c r="BE2495" s="150">
        <f>IF(N2495="základní",J2495,0)</f>
        <v>0</v>
      </c>
      <c r="BF2495" s="150">
        <f>IF(N2495="snížená",J2495,0)</f>
        <v>0</v>
      </c>
      <c r="BG2495" s="150">
        <f>IF(N2495="zákl. přenesená",J2495,0)</f>
        <v>0</v>
      </c>
      <c r="BH2495" s="150">
        <f>IF(N2495="sníž. přenesená",J2495,0)</f>
        <v>0</v>
      </c>
      <c r="BI2495" s="150">
        <f>IF(N2495="nulová",J2495,0)</f>
        <v>0</v>
      </c>
      <c r="BJ2495" s="17" t="s">
        <v>83</v>
      </c>
      <c r="BK2495" s="150">
        <f>ROUND(I2495*H2495,2)</f>
        <v>0</v>
      </c>
      <c r="BL2495" s="17" t="s">
        <v>382</v>
      </c>
      <c r="BM2495" s="149" t="s">
        <v>6386</v>
      </c>
    </row>
    <row r="2496" spans="2:65" s="12" customFormat="1" ht="11.25" x14ac:dyDescent="0.2">
      <c r="B2496" s="151"/>
      <c r="D2496" s="152" t="s">
        <v>384</v>
      </c>
      <c r="E2496" s="153" t="s">
        <v>1</v>
      </c>
      <c r="F2496" s="154" t="s">
        <v>529</v>
      </c>
      <c r="H2496" s="155">
        <v>20</v>
      </c>
      <c r="I2496" s="156"/>
      <c r="L2496" s="151"/>
      <c r="M2496" s="157"/>
      <c r="T2496" s="158"/>
      <c r="AT2496" s="153" t="s">
        <v>384</v>
      </c>
      <c r="AU2496" s="153" t="s">
        <v>83</v>
      </c>
      <c r="AV2496" s="12" t="s">
        <v>85</v>
      </c>
      <c r="AW2496" s="12" t="s">
        <v>32</v>
      </c>
      <c r="AX2496" s="12" t="s">
        <v>76</v>
      </c>
      <c r="AY2496" s="153" t="s">
        <v>375</v>
      </c>
    </row>
    <row r="2497" spans="2:65" s="12" customFormat="1" ht="11.25" x14ac:dyDescent="0.2">
      <c r="B2497" s="151"/>
      <c r="D2497" s="152" t="s">
        <v>384</v>
      </c>
      <c r="E2497" s="153" t="s">
        <v>1</v>
      </c>
      <c r="F2497" s="154" t="s">
        <v>554</v>
      </c>
      <c r="H2497" s="155">
        <v>25</v>
      </c>
      <c r="I2497" s="156"/>
      <c r="L2497" s="151"/>
      <c r="M2497" s="157"/>
      <c r="T2497" s="158"/>
      <c r="AT2497" s="153" t="s">
        <v>384</v>
      </c>
      <c r="AU2497" s="153" t="s">
        <v>83</v>
      </c>
      <c r="AV2497" s="12" t="s">
        <v>85</v>
      </c>
      <c r="AW2497" s="12" t="s">
        <v>32</v>
      </c>
      <c r="AX2497" s="12" t="s">
        <v>76</v>
      </c>
      <c r="AY2497" s="153" t="s">
        <v>375</v>
      </c>
    </row>
    <row r="2498" spans="2:65" s="12" customFormat="1" ht="11.25" x14ac:dyDescent="0.2">
      <c r="B2498" s="151"/>
      <c r="D2498" s="152" t="s">
        <v>384</v>
      </c>
      <c r="E2498" s="153" t="s">
        <v>1</v>
      </c>
      <c r="F2498" s="154" t="s">
        <v>585</v>
      </c>
      <c r="H2498" s="155">
        <v>32</v>
      </c>
      <c r="I2498" s="156"/>
      <c r="L2498" s="151"/>
      <c r="M2498" s="157"/>
      <c r="T2498" s="158"/>
      <c r="AT2498" s="153" t="s">
        <v>384</v>
      </c>
      <c r="AU2498" s="153" t="s">
        <v>83</v>
      </c>
      <c r="AV2498" s="12" t="s">
        <v>85</v>
      </c>
      <c r="AW2498" s="12" t="s">
        <v>32</v>
      </c>
      <c r="AX2498" s="12" t="s">
        <v>76</v>
      </c>
      <c r="AY2498" s="153" t="s">
        <v>375</v>
      </c>
    </row>
    <row r="2499" spans="2:65" s="12" customFormat="1" ht="11.25" x14ac:dyDescent="0.2">
      <c r="B2499" s="151"/>
      <c r="D2499" s="152" t="s">
        <v>384</v>
      </c>
      <c r="E2499" s="153" t="s">
        <v>1</v>
      </c>
      <c r="F2499" s="154" t="s">
        <v>604</v>
      </c>
      <c r="H2499" s="155">
        <v>34</v>
      </c>
      <c r="I2499" s="156"/>
      <c r="L2499" s="151"/>
      <c r="M2499" s="157"/>
      <c r="T2499" s="158"/>
      <c r="AT2499" s="153" t="s">
        <v>384</v>
      </c>
      <c r="AU2499" s="153" t="s">
        <v>83</v>
      </c>
      <c r="AV2499" s="12" t="s">
        <v>85</v>
      </c>
      <c r="AW2499" s="12" t="s">
        <v>32</v>
      </c>
      <c r="AX2499" s="12" t="s">
        <v>76</v>
      </c>
      <c r="AY2499" s="153" t="s">
        <v>375</v>
      </c>
    </row>
    <row r="2500" spans="2:65" s="12" customFormat="1" ht="11.25" x14ac:dyDescent="0.2">
      <c r="B2500" s="151"/>
      <c r="D2500" s="152" t="s">
        <v>384</v>
      </c>
      <c r="E2500" s="153" t="s">
        <v>1</v>
      </c>
      <c r="F2500" s="154" t="s">
        <v>609</v>
      </c>
      <c r="H2500" s="155">
        <v>35</v>
      </c>
      <c r="I2500" s="156"/>
      <c r="L2500" s="151"/>
      <c r="M2500" s="157"/>
      <c r="T2500" s="158"/>
      <c r="AT2500" s="153" t="s">
        <v>384</v>
      </c>
      <c r="AU2500" s="153" t="s">
        <v>83</v>
      </c>
      <c r="AV2500" s="12" t="s">
        <v>85</v>
      </c>
      <c r="AW2500" s="12" t="s">
        <v>32</v>
      </c>
      <c r="AX2500" s="12" t="s">
        <v>76</v>
      </c>
      <c r="AY2500" s="153" t="s">
        <v>375</v>
      </c>
    </row>
    <row r="2501" spans="2:65" s="13" customFormat="1" ht="11.25" x14ac:dyDescent="0.2">
      <c r="B2501" s="159"/>
      <c r="D2501" s="152" t="s">
        <v>384</v>
      </c>
      <c r="E2501" s="160" t="s">
        <v>1</v>
      </c>
      <c r="F2501" s="161" t="s">
        <v>387</v>
      </c>
      <c r="H2501" s="162">
        <v>146</v>
      </c>
      <c r="I2501" s="163"/>
      <c r="L2501" s="159"/>
      <c r="M2501" s="164"/>
      <c r="T2501" s="165"/>
      <c r="AT2501" s="160" t="s">
        <v>384</v>
      </c>
      <c r="AU2501" s="160" t="s">
        <v>83</v>
      </c>
      <c r="AV2501" s="13" t="s">
        <v>382</v>
      </c>
      <c r="AW2501" s="13" t="s">
        <v>32</v>
      </c>
      <c r="AX2501" s="13" t="s">
        <v>83</v>
      </c>
      <c r="AY2501" s="160" t="s">
        <v>375</v>
      </c>
    </row>
    <row r="2502" spans="2:65" s="14" customFormat="1" ht="11.25" x14ac:dyDescent="0.2">
      <c r="B2502" s="166"/>
      <c r="D2502" s="152" t="s">
        <v>384</v>
      </c>
      <c r="E2502" s="167" t="s">
        <v>1</v>
      </c>
      <c r="F2502" s="168" t="s">
        <v>6189</v>
      </c>
      <c r="H2502" s="167" t="s">
        <v>1</v>
      </c>
      <c r="I2502" s="169"/>
      <c r="L2502" s="166"/>
      <c r="M2502" s="170"/>
      <c r="T2502" s="171"/>
      <c r="AT2502" s="167" t="s">
        <v>384</v>
      </c>
      <c r="AU2502" s="167" t="s">
        <v>83</v>
      </c>
      <c r="AV2502" s="14" t="s">
        <v>83</v>
      </c>
      <c r="AW2502" s="14" t="s">
        <v>32</v>
      </c>
      <c r="AX2502" s="14" t="s">
        <v>76</v>
      </c>
      <c r="AY2502" s="167" t="s">
        <v>375</v>
      </c>
    </row>
    <row r="2503" spans="2:65" s="1" customFormat="1" ht="16.5" customHeight="1" x14ac:dyDescent="0.2">
      <c r="B2503" s="32"/>
      <c r="C2503" s="179" t="s">
        <v>3756</v>
      </c>
      <c r="D2503" s="179" t="s">
        <v>657</v>
      </c>
      <c r="E2503" s="180" t="s">
        <v>3784</v>
      </c>
      <c r="F2503" s="181" t="s">
        <v>3785</v>
      </c>
      <c r="G2503" s="182" t="s">
        <v>641</v>
      </c>
      <c r="H2503" s="183">
        <v>51</v>
      </c>
      <c r="I2503" s="184"/>
      <c r="J2503" s="185">
        <f>ROUND(I2503*H2503,2)</f>
        <v>0</v>
      </c>
      <c r="K2503" s="181" t="s">
        <v>381</v>
      </c>
      <c r="L2503" s="186"/>
      <c r="M2503" s="187" t="s">
        <v>1</v>
      </c>
      <c r="N2503" s="188" t="s">
        <v>41</v>
      </c>
      <c r="P2503" s="147">
        <f>O2503*H2503</f>
        <v>0</v>
      </c>
      <c r="Q2503" s="147">
        <v>0</v>
      </c>
      <c r="R2503" s="147">
        <f>Q2503*H2503</f>
        <v>0</v>
      </c>
      <c r="S2503" s="147">
        <v>0</v>
      </c>
      <c r="T2503" s="148">
        <f>S2503*H2503</f>
        <v>0</v>
      </c>
      <c r="AR2503" s="149" t="s">
        <v>424</v>
      </c>
      <c r="AT2503" s="149" t="s">
        <v>657</v>
      </c>
      <c r="AU2503" s="149" t="s">
        <v>83</v>
      </c>
      <c r="AY2503" s="17" t="s">
        <v>375</v>
      </c>
      <c r="BE2503" s="150">
        <f>IF(N2503="základní",J2503,0)</f>
        <v>0</v>
      </c>
      <c r="BF2503" s="150">
        <f>IF(N2503="snížená",J2503,0)</f>
        <v>0</v>
      </c>
      <c r="BG2503" s="150">
        <f>IF(N2503="zákl. přenesená",J2503,0)</f>
        <v>0</v>
      </c>
      <c r="BH2503" s="150">
        <f>IF(N2503="sníž. přenesená",J2503,0)</f>
        <v>0</v>
      </c>
      <c r="BI2503" s="150">
        <f>IF(N2503="nulová",J2503,0)</f>
        <v>0</v>
      </c>
      <c r="BJ2503" s="17" t="s">
        <v>83</v>
      </c>
      <c r="BK2503" s="150">
        <f>ROUND(I2503*H2503,2)</f>
        <v>0</v>
      </c>
      <c r="BL2503" s="17" t="s">
        <v>382</v>
      </c>
      <c r="BM2503" s="149" t="s">
        <v>6387</v>
      </c>
    </row>
    <row r="2504" spans="2:65" s="12" customFormat="1" ht="11.25" x14ac:dyDescent="0.2">
      <c r="B2504" s="151"/>
      <c r="D2504" s="152" t="s">
        <v>384</v>
      </c>
      <c r="E2504" s="153" t="s">
        <v>1</v>
      </c>
      <c r="F2504" s="154" t="s">
        <v>463</v>
      </c>
      <c r="H2504" s="155">
        <v>12</v>
      </c>
      <c r="I2504" s="156"/>
      <c r="L2504" s="151"/>
      <c r="M2504" s="157"/>
      <c r="T2504" s="158"/>
      <c r="AT2504" s="153" t="s">
        <v>384</v>
      </c>
      <c r="AU2504" s="153" t="s">
        <v>83</v>
      </c>
      <c r="AV2504" s="12" t="s">
        <v>85</v>
      </c>
      <c r="AW2504" s="12" t="s">
        <v>32</v>
      </c>
      <c r="AX2504" s="12" t="s">
        <v>76</v>
      </c>
      <c r="AY2504" s="153" t="s">
        <v>375</v>
      </c>
    </row>
    <row r="2505" spans="2:65" s="12" customFormat="1" ht="11.25" x14ac:dyDescent="0.2">
      <c r="B2505" s="151"/>
      <c r="D2505" s="152" t="s">
        <v>384</v>
      </c>
      <c r="E2505" s="153" t="s">
        <v>1</v>
      </c>
      <c r="F2505" s="154" t="s">
        <v>463</v>
      </c>
      <c r="H2505" s="155">
        <v>12</v>
      </c>
      <c r="I2505" s="156"/>
      <c r="L2505" s="151"/>
      <c r="M2505" s="157"/>
      <c r="T2505" s="158"/>
      <c r="AT2505" s="153" t="s">
        <v>384</v>
      </c>
      <c r="AU2505" s="153" t="s">
        <v>83</v>
      </c>
      <c r="AV2505" s="12" t="s">
        <v>85</v>
      </c>
      <c r="AW2505" s="12" t="s">
        <v>32</v>
      </c>
      <c r="AX2505" s="12" t="s">
        <v>76</v>
      </c>
      <c r="AY2505" s="153" t="s">
        <v>375</v>
      </c>
    </row>
    <row r="2506" spans="2:65" s="12" customFormat="1" ht="11.25" x14ac:dyDescent="0.2">
      <c r="B2506" s="151"/>
      <c r="D2506" s="152" t="s">
        <v>384</v>
      </c>
      <c r="E2506" s="153" t="s">
        <v>1</v>
      </c>
      <c r="F2506" s="154" t="s">
        <v>473</v>
      </c>
      <c r="H2506" s="155">
        <v>14</v>
      </c>
      <c r="I2506" s="156"/>
      <c r="L2506" s="151"/>
      <c r="M2506" s="157"/>
      <c r="T2506" s="158"/>
      <c r="AT2506" s="153" t="s">
        <v>384</v>
      </c>
      <c r="AU2506" s="153" t="s">
        <v>83</v>
      </c>
      <c r="AV2506" s="12" t="s">
        <v>85</v>
      </c>
      <c r="AW2506" s="12" t="s">
        <v>32</v>
      </c>
      <c r="AX2506" s="12" t="s">
        <v>76</v>
      </c>
      <c r="AY2506" s="153" t="s">
        <v>375</v>
      </c>
    </row>
    <row r="2507" spans="2:65" s="12" customFormat="1" ht="11.25" x14ac:dyDescent="0.2">
      <c r="B2507" s="151"/>
      <c r="D2507" s="152" t="s">
        <v>384</v>
      </c>
      <c r="E2507" s="153" t="s">
        <v>1</v>
      </c>
      <c r="F2507" s="154" t="s">
        <v>467</v>
      </c>
      <c r="H2507" s="155">
        <v>13</v>
      </c>
      <c r="I2507" s="156"/>
      <c r="L2507" s="151"/>
      <c r="M2507" s="157"/>
      <c r="T2507" s="158"/>
      <c r="AT2507" s="153" t="s">
        <v>384</v>
      </c>
      <c r="AU2507" s="153" t="s">
        <v>83</v>
      </c>
      <c r="AV2507" s="12" t="s">
        <v>85</v>
      </c>
      <c r="AW2507" s="12" t="s">
        <v>32</v>
      </c>
      <c r="AX2507" s="12" t="s">
        <v>76</v>
      </c>
      <c r="AY2507" s="153" t="s">
        <v>375</v>
      </c>
    </row>
    <row r="2508" spans="2:65" s="13" customFormat="1" ht="11.25" x14ac:dyDescent="0.2">
      <c r="B2508" s="159"/>
      <c r="D2508" s="152" t="s">
        <v>384</v>
      </c>
      <c r="E2508" s="160" t="s">
        <v>1</v>
      </c>
      <c r="F2508" s="161" t="s">
        <v>387</v>
      </c>
      <c r="H2508" s="162">
        <v>51</v>
      </c>
      <c r="I2508" s="163"/>
      <c r="L2508" s="159"/>
      <c r="M2508" s="164"/>
      <c r="T2508" s="165"/>
      <c r="AT2508" s="160" t="s">
        <v>384</v>
      </c>
      <c r="AU2508" s="160" t="s">
        <v>83</v>
      </c>
      <c r="AV2508" s="13" t="s">
        <v>382</v>
      </c>
      <c r="AW2508" s="13" t="s">
        <v>32</v>
      </c>
      <c r="AX2508" s="13" t="s">
        <v>83</v>
      </c>
      <c r="AY2508" s="160" t="s">
        <v>375</v>
      </c>
    </row>
    <row r="2509" spans="2:65" s="14" customFormat="1" ht="11.25" x14ac:dyDescent="0.2">
      <c r="B2509" s="166"/>
      <c r="D2509" s="152" t="s">
        <v>384</v>
      </c>
      <c r="E2509" s="167" t="s">
        <v>1</v>
      </c>
      <c r="F2509" s="168" t="s">
        <v>6189</v>
      </c>
      <c r="H2509" s="167" t="s">
        <v>1</v>
      </c>
      <c r="I2509" s="169"/>
      <c r="L2509" s="166"/>
      <c r="M2509" s="170"/>
      <c r="T2509" s="171"/>
      <c r="AT2509" s="167" t="s">
        <v>384</v>
      </c>
      <c r="AU2509" s="167" t="s">
        <v>83</v>
      </c>
      <c r="AV2509" s="14" t="s">
        <v>83</v>
      </c>
      <c r="AW2509" s="14" t="s">
        <v>32</v>
      </c>
      <c r="AX2509" s="14" t="s">
        <v>76</v>
      </c>
      <c r="AY2509" s="167" t="s">
        <v>375</v>
      </c>
    </row>
    <row r="2510" spans="2:65" s="11" customFormat="1" ht="25.9" customHeight="1" x14ac:dyDescent="0.2">
      <c r="B2510" s="126"/>
      <c r="D2510" s="127" t="s">
        <v>75</v>
      </c>
      <c r="E2510" s="128" t="s">
        <v>3787</v>
      </c>
      <c r="F2510" s="128" t="s">
        <v>3788</v>
      </c>
      <c r="I2510" s="129"/>
      <c r="J2510" s="130">
        <f>BK2510</f>
        <v>0</v>
      </c>
      <c r="L2510" s="126"/>
      <c r="M2510" s="131"/>
      <c r="P2510" s="132">
        <f>P2511+SUM(P2512:P2541)</f>
        <v>0</v>
      </c>
      <c r="R2510" s="132">
        <f>R2511+SUM(R2512:R2541)</f>
        <v>0</v>
      </c>
      <c r="T2510" s="133">
        <f>T2511+SUM(T2512:T2541)</f>
        <v>0</v>
      </c>
      <c r="AR2510" s="127" t="s">
        <v>83</v>
      </c>
      <c r="AT2510" s="134" t="s">
        <v>75</v>
      </c>
      <c r="AU2510" s="134" t="s">
        <v>76</v>
      </c>
      <c r="AY2510" s="127" t="s">
        <v>375</v>
      </c>
      <c r="BK2510" s="135">
        <f>BK2511+SUM(BK2512:BK2541)</f>
        <v>0</v>
      </c>
    </row>
    <row r="2511" spans="2:65" s="1" customFormat="1" ht="16.5" customHeight="1" x14ac:dyDescent="0.2">
      <c r="B2511" s="32"/>
      <c r="C2511" s="138" t="s">
        <v>3760</v>
      </c>
      <c r="D2511" s="138" t="s">
        <v>377</v>
      </c>
      <c r="E2511" s="139" t="s">
        <v>6388</v>
      </c>
      <c r="F2511" s="140" t="s">
        <v>3810</v>
      </c>
      <c r="G2511" s="141" t="s">
        <v>631</v>
      </c>
      <c r="H2511" s="142">
        <v>100</v>
      </c>
      <c r="I2511" s="143"/>
      <c r="J2511" s="144">
        <f>ROUND(I2511*H2511,2)</f>
        <v>0</v>
      </c>
      <c r="K2511" s="140" t="s">
        <v>381</v>
      </c>
      <c r="L2511" s="32"/>
      <c r="M2511" s="145" t="s">
        <v>1</v>
      </c>
      <c r="N2511" s="146" t="s">
        <v>41</v>
      </c>
      <c r="P2511" s="147">
        <f>O2511*H2511</f>
        <v>0</v>
      </c>
      <c r="Q2511" s="147">
        <v>0</v>
      </c>
      <c r="R2511" s="147">
        <f>Q2511*H2511</f>
        <v>0</v>
      </c>
      <c r="S2511" s="147">
        <v>0</v>
      </c>
      <c r="T2511" s="148">
        <f>S2511*H2511</f>
        <v>0</v>
      </c>
      <c r="AR2511" s="149" t="s">
        <v>382</v>
      </c>
      <c r="AT2511" s="149" t="s">
        <v>377</v>
      </c>
      <c r="AU2511" s="149" t="s">
        <v>83</v>
      </c>
      <c r="AY2511" s="17" t="s">
        <v>375</v>
      </c>
      <c r="BE2511" s="150">
        <f>IF(N2511="základní",J2511,0)</f>
        <v>0</v>
      </c>
      <c r="BF2511" s="150">
        <f>IF(N2511="snížená",J2511,0)</f>
        <v>0</v>
      </c>
      <c r="BG2511" s="150">
        <f>IF(N2511="zákl. přenesená",J2511,0)</f>
        <v>0</v>
      </c>
      <c r="BH2511" s="150">
        <f>IF(N2511="sníž. přenesená",J2511,0)</f>
        <v>0</v>
      </c>
      <c r="BI2511" s="150">
        <f>IF(N2511="nulová",J2511,0)</f>
        <v>0</v>
      </c>
      <c r="BJ2511" s="17" t="s">
        <v>83</v>
      </c>
      <c r="BK2511" s="150">
        <f>ROUND(I2511*H2511,2)</f>
        <v>0</v>
      </c>
      <c r="BL2511" s="17" t="s">
        <v>382</v>
      </c>
      <c r="BM2511" s="149" t="s">
        <v>6389</v>
      </c>
    </row>
    <row r="2512" spans="2:65" s="12" customFormat="1" ht="11.25" x14ac:dyDescent="0.2">
      <c r="B2512" s="151"/>
      <c r="D2512" s="152" t="s">
        <v>384</v>
      </c>
      <c r="E2512" s="153" t="s">
        <v>1</v>
      </c>
      <c r="F2512" s="154" t="s">
        <v>1135</v>
      </c>
      <c r="H2512" s="155">
        <v>100</v>
      </c>
      <c r="I2512" s="156"/>
      <c r="L2512" s="151"/>
      <c r="M2512" s="157"/>
      <c r="T2512" s="158"/>
      <c r="AT2512" s="153" t="s">
        <v>384</v>
      </c>
      <c r="AU2512" s="153" t="s">
        <v>83</v>
      </c>
      <c r="AV2512" s="12" t="s">
        <v>85</v>
      </c>
      <c r="AW2512" s="12" t="s">
        <v>32</v>
      </c>
      <c r="AX2512" s="12" t="s">
        <v>83</v>
      </c>
      <c r="AY2512" s="153" t="s">
        <v>375</v>
      </c>
    </row>
    <row r="2513" spans="2:65" s="14" customFormat="1" ht="11.25" x14ac:dyDescent="0.2">
      <c r="B2513" s="166"/>
      <c r="D2513" s="152" t="s">
        <v>384</v>
      </c>
      <c r="E2513" s="167" t="s">
        <v>1</v>
      </c>
      <c r="F2513" s="168" t="s">
        <v>3812</v>
      </c>
      <c r="H2513" s="167" t="s">
        <v>1</v>
      </c>
      <c r="I2513" s="169"/>
      <c r="L2513" s="166"/>
      <c r="M2513" s="170"/>
      <c r="T2513" s="171"/>
      <c r="AT2513" s="167" t="s">
        <v>384</v>
      </c>
      <c r="AU2513" s="167" t="s">
        <v>83</v>
      </c>
      <c r="AV2513" s="14" t="s">
        <v>83</v>
      </c>
      <c r="AW2513" s="14" t="s">
        <v>32</v>
      </c>
      <c r="AX2513" s="14" t="s">
        <v>76</v>
      </c>
      <c r="AY2513" s="167" t="s">
        <v>375</v>
      </c>
    </row>
    <row r="2514" spans="2:65" s="1" customFormat="1" ht="24.2" customHeight="1" x14ac:dyDescent="0.2">
      <c r="B2514" s="32"/>
      <c r="C2514" s="138" t="s">
        <v>3764</v>
      </c>
      <c r="D2514" s="138" t="s">
        <v>377</v>
      </c>
      <c r="E2514" s="139" t="s">
        <v>6390</v>
      </c>
      <c r="F2514" s="140" t="s">
        <v>3815</v>
      </c>
      <c r="G2514" s="141" t="s">
        <v>1825</v>
      </c>
      <c r="H2514" s="142">
        <v>1</v>
      </c>
      <c r="I2514" s="143"/>
      <c r="J2514" s="144">
        <f>ROUND(I2514*H2514,2)</f>
        <v>0</v>
      </c>
      <c r="K2514" s="140" t="s">
        <v>381</v>
      </c>
      <c r="L2514" s="32"/>
      <c r="M2514" s="145" t="s">
        <v>1</v>
      </c>
      <c r="N2514" s="146" t="s">
        <v>41</v>
      </c>
      <c r="P2514" s="147">
        <f>O2514*H2514</f>
        <v>0</v>
      </c>
      <c r="Q2514" s="147">
        <v>0</v>
      </c>
      <c r="R2514" s="147">
        <f>Q2514*H2514</f>
        <v>0</v>
      </c>
      <c r="S2514" s="147">
        <v>0</v>
      </c>
      <c r="T2514" s="148">
        <f>S2514*H2514</f>
        <v>0</v>
      </c>
      <c r="AR2514" s="149" t="s">
        <v>382</v>
      </c>
      <c r="AT2514" s="149" t="s">
        <v>377</v>
      </c>
      <c r="AU2514" s="149" t="s">
        <v>83</v>
      </c>
      <c r="AY2514" s="17" t="s">
        <v>375</v>
      </c>
      <c r="BE2514" s="150">
        <f>IF(N2514="základní",J2514,0)</f>
        <v>0</v>
      </c>
      <c r="BF2514" s="150">
        <f>IF(N2514="snížená",J2514,0)</f>
        <v>0</v>
      </c>
      <c r="BG2514" s="150">
        <f>IF(N2514="zákl. přenesená",J2514,0)</f>
        <v>0</v>
      </c>
      <c r="BH2514" s="150">
        <f>IF(N2514="sníž. přenesená",J2514,0)</f>
        <v>0</v>
      </c>
      <c r="BI2514" s="150">
        <f>IF(N2514="nulová",J2514,0)</f>
        <v>0</v>
      </c>
      <c r="BJ2514" s="17" t="s">
        <v>83</v>
      </c>
      <c r="BK2514" s="150">
        <f>ROUND(I2514*H2514,2)</f>
        <v>0</v>
      </c>
      <c r="BL2514" s="17" t="s">
        <v>382</v>
      </c>
      <c r="BM2514" s="149" t="s">
        <v>6391</v>
      </c>
    </row>
    <row r="2515" spans="2:65" s="1" customFormat="1" ht="58.5" x14ac:dyDescent="0.2">
      <c r="B2515" s="32"/>
      <c r="D2515" s="152" t="s">
        <v>1139</v>
      </c>
      <c r="F2515" s="189" t="s">
        <v>3817</v>
      </c>
      <c r="I2515" s="190"/>
      <c r="L2515" s="32"/>
      <c r="M2515" s="191"/>
      <c r="T2515" s="56"/>
      <c r="AT2515" s="17" t="s">
        <v>1139</v>
      </c>
      <c r="AU2515" s="17" t="s">
        <v>83</v>
      </c>
    </row>
    <row r="2516" spans="2:65" s="12" customFormat="1" ht="11.25" x14ac:dyDescent="0.2">
      <c r="B2516" s="151"/>
      <c r="D2516" s="152" t="s">
        <v>384</v>
      </c>
      <c r="E2516" s="153" t="s">
        <v>1</v>
      </c>
      <c r="F2516" s="154" t="s">
        <v>83</v>
      </c>
      <c r="H2516" s="155">
        <v>1</v>
      </c>
      <c r="I2516" s="156"/>
      <c r="L2516" s="151"/>
      <c r="M2516" s="157"/>
      <c r="T2516" s="158"/>
      <c r="AT2516" s="153" t="s">
        <v>384</v>
      </c>
      <c r="AU2516" s="153" t="s">
        <v>83</v>
      </c>
      <c r="AV2516" s="12" t="s">
        <v>85</v>
      </c>
      <c r="AW2516" s="12" t="s">
        <v>32</v>
      </c>
      <c r="AX2516" s="12" t="s">
        <v>83</v>
      </c>
      <c r="AY2516" s="153" t="s">
        <v>375</v>
      </c>
    </row>
    <row r="2517" spans="2:65" s="14" customFormat="1" ht="11.25" x14ac:dyDescent="0.2">
      <c r="B2517" s="166"/>
      <c r="D2517" s="152" t="s">
        <v>384</v>
      </c>
      <c r="E2517" s="167" t="s">
        <v>1</v>
      </c>
      <c r="F2517" s="168" t="s">
        <v>3812</v>
      </c>
      <c r="H2517" s="167" t="s">
        <v>1</v>
      </c>
      <c r="I2517" s="169"/>
      <c r="L2517" s="166"/>
      <c r="M2517" s="170"/>
      <c r="T2517" s="171"/>
      <c r="AT2517" s="167" t="s">
        <v>384</v>
      </c>
      <c r="AU2517" s="167" t="s">
        <v>83</v>
      </c>
      <c r="AV2517" s="14" t="s">
        <v>83</v>
      </c>
      <c r="AW2517" s="14" t="s">
        <v>32</v>
      </c>
      <c r="AX2517" s="14" t="s">
        <v>76</v>
      </c>
      <c r="AY2517" s="167" t="s">
        <v>375</v>
      </c>
    </row>
    <row r="2518" spans="2:65" s="1" customFormat="1" ht="24.2" customHeight="1" x14ac:dyDescent="0.2">
      <c r="B2518" s="32"/>
      <c r="C2518" s="138" t="s">
        <v>3767</v>
      </c>
      <c r="D2518" s="138" t="s">
        <v>377</v>
      </c>
      <c r="E2518" s="139" t="s">
        <v>6392</v>
      </c>
      <c r="F2518" s="140" t="s">
        <v>6393</v>
      </c>
      <c r="G2518" s="141" t="s">
        <v>1825</v>
      </c>
      <c r="H2518" s="142">
        <v>1</v>
      </c>
      <c r="I2518" s="143"/>
      <c r="J2518" s="144">
        <f>ROUND(I2518*H2518,2)</f>
        <v>0</v>
      </c>
      <c r="K2518" s="140" t="s">
        <v>381</v>
      </c>
      <c r="L2518" s="32"/>
      <c r="M2518" s="145" t="s">
        <v>1</v>
      </c>
      <c r="N2518" s="146" t="s">
        <v>41</v>
      </c>
      <c r="P2518" s="147">
        <f>O2518*H2518</f>
        <v>0</v>
      </c>
      <c r="Q2518" s="147">
        <v>0</v>
      </c>
      <c r="R2518" s="147">
        <f>Q2518*H2518</f>
        <v>0</v>
      </c>
      <c r="S2518" s="147">
        <v>0</v>
      </c>
      <c r="T2518" s="148">
        <f>S2518*H2518</f>
        <v>0</v>
      </c>
      <c r="AR2518" s="149" t="s">
        <v>382</v>
      </c>
      <c r="AT2518" s="149" t="s">
        <v>377</v>
      </c>
      <c r="AU2518" s="149" t="s">
        <v>83</v>
      </c>
      <c r="AY2518" s="17" t="s">
        <v>375</v>
      </c>
      <c r="BE2518" s="150">
        <f>IF(N2518="základní",J2518,0)</f>
        <v>0</v>
      </c>
      <c r="BF2518" s="150">
        <f>IF(N2518="snížená",J2518,0)</f>
        <v>0</v>
      </c>
      <c r="BG2518" s="150">
        <f>IF(N2518="zákl. přenesená",J2518,0)</f>
        <v>0</v>
      </c>
      <c r="BH2518" s="150">
        <f>IF(N2518="sníž. přenesená",J2518,0)</f>
        <v>0</v>
      </c>
      <c r="BI2518" s="150">
        <f>IF(N2518="nulová",J2518,0)</f>
        <v>0</v>
      </c>
      <c r="BJ2518" s="17" t="s">
        <v>83</v>
      </c>
      <c r="BK2518" s="150">
        <f>ROUND(I2518*H2518,2)</f>
        <v>0</v>
      </c>
      <c r="BL2518" s="17" t="s">
        <v>382</v>
      </c>
      <c r="BM2518" s="149" t="s">
        <v>6394</v>
      </c>
    </row>
    <row r="2519" spans="2:65" s="12" customFormat="1" ht="11.25" x14ac:dyDescent="0.2">
      <c r="B2519" s="151"/>
      <c r="D2519" s="152" t="s">
        <v>384</v>
      </c>
      <c r="E2519" s="153" t="s">
        <v>1</v>
      </c>
      <c r="F2519" s="154" t="s">
        <v>83</v>
      </c>
      <c r="H2519" s="155">
        <v>1</v>
      </c>
      <c r="I2519" s="156"/>
      <c r="L2519" s="151"/>
      <c r="M2519" s="157"/>
      <c r="T2519" s="158"/>
      <c r="AT2519" s="153" t="s">
        <v>384</v>
      </c>
      <c r="AU2519" s="153" t="s">
        <v>83</v>
      </c>
      <c r="AV2519" s="12" t="s">
        <v>85</v>
      </c>
      <c r="AW2519" s="12" t="s">
        <v>32</v>
      </c>
      <c r="AX2519" s="12" t="s">
        <v>83</v>
      </c>
      <c r="AY2519" s="153" t="s">
        <v>375</v>
      </c>
    </row>
    <row r="2520" spans="2:65" s="14" customFormat="1" ht="11.25" x14ac:dyDescent="0.2">
      <c r="B2520" s="166"/>
      <c r="D2520" s="152" t="s">
        <v>384</v>
      </c>
      <c r="E2520" s="167" t="s">
        <v>1</v>
      </c>
      <c r="F2520" s="168" t="s">
        <v>6395</v>
      </c>
      <c r="H2520" s="167" t="s">
        <v>1</v>
      </c>
      <c r="I2520" s="169"/>
      <c r="L2520" s="166"/>
      <c r="M2520" s="170"/>
      <c r="T2520" s="171"/>
      <c r="AT2520" s="167" t="s">
        <v>384</v>
      </c>
      <c r="AU2520" s="167" t="s">
        <v>83</v>
      </c>
      <c r="AV2520" s="14" t="s">
        <v>83</v>
      </c>
      <c r="AW2520" s="14" t="s">
        <v>32</v>
      </c>
      <c r="AX2520" s="14" t="s">
        <v>76</v>
      </c>
      <c r="AY2520" s="167" t="s">
        <v>375</v>
      </c>
    </row>
    <row r="2521" spans="2:65" s="1" customFormat="1" ht="24.2" customHeight="1" x14ac:dyDescent="0.2">
      <c r="B2521" s="32"/>
      <c r="C2521" s="138" t="s">
        <v>3771</v>
      </c>
      <c r="D2521" s="138" t="s">
        <v>377</v>
      </c>
      <c r="E2521" s="139" t="s">
        <v>6396</v>
      </c>
      <c r="F2521" s="140" t="s">
        <v>6397</v>
      </c>
      <c r="G2521" s="141" t="s">
        <v>1825</v>
      </c>
      <c r="H2521" s="142">
        <v>1</v>
      </c>
      <c r="I2521" s="143"/>
      <c r="J2521" s="144">
        <f>ROUND(I2521*H2521,2)</f>
        <v>0</v>
      </c>
      <c r="K2521" s="140" t="s">
        <v>381</v>
      </c>
      <c r="L2521" s="32"/>
      <c r="M2521" s="145" t="s">
        <v>1</v>
      </c>
      <c r="N2521" s="146" t="s">
        <v>41</v>
      </c>
      <c r="P2521" s="147">
        <f>O2521*H2521</f>
        <v>0</v>
      </c>
      <c r="Q2521" s="147">
        <v>0</v>
      </c>
      <c r="R2521" s="147">
        <f>Q2521*H2521</f>
        <v>0</v>
      </c>
      <c r="S2521" s="147">
        <v>0</v>
      </c>
      <c r="T2521" s="148">
        <f>S2521*H2521</f>
        <v>0</v>
      </c>
      <c r="AR2521" s="149" t="s">
        <v>382</v>
      </c>
      <c r="AT2521" s="149" t="s">
        <v>377</v>
      </c>
      <c r="AU2521" s="149" t="s">
        <v>83</v>
      </c>
      <c r="AY2521" s="17" t="s">
        <v>375</v>
      </c>
      <c r="BE2521" s="150">
        <f>IF(N2521="základní",J2521,0)</f>
        <v>0</v>
      </c>
      <c r="BF2521" s="150">
        <f>IF(N2521="snížená",J2521,0)</f>
        <v>0</v>
      </c>
      <c r="BG2521" s="150">
        <f>IF(N2521="zákl. přenesená",J2521,0)</f>
        <v>0</v>
      </c>
      <c r="BH2521" s="150">
        <f>IF(N2521="sníž. přenesená",J2521,0)</f>
        <v>0</v>
      </c>
      <c r="BI2521" s="150">
        <f>IF(N2521="nulová",J2521,0)</f>
        <v>0</v>
      </c>
      <c r="BJ2521" s="17" t="s">
        <v>83</v>
      </c>
      <c r="BK2521" s="150">
        <f>ROUND(I2521*H2521,2)</f>
        <v>0</v>
      </c>
      <c r="BL2521" s="17" t="s">
        <v>382</v>
      </c>
      <c r="BM2521" s="149" t="s">
        <v>6398</v>
      </c>
    </row>
    <row r="2522" spans="2:65" s="12" customFormat="1" ht="11.25" x14ac:dyDescent="0.2">
      <c r="B2522" s="151"/>
      <c r="D2522" s="152" t="s">
        <v>384</v>
      </c>
      <c r="E2522" s="153" t="s">
        <v>1</v>
      </c>
      <c r="F2522" s="154" t="s">
        <v>83</v>
      </c>
      <c r="H2522" s="155">
        <v>1</v>
      </c>
      <c r="I2522" s="156"/>
      <c r="L2522" s="151"/>
      <c r="M2522" s="157"/>
      <c r="T2522" s="158"/>
      <c r="AT2522" s="153" t="s">
        <v>384</v>
      </c>
      <c r="AU2522" s="153" t="s">
        <v>83</v>
      </c>
      <c r="AV2522" s="12" t="s">
        <v>85</v>
      </c>
      <c r="AW2522" s="12" t="s">
        <v>32</v>
      </c>
      <c r="AX2522" s="12" t="s">
        <v>83</v>
      </c>
      <c r="AY2522" s="153" t="s">
        <v>375</v>
      </c>
    </row>
    <row r="2523" spans="2:65" s="14" customFormat="1" ht="11.25" x14ac:dyDescent="0.2">
      <c r="B2523" s="166"/>
      <c r="D2523" s="152" t="s">
        <v>384</v>
      </c>
      <c r="E2523" s="167" t="s">
        <v>1</v>
      </c>
      <c r="F2523" s="168" t="s">
        <v>6399</v>
      </c>
      <c r="H2523" s="167" t="s">
        <v>1</v>
      </c>
      <c r="I2523" s="169"/>
      <c r="L2523" s="166"/>
      <c r="M2523" s="170"/>
      <c r="T2523" s="171"/>
      <c r="AT2523" s="167" t="s">
        <v>384</v>
      </c>
      <c r="AU2523" s="167" t="s">
        <v>83</v>
      </c>
      <c r="AV2523" s="14" t="s">
        <v>83</v>
      </c>
      <c r="AW2523" s="14" t="s">
        <v>32</v>
      </c>
      <c r="AX2523" s="14" t="s">
        <v>76</v>
      </c>
      <c r="AY2523" s="167" t="s">
        <v>375</v>
      </c>
    </row>
    <row r="2524" spans="2:65" s="1" customFormat="1" ht="24.2" customHeight="1" x14ac:dyDescent="0.2">
      <c r="B2524" s="32"/>
      <c r="C2524" s="138" t="s">
        <v>3775</v>
      </c>
      <c r="D2524" s="138" t="s">
        <v>377</v>
      </c>
      <c r="E2524" s="139" t="s">
        <v>6400</v>
      </c>
      <c r="F2524" s="140" t="s">
        <v>6401</v>
      </c>
      <c r="G2524" s="141" t="s">
        <v>1825</v>
      </c>
      <c r="H2524" s="142">
        <v>1</v>
      </c>
      <c r="I2524" s="143"/>
      <c r="J2524" s="144">
        <f>ROUND(I2524*H2524,2)</f>
        <v>0</v>
      </c>
      <c r="K2524" s="140" t="s">
        <v>381</v>
      </c>
      <c r="L2524" s="32"/>
      <c r="M2524" s="145" t="s">
        <v>1</v>
      </c>
      <c r="N2524" s="146" t="s">
        <v>41</v>
      </c>
      <c r="P2524" s="147">
        <f>O2524*H2524</f>
        <v>0</v>
      </c>
      <c r="Q2524" s="147">
        <v>0</v>
      </c>
      <c r="R2524" s="147">
        <f>Q2524*H2524</f>
        <v>0</v>
      </c>
      <c r="S2524" s="147">
        <v>0</v>
      </c>
      <c r="T2524" s="148">
        <f>S2524*H2524</f>
        <v>0</v>
      </c>
      <c r="AR2524" s="149" t="s">
        <v>382</v>
      </c>
      <c r="AT2524" s="149" t="s">
        <v>377</v>
      </c>
      <c r="AU2524" s="149" t="s">
        <v>83</v>
      </c>
      <c r="AY2524" s="17" t="s">
        <v>375</v>
      </c>
      <c r="BE2524" s="150">
        <f>IF(N2524="základní",J2524,0)</f>
        <v>0</v>
      </c>
      <c r="BF2524" s="150">
        <f>IF(N2524="snížená",J2524,0)</f>
        <v>0</v>
      </c>
      <c r="BG2524" s="150">
        <f>IF(N2524="zákl. přenesená",J2524,0)</f>
        <v>0</v>
      </c>
      <c r="BH2524" s="150">
        <f>IF(N2524="sníž. přenesená",J2524,0)</f>
        <v>0</v>
      </c>
      <c r="BI2524" s="150">
        <f>IF(N2524="nulová",J2524,0)</f>
        <v>0</v>
      </c>
      <c r="BJ2524" s="17" t="s">
        <v>83</v>
      </c>
      <c r="BK2524" s="150">
        <f>ROUND(I2524*H2524,2)</f>
        <v>0</v>
      </c>
      <c r="BL2524" s="17" t="s">
        <v>382</v>
      </c>
      <c r="BM2524" s="149" t="s">
        <v>6402</v>
      </c>
    </row>
    <row r="2525" spans="2:65" s="12" customFormat="1" ht="11.25" x14ac:dyDescent="0.2">
      <c r="B2525" s="151"/>
      <c r="D2525" s="152" t="s">
        <v>384</v>
      </c>
      <c r="E2525" s="153" t="s">
        <v>1</v>
      </c>
      <c r="F2525" s="154" t="s">
        <v>83</v>
      </c>
      <c r="H2525" s="155">
        <v>1</v>
      </c>
      <c r="I2525" s="156"/>
      <c r="L2525" s="151"/>
      <c r="M2525" s="157"/>
      <c r="T2525" s="158"/>
      <c r="AT2525" s="153" t="s">
        <v>384</v>
      </c>
      <c r="AU2525" s="153" t="s">
        <v>83</v>
      </c>
      <c r="AV2525" s="12" t="s">
        <v>85</v>
      </c>
      <c r="AW2525" s="12" t="s">
        <v>32</v>
      </c>
      <c r="AX2525" s="12" t="s">
        <v>83</v>
      </c>
      <c r="AY2525" s="153" t="s">
        <v>375</v>
      </c>
    </row>
    <row r="2526" spans="2:65" s="14" customFormat="1" ht="11.25" x14ac:dyDescent="0.2">
      <c r="B2526" s="166"/>
      <c r="D2526" s="152" t="s">
        <v>384</v>
      </c>
      <c r="E2526" s="167" t="s">
        <v>1</v>
      </c>
      <c r="F2526" s="168" t="s">
        <v>6403</v>
      </c>
      <c r="H2526" s="167" t="s">
        <v>1</v>
      </c>
      <c r="I2526" s="169"/>
      <c r="L2526" s="166"/>
      <c r="M2526" s="170"/>
      <c r="T2526" s="171"/>
      <c r="AT2526" s="167" t="s">
        <v>384</v>
      </c>
      <c r="AU2526" s="167" t="s">
        <v>83</v>
      </c>
      <c r="AV2526" s="14" t="s">
        <v>83</v>
      </c>
      <c r="AW2526" s="14" t="s">
        <v>32</v>
      </c>
      <c r="AX2526" s="14" t="s">
        <v>76</v>
      </c>
      <c r="AY2526" s="167" t="s">
        <v>375</v>
      </c>
    </row>
    <row r="2527" spans="2:65" s="1" customFormat="1" ht="24.2" customHeight="1" x14ac:dyDescent="0.2">
      <c r="B2527" s="32"/>
      <c r="C2527" s="138" t="s">
        <v>3779</v>
      </c>
      <c r="D2527" s="138" t="s">
        <v>377</v>
      </c>
      <c r="E2527" s="139" t="s">
        <v>6404</v>
      </c>
      <c r="F2527" s="140" t="s">
        <v>6405</v>
      </c>
      <c r="G2527" s="141" t="s">
        <v>1825</v>
      </c>
      <c r="H2527" s="142">
        <v>1</v>
      </c>
      <c r="I2527" s="143"/>
      <c r="J2527" s="144">
        <f>ROUND(I2527*H2527,2)</f>
        <v>0</v>
      </c>
      <c r="K2527" s="140" t="s">
        <v>381</v>
      </c>
      <c r="L2527" s="32"/>
      <c r="M2527" s="145" t="s">
        <v>1</v>
      </c>
      <c r="N2527" s="146" t="s">
        <v>41</v>
      </c>
      <c r="P2527" s="147">
        <f>O2527*H2527</f>
        <v>0</v>
      </c>
      <c r="Q2527" s="147">
        <v>0</v>
      </c>
      <c r="R2527" s="147">
        <f>Q2527*H2527</f>
        <v>0</v>
      </c>
      <c r="S2527" s="147">
        <v>0</v>
      </c>
      <c r="T2527" s="148">
        <f>S2527*H2527</f>
        <v>0</v>
      </c>
      <c r="AR2527" s="149" t="s">
        <v>382</v>
      </c>
      <c r="AT2527" s="149" t="s">
        <v>377</v>
      </c>
      <c r="AU2527" s="149" t="s">
        <v>83</v>
      </c>
      <c r="AY2527" s="17" t="s">
        <v>375</v>
      </c>
      <c r="BE2527" s="150">
        <f>IF(N2527="základní",J2527,0)</f>
        <v>0</v>
      </c>
      <c r="BF2527" s="150">
        <f>IF(N2527="snížená",J2527,0)</f>
        <v>0</v>
      </c>
      <c r="BG2527" s="150">
        <f>IF(N2527="zákl. přenesená",J2527,0)</f>
        <v>0</v>
      </c>
      <c r="BH2527" s="150">
        <f>IF(N2527="sníž. přenesená",J2527,0)</f>
        <v>0</v>
      </c>
      <c r="BI2527" s="150">
        <f>IF(N2527="nulová",J2527,0)</f>
        <v>0</v>
      </c>
      <c r="BJ2527" s="17" t="s">
        <v>83</v>
      </c>
      <c r="BK2527" s="150">
        <f>ROUND(I2527*H2527,2)</f>
        <v>0</v>
      </c>
      <c r="BL2527" s="17" t="s">
        <v>382</v>
      </c>
      <c r="BM2527" s="149" t="s">
        <v>6406</v>
      </c>
    </row>
    <row r="2528" spans="2:65" s="12" customFormat="1" ht="11.25" x14ac:dyDescent="0.2">
      <c r="B2528" s="151"/>
      <c r="D2528" s="152" t="s">
        <v>384</v>
      </c>
      <c r="E2528" s="153" t="s">
        <v>1</v>
      </c>
      <c r="F2528" s="154" t="s">
        <v>83</v>
      </c>
      <c r="H2528" s="155">
        <v>1</v>
      </c>
      <c r="I2528" s="156"/>
      <c r="L2528" s="151"/>
      <c r="M2528" s="157"/>
      <c r="T2528" s="158"/>
      <c r="AT2528" s="153" t="s">
        <v>384</v>
      </c>
      <c r="AU2528" s="153" t="s">
        <v>83</v>
      </c>
      <c r="AV2528" s="12" t="s">
        <v>85</v>
      </c>
      <c r="AW2528" s="12" t="s">
        <v>32</v>
      </c>
      <c r="AX2528" s="12" t="s">
        <v>83</v>
      </c>
      <c r="AY2528" s="153" t="s">
        <v>375</v>
      </c>
    </row>
    <row r="2529" spans="2:65" s="14" customFormat="1" ht="11.25" x14ac:dyDescent="0.2">
      <c r="B2529" s="166"/>
      <c r="D2529" s="152" t="s">
        <v>384</v>
      </c>
      <c r="E2529" s="167" t="s">
        <v>1</v>
      </c>
      <c r="F2529" s="168" t="s">
        <v>6407</v>
      </c>
      <c r="H2529" s="167" t="s">
        <v>1</v>
      </c>
      <c r="I2529" s="169"/>
      <c r="L2529" s="166"/>
      <c r="M2529" s="170"/>
      <c r="T2529" s="171"/>
      <c r="AT2529" s="167" t="s">
        <v>384</v>
      </c>
      <c r="AU2529" s="167" t="s">
        <v>83</v>
      </c>
      <c r="AV2529" s="14" t="s">
        <v>83</v>
      </c>
      <c r="AW2529" s="14" t="s">
        <v>32</v>
      </c>
      <c r="AX2529" s="14" t="s">
        <v>76</v>
      </c>
      <c r="AY2529" s="167" t="s">
        <v>375</v>
      </c>
    </row>
    <row r="2530" spans="2:65" s="1" customFormat="1" ht="24.2" customHeight="1" x14ac:dyDescent="0.2">
      <c r="B2530" s="32"/>
      <c r="C2530" s="138" t="s">
        <v>3783</v>
      </c>
      <c r="D2530" s="138" t="s">
        <v>377</v>
      </c>
      <c r="E2530" s="139" t="s">
        <v>6408</v>
      </c>
      <c r="F2530" s="140" t="s">
        <v>6409</v>
      </c>
      <c r="G2530" s="141" t="s">
        <v>1825</v>
      </c>
      <c r="H2530" s="142">
        <v>1</v>
      </c>
      <c r="I2530" s="143"/>
      <c r="J2530" s="144">
        <f>ROUND(I2530*H2530,2)</f>
        <v>0</v>
      </c>
      <c r="K2530" s="140" t="s">
        <v>381</v>
      </c>
      <c r="L2530" s="32"/>
      <c r="M2530" s="145" t="s">
        <v>1</v>
      </c>
      <c r="N2530" s="146" t="s">
        <v>41</v>
      </c>
      <c r="P2530" s="147">
        <f>O2530*H2530</f>
        <v>0</v>
      </c>
      <c r="Q2530" s="147">
        <v>0</v>
      </c>
      <c r="R2530" s="147">
        <f>Q2530*H2530</f>
        <v>0</v>
      </c>
      <c r="S2530" s="147">
        <v>0</v>
      </c>
      <c r="T2530" s="148">
        <f>S2530*H2530</f>
        <v>0</v>
      </c>
      <c r="AR2530" s="149" t="s">
        <v>382</v>
      </c>
      <c r="AT2530" s="149" t="s">
        <v>377</v>
      </c>
      <c r="AU2530" s="149" t="s">
        <v>83</v>
      </c>
      <c r="AY2530" s="17" t="s">
        <v>375</v>
      </c>
      <c r="BE2530" s="150">
        <f>IF(N2530="základní",J2530,0)</f>
        <v>0</v>
      </c>
      <c r="BF2530" s="150">
        <f>IF(N2530="snížená",J2530,0)</f>
        <v>0</v>
      </c>
      <c r="BG2530" s="150">
        <f>IF(N2530="zákl. přenesená",J2530,0)</f>
        <v>0</v>
      </c>
      <c r="BH2530" s="150">
        <f>IF(N2530="sníž. přenesená",J2530,0)</f>
        <v>0</v>
      </c>
      <c r="BI2530" s="150">
        <f>IF(N2530="nulová",J2530,0)</f>
        <v>0</v>
      </c>
      <c r="BJ2530" s="17" t="s">
        <v>83</v>
      </c>
      <c r="BK2530" s="150">
        <f>ROUND(I2530*H2530,2)</f>
        <v>0</v>
      </c>
      <c r="BL2530" s="17" t="s">
        <v>382</v>
      </c>
      <c r="BM2530" s="149" t="s">
        <v>6410</v>
      </c>
    </row>
    <row r="2531" spans="2:65" s="12" customFormat="1" ht="11.25" x14ac:dyDescent="0.2">
      <c r="B2531" s="151"/>
      <c r="D2531" s="152" t="s">
        <v>384</v>
      </c>
      <c r="E2531" s="153" t="s">
        <v>1</v>
      </c>
      <c r="F2531" s="154" t="s">
        <v>83</v>
      </c>
      <c r="H2531" s="155">
        <v>1</v>
      </c>
      <c r="I2531" s="156"/>
      <c r="L2531" s="151"/>
      <c r="M2531" s="157"/>
      <c r="T2531" s="158"/>
      <c r="AT2531" s="153" t="s">
        <v>384</v>
      </c>
      <c r="AU2531" s="153" t="s">
        <v>83</v>
      </c>
      <c r="AV2531" s="12" t="s">
        <v>85</v>
      </c>
      <c r="AW2531" s="12" t="s">
        <v>32</v>
      </c>
      <c r="AX2531" s="12" t="s">
        <v>83</v>
      </c>
      <c r="AY2531" s="153" t="s">
        <v>375</v>
      </c>
    </row>
    <row r="2532" spans="2:65" s="14" customFormat="1" ht="11.25" x14ac:dyDescent="0.2">
      <c r="B2532" s="166"/>
      <c r="D2532" s="152" t="s">
        <v>384</v>
      </c>
      <c r="E2532" s="167" t="s">
        <v>1</v>
      </c>
      <c r="F2532" s="168" t="s">
        <v>6411</v>
      </c>
      <c r="H2532" s="167" t="s">
        <v>1</v>
      </c>
      <c r="I2532" s="169"/>
      <c r="L2532" s="166"/>
      <c r="M2532" s="170"/>
      <c r="T2532" s="171"/>
      <c r="AT2532" s="167" t="s">
        <v>384</v>
      </c>
      <c r="AU2532" s="167" t="s">
        <v>83</v>
      </c>
      <c r="AV2532" s="14" t="s">
        <v>83</v>
      </c>
      <c r="AW2532" s="14" t="s">
        <v>32</v>
      </c>
      <c r="AX2532" s="14" t="s">
        <v>76</v>
      </c>
      <c r="AY2532" s="167" t="s">
        <v>375</v>
      </c>
    </row>
    <row r="2533" spans="2:65" s="1" customFormat="1" ht="24.2" customHeight="1" x14ac:dyDescent="0.2">
      <c r="B2533" s="32"/>
      <c r="C2533" s="138" t="s">
        <v>3789</v>
      </c>
      <c r="D2533" s="138" t="s">
        <v>377</v>
      </c>
      <c r="E2533" s="139" t="s">
        <v>6412</v>
      </c>
      <c r="F2533" s="140" t="s">
        <v>6413</v>
      </c>
      <c r="G2533" s="141" t="s">
        <v>1825</v>
      </c>
      <c r="H2533" s="142">
        <v>1</v>
      </c>
      <c r="I2533" s="143"/>
      <c r="J2533" s="144">
        <f>ROUND(I2533*H2533,2)</f>
        <v>0</v>
      </c>
      <c r="K2533" s="140" t="s">
        <v>381</v>
      </c>
      <c r="L2533" s="32"/>
      <c r="M2533" s="145" t="s">
        <v>1</v>
      </c>
      <c r="N2533" s="146" t="s">
        <v>41</v>
      </c>
      <c r="P2533" s="147">
        <f>O2533*H2533</f>
        <v>0</v>
      </c>
      <c r="Q2533" s="147">
        <v>0</v>
      </c>
      <c r="R2533" s="147">
        <f>Q2533*H2533</f>
        <v>0</v>
      </c>
      <c r="S2533" s="147">
        <v>0</v>
      </c>
      <c r="T2533" s="148">
        <f>S2533*H2533</f>
        <v>0</v>
      </c>
      <c r="AR2533" s="149" t="s">
        <v>382</v>
      </c>
      <c r="AT2533" s="149" t="s">
        <v>377</v>
      </c>
      <c r="AU2533" s="149" t="s">
        <v>83</v>
      </c>
      <c r="AY2533" s="17" t="s">
        <v>375</v>
      </c>
      <c r="BE2533" s="150">
        <f>IF(N2533="základní",J2533,0)</f>
        <v>0</v>
      </c>
      <c r="BF2533" s="150">
        <f>IF(N2533="snížená",J2533,0)</f>
        <v>0</v>
      </c>
      <c r="BG2533" s="150">
        <f>IF(N2533="zákl. přenesená",J2533,0)</f>
        <v>0</v>
      </c>
      <c r="BH2533" s="150">
        <f>IF(N2533="sníž. přenesená",J2533,0)</f>
        <v>0</v>
      </c>
      <c r="BI2533" s="150">
        <f>IF(N2533="nulová",J2533,0)</f>
        <v>0</v>
      </c>
      <c r="BJ2533" s="17" t="s">
        <v>83</v>
      </c>
      <c r="BK2533" s="150">
        <f>ROUND(I2533*H2533,2)</f>
        <v>0</v>
      </c>
      <c r="BL2533" s="17" t="s">
        <v>382</v>
      </c>
      <c r="BM2533" s="149" t="s">
        <v>6414</v>
      </c>
    </row>
    <row r="2534" spans="2:65" s="12" customFormat="1" ht="11.25" x14ac:dyDescent="0.2">
      <c r="B2534" s="151"/>
      <c r="D2534" s="152" t="s">
        <v>384</v>
      </c>
      <c r="E2534" s="153" t="s">
        <v>1</v>
      </c>
      <c r="F2534" s="154" t="s">
        <v>83</v>
      </c>
      <c r="H2534" s="155">
        <v>1</v>
      </c>
      <c r="I2534" s="156"/>
      <c r="L2534" s="151"/>
      <c r="M2534" s="157"/>
      <c r="T2534" s="158"/>
      <c r="AT2534" s="153" t="s">
        <v>384</v>
      </c>
      <c r="AU2534" s="153" t="s">
        <v>83</v>
      </c>
      <c r="AV2534" s="12" t="s">
        <v>85</v>
      </c>
      <c r="AW2534" s="12" t="s">
        <v>32</v>
      </c>
      <c r="AX2534" s="12" t="s">
        <v>83</v>
      </c>
      <c r="AY2534" s="153" t="s">
        <v>375</v>
      </c>
    </row>
    <row r="2535" spans="2:65" s="14" customFormat="1" ht="11.25" x14ac:dyDescent="0.2">
      <c r="B2535" s="166"/>
      <c r="D2535" s="152" t="s">
        <v>384</v>
      </c>
      <c r="E2535" s="167" t="s">
        <v>1</v>
      </c>
      <c r="F2535" s="168" t="s">
        <v>6415</v>
      </c>
      <c r="H2535" s="167" t="s">
        <v>1</v>
      </c>
      <c r="I2535" s="169"/>
      <c r="L2535" s="166"/>
      <c r="M2535" s="170"/>
      <c r="T2535" s="171"/>
      <c r="AT2535" s="167" t="s">
        <v>384</v>
      </c>
      <c r="AU2535" s="167" t="s">
        <v>83</v>
      </c>
      <c r="AV2535" s="14" t="s">
        <v>83</v>
      </c>
      <c r="AW2535" s="14" t="s">
        <v>32</v>
      </c>
      <c r="AX2535" s="14" t="s">
        <v>76</v>
      </c>
      <c r="AY2535" s="167" t="s">
        <v>375</v>
      </c>
    </row>
    <row r="2536" spans="2:65" s="1" customFormat="1" ht="24.2" customHeight="1" x14ac:dyDescent="0.2">
      <c r="B2536" s="32"/>
      <c r="C2536" s="138" t="s">
        <v>3795</v>
      </c>
      <c r="D2536" s="138" t="s">
        <v>377</v>
      </c>
      <c r="E2536" s="139" t="s">
        <v>6416</v>
      </c>
      <c r="F2536" s="140" t="s">
        <v>6417</v>
      </c>
      <c r="G2536" s="141" t="s">
        <v>1825</v>
      </c>
      <c r="H2536" s="142">
        <v>0</v>
      </c>
      <c r="I2536" s="143"/>
      <c r="J2536" s="144">
        <f>ROUND(I2536*H2536,2)</f>
        <v>0</v>
      </c>
      <c r="K2536" s="140" t="s">
        <v>381</v>
      </c>
      <c r="L2536" s="32"/>
      <c r="M2536" s="145" t="s">
        <v>1</v>
      </c>
      <c r="N2536" s="146" t="s">
        <v>41</v>
      </c>
      <c r="P2536" s="147">
        <f>O2536*H2536</f>
        <v>0</v>
      </c>
      <c r="Q2536" s="147">
        <v>0</v>
      </c>
      <c r="R2536" s="147">
        <f>Q2536*H2536</f>
        <v>0</v>
      </c>
      <c r="S2536" s="147">
        <v>0</v>
      </c>
      <c r="T2536" s="148">
        <f>S2536*H2536</f>
        <v>0</v>
      </c>
      <c r="AR2536" s="149" t="s">
        <v>382</v>
      </c>
      <c r="AT2536" s="149" t="s">
        <v>377</v>
      </c>
      <c r="AU2536" s="149" t="s">
        <v>83</v>
      </c>
      <c r="AY2536" s="17" t="s">
        <v>375</v>
      </c>
      <c r="BE2536" s="150">
        <f>IF(N2536="základní",J2536,0)</f>
        <v>0</v>
      </c>
      <c r="BF2536" s="150">
        <f>IF(N2536="snížená",J2536,0)</f>
        <v>0</v>
      </c>
      <c r="BG2536" s="150">
        <f>IF(N2536="zákl. přenesená",J2536,0)</f>
        <v>0</v>
      </c>
      <c r="BH2536" s="150">
        <f>IF(N2536="sníž. přenesená",J2536,0)</f>
        <v>0</v>
      </c>
      <c r="BI2536" s="150">
        <f>IF(N2536="nulová",J2536,0)</f>
        <v>0</v>
      </c>
      <c r="BJ2536" s="17" t="s">
        <v>83</v>
      </c>
      <c r="BK2536" s="150">
        <f>ROUND(I2536*H2536,2)</f>
        <v>0</v>
      </c>
      <c r="BL2536" s="17" t="s">
        <v>382</v>
      </c>
      <c r="BM2536" s="149" t="s">
        <v>6418</v>
      </c>
    </row>
    <row r="2537" spans="2:65" s="12" customFormat="1" ht="11.25" x14ac:dyDescent="0.2">
      <c r="B2537" s="151"/>
      <c r="D2537" s="152" t="s">
        <v>384</v>
      </c>
      <c r="E2537" s="153" t="s">
        <v>1</v>
      </c>
      <c r="F2537" s="154" t="s">
        <v>83</v>
      </c>
      <c r="H2537" s="155">
        <v>1</v>
      </c>
      <c r="I2537" s="156"/>
      <c r="L2537" s="151"/>
      <c r="M2537" s="157"/>
      <c r="T2537" s="158"/>
      <c r="AT2537" s="153" t="s">
        <v>384</v>
      </c>
      <c r="AU2537" s="153" t="s">
        <v>83</v>
      </c>
      <c r="AV2537" s="12" t="s">
        <v>85</v>
      </c>
      <c r="AW2537" s="12" t="s">
        <v>32</v>
      </c>
      <c r="AX2537" s="12" t="s">
        <v>76</v>
      </c>
      <c r="AY2537" s="153" t="s">
        <v>375</v>
      </c>
    </row>
    <row r="2538" spans="2:65" s="12" customFormat="1" ht="11.25" x14ac:dyDescent="0.2">
      <c r="B2538" s="151"/>
      <c r="D2538" s="152" t="s">
        <v>384</v>
      </c>
      <c r="E2538" s="153" t="s">
        <v>1</v>
      </c>
      <c r="F2538" s="154" t="s">
        <v>6419</v>
      </c>
      <c r="H2538" s="155">
        <v>-1</v>
      </c>
      <c r="I2538" s="156"/>
      <c r="L2538" s="151"/>
      <c r="M2538" s="157"/>
      <c r="T2538" s="158"/>
      <c r="AT2538" s="153" t="s">
        <v>384</v>
      </c>
      <c r="AU2538" s="153" t="s">
        <v>83</v>
      </c>
      <c r="AV2538" s="12" t="s">
        <v>85</v>
      </c>
      <c r="AW2538" s="12" t="s">
        <v>32</v>
      </c>
      <c r="AX2538" s="12" t="s">
        <v>76</v>
      </c>
      <c r="AY2538" s="153" t="s">
        <v>375</v>
      </c>
    </row>
    <row r="2539" spans="2:65" s="13" customFormat="1" ht="11.25" x14ac:dyDescent="0.2">
      <c r="B2539" s="159"/>
      <c r="D2539" s="152" t="s">
        <v>384</v>
      </c>
      <c r="E2539" s="160" t="s">
        <v>1</v>
      </c>
      <c r="F2539" s="161" t="s">
        <v>387</v>
      </c>
      <c r="H2539" s="162">
        <v>0</v>
      </c>
      <c r="I2539" s="163"/>
      <c r="L2539" s="159"/>
      <c r="M2539" s="164"/>
      <c r="T2539" s="165"/>
      <c r="AT2539" s="160" t="s">
        <v>384</v>
      </c>
      <c r="AU2539" s="160" t="s">
        <v>83</v>
      </c>
      <c r="AV2539" s="13" t="s">
        <v>382</v>
      </c>
      <c r="AW2539" s="13" t="s">
        <v>32</v>
      </c>
      <c r="AX2539" s="13" t="s">
        <v>83</v>
      </c>
      <c r="AY2539" s="160" t="s">
        <v>375</v>
      </c>
    </row>
    <row r="2540" spans="2:65" s="14" customFormat="1" ht="11.25" x14ac:dyDescent="0.2">
      <c r="B2540" s="166"/>
      <c r="D2540" s="152" t="s">
        <v>384</v>
      </c>
      <c r="E2540" s="167" t="s">
        <v>1</v>
      </c>
      <c r="F2540" s="168" t="s">
        <v>6420</v>
      </c>
      <c r="H2540" s="167" t="s">
        <v>1</v>
      </c>
      <c r="I2540" s="169"/>
      <c r="L2540" s="166"/>
      <c r="M2540" s="170"/>
      <c r="T2540" s="171"/>
      <c r="AT2540" s="167" t="s">
        <v>384</v>
      </c>
      <c r="AU2540" s="167" t="s">
        <v>83</v>
      </c>
      <c r="AV2540" s="14" t="s">
        <v>83</v>
      </c>
      <c r="AW2540" s="14" t="s">
        <v>32</v>
      </c>
      <c r="AX2540" s="14" t="s">
        <v>76</v>
      </c>
      <c r="AY2540" s="167" t="s">
        <v>375</v>
      </c>
    </row>
    <row r="2541" spans="2:65" s="11" customFormat="1" ht="22.9" customHeight="1" x14ac:dyDescent="0.2">
      <c r="B2541" s="126"/>
      <c r="D2541" s="127" t="s">
        <v>75</v>
      </c>
      <c r="E2541" s="136" t="s">
        <v>2334</v>
      </c>
      <c r="F2541" s="136" t="s">
        <v>3856</v>
      </c>
      <c r="I2541" s="129"/>
      <c r="J2541" s="137">
        <f>BK2541</f>
        <v>0</v>
      </c>
      <c r="L2541" s="126"/>
      <c r="M2541" s="131"/>
      <c r="P2541" s="132">
        <f>SUM(P2542:P2565)</f>
        <v>0</v>
      </c>
      <c r="R2541" s="132">
        <f>SUM(R2542:R2565)</f>
        <v>0</v>
      </c>
      <c r="T2541" s="133">
        <f>SUM(T2542:T2565)</f>
        <v>0</v>
      </c>
      <c r="AR2541" s="127" t="s">
        <v>382</v>
      </c>
      <c r="AT2541" s="134" t="s">
        <v>75</v>
      </c>
      <c r="AU2541" s="134" t="s">
        <v>83</v>
      </c>
      <c r="AY2541" s="127" t="s">
        <v>375</v>
      </c>
      <c r="BK2541" s="135">
        <f>SUM(BK2542:BK2565)</f>
        <v>0</v>
      </c>
    </row>
    <row r="2542" spans="2:65" s="1" customFormat="1" ht="24.2" customHeight="1" x14ac:dyDescent="0.2">
      <c r="B2542" s="32"/>
      <c r="C2542" s="138" t="s">
        <v>3800</v>
      </c>
      <c r="D2542" s="138" t="s">
        <v>377</v>
      </c>
      <c r="E2542" s="139" t="s">
        <v>6421</v>
      </c>
      <c r="F2542" s="140" t="s">
        <v>6422</v>
      </c>
      <c r="G2542" s="141" t="s">
        <v>3860</v>
      </c>
      <c r="H2542" s="142">
        <v>10</v>
      </c>
      <c r="I2542" s="143"/>
      <c r="J2542" s="144">
        <f>ROUND(I2542*H2542,2)</f>
        <v>0</v>
      </c>
      <c r="K2542" s="140" t="s">
        <v>381</v>
      </c>
      <c r="L2542" s="32"/>
      <c r="M2542" s="145" t="s">
        <v>1</v>
      </c>
      <c r="N2542" s="146" t="s">
        <v>41</v>
      </c>
      <c r="P2542" s="147">
        <f>O2542*H2542</f>
        <v>0</v>
      </c>
      <c r="Q2542" s="147">
        <v>0</v>
      </c>
      <c r="R2542" s="147">
        <f>Q2542*H2542</f>
        <v>0</v>
      </c>
      <c r="S2542" s="147">
        <v>0</v>
      </c>
      <c r="T2542" s="148">
        <f>S2542*H2542</f>
        <v>0</v>
      </c>
      <c r="AR2542" s="149" t="s">
        <v>2339</v>
      </c>
      <c r="AT2542" s="149" t="s">
        <v>377</v>
      </c>
      <c r="AU2542" s="149" t="s">
        <v>85</v>
      </c>
      <c r="AY2542" s="17" t="s">
        <v>375</v>
      </c>
      <c r="BE2542" s="150">
        <f>IF(N2542="základní",J2542,0)</f>
        <v>0</v>
      </c>
      <c r="BF2542" s="150">
        <f>IF(N2542="snížená",J2542,0)</f>
        <v>0</v>
      </c>
      <c r="BG2542" s="150">
        <f>IF(N2542="zákl. přenesená",J2542,0)</f>
        <v>0</v>
      </c>
      <c r="BH2542" s="150">
        <f>IF(N2542="sníž. přenesená",J2542,0)</f>
        <v>0</v>
      </c>
      <c r="BI2542" s="150">
        <f>IF(N2542="nulová",J2542,0)</f>
        <v>0</v>
      </c>
      <c r="BJ2542" s="17" t="s">
        <v>83</v>
      </c>
      <c r="BK2542" s="150">
        <f>ROUND(I2542*H2542,2)</f>
        <v>0</v>
      </c>
      <c r="BL2542" s="17" t="s">
        <v>2339</v>
      </c>
      <c r="BM2542" s="149" t="s">
        <v>6423</v>
      </c>
    </row>
    <row r="2543" spans="2:65" s="12" customFormat="1" ht="11.25" x14ac:dyDescent="0.2">
      <c r="B2543" s="151"/>
      <c r="D2543" s="152" t="s">
        <v>384</v>
      </c>
      <c r="E2543" s="153" t="s">
        <v>1</v>
      </c>
      <c r="F2543" s="154" t="s">
        <v>435</v>
      </c>
      <c r="H2543" s="155">
        <v>10</v>
      </c>
      <c r="I2543" s="156"/>
      <c r="L2543" s="151"/>
      <c r="M2543" s="157"/>
      <c r="T2543" s="158"/>
      <c r="AT2543" s="153" t="s">
        <v>384</v>
      </c>
      <c r="AU2543" s="153" t="s">
        <v>85</v>
      </c>
      <c r="AV2543" s="12" t="s">
        <v>85</v>
      </c>
      <c r="AW2543" s="12" t="s">
        <v>32</v>
      </c>
      <c r="AX2543" s="12" t="s">
        <v>83</v>
      </c>
      <c r="AY2543" s="153" t="s">
        <v>375</v>
      </c>
    </row>
    <row r="2544" spans="2:65" s="14" customFormat="1" ht="11.25" x14ac:dyDescent="0.2">
      <c r="B2544" s="166"/>
      <c r="D2544" s="152" t="s">
        <v>384</v>
      </c>
      <c r="E2544" s="167" t="s">
        <v>1</v>
      </c>
      <c r="F2544" s="168" t="s">
        <v>3867</v>
      </c>
      <c r="H2544" s="167" t="s">
        <v>1</v>
      </c>
      <c r="I2544" s="169"/>
      <c r="L2544" s="166"/>
      <c r="M2544" s="170"/>
      <c r="T2544" s="171"/>
      <c r="AT2544" s="167" t="s">
        <v>384</v>
      </c>
      <c r="AU2544" s="167" t="s">
        <v>85</v>
      </c>
      <c r="AV2544" s="14" t="s">
        <v>83</v>
      </c>
      <c r="AW2544" s="14" t="s">
        <v>32</v>
      </c>
      <c r="AX2544" s="14" t="s">
        <v>76</v>
      </c>
      <c r="AY2544" s="167" t="s">
        <v>375</v>
      </c>
    </row>
    <row r="2545" spans="2:65" s="1" customFormat="1" ht="16.5" customHeight="1" x14ac:dyDescent="0.2">
      <c r="B2545" s="32"/>
      <c r="C2545" s="138" t="s">
        <v>3804</v>
      </c>
      <c r="D2545" s="138" t="s">
        <v>377</v>
      </c>
      <c r="E2545" s="139" t="s">
        <v>6424</v>
      </c>
      <c r="F2545" s="140" t="s">
        <v>6425</v>
      </c>
      <c r="G2545" s="141" t="s">
        <v>3860</v>
      </c>
      <c r="H2545" s="142">
        <v>28</v>
      </c>
      <c r="I2545" s="143"/>
      <c r="J2545" s="144">
        <f>ROUND(I2545*H2545,2)</f>
        <v>0</v>
      </c>
      <c r="K2545" s="140" t="s">
        <v>381</v>
      </c>
      <c r="L2545" s="32"/>
      <c r="M2545" s="145" t="s">
        <v>1</v>
      </c>
      <c r="N2545" s="146" t="s">
        <v>41</v>
      </c>
      <c r="P2545" s="147">
        <f>O2545*H2545</f>
        <v>0</v>
      </c>
      <c r="Q2545" s="147">
        <v>0</v>
      </c>
      <c r="R2545" s="147">
        <f>Q2545*H2545</f>
        <v>0</v>
      </c>
      <c r="S2545" s="147">
        <v>0</v>
      </c>
      <c r="T2545" s="148">
        <f>S2545*H2545</f>
        <v>0</v>
      </c>
      <c r="AR2545" s="149" t="s">
        <v>2339</v>
      </c>
      <c r="AT2545" s="149" t="s">
        <v>377</v>
      </c>
      <c r="AU2545" s="149" t="s">
        <v>85</v>
      </c>
      <c r="AY2545" s="17" t="s">
        <v>375</v>
      </c>
      <c r="BE2545" s="150">
        <f>IF(N2545="základní",J2545,0)</f>
        <v>0</v>
      </c>
      <c r="BF2545" s="150">
        <f>IF(N2545="snížená",J2545,0)</f>
        <v>0</v>
      </c>
      <c r="BG2545" s="150">
        <f>IF(N2545="zákl. přenesená",J2545,0)</f>
        <v>0</v>
      </c>
      <c r="BH2545" s="150">
        <f>IF(N2545="sníž. přenesená",J2545,0)</f>
        <v>0</v>
      </c>
      <c r="BI2545" s="150">
        <f>IF(N2545="nulová",J2545,0)</f>
        <v>0</v>
      </c>
      <c r="BJ2545" s="17" t="s">
        <v>83</v>
      </c>
      <c r="BK2545" s="150">
        <f>ROUND(I2545*H2545,2)</f>
        <v>0</v>
      </c>
      <c r="BL2545" s="17" t="s">
        <v>2339</v>
      </c>
      <c r="BM2545" s="149" t="s">
        <v>6426</v>
      </c>
    </row>
    <row r="2546" spans="2:65" s="12" customFormat="1" ht="11.25" x14ac:dyDescent="0.2">
      <c r="B2546" s="151"/>
      <c r="D2546" s="152" t="s">
        <v>384</v>
      </c>
      <c r="E2546" s="153" t="s">
        <v>1</v>
      </c>
      <c r="F2546" s="154" t="s">
        <v>568</v>
      </c>
      <c r="H2546" s="155">
        <v>28</v>
      </c>
      <c r="I2546" s="156"/>
      <c r="L2546" s="151"/>
      <c r="M2546" s="157"/>
      <c r="T2546" s="158"/>
      <c r="AT2546" s="153" t="s">
        <v>384</v>
      </c>
      <c r="AU2546" s="153" t="s">
        <v>85</v>
      </c>
      <c r="AV2546" s="12" t="s">
        <v>85</v>
      </c>
      <c r="AW2546" s="12" t="s">
        <v>32</v>
      </c>
      <c r="AX2546" s="12" t="s">
        <v>83</v>
      </c>
      <c r="AY2546" s="153" t="s">
        <v>375</v>
      </c>
    </row>
    <row r="2547" spans="2:65" s="14" customFormat="1" ht="11.25" x14ac:dyDescent="0.2">
      <c r="B2547" s="166"/>
      <c r="D2547" s="152" t="s">
        <v>384</v>
      </c>
      <c r="E2547" s="167" t="s">
        <v>1</v>
      </c>
      <c r="F2547" s="168" t="s">
        <v>3867</v>
      </c>
      <c r="H2547" s="167" t="s">
        <v>1</v>
      </c>
      <c r="I2547" s="169"/>
      <c r="L2547" s="166"/>
      <c r="M2547" s="170"/>
      <c r="T2547" s="171"/>
      <c r="AT2547" s="167" t="s">
        <v>384</v>
      </c>
      <c r="AU2547" s="167" t="s">
        <v>85</v>
      </c>
      <c r="AV2547" s="14" t="s">
        <v>83</v>
      </c>
      <c r="AW2547" s="14" t="s">
        <v>32</v>
      </c>
      <c r="AX2547" s="14" t="s">
        <v>76</v>
      </c>
      <c r="AY2547" s="167" t="s">
        <v>375</v>
      </c>
    </row>
    <row r="2548" spans="2:65" s="1" customFormat="1" ht="16.5" customHeight="1" x14ac:dyDescent="0.2">
      <c r="B2548" s="32"/>
      <c r="C2548" s="138" t="s">
        <v>3808</v>
      </c>
      <c r="D2548" s="138" t="s">
        <v>377</v>
      </c>
      <c r="E2548" s="139" t="s">
        <v>6427</v>
      </c>
      <c r="F2548" s="140" t="s">
        <v>3865</v>
      </c>
      <c r="G2548" s="141" t="s">
        <v>3860</v>
      </c>
      <c r="H2548" s="142">
        <v>4</v>
      </c>
      <c r="I2548" s="143"/>
      <c r="J2548" s="144">
        <f>ROUND(I2548*H2548,2)</f>
        <v>0</v>
      </c>
      <c r="K2548" s="140" t="s">
        <v>381</v>
      </c>
      <c r="L2548" s="32"/>
      <c r="M2548" s="145" t="s">
        <v>1</v>
      </c>
      <c r="N2548" s="146" t="s">
        <v>41</v>
      </c>
      <c r="P2548" s="147">
        <f>O2548*H2548</f>
        <v>0</v>
      </c>
      <c r="Q2548" s="147">
        <v>0</v>
      </c>
      <c r="R2548" s="147">
        <f>Q2548*H2548</f>
        <v>0</v>
      </c>
      <c r="S2548" s="147">
        <v>0</v>
      </c>
      <c r="T2548" s="148">
        <f>S2548*H2548</f>
        <v>0</v>
      </c>
      <c r="AR2548" s="149" t="s">
        <v>2339</v>
      </c>
      <c r="AT2548" s="149" t="s">
        <v>377</v>
      </c>
      <c r="AU2548" s="149" t="s">
        <v>85</v>
      </c>
      <c r="AY2548" s="17" t="s">
        <v>375</v>
      </c>
      <c r="BE2548" s="150">
        <f>IF(N2548="základní",J2548,0)</f>
        <v>0</v>
      </c>
      <c r="BF2548" s="150">
        <f>IF(N2548="snížená",J2548,0)</f>
        <v>0</v>
      </c>
      <c r="BG2548" s="150">
        <f>IF(N2548="zákl. přenesená",J2548,0)</f>
        <v>0</v>
      </c>
      <c r="BH2548" s="150">
        <f>IF(N2548="sníž. přenesená",J2548,0)</f>
        <v>0</v>
      </c>
      <c r="BI2548" s="150">
        <f>IF(N2548="nulová",J2548,0)</f>
        <v>0</v>
      </c>
      <c r="BJ2548" s="17" t="s">
        <v>83</v>
      </c>
      <c r="BK2548" s="150">
        <f>ROUND(I2548*H2548,2)</f>
        <v>0</v>
      </c>
      <c r="BL2548" s="17" t="s">
        <v>2339</v>
      </c>
      <c r="BM2548" s="149" t="s">
        <v>6428</v>
      </c>
    </row>
    <row r="2549" spans="2:65" s="12" customFormat="1" ht="11.25" x14ac:dyDescent="0.2">
      <c r="B2549" s="151"/>
      <c r="D2549" s="152" t="s">
        <v>384</v>
      </c>
      <c r="E2549" s="153" t="s">
        <v>1</v>
      </c>
      <c r="F2549" s="154" t="s">
        <v>382</v>
      </c>
      <c r="H2549" s="155">
        <v>4</v>
      </c>
      <c r="I2549" s="156"/>
      <c r="L2549" s="151"/>
      <c r="M2549" s="157"/>
      <c r="T2549" s="158"/>
      <c r="AT2549" s="153" t="s">
        <v>384</v>
      </c>
      <c r="AU2549" s="153" t="s">
        <v>85</v>
      </c>
      <c r="AV2549" s="12" t="s">
        <v>85</v>
      </c>
      <c r="AW2549" s="12" t="s">
        <v>32</v>
      </c>
      <c r="AX2549" s="12" t="s">
        <v>83</v>
      </c>
      <c r="AY2549" s="153" t="s">
        <v>375</v>
      </c>
    </row>
    <row r="2550" spans="2:65" s="14" customFormat="1" ht="11.25" x14ac:dyDescent="0.2">
      <c r="B2550" s="166"/>
      <c r="D2550" s="152" t="s">
        <v>384</v>
      </c>
      <c r="E2550" s="167" t="s">
        <v>1</v>
      </c>
      <c r="F2550" s="168" t="s">
        <v>3867</v>
      </c>
      <c r="H2550" s="167" t="s">
        <v>1</v>
      </c>
      <c r="I2550" s="169"/>
      <c r="L2550" s="166"/>
      <c r="M2550" s="170"/>
      <c r="T2550" s="171"/>
      <c r="AT2550" s="167" t="s">
        <v>384</v>
      </c>
      <c r="AU2550" s="167" t="s">
        <v>85</v>
      </c>
      <c r="AV2550" s="14" t="s">
        <v>83</v>
      </c>
      <c r="AW2550" s="14" t="s">
        <v>32</v>
      </c>
      <c r="AX2550" s="14" t="s">
        <v>76</v>
      </c>
      <c r="AY2550" s="167" t="s">
        <v>375</v>
      </c>
    </row>
    <row r="2551" spans="2:65" s="1" customFormat="1" ht="16.5" customHeight="1" x14ac:dyDescent="0.2">
      <c r="B2551" s="32"/>
      <c r="C2551" s="138" t="s">
        <v>3813</v>
      </c>
      <c r="D2551" s="138" t="s">
        <v>377</v>
      </c>
      <c r="E2551" s="139" t="s">
        <v>3869</v>
      </c>
      <c r="F2551" s="140" t="s">
        <v>3870</v>
      </c>
      <c r="G2551" s="141" t="s">
        <v>3860</v>
      </c>
      <c r="H2551" s="142">
        <v>12</v>
      </c>
      <c r="I2551" s="143"/>
      <c r="J2551" s="144">
        <f>ROUND(I2551*H2551,2)</f>
        <v>0</v>
      </c>
      <c r="K2551" s="140" t="s">
        <v>381</v>
      </c>
      <c r="L2551" s="32"/>
      <c r="M2551" s="145" t="s">
        <v>1</v>
      </c>
      <c r="N2551" s="146" t="s">
        <v>41</v>
      </c>
      <c r="P2551" s="147">
        <f>O2551*H2551</f>
        <v>0</v>
      </c>
      <c r="Q2551" s="147">
        <v>0</v>
      </c>
      <c r="R2551" s="147">
        <f>Q2551*H2551</f>
        <v>0</v>
      </c>
      <c r="S2551" s="147">
        <v>0</v>
      </c>
      <c r="T2551" s="148">
        <f>S2551*H2551</f>
        <v>0</v>
      </c>
      <c r="AR2551" s="149" t="s">
        <v>2339</v>
      </c>
      <c r="AT2551" s="149" t="s">
        <v>377</v>
      </c>
      <c r="AU2551" s="149" t="s">
        <v>85</v>
      </c>
      <c r="AY2551" s="17" t="s">
        <v>375</v>
      </c>
      <c r="BE2551" s="150">
        <f>IF(N2551="základní",J2551,0)</f>
        <v>0</v>
      </c>
      <c r="BF2551" s="150">
        <f>IF(N2551="snížená",J2551,0)</f>
        <v>0</v>
      </c>
      <c r="BG2551" s="150">
        <f>IF(N2551="zákl. přenesená",J2551,0)</f>
        <v>0</v>
      </c>
      <c r="BH2551" s="150">
        <f>IF(N2551="sníž. přenesená",J2551,0)</f>
        <v>0</v>
      </c>
      <c r="BI2551" s="150">
        <f>IF(N2551="nulová",J2551,0)</f>
        <v>0</v>
      </c>
      <c r="BJ2551" s="17" t="s">
        <v>83</v>
      </c>
      <c r="BK2551" s="150">
        <f>ROUND(I2551*H2551,2)</f>
        <v>0</v>
      </c>
      <c r="BL2551" s="17" t="s">
        <v>2339</v>
      </c>
      <c r="BM2551" s="149" t="s">
        <v>6429</v>
      </c>
    </row>
    <row r="2552" spans="2:65" s="12" customFormat="1" ht="11.25" x14ac:dyDescent="0.2">
      <c r="B2552" s="151"/>
      <c r="D2552" s="152" t="s">
        <v>384</v>
      </c>
      <c r="E2552" s="153" t="s">
        <v>1</v>
      </c>
      <c r="F2552" s="154" t="s">
        <v>463</v>
      </c>
      <c r="H2552" s="155">
        <v>12</v>
      </c>
      <c r="I2552" s="156"/>
      <c r="L2552" s="151"/>
      <c r="M2552" s="157"/>
      <c r="T2552" s="158"/>
      <c r="AT2552" s="153" t="s">
        <v>384</v>
      </c>
      <c r="AU2552" s="153" t="s">
        <v>85</v>
      </c>
      <c r="AV2552" s="12" t="s">
        <v>85</v>
      </c>
      <c r="AW2552" s="12" t="s">
        <v>32</v>
      </c>
      <c r="AX2552" s="12" t="s">
        <v>83</v>
      </c>
      <c r="AY2552" s="153" t="s">
        <v>375</v>
      </c>
    </row>
    <row r="2553" spans="2:65" s="14" customFormat="1" ht="11.25" x14ac:dyDescent="0.2">
      <c r="B2553" s="166"/>
      <c r="D2553" s="152" t="s">
        <v>384</v>
      </c>
      <c r="E2553" s="167" t="s">
        <v>1</v>
      </c>
      <c r="F2553" s="168" t="s">
        <v>3867</v>
      </c>
      <c r="H2553" s="167" t="s">
        <v>1</v>
      </c>
      <c r="I2553" s="169"/>
      <c r="L2553" s="166"/>
      <c r="M2553" s="170"/>
      <c r="T2553" s="171"/>
      <c r="AT2553" s="167" t="s">
        <v>384</v>
      </c>
      <c r="AU2553" s="167" t="s">
        <v>85</v>
      </c>
      <c r="AV2553" s="14" t="s">
        <v>83</v>
      </c>
      <c r="AW2553" s="14" t="s">
        <v>32</v>
      </c>
      <c r="AX2553" s="14" t="s">
        <v>76</v>
      </c>
      <c r="AY2553" s="167" t="s">
        <v>375</v>
      </c>
    </row>
    <row r="2554" spans="2:65" s="1" customFormat="1" ht="16.5" customHeight="1" x14ac:dyDescent="0.2">
      <c r="B2554" s="32"/>
      <c r="C2554" s="138" t="s">
        <v>3818</v>
      </c>
      <c r="D2554" s="138" t="s">
        <v>377</v>
      </c>
      <c r="E2554" s="139" t="s">
        <v>6430</v>
      </c>
      <c r="F2554" s="140" t="s">
        <v>6431</v>
      </c>
      <c r="G2554" s="141" t="s">
        <v>3860</v>
      </c>
      <c r="H2554" s="142">
        <v>5</v>
      </c>
      <c r="I2554" s="143"/>
      <c r="J2554" s="144">
        <f>ROUND(I2554*H2554,2)</f>
        <v>0</v>
      </c>
      <c r="K2554" s="140" t="s">
        <v>381</v>
      </c>
      <c r="L2554" s="32"/>
      <c r="M2554" s="145" t="s">
        <v>1</v>
      </c>
      <c r="N2554" s="146" t="s">
        <v>41</v>
      </c>
      <c r="P2554" s="147">
        <f>O2554*H2554</f>
        <v>0</v>
      </c>
      <c r="Q2554" s="147">
        <v>0</v>
      </c>
      <c r="R2554" s="147">
        <f>Q2554*H2554</f>
        <v>0</v>
      </c>
      <c r="S2554" s="147">
        <v>0</v>
      </c>
      <c r="T2554" s="148">
        <f>S2554*H2554</f>
        <v>0</v>
      </c>
      <c r="AR2554" s="149" t="s">
        <v>2339</v>
      </c>
      <c r="AT2554" s="149" t="s">
        <v>377</v>
      </c>
      <c r="AU2554" s="149" t="s">
        <v>85</v>
      </c>
      <c r="AY2554" s="17" t="s">
        <v>375</v>
      </c>
      <c r="BE2554" s="150">
        <f>IF(N2554="základní",J2554,0)</f>
        <v>0</v>
      </c>
      <c r="BF2554" s="150">
        <f>IF(N2554="snížená",J2554,0)</f>
        <v>0</v>
      </c>
      <c r="BG2554" s="150">
        <f>IF(N2554="zákl. přenesená",J2554,0)</f>
        <v>0</v>
      </c>
      <c r="BH2554" s="150">
        <f>IF(N2554="sníž. přenesená",J2554,0)</f>
        <v>0</v>
      </c>
      <c r="BI2554" s="150">
        <f>IF(N2554="nulová",J2554,0)</f>
        <v>0</v>
      </c>
      <c r="BJ2554" s="17" t="s">
        <v>83</v>
      </c>
      <c r="BK2554" s="150">
        <f>ROUND(I2554*H2554,2)</f>
        <v>0</v>
      </c>
      <c r="BL2554" s="17" t="s">
        <v>2339</v>
      </c>
      <c r="BM2554" s="149" t="s">
        <v>6432</v>
      </c>
    </row>
    <row r="2555" spans="2:65" s="12" customFormat="1" ht="11.25" x14ac:dyDescent="0.2">
      <c r="B2555" s="151"/>
      <c r="D2555" s="152" t="s">
        <v>384</v>
      </c>
      <c r="E2555" s="153" t="s">
        <v>1</v>
      </c>
      <c r="F2555" s="154" t="s">
        <v>404</v>
      </c>
      <c r="H2555" s="155">
        <v>5</v>
      </c>
      <c r="I2555" s="156"/>
      <c r="L2555" s="151"/>
      <c r="M2555" s="157"/>
      <c r="T2555" s="158"/>
      <c r="AT2555" s="153" t="s">
        <v>384</v>
      </c>
      <c r="AU2555" s="153" t="s">
        <v>85</v>
      </c>
      <c r="AV2555" s="12" t="s">
        <v>85</v>
      </c>
      <c r="AW2555" s="12" t="s">
        <v>32</v>
      </c>
      <c r="AX2555" s="12" t="s">
        <v>83</v>
      </c>
      <c r="AY2555" s="153" t="s">
        <v>375</v>
      </c>
    </row>
    <row r="2556" spans="2:65" s="14" customFormat="1" ht="11.25" x14ac:dyDescent="0.2">
      <c r="B2556" s="166"/>
      <c r="D2556" s="152" t="s">
        <v>384</v>
      </c>
      <c r="E2556" s="167" t="s">
        <v>1</v>
      </c>
      <c r="F2556" s="168" t="s">
        <v>3867</v>
      </c>
      <c r="H2556" s="167" t="s">
        <v>1</v>
      </c>
      <c r="I2556" s="169"/>
      <c r="L2556" s="166"/>
      <c r="M2556" s="170"/>
      <c r="T2556" s="171"/>
      <c r="AT2556" s="167" t="s">
        <v>384</v>
      </c>
      <c r="AU2556" s="167" t="s">
        <v>85</v>
      </c>
      <c r="AV2556" s="14" t="s">
        <v>83</v>
      </c>
      <c r="AW2556" s="14" t="s">
        <v>32</v>
      </c>
      <c r="AX2556" s="14" t="s">
        <v>76</v>
      </c>
      <c r="AY2556" s="167" t="s">
        <v>375</v>
      </c>
    </row>
    <row r="2557" spans="2:65" s="1" customFormat="1" ht="37.9" customHeight="1" x14ac:dyDescent="0.2">
      <c r="B2557" s="32"/>
      <c r="C2557" s="138" t="s">
        <v>3823</v>
      </c>
      <c r="D2557" s="138" t="s">
        <v>377</v>
      </c>
      <c r="E2557" s="139" t="s">
        <v>3873</v>
      </c>
      <c r="F2557" s="140" t="s">
        <v>3874</v>
      </c>
      <c r="G2557" s="141" t="s">
        <v>3860</v>
      </c>
      <c r="H2557" s="142">
        <v>5</v>
      </c>
      <c r="I2557" s="143"/>
      <c r="J2557" s="144">
        <f>ROUND(I2557*H2557,2)</f>
        <v>0</v>
      </c>
      <c r="K2557" s="140" t="s">
        <v>381</v>
      </c>
      <c r="L2557" s="32"/>
      <c r="M2557" s="145" t="s">
        <v>1</v>
      </c>
      <c r="N2557" s="146" t="s">
        <v>41</v>
      </c>
      <c r="P2557" s="147">
        <f>O2557*H2557</f>
        <v>0</v>
      </c>
      <c r="Q2557" s="147">
        <v>0</v>
      </c>
      <c r="R2557" s="147">
        <f>Q2557*H2557</f>
        <v>0</v>
      </c>
      <c r="S2557" s="147">
        <v>0</v>
      </c>
      <c r="T2557" s="148">
        <f>S2557*H2557</f>
        <v>0</v>
      </c>
      <c r="AR2557" s="149" t="s">
        <v>2339</v>
      </c>
      <c r="AT2557" s="149" t="s">
        <v>377</v>
      </c>
      <c r="AU2557" s="149" t="s">
        <v>85</v>
      </c>
      <c r="AY2557" s="17" t="s">
        <v>375</v>
      </c>
      <c r="BE2557" s="150">
        <f>IF(N2557="základní",J2557,0)</f>
        <v>0</v>
      </c>
      <c r="BF2557" s="150">
        <f>IF(N2557="snížená",J2557,0)</f>
        <v>0</v>
      </c>
      <c r="BG2557" s="150">
        <f>IF(N2557="zákl. přenesená",J2557,0)</f>
        <v>0</v>
      </c>
      <c r="BH2557" s="150">
        <f>IF(N2557="sníž. přenesená",J2557,0)</f>
        <v>0</v>
      </c>
      <c r="BI2557" s="150">
        <f>IF(N2557="nulová",J2557,0)</f>
        <v>0</v>
      </c>
      <c r="BJ2557" s="17" t="s">
        <v>83</v>
      </c>
      <c r="BK2557" s="150">
        <f>ROUND(I2557*H2557,2)</f>
        <v>0</v>
      </c>
      <c r="BL2557" s="17" t="s">
        <v>2339</v>
      </c>
      <c r="BM2557" s="149" t="s">
        <v>6433</v>
      </c>
    </row>
    <row r="2558" spans="2:65" s="12" customFormat="1" ht="11.25" x14ac:dyDescent="0.2">
      <c r="B2558" s="151"/>
      <c r="D2558" s="152" t="s">
        <v>384</v>
      </c>
      <c r="E2558" s="153" t="s">
        <v>1</v>
      </c>
      <c r="F2558" s="154" t="s">
        <v>404</v>
      </c>
      <c r="H2558" s="155">
        <v>5</v>
      </c>
      <c r="I2558" s="156"/>
      <c r="L2558" s="151"/>
      <c r="M2558" s="157"/>
      <c r="T2558" s="158"/>
      <c r="AT2558" s="153" t="s">
        <v>384</v>
      </c>
      <c r="AU2558" s="153" t="s">
        <v>85</v>
      </c>
      <c r="AV2558" s="12" t="s">
        <v>85</v>
      </c>
      <c r="AW2558" s="12" t="s">
        <v>32</v>
      </c>
      <c r="AX2558" s="12" t="s">
        <v>83</v>
      </c>
      <c r="AY2558" s="153" t="s">
        <v>375</v>
      </c>
    </row>
    <row r="2559" spans="2:65" s="14" customFormat="1" ht="11.25" x14ac:dyDescent="0.2">
      <c r="B2559" s="166"/>
      <c r="D2559" s="152" t="s">
        <v>384</v>
      </c>
      <c r="E2559" s="167" t="s">
        <v>1</v>
      </c>
      <c r="F2559" s="168" t="s">
        <v>3867</v>
      </c>
      <c r="H2559" s="167" t="s">
        <v>1</v>
      </c>
      <c r="I2559" s="169"/>
      <c r="L2559" s="166"/>
      <c r="M2559" s="170"/>
      <c r="T2559" s="171"/>
      <c r="AT2559" s="167" t="s">
        <v>384</v>
      </c>
      <c r="AU2559" s="167" t="s">
        <v>85</v>
      </c>
      <c r="AV2559" s="14" t="s">
        <v>83</v>
      </c>
      <c r="AW2559" s="14" t="s">
        <v>32</v>
      </c>
      <c r="AX2559" s="14" t="s">
        <v>76</v>
      </c>
      <c r="AY2559" s="167" t="s">
        <v>375</v>
      </c>
    </row>
    <row r="2560" spans="2:65" s="1" customFormat="1" ht="16.5" customHeight="1" x14ac:dyDescent="0.2">
      <c r="B2560" s="32"/>
      <c r="C2560" s="138" t="s">
        <v>3828</v>
      </c>
      <c r="D2560" s="138" t="s">
        <v>377</v>
      </c>
      <c r="E2560" s="139" t="s">
        <v>3877</v>
      </c>
      <c r="F2560" s="140" t="s">
        <v>3878</v>
      </c>
      <c r="G2560" s="141" t="s">
        <v>3860</v>
      </c>
      <c r="H2560" s="142">
        <v>9</v>
      </c>
      <c r="I2560" s="143"/>
      <c r="J2560" s="144">
        <f>ROUND(I2560*H2560,2)</f>
        <v>0</v>
      </c>
      <c r="K2560" s="140" t="s">
        <v>381</v>
      </c>
      <c r="L2560" s="32"/>
      <c r="M2560" s="145" t="s">
        <v>1</v>
      </c>
      <c r="N2560" s="146" t="s">
        <v>41</v>
      </c>
      <c r="P2560" s="147">
        <f>O2560*H2560</f>
        <v>0</v>
      </c>
      <c r="Q2560" s="147">
        <v>0</v>
      </c>
      <c r="R2560" s="147">
        <f>Q2560*H2560</f>
        <v>0</v>
      </c>
      <c r="S2560" s="147">
        <v>0</v>
      </c>
      <c r="T2560" s="148">
        <f>S2560*H2560</f>
        <v>0</v>
      </c>
      <c r="AR2560" s="149" t="s">
        <v>2339</v>
      </c>
      <c r="AT2560" s="149" t="s">
        <v>377</v>
      </c>
      <c r="AU2560" s="149" t="s">
        <v>85</v>
      </c>
      <c r="AY2560" s="17" t="s">
        <v>375</v>
      </c>
      <c r="BE2560" s="150">
        <f>IF(N2560="základní",J2560,0)</f>
        <v>0</v>
      </c>
      <c r="BF2560" s="150">
        <f>IF(N2560="snížená",J2560,0)</f>
        <v>0</v>
      </c>
      <c r="BG2560" s="150">
        <f>IF(N2560="zákl. přenesená",J2560,0)</f>
        <v>0</v>
      </c>
      <c r="BH2560" s="150">
        <f>IF(N2560="sníž. přenesená",J2560,0)</f>
        <v>0</v>
      </c>
      <c r="BI2560" s="150">
        <f>IF(N2560="nulová",J2560,0)</f>
        <v>0</v>
      </c>
      <c r="BJ2560" s="17" t="s">
        <v>83</v>
      </c>
      <c r="BK2560" s="150">
        <f>ROUND(I2560*H2560,2)</f>
        <v>0</v>
      </c>
      <c r="BL2560" s="17" t="s">
        <v>2339</v>
      </c>
      <c r="BM2560" s="149" t="s">
        <v>6434</v>
      </c>
    </row>
    <row r="2561" spans="2:65" s="12" customFormat="1" ht="11.25" x14ac:dyDescent="0.2">
      <c r="B2561" s="151"/>
      <c r="D2561" s="152" t="s">
        <v>384</v>
      </c>
      <c r="E2561" s="153" t="s">
        <v>1</v>
      </c>
      <c r="F2561" s="154" t="s">
        <v>428</v>
      </c>
      <c r="H2561" s="155">
        <v>9</v>
      </c>
      <c r="I2561" s="156"/>
      <c r="L2561" s="151"/>
      <c r="M2561" s="157"/>
      <c r="T2561" s="158"/>
      <c r="AT2561" s="153" t="s">
        <v>384</v>
      </c>
      <c r="AU2561" s="153" t="s">
        <v>85</v>
      </c>
      <c r="AV2561" s="12" t="s">
        <v>85</v>
      </c>
      <c r="AW2561" s="12" t="s">
        <v>32</v>
      </c>
      <c r="AX2561" s="12" t="s">
        <v>83</v>
      </c>
      <c r="AY2561" s="153" t="s">
        <v>375</v>
      </c>
    </row>
    <row r="2562" spans="2:65" s="14" customFormat="1" ht="11.25" x14ac:dyDescent="0.2">
      <c r="B2562" s="166"/>
      <c r="D2562" s="152" t="s">
        <v>384</v>
      </c>
      <c r="E2562" s="167" t="s">
        <v>1</v>
      </c>
      <c r="F2562" s="168" t="s">
        <v>3867</v>
      </c>
      <c r="H2562" s="167" t="s">
        <v>1</v>
      </c>
      <c r="I2562" s="169"/>
      <c r="L2562" s="166"/>
      <c r="M2562" s="170"/>
      <c r="T2562" s="171"/>
      <c r="AT2562" s="167" t="s">
        <v>384</v>
      </c>
      <c r="AU2562" s="167" t="s">
        <v>85</v>
      </c>
      <c r="AV2562" s="14" t="s">
        <v>83</v>
      </c>
      <c r="AW2562" s="14" t="s">
        <v>32</v>
      </c>
      <c r="AX2562" s="14" t="s">
        <v>76</v>
      </c>
      <c r="AY2562" s="167" t="s">
        <v>375</v>
      </c>
    </row>
    <row r="2563" spans="2:65" s="1" customFormat="1" ht="16.5" customHeight="1" x14ac:dyDescent="0.2">
      <c r="B2563" s="32"/>
      <c r="C2563" s="138" t="s">
        <v>3833</v>
      </c>
      <c r="D2563" s="138" t="s">
        <v>377</v>
      </c>
      <c r="E2563" s="139" t="s">
        <v>3881</v>
      </c>
      <c r="F2563" s="140" t="s">
        <v>3882</v>
      </c>
      <c r="G2563" s="141" t="s">
        <v>3860</v>
      </c>
      <c r="H2563" s="142">
        <v>16</v>
      </c>
      <c r="I2563" s="143"/>
      <c r="J2563" s="144">
        <f>ROUND(I2563*H2563,2)</f>
        <v>0</v>
      </c>
      <c r="K2563" s="140" t="s">
        <v>381</v>
      </c>
      <c r="L2563" s="32"/>
      <c r="M2563" s="145" t="s">
        <v>1</v>
      </c>
      <c r="N2563" s="146" t="s">
        <v>41</v>
      </c>
      <c r="P2563" s="147">
        <f>O2563*H2563</f>
        <v>0</v>
      </c>
      <c r="Q2563" s="147">
        <v>0</v>
      </c>
      <c r="R2563" s="147">
        <f>Q2563*H2563</f>
        <v>0</v>
      </c>
      <c r="S2563" s="147">
        <v>0</v>
      </c>
      <c r="T2563" s="148">
        <f>S2563*H2563</f>
        <v>0</v>
      </c>
      <c r="AR2563" s="149" t="s">
        <v>2339</v>
      </c>
      <c r="AT2563" s="149" t="s">
        <v>377</v>
      </c>
      <c r="AU2563" s="149" t="s">
        <v>85</v>
      </c>
      <c r="AY2563" s="17" t="s">
        <v>375</v>
      </c>
      <c r="BE2563" s="150">
        <f>IF(N2563="základní",J2563,0)</f>
        <v>0</v>
      </c>
      <c r="BF2563" s="150">
        <f>IF(N2563="snížená",J2563,0)</f>
        <v>0</v>
      </c>
      <c r="BG2563" s="150">
        <f>IF(N2563="zákl. přenesená",J2563,0)</f>
        <v>0</v>
      </c>
      <c r="BH2563" s="150">
        <f>IF(N2563="sníž. přenesená",J2563,0)</f>
        <v>0</v>
      </c>
      <c r="BI2563" s="150">
        <f>IF(N2563="nulová",J2563,0)</f>
        <v>0</v>
      </c>
      <c r="BJ2563" s="17" t="s">
        <v>83</v>
      </c>
      <c r="BK2563" s="150">
        <f>ROUND(I2563*H2563,2)</f>
        <v>0</v>
      </c>
      <c r="BL2563" s="17" t="s">
        <v>2339</v>
      </c>
      <c r="BM2563" s="149" t="s">
        <v>6435</v>
      </c>
    </row>
    <row r="2564" spans="2:65" s="12" customFormat="1" ht="11.25" x14ac:dyDescent="0.2">
      <c r="B2564" s="151"/>
      <c r="D2564" s="152" t="s">
        <v>384</v>
      </c>
      <c r="E2564" s="153" t="s">
        <v>1</v>
      </c>
      <c r="F2564" s="154" t="s">
        <v>491</v>
      </c>
      <c r="H2564" s="155">
        <v>16</v>
      </c>
      <c r="I2564" s="156"/>
      <c r="L2564" s="151"/>
      <c r="M2564" s="157"/>
      <c r="T2564" s="158"/>
      <c r="AT2564" s="153" t="s">
        <v>384</v>
      </c>
      <c r="AU2564" s="153" t="s">
        <v>85</v>
      </c>
      <c r="AV2564" s="12" t="s">
        <v>85</v>
      </c>
      <c r="AW2564" s="12" t="s">
        <v>32</v>
      </c>
      <c r="AX2564" s="12" t="s">
        <v>83</v>
      </c>
      <c r="AY2564" s="153" t="s">
        <v>375</v>
      </c>
    </row>
    <row r="2565" spans="2:65" s="14" customFormat="1" ht="11.25" x14ac:dyDescent="0.2">
      <c r="B2565" s="166"/>
      <c r="D2565" s="152" t="s">
        <v>384</v>
      </c>
      <c r="E2565" s="167" t="s">
        <v>1</v>
      </c>
      <c r="F2565" s="168" t="s">
        <v>3867</v>
      </c>
      <c r="H2565" s="167" t="s">
        <v>1</v>
      </c>
      <c r="I2565" s="169"/>
      <c r="L2565" s="166"/>
      <c r="M2565" s="170"/>
      <c r="T2565" s="171"/>
      <c r="AT2565" s="167" t="s">
        <v>384</v>
      </c>
      <c r="AU2565" s="167" t="s">
        <v>85</v>
      </c>
      <c r="AV2565" s="14" t="s">
        <v>83</v>
      </c>
      <c r="AW2565" s="14" t="s">
        <v>32</v>
      </c>
      <c r="AX2565" s="14" t="s">
        <v>76</v>
      </c>
      <c r="AY2565" s="167" t="s">
        <v>375</v>
      </c>
    </row>
    <row r="2566" spans="2:65" s="11" customFormat="1" ht="25.9" customHeight="1" x14ac:dyDescent="0.2">
      <c r="B2566" s="126"/>
      <c r="D2566" s="127" t="s">
        <v>75</v>
      </c>
      <c r="E2566" s="128" t="s">
        <v>1253</v>
      </c>
      <c r="F2566" s="128" t="s">
        <v>1254</v>
      </c>
      <c r="I2566" s="129"/>
      <c r="J2566" s="130">
        <f>BK2566</f>
        <v>0</v>
      </c>
      <c r="L2566" s="126"/>
      <c r="M2566" s="131"/>
      <c r="P2566" s="132">
        <f>P2567</f>
        <v>0</v>
      </c>
      <c r="R2566" s="132">
        <f>R2567</f>
        <v>0</v>
      </c>
      <c r="T2566" s="133">
        <f>T2567</f>
        <v>0</v>
      </c>
      <c r="AR2566" s="127" t="s">
        <v>85</v>
      </c>
      <c r="AT2566" s="134" t="s">
        <v>75</v>
      </c>
      <c r="AU2566" s="134" t="s">
        <v>76</v>
      </c>
      <c r="AY2566" s="127" t="s">
        <v>375</v>
      </c>
      <c r="BK2566" s="135">
        <f>BK2567</f>
        <v>0</v>
      </c>
    </row>
    <row r="2567" spans="2:65" s="11" customFormat="1" ht="22.9" customHeight="1" x14ac:dyDescent="0.2">
      <c r="B2567" s="126"/>
      <c r="D2567" s="127" t="s">
        <v>75</v>
      </c>
      <c r="E2567" s="136" t="s">
        <v>3850</v>
      </c>
      <c r="F2567" s="136" t="s">
        <v>3851</v>
      </c>
      <c r="I2567" s="129"/>
      <c r="J2567" s="137">
        <f>BK2567</f>
        <v>0</v>
      </c>
      <c r="L2567" s="126"/>
      <c r="M2567" s="131"/>
      <c r="P2567" s="132">
        <f>P2568</f>
        <v>0</v>
      </c>
      <c r="R2567" s="132">
        <f>R2568</f>
        <v>0</v>
      </c>
      <c r="T2567" s="133">
        <f>T2568</f>
        <v>0</v>
      </c>
      <c r="AR2567" s="127" t="s">
        <v>85</v>
      </c>
      <c r="AT2567" s="134" t="s">
        <v>75</v>
      </c>
      <c r="AU2567" s="134" t="s">
        <v>83</v>
      </c>
      <c r="AY2567" s="127" t="s">
        <v>375</v>
      </c>
      <c r="BK2567" s="135">
        <f>BK2568</f>
        <v>0</v>
      </c>
    </row>
    <row r="2568" spans="2:65" s="1" customFormat="1" ht="24.2" customHeight="1" x14ac:dyDescent="0.2">
      <c r="B2568" s="32"/>
      <c r="C2568" s="138" t="s">
        <v>3838</v>
      </c>
      <c r="D2568" s="138" t="s">
        <v>377</v>
      </c>
      <c r="E2568" s="139" t="s">
        <v>3853</v>
      </c>
      <c r="F2568" s="140" t="s">
        <v>3854</v>
      </c>
      <c r="G2568" s="141" t="s">
        <v>1308</v>
      </c>
      <c r="H2568" s="192"/>
      <c r="I2568" s="143"/>
      <c r="J2568" s="144">
        <f>ROUND(I2568*H2568,2)</f>
        <v>0</v>
      </c>
      <c r="K2568" s="140" t="s">
        <v>381</v>
      </c>
      <c r="L2568" s="32"/>
      <c r="M2568" s="145" t="s">
        <v>1</v>
      </c>
      <c r="N2568" s="146" t="s">
        <v>41</v>
      </c>
      <c r="P2568" s="147">
        <f>O2568*H2568</f>
        <v>0</v>
      </c>
      <c r="Q2568" s="147">
        <v>0</v>
      </c>
      <c r="R2568" s="147">
        <f>Q2568*H2568</f>
        <v>0</v>
      </c>
      <c r="S2568" s="147">
        <v>0</v>
      </c>
      <c r="T2568" s="148">
        <f>S2568*H2568</f>
        <v>0</v>
      </c>
      <c r="AR2568" s="149" t="s">
        <v>491</v>
      </c>
      <c r="AT2568" s="149" t="s">
        <v>377</v>
      </c>
      <c r="AU2568" s="149" t="s">
        <v>85</v>
      </c>
      <c r="AY2568" s="17" t="s">
        <v>375</v>
      </c>
      <c r="BE2568" s="150">
        <f>IF(N2568="základní",J2568,0)</f>
        <v>0</v>
      </c>
      <c r="BF2568" s="150">
        <f>IF(N2568="snížená",J2568,0)</f>
        <v>0</v>
      </c>
      <c r="BG2568" s="150">
        <f>IF(N2568="zákl. přenesená",J2568,0)</f>
        <v>0</v>
      </c>
      <c r="BH2568" s="150">
        <f>IF(N2568="sníž. přenesená",J2568,0)</f>
        <v>0</v>
      </c>
      <c r="BI2568" s="150">
        <f>IF(N2568="nulová",J2568,0)</f>
        <v>0</v>
      </c>
      <c r="BJ2568" s="17" t="s">
        <v>83</v>
      </c>
      <c r="BK2568" s="150">
        <f>ROUND(I2568*H2568,2)</f>
        <v>0</v>
      </c>
      <c r="BL2568" s="17" t="s">
        <v>491</v>
      </c>
      <c r="BM2568" s="149" t="s">
        <v>6436</v>
      </c>
    </row>
    <row r="2569" spans="2:65" s="11" customFormat="1" ht="25.9" customHeight="1" x14ac:dyDescent="0.2">
      <c r="B2569" s="126"/>
      <c r="D2569" s="127" t="s">
        <v>75</v>
      </c>
      <c r="E2569" s="128" t="s">
        <v>3884</v>
      </c>
      <c r="F2569" s="128" t="s">
        <v>3885</v>
      </c>
      <c r="I2569" s="129"/>
      <c r="J2569" s="130">
        <f>BK2569</f>
        <v>0</v>
      </c>
      <c r="L2569" s="126"/>
      <c r="M2569" s="131"/>
      <c r="P2569" s="132">
        <f>SUM(P2570:P2579)</f>
        <v>0</v>
      </c>
      <c r="R2569" s="132">
        <f>SUM(R2570:R2579)</f>
        <v>0</v>
      </c>
      <c r="T2569" s="133">
        <f>SUM(T2570:T2579)</f>
        <v>0</v>
      </c>
      <c r="AR2569" s="127" t="s">
        <v>382</v>
      </c>
      <c r="AT2569" s="134" t="s">
        <v>75</v>
      </c>
      <c r="AU2569" s="134" t="s">
        <v>76</v>
      </c>
      <c r="AY2569" s="127" t="s">
        <v>375</v>
      </c>
      <c r="BK2569" s="135">
        <f>SUM(BK2570:BK2579)</f>
        <v>0</v>
      </c>
    </row>
    <row r="2570" spans="2:65" s="1" customFormat="1" ht="16.5" customHeight="1" x14ac:dyDescent="0.2">
      <c r="B2570" s="32"/>
      <c r="C2570" s="138" t="s">
        <v>3844</v>
      </c>
      <c r="D2570" s="138" t="s">
        <v>377</v>
      </c>
      <c r="E2570" s="139" t="s">
        <v>6437</v>
      </c>
      <c r="F2570" s="140" t="s">
        <v>3888</v>
      </c>
      <c r="G2570" s="141" t="s">
        <v>1169</v>
      </c>
      <c r="H2570" s="142">
        <v>0.93899999999999995</v>
      </c>
      <c r="I2570" s="143"/>
      <c r="J2570" s="144">
        <f>ROUND(I2570*H2570,2)</f>
        <v>0</v>
      </c>
      <c r="K2570" s="140" t="s">
        <v>381</v>
      </c>
      <c r="L2570" s="32"/>
      <c r="M2570" s="145" t="s">
        <v>1</v>
      </c>
      <c r="N2570" s="146" t="s">
        <v>41</v>
      </c>
      <c r="P2570" s="147">
        <f>O2570*H2570</f>
        <v>0</v>
      </c>
      <c r="Q2570" s="147">
        <v>0</v>
      </c>
      <c r="R2570" s="147">
        <f>Q2570*H2570</f>
        <v>0</v>
      </c>
      <c r="S2570" s="147">
        <v>0</v>
      </c>
      <c r="T2570" s="148">
        <f>S2570*H2570</f>
        <v>0</v>
      </c>
      <c r="AR2570" s="149" t="s">
        <v>3889</v>
      </c>
      <c r="AT2570" s="149" t="s">
        <v>377</v>
      </c>
      <c r="AU2570" s="149" t="s">
        <v>83</v>
      </c>
      <c r="AY2570" s="17" t="s">
        <v>375</v>
      </c>
      <c r="BE2570" s="150">
        <f>IF(N2570="základní",J2570,0)</f>
        <v>0</v>
      </c>
      <c r="BF2570" s="150">
        <f>IF(N2570="snížená",J2570,0)</f>
        <v>0</v>
      </c>
      <c r="BG2570" s="150">
        <f>IF(N2570="zákl. přenesená",J2570,0)</f>
        <v>0</v>
      </c>
      <c r="BH2570" s="150">
        <f>IF(N2570="sníž. přenesená",J2570,0)</f>
        <v>0</v>
      </c>
      <c r="BI2570" s="150">
        <f>IF(N2570="nulová",J2570,0)</f>
        <v>0</v>
      </c>
      <c r="BJ2570" s="17" t="s">
        <v>83</v>
      </c>
      <c r="BK2570" s="150">
        <f>ROUND(I2570*H2570,2)</f>
        <v>0</v>
      </c>
      <c r="BL2570" s="17" t="s">
        <v>3889</v>
      </c>
      <c r="BM2570" s="149" t="s">
        <v>6438</v>
      </c>
    </row>
    <row r="2571" spans="2:65" s="12" customFormat="1" ht="11.25" x14ac:dyDescent="0.2">
      <c r="B2571" s="151"/>
      <c r="D2571" s="152" t="s">
        <v>384</v>
      </c>
      <c r="E2571" s="153" t="s">
        <v>1</v>
      </c>
      <c r="F2571" s="154" t="s">
        <v>83</v>
      </c>
      <c r="H2571" s="155">
        <v>1</v>
      </c>
      <c r="I2571" s="156"/>
      <c r="L2571" s="151"/>
      <c r="M2571" s="157"/>
      <c r="T2571" s="158"/>
      <c r="AT2571" s="153" t="s">
        <v>384</v>
      </c>
      <c r="AU2571" s="153" t="s">
        <v>83</v>
      </c>
      <c r="AV2571" s="12" t="s">
        <v>85</v>
      </c>
      <c r="AW2571" s="12" t="s">
        <v>32</v>
      </c>
      <c r="AX2571" s="12" t="s">
        <v>76</v>
      </c>
      <c r="AY2571" s="153" t="s">
        <v>375</v>
      </c>
    </row>
    <row r="2572" spans="2:65" s="12" customFormat="1" ht="11.25" x14ac:dyDescent="0.2">
      <c r="B2572" s="151"/>
      <c r="D2572" s="152" t="s">
        <v>384</v>
      </c>
      <c r="E2572" s="153" t="s">
        <v>1</v>
      </c>
      <c r="F2572" s="154" t="s">
        <v>6439</v>
      </c>
      <c r="H2572" s="155">
        <v>-6.0999999999999999E-2</v>
      </c>
      <c r="I2572" s="156"/>
      <c r="L2572" s="151"/>
      <c r="M2572" s="157"/>
      <c r="T2572" s="158"/>
      <c r="AT2572" s="153" t="s">
        <v>384</v>
      </c>
      <c r="AU2572" s="153" t="s">
        <v>83</v>
      </c>
      <c r="AV2572" s="12" t="s">
        <v>85</v>
      </c>
      <c r="AW2572" s="12" t="s">
        <v>32</v>
      </c>
      <c r="AX2572" s="12" t="s">
        <v>76</v>
      </c>
      <c r="AY2572" s="153" t="s">
        <v>375</v>
      </c>
    </row>
    <row r="2573" spans="2:65" s="13" customFormat="1" ht="11.25" x14ac:dyDescent="0.2">
      <c r="B2573" s="159"/>
      <c r="D2573" s="152" t="s">
        <v>384</v>
      </c>
      <c r="E2573" s="160" t="s">
        <v>1</v>
      </c>
      <c r="F2573" s="161" t="s">
        <v>387</v>
      </c>
      <c r="H2573" s="162">
        <v>0.93900000000000006</v>
      </c>
      <c r="I2573" s="163"/>
      <c r="L2573" s="159"/>
      <c r="M2573" s="164"/>
      <c r="T2573" s="165"/>
      <c r="AT2573" s="160" t="s">
        <v>384</v>
      </c>
      <c r="AU2573" s="160" t="s">
        <v>83</v>
      </c>
      <c r="AV2573" s="13" t="s">
        <v>382</v>
      </c>
      <c r="AW2573" s="13" t="s">
        <v>32</v>
      </c>
      <c r="AX2573" s="13" t="s">
        <v>83</v>
      </c>
      <c r="AY2573" s="160" t="s">
        <v>375</v>
      </c>
    </row>
    <row r="2574" spans="2:65" s="14" customFormat="1" ht="11.25" x14ac:dyDescent="0.2">
      <c r="B2574" s="166"/>
      <c r="D2574" s="152" t="s">
        <v>384</v>
      </c>
      <c r="E2574" s="167" t="s">
        <v>1</v>
      </c>
      <c r="F2574" s="168" t="s">
        <v>3867</v>
      </c>
      <c r="H2574" s="167" t="s">
        <v>1</v>
      </c>
      <c r="I2574" s="169"/>
      <c r="L2574" s="166"/>
      <c r="M2574" s="170"/>
      <c r="T2574" s="171"/>
      <c r="AT2574" s="167" t="s">
        <v>384</v>
      </c>
      <c r="AU2574" s="167" t="s">
        <v>83</v>
      </c>
      <c r="AV2574" s="14" t="s">
        <v>83</v>
      </c>
      <c r="AW2574" s="14" t="s">
        <v>32</v>
      </c>
      <c r="AX2574" s="14" t="s">
        <v>76</v>
      </c>
      <c r="AY2574" s="167" t="s">
        <v>375</v>
      </c>
    </row>
    <row r="2575" spans="2:65" s="1" customFormat="1" ht="16.5" customHeight="1" x14ac:dyDescent="0.2">
      <c r="B2575" s="32"/>
      <c r="C2575" s="138" t="s">
        <v>3852</v>
      </c>
      <c r="D2575" s="138" t="s">
        <v>377</v>
      </c>
      <c r="E2575" s="139" t="s">
        <v>6440</v>
      </c>
      <c r="F2575" s="140" t="s">
        <v>6441</v>
      </c>
      <c r="G2575" s="141" t="s">
        <v>1169</v>
      </c>
      <c r="H2575" s="142">
        <v>0.93899999999999995</v>
      </c>
      <c r="I2575" s="143"/>
      <c r="J2575" s="144">
        <f>ROUND(I2575*H2575,2)</f>
        <v>0</v>
      </c>
      <c r="K2575" s="140" t="s">
        <v>381</v>
      </c>
      <c r="L2575" s="32"/>
      <c r="M2575" s="145" t="s">
        <v>1</v>
      </c>
      <c r="N2575" s="146" t="s">
        <v>41</v>
      </c>
      <c r="P2575" s="147">
        <f>O2575*H2575</f>
        <v>0</v>
      </c>
      <c r="Q2575" s="147">
        <v>0</v>
      </c>
      <c r="R2575" s="147">
        <f>Q2575*H2575</f>
        <v>0</v>
      </c>
      <c r="S2575" s="147">
        <v>0</v>
      </c>
      <c r="T2575" s="148">
        <f>S2575*H2575</f>
        <v>0</v>
      </c>
      <c r="AR2575" s="149" t="s">
        <v>3889</v>
      </c>
      <c r="AT2575" s="149" t="s">
        <v>377</v>
      </c>
      <c r="AU2575" s="149" t="s">
        <v>83</v>
      </c>
      <c r="AY2575" s="17" t="s">
        <v>375</v>
      </c>
      <c r="BE2575" s="150">
        <f>IF(N2575="základní",J2575,0)</f>
        <v>0</v>
      </c>
      <c r="BF2575" s="150">
        <f>IF(N2575="snížená",J2575,0)</f>
        <v>0</v>
      </c>
      <c r="BG2575" s="150">
        <f>IF(N2575="zákl. přenesená",J2575,0)</f>
        <v>0</v>
      </c>
      <c r="BH2575" s="150">
        <f>IF(N2575="sníž. přenesená",J2575,0)</f>
        <v>0</v>
      </c>
      <c r="BI2575" s="150">
        <f>IF(N2575="nulová",J2575,0)</f>
        <v>0</v>
      </c>
      <c r="BJ2575" s="17" t="s">
        <v>83</v>
      </c>
      <c r="BK2575" s="150">
        <f>ROUND(I2575*H2575,2)</f>
        <v>0</v>
      </c>
      <c r="BL2575" s="17" t="s">
        <v>3889</v>
      </c>
      <c r="BM2575" s="149" t="s">
        <v>6442</v>
      </c>
    </row>
    <row r="2576" spans="2:65" s="12" customFormat="1" ht="11.25" x14ac:dyDescent="0.2">
      <c r="B2576" s="151"/>
      <c r="D2576" s="152" t="s">
        <v>384</v>
      </c>
      <c r="E2576" s="153" t="s">
        <v>1</v>
      </c>
      <c r="F2576" s="154" t="s">
        <v>83</v>
      </c>
      <c r="H2576" s="155">
        <v>1</v>
      </c>
      <c r="I2576" s="156"/>
      <c r="L2576" s="151"/>
      <c r="M2576" s="157"/>
      <c r="T2576" s="158"/>
      <c r="AT2576" s="153" t="s">
        <v>384</v>
      </c>
      <c r="AU2576" s="153" t="s">
        <v>83</v>
      </c>
      <c r="AV2576" s="12" t="s">
        <v>85</v>
      </c>
      <c r="AW2576" s="12" t="s">
        <v>32</v>
      </c>
      <c r="AX2576" s="12" t="s">
        <v>76</v>
      </c>
      <c r="AY2576" s="153" t="s">
        <v>375</v>
      </c>
    </row>
    <row r="2577" spans="2:51" s="12" customFormat="1" ht="11.25" x14ac:dyDescent="0.2">
      <c r="B2577" s="151"/>
      <c r="D2577" s="152" t="s">
        <v>384</v>
      </c>
      <c r="E2577" s="153" t="s">
        <v>1</v>
      </c>
      <c r="F2577" s="154" t="s">
        <v>6439</v>
      </c>
      <c r="H2577" s="155">
        <v>-6.0999999999999999E-2</v>
      </c>
      <c r="I2577" s="156"/>
      <c r="L2577" s="151"/>
      <c r="M2577" s="157"/>
      <c r="T2577" s="158"/>
      <c r="AT2577" s="153" t="s">
        <v>384</v>
      </c>
      <c r="AU2577" s="153" t="s">
        <v>83</v>
      </c>
      <c r="AV2577" s="12" t="s">
        <v>85</v>
      </c>
      <c r="AW2577" s="12" t="s">
        <v>32</v>
      </c>
      <c r="AX2577" s="12" t="s">
        <v>76</v>
      </c>
      <c r="AY2577" s="153" t="s">
        <v>375</v>
      </c>
    </row>
    <row r="2578" spans="2:51" s="13" customFormat="1" ht="11.25" x14ac:dyDescent="0.2">
      <c r="B2578" s="159"/>
      <c r="D2578" s="152" t="s">
        <v>384</v>
      </c>
      <c r="E2578" s="160" t="s">
        <v>1</v>
      </c>
      <c r="F2578" s="161" t="s">
        <v>387</v>
      </c>
      <c r="H2578" s="162">
        <v>0.93900000000000006</v>
      </c>
      <c r="I2578" s="163"/>
      <c r="L2578" s="159"/>
      <c r="M2578" s="164"/>
      <c r="T2578" s="165"/>
      <c r="AT2578" s="160" t="s">
        <v>384</v>
      </c>
      <c r="AU2578" s="160" t="s">
        <v>83</v>
      </c>
      <c r="AV2578" s="13" t="s">
        <v>382</v>
      </c>
      <c r="AW2578" s="13" t="s">
        <v>32</v>
      </c>
      <c r="AX2578" s="13" t="s">
        <v>83</v>
      </c>
      <c r="AY2578" s="160" t="s">
        <v>375</v>
      </c>
    </row>
    <row r="2579" spans="2:51" s="14" customFormat="1" ht="11.25" x14ac:dyDescent="0.2">
      <c r="B2579" s="166"/>
      <c r="D2579" s="152" t="s">
        <v>384</v>
      </c>
      <c r="E2579" s="167" t="s">
        <v>1</v>
      </c>
      <c r="F2579" s="168" t="s">
        <v>3867</v>
      </c>
      <c r="H2579" s="167" t="s">
        <v>1</v>
      </c>
      <c r="I2579" s="169"/>
      <c r="L2579" s="166"/>
      <c r="M2579" s="204"/>
      <c r="N2579" s="205"/>
      <c r="O2579" s="205"/>
      <c r="P2579" s="205"/>
      <c r="Q2579" s="205"/>
      <c r="R2579" s="205"/>
      <c r="S2579" s="205"/>
      <c r="T2579" s="206"/>
      <c r="AT2579" s="167" t="s">
        <v>384</v>
      </c>
      <c r="AU2579" s="167" t="s">
        <v>83</v>
      </c>
      <c r="AV2579" s="14" t="s">
        <v>83</v>
      </c>
      <c r="AW2579" s="14" t="s">
        <v>32</v>
      </c>
      <c r="AX2579" s="14" t="s">
        <v>76</v>
      </c>
      <c r="AY2579" s="167" t="s">
        <v>375</v>
      </c>
    </row>
    <row r="2580" spans="2:51" s="1" customFormat="1" ht="6.95" customHeight="1" x14ac:dyDescent="0.2">
      <c r="B2580" s="44"/>
      <c r="C2580" s="45"/>
      <c r="D2580" s="45"/>
      <c r="E2580" s="45"/>
      <c r="F2580" s="45"/>
      <c r="G2580" s="45"/>
      <c r="H2580" s="45"/>
      <c r="I2580" s="45"/>
      <c r="J2580" s="45"/>
      <c r="K2580" s="45"/>
      <c r="L2580" s="32"/>
    </row>
  </sheetData>
  <sheetProtection algorithmName="SHA-512" hashValue="sfnLMqjzHrfUESHidbx5rpJpYMdYFw+jlevEfjOQsFPP6/vUhkJLmTmntXzf38CENIAJ1KR7JSqAHvuMy9g3AQ==" saltValue="KWS+nSZeMf6EXYU6BTQjSvZhNego+9YCVgKYbgfx7rkBh8ccZPPXBQd6Qcwp8PHPTxMXxl5G+jH6q7R1g6T6WA==" spinCount="100000" sheet="1" objects="1" scenarios="1" formatColumns="0" formatRows="0" autoFilter="0"/>
  <autoFilter ref="C135:K2579" xr:uid="{00000000-0009-0000-0000-000014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4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166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4382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6443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ROUND(J133,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ROUND((SUM(BE133:BE247)),  2)</f>
        <v>0</v>
      </c>
      <c r="I37" s="98">
        <v>0.21</v>
      </c>
      <c r="J37" s="85">
        <f>ROUND(((SUM(BE133:BE247))*I37),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ROUND((SUM(BF133:BF247)),  2)</f>
        <v>0</v>
      </c>
      <c r="I38" s="98">
        <v>0.15</v>
      </c>
      <c r="J38" s="85">
        <f>ROUND(((SUM(BF133:BF247))*I38),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ROUND((SUM(BG133:BG247)),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ROUND((SUM(BH133:BH247)),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ROUND((SUM(BI133:BI247)),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4382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IO 02 - VENKOVNÍ KANALIZACE A PŘÍPOJKA KANALIZACE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J133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332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 x14ac:dyDescent="0.2">
      <c r="B102" s="114"/>
      <c r="D102" s="115" t="s">
        <v>333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 x14ac:dyDescent="0.2">
      <c r="B103" s="114"/>
      <c r="D103" s="115" t="s">
        <v>337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47" s="9" customFormat="1" ht="19.899999999999999" customHeight="1" x14ac:dyDescent="0.2">
      <c r="B104" s="114"/>
      <c r="D104" s="115" t="s">
        <v>3896</v>
      </c>
      <c r="E104" s="116"/>
      <c r="F104" s="116"/>
      <c r="G104" s="116"/>
      <c r="H104" s="116"/>
      <c r="I104" s="116"/>
      <c r="J104" s="117">
        <f>J172</f>
        <v>0</v>
      </c>
      <c r="L104" s="114"/>
    </row>
    <row r="105" spans="2:47" s="9" customFormat="1" ht="19.899999999999999" customHeight="1" x14ac:dyDescent="0.2">
      <c r="B105" s="114"/>
      <c r="D105" s="115" t="s">
        <v>3897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2:47" s="9" customFormat="1" ht="19.899999999999999" customHeight="1" x14ac:dyDescent="0.2">
      <c r="B106" s="114"/>
      <c r="D106" s="115" t="s">
        <v>341</v>
      </c>
      <c r="E106" s="116"/>
      <c r="F106" s="116"/>
      <c r="G106" s="116"/>
      <c r="H106" s="116"/>
      <c r="I106" s="116"/>
      <c r="J106" s="117">
        <f>J219</f>
        <v>0</v>
      </c>
      <c r="L106" s="114"/>
    </row>
    <row r="107" spans="2:47" s="8" customFormat="1" ht="24.95" customHeight="1" x14ac:dyDescent="0.2">
      <c r="B107" s="110"/>
      <c r="D107" s="111" t="s">
        <v>342</v>
      </c>
      <c r="E107" s="112"/>
      <c r="F107" s="112"/>
      <c r="G107" s="112"/>
      <c r="H107" s="112"/>
      <c r="I107" s="112"/>
      <c r="J107" s="113">
        <f>J221</f>
        <v>0</v>
      </c>
      <c r="L107" s="110"/>
    </row>
    <row r="108" spans="2:47" s="9" customFormat="1" ht="19.899999999999999" customHeight="1" x14ac:dyDescent="0.2">
      <c r="B108" s="114"/>
      <c r="D108" s="115" t="s">
        <v>346</v>
      </c>
      <c r="E108" s="116"/>
      <c r="F108" s="116"/>
      <c r="G108" s="116"/>
      <c r="H108" s="116"/>
      <c r="I108" s="116"/>
      <c r="J108" s="117">
        <f>J222</f>
        <v>0</v>
      </c>
      <c r="L108" s="114"/>
    </row>
    <row r="109" spans="2:47" s="8" customFormat="1" ht="24.95" customHeight="1" x14ac:dyDescent="0.2">
      <c r="B109" s="110"/>
      <c r="D109" s="111" t="s">
        <v>2108</v>
      </c>
      <c r="E109" s="112"/>
      <c r="F109" s="112"/>
      <c r="G109" s="112"/>
      <c r="H109" s="112"/>
      <c r="I109" s="112"/>
      <c r="J109" s="113">
        <f>J245</f>
        <v>0</v>
      </c>
      <c r="L109" s="110"/>
    </row>
    <row r="110" spans="2:47" s="1" customFormat="1" ht="21.75" customHeight="1" x14ac:dyDescent="0.2">
      <c r="B110" s="32"/>
      <c r="L110" s="32"/>
    </row>
    <row r="111" spans="2:47" s="1" customFormat="1" ht="6.95" customHeight="1" x14ac:dyDescent="0.2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 x14ac:dyDescent="0.2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 x14ac:dyDescent="0.2">
      <c r="B116" s="32"/>
      <c r="C116" s="21" t="s">
        <v>360</v>
      </c>
      <c r="L116" s="32"/>
    </row>
    <row r="117" spans="2:12" s="1" customFormat="1" ht="6.95" customHeight="1" x14ac:dyDescent="0.2">
      <c r="B117" s="32"/>
      <c r="L117" s="32"/>
    </row>
    <row r="118" spans="2:12" s="1" customFormat="1" ht="12" customHeight="1" x14ac:dyDescent="0.2">
      <c r="B118" s="32"/>
      <c r="C118" s="27" t="s">
        <v>16</v>
      </c>
      <c r="L118" s="32"/>
    </row>
    <row r="119" spans="2:12" s="1" customFormat="1" ht="26.25" customHeight="1" x14ac:dyDescent="0.2">
      <c r="B119" s="32"/>
      <c r="E119" s="258" t="str">
        <f>E7</f>
        <v>PŘÍSTAVBA A STAVEBNÍ ÚPRAVY  DÍLEN HORSKÁ 258, VRCHLABÍ</v>
      </c>
      <c r="F119" s="259"/>
      <c r="G119" s="259"/>
      <c r="H119" s="259"/>
      <c r="L119" s="32"/>
    </row>
    <row r="120" spans="2:12" ht="12" customHeight="1" x14ac:dyDescent="0.2">
      <c r="B120" s="20"/>
      <c r="C120" s="27" t="s">
        <v>216</v>
      </c>
      <c r="L120" s="20"/>
    </row>
    <row r="121" spans="2:12" ht="16.5" customHeight="1" x14ac:dyDescent="0.2">
      <c r="B121" s="20"/>
      <c r="E121" s="258" t="s">
        <v>4379</v>
      </c>
      <c r="F121" s="219"/>
      <c r="G121" s="219"/>
      <c r="H121" s="219"/>
      <c r="L121" s="20"/>
    </row>
    <row r="122" spans="2:12" ht="12" customHeight="1" x14ac:dyDescent="0.2">
      <c r="B122" s="20"/>
      <c r="C122" s="27" t="s">
        <v>224</v>
      </c>
      <c r="L122" s="20"/>
    </row>
    <row r="123" spans="2:12" s="1" customFormat="1" ht="16.5" customHeight="1" x14ac:dyDescent="0.2">
      <c r="B123" s="32"/>
      <c r="E123" s="251" t="s">
        <v>4382</v>
      </c>
      <c r="F123" s="260"/>
      <c r="G123" s="260"/>
      <c r="H123" s="260"/>
      <c r="L123" s="32"/>
    </row>
    <row r="124" spans="2:12" s="1" customFormat="1" ht="12" customHeight="1" x14ac:dyDescent="0.2">
      <c r="B124" s="32"/>
      <c r="C124" s="27" t="s">
        <v>231</v>
      </c>
      <c r="L124" s="32"/>
    </row>
    <row r="125" spans="2:12" s="1" customFormat="1" ht="30" customHeight="1" x14ac:dyDescent="0.2">
      <c r="B125" s="32"/>
      <c r="E125" s="240" t="str">
        <f>E13</f>
        <v>IO 02 - VENKOVNÍ KANALIZACE A PŘÍPOJKA KANALIZACE II.etapa STAVEBNÍ ÚPRAVY</v>
      </c>
      <c r="F125" s="260"/>
      <c r="G125" s="260"/>
      <c r="H125" s="260"/>
      <c r="L125" s="32"/>
    </row>
    <row r="126" spans="2:12" s="1" customFormat="1" ht="6.95" customHeight="1" x14ac:dyDescent="0.2">
      <c r="B126" s="32"/>
      <c r="L126" s="32"/>
    </row>
    <row r="127" spans="2:12" s="1" customFormat="1" ht="12" customHeight="1" x14ac:dyDescent="0.2">
      <c r="B127" s="32"/>
      <c r="C127" s="27" t="s">
        <v>20</v>
      </c>
      <c r="F127" s="25" t="str">
        <f>F16</f>
        <v>Vrchlabí</v>
      </c>
      <c r="I127" s="27" t="s">
        <v>22</v>
      </c>
      <c r="J127" s="52" t="str">
        <f>IF(J16="","",J16)</f>
        <v>25. 10. 2023</v>
      </c>
      <c r="L127" s="32"/>
    </row>
    <row r="128" spans="2:12" s="1" customFormat="1" ht="6.95" customHeight="1" x14ac:dyDescent="0.2">
      <c r="B128" s="32"/>
      <c r="L128" s="32"/>
    </row>
    <row r="129" spans="2:65" s="1" customFormat="1" ht="15.2" customHeight="1" x14ac:dyDescent="0.2">
      <c r="B129" s="32"/>
      <c r="C129" s="27" t="s">
        <v>24</v>
      </c>
      <c r="F129" s="25" t="str">
        <f>E19</f>
        <v>Královéhradecký kraj</v>
      </c>
      <c r="I129" s="27" t="s">
        <v>30</v>
      </c>
      <c r="J129" s="30" t="str">
        <f>E25</f>
        <v xml:space="preserve"> </v>
      </c>
      <c r="L129" s="32"/>
    </row>
    <row r="130" spans="2:65" s="1" customFormat="1" ht="15.2" customHeight="1" x14ac:dyDescent="0.2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IRBOS s.r.o.</v>
      </c>
      <c r="L130" s="32"/>
    </row>
    <row r="131" spans="2:65" s="1" customFormat="1" ht="10.35" customHeight="1" x14ac:dyDescent="0.2">
      <c r="B131" s="32"/>
      <c r="L131" s="32"/>
    </row>
    <row r="132" spans="2:65" s="10" customFormat="1" ht="29.25" customHeight="1" x14ac:dyDescent="0.2">
      <c r="B132" s="118"/>
      <c r="C132" s="119" t="s">
        <v>361</v>
      </c>
      <c r="D132" s="120" t="s">
        <v>61</v>
      </c>
      <c r="E132" s="120" t="s">
        <v>57</v>
      </c>
      <c r="F132" s="120" t="s">
        <v>58</v>
      </c>
      <c r="G132" s="120" t="s">
        <v>362</v>
      </c>
      <c r="H132" s="120" t="s">
        <v>363</v>
      </c>
      <c r="I132" s="120" t="s">
        <v>364</v>
      </c>
      <c r="J132" s="120" t="s">
        <v>329</v>
      </c>
      <c r="K132" s="121" t="s">
        <v>365</v>
      </c>
      <c r="L132" s="118"/>
      <c r="M132" s="59" t="s">
        <v>1</v>
      </c>
      <c r="N132" s="60" t="s">
        <v>40</v>
      </c>
      <c r="O132" s="60" t="s">
        <v>366</v>
      </c>
      <c r="P132" s="60" t="s">
        <v>367</v>
      </c>
      <c r="Q132" s="60" t="s">
        <v>368</v>
      </c>
      <c r="R132" s="60" t="s">
        <v>369</v>
      </c>
      <c r="S132" s="60" t="s">
        <v>370</v>
      </c>
      <c r="T132" s="61" t="s">
        <v>371</v>
      </c>
    </row>
    <row r="133" spans="2:65" s="1" customFormat="1" ht="22.9" customHeight="1" x14ac:dyDescent="0.25">
      <c r="B133" s="32"/>
      <c r="C133" s="64" t="s">
        <v>372</v>
      </c>
      <c r="J133" s="122">
        <f>BK133</f>
        <v>0</v>
      </c>
      <c r="L133" s="32"/>
      <c r="M133" s="62"/>
      <c r="N133" s="53"/>
      <c r="O133" s="53"/>
      <c r="P133" s="123">
        <f>P134+P221+P245</f>
        <v>0</v>
      </c>
      <c r="Q133" s="53"/>
      <c r="R133" s="123">
        <f>R134+R221+R245</f>
        <v>138.29524904000002</v>
      </c>
      <c r="S133" s="53"/>
      <c r="T133" s="124">
        <f>T134+T221+T245</f>
        <v>0</v>
      </c>
      <c r="AT133" s="17" t="s">
        <v>75</v>
      </c>
      <c r="AU133" s="17" t="s">
        <v>331</v>
      </c>
      <c r="BK133" s="125">
        <f>BK134+BK221+BK245</f>
        <v>0</v>
      </c>
    </row>
    <row r="134" spans="2:65" s="11" customFormat="1" ht="25.9" customHeight="1" x14ac:dyDescent="0.2">
      <c r="B134" s="126"/>
      <c r="D134" s="127" t="s">
        <v>75</v>
      </c>
      <c r="E134" s="128" t="s">
        <v>373</v>
      </c>
      <c r="F134" s="128" t="s">
        <v>374</v>
      </c>
      <c r="I134" s="129"/>
      <c r="J134" s="130">
        <f>BK134</f>
        <v>0</v>
      </c>
      <c r="L134" s="126"/>
      <c r="M134" s="131"/>
      <c r="P134" s="132">
        <f>P135+P168+P172+P176+P219</f>
        <v>0</v>
      </c>
      <c r="R134" s="132">
        <f>R135+R168+R172+R176+R219</f>
        <v>137.41704904000002</v>
      </c>
      <c r="T134" s="133">
        <f>T135+T168+T172+T176+T219</f>
        <v>0</v>
      </c>
      <c r="AR134" s="127" t="s">
        <v>83</v>
      </c>
      <c r="AT134" s="134" t="s">
        <v>75</v>
      </c>
      <c r="AU134" s="134" t="s">
        <v>76</v>
      </c>
      <c r="AY134" s="127" t="s">
        <v>375</v>
      </c>
      <c r="BK134" s="135">
        <f>BK135+BK168+BK172+BK176+BK219</f>
        <v>0</v>
      </c>
    </row>
    <row r="135" spans="2:65" s="11" customFormat="1" ht="22.9" customHeight="1" x14ac:dyDescent="0.2">
      <c r="B135" s="126"/>
      <c r="D135" s="127" t="s">
        <v>75</v>
      </c>
      <c r="E135" s="136" t="s">
        <v>83</v>
      </c>
      <c r="F135" s="136" t="s">
        <v>376</v>
      </c>
      <c r="I135" s="129"/>
      <c r="J135" s="137">
        <f>BK135</f>
        <v>0</v>
      </c>
      <c r="L135" s="126"/>
      <c r="M135" s="131"/>
      <c r="P135" s="132">
        <f>SUM(P136:P167)</f>
        <v>0</v>
      </c>
      <c r="R135" s="132">
        <f>SUM(R136:R167)</f>
        <v>109.43827607999999</v>
      </c>
      <c r="T135" s="133">
        <f>SUM(T136:T167)</f>
        <v>0</v>
      </c>
      <c r="AR135" s="127" t="s">
        <v>83</v>
      </c>
      <c r="AT135" s="134" t="s">
        <v>75</v>
      </c>
      <c r="AU135" s="134" t="s">
        <v>83</v>
      </c>
      <c r="AY135" s="127" t="s">
        <v>375</v>
      </c>
      <c r="BK135" s="135">
        <f>SUM(BK136:BK167)</f>
        <v>0</v>
      </c>
    </row>
    <row r="136" spans="2:65" s="1" customFormat="1" ht="24.2" customHeight="1" x14ac:dyDescent="0.2">
      <c r="B136" s="32"/>
      <c r="C136" s="138" t="s">
        <v>83</v>
      </c>
      <c r="D136" s="138" t="s">
        <v>377</v>
      </c>
      <c r="E136" s="139" t="s">
        <v>3898</v>
      </c>
      <c r="F136" s="140" t="s">
        <v>3899</v>
      </c>
      <c r="G136" s="141" t="s">
        <v>2338</v>
      </c>
      <c r="H136" s="142">
        <v>5</v>
      </c>
      <c r="I136" s="143"/>
      <c r="J136" s="144">
        <f>ROUND(I136*H136,2)</f>
        <v>0</v>
      </c>
      <c r="K136" s="140" t="s">
        <v>381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3.0000000000000001E-5</v>
      </c>
      <c r="R136" s="147">
        <f>Q136*H136</f>
        <v>1.5000000000000001E-4</v>
      </c>
      <c r="S136" s="147">
        <v>0</v>
      </c>
      <c r="T136" s="148">
        <f>S136*H136</f>
        <v>0</v>
      </c>
      <c r="AR136" s="149" t="s">
        <v>382</v>
      </c>
      <c r="AT136" s="149" t="s">
        <v>377</v>
      </c>
      <c r="AU136" s="149" t="s">
        <v>85</v>
      </c>
      <c r="AY136" s="17" t="s">
        <v>375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382</v>
      </c>
      <c r="BM136" s="149" t="s">
        <v>85</v>
      </c>
    </row>
    <row r="137" spans="2:65" s="1" customFormat="1" ht="24.2" customHeight="1" x14ac:dyDescent="0.2">
      <c r="B137" s="32"/>
      <c r="C137" s="138" t="s">
        <v>85</v>
      </c>
      <c r="D137" s="138" t="s">
        <v>377</v>
      </c>
      <c r="E137" s="139" t="s">
        <v>3900</v>
      </c>
      <c r="F137" s="140" t="s">
        <v>3901</v>
      </c>
      <c r="G137" s="141" t="s">
        <v>3902</v>
      </c>
      <c r="H137" s="142">
        <v>10</v>
      </c>
      <c r="I137" s="143"/>
      <c r="J137" s="144">
        <f>ROUND(I137*H137,2)</f>
        <v>0</v>
      </c>
      <c r="K137" s="140" t="s">
        <v>381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382</v>
      </c>
      <c r="AT137" s="149" t="s">
        <v>377</v>
      </c>
      <c r="AU137" s="149" t="s">
        <v>85</v>
      </c>
      <c r="AY137" s="17" t="s">
        <v>375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382</v>
      </c>
      <c r="BM137" s="149" t="s">
        <v>382</v>
      </c>
    </row>
    <row r="138" spans="2:65" s="1" customFormat="1" ht="33" customHeight="1" x14ac:dyDescent="0.2">
      <c r="B138" s="32"/>
      <c r="C138" s="138" t="s">
        <v>93</v>
      </c>
      <c r="D138" s="138" t="s">
        <v>377</v>
      </c>
      <c r="E138" s="139" t="s">
        <v>3903</v>
      </c>
      <c r="F138" s="140" t="s">
        <v>3904</v>
      </c>
      <c r="G138" s="141" t="s">
        <v>390</v>
      </c>
      <c r="H138" s="142">
        <v>22.940999999999999</v>
      </c>
      <c r="I138" s="143"/>
      <c r="J138" s="144">
        <f>ROUND(I138*H138,2)</f>
        <v>0</v>
      </c>
      <c r="K138" s="140" t="s">
        <v>381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382</v>
      </c>
      <c r="AT138" s="149" t="s">
        <v>377</v>
      </c>
      <c r="AU138" s="149" t="s">
        <v>85</v>
      </c>
      <c r="AY138" s="17" t="s">
        <v>375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382</v>
      </c>
      <c r="BM138" s="149" t="s">
        <v>413</v>
      </c>
    </row>
    <row r="139" spans="2:65" s="12" customFormat="1" ht="11.25" x14ac:dyDescent="0.2">
      <c r="B139" s="151"/>
      <c r="D139" s="152" t="s">
        <v>384</v>
      </c>
      <c r="E139" s="153" t="s">
        <v>1</v>
      </c>
      <c r="F139" s="154" t="s">
        <v>6444</v>
      </c>
      <c r="H139" s="155">
        <v>22.940999999999999</v>
      </c>
      <c r="I139" s="156"/>
      <c r="L139" s="151"/>
      <c r="M139" s="157"/>
      <c r="T139" s="158"/>
      <c r="AT139" s="153" t="s">
        <v>384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375</v>
      </c>
    </row>
    <row r="140" spans="2:65" s="13" customFormat="1" ht="11.25" x14ac:dyDescent="0.2">
      <c r="B140" s="159"/>
      <c r="D140" s="152" t="s">
        <v>384</v>
      </c>
      <c r="E140" s="160" t="s">
        <v>1</v>
      </c>
      <c r="F140" s="161" t="s">
        <v>387</v>
      </c>
      <c r="H140" s="162">
        <v>22.940999999999999</v>
      </c>
      <c r="I140" s="163"/>
      <c r="L140" s="159"/>
      <c r="M140" s="164"/>
      <c r="T140" s="165"/>
      <c r="AT140" s="160" t="s">
        <v>384</v>
      </c>
      <c r="AU140" s="160" t="s">
        <v>85</v>
      </c>
      <c r="AV140" s="13" t="s">
        <v>382</v>
      </c>
      <c r="AW140" s="13" t="s">
        <v>32</v>
      </c>
      <c r="AX140" s="13" t="s">
        <v>83</v>
      </c>
      <c r="AY140" s="160" t="s">
        <v>375</v>
      </c>
    </row>
    <row r="141" spans="2:65" s="1" customFormat="1" ht="33" customHeight="1" x14ac:dyDescent="0.2">
      <c r="B141" s="32"/>
      <c r="C141" s="138" t="s">
        <v>382</v>
      </c>
      <c r="D141" s="138" t="s">
        <v>377</v>
      </c>
      <c r="E141" s="139" t="s">
        <v>3906</v>
      </c>
      <c r="F141" s="140" t="s">
        <v>3907</v>
      </c>
      <c r="G141" s="141" t="s">
        <v>390</v>
      </c>
      <c r="H141" s="142">
        <v>178.08</v>
      </c>
      <c r="I141" s="143"/>
      <c r="J141" s="144">
        <f>ROUND(I141*H141,2)</f>
        <v>0</v>
      </c>
      <c r="K141" s="140" t="s">
        <v>381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382</v>
      </c>
      <c r="AT141" s="149" t="s">
        <v>377</v>
      </c>
      <c r="AU141" s="149" t="s">
        <v>85</v>
      </c>
      <c r="AY141" s="17" t="s">
        <v>375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382</v>
      </c>
      <c r="BM141" s="149" t="s">
        <v>424</v>
      </c>
    </row>
    <row r="142" spans="2:65" s="12" customFormat="1" ht="11.25" x14ac:dyDescent="0.2">
      <c r="B142" s="151"/>
      <c r="D142" s="152" t="s">
        <v>384</v>
      </c>
      <c r="E142" s="153" t="s">
        <v>1</v>
      </c>
      <c r="F142" s="154" t="s">
        <v>6445</v>
      </c>
      <c r="H142" s="155">
        <v>178.08</v>
      </c>
      <c r="I142" s="156"/>
      <c r="L142" s="151"/>
      <c r="M142" s="157"/>
      <c r="T142" s="158"/>
      <c r="AT142" s="153" t="s">
        <v>384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375</v>
      </c>
    </row>
    <row r="143" spans="2:65" s="13" customFormat="1" ht="11.25" x14ac:dyDescent="0.2">
      <c r="B143" s="159"/>
      <c r="D143" s="152" t="s">
        <v>384</v>
      </c>
      <c r="E143" s="160" t="s">
        <v>1</v>
      </c>
      <c r="F143" s="161" t="s">
        <v>387</v>
      </c>
      <c r="H143" s="162">
        <v>178.08</v>
      </c>
      <c r="I143" s="163"/>
      <c r="L143" s="159"/>
      <c r="M143" s="164"/>
      <c r="T143" s="165"/>
      <c r="AT143" s="160" t="s">
        <v>384</v>
      </c>
      <c r="AU143" s="160" t="s">
        <v>85</v>
      </c>
      <c r="AV143" s="13" t="s">
        <v>382</v>
      </c>
      <c r="AW143" s="13" t="s">
        <v>32</v>
      </c>
      <c r="AX143" s="13" t="s">
        <v>83</v>
      </c>
      <c r="AY143" s="160" t="s">
        <v>375</v>
      </c>
    </row>
    <row r="144" spans="2:65" s="1" customFormat="1" ht="21.75" customHeight="1" x14ac:dyDescent="0.2">
      <c r="B144" s="32"/>
      <c r="C144" s="138" t="s">
        <v>404</v>
      </c>
      <c r="D144" s="138" t="s">
        <v>377</v>
      </c>
      <c r="E144" s="139" t="s">
        <v>3909</v>
      </c>
      <c r="F144" s="140" t="s">
        <v>3910</v>
      </c>
      <c r="G144" s="141" t="s">
        <v>380</v>
      </c>
      <c r="H144" s="142">
        <v>54.911999999999999</v>
      </c>
      <c r="I144" s="143"/>
      <c r="J144" s="144">
        <f>ROUND(I144*H144,2)</f>
        <v>0</v>
      </c>
      <c r="K144" s="140" t="s">
        <v>381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8.4000000000000003E-4</v>
      </c>
      <c r="R144" s="147">
        <f>Q144*H144</f>
        <v>4.612608E-2</v>
      </c>
      <c r="S144" s="147">
        <v>0</v>
      </c>
      <c r="T144" s="148">
        <f>S144*H144</f>
        <v>0</v>
      </c>
      <c r="AR144" s="149" t="s">
        <v>382</v>
      </c>
      <c r="AT144" s="149" t="s">
        <v>377</v>
      </c>
      <c r="AU144" s="149" t="s">
        <v>85</v>
      </c>
      <c r="AY144" s="17" t="s">
        <v>375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382</v>
      </c>
      <c r="BM144" s="149" t="s">
        <v>435</v>
      </c>
    </row>
    <row r="145" spans="2:65" s="12" customFormat="1" ht="33.75" x14ac:dyDescent="0.2">
      <c r="B145" s="151"/>
      <c r="D145" s="152" t="s">
        <v>384</v>
      </c>
      <c r="E145" s="153" t="s">
        <v>1</v>
      </c>
      <c r="F145" s="154" t="s">
        <v>6446</v>
      </c>
      <c r="H145" s="155">
        <v>54.911999999999999</v>
      </c>
      <c r="I145" s="156"/>
      <c r="L145" s="151"/>
      <c r="M145" s="157"/>
      <c r="T145" s="158"/>
      <c r="AT145" s="153" t="s">
        <v>384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375</v>
      </c>
    </row>
    <row r="146" spans="2:65" s="13" customFormat="1" ht="11.25" x14ac:dyDescent="0.2">
      <c r="B146" s="159"/>
      <c r="D146" s="152" t="s">
        <v>384</v>
      </c>
      <c r="E146" s="160" t="s">
        <v>1</v>
      </c>
      <c r="F146" s="161" t="s">
        <v>387</v>
      </c>
      <c r="H146" s="162">
        <v>54.911999999999999</v>
      </c>
      <c r="I146" s="163"/>
      <c r="L146" s="159"/>
      <c r="M146" s="164"/>
      <c r="T146" s="165"/>
      <c r="AT146" s="160" t="s">
        <v>384</v>
      </c>
      <c r="AU146" s="160" t="s">
        <v>85</v>
      </c>
      <c r="AV146" s="13" t="s">
        <v>382</v>
      </c>
      <c r="AW146" s="13" t="s">
        <v>32</v>
      </c>
      <c r="AX146" s="13" t="s">
        <v>83</v>
      </c>
      <c r="AY146" s="160" t="s">
        <v>375</v>
      </c>
    </row>
    <row r="147" spans="2:65" s="1" customFormat="1" ht="24.2" customHeight="1" x14ac:dyDescent="0.2">
      <c r="B147" s="32"/>
      <c r="C147" s="138" t="s">
        <v>413</v>
      </c>
      <c r="D147" s="138" t="s">
        <v>377</v>
      </c>
      <c r="E147" s="139" t="s">
        <v>3912</v>
      </c>
      <c r="F147" s="140" t="s">
        <v>3913</v>
      </c>
      <c r="G147" s="141" t="s">
        <v>380</v>
      </c>
      <c r="H147" s="142">
        <v>54.911999999999999</v>
      </c>
      <c r="I147" s="143"/>
      <c r="J147" s="144">
        <f>ROUND(I147*H147,2)</f>
        <v>0</v>
      </c>
      <c r="K147" s="140" t="s">
        <v>381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382</v>
      </c>
      <c r="AT147" s="149" t="s">
        <v>377</v>
      </c>
      <c r="AU147" s="149" t="s">
        <v>85</v>
      </c>
      <c r="AY147" s="17" t="s">
        <v>375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382</v>
      </c>
      <c r="BM147" s="149" t="s">
        <v>463</v>
      </c>
    </row>
    <row r="148" spans="2:65" s="12" customFormat="1" ht="11.25" x14ac:dyDescent="0.2">
      <c r="B148" s="151"/>
      <c r="D148" s="152" t="s">
        <v>384</v>
      </c>
      <c r="E148" s="153" t="s">
        <v>1</v>
      </c>
      <c r="F148" s="154" t="s">
        <v>6447</v>
      </c>
      <c r="H148" s="155">
        <v>54.911999999999999</v>
      </c>
      <c r="I148" s="156"/>
      <c r="L148" s="151"/>
      <c r="M148" s="157"/>
      <c r="T148" s="158"/>
      <c r="AT148" s="153" t="s">
        <v>384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375</v>
      </c>
    </row>
    <row r="149" spans="2:65" s="13" customFormat="1" ht="11.25" x14ac:dyDescent="0.2">
      <c r="B149" s="159"/>
      <c r="D149" s="152" t="s">
        <v>384</v>
      </c>
      <c r="E149" s="160" t="s">
        <v>1</v>
      </c>
      <c r="F149" s="161" t="s">
        <v>387</v>
      </c>
      <c r="H149" s="162">
        <v>54.911999999999999</v>
      </c>
      <c r="I149" s="163"/>
      <c r="L149" s="159"/>
      <c r="M149" s="164"/>
      <c r="T149" s="165"/>
      <c r="AT149" s="160" t="s">
        <v>384</v>
      </c>
      <c r="AU149" s="160" t="s">
        <v>85</v>
      </c>
      <c r="AV149" s="13" t="s">
        <v>382</v>
      </c>
      <c r="AW149" s="13" t="s">
        <v>32</v>
      </c>
      <c r="AX149" s="13" t="s">
        <v>83</v>
      </c>
      <c r="AY149" s="160" t="s">
        <v>375</v>
      </c>
    </row>
    <row r="150" spans="2:65" s="1" customFormat="1" ht="33" customHeight="1" x14ac:dyDescent="0.2">
      <c r="B150" s="32"/>
      <c r="C150" s="138" t="s">
        <v>418</v>
      </c>
      <c r="D150" s="138" t="s">
        <v>377</v>
      </c>
      <c r="E150" s="139" t="s">
        <v>3915</v>
      </c>
      <c r="F150" s="140" t="s">
        <v>3916</v>
      </c>
      <c r="G150" s="141" t="s">
        <v>390</v>
      </c>
      <c r="H150" s="142">
        <v>75.768000000000001</v>
      </c>
      <c r="I150" s="143"/>
      <c r="J150" s="144">
        <f>ROUND(I150*H150,2)</f>
        <v>0</v>
      </c>
      <c r="K150" s="140" t="s">
        <v>381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382</v>
      </c>
      <c r="AT150" s="149" t="s">
        <v>377</v>
      </c>
      <c r="AU150" s="149" t="s">
        <v>85</v>
      </c>
      <c r="AY150" s="17" t="s">
        <v>375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382</v>
      </c>
      <c r="BM150" s="149" t="s">
        <v>473</v>
      </c>
    </row>
    <row r="151" spans="2:65" s="12" customFormat="1" ht="22.5" x14ac:dyDescent="0.2">
      <c r="B151" s="151"/>
      <c r="D151" s="152" t="s">
        <v>384</v>
      </c>
      <c r="E151" s="153" t="s">
        <v>1</v>
      </c>
      <c r="F151" s="154" t="s">
        <v>6448</v>
      </c>
      <c r="H151" s="155">
        <v>75.768000000000001</v>
      </c>
      <c r="I151" s="156"/>
      <c r="L151" s="151"/>
      <c r="M151" s="157"/>
      <c r="T151" s="158"/>
      <c r="AT151" s="153" t="s">
        <v>384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375</v>
      </c>
    </row>
    <row r="152" spans="2:65" s="13" customFormat="1" ht="11.25" x14ac:dyDescent="0.2">
      <c r="B152" s="159"/>
      <c r="D152" s="152" t="s">
        <v>384</v>
      </c>
      <c r="E152" s="160" t="s">
        <v>1</v>
      </c>
      <c r="F152" s="161" t="s">
        <v>387</v>
      </c>
      <c r="H152" s="162">
        <v>75.768000000000001</v>
      </c>
      <c r="I152" s="163"/>
      <c r="L152" s="159"/>
      <c r="M152" s="164"/>
      <c r="T152" s="165"/>
      <c r="AT152" s="160" t="s">
        <v>384</v>
      </c>
      <c r="AU152" s="160" t="s">
        <v>85</v>
      </c>
      <c r="AV152" s="13" t="s">
        <v>382</v>
      </c>
      <c r="AW152" s="13" t="s">
        <v>32</v>
      </c>
      <c r="AX152" s="13" t="s">
        <v>83</v>
      </c>
      <c r="AY152" s="160" t="s">
        <v>375</v>
      </c>
    </row>
    <row r="153" spans="2:65" s="1" customFormat="1" ht="37.9" customHeight="1" x14ac:dyDescent="0.2">
      <c r="B153" s="32"/>
      <c r="C153" s="138" t="s">
        <v>424</v>
      </c>
      <c r="D153" s="138" t="s">
        <v>377</v>
      </c>
      <c r="E153" s="139" t="s">
        <v>3918</v>
      </c>
      <c r="F153" s="140" t="s">
        <v>3919</v>
      </c>
      <c r="G153" s="141" t="s">
        <v>390</v>
      </c>
      <c r="H153" s="142">
        <v>75.768000000000001</v>
      </c>
      <c r="I153" s="143"/>
      <c r="J153" s="144">
        <f>ROUND(I153*H153,2)</f>
        <v>0</v>
      </c>
      <c r="K153" s="140" t="s">
        <v>381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382</v>
      </c>
      <c r="AT153" s="149" t="s">
        <v>377</v>
      </c>
      <c r="AU153" s="149" t="s">
        <v>85</v>
      </c>
      <c r="AY153" s="17" t="s">
        <v>375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382</v>
      </c>
      <c r="BM153" s="149" t="s">
        <v>491</v>
      </c>
    </row>
    <row r="154" spans="2:65" s="12" customFormat="1" ht="11.25" x14ac:dyDescent="0.2">
      <c r="B154" s="151"/>
      <c r="D154" s="152" t="s">
        <v>384</v>
      </c>
      <c r="E154" s="153" t="s">
        <v>1</v>
      </c>
      <c r="F154" s="154" t="s">
        <v>6449</v>
      </c>
      <c r="H154" s="155">
        <v>75.768000000000001</v>
      </c>
      <c r="I154" s="156"/>
      <c r="L154" s="151"/>
      <c r="M154" s="157"/>
      <c r="T154" s="158"/>
      <c r="AT154" s="153" t="s">
        <v>384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375</v>
      </c>
    </row>
    <row r="155" spans="2:65" s="13" customFormat="1" ht="11.25" x14ac:dyDescent="0.2">
      <c r="B155" s="159"/>
      <c r="D155" s="152" t="s">
        <v>384</v>
      </c>
      <c r="E155" s="160" t="s">
        <v>1</v>
      </c>
      <c r="F155" s="161" t="s">
        <v>387</v>
      </c>
      <c r="H155" s="162">
        <v>75.768000000000001</v>
      </c>
      <c r="I155" s="163"/>
      <c r="L155" s="159"/>
      <c r="M155" s="164"/>
      <c r="T155" s="165"/>
      <c r="AT155" s="160" t="s">
        <v>384</v>
      </c>
      <c r="AU155" s="160" t="s">
        <v>85</v>
      </c>
      <c r="AV155" s="13" t="s">
        <v>382</v>
      </c>
      <c r="AW155" s="13" t="s">
        <v>32</v>
      </c>
      <c r="AX155" s="13" t="s">
        <v>83</v>
      </c>
      <c r="AY155" s="160" t="s">
        <v>375</v>
      </c>
    </row>
    <row r="156" spans="2:65" s="1" customFormat="1" ht="24.2" customHeight="1" x14ac:dyDescent="0.2">
      <c r="B156" s="32"/>
      <c r="C156" s="138" t="s">
        <v>428</v>
      </c>
      <c r="D156" s="138" t="s">
        <v>377</v>
      </c>
      <c r="E156" s="139" t="s">
        <v>3921</v>
      </c>
      <c r="F156" s="140" t="s">
        <v>3922</v>
      </c>
      <c r="G156" s="141" t="s">
        <v>421</v>
      </c>
      <c r="H156" s="142">
        <v>151.536</v>
      </c>
      <c r="I156" s="143"/>
      <c r="J156" s="144">
        <f>ROUND(I156*H156,2)</f>
        <v>0</v>
      </c>
      <c r="K156" s="140" t="s">
        <v>381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382</v>
      </c>
      <c r="AT156" s="149" t="s">
        <v>377</v>
      </c>
      <c r="AU156" s="149" t="s">
        <v>85</v>
      </c>
      <c r="AY156" s="17" t="s">
        <v>375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382</v>
      </c>
      <c r="BM156" s="149" t="s">
        <v>503</v>
      </c>
    </row>
    <row r="157" spans="2:65" s="12" customFormat="1" ht="11.25" x14ac:dyDescent="0.2">
      <c r="B157" s="151"/>
      <c r="D157" s="152" t="s">
        <v>384</v>
      </c>
      <c r="E157" s="153" t="s">
        <v>1</v>
      </c>
      <c r="F157" s="154" t="s">
        <v>6450</v>
      </c>
      <c r="H157" s="155">
        <v>151.536</v>
      </c>
      <c r="I157" s="156"/>
      <c r="L157" s="151"/>
      <c r="M157" s="157"/>
      <c r="T157" s="158"/>
      <c r="AT157" s="153" t="s">
        <v>384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375</v>
      </c>
    </row>
    <row r="158" spans="2:65" s="13" customFormat="1" ht="11.25" x14ac:dyDescent="0.2">
      <c r="B158" s="159"/>
      <c r="D158" s="152" t="s">
        <v>384</v>
      </c>
      <c r="E158" s="160" t="s">
        <v>1</v>
      </c>
      <c r="F158" s="161" t="s">
        <v>387</v>
      </c>
      <c r="H158" s="162">
        <v>151.536</v>
      </c>
      <c r="I158" s="163"/>
      <c r="L158" s="159"/>
      <c r="M158" s="164"/>
      <c r="T158" s="165"/>
      <c r="AT158" s="160" t="s">
        <v>384</v>
      </c>
      <c r="AU158" s="160" t="s">
        <v>85</v>
      </c>
      <c r="AV158" s="13" t="s">
        <v>382</v>
      </c>
      <c r="AW158" s="13" t="s">
        <v>32</v>
      </c>
      <c r="AX158" s="13" t="s">
        <v>83</v>
      </c>
      <c r="AY158" s="160" t="s">
        <v>375</v>
      </c>
    </row>
    <row r="159" spans="2:65" s="1" customFormat="1" ht="24.2" customHeight="1" x14ac:dyDescent="0.2">
      <c r="B159" s="32"/>
      <c r="C159" s="138" t="s">
        <v>435</v>
      </c>
      <c r="D159" s="138" t="s">
        <v>377</v>
      </c>
      <c r="E159" s="139" t="s">
        <v>429</v>
      </c>
      <c r="F159" s="140" t="s">
        <v>430</v>
      </c>
      <c r="G159" s="141" t="s">
        <v>390</v>
      </c>
      <c r="H159" s="142">
        <v>125.244</v>
      </c>
      <c r="I159" s="143"/>
      <c r="J159" s="144">
        <f>ROUND(I159*H159,2)</f>
        <v>0</v>
      </c>
      <c r="K159" s="140" t="s">
        <v>381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382</v>
      </c>
      <c r="AT159" s="149" t="s">
        <v>377</v>
      </c>
      <c r="AU159" s="149" t="s">
        <v>85</v>
      </c>
      <c r="AY159" s="17" t="s">
        <v>375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382</v>
      </c>
      <c r="BM159" s="149" t="s">
        <v>529</v>
      </c>
    </row>
    <row r="160" spans="2:65" s="12" customFormat="1" ht="22.5" x14ac:dyDescent="0.2">
      <c r="B160" s="151"/>
      <c r="D160" s="152" t="s">
        <v>384</v>
      </c>
      <c r="E160" s="153" t="s">
        <v>1</v>
      </c>
      <c r="F160" s="154" t="s">
        <v>6451</v>
      </c>
      <c r="H160" s="155">
        <v>125.244</v>
      </c>
      <c r="I160" s="156"/>
      <c r="L160" s="151"/>
      <c r="M160" s="157"/>
      <c r="T160" s="158"/>
      <c r="AT160" s="153" t="s">
        <v>384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375</v>
      </c>
    </row>
    <row r="161" spans="2:65" s="13" customFormat="1" ht="11.25" x14ac:dyDescent="0.2">
      <c r="B161" s="159"/>
      <c r="D161" s="152" t="s">
        <v>384</v>
      </c>
      <c r="E161" s="160" t="s">
        <v>1</v>
      </c>
      <c r="F161" s="161" t="s">
        <v>387</v>
      </c>
      <c r="H161" s="162">
        <v>125.244</v>
      </c>
      <c r="I161" s="163"/>
      <c r="L161" s="159"/>
      <c r="M161" s="164"/>
      <c r="T161" s="165"/>
      <c r="AT161" s="160" t="s">
        <v>384</v>
      </c>
      <c r="AU161" s="160" t="s">
        <v>85</v>
      </c>
      <c r="AV161" s="13" t="s">
        <v>382</v>
      </c>
      <c r="AW161" s="13" t="s">
        <v>32</v>
      </c>
      <c r="AX161" s="13" t="s">
        <v>83</v>
      </c>
      <c r="AY161" s="160" t="s">
        <v>375</v>
      </c>
    </row>
    <row r="162" spans="2:65" s="1" customFormat="1" ht="24.2" customHeight="1" x14ac:dyDescent="0.2">
      <c r="B162" s="32"/>
      <c r="C162" s="138" t="s">
        <v>451</v>
      </c>
      <c r="D162" s="138" t="s">
        <v>377</v>
      </c>
      <c r="E162" s="139" t="s">
        <v>3925</v>
      </c>
      <c r="F162" s="140" t="s">
        <v>3926</v>
      </c>
      <c r="G162" s="141" t="s">
        <v>390</v>
      </c>
      <c r="H162" s="142">
        <v>54.695999999999998</v>
      </c>
      <c r="I162" s="143"/>
      <c r="J162" s="144">
        <f>ROUND(I162*H162,2)</f>
        <v>0</v>
      </c>
      <c r="K162" s="140" t="s">
        <v>381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382</v>
      </c>
      <c r="AT162" s="149" t="s">
        <v>377</v>
      </c>
      <c r="AU162" s="149" t="s">
        <v>85</v>
      </c>
      <c r="AY162" s="17" t="s">
        <v>375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382</v>
      </c>
      <c r="BM162" s="149" t="s">
        <v>540</v>
      </c>
    </row>
    <row r="163" spans="2:65" s="12" customFormat="1" ht="11.25" x14ac:dyDescent="0.2">
      <c r="B163" s="151"/>
      <c r="D163" s="152" t="s">
        <v>384</v>
      </c>
      <c r="E163" s="153" t="s">
        <v>1</v>
      </c>
      <c r="F163" s="154" t="s">
        <v>6452</v>
      </c>
      <c r="H163" s="155">
        <v>54.695999999999998</v>
      </c>
      <c r="I163" s="156"/>
      <c r="L163" s="151"/>
      <c r="M163" s="157"/>
      <c r="T163" s="158"/>
      <c r="AT163" s="153" t="s">
        <v>384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375</v>
      </c>
    </row>
    <row r="164" spans="2:65" s="13" customFormat="1" ht="11.25" x14ac:dyDescent="0.2">
      <c r="B164" s="159"/>
      <c r="D164" s="152" t="s">
        <v>384</v>
      </c>
      <c r="E164" s="160" t="s">
        <v>1</v>
      </c>
      <c r="F164" s="161" t="s">
        <v>387</v>
      </c>
      <c r="H164" s="162">
        <v>54.695999999999998</v>
      </c>
      <c r="I164" s="163"/>
      <c r="L164" s="159"/>
      <c r="M164" s="164"/>
      <c r="T164" s="165"/>
      <c r="AT164" s="160" t="s">
        <v>384</v>
      </c>
      <c r="AU164" s="160" t="s">
        <v>85</v>
      </c>
      <c r="AV164" s="13" t="s">
        <v>382</v>
      </c>
      <c r="AW164" s="13" t="s">
        <v>32</v>
      </c>
      <c r="AX164" s="13" t="s">
        <v>83</v>
      </c>
      <c r="AY164" s="160" t="s">
        <v>375</v>
      </c>
    </row>
    <row r="165" spans="2:65" s="1" customFormat="1" ht="16.5" customHeight="1" x14ac:dyDescent="0.2">
      <c r="B165" s="32"/>
      <c r="C165" s="179" t="s">
        <v>463</v>
      </c>
      <c r="D165" s="179" t="s">
        <v>657</v>
      </c>
      <c r="E165" s="180" t="s">
        <v>3928</v>
      </c>
      <c r="F165" s="181" t="s">
        <v>3929</v>
      </c>
      <c r="G165" s="182" t="s">
        <v>421</v>
      </c>
      <c r="H165" s="183">
        <v>109.392</v>
      </c>
      <c r="I165" s="184"/>
      <c r="J165" s="185">
        <f>ROUND(I165*H165,2)</f>
        <v>0</v>
      </c>
      <c r="K165" s="181" t="s">
        <v>381</v>
      </c>
      <c r="L165" s="186"/>
      <c r="M165" s="187" t="s">
        <v>1</v>
      </c>
      <c r="N165" s="188" t="s">
        <v>41</v>
      </c>
      <c r="P165" s="147">
        <f>O165*H165</f>
        <v>0</v>
      </c>
      <c r="Q165" s="147">
        <v>1</v>
      </c>
      <c r="R165" s="147">
        <f>Q165*H165</f>
        <v>109.392</v>
      </c>
      <c r="S165" s="147">
        <v>0</v>
      </c>
      <c r="T165" s="148">
        <f>S165*H165</f>
        <v>0</v>
      </c>
      <c r="AR165" s="149" t="s">
        <v>424</v>
      </c>
      <c r="AT165" s="149" t="s">
        <v>657</v>
      </c>
      <c r="AU165" s="149" t="s">
        <v>85</v>
      </c>
      <c r="AY165" s="17" t="s">
        <v>375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382</v>
      </c>
      <c r="BM165" s="149" t="s">
        <v>549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6453</v>
      </c>
      <c r="H166" s="155">
        <v>109.392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3" customFormat="1" ht="11.25" x14ac:dyDescent="0.2">
      <c r="B167" s="159"/>
      <c r="D167" s="152" t="s">
        <v>384</v>
      </c>
      <c r="E167" s="160" t="s">
        <v>1</v>
      </c>
      <c r="F167" s="161" t="s">
        <v>387</v>
      </c>
      <c r="H167" s="162">
        <v>109.392</v>
      </c>
      <c r="I167" s="163"/>
      <c r="L167" s="159"/>
      <c r="M167" s="164"/>
      <c r="T167" s="165"/>
      <c r="AT167" s="160" t="s">
        <v>384</v>
      </c>
      <c r="AU167" s="160" t="s">
        <v>85</v>
      </c>
      <c r="AV167" s="13" t="s">
        <v>382</v>
      </c>
      <c r="AW167" s="13" t="s">
        <v>32</v>
      </c>
      <c r="AX167" s="13" t="s">
        <v>83</v>
      </c>
      <c r="AY167" s="160" t="s">
        <v>375</v>
      </c>
    </row>
    <row r="168" spans="2:65" s="11" customFormat="1" ht="22.9" customHeight="1" x14ac:dyDescent="0.2">
      <c r="B168" s="126"/>
      <c r="D168" s="127" t="s">
        <v>75</v>
      </c>
      <c r="E168" s="136" t="s">
        <v>382</v>
      </c>
      <c r="F168" s="136" t="s">
        <v>649</v>
      </c>
      <c r="I168" s="129"/>
      <c r="J168" s="137">
        <f>BK168</f>
        <v>0</v>
      </c>
      <c r="L168" s="126"/>
      <c r="M168" s="131"/>
      <c r="P168" s="132">
        <f>SUM(P169:P171)</f>
        <v>0</v>
      </c>
      <c r="R168" s="132">
        <f>SUM(R169:R171)</f>
        <v>24.050594400000001</v>
      </c>
      <c r="T168" s="133">
        <f>SUM(T169:T171)</f>
        <v>0</v>
      </c>
      <c r="AR168" s="127" t="s">
        <v>83</v>
      </c>
      <c r="AT168" s="134" t="s">
        <v>75</v>
      </c>
      <c r="AU168" s="134" t="s">
        <v>83</v>
      </c>
      <c r="AY168" s="127" t="s">
        <v>375</v>
      </c>
      <c r="BK168" s="135">
        <f>SUM(BK169:BK171)</f>
        <v>0</v>
      </c>
    </row>
    <row r="169" spans="2:65" s="1" customFormat="1" ht="24.2" customHeight="1" x14ac:dyDescent="0.2">
      <c r="B169" s="32"/>
      <c r="C169" s="138" t="s">
        <v>467</v>
      </c>
      <c r="D169" s="138" t="s">
        <v>377</v>
      </c>
      <c r="E169" s="139" t="s">
        <v>3931</v>
      </c>
      <c r="F169" s="140" t="s">
        <v>3932</v>
      </c>
      <c r="G169" s="141" t="s">
        <v>390</v>
      </c>
      <c r="H169" s="142">
        <v>12.72</v>
      </c>
      <c r="I169" s="143"/>
      <c r="J169" s="144">
        <f>ROUND(I169*H169,2)</f>
        <v>0</v>
      </c>
      <c r="K169" s="140" t="s">
        <v>381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1.8907700000000001</v>
      </c>
      <c r="R169" s="147">
        <f>Q169*H169</f>
        <v>24.050594400000001</v>
      </c>
      <c r="S169" s="147">
        <v>0</v>
      </c>
      <c r="T169" s="148">
        <f>S169*H169</f>
        <v>0</v>
      </c>
      <c r="AR169" s="149" t="s">
        <v>382</v>
      </c>
      <c r="AT169" s="149" t="s">
        <v>377</v>
      </c>
      <c r="AU169" s="149" t="s">
        <v>85</v>
      </c>
      <c r="AY169" s="17" t="s">
        <v>375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382</v>
      </c>
      <c r="BM169" s="149" t="s">
        <v>559</v>
      </c>
    </row>
    <row r="170" spans="2:65" s="12" customFormat="1" ht="11.25" x14ac:dyDescent="0.2">
      <c r="B170" s="151"/>
      <c r="D170" s="152" t="s">
        <v>384</v>
      </c>
      <c r="E170" s="153" t="s">
        <v>1</v>
      </c>
      <c r="F170" s="154" t="s">
        <v>6454</v>
      </c>
      <c r="H170" s="155">
        <v>12.72</v>
      </c>
      <c r="I170" s="156"/>
      <c r="L170" s="151"/>
      <c r="M170" s="157"/>
      <c r="T170" s="158"/>
      <c r="AT170" s="153" t="s">
        <v>384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375</v>
      </c>
    </row>
    <row r="171" spans="2:65" s="13" customFormat="1" ht="11.25" x14ac:dyDescent="0.2">
      <c r="B171" s="159"/>
      <c r="D171" s="152" t="s">
        <v>384</v>
      </c>
      <c r="E171" s="160" t="s">
        <v>1</v>
      </c>
      <c r="F171" s="161" t="s">
        <v>387</v>
      </c>
      <c r="H171" s="162">
        <v>12.72</v>
      </c>
      <c r="I171" s="163"/>
      <c r="L171" s="159"/>
      <c r="M171" s="164"/>
      <c r="T171" s="165"/>
      <c r="AT171" s="160" t="s">
        <v>384</v>
      </c>
      <c r="AU171" s="160" t="s">
        <v>85</v>
      </c>
      <c r="AV171" s="13" t="s">
        <v>382</v>
      </c>
      <c r="AW171" s="13" t="s">
        <v>32</v>
      </c>
      <c r="AX171" s="13" t="s">
        <v>83</v>
      </c>
      <c r="AY171" s="160" t="s">
        <v>375</v>
      </c>
    </row>
    <row r="172" spans="2:65" s="11" customFormat="1" ht="22.9" customHeight="1" x14ac:dyDescent="0.2">
      <c r="B172" s="126"/>
      <c r="D172" s="127" t="s">
        <v>75</v>
      </c>
      <c r="E172" s="136" t="s">
        <v>404</v>
      </c>
      <c r="F172" s="136" t="s">
        <v>3934</v>
      </c>
      <c r="I172" s="129"/>
      <c r="J172" s="137">
        <f>BK172</f>
        <v>0</v>
      </c>
      <c r="L172" s="126"/>
      <c r="M172" s="131"/>
      <c r="P172" s="132">
        <f>SUM(P173:P175)</f>
        <v>0</v>
      </c>
      <c r="R172" s="132">
        <f>SUM(R173:R175)</f>
        <v>2.4472</v>
      </c>
      <c r="T172" s="133">
        <f>SUM(T173:T175)</f>
        <v>0</v>
      </c>
      <c r="AR172" s="127" t="s">
        <v>83</v>
      </c>
      <c r="AT172" s="134" t="s">
        <v>75</v>
      </c>
      <c r="AU172" s="134" t="s">
        <v>83</v>
      </c>
      <c r="AY172" s="127" t="s">
        <v>375</v>
      </c>
      <c r="BK172" s="135">
        <f>SUM(BK173:BK175)</f>
        <v>0</v>
      </c>
    </row>
    <row r="173" spans="2:65" s="1" customFormat="1" ht="21.75" customHeight="1" x14ac:dyDescent="0.2">
      <c r="B173" s="32"/>
      <c r="C173" s="138" t="s">
        <v>473</v>
      </c>
      <c r="D173" s="138" t="s">
        <v>377</v>
      </c>
      <c r="E173" s="139" t="s">
        <v>3935</v>
      </c>
      <c r="F173" s="140" t="s">
        <v>3936</v>
      </c>
      <c r="G173" s="141" t="s">
        <v>380</v>
      </c>
      <c r="H173" s="142">
        <v>10.64</v>
      </c>
      <c r="I173" s="143"/>
      <c r="J173" s="144">
        <f>ROUND(I173*H173,2)</f>
        <v>0</v>
      </c>
      <c r="K173" s="140" t="s">
        <v>381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0.23</v>
      </c>
      <c r="R173" s="147">
        <f>Q173*H173</f>
        <v>2.4472</v>
      </c>
      <c r="S173" s="147">
        <v>0</v>
      </c>
      <c r="T173" s="148">
        <f>S173*H173</f>
        <v>0</v>
      </c>
      <c r="AR173" s="149" t="s">
        <v>382</v>
      </c>
      <c r="AT173" s="149" t="s">
        <v>377</v>
      </c>
      <c r="AU173" s="149" t="s">
        <v>85</v>
      </c>
      <c r="AY173" s="17" t="s">
        <v>375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382</v>
      </c>
      <c r="BM173" s="149" t="s">
        <v>568</v>
      </c>
    </row>
    <row r="174" spans="2:65" s="12" customFormat="1" ht="11.25" x14ac:dyDescent="0.2">
      <c r="B174" s="151"/>
      <c r="D174" s="152" t="s">
        <v>384</v>
      </c>
      <c r="E174" s="153" t="s">
        <v>1</v>
      </c>
      <c r="F174" s="154" t="s">
        <v>6455</v>
      </c>
      <c r="H174" s="155">
        <v>10.64</v>
      </c>
      <c r="I174" s="156"/>
      <c r="L174" s="151"/>
      <c r="M174" s="157"/>
      <c r="T174" s="158"/>
      <c r="AT174" s="153" t="s">
        <v>384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375</v>
      </c>
    </row>
    <row r="175" spans="2:65" s="13" customFormat="1" ht="11.25" x14ac:dyDescent="0.2">
      <c r="B175" s="159"/>
      <c r="D175" s="152" t="s">
        <v>384</v>
      </c>
      <c r="E175" s="160" t="s">
        <v>1</v>
      </c>
      <c r="F175" s="161" t="s">
        <v>387</v>
      </c>
      <c r="H175" s="162">
        <v>10.64</v>
      </c>
      <c r="I175" s="163"/>
      <c r="L175" s="159"/>
      <c r="M175" s="164"/>
      <c r="T175" s="165"/>
      <c r="AT175" s="160" t="s">
        <v>384</v>
      </c>
      <c r="AU175" s="160" t="s">
        <v>85</v>
      </c>
      <c r="AV175" s="13" t="s">
        <v>382</v>
      </c>
      <c r="AW175" s="13" t="s">
        <v>32</v>
      </c>
      <c r="AX175" s="13" t="s">
        <v>83</v>
      </c>
      <c r="AY175" s="160" t="s">
        <v>375</v>
      </c>
    </row>
    <row r="176" spans="2:65" s="11" customFormat="1" ht="22.9" customHeight="1" x14ac:dyDescent="0.2">
      <c r="B176" s="126"/>
      <c r="D176" s="127" t="s">
        <v>75</v>
      </c>
      <c r="E176" s="136" t="s">
        <v>424</v>
      </c>
      <c r="F176" s="136" t="s">
        <v>3938</v>
      </c>
      <c r="I176" s="129"/>
      <c r="J176" s="137">
        <f>BK176</f>
        <v>0</v>
      </c>
      <c r="L176" s="126"/>
      <c r="M176" s="131"/>
      <c r="P176" s="132">
        <f>SUM(P177:P218)</f>
        <v>0</v>
      </c>
      <c r="R176" s="132">
        <f>SUM(R177:R218)</f>
        <v>1.4809785600000001</v>
      </c>
      <c r="T176" s="133">
        <f>SUM(T177:T218)</f>
        <v>0</v>
      </c>
      <c r="AR176" s="127" t="s">
        <v>83</v>
      </c>
      <c r="AT176" s="134" t="s">
        <v>75</v>
      </c>
      <c r="AU176" s="134" t="s">
        <v>83</v>
      </c>
      <c r="AY176" s="127" t="s">
        <v>375</v>
      </c>
      <c r="BK176" s="135">
        <f>SUM(BK177:BK218)</f>
        <v>0</v>
      </c>
    </row>
    <row r="177" spans="2:65" s="1" customFormat="1" ht="24.2" customHeight="1" x14ac:dyDescent="0.2">
      <c r="B177" s="32"/>
      <c r="C177" s="138" t="s">
        <v>8</v>
      </c>
      <c r="D177" s="138" t="s">
        <v>377</v>
      </c>
      <c r="E177" s="139" t="s">
        <v>3939</v>
      </c>
      <c r="F177" s="140" t="s">
        <v>3940</v>
      </c>
      <c r="G177" s="141" t="s">
        <v>532</v>
      </c>
      <c r="H177" s="142">
        <v>4</v>
      </c>
      <c r="I177" s="143"/>
      <c r="J177" s="144">
        <f>ROUND(I177*H177,2)</f>
        <v>0</v>
      </c>
      <c r="K177" s="140" t="s">
        <v>381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5.8029999999999998E-2</v>
      </c>
      <c r="R177" s="147">
        <f>Q177*H177</f>
        <v>0.23211999999999999</v>
      </c>
      <c r="S177" s="147">
        <v>0</v>
      </c>
      <c r="T177" s="148">
        <f>S177*H177</f>
        <v>0</v>
      </c>
      <c r="AR177" s="149" t="s">
        <v>382</v>
      </c>
      <c r="AT177" s="149" t="s">
        <v>377</v>
      </c>
      <c r="AU177" s="149" t="s">
        <v>85</v>
      </c>
      <c r="AY177" s="17" t="s">
        <v>375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382</v>
      </c>
      <c r="BM177" s="149" t="s">
        <v>577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3950</v>
      </c>
      <c r="H178" s="155">
        <v>4</v>
      </c>
      <c r="I178" s="156"/>
      <c r="L178" s="151"/>
      <c r="M178" s="157"/>
      <c r="T178" s="158"/>
      <c r="AT178" s="153" t="s">
        <v>384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3" customFormat="1" ht="11.25" x14ac:dyDescent="0.2">
      <c r="B179" s="159"/>
      <c r="D179" s="152" t="s">
        <v>384</v>
      </c>
      <c r="E179" s="160" t="s">
        <v>1</v>
      </c>
      <c r="F179" s="161" t="s">
        <v>387</v>
      </c>
      <c r="H179" s="162">
        <v>4</v>
      </c>
      <c r="I179" s="163"/>
      <c r="L179" s="159"/>
      <c r="M179" s="164"/>
      <c r="T179" s="165"/>
      <c r="AT179" s="160" t="s">
        <v>384</v>
      </c>
      <c r="AU179" s="160" t="s">
        <v>85</v>
      </c>
      <c r="AV179" s="13" t="s">
        <v>382</v>
      </c>
      <c r="AW179" s="13" t="s">
        <v>32</v>
      </c>
      <c r="AX179" s="13" t="s">
        <v>83</v>
      </c>
      <c r="AY179" s="160" t="s">
        <v>375</v>
      </c>
    </row>
    <row r="180" spans="2:65" s="1" customFormat="1" ht="24.2" customHeight="1" x14ac:dyDescent="0.2">
      <c r="B180" s="32"/>
      <c r="C180" s="138" t="s">
        <v>491</v>
      </c>
      <c r="D180" s="138" t="s">
        <v>377</v>
      </c>
      <c r="E180" s="139" t="s">
        <v>3942</v>
      </c>
      <c r="F180" s="140" t="s">
        <v>3943</v>
      </c>
      <c r="G180" s="141" t="s">
        <v>532</v>
      </c>
      <c r="H180" s="142">
        <v>1</v>
      </c>
      <c r="I180" s="143"/>
      <c r="J180" s="144">
        <f>ROUND(I180*H180,2)</f>
        <v>0</v>
      </c>
      <c r="K180" s="140" t="s">
        <v>381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6.8959999999999994E-2</v>
      </c>
      <c r="R180" s="147">
        <f>Q180*H180</f>
        <v>6.8959999999999994E-2</v>
      </c>
      <c r="S180" s="147">
        <v>0</v>
      </c>
      <c r="T180" s="148">
        <f>S180*H180</f>
        <v>0</v>
      </c>
      <c r="AR180" s="149" t="s">
        <v>382</v>
      </c>
      <c r="AT180" s="149" t="s">
        <v>377</v>
      </c>
      <c r="AU180" s="149" t="s">
        <v>85</v>
      </c>
      <c r="AY180" s="17" t="s">
        <v>375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382</v>
      </c>
      <c r="BM180" s="149" t="s">
        <v>585</v>
      </c>
    </row>
    <row r="181" spans="2:65" s="12" customFormat="1" ht="11.25" x14ac:dyDescent="0.2">
      <c r="B181" s="151"/>
      <c r="D181" s="152" t="s">
        <v>384</v>
      </c>
      <c r="E181" s="153" t="s">
        <v>1</v>
      </c>
      <c r="F181" s="154" t="s">
        <v>6456</v>
      </c>
      <c r="H181" s="155">
        <v>1</v>
      </c>
      <c r="I181" s="156"/>
      <c r="L181" s="151"/>
      <c r="M181" s="157"/>
      <c r="T181" s="158"/>
      <c r="AT181" s="153" t="s">
        <v>384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375</v>
      </c>
    </row>
    <row r="182" spans="2:65" s="13" customFormat="1" ht="11.25" x14ac:dyDescent="0.2">
      <c r="B182" s="159"/>
      <c r="D182" s="152" t="s">
        <v>384</v>
      </c>
      <c r="E182" s="160" t="s">
        <v>1</v>
      </c>
      <c r="F182" s="161" t="s">
        <v>387</v>
      </c>
      <c r="H182" s="162">
        <v>1</v>
      </c>
      <c r="I182" s="163"/>
      <c r="L182" s="159"/>
      <c r="M182" s="164"/>
      <c r="T182" s="165"/>
      <c r="AT182" s="160" t="s">
        <v>384</v>
      </c>
      <c r="AU182" s="160" t="s">
        <v>85</v>
      </c>
      <c r="AV182" s="13" t="s">
        <v>382</v>
      </c>
      <c r="AW182" s="13" t="s">
        <v>32</v>
      </c>
      <c r="AX182" s="13" t="s">
        <v>83</v>
      </c>
      <c r="AY182" s="160" t="s">
        <v>375</v>
      </c>
    </row>
    <row r="183" spans="2:65" s="1" customFormat="1" ht="24.2" customHeight="1" x14ac:dyDescent="0.2">
      <c r="B183" s="32"/>
      <c r="C183" s="138" t="s">
        <v>497</v>
      </c>
      <c r="D183" s="138" t="s">
        <v>377</v>
      </c>
      <c r="E183" s="139" t="s">
        <v>3945</v>
      </c>
      <c r="F183" s="140" t="s">
        <v>3946</v>
      </c>
      <c r="G183" s="141" t="s">
        <v>532</v>
      </c>
      <c r="H183" s="142">
        <v>2</v>
      </c>
      <c r="I183" s="143"/>
      <c r="J183" s="144">
        <f>ROUND(I183*H183,2)</f>
        <v>0</v>
      </c>
      <c r="K183" s="140" t="s">
        <v>381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6.8769999999999998E-2</v>
      </c>
      <c r="R183" s="147">
        <f>Q183*H183</f>
        <v>0.13754</v>
      </c>
      <c r="S183" s="147">
        <v>0</v>
      </c>
      <c r="T183" s="148">
        <f>S183*H183</f>
        <v>0</v>
      </c>
      <c r="AR183" s="149" t="s">
        <v>382</v>
      </c>
      <c r="AT183" s="149" t="s">
        <v>377</v>
      </c>
      <c r="AU183" s="149" t="s">
        <v>85</v>
      </c>
      <c r="AY183" s="17" t="s">
        <v>375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382</v>
      </c>
      <c r="BM183" s="149" t="s">
        <v>604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6457</v>
      </c>
      <c r="H184" s="155">
        <v>2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375</v>
      </c>
    </row>
    <row r="185" spans="2:65" s="13" customFormat="1" ht="11.25" x14ac:dyDescent="0.2">
      <c r="B185" s="159"/>
      <c r="D185" s="152" t="s">
        <v>384</v>
      </c>
      <c r="E185" s="160" t="s">
        <v>1</v>
      </c>
      <c r="F185" s="161" t="s">
        <v>387</v>
      </c>
      <c r="H185" s="162">
        <v>2</v>
      </c>
      <c r="I185" s="163"/>
      <c r="L185" s="159"/>
      <c r="M185" s="164"/>
      <c r="T185" s="165"/>
      <c r="AT185" s="160" t="s">
        <v>384</v>
      </c>
      <c r="AU185" s="160" t="s">
        <v>85</v>
      </c>
      <c r="AV185" s="13" t="s">
        <v>382</v>
      </c>
      <c r="AW185" s="13" t="s">
        <v>32</v>
      </c>
      <c r="AX185" s="13" t="s">
        <v>83</v>
      </c>
      <c r="AY185" s="160" t="s">
        <v>375</v>
      </c>
    </row>
    <row r="186" spans="2:65" s="1" customFormat="1" ht="33" customHeight="1" x14ac:dyDescent="0.2">
      <c r="B186" s="32"/>
      <c r="C186" s="138" t="s">
        <v>503</v>
      </c>
      <c r="D186" s="138" t="s">
        <v>377</v>
      </c>
      <c r="E186" s="139" t="s">
        <v>3948</v>
      </c>
      <c r="F186" s="140" t="s">
        <v>3949</v>
      </c>
      <c r="G186" s="141" t="s">
        <v>532</v>
      </c>
      <c r="H186" s="142">
        <v>7</v>
      </c>
      <c r="I186" s="143"/>
      <c r="J186" s="144">
        <f>ROUND(I186*H186,2)</f>
        <v>0</v>
      </c>
      <c r="K186" s="140" t="s">
        <v>381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1.136E-2</v>
      </c>
      <c r="R186" s="147">
        <f>Q186*H186</f>
        <v>7.9520000000000007E-2</v>
      </c>
      <c r="S186" s="147">
        <v>0</v>
      </c>
      <c r="T186" s="148">
        <f>S186*H186</f>
        <v>0</v>
      </c>
      <c r="AR186" s="149" t="s">
        <v>382</v>
      </c>
      <c r="AT186" s="149" t="s">
        <v>377</v>
      </c>
      <c r="AU186" s="149" t="s">
        <v>85</v>
      </c>
      <c r="AY186" s="17" t="s">
        <v>375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382</v>
      </c>
      <c r="BM186" s="149" t="s">
        <v>628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6458</v>
      </c>
      <c r="H187" s="155">
        <v>7</v>
      </c>
      <c r="I187" s="156"/>
      <c r="L187" s="151"/>
      <c r="M187" s="157"/>
      <c r="T187" s="158"/>
      <c r="AT187" s="153" t="s">
        <v>384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375</v>
      </c>
    </row>
    <row r="188" spans="2:65" s="13" customFormat="1" ht="11.25" x14ac:dyDescent="0.2">
      <c r="B188" s="159"/>
      <c r="D188" s="152" t="s">
        <v>384</v>
      </c>
      <c r="E188" s="160" t="s">
        <v>1</v>
      </c>
      <c r="F188" s="161" t="s">
        <v>387</v>
      </c>
      <c r="H188" s="162">
        <v>7</v>
      </c>
      <c r="I188" s="163"/>
      <c r="L188" s="159"/>
      <c r="M188" s="164"/>
      <c r="T188" s="165"/>
      <c r="AT188" s="160" t="s">
        <v>384</v>
      </c>
      <c r="AU188" s="160" t="s">
        <v>85</v>
      </c>
      <c r="AV188" s="13" t="s">
        <v>382</v>
      </c>
      <c r="AW188" s="13" t="s">
        <v>32</v>
      </c>
      <c r="AX188" s="13" t="s">
        <v>83</v>
      </c>
      <c r="AY188" s="160" t="s">
        <v>375</v>
      </c>
    </row>
    <row r="189" spans="2:65" s="1" customFormat="1" ht="24.2" customHeight="1" x14ac:dyDescent="0.2">
      <c r="B189" s="32"/>
      <c r="C189" s="138" t="s">
        <v>510</v>
      </c>
      <c r="D189" s="138" t="s">
        <v>377</v>
      </c>
      <c r="E189" s="139" t="s">
        <v>3953</v>
      </c>
      <c r="F189" s="140" t="s">
        <v>3954</v>
      </c>
      <c r="G189" s="141" t="s">
        <v>532</v>
      </c>
      <c r="H189" s="142">
        <v>7</v>
      </c>
      <c r="I189" s="143"/>
      <c r="J189" s="144">
        <f>ROUND(I189*H189,2)</f>
        <v>0</v>
      </c>
      <c r="K189" s="140" t="s">
        <v>381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6.2199999999999998E-3</v>
      </c>
      <c r="R189" s="147">
        <f>Q189*H189</f>
        <v>4.3539999999999995E-2</v>
      </c>
      <c r="S189" s="147">
        <v>0</v>
      </c>
      <c r="T189" s="148">
        <f>S189*H189</f>
        <v>0</v>
      </c>
      <c r="AR189" s="149" t="s">
        <v>382</v>
      </c>
      <c r="AT189" s="149" t="s">
        <v>377</v>
      </c>
      <c r="AU189" s="149" t="s">
        <v>85</v>
      </c>
      <c r="AY189" s="17" t="s">
        <v>375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382</v>
      </c>
      <c r="BM189" s="149" t="s">
        <v>638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6458</v>
      </c>
      <c r="H190" s="155">
        <v>7</v>
      </c>
      <c r="I190" s="156"/>
      <c r="L190" s="151"/>
      <c r="M190" s="157"/>
      <c r="T190" s="158"/>
      <c r="AT190" s="153" t="s">
        <v>384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3" customFormat="1" ht="11.25" x14ac:dyDescent="0.2">
      <c r="B191" s="159"/>
      <c r="D191" s="152" t="s">
        <v>384</v>
      </c>
      <c r="E191" s="160" t="s">
        <v>1</v>
      </c>
      <c r="F191" s="161" t="s">
        <v>387</v>
      </c>
      <c r="H191" s="162">
        <v>7</v>
      </c>
      <c r="I191" s="163"/>
      <c r="L191" s="159"/>
      <c r="M191" s="164"/>
      <c r="T191" s="165"/>
      <c r="AT191" s="160" t="s">
        <v>384</v>
      </c>
      <c r="AU191" s="160" t="s">
        <v>85</v>
      </c>
      <c r="AV191" s="13" t="s">
        <v>382</v>
      </c>
      <c r="AW191" s="13" t="s">
        <v>32</v>
      </c>
      <c r="AX191" s="13" t="s">
        <v>83</v>
      </c>
      <c r="AY191" s="160" t="s">
        <v>375</v>
      </c>
    </row>
    <row r="192" spans="2:65" s="1" customFormat="1" ht="24.2" customHeight="1" x14ac:dyDescent="0.2">
      <c r="B192" s="32"/>
      <c r="C192" s="138" t="s">
        <v>529</v>
      </c>
      <c r="D192" s="138" t="s">
        <v>377</v>
      </c>
      <c r="E192" s="139" t="s">
        <v>3956</v>
      </c>
      <c r="F192" s="140" t="s">
        <v>3957</v>
      </c>
      <c r="G192" s="141" t="s">
        <v>532</v>
      </c>
      <c r="H192" s="142">
        <v>7</v>
      </c>
      <c r="I192" s="143"/>
      <c r="J192" s="144">
        <f>ROUND(I192*H192,2)</f>
        <v>0</v>
      </c>
      <c r="K192" s="140" t="s">
        <v>381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382</v>
      </c>
      <c r="AT192" s="149" t="s">
        <v>377</v>
      </c>
      <c r="AU192" s="149" t="s">
        <v>85</v>
      </c>
      <c r="AY192" s="17" t="s">
        <v>375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382</v>
      </c>
      <c r="BM192" s="149" t="s">
        <v>650</v>
      </c>
    </row>
    <row r="193" spans="2:65" s="12" customFormat="1" ht="11.25" x14ac:dyDescent="0.2">
      <c r="B193" s="151"/>
      <c r="D193" s="152" t="s">
        <v>384</v>
      </c>
      <c r="E193" s="153" t="s">
        <v>1</v>
      </c>
      <c r="F193" s="154" t="s">
        <v>6458</v>
      </c>
      <c r="H193" s="155">
        <v>7</v>
      </c>
      <c r="I193" s="156"/>
      <c r="L193" s="151"/>
      <c r="M193" s="157"/>
      <c r="T193" s="158"/>
      <c r="AT193" s="153" t="s">
        <v>384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375</v>
      </c>
    </row>
    <row r="194" spans="2:65" s="13" customFormat="1" ht="11.25" x14ac:dyDescent="0.2">
      <c r="B194" s="159"/>
      <c r="D194" s="152" t="s">
        <v>384</v>
      </c>
      <c r="E194" s="160" t="s">
        <v>1</v>
      </c>
      <c r="F194" s="161" t="s">
        <v>387</v>
      </c>
      <c r="H194" s="162">
        <v>7</v>
      </c>
      <c r="I194" s="163"/>
      <c r="L194" s="159"/>
      <c r="M194" s="164"/>
      <c r="T194" s="165"/>
      <c r="AT194" s="160" t="s">
        <v>384</v>
      </c>
      <c r="AU194" s="160" t="s">
        <v>85</v>
      </c>
      <c r="AV194" s="13" t="s">
        <v>382</v>
      </c>
      <c r="AW194" s="13" t="s">
        <v>32</v>
      </c>
      <c r="AX194" s="13" t="s">
        <v>83</v>
      </c>
      <c r="AY194" s="160" t="s">
        <v>375</v>
      </c>
    </row>
    <row r="195" spans="2:65" s="1" customFormat="1" ht="24.2" customHeight="1" x14ac:dyDescent="0.2">
      <c r="B195" s="32"/>
      <c r="C195" s="138" t="s">
        <v>7</v>
      </c>
      <c r="D195" s="138" t="s">
        <v>377</v>
      </c>
      <c r="E195" s="139" t="s">
        <v>3958</v>
      </c>
      <c r="F195" s="140" t="s">
        <v>3959</v>
      </c>
      <c r="G195" s="141" t="s">
        <v>532</v>
      </c>
      <c r="H195" s="142">
        <v>3</v>
      </c>
      <c r="I195" s="143"/>
      <c r="J195" s="144">
        <f>ROUND(I195*H195,2)</f>
        <v>0</v>
      </c>
      <c r="K195" s="140" t="s">
        <v>381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2.6800000000000001E-3</v>
      </c>
      <c r="R195" s="147">
        <f>Q195*H195</f>
        <v>8.0400000000000003E-3</v>
      </c>
      <c r="S195" s="147">
        <v>0</v>
      </c>
      <c r="T195" s="148">
        <f>S195*H195</f>
        <v>0</v>
      </c>
      <c r="AR195" s="149" t="s">
        <v>382</v>
      </c>
      <c r="AT195" s="149" t="s">
        <v>377</v>
      </c>
      <c r="AU195" s="149" t="s">
        <v>85</v>
      </c>
      <c r="AY195" s="17" t="s">
        <v>375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382</v>
      </c>
      <c r="BM195" s="149" t="s">
        <v>667</v>
      </c>
    </row>
    <row r="196" spans="2:65" s="12" customFormat="1" ht="11.25" x14ac:dyDescent="0.2">
      <c r="B196" s="151"/>
      <c r="D196" s="152" t="s">
        <v>384</v>
      </c>
      <c r="E196" s="153" t="s">
        <v>1</v>
      </c>
      <c r="F196" s="154" t="s">
        <v>6459</v>
      </c>
      <c r="H196" s="155">
        <v>3</v>
      </c>
      <c r="I196" s="156"/>
      <c r="L196" s="151"/>
      <c r="M196" s="157"/>
      <c r="T196" s="158"/>
      <c r="AT196" s="153" t="s">
        <v>384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375</v>
      </c>
    </row>
    <row r="197" spans="2:65" s="13" customFormat="1" ht="11.25" x14ac:dyDescent="0.2">
      <c r="B197" s="159"/>
      <c r="D197" s="152" t="s">
        <v>384</v>
      </c>
      <c r="E197" s="160" t="s">
        <v>1</v>
      </c>
      <c r="F197" s="161" t="s">
        <v>387</v>
      </c>
      <c r="H197" s="162">
        <v>3</v>
      </c>
      <c r="I197" s="163"/>
      <c r="L197" s="159"/>
      <c r="M197" s="164"/>
      <c r="T197" s="165"/>
      <c r="AT197" s="160" t="s">
        <v>384</v>
      </c>
      <c r="AU197" s="160" t="s">
        <v>85</v>
      </c>
      <c r="AV197" s="13" t="s">
        <v>382</v>
      </c>
      <c r="AW197" s="13" t="s">
        <v>32</v>
      </c>
      <c r="AX197" s="13" t="s">
        <v>83</v>
      </c>
      <c r="AY197" s="160" t="s">
        <v>375</v>
      </c>
    </row>
    <row r="198" spans="2:65" s="1" customFormat="1" ht="33" customHeight="1" x14ac:dyDescent="0.2">
      <c r="B198" s="32"/>
      <c r="C198" s="138" t="s">
        <v>540</v>
      </c>
      <c r="D198" s="138" t="s">
        <v>377</v>
      </c>
      <c r="E198" s="139" t="s">
        <v>3960</v>
      </c>
      <c r="F198" s="140" t="s">
        <v>3961</v>
      </c>
      <c r="G198" s="141" t="s">
        <v>532</v>
      </c>
      <c r="H198" s="142">
        <v>4</v>
      </c>
      <c r="I198" s="143"/>
      <c r="J198" s="144">
        <f>ROUND(I198*H198,2)</f>
        <v>0</v>
      </c>
      <c r="K198" s="140" t="s">
        <v>381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5.4539999999999998E-2</v>
      </c>
      <c r="R198" s="147">
        <f>Q198*H198</f>
        <v>0.21815999999999999</v>
      </c>
      <c r="S198" s="147">
        <v>0</v>
      </c>
      <c r="T198" s="148">
        <f>S198*H198</f>
        <v>0</v>
      </c>
      <c r="AR198" s="149" t="s">
        <v>382</v>
      </c>
      <c r="AT198" s="149" t="s">
        <v>377</v>
      </c>
      <c r="AU198" s="149" t="s">
        <v>85</v>
      </c>
      <c r="AY198" s="17" t="s">
        <v>375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382</v>
      </c>
      <c r="BM198" s="149" t="s">
        <v>681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6460</v>
      </c>
      <c r="H199" s="155">
        <v>4</v>
      </c>
      <c r="I199" s="156"/>
      <c r="L199" s="151"/>
      <c r="M199" s="157"/>
      <c r="T199" s="158"/>
      <c r="AT199" s="153" t="s">
        <v>384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3" customFormat="1" ht="11.25" x14ac:dyDescent="0.2">
      <c r="B200" s="159"/>
      <c r="D200" s="152" t="s">
        <v>384</v>
      </c>
      <c r="E200" s="160" t="s">
        <v>1</v>
      </c>
      <c r="F200" s="161" t="s">
        <v>387</v>
      </c>
      <c r="H200" s="162">
        <v>4</v>
      </c>
      <c r="I200" s="163"/>
      <c r="L200" s="159"/>
      <c r="M200" s="164"/>
      <c r="T200" s="165"/>
      <c r="AT200" s="160" t="s">
        <v>384</v>
      </c>
      <c r="AU200" s="160" t="s">
        <v>85</v>
      </c>
      <c r="AV200" s="13" t="s">
        <v>382</v>
      </c>
      <c r="AW200" s="13" t="s">
        <v>32</v>
      </c>
      <c r="AX200" s="13" t="s">
        <v>83</v>
      </c>
      <c r="AY200" s="160" t="s">
        <v>375</v>
      </c>
    </row>
    <row r="201" spans="2:65" s="1" customFormat="1" ht="24.2" customHeight="1" x14ac:dyDescent="0.2">
      <c r="B201" s="32"/>
      <c r="C201" s="138" t="s">
        <v>545</v>
      </c>
      <c r="D201" s="138" t="s">
        <v>377</v>
      </c>
      <c r="E201" s="139" t="s">
        <v>6461</v>
      </c>
      <c r="F201" s="140" t="s">
        <v>6462</v>
      </c>
      <c r="G201" s="141" t="s">
        <v>532</v>
      </c>
      <c r="H201" s="142">
        <v>1</v>
      </c>
      <c r="I201" s="143"/>
      <c r="J201" s="144">
        <f>ROUND(I201*H201,2)</f>
        <v>0</v>
      </c>
      <c r="K201" s="140" t="s">
        <v>381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0.10661</v>
      </c>
      <c r="R201" s="147">
        <f>Q201*H201</f>
        <v>0.10661</v>
      </c>
      <c r="S201" s="147">
        <v>0</v>
      </c>
      <c r="T201" s="148">
        <f>S201*H201</f>
        <v>0</v>
      </c>
      <c r="AR201" s="149" t="s">
        <v>382</v>
      </c>
      <c r="AT201" s="149" t="s">
        <v>377</v>
      </c>
      <c r="AU201" s="149" t="s">
        <v>85</v>
      </c>
      <c r="AY201" s="17" t="s">
        <v>375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382</v>
      </c>
      <c r="BM201" s="149" t="s">
        <v>692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6456</v>
      </c>
      <c r="H202" s="155">
        <v>1</v>
      </c>
      <c r="I202" s="156"/>
      <c r="L202" s="151"/>
      <c r="M202" s="157"/>
      <c r="T202" s="158"/>
      <c r="AT202" s="153" t="s">
        <v>384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3" customFormat="1" ht="11.25" x14ac:dyDescent="0.2">
      <c r="B203" s="159"/>
      <c r="D203" s="152" t="s">
        <v>384</v>
      </c>
      <c r="E203" s="160" t="s">
        <v>1</v>
      </c>
      <c r="F203" s="161" t="s">
        <v>387</v>
      </c>
      <c r="H203" s="162">
        <v>1</v>
      </c>
      <c r="I203" s="163"/>
      <c r="L203" s="159"/>
      <c r="M203" s="164"/>
      <c r="T203" s="165"/>
      <c r="AT203" s="160" t="s">
        <v>384</v>
      </c>
      <c r="AU203" s="160" t="s">
        <v>85</v>
      </c>
      <c r="AV203" s="13" t="s">
        <v>382</v>
      </c>
      <c r="AW203" s="13" t="s">
        <v>32</v>
      </c>
      <c r="AX203" s="13" t="s">
        <v>83</v>
      </c>
      <c r="AY203" s="160" t="s">
        <v>375</v>
      </c>
    </row>
    <row r="204" spans="2:65" s="1" customFormat="1" ht="24.2" customHeight="1" x14ac:dyDescent="0.2">
      <c r="B204" s="32"/>
      <c r="C204" s="138" t="s">
        <v>549</v>
      </c>
      <c r="D204" s="138" t="s">
        <v>377</v>
      </c>
      <c r="E204" s="139" t="s">
        <v>3964</v>
      </c>
      <c r="F204" s="140" t="s">
        <v>3965</v>
      </c>
      <c r="G204" s="141" t="s">
        <v>532</v>
      </c>
      <c r="H204" s="142">
        <v>1</v>
      </c>
      <c r="I204" s="143"/>
      <c r="J204" s="144">
        <f>ROUND(I204*H204,2)</f>
        <v>0</v>
      </c>
      <c r="K204" s="140" t="s">
        <v>381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2.4240000000000001E-2</v>
      </c>
      <c r="R204" s="147">
        <f>Q204*H204</f>
        <v>2.4240000000000001E-2</v>
      </c>
      <c r="S204" s="147">
        <v>0</v>
      </c>
      <c r="T204" s="148">
        <f>S204*H204</f>
        <v>0</v>
      </c>
      <c r="AR204" s="149" t="s">
        <v>382</v>
      </c>
      <c r="AT204" s="149" t="s">
        <v>377</v>
      </c>
      <c r="AU204" s="149" t="s">
        <v>85</v>
      </c>
      <c r="AY204" s="17" t="s">
        <v>375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382</v>
      </c>
      <c r="BM204" s="149" t="s">
        <v>700</v>
      </c>
    </row>
    <row r="205" spans="2:65" s="12" customFormat="1" ht="11.25" x14ac:dyDescent="0.2">
      <c r="B205" s="151"/>
      <c r="D205" s="152" t="s">
        <v>384</v>
      </c>
      <c r="E205" s="153" t="s">
        <v>1</v>
      </c>
      <c r="F205" s="154" t="s">
        <v>6456</v>
      </c>
      <c r="H205" s="155">
        <v>1</v>
      </c>
      <c r="I205" s="156"/>
      <c r="L205" s="151"/>
      <c r="M205" s="157"/>
      <c r="T205" s="158"/>
      <c r="AT205" s="153" t="s">
        <v>384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375</v>
      </c>
    </row>
    <row r="206" spans="2:65" s="13" customFormat="1" ht="11.25" x14ac:dyDescent="0.2">
      <c r="B206" s="159"/>
      <c r="D206" s="152" t="s">
        <v>384</v>
      </c>
      <c r="E206" s="160" t="s">
        <v>1</v>
      </c>
      <c r="F206" s="161" t="s">
        <v>387</v>
      </c>
      <c r="H206" s="162">
        <v>1</v>
      </c>
      <c r="I206" s="163"/>
      <c r="L206" s="159"/>
      <c r="M206" s="164"/>
      <c r="T206" s="165"/>
      <c r="AT206" s="160" t="s">
        <v>384</v>
      </c>
      <c r="AU206" s="160" t="s">
        <v>85</v>
      </c>
      <c r="AV206" s="13" t="s">
        <v>382</v>
      </c>
      <c r="AW206" s="13" t="s">
        <v>32</v>
      </c>
      <c r="AX206" s="13" t="s">
        <v>83</v>
      </c>
      <c r="AY206" s="160" t="s">
        <v>375</v>
      </c>
    </row>
    <row r="207" spans="2:65" s="1" customFormat="1" ht="24.2" customHeight="1" x14ac:dyDescent="0.2">
      <c r="B207" s="32"/>
      <c r="C207" s="138" t="s">
        <v>554</v>
      </c>
      <c r="D207" s="138" t="s">
        <v>377</v>
      </c>
      <c r="E207" s="139" t="s">
        <v>3966</v>
      </c>
      <c r="F207" s="140" t="s">
        <v>3967</v>
      </c>
      <c r="G207" s="141" t="s">
        <v>532</v>
      </c>
      <c r="H207" s="142">
        <v>1</v>
      </c>
      <c r="I207" s="143"/>
      <c r="J207" s="144">
        <f>ROUND(I207*H207,2)</f>
        <v>0</v>
      </c>
      <c r="K207" s="140" t="s">
        <v>381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382</v>
      </c>
      <c r="AT207" s="149" t="s">
        <v>377</v>
      </c>
      <c r="AU207" s="149" t="s">
        <v>85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382</v>
      </c>
      <c r="BM207" s="149" t="s">
        <v>713</v>
      </c>
    </row>
    <row r="208" spans="2:65" s="12" customFormat="1" ht="11.25" x14ac:dyDescent="0.2">
      <c r="B208" s="151"/>
      <c r="D208" s="152" t="s">
        <v>384</v>
      </c>
      <c r="E208" s="153" t="s">
        <v>1</v>
      </c>
      <c r="F208" s="154" t="s">
        <v>6456</v>
      </c>
      <c r="H208" s="155">
        <v>1</v>
      </c>
      <c r="I208" s="156"/>
      <c r="L208" s="151"/>
      <c r="M208" s="157"/>
      <c r="T208" s="158"/>
      <c r="AT208" s="153" t="s">
        <v>384</v>
      </c>
      <c r="AU208" s="153" t="s">
        <v>85</v>
      </c>
      <c r="AV208" s="12" t="s">
        <v>85</v>
      </c>
      <c r="AW208" s="12" t="s">
        <v>32</v>
      </c>
      <c r="AX208" s="12" t="s">
        <v>76</v>
      </c>
      <c r="AY208" s="153" t="s">
        <v>375</v>
      </c>
    </row>
    <row r="209" spans="2:65" s="13" customFormat="1" ht="11.25" x14ac:dyDescent="0.2">
      <c r="B209" s="159"/>
      <c r="D209" s="152" t="s">
        <v>384</v>
      </c>
      <c r="E209" s="160" t="s">
        <v>1</v>
      </c>
      <c r="F209" s="161" t="s">
        <v>387</v>
      </c>
      <c r="H209" s="162">
        <v>1</v>
      </c>
      <c r="I209" s="163"/>
      <c r="L209" s="159"/>
      <c r="M209" s="164"/>
      <c r="T209" s="165"/>
      <c r="AT209" s="160" t="s">
        <v>384</v>
      </c>
      <c r="AU209" s="160" t="s">
        <v>85</v>
      </c>
      <c r="AV209" s="13" t="s">
        <v>382</v>
      </c>
      <c r="AW209" s="13" t="s">
        <v>32</v>
      </c>
      <c r="AX209" s="13" t="s">
        <v>83</v>
      </c>
      <c r="AY209" s="160" t="s">
        <v>375</v>
      </c>
    </row>
    <row r="210" spans="2:65" s="1" customFormat="1" ht="33" customHeight="1" x14ac:dyDescent="0.2">
      <c r="B210" s="32"/>
      <c r="C210" s="138" t="s">
        <v>559</v>
      </c>
      <c r="D210" s="138" t="s">
        <v>377</v>
      </c>
      <c r="E210" s="139" t="s">
        <v>3968</v>
      </c>
      <c r="F210" s="140" t="s">
        <v>3969</v>
      </c>
      <c r="G210" s="141" t="s">
        <v>532</v>
      </c>
      <c r="H210" s="142">
        <v>1</v>
      </c>
      <c r="I210" s="143"/>
      <c r="J210" s="144">
        <f>ROUND(I210*H210,2)</f>
        <v>0</v>
      </c>
      <c r="K210" s="140" t="s">
        <v>381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0.21007999999999999</v>
      </c>
      <c r="R210" s="147">
        <f>Q210*H210</f>
        <v>0.21007999999999999</v>
      </c>
      <c r="S210" s="147">
        <v>0</v>
      </c>
      <c r="T210" s="148">
        <f>S210*H210</f>
        <v>0</v>
      </c>
      <c r="AR210" s="149" t="s">
        <v>382</v>
      </c>
      <c r="AT210" s="149" t="s">
        <v>377</v>
      </c>
      <c r="AU210" s="149" t="s">
        <v>85</v>
      </c>
      <c r="AY210" s="17" t="s">
        <v>375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382</v>
      </c>
      <c r="BM210" s="149" t="s">
        <v>723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6456</v>
      </c>
      <c r="H211" s="155">
        <v>1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3" customFormat="1" ht="11.25" x14ac:dyDescent="0.2">
      <c r="B212" s="159"/>
      <c r="D212" s="152" t="s">
        <v>384</v>
      </c>
      <c r="E212" s="160" t="s">
        <v>1</v>
      </c>
      <c r="F212" s="161" t="s">
        <v>387</v>
      </c>
      <c r="H212" s="162">
        <v>1</v>
      </c>
      <c r="I212" s="163"/>
      <c r="L212" s="159"/>
      <c r="M212" s="164"/>
      <c r="T212" s="165"/>
      <c r="AT212" s="160" t="s">
        <v>384</v>
      </c>
      <c r="AU212" s="160" t="s">
        <v>85</v>
      </c>
      <c r="AV212" s="13" t="s">
        <v>382</v>
      </c>
      <c r="AW212" s="13" t="s">
        <v>32</v>
      </c>
      <c r="AX212" s="13" t="s">
        <v>83</v>
      </c>
      <c r="AY212" s="160" t="s">
        <v>375</v>
      </c>
    </row>
    <row r="213" spans="2:65" s="1" customFormat="1" ht="37.9" customHeight="1" x14ac:dyDescent="0.2">
      <c r="B213" s="32"/>
      <c r="C213" s="138" t="s">
        <v>563</v>
      </c>
      <c r="D213" s="138" t="s">
        <v>377</v>
      </c>
      <c r="E213" s="139" t="s">
        <v>3970</v>
      </c>
      <c r="F213" s="140" t="s">
        <v>3971</v>
      </c>
      <c r="G213" s="141" t="s">
        <v>390</v>
      </c>
      <c r="H213" s="142">
        <v>7.4880000000000004</v>
      </c>
      <c r="I213" s="143"/>
      <c r="J213" s="144">
        <f>ROUND(I213*H213,2)</f>
        <v>0</v>
      </c>
      <c r="K213" s="140" t="s">
        <v>381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4.512E-2</v>
      </c>
      <c r="R213" s="147">
        <f>Q213*H213</f>
        <v>0.33785856000000003</v>
      </c>
      <c r="S213" s="147">
        <v>0</v>
      </c>
      <c r="T213" s="148">
        <f>S213*H213</f>
        <v>0</v>
      </c>
      <c r="AR213" s="149" t="s">
        <v>382</v>
      </c>
      <c r="AT213" s="149" t="s">
        <v>377</v>
      </c>
      <c r="AU213" s="149" t="s">
        <v>85</v>
      </c>
      <c r="AY213" s="17" t="s">
        <v>375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382</v>
      </c>
      <c r="BM213" s="149" t="s">
        <v>733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6463</v>
      </c>
      <c r="H214" s="155">
        <v>7.4880000000000004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3" customFormat="1" ht="11.25" x14ac:dyDescent="0.2">
      <c r="B215" s="159"/>
      <c r="D215" s="152" t="s">
        <v>384</v>
      </c>
      <c r="E215" s="160" t="s">
        <v>1</v>
      </c>
      <c r="F215" s="161" t="s">
        <v>387</v>
      </c>
      <c r="H215" s="162">
        <v>7.4880000000000004</v>
      </c>
      <c r="I215" s="163"/>
      <c r="L215" s="159"/>
      <c r="M215" s="164"/>
      <c r="T215" s="165"/>
      <c r="AT215" s="160" t="s">
        <v>384</v>
      </c>
      <c r="AU215" s="160" t="s">
        <v>85</v>
      </c>
      <c r="AV215" s="13" t="s">
        <v>382</v>
      </c>
      <c r="AW215" s="13" t="s">
        <v>32</v>
      </c>
      <c r="AX215" s="13" t="s">
        <v>83</v>
      </c>
      <c r="AY215" s="160" t="s">
        <v>375</v>
      </c>
    </row>
    <row r="216" spans="2:65" s="1" customFormat="1" ht="21.75" customHeight="1" x14ac:dyDescent="0.2">
      <c r="B216" s="32"/>
      <c r="C216" s="138" t="s">
        <v>568</v>
      </c>
      <c r="D216" s="138" t="s">
        <v>377</v>
      </c>
      <c r="E216" s="139" t="s">
        <v>3973</v>
      </c>
      <c r="F216" s="140" t="s">
        <v>3974</v>
      </c>
      <c r="G216" s="141" t="s">
        <v>641</v>
      </c>
      <c r="H216" s="142">
        <v>159</v>
      </c>
      <c r="I216" s="143"/>
      <c r="J216" s="144">
        <f>ROUND(I216*H216,2)</f>
        <v>0</v>
      </c>
      <c r="K216" s="140" t="s">
        <v>381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9.0000000000000006E-5</v>
      </c>
      <c r="R216" s="147">
        <f>Q216*H216</f>
        <v>1.4310000000000002E-2</v>
      </c>
      <c r="S216" s="147">
        <v>0</v>
      </c>
      <c r="T216" s="148">
        <f>S216*H216</f>
        <v>0</v>
      </c>
      <c r="AR216" s="149" t="s">
        <v>382</v>
      </c>
      <c r="AT216" s="149" t="s">
        <v>377</v>
      </c>
      <c r="AU216" s="149" t="s">
        <v>85</v>
      </c>
      <c r="AY216" s="17" t="s">
        <v>375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382</v>
      </c>
      <c r="BM216" s="149" t="s">
        <v>778</v>
      </c>
    </row>
    <row r="217" spans="2:65" s="12" customFormat="1" ht="11.25" x14ac:dyDescent="0.2">
      <c r="B217" s="151"/>
      <c r="D217" s="152" t="s">
        <v>384</v>
      </c>
      <c r="E217" s="153" t="s">
        <v>1</v>
      </c>
      <c r="F217" s="154" t="s">
        <v>1455</v>
      </c>
      <c r="H217" s="155">
        <v>159</v>
      </c>
      <c r="I217" s="156"/>
      <c r="L217" s="151"/>
      <c r="M217" s="157"/>
      <c r="T217" s="158"/>
      <c r="AT217" s="153" t="s">
        <v>384</v>
      </c>
      <c r="AU217" s="153" t="s">
        <v>85</v>
      </c>
      <c r="AV217" s="12" t="s">
        <v>85</v>
      </c>
      <c r="AW217" s="12" t="s">
        <v>32</v>
      </c>
      <c r="AX217" s="12" t="s">
        <v>76</v>
      </c>
      <c r="AY217" s="153" t="s">
        <v>375</v>
      </c>
    </row>
    <row r="218" spans="2:65" s="13" customFormat="1" ht="11.25" x14ac:dyDescent="0.2">
      <c r="B218" s="159"/>
      <c r="D218" s="152" t="s">
        <v>384</v>
      </c>
      <c r="E218" s="160" t="s">
        <v>1</v>
      </c>
      <c r="F218" s="161" t="s">
        <v>387</v>
      </c>
      <c r="H218" s="162">
        <v>159</v>
      </c>
      <c r="I218" s="163"/>
      <c r="L218" s="159"/>
      <c r="M218" s="164"/>
      <c r="T218" s="165"/>
      <c r="AT218" s="160" t="s">
        <v>384</v>
      </c>
      <c r="AU218" s="160" t="s">
        <v>85</v>
      </c>
      <c r="AV218" s="13" t="s">
        <v>382</v>
      </c>
      <c r="AW218" s="13" t="s">
        <v>32</v>
      </c>
      <c r="AX218" s="13" t="s">
        <v>83</v>
      </c>
      <c r="AY218" s="160" t="s">
        <v>375</v>
      </c>
    </row>
    <row r="219" spans="2:65" s="11" customFormat="1" ht="22.9" customHeight="1" x14ac:dyDescent="0.2">
      <c r="B219" s="126"/>
      <c r="D219" s="127" t="s">
        <v>75</v>
      </c>
      <c r="E219" s="136" t="s">
        <v>1247</v>
      </c>
      <c r="F219" s="136" t="s">
        <v>1248</v>
      </c>
      <c r="I219" s="129"/>
      <c r="J219" s="137">
        <f>BK219</f>
        <v>0</v>
      </c>
      <c r="L219" s="126"/>
      <c r="M219" s="131"/>
      <c r="P219" s="132">
        <f>P220</f>
        <v>0</v>
      </c>
      <c r="R219" s="132">
        <f>R220</f>
        <v>0</v>
      </c>
      <c r="T219" s="133">
        <f>T220</f>
        <v>0</v>
      </c>
      <c r="AR219" s="127" t="s">
        <v>83</v>
      </c>
      <c r="AT219" s="134" t="s">
        <v>75</v>
      </c>
      <c r="AU219" s="134" t="s">
        <v>83</v>
      </c>
      <c r="AY219" s="127" t="s">
        <v>375</v>
      </c>
      <c r="BK219" s="135">
        <f>BK220</f>
        <v>0</v>
      </c>
    </row>
    <row r="220" spans="2:65" s="1" customFormat="1" ht="24.2" customHeight="1" x14ac:dyDescent="0.2">
      <c r="B220" s="32"/>
      <c r="C220" s="138" t="s">
        <v>573</v>
      </c>
      <c r="D220" s="138" t="s">
        <v>377</v>
      </c>
      <c r="E220" s="139" t="s">
        <v>3976</v>
      </c>
      <c r="F220" s="140" t="s">
        <v>3977</v>
      </c>
      <c r="G220" s="141" t="s">
        <v>421</v>
      </c>
      <c r="H220" s="142">
        <v>137.417</v>
      </c>
      <c r="I220" s="143"/>
      <c r="J220" s="144">
        <f>ROUND(I220*H220,2)</f>
        <v>0</v>
      </c>
      <c r="K220" s="140" t="s">
        <v>381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382</v>
      </c>
      <c r="AT220" s="149" t="s">
        <v>377</v>
      </c>
      <c r="AU220" s="149" t="s">
        <v>85</v>
      </c>
      <c r="AY220" s="17" t="s">
        <v>375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382</v>
      </c>
      <c r="BM220" s="149" t="s">
        <v>6464</v>
      </c>
    </row>
    <row r="221" spans="2:65" s="11" customFormat="1" ht="25.9" customHeight="1" x14ac:dyDescent="0.2">
      <c r="B221" s="126"/>
      <c r="D221" s="127" t="s">
        <v>75</v>
      </c>
      <c r="E221" s="128" t="s">
        <v>1253</v>
      </c>
      <c r="F221" s="128" t="s">
        <v>1254</v>
      </c>
      <c r="I221" s="129"/>
      <c r="J221" s="130">
        <f>BK221</f>
        <v>0</v>
      </c>
      <c r="L221" s="126"/>
      <c r="M221" s="131"/>
      <c r="P221" s="132">
        <f>P222</f>
        <v>0</v>
      </c>
      <c r="R221" s="132">
        <f>R222</f>
        <v>0.87819999999999998</v>
      </c>
      <c r="T221" s="133">
        <f>T222</f>
        <v>0</v>
      </c>
      <c r="AR221" s="127" t="s">
        <v>85</v>
      </c>
      <c r="AT221" s="134" t="s">
        <v>75</v>
      </c>
      <c r="AU221" s="134" t="s">
        <v>76</v>
      </c>
      <c r="AY221" s="127" t="s">
        <v>375</v>
      </c>
      <c r="BK221" s="135">
        <f>BK222</f>
        <v>0</v>
      </c>
    </row>
    <row r="222" spans="2:65" s="11" customFormat="1" ht="22.9" customHeight="1" x14ac:dyDescent="0.2">
      <c r="B222" s="126"/>
      <c r="D222" s="127" t="s">
        <v>75</v>
      </c>
      <c r="E222" s="136" t="s">
        <v>1459</v>
      </c>
      <c r="F222" s="136" t="s">
        <v>1460</v>
      </c>
      <c r="I222" s="129"/>
      <c r="J222" s="137">
        <f>BK222</f>
        <v>0</v>
      </c>
      <c r="L222" s="126"/>
      <c r="M222" s="131"/>
      <c r="P222" s="132">
        <f>SUM(P223:P244)</f>
        <v>0</v>
      </c>
      <c r="R222" s="132">
        <f>SUM(R223:R244)</f>
        <v>0.87819999999999998</v>
      </c>
      <c r="T222" s="133">
        <f>SUM(T223:T244)</f>
        <v>0</v>
      </c>
      <c r="AR222" s="127" t="s">
        <v>85</v>
      </c>
      <c r="AT222" s="134" t="s">
        <v>75</v>
      </c>
      <c r="AU222" s="134" t="s">
        <v>83</v>
      </c>
      <c r="AY222" s="127" t="s">
        <v>375</v>
      </c>
      <c r="BK222" s="135">
        <f>SUM(BK223:BK244)</f>
        <v>0</v>
      </c>
    </row>
    <row r="223" spans="2:65" s="1" customFormat="1" ht="33" customHeight="1" x14ac:dyDescent="0.2">
      <c r="B223" s="32"/>
      <c r="C223" s="138" t="s">
        <v>577</v>
      </c>
      <c r="D223" s="138" t="s">
        <v>377</v>
      </c>
      <c r="E223" s="139" t="s">
        <v>3979</v>
      </c>
      <c r="F223" s="140" t="s">
        <v>3980</v>
      </c>
      <c r="G223" s="141" t="s">
        <v>641</v>
      </c>
      <c r="H223" s="142">
        <v>1</v>
      </c>
      <c r="I223" s="143"/>
      <c r="J223" s="144">
        <f>ROUND(I223*H223,2)</f>
        <v>0</v>
      </c>
      <c r="K223" s="140" t="s">
        <v>381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4.333E-2</v>
      </c>
      <c r="R223" s="147">
        <f>Q223*H223</f>
        <v>4.333E-2</v>
      </c>
      <c r="S223" s="147">
        <v>0</v>
      </c>
      <c r="T223" s="148">
        <f>S223*H223</f>
        <v>0</v>
      </c>
      <c r="AR223" s="149" t="s">
        <v>491</v>
      </c>
      <c r="AT223" s="149" t="s">
        <v>377</v>
      </c>
      <c r="AU223" s="149" t="s">
        <v>85</v>
      </c>
      <c r="AY223" s="17" t="s">
        <v>375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491</v>
      </c>
      <c r="BM223" s="149" t="s">
        <v>788</v>
      </c>
    </row>
    <row r="224" spans="2:65" s="12" customFormat="1" ht="11.25" x14ac:dyDescent="0.2">
      <c r="B224" s="151"/>
      <c r="D224" s="152" t="s">
        <v>384</v>
      </c>
      <c r="E224" s="153" t="s">
        <v>1</v>
      </c>
      <c r="F224" s="154" t="s">
        <v>6465</v>
      </c>
      <c r="H224" s="155">
        <v>1</v>
      </c>
      <c r="I224" s="156"/>
      <c r="L224" s="151"/>
      <c r="M224" s="157"/>
      <c r="T224" s="158"/>
      <c r="AT224" s="153" t="s">
        <v>384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375</v>
      </c>
    </row>
    <row r="225" spans="2:65" s="13" customFormat="1" ht="11.25" x14ac:dyDescent="0.2">
      <c r="B225" s="159"/>
      <c r="D225" s="152" t="s">
        <v>384</v>
      </c>
      <c r="E225" s="160" t="s">
        <v>1</v>
      </c>
      <c r="F225" s="161" t="s">
        <v>387</v>
      </c>
      <c r="H225" s="162">
        <v>1</v>
      </c>
      <c r="I225" s="163"/>
      <c r="L225" s="159"/>
      <c r="M225" s="164"/>
      <c r="T225" s="165"/>
      <c r="AT225" s="160" t="s">
        <v>384</v>
      </c>
      <c r="AU225" s="160" t="s">
        <v>85</v>
      </c>
      <c r="AV225" s="13" t="s">
        <v>382</v>
      </c>
      <c r="AW225" s="13" t="s">
        <v>32</v>
      </c>
      <c r="AX225" s="13" t="s">
        <v>83</v>
      </c>
      <c r="AY225" s="160" t="s">
        <v>375</v>
      </c>
    </row>
    <row r="226" spans="2:65" s="1" customFormat="1" ht="24.2" customHeight="1" x14ac:dyDescent="0.2">
      <c r="B226" s="32"/>
      <c r="C226" s="138" t="s">
        <v>581</v>
      </c>
      <c r="D226" s="138" t="s">
        <v>377</v>
      </c>
      <c r="E226" s="139" t="s">
        <v>3982</v>
      </c>
      <c r="F226" s="140" t="s">
        <v>3983</v>
      </c>
      <c r="G226" s="141" t="s">
        <v>532</v>
      </c>
      <c r="H226" s="142">
        <v>1</v>
      </c>
      <c r="I226" s="143"/>
      <c r="J226" s="144">
        <f>ROUND(I226*H226,2)</f>
        <v>0</v>
      </c>
      <c r="K226" s="140" t="s">
        <v>381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6.8000000000000005E-4</v>
      </c>
      <c r="R226" s="147">
        <f>Q226*H226</f>
        <v>6.8000000000000005E-4</v>
      </c>
      <c r="S226" s="147">
        <v>0</v>
      </c>
      <c r="T226" s="148">
        <f>S226*H226</f>
        <v>0</v>
      </c>
      <c r="AR226" s="149" t="s">
        <v>491</v>
      </c>
      <c r="AT226" s="149" t="s">
        <v>377</v>
      </c>
      <c r="AU226" s="149" t="s">
        <v>85</v>
      </c>
      <c r="AY226" s="17" t="s">
        <v>375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491</v>
      </c>
      <c r="BM226" s="149" t="s">
        <v>799</v>
      </c>
    </row>
    <row r="227" spans="2:65" s="12" customFormat="1" ht="11.25" x14ac:dyDescent="0.2">
      <c r="B227" s="151"/>
      <c r="D227" s="152" t="s">
        <v>384</v>
      </c>
      <c r="E227" s="153" t="s">
        <v>1</v>
      </c>
      <c r="F227" s="154" t="s">
        <v>6465</v>
      </c>
      <c r="H227" s="155">
        <v>1</v>
      </c>
      <c r="I227" s="156"/>
      <c r="L227" s="151"/>
      <c r="M227" s="157"/>
      <c r="T227" s="158"/>
      <c r="AT227" s="153" t="s">
        <v>384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375</v>
      </c>
    </row>
    <row r="228" spans="2:65" s="13" customFormat="1" ht="11.25" x14ac:dyDescent="0.2">
      <c r="B228" s="159"/>
      <c r="D228" s="152" t="s">
        <v>384</v>
      </c>
      <c r="E228" s="160" t="s">
        <v>1</v>
      </c>
      <c r="F228" s="161" t="s">
        <v>387</v>
      </c>
      <c r="H228" s="162">
        <v>1</v>
      </c>
      <c r="I228" s="163"/>
      <c r="L228" s="159"/>
      <c r="M228" s="164"/>
      <c r="T228" s="165"/>
      <c r="AT228" s="160" t="s">
        <v>384</v>
      </c>
      <c r="AU228" s="160" t="s">
        <v>85</v>
      </c>
      <c r="AV228" s="13" t="s">
        <v>382</v>
      </c>
      <c r="AW228" s="13" t="s">
        <v>32</v>
      </c>
      <c r="AX228" s="13" t="s">
        <v>83</v>
      </c>
      <c r="AY228" s="160" t="s">
        <v>375</v>
      </c>
    </row>
    <row r="229" spans="2:65" s="1" customFormat="1" ht="21.75" customHeight="1" x14ac:dyDescent="0.2">
      <c r="B229" s="32"/>
      <c r="C229" s="138" t="s">
        <v>585</v>
      </c>
      <c r="D229" s="138" t="s">
        <v>377</v>
      </c>
      <c r="E229" s="139" t="s">
        <v>3985</v>
      </c>
      <c r="F229" s="140" t="s">
        <v>3986</v>
      </c>
      <c r="G229" s="141" t="s">
        <v>641</v>
      </c>
      <c r="H229" s="142">
        <v>2</v>
      </c>
      <c r="I229" s="143"/>
      <c r="J229" s="144">
        <f>ROUND(I229*H229,2)</f>
        <v>0</v>
      </c>
      <c r="K229" s="140" t="s">
        <v>381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1.6800000000000001E-3</v>
      </c>
      <c r="R229" s="147">
        <f>Q229*H229</f>
        <v>3.3600000000000001E-3</v>
      </c>
      <c r="S229" s="147">
        <v>0</v>
      </c>
      <c r="T229" s="148">
        <f>S229*H229</f>
        <v>0</v>
      </c>
      <c r="AR229" s="149" t="s">
        <v>491</v>
      </c>
      <c r="AT229" s="149" t="s">
        <v>377</v>
      </c>
      <c r="AU229" s="149" t="s">
        <v>85</v>
      </c>
      <c r="AY229" s="17" t="s">
        <v>375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491</v>
      </c>
      <c r="BM229" s="149" t="s">
        <v>809</v>
      </c>
    </row>
    <row r="230" spans="2:65" s="12" customFormat="1" ht="11.25" x14ac:dyDescent="0.2">
      <c r="B230" s="151"/>
      <c r="D230" s="152" t="s">
        <v>384</v>
      </c>
      <c r="E230" s="153" t="s">
        <v>1</v>
      </c>
      <c r="F230" s="154" t="s">
        <v>6466</v>
      </c>
      <c r="H230" s="155">
        <v>2</v>
      </c>
      <c r="I230" s="156"/>
      <c r="L230" s="151"/>
      <c r="M230" s="157"/>
      <c r="T230" s="158"/>
      <c r="AT230" s="153" t="s">
        <v>384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375</v>
      </c>
    </row>
    <row r="231" spans="2:65" s="13" customFormat="1" ht="11.25" x14ac:dyDescent="0.2">
      <c r="B231" s="159"/>
      <c r="D231" s="152" t="s">
        <v>384</v>
      </c>
      <c r="E231" s="160" t="s">
        <v>1</v>
      </c>
      <c r="F231" s="161" t="s">
        <v>387</v>
      </c>
      <c r="H231" s="162">
        <v>2</v>
      </c>
      <c r="I231" s="163"/>
      <c r="L231" s="159"/>
      <c r="M231" s="164"/>
      <c r="T231" s="165"/>
      <c r="AT231" s="160" t="s">
        <v>384</v>
      </c>
      <c r="AU231" s="160" t="s">
        <v>85</v>
      </c>
      <c r="AV231" s="13" t="s">
        <v>382</v>
      </c>
      <c r="AW231" s="13" t="s">
        <v>32</v>
      </c>
      <c r="AX231" s="13" t="s">
        <v>83</v>
      </c>
      <c r="AY231" s="160" t="s">
        <v>375</v>
      </c>
    </row>
    <row r="232" spans="2:65" s="1" customFormat="1" ht="21.75" customHeight="1" x14ac:dyDescent="0.2">
      <c r="B232" s="32"/>
      <c r="C232" s="138" t="s">
        <v>598</v>
      </c>
      <c r="D232" s="138" t="s">
        <v>377</v>
      </c>
      <c r="E232" s="139" t="s">
        <v>3988</v>
      </c>
      <c r="F232" s="140" t="s">
        <v>3989</v>
      </c>
      <c r="G232" s="141" t="s">
        <v>641</v>
      </c>
      <c r="H232" s="142">
        <v>45</v>
      </c>
      <c r="I232" s="143"/>
      <c r="J232" s="144">
        <f>ROUND(I232*H232,2)</f>
        <v>0</v>
      </c>
      <c r="K232" s="140" t="s">
        <v>381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1.91E-3</v>
      </c>
      <c r="R232" s="147">
        <f>Q232*H232</f>
        <v>8.5949999999999999E-2</v>
      </c>
      <c r="S232" s="147">
        <v>0</v>
      </c>
      <c r="T232" s="148">
        <f>S232*H232</f>
        <v>0</v>
      </c>
      <c r="AR232" s="149" t="s">
        <v>491</v>
      </c>
      <c r="AT232" s="149" t="s">
        <v>377</v>
      </c>
      <c r="AU232" s="149" t="s">
        <v>85</v>
      </c>
      <c r="AY232" s="17" t="s">
        <v>375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491</v>
      </c>
      <c r="BM232" s="149" t="s">
        <v>822</v>
      </c>
    </row>
    <row r="233" spans="2:65" s="12" customFormat="1" ht="11.25" x14ac:dyDescent="0.2">
      <c r="B233" s="151"/>
      <c r="D233" s="152" t="s">
        <v>384</v>
      </c>
      <c r="E233" s="153" t="s">
        <v>1</v>
      </c>
      <c r="F233" s="154" t="s">
        <v>6467</v>
      </c>
      <c r="H233" s="155">
        <v>45</v>
      </c>
      <c r="I233" s="156"/>
      <c r="L233" s="151"/>
      <c r="M233" s="157"/>
      <c r="T233" s="158"/>
      <c r="AT233" s="153" t="s">
        <v>384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375</v>
      </c>
    </row>
    <row r="234" spans="2:65" s="13" customFormat="1" ht="11.25" x14ac:dyDescent="0.2">
      <c r="B234" s="159"/>
      <c r="D234" s="152" t="s">
        <v>384</v>
      </c>
      <c r="E234" s="160" t="s">
        <v>1</v>
      </c>
      <c r="F234" s="161" t="s">
        <v>387</v>
      </c>
      <c r="H234" s="162">
        <v>45</v>
      </c>
      <c r="I234" s="163"/>
      <c r="L234" s="159"/>
      <c r="M234" s="164"/>
      <c r="T234" s="165"/>
      <c r="AT234" s="160" t="s">
        <v>384</v>
      </c>
      <c r="AU234" s="160" t="s">
        <v>85</v>
      </c>
      <c r="AV234" s="13" t="s">
        <v>382</v>
      </c>
      <c r="AW234" s="13" t="s">
        <v>32</v>
      </c>
      <c r="AX234" s="13" t="s">
        <v>83</v>
      </c>
      <c r="AY234" s="160" t="s">
        <v>375</v>
      </c>
    </row>
    <row r="235" spans="2:65" s="1" customFormat="1" ht="21.75" customHeight="1" x14ac:dyDescent="0.2">
      <c r="B235" s="32"/>
      <c r="C235" s="138" t="s">
        <v>604</v>
      </c>
      <c r="D235" s="138" t="s">
        <v>377</v>
      </c>
      <c r="E235" s="139" t="s">
        <v>3991</v>
      </c>
      <c r="F235" s="140" t="s">
        <v>3992</v>
      </c>
      <c r="G235" s="141" t="s">
        <v>641</v>
      </c>
      <c r="H235" s="142">
        <v>72</v>
      </c>
      <c r="I235" s="143"/>
      <c r="J235" s="144">
        <f>ROUND(I235*H235,2)</f>
        <v>0</v>
      </c>
      <c r="K235" s="140" t="s">
        <v>381</v>
      </c>
      <c r="L235" s="32"/>
      <c r="M235" s="145" t="s">
        <v>1</v>
      </c>
      <c r="N235" s="146" t="s">
        <v>41</v>
      </c>
      <c r="P235" s="147">
        <f>O235*H235</f>
        <v>0</v>
      </c>
      <c r="Q235" s="147">
        <v>3.0799999999999998E-3</v>
      </c>
      <c r="R235" s="147">
        <f>Q235*H235</f>
        <v>0.22175999999999998</v>
      </c>
      <c r="S235" s="147">
        <v>0</v>
      </c>
      <c r="T235" s="148">
        <f>S235*H235</f>
        <v>0</v>
      </c>
      <c r="AR235" s="149" t="s">
        <v>491</v>
      </c>
      <c r="AT235" s="149" t="s">
        <v>377</v>
      </c>
      <c r="AU235" s="149" t="s">
        <v>85</v>
      </c>
      <c r="AY235" s="17" t="s">
        <v>375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491</v>
      </c>
      <c r="BM235" s="149" t="s">
        <v>837</v>
      </c>
    </row>
    <row r="236" spans="2:65" s="12" customFormat="1" ht="11.25" x14ac:dyDescent="0.2">
      <c r="B236" s="151"/>
      <c r="D236" s="152" t="s">
        <v>384</v>
      </c>
      <c r="E236" s="153" t="s">
        <v>1</v>
      </c>
      <c r="F236" s="154" t="s">
        <v>6468</v>
      </c>
      <c r="H236" s="155">
        <v>72</v>
      </c>
      <c r="I236" s="156"/>
      <c r="L236" s="151"/>
      <c r="M236" s="157"/>
      <c r="T236" s="158"/>
      <c r="AT236" s="153" t="s">
        <v>384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375</v>
      </c>
    </row>
    <row r="237" spans="2:65" s="13" customFormat="1" ht="11.25" x14ac:dyDescent="0.2">
      <c r="B237" s="159"/>
      <c r="D237" s="152" t="s">
        <v>384</v>
      </c>
      <c r="E237" s="160" t="s">
        <v>1</v>
      </c>
      <c r="F237" s="161" t="s">
        <v>387</v>
      </c>
      <c r="H237" s="162">
        <v>72</v>
      </c>
      <c r="I237" s="163"/>
      <c r="L237" s="159"/>
      <c r="M237" s="164"/>
      <c r="T237" s="165"/>
      <c r="AT237" s="160" t="s">
        <v>384</v>
      </c>
      <c r="AU237" s="160" t="s">
        <v>85</v>
      </c>
      <c r="AV237" s="13" t="s">
        <v>382</v>
      </c>
      <c r="AW237" s="13" t="s">
        <v>32</v>
      </c>
      <c r="AX237" s="13" t="s">
        <v>83</v>
      </c>
      <c r="AY237" s="160" t="s">
        <v>375</v>
      </c>
    </row>
    <row r="238" spans="2:65" s="1" customFormat="1" ht="21.75" customHeight="1" x14ac:dyDescent="0.2">
      <c r="B238" s="32"/>
      <c r="C238" s="138" t="s">
        <v>609</v>
      </c>
      <c r="D238" s="138" t="s">
        <v>377</v>
      </c>
      <c r="E238" s="139" t="s">
        <v>2121</v>
      </c>
      <c r="F238" s="140" t="s">
        <v>2122</v>
      </c>
      <c r="G238" s="141" t="s">
        <v>641</v>
      </c>
      <c r="H238" s="142">
        <v>41</v>
      </c>
      <c r="I238" s="143"/>
      <c r="J238" s="144">
        <f>ROUND(I238*H238,2)</f>
        <v>0</v>
      </c>
      <c r="K238" s="140" t="s">
        <v>381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1.2319999999999999E-2</v>
      </c>
      <c r="R238" s="147">
        <f>Q238*H238</f>
        <v>0.50512000000000001</v>
      </c>
      <c r="S238" s="147">
        <v>0</v>
      </c>
      <c r="T238" s="148">
        <f>S238*H238</f>
        <v>0</v>
      </c>
      <c r="AR238" s="149" t="s">
        <v>491</v>
      </c>
      <c r="AT238" s="149" t="s">
        <v>377</v>
      </c>
      <c r="AU238" s="149" t="s">
        <v>85</v>
      </c>
      <c r="AY238" s="17" t="s">
        <v>375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491</v>
      </c>
      <c r="BM238" s="149" t="s">
        <v>850</v>
      </c>
    </row>
    <row r="239" spans="2:65" s="12" customFormat="1" ht="11.25" x14ac:dyDescent="0.2">
      <c r="B239" s="151"/>
      <c r="D239" s="152" t="s">
        <v>384</v>
      </c>
      <c r="E239" s="153" t="s">
        <v>1</v>
      </c>
      <c r="F239" s="154" t="s">
        <v>6469</v>
      </c>
      <c r="H239" s="155">
        <v>41</v>
      </c>
      <c r="I239" s="156"/>
      <c r="L239" s="151"/>
      <c r="M239" s="157"/>
      <c r="T239" s="158"/>
      <c r="AT239" s="153" t="s">
        <v>384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375</v>
      </c>
    </row>
    <row r="240" spans="2:65" s="13" customFormat="1" ht="11.25" x14ac:dyDescent="0.2">
      <c r="B240" s="159"/>
      <c r="D240" s="152" t="s">
        <v>384</v>
      </c>
      <c r="E240" s="160" t="s">
        <v>1</v>
      </c>
      <c r="F240" s="161" t="s">
        <v>387</v>
      </c>
      <c r="H240" s="162">
        <v>41</v>
      </c>
      <c r="I240" s="163"/>
      <c r="L240" s="159"/>
      <c r="M240" s="164"/>
      <c r="T240" s="165"/>
      <c r="AT240" s="160" t="s">
        <v>384</v>
      </c>
      <c r="AU240" s="160" t="s">
        <v>85</v>
      </c>
      <c r="AV240" s="13" t="s">
        <v>382</v>
      </c>
      <c r="AW240" s="13" t="s">
        <v>32</v>
      </c>
      <c r="AX240" s="13" t="s">
        <v>83</v>
      </c>
      <c r="AY240" s="160" t="s">
        <v>375</v>
      </c>
    </row>
    <row r="241" spans="2:65" s="1" customFormat="1" ht="24.2" customHeight="1" x14ac:dyDescent="0.2">
      <c r="B241" s="32"/>
      <c r="C241" s="138" t="s">
        <v>628</v>
      </c>
      <c r="D241" s="138" t="s">
        <v>377</v>
      </c>
      <c r="E241" s="139" t="s">
        <v>3995</v>
      </c>
      <c r="F241" s="140" t="s">
        <v>3996</v>
      </c>
      <c r="G241" s="141" t="s">
        <v>532</v>
      </c>
      <c r="H241" s="142">
        <v>12</v>
      </c>
      <c r="I241" s="143"/>
      <c r="J241" s="144">
        <f>ROUND(I241*H241,2)</f>
        <v>0</v>
      </c>
      <c r="K241" s="140" t="s">
        <v>381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1.5E-3</v>
      </c>
      <c r="R241" s="147">
        <f>Q241*H241</f>
        <v>1.8000000000000002E-2</v>
      </c>
      <c r="S241" s="147">
        <v>0</v>
      </c>
      <c r="T241" s="148">
        <f>S241*H241</f>
        <v>0</v>
      </c>
      <c r="AR241" s="149" t="s">
        <v>491</v>
      </c>
      <c r="AT241" s="149" t="s">
        <v>377</v>
      </c>
      <c r="AU241" s="149" t="s">
        <v>85</v>
      </c>
      <c r="AY241" s="17" t="s">
        <v>375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491</v>
      </c>
      <c r="BM241" s="149" t="s">
        <v>862</v>
      </c>
    </row>
    <row r="242" spans="2:65" s="12" customFormat="1" ht="11.25" x14ac:dyDescent="0.2">
      <c r="B242" s="151"/>
      <c r="D242" s="152" t="s">
        <v>384</v>
      </c>
      <c r="E242" s="153" t="s">
        <v>1</v>
      </c>
      <c r="F242" s="154" t="s">
        <v>6470</v>
      </c>
      <c r="H242" s="155">
        <v>12</v>
      </c>
      <c r="I242" s="156"/>
      <c r="L242" s="151"/>
      <c r="M242" s="157"/>
      <c r="T242" s="158"/>
      <c r="AT242" s="153" t="s">
        <v>384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375</v>
      </c>
    </row>
    <row r="243" spans="2:65" s="13" customFormat="1" ht="11.25" x14ac:dyDescent="0.2">
      <c r="B243" s="159"/>
      <c r="D243" s="152" t="s">
        <v>384</v>
      </c>
      <c r="E243" s="160" t="s">
        <v>1</v>
      </c>
      <c r="F243" s="161" t="s">
        <v>387</v>
      </c>
      <c r="H243" s="162">
        <v>12</v>
      </c>
      <c r="I243" s="163"/>
      <c r="L243" s="159"/>
      <c r="M243" s="164"/>
      <c r="T243" s="165"/>
      <c r="AT243" s="160" t="s">
        <v>384</v>
      </c>
      <c r="AU243" s="160" t="s">
        <v>85</v>
      </c>
      <c r="AV243" s="13" t="s">
        <v>382</v>
      </c>
      <c r="AW243" s="13" t="s">
        <v>32</v>
      </c>
      <c r="AX243" s="13" t="s">
        <v>83</v>
      </c>
      <c r="AY243" s="160" t="s">
        <v>375</v>
      </c>
    </row>
    <row r="244" spans="2:65" s="1" customFormat="1" ht="24.2" customHeight="1" x14ac:dyDescent="0.2">
      <c r="B244" s="32"/>
      <c r="C244" s="138" t="s">
        <v>634</v>
      </c>
      <c r="D244" s="138" t="s">
        <v>377</v>
      </c>
      <c r="E244" s="139" t="s">
        <v>1485</v>
      </c>
      <c r="F244" s="140" t="s">
        <v>1486</v>
      </c>
      <c r="G244" s="141" t="s">
        <v>1308</v>
      </c>
      <c r="H244" s="192"/>
      <c r="I244" s="143"/>
      <c r="J244" s="144">
        <f>ROUND(I244*H244,2)</f>
        <v>0</v>
      </c>
      <c r="K244" s="140" t="s">
        <v>381</v>
      </c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491</v>
      </c>
      <c r="AT244" s="149" t="s">
        <v>377</v>
      </c>
      <c r="AU244" s="149" t="s">
        <v>85</v>
      </c>
      <c r="AY244" s="17" t="s">
        <v>375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491</v>
      </c>
      <c r="BM244" s="149" t="s">
        <v>6471</v>
      </c>
    </row>
    <row r="245" spans="2:65" s="11" customFormat="1" ht="25.9" customHeight="1" x14ac:dyDescent="0.2">
      <c r="B245" s="126"/>
      <c r="D245" s="127" t="s">
        <v>75</v>
      </c>
      <c r="E245" s="128" t="s">
        <v>2334</v>
      </c>
      <c r="F245" s="128" t="s">
        <v>2335</v>
      </c>
      <c r="I245" s="129"/>
      <c r="J245" s="130">
        <f>BK245</f>
        <v>0</v>
      </c>
      <c r="L245" s="126"/>
      <c r="M245" s="131"/>
      <c r="P245" s="132">
        <f>SUM(P246:P247)</f>
        <v>0</v>
      </c>
      <c r="R245" s="132">
        <f>SUM(R246:R247)</f>
        <v>0</v>
      </c>
      <c r="T245" s="133">
        <f>SUM(T246:T247)</f>
        <v>0</v>
      </c>
      <c r="AR245" s="127" t="s">
        <v>382</v>
      </c>
      <c r="AT245" s="134" t="s">
        <v>75</v>
      </c>
      <c r="AU245" s="134" t="s">
        <v>76</v>
      </c>
      <c r="AY245" s="127" t="s">
        <v>375</v>
      </c>
      <c r="BK245" s="135">
        <f>SUM(BK246:BK247)</f>
        <v>0</v>
      </c>
    </row>
    <row r="246" spans="2:65" s="1" customFormat="1" ht="24.2" customHeight="1" x14ac:dyDescent="0.2">
      <c r="B246" s="32"/>
      <c r="C246" s="138" t="s">
        <v>638</v>
      </c>
      <c r="D246" s="138" t="s">
        <v>377</v>
      </c>
      <c r="E246" s="139" t="s">
        <v>3999</v>
      </c>
      <c r="F246" s="140" t="s">
        <v>4000</v>
      </c>
      <c r="G246" s="141" t="s">
        <v>2338</v>
      </c>
      <c r="H246" s="142">
        <v>5</v>
      </c>
      <c r="I246" s="143"/>
      <c r="J246" s="144">
        <f>ROUND(I246*H246,2)</f>
        <v>0</v>
      </c>
      <c r="K246" s="140" t="s">
        <v>1659</v>
      </c>
      <c r="L246" s="32"/>
      <c r="M246" s="145" t="s">
        <v>1</v>
      </c>
      <c r="N246" s="146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2339</v>
      </c>
      <c r="AT246" s="149" t="s">
        <v>377</v>
      </c>
      <c r="AU246" s="149" t="s">
        <v>83</v>
      </c>
      <c r="AY246" s="17" t="s">
        <v>375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2339</v>
      </c>
      <c r="BM246" s="149" t="s">
        <v>911</v>
      </c>
    </row>
    <row r="247" spans="2:65" s="1" customFormat="1" ht="24.2" customHeight="1" x14ac:dyDescent="0.2">
      <c r="B247" s="32"/>
      <c r="C247" s="138" t="s">
        <v>645</v>
      </c>
      <c r="D247" s="138" t="s">
        <v>377</v>
      </c>
      <c r="E247" s="139" t="s">
        <v>4001</v>
      </c>
      <c r="F247" s="140" t="s">
        <v>4002</v>
      </c>
      <c r="G247" s="141" t="s">
        <v>2338</v>
      </c>
      <c r="H247" s="142">
        <v>10</v>
      </c>
      <c r="I247" s="143"/>
      <c r="J247" s="144">
        <f>ROUND(I247*H247,2)</f>
        <v>0</v>
      </c>
      <c r="K247" s="140" t="s">
        <v>1659</v>
      </c>
      <c r="L247" s="32"/>
      <c r="M247" s="196" t="s">
        <v>1</v>
      </c>
      <c r="N247" s="197" t="s">
        <v>41</v>
      </c>
      <c r="O247" s="198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AR247" s="149" t="s">
        <v>2339</v>
      </c>
      <c r="AT247" s="149" t="s">
        <v>377</v>
      </c>
      <c r="AU247" s="149" t="s">
        <v>83</v>
      </c>
      <c r="AY247" s="17" t="s">
        <v>375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2339</v>
      </c>
      <c r="BM247" s="149" t="s">
        <v>920</v>
      </c>
    </row>
    <row r="248" spans="2:65" s="1" customFormat="1" ht="6.95" customHeight="1" x14ac:dyDescent="0.2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sheetProtection algorithmName="SHA-512" hashValue="pWh92x6nLPFA2EkCmNgeRBMuX3KpI2K8ElBdFIoA4diZILrXNxmwA5n9YBupcKJsIjbAoQB8rNLlQz1FT8LzZg==" saltValue="2y5grjAGM/EGzyApmthLGCiheUNFjnPr7VzERxfp/R62O/irwIpmkGBpQdI0PLLQ6hx8DzUya1HA9MaxqOz4lA==" spinCount="100000" sheet="1" objects="1" scenarios="1" formatColumns="0" formatRows="0" autoFilter="0"/>
  <autoFilter ref="C132:K247" xr:uid="{00000000-0009-0000-0000-000015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54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172</v>
      </c>
      <c r="AZ2" s="93" t="s">
        <v>228</v>
      </c>
      <c r="BA2" s="93" t="s">
        <v>229</v>
      </c>
      <c r="BB2" s="93" t="s">
        <v>1</v>
      </c>
      <c r="BC2" s="93" t="s">
        <v>6472</v>
      </c>
      <c r="BD2" s="93" t="s">
        <v>85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6473</v>
      </c>
      <c r="BA3" s="93" t="s">
        <v>6474</v>
      </c>
      <c r="BB3" s="93" t="s">
        <v>1</v>
      </c>
      <c r="BC3" s="93" t="s">
        <v>6475</v>
      </c>
      <c r="BD3" s="93" t="s">
        <v>93</v>
      </c>
    </row>
    <row r="4" spans="2:5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  <c r="AZ4" s="93" t="s">
        <v>4446</v>
      </c>
      <c r="BA4" s="93" t="s">
        <v>4447</v>
      </c>
      <c r="BB4" s="93" t="s">
        <v>1</v>
      </c>
      <c r="BC4" s="93" t="s">
        <v>4448</v>
      </c>
      <c r="BD4" s="93" t="s">
        <v>93</v>
      </c>
    </row>
    <row r="5" spans="2:56" ht="6.95" customHeight="1" x14ac:dyDescent="0.2">
      <c r="B5" s="20"/>
      <c r="L5" s="20"/>
      <c r="AZ5" s="93" t="s">
        <v>307</v>
      </c>
      <c r="BA5" s="93" t="s">
        <v>308</v>
      </c>
      <c r="BB5" s="93" t="s">
        <v>1</v>
      </c>
      <c r="BC5" s="93" t="s">
        <v>6476</v>
      </c>
      <c r="BD5" s="93" t="s">
        <v>85</v>
      </c>
    </row>
    <row r="6" spans="2:56" ht="12" customHeight="1" x14ac:dyDescent="0.2">
      <c r="B6" s="20"/>
      <c r="D6" s="27" t="s">
        <v>16</v>
      </c>
      <c r="L6" s="20"/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56" ht="12.75" x14ac:dyDescent="0.2">
      <c r="B8" s="20"/>
      <c r="D8" s="27" t="s">
        <v>216</v>
      </c>
      <c r="L8" s="20"/>
    </row>
    <row r="9" spans="2:56" ht="16.5" customHeight="1" x14ac:dyDescent="0.2">
      <c r="B9" s="20"/>
      <c r="E9" s="258" t="s">
        <v>4379</v>
      </c>
      <c r="F9" s="219"/>
      <c r="G9" s="219"/>
      <c r="H9" s="219"/>
      <c r="L9" s="20"/>
    </row>
    <row r="10" spans="2:56" ht="12" customHeight="1" x14ac:dyDescent="0.2">
      <c r="B10" s="20"/>
      <c r="D10" s="27" t="s">
        <v>224</v>
      </c>
      <c r="L10" s="20"/>
    </row>
    <row r="11" spans="2:56" s="1" customFormat="1" ht="16.5" customHeight="1" x14ac:dyDescent="0.2">
      <c r="B11" s="32"/>
      <c r="E11" s="251" t="s">
        <v>6477</v>
      </c>
      <c r="F11" s="260"/>
      <c r="G11" s="260"/>
      <c r="H11" s="260"/>
      <c r="L11" s="32"/>
    </row>
    <row r="12" spans="2:56" s="1" customFormat="1" ht="12" customHeight="1" x14ac:dyDescent="0.2">
      <c r="B12" s="32"/>
      <c r="D12" s="27" t="s">
        <v>231</v>
      </c>
      <c r="L12" s="32"/>
    </row>
    <row r="13" spans="2:56" s="1" customFormat="1" ht="30" customHeight="1" x14ac:dyDescent="0.2">
      <c r="B13" s="32"/>
      <c r="E13" s="240" t="s">
        <v>6478</v>
      </c>
      <c r="F13" s="260"/>
      <c r="G13" s="260"/>
      <c r="H13" s="260"/>
      <c r="L13" s="32"/>
    </row>
    <row r="14" spans="2:56" s="1" customFormat="1" ht="11.25" x14ac:dyDescent="0.2">
      <c r="B14" s="32"/>
      <c r="L14" s="32"/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ROUND(J141,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ROUND((SUM(BE141:BE539)),  2)</f>
        <v>0</v>
      </c>
      <c r="I37" s="98">
        <v>0.21</v>
      </c>
      <c r="J37" s="85">
        <f>ROUND(((SUM(BE141:BE539))*I37),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ROUND((SUM(BF141:BF539)),  2)</f>
        <v>0</v>
      </c>
      <c r="I38" s="98">
        <v>0.15</v>
      </c>
      <c r="J38" s="85">
        <f>ROUND(((SUM(BF141:BF539))*I38),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ROUND((SUM(BG141:BG539)),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ROUND((SUM(BH141:BH539)),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ROUND((SUM(BI141:BI539)),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6477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SO 02.01_DOP - Stavební část II.etapa STAVEBNÍ ÚPRAVY - DOPROVODNÁ ČÁST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J141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332</v>
      </c>
      <c r="E101" s="112"/>
      <c r="F101" s="112"/>
      <c r="G101" s="112"/>
      <c r="H101" s="112"/>
      <c r="I101" s="112"/>
      <c r="J101" s="113">
        <f>J142</f>
        <v>0</v>
      </c>
      <c r="L101" s="110"/>
    </row>
    <row r="102" spans="2:47" s="9" customFormat="1" ht="19.899999999999999" customHeight="1" x14ac:dyDescent="0.2">
      <c r="B102" s="114"/>
      <c r="D102" s="115" t="s">
        <v>335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47" s="9" customFormat="1" ht="19.899999999999999" customHeight="1" x14ac:dyDescent="0.2">
      <c r="B103" s="114"/>
      <c r="D103" s="115" t="s">
        <v>337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47" s="9" customFormat="1" ht="19.899999999999999" customHeight="1" x14ac:dyDescent="0.2">
      <c r="B104" s="114"/>
      <c r="D104" s="115" t="s">
        <v>338</v>
      </c>
      <c r="E104" s="116"/>
      <c r="F104" s="116"/>
      <c r="G104" s="116"/>
      <c r="H104" s="116"/>
      <c r="I104" s="116"/>
      <c r="J104" s="117">
        <f>J196</f>
        <v>0</v>
      </c>
      <c r="L104" s="114"/>
    </row>
    <row r="105" spans="2:47" s="9" customFormat="1" ht="19.899999999999999" customHeight="1" x14ac:dyDescent="0.2">
      <c r="B105" s="114"/>
      <c r="D105" s="115" t="s">
        <v>339</v>
      </c>
      <c r="E105" s="116"/>
      <c r="F105" s="116"/>
      <c r="G105" s="116"/>
      <c r="H105" s="116"/>
      <c r="I105" s="116"/>
      <c r="J105" s="117">
        <f>J281</f>
        <v>0</v>
      </c>
      <c r="L105" s="114"/>
    </row>
    <row r="106" spans="2:47" s="9" customFormat="1" ht="19.899999999999999" customHeight="1" x14ac:dyDescent="0.2">
      <c r="B106" s="114"/>
      <c r="D106" s="115" t="s">
        <v>340</v>
      </c>
      <c r="E106" s="116"/>
      <c r="F106" s="116"/>
      <c r="G106" s="116"/>
      <c r="H106" s="116"/>
      <c r="I106" s="116"/>
      <c r="J106" s="117">
        <f>J340</f>
        <v>0</v>
      </c>
      <c r="L106" s="114"/>
    </row>
    <row r="107" spans="2:47" s="9" customFormat="1" ht="19.899999999999999" customHeight="1" x14ac:dyDescent="0.2">
      <c r="B107" s="114"/>
      <c r="D107" s="115" t="s">
        <v>341</v>
      </c>
      <c r="E107" s="116"/>
      <c r="F107" s="116"/>
      <c r="G107" s="116"/>
      <c r="H107" s="116"/>
      <c r="I107" s="116"/>
      <c r="J107" s="117">
        <f>J364</f>
        <v>0</v>
      </c>
      <c r="L107" s="114"/>
    </row>
    <row r="108" spans="2:47" s="8" customFormat="1" ht="24.95" customHeight="1" x14ac:dyDescent="0.2">
      <c r="B108" s="110"/>
      <c r="D108" s="111" t="s">
        <v>342</v>
      </c>
      <c r="E108" s="112"/>
      <c r="F108" s="112"/>
      <c r="G108" s="112"/>
      <c r="H108" s="112"/>
      <c r="I108" s="112"/>
      <c r="J108" s="113">
        <f>J366</f>
        <v>0</v>
      </c>
      <c r="L108" s="110"/>
    </row>
    <row r="109" spans="2:47" s="9" customFormat="1" ht="19.899999999999999" customHeight="1" x14ac:dyDescent="0.2">
      <c r="B109" s="114"/>
      <c r="D109" s="115" t="s">
        <v>345</v>
      </c>
      <c r="E109" s="116"/>
      <c r="F109" s="116"/>
      <c r="G109" s="116"/>
      <c r="H109" s="116"/>
      <c r="I109" s="116"/>
      <c r="J109" s="117">
        <f>J367</f>
        <v>0</v>
      </c>
      <c r="L109" s="114"/>
    </row>
    <row r="110" spans="2:47" s="9" customFormat="1" ht="19.899999999999999" customHeight="1" x14ac:dyDescent="0.2">
      <c r="B110" s="114"/>
      <c r="D110" s="115" t="s">
        <v>347</v>
      </c>
      <c r="E110" s="116"/>
      <c r="F110" s="116"/>
      <c r="G110" s="116"/>
      <c r="H110" s="116"/>
      <c r="I110" s="116"/>
      <c r="J110" s="117">
        <f>J376</f>
        <v>0</v>
      </c>
      <c r="L110" s="114"/>
    </row>
    <row r="111" spans="2:47" s="9" customFormat="1" ht="19.899999999999999" customHeight="1" x14ac:dyDescent="0.2">
      <c r="B111" s="114"/>
      <c r="D111" s="115" t="s">
        <v>348</v>
      </c>
      <c r="E111" s="116"/>
      <c r="F111" s="116"/>
      <c r="G111" s="116"/>
      <c r="H111" s="116"/>
      <c r="I111" s="116"/>
      <c r="J111" s="117">
        <f>J438</f>
        <v>0</v>
      </c>
      <c r="L111" s="114"/>
    </row>
    <row r="112" spans="2:47" s="9" customFormat="1" ht="19.899999999999999" customHeight="1" x14ac:dyDescent="0.2">
      <c r="B112" s="114"/>
      <c r="D112" s="115" t="s">
        <v>349</v>
      </c>
      <c r="E112" s="116"/>
      <c r="F112" s="116"/>
      <c r="G112" s="116"/>
      <c r="H112" s="116"/>
      <c r="I112" s="116"/>
      <c r="J112" s="117">
        <f>J443</f>
        <v>0</v>
      </c>
      <c r="L112" s="114"/>
    </row>
    <row r="113" spans="2:12" s="9" customFormat="1" ht="19.899999999999999" customHeight="1" x14ac:dyDescent="0.2">
      <c r="B113" s="114"/>
      <c r="D113" s="115" t="s">
        <v>4476</v>
      </c>
      <c r="E113" s="116"/>
      <c r="F113" s="116"/>
      <c r="G113" s="116"/>
      <c r="H113" s="116"/>
      <c r="I113" s="116"/>
      <c r="J113" s="117">
        <f>J466</f>
        <v>0</v>
      </c>
      <c r="L113" s="114"/>
    </row>
    <row r="114" spans="2:12" s="9" customFormat="1" ht="19.899999999999999" customHeight="1" x14ac:dyDescent="0.2">
      <c r="B114" s="114"/>
      <c r="D114" s="115" t="s">
        <v>350</v>
      </c>
      <c r="E114" s="116"/>
      <c r="F114" s="116"/>
      <c r="G114" s="116"/>
      <c r="H114" s="116"/>
      <c r="I114" s="116"/>
      <c r="J114" s="117">
        <f>J478</f>
        <v>0</v>
      </c>
      <c r="L114" s="114"/>
    </row>
    <row r="115" spans="2:12" s="9" customFormat="1" ht="19.899999999999999" customHeight="1" x14ac:dyDescent="0.2">
      <c r="B115" s="114"/>
      <c r="D115" s="115" t="s">
        <v>351</v>
      </c>
      <c r="E115" s="116"/>
      <c r="F115" s="116"/>
      <c r="G115" s="116"/>
      <c r="H115" s="116"/>
      <c r="I115" s="116"/>
      <c r="J115" s="117">
        <f>J507</f>
        <v>0</v>
      </c>
      <c r="L115" s="114"/>
    </row>
    <row r="116" spans="2:12" s="9" customFormat="1" ht="19.899999999999999" customHeight="1" x14ac:dyDescent="0.2">
      <c r="B116" s="114"/>
      <c r="D116" s="115" t="s">
        <v>353</v>
      </c>
      <c r="E116" s="116"/>
      <c r="F116" s="116"/>
      <c r="G116" s="116"/>
      <c r="H116" s="116"/>
      <c r="I116" s="116"/>
      <c r="J116" s="117">
        <f>J510</f>
        <v>0</v>
      </c>
      <c r="L116" s="114"/>
    </row>
    <row r="117" spans="2:12" s="9" customFormat="1" ht="19.899999999999999" customHeight="1" x14ac:dyDescent="0.2">
      <c r="B117" s="114"/>
      <c r="D117" s="115" t="s">
        <v>357</v>
      </c>
      <c r="E117" s="116"/>
      <c r="F117" s="116"/>
      <c r="G117" s="116"/>
      <c r="H117" s="116"/>
      <c r="I117" s="116"/>
      <c r="J117" s="117">
        <f>J528</f>
        <v>0</v>
      </c>
      <c r="L117" s="114"/>
    </row>
    <row r="118" spans="2:12" s="1" customFormat="1" ht="21.75" customHeight="1" x14ac:dyDescent="0.2">
      <c r="B118" s="32"/>
      <c r="L118" s="32"/>
    </row>
    <row r="119" spans="2:12" s="1" customFormat="1" ht="6.95" customHeight="1" x14ac:dyDescent="0.2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5" customHeight="1" x14ac:dyDescent="0.2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5" customHeight="1" x14ac:dyDescent="0.2">
      <c r="B124" s="32"/>
      <c r="C124" s="21" t="s">
        <v>360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2" customHeight="1" x14ac:dyDescent="0.2">
      <c r="B126" s="32"/>
      <c r="C126" s="27" t="s">
        <v>16</v>
      </c>
      <c r="L126" s="32"/>
    </row>
    <row r="127" spans="2:12" s="1" customFormat="1" ht="26.25" customHeight="1" x14ac:dyDescent="0.2">
      <c r="B127" s="32"/>
      <c r="E127" s="258" t="str">
        <f>E7</f>
        <v>PŘÍSTAVBA A STAVEBNÍ ÚPRAVY  DÍLEN HORSKÁ 258, VRCHLABÍ</v>
      </c>
      <c r="F127" s="259"/>
      <c r="G127" s="259"/>
      <c r="H127" s="259"/>
      <c r="L127" s="32"/>
    </row>
    <row r="128" spans="2:12" ht="12" customHeight="1" x14ac:dyDescent="0.2">
      <c r="B128" s="20"/>
      <c r="C128" s="27" t="s">
        <v>216</v>
      </c>
      <c r="L128" s="20"/>
    </row>
    <row r="129" spans="2:65" ht="16.5" customHeight="1" x14ac:dyDescent="0.2">
      <c r="B129" s="20"/>
      <c r="E129" s="258" t="s">
        <v>4379</v>
      </c>
      <c r="F129" s="219"/>
      <c r="G129" s="219"/>
      <c r="H129" s="219"/>
      <c r="L129" s="20"/>
    </row>
    <row r="130" spans="2:65" ht="12" customHeight="1" x14ac:dyDescent="0.2">
      <c r="B130" s="20"/>
      <c r="C130" s="27" t="s">
        <v>224</v>
      </c>
      <c r="L130" s="20"/>
    </row>
    <row r="131" spans="2:65" s="1" customFormat="1" ht="16.5" customHeight="1" x14ac:dyDescent="0.2">
      <c r="B131" s="32"/>
      <c r="E131" s="251" t="s">
        <v>6477</v>
      </c>
      <c r="F131" s="260"/>
      <c r="G131" s="260"/>
      <c r="H131" s="260"/>
      <c r="L131" s="32"/>
    </row>
    <row r="132" spans="2:65" s="1" customFormat="1" ht="12" customHeight="1" x14ac:dyDescent="0.2">
      <c r="B132" s="32"/>
      <c r="C132" s="27" t="s">
        <v>231</v>
      </c>
      <c r="L132" s="32"/>
    </row>
    <row r="133" spans="2:65" s="1" customFormat="1" ht="30" customHeight="1" x14ac:dyDescent="0.2">
      <c r="B133" s="32"/>
      <c r="E133" s="240" t="str">
        <f>E13</f>
        <v>SO 02.01_DOP - Stavební část II.etapa STAVEBNÍ ÚPRAVY - DOPROVODNÁ ČÁST</v>
      </c>
      <c r="F133" s="260"/>
      <c r="G133" s="260"/>
      <c r="H133" s="260"/>
      <c r="L133" s="32"/>
    </row>
    <row r="134" spans="2:65" s="1" customFormat="1" ht="6.95" customHeight="1" x14ac:dyDescent="0.2">
      <c r="B134" s="32"/>
      <c r="L134" s="32"/>
    </row>
    <row r="135" spans="2:65" s="1" customFormat="1" ht="12" customHeight="1" x14ac:dyDescent="0.2">
      <c r="B135" s="32"/>
      <c r="C135" s="27" t="s">
        <v>20</v>
      </c>
      <c r="F135" s="25" t="str">
        <f>F16</f>
        <v>Vrchlabí</v>
      </c>
      <c r="I135" s="27" t="s">
        <v>22</v>
      </c>
      <c r="J135" s="52" t="str">
        <f>IF(J16="","",J16)</f>
        <v>25. 10. 2023</v>
      </c>
      <c r="L135" s="32"/>
    </row>
    <row r="136" spans="2:65" s="1" customFormat="1" ht="6.95" customHeight="1" x14ac:dyDescent="0.2">
      <c r="B136" s="32"/>
      <c r="L136" s="32"/>
    </row>
    <row r="137" spans="2:65" s="1" customFormat="1" ht="15.2" customHeight="1" x14ac:dyDescent="0.2">
      <c r="B137" s="32"/>
      <c r="C137" s="27" t="s">
        <v>24</v>
      </c>
      <c r="F137" s="25" t="str">
        <f>E19</f>
        <v>Královéhradecký kraj</v>
      </c>
      <c r="I137" s="27" t="s">
        <v>30</v>
      </c>
      <c r="J137" s="30" t="str">
        <f>E25</f>
        <v>IRBOS s.r.o.</v>
      </c>
      <c r="L137" s="32"/>
    </row>
    <row r="138" spans="2:65" s="1" customFormat="1" ht="15.2" customHeight="1" x14ac:dyDescent="0.2">
      <c r="B138" s="32"/>
      <c r="C138" s="27" t="s">
        <v>28</v>
      </c>
      <c r="F138" s="25" t="str">
        <f>IF(E22="","",E22)</f>
        <v>Vyplň údaj</v>
      </c>
      <c r="I138" s="27" t="s">
        <v>33</v>
      </c>
      <c r="J138" s="30" t="str">
        <f>E28</f>
        <v>IRBOS s.r.o.</v>
      </c>
      <c r="L138" s="32"/>
    </row>
    <row r="139" spans="2:65" s="1" customFormat="1" ht="10.35" customHeight="1" x14ac:dyDescent="0.2">
      <c r="B139" s="32"/>
      <c r="L139" s="32"/>
    </row>
    <row r="140" spans="2:65" s="10" customFormat="1" ht="29.25" customHeight="1" x14ac:dyDescent="0.2">
      <c r="B140" s="118"/>
      <c r="C140" s="119" t="s">
        <v>361</v>
      </c>
      <c r="D140" s="120" t="s">
        <v>61</v>
      </c>
      <c r="E140" s="120" t="s">
        <v>57</v>
      </c>
      <c r="F140" s="120" t="s">
        <v>58</v>
      </c>
      <c r="G140" s="120" t="s">
        <v>362</v>
      </c>
      <c r="H140" s="120" t="s">
        <v>363</v>
      </c>
      <c r="I140" s="120" t="s">
        <v>364</v>
      </c>
      <c r="J140" s="120" t="s">
        <v>329</v>
      </c>
      <c r="K140" s="121" t="s">
        <v>365</v>
      </c>
      <c r="L140" s="118"/>
      <c r="M140" s="59" t="s">
        <v>1</v>
      </c>
      <c r="N140" s="60" t="s">
        <v>40</v>
      </c>
      <c r="O140" s="60" t="s">
        <v>366</v>
      </c>
      <c r="P140" s="60" t="s">
        <v>367</v>
      </c>
      <c r="Q140" s="60" t="s">
        <v>368</v>
      </c>
      <c r="R140" s="60" t="s">
        <v>369</v>
      </c>
      <c r="S140" s="60" t="s">
        <v>370</v>
      </c>
      <c r="T140" s="61" t="s">
        <v>371</v>
      </c>
    </row>
    <row r="141" spans="2:65" s="1" customFormat="1" ht="22.9" customHeight="1" x14ac:dyDescent="0.25">
      <c r="B141" s="32"/>
      <c r="C141" s="64" t="s">
        <v>372</v>
      </c>
      <c r="J141" s="122">
        <f>BK141</f>
        <v>0</v>
      </c>
      <c r="L141" s="32"/>
      <c r="M141" s="62"/>
      <c r="N141" s="53"/>
      <c r="O141" s="53"/>
      <c r="P141" s="123">
        <f>P142+P366</f>
        <v>0</v>
      </c>
      <c r="Q141" s="53"/>
      <c r="R141" s="123">
        <f>R142+R366</f>
        <v>25.187285540000005</v>
      </c>
      <c r="S141" s="53"/>
      <c r="T141" s="124">
        <f>T142+T366</f>
        <v>25.117202630000001</v>
      </c>
      <c r="AT141" s="17" t="s">
        <v>75</v>
      </c>
      <c r="AU141" s="17" t="s">
        <v>331</v>
      </c>
      <c r="BK141" s="125">
        <f>BK142+BK366</f>
        <v>0</v>
      </c>
    </row>
    <row r="142" spans="2:65" s="11" customFormat="1" ht="25.9" customHeight="1" x14ac:dyDescent="0.2">
      <c r="B142" s="126"/>
      <c r="D142" s="127" t="s">
        <v>75</v>
      </c>
      <c r="E142" s="128" t="s">
        <v>373</v>
      </c>
      <c r="F142" s="128" t="s">
        <v>374</v>
      </c>
      <c r="I142" s="129"/>
      <c r="J142" s="130">
        <f>BK142</f>
        <v>0</v>
      </c>
      <c r="L142" s="126"/>
      <c r="M142" s="131"/>
      <c r="P142" s="132">
        <f>P143+P155+P196+P281+P340+P364</f>
        <v>0</v>
      </c>
      <c r="R142" s="132">
        <f>R143+R155+R196+R281+R340+R364</f>
        <v>8.4472450500000011</v>
      </c>
      <c r="T142" s="133">
        <f>T143+T155+T196+T281+T340+T364</f>
        <v>9.2437850000000008</v>
      </c>
      <c r="AR142" s="127" t="s">
        <v>83</v>
      </c>
      <c r="AT142" s="134" t="s">
        <v>75</v>
      </c>
      <c r="AU142" s="134" t="s">
        <v>76</v>
      </c>
      <c r="AY142" s="127" t="s">
        <v>375</v>
      </c>
      <c r="BK142" s="135">
        <f>BK143+BK155+BK196+BK281+BK340+BK364</f>
        <v>0</v>
      </c>
    </row>
    <row r="143" spans="2:65" s="11" customFormat="1" ht="22.9" customHeight="1" x14ac:dyDescent="0.2">
      <c r="B143" s="126"/>
      <c r="D143" s="127" t="s">
        <v>75</v>
      </c>
      <c r="E143" s="136" t="s">
        <v>93</v>
      </c>
      <c r="F143" s="136" t="s">
        <v>502</v>
      </c>
      <c r="I143" s="129"/>
      <c r="J143" s="137">
        <f>BK143</f>
        <v>0</v>
      </c>
      <c r="L143" s="126"/>
      <c r="M143" s="131"/>
      <c r="P143" s="132">
        <f>SUM(P144:P154)</f>
        <v>0</v>
      </c>
      <c r="R143" s="132">
        <f>SUM(R144:R154)</f>
        <v>1.771515</v>
      </c>
      <c r="T143" s="133">
        <f>SUM(T144:T154)</f>
        <v>0</v>
      </c>
      <c r="AR143" s="127" t="s">
        <v>83</v>
      </c>
      <c r="AT143" s="134" t="s">
        <v>75</v>
      </c>
      <c r="AU143" s="134" t="s">
        <v>83</v>
      </c>
      <c r="AY143" s="127" t="s">
        <v>375</v>
      </c>
      <c r="BK143" s="135">
        <f>SUM(BK144:BK154)</f>
        <v>0</v>
      </c>
    </row>
    <row r="144" spans="2:65" s="1" customFormat="1" ht="24.2" customHeight="1" x14ac:dyDescent="0.2">
      <c r="B144" s="32"/>
      <c r="C144" s="138" t="s">
        <v>83</v>
      </c>
      <c r="D144" s="138" t="s">
        <v>377</v>
      </c>
      <c r="E144" s="139" t="s">
        <v>4570</v>
      </c>
      <c r="F144" s="140" t="s">
        <v>4571</v>
      </c>
      <c r="G144" s="141" t="s">
        <v>390</v>
      </c>
      <c r="H144" s="142">
        <v>0.876</v>
      </c>
      <c r="I144" s="143"/>
      <c r="J144" s="144">
        <f>ROUND(I144*H144,2)</f>
        <v>0</v>
      </c>
      <c r="K144" s="140" t="s">
        <v>381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1.8774999999999999</v>
      </c>
      <c r="R144" s="147">
        <f>Q144*H144</f>
        <v>1.64469</v>
      </c>
      <c r="S144" s="147">
        <v>0</v>
      </c>
      <c r="T144" s="148">
        <f>S144*H144</f>
        <v>0</v>
      </c>
      <c r="AR144" s="149" t="s">
        <v>382</v>
      </c>
      <c r="AT144" s="149" t="s">
        <v>377</v>
      </c>
      <c r="AU144" s="149" t="s">
        <v>85</v>
      </c>
      <c r="AY144" s="17" t="s">
        <v>375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382</v>
      </c>
      <c r="BM144" s="149" t="s">
        <v>6479</v>
      </c>
    </row>
    <row r="145" spans="2:65" s="12" customFormat="1" ht="11.25" x14ac:dyDescent="0.2">
      <c r="B145" s="151"/>
      <c r="D145" s="152" t="s">
        <v>384</v>
      </c>
      <c r="E145" s="153" t="s">
        <v>1</v>
      </c>
      <c r="F145" s="154" t="s">
        <v>6480</v>
      </c>
      <c r="H145" s="155">
        <v>0.249</v>
      </c>
      <c r="I145" s="156"/>
      <c r="L145" s="151"/>
      <c r="M145" s="157"/>
      <c r="T145" s="158"/>
      <c r="AT145" s="153" t="s">
        <v>384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375</v>
      </c>
    </row>
    <row r="146" spans="2:65" s="12" customFormat="1" ht="11.25" x14ac:dyDescent="0.2">
      <c r="B146" s="151"/>
      <c r="D146" s="152" t="s">
        <v>384</v>
      </c>
      <c r="E146" s="153" t="s">
        <v>1</v>
      </c>
      <c r="F146" s="154" t="s">
        <v>6481</v>
      </c>
      <c r="H146" s="155">
        <v>0.36299999999999999</v>
      </c>
      <c r="I146" s="156"/>
      <c r="L146" s="151"/>
      <c r="M146" s="157"/>
      <c r="T146" s="158"/>
      <c r="AT146" s="153" t="s">
        <v>384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375</v>
      </c>
    </row>
    <row r="147" spans="2:65" s="12" customFormat="1" ht="11.25" x14ac:dyDescent="0.2">
      <c r="B147" s="151"/>
      <c r="D147" s="152" t="s">
        <v>384</v>
      </c>
      <c r="E147" s="153" t="s">
        <v>1</v>
      </c>
      <c r="F147" s="154" t="s">
        <v>6482</v>
      </c>
      <c r="H147" s="155">
        <v>0.26400000000000001</v>
      </c>
      <c r="I147" s="156"/>
      <c r="L147" s="151"/>
      <c r="M147" s="157"/>
      <c r="T147" s="158"/>
      <c r="AT147" s="153" t="s">
        <v>384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375</v>
      </c>
    </row>
    <row r="148" spans="2:65" s="13" customFormat="1" ht="11.25" x14ac:dyDescent="0.2">
      <c r="B148" s="159"/>
      <c r="D148" s="152" t="s">
        <v>384</v>
      </c>
      <c r="E148" s="160" t="s">
        <v>1</v>
      </c>
      <c r="F148" s="161" t="s">
        <v>387</v>
      </c>
      <c r="H148" s="162">
        <v>0.876</v>
      </c>
      <c r="I148" s="163"/>
      <c r="L148" s="159"/>
      <c r="M148" s="164"/>
      <c r="T148" s="165"/>
      <c r="AT148" s="160" t="s">
        <v>384</v>
      </c>
      <c r="AU148" s="160" t="s">
        <v>85</v>
      </c>
      <c r="AV148" s="13" t="s">
        <v>382</v>
      </c>
      <c r="AW148" s="13" t="s">
        <v>32</v>
      </c>
      <c r="AX148" s="13" t="s">
        <v>83</v>
      </c>
      <c r="AY148" s="160" t="s">
        <v>375</v>
      </c>
    </row>
    <row r="149" spans="2:65" s="1" customFormat="1" ht="24.2" customHeight="1" x14ac:dyDescent="0.2">
      <c r="B149" s="32"/>
      <c r="C149" s="138" t="s">
        <v>85</v>
      </c>
      <c r="D149" s="138" t="s">
        <v>377</v>
      </c>
      <c r="E149" s="139" t="s">
        <v>4617</v>
      </c>
      <c r="F149" s="140" t="s">
        <v>4618</v>
      </c>
      <c r="G149" s="141" t="s">
        <v>380</v>
      </c>
      <c r="H149" s="142">
        <v>0.5</v>
      </c>
      <c r="I149" s="143"/>
      <c r="J149" s="144">
        <f>ROUND(I149*H149,2)</f>
        <v>0</v>
      </c>
      <c r="K149" s="140" t="s">
        <v>381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0.25364999999999999</v>
      </c>
      <c r="R149" s="147">
        <f>Q149*H149</f>
        <v>0.12682499999999999</v>
      </c>
      <c r="S149" s="147">
        <v>0</v>
      </c>
      <c r="T149" s="148">
        <f>S149*H149</f>
        <v>0</v>
      </c>
      <c r="AR149" s="149" t="s">
        <v>382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382</v>
      </c>
      <c r="BM149" s="149" t="s">
        <v>6483</v>
      </c>
    </row>
    <row r="150" spans="2:65" s="14" customFormat="1" ht="11.25" x14ac:dyDescent="0.2">
      <c r="B150" s="166"/>
      <c r="D150" s="152" t="s">
        <v>384</v>
      </c>
      <c r="E150" s="167" t="s">
        <v>1</v>
      </c>
      <c r="F150" s="168" t="s">
        <v>6484</v>
      </c>
      <c r="H150" s="167" t="s">
        <v>1</v>
      </c>
      <c r="I150" s="169"/>
      <c r="L150" s="166"/>
      <c r="M150" s="170"/>
      <c r="T150" s="171"/>
      <c r="AT150" s="167" t="s">
        <v>384</v>
      </c>
      <c r="AU150" s="167" t="s">
        <v>85</v>
      </c>
      <c r="AV150" s="14" t="s">
        <v>83</v>
      </c>
      <c r="AW150" s="14" t="s">
        <v>32</v>
      </c>
      <c r="AX150" s="14" t="s">
        <v>76</v>
      </c>
      <c r="AY150" s="167" t="s">
        <v>375</v>
      </c>
    </row>
    <row r="151" spans="2:65" s="12" customFormat="1" ht="11.25" x14ac:dyDescent="0.2">
      <c r="B151" s="151"/>
      <c r="D151" s="152" t="s">
        <v>384</v>
      </c>
      <c r="E151" s="153" t="s">
        <v>1</v>
      </c>
      <c r="F151" s="154" t="s">
        <v>6485</v>
      </c>
      <c r="H151" s="155">
        <v>0.25</v>
      </c>
      <c r="I151" s="156"/>
      <c r="L151" s="151"/>
      <c r="M151" s="157"/>
      <c r="T151" s="158"/>
      <c r="AT151" s="153" t="s">
        <v>384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375</v>
      </c>
    </row>
    <row r="152" spans="2:65" s="12" customFormat="1" ht="11.25" x14ac:dyDescent="0.2">
      <c r="B152" s="151"/>
      <c r="D152" s="152" t="s">
        <v>384</v>
      </c>
      <c r="E152" s="153" t="s">
        <v>1</v>
      </c>
      <c r="F152" s="154" t="s">
        <v>6486</v>
      </c>
      <c r="H152" s="155">
        <v>0.125</v>
      </c>
      <c r="I152" s="156"/>
      <c r="L152" s="151"/>
      <c r="M152" s="157"/>
      <c r="T152" s="158"/>
      <c r="AT152" s="153" t="s">
        <v>384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375</v>
      </c>
    </row>
    <row r="153" spans="2:65" s="12" customFormat="1" ht="11.25" x14ac:dyDescent="0.2">
      <c r="B153" s="151"/>
      <c r="D153" s="152" t="s">
        <v>384</v>
      </c>
      <c r="E153" s="153" t="s">
        <v>1</v>
      </c>
      <c r="F153" s="154" t="s">
        <v>6487</v>
      </c>
      <c r="H153" s="155">
        <v>0.125</v>
      </c>
      <c r="I153" s="156"/>
      <c r="L153" s="151"/>
      <c r="M153" s="157"/>
      <c r="T153" s="158"/>
      <c r="AT153" s="153" t="s">
        <v>384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375</v>
      </c>
    </row>
    <row r="154" spans="2:65" s="13" customFormat="1" ht="11.25" x14ac:dyDescent="0.2">
      <c r="B154" s="159"/>
      <c r="D154" s="152" t="s">
        <v>384</v>
      </c>
      <c r="E154" s="160" t="s">
        <v>1</v>
      </c>
      <c r="F154" s="161" t="s">
        <v>387</v>
      </c>
      <c r="H154" s="162">
        <v>0.5</v>
      </c>
      <c r="I154" s="163"/>
      <c r="L154" s="159"/>
      <c r="M154" s="164"/>
      <c r="T154" s="165"/>
      <c r="AT154" s="160" t="s">
        <v>384</v>
      </c>
      <c r="AU154" s="160" t="s">
        <v>85</v>
      </c>
      <c r="AV154" s="13" t="s">
        <v>382</v>
      </c>
      <c r="AW154" s="13" t="s">
        <v>32</v>
      </c>
      <c r="AX154" s="13" t="s">
        <v>83</v>
      </c>
      <c r="AY154" s="160" t="s">
        <v>375</v>
      </c>
    </row>
    <row r="155" spans="2:65" s="11" customFormat="1" ht="22.9" customHeight="1" x14ac:dyDescent="0.2">
      <c r="B155" s="126"/>
      <c r="D155" s="127" t="s">
        <v>75</v>
      </c>
      <c r="E155" s="136" t="s">
        <v>382</v>
      </c>
      <c r="F155" s="136" t="s">
        <v>649</v>
      </c>
      <c r="I155" s="129"/>
      <c r="J155" s="137">
        <f>BK155</f>
        <v>0</v>
      </c>
      <c r="L155" s="126"/>
      <c r="M155" s="131"/>
      <c r="P155" s="132">
        <f>SUM(P156:P195)</f>
        <v>0</v>
      </c>
      <c r="R155" s="132">
        <f>SUM(R156:R195)</f>
        <v>3.4906117999999999</v>
      </c>
      <c r="T155" s="133">
        <f>SUM(T156:T195)</f>
        <v>0</v>
      </c>
      <c r="AR155" s="127" t="s">
        <v>83</v>
      </c>
      <c r="AT155" s="134" t="s">
        <v>75</v>
      </c>
      <c r="AU155" s="134" t="s">
        <v>83</v>
      </c>
      <c r="AY155" s="127" t="s">
        <v>375</v>
      </c>
      <c r="BK155" s="135">
        <f>SUM(BK156:BK195)</f>
        <v>0</v>
      </c>
    </row>
    <row r="156" spans="2:65" s="1" customFormat="1" ht="21.75" customHeight="1" x14ac:dyDescent="0.2">
      <c r="B156" s="32"/>
      <c r="C156" s="138" t="s">
        <v>93</v>
      </c>
      <c r="D156" s="138" t="s">
        <v>377</v>
      </c>
      <c r="E156" s="139" t="s">
        <v>6488</v>
      </c>
      <c r="F156" s="140" t="s">
        <v>6489</v>
      </c>
      <c r="G156" s="141" t="s">
        <v>532</v>
      </c>
      <c r="H156" s="142">
        <v>4</v>
      </c>
      <c r="I156" s="143"/>
      <c r="J156" s="144">
        <f>ROUND(I156*H156,2)</f>
        <v>0</v>
      </c>
      <c r="K156" s="140" t="s">
        <v>381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5.8999999999999997E-2</v>
      </c>
      <c r="R156" s="147">
        <f>Q156*H156</f>
        <v>0.23599999999999999</v>
      </c>
      <c r="S156" s="147">
        <v>0</v>
      </c>
      <c r="T156" s="148">
        <f>S156*H156</f>
        <v>0</v>
      </c>
      <c r="AR156" s="149" t="s">
        <v>382</v>
      </c>
      <c r="AT156" s="149" t="s">
        <v>377</v>
      </c>
      <c r="AU156" s="149" t="s">
        <v>85</v>
      </c>
      <c r="AY156" s="17" t="s">
        <v>375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382</v>
      </c>
      <c r="BM156" s="149" t="s">
        <v>6490</v>
      </c>
    </row>
    <row r="157" spans="2:65" s="12" customFormat="1" ht="11.25" x14ac:dyDescent="0.2">
      <c r="B157" s="151"/>
      <c r="D157" s="152" t="s">
        <v>384</v>
      </c>
      <c r="E157" s="153" t="s">
        <v>1</v>
      </c>
      <c r="F157" s="154" t="s">
        <v>6491</v>
      </c>
      <c r="H157" s="155">
        <v>4</v>
      </c>
      <c r="I157" s="156"/>
      <c r="L157" s="151"/>
      <c r="M157" s="157"/>
      <c r="T157" s="158"/>
      <c r="AT157" s="153" t="s">
        <v>384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375</v>
      </c>
    </row>
    <row r="158" spans="2:65" s="1" customFormat="1" ht="24.2" customHeight="1" x14ac:dyDescent="0.2">
      <c r="B158" s="32"/>
      <c r="C158" s="138" t="s">
        <v>382</v>
      </c>
      <c r="D158" s="138" t="s">
        <v>377</v>
      </c>
      <c r="E158" s="139" t="s">
        <v>6492</v>
      </c>
      <c r="F158" s="140" t="s">
        <v>6493</v>
      </c>
      <c r="G158" s="141" t="s">
        <v>421</v>
      </c>
      <c r="H158" s="142">
        <v>3.02</v>
      </c>
      <c r="I158" s="143"/>
      <c r="J158" s="144">
        <f>ROUND(I158*H158,2)</f>
        <v>0</v>
      </c>
      <c r="K158" s="140" t="s">
        <v>381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1.7090000000000001E-2</v>
      </c>
      <c r="R158" s="147">
        <f>Q158*H158</f>
        <v>5.1611800000000006E-2</v>
      </c>
      <c r="S158" s="147">
        <v>0</v>
      </c>
      <c r="T158" s="148">
        <f>S158*H158</f>
        <v>0</v>
      </c>
      <c r="AR158" s="149" t="s">
        <v>382</v>
      </c>
      <c r="AT158" s="149" t="s">
        <v>377</v>
      </c>
      <c r="AU158" s="149" t="s">
        <v>85</v>
      </c>
      <c r="AY158" s="17" t="s">
        <v>375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382</v>
      </c>
      <c r="BM158" s="149" t="s">
        <v>6494</v>
      </c>
    </row>
    <row r="159" spans="2:65" s="14" customFormat="1" ht="11.25" x14ac:dyDescent="0.2">
      <c r="B159" s="166"/>
      <c r="D159" s="152" t="s">
        <v>384</v>
      </c>
      <c r="E159" s="167" t="s">
        <v>1</v>
      </c>
      <c r="F159" s="168" t="s">
        <v>6495</v>
      </c>
      <c r="H159" s="167" t="s">
        <v>1</v>
      </c>
      <c r="I159" s="169"/>
      <c r="L159" s="166"/>
      <c r="M159" s="170"/>
      <c r="T159" s="171"/>
      <c r="AT159" s="167" t="s">
        <v>384</v>
      </c>
      <c r="AU159" s="167" t="s">
        <v>85</v>
      </c>
      <c r="AV159" s="14" t="s">
        <v>83</v>
      </c>
      <c r="AW159" s="14" t="s">
        <v>32</v>
      </c>
      <c r="AX159" s="14" t="s">
        <v>76</v>
      </c>
      <c r="AY159" s="167" t="s">
        <v>375</v>
      </c>
    </row>
    <row r="160" spans="2:65" s="12" customFormat="1" ht="11.25" x14ac:dyDescent="0.2">
      <c r="B160" s="151"/>
      <c r="D160" s="152" t="s">
        <v>384</v>
      </c>
      <c r="E160" s="153" t="s">
        <v>1</v>
      </c>
      <c r="F160" s="154" t="s">
        <v>6496</v>
      </c>
      <c r="H160" s="155">
        <v>0.127</v>
      </c>
      <c r="I160" s="156"/>
      <c r="L160" s="151"/>
      <c r="M160" s="157"/>
      <c r="T160" s="158"/>
      <c r="AT160" s="153" t="s">
        <v>384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375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6497</v>
      </c>
      <c r="H161" s="155">
        <v>1.2050000000000001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2" customFormat="1" ht="11.25" x14ac:dyDescent="0.2">
      <c r="B162" s="151"/>
      <c r="D162" s="152" t="s">
        <v>384</v>
      </c>
      <c r="E162" s="153" t="s">
        <v>1</v>
      </c>
      <c r="F162" s="154" t="s">
        <v>6498</v>
      </c>
      <c r="H162" s="155">
        <v>3.9E-2</v>
      </c>
      <c r="I162" s="156"/>
      <c r="L162" s="151"/>
      <c r="M162" s="157"/>
      <c r="T162" s="158"/>
      <c r="AT162" s="153" t="s">
        <v>384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375</v>
      </c>
    </row>
    <row r="163" spans="2:65" s="14" customFormat="1" ht="11.25" x14ac:dyDescent="0.2">
      <c r="B163" s="166"/>
      <c r="D163" s="152" t="s">
        <v>384</v>
      </c>
      <c r="E163" s="167" t="s">
        <v>1</v>
      </c>
      <c r="F163" s="168" t="s">
        <v>6499</v>
      </c>
      <c r="H163" s="167" t="s">
        <v>1</v>
      </c>
      <c r="I163" s="169"/>
      <c r="L163" s="166"/>
      <c r="M163" s="170"/>
      <c r="T163" s="171"/>
      <c r="AT163" s="167" t="s">
        <v>384</v>
      </c>
      <c r="AU163" s="167" t="s">
        <v>85</v>
      </c>
      <c r="AV163" s="14" t="s">
        <v>83</v>
      </c>
      <c r="AW163" s="14" t="s">
        <v>32</v>
      </c>
      <c r="AX163" s="14" t="s">
        <v>76</v>
      </c>
      <c r="AY163" s="167" t="s">
        <v>375</v>
      </c>
    </row>
    <row r="164" spans="2:65" s="12" customFormat="1" ht="11.25" x14ac:dyDescent="0.2">
      <c r="B164" s="151"/>
      <c r="D164" s="152" t="s">
        <v>384</v>
      </c>
      <c r="E164" s="153" t="s">
        <v>1</v>
      </c>
      <c r="F164" s="154" t="s">
        <v>6500</v>
      </c>
      <c r="H164" s="155">
        <v>6.6000000000000003E-2</v>
      </c>
      <c r="I164" s="156"/>
      <c r="L164" s="151"/>
      <c r="M164" s="157"/>
      <c r="T164" s="158"/>
      <c r="AT164" s="153" t="s">
        <v>384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375</v>
      </c>
    </row>
    <row r="165" spans="2:65" s="12" customFormat="1" ht="11.25" x14ac:dyDescent="0.2">
      <c r="B165" s="151"/>
      <c r="D165" s="152" t="s">
        <v>384</v>
      </c>
      <c r="E165" s="153" t="s">
        <v>1</v>
      </c>
      <c r="F165" s="154" t="s">
        <v>6501</v>
      </c>
      <c r="H165" s="155">
        <v>0.61299999999999999</v>
      </c>
      <c r="I165" s="156"/>
      <c r="L165" s="151"/>
      <c r="M165" s="157"/>
      <c r="T165" s="158"/>
      <c r="AT165" s="153" t="s">
        <v>384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375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6502</v>
      </c>
      <c r="H166" s="155">
        <v>0.02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4" customFormat="1" ht="11.25" x14ac:dyDescent="0.2">
      <c r="B167" s="166"/>
      <c r="D167" s="152" t="s">
        <v>384</v>
      </c>
      <c r="E167" s="167" t="s">
        <v>1</v>
      </c>
      <c r="F167" s="168" t="s">
        <v>6503</v>
      </c>
      <c r="H167" s="167" t="s">
        <v>1</v>
      </c>
      <c r="I167" s="169"/>
      <c r="L167" s="166"/>
      <c r="M167" s="170"/>
      <c r="T167" s="171"/>
      <c r="AT167" s="167" t="s">
        <v>384</v>
      </c>
      <c r="AU167" s="167" t="s">
        <v>85</v>
      </c>
      <c r="AV167" s="14" t="s">
        <v>83</v>
      </c>
      <c r="AW167" s="14" t="s">
        <v>32</v>
      </c>
      <c r="AX167" s="14" t="s">
        <v>76</v>
      </c>
      <c r="AY167" s="167" t="s">
        <v>375</v>
      </c>
    </row>
    <row r="168" spans="2:65" s="12" customFormat="1" ht="11.25" x14ac:dyDescent="0.2">
      <c r="B168" s="151"/>
      <c r="D168" s="152" t="s">
        <v>384</v>
      </c>
      <c r="E168" s="153" t="s">
        <v>1</v>
      </c>
      <c r="F168" s="154" t="s">
        <v>6504</v>
      </c>
      <c r="H168" s="155">
        <v>0.115</v>
      </c>
      <c r="I168" s="156"/>
      <c r="L168" s="151"/>
      <c r="M168" s="157"/>
      <c r="T168" s="158"/>
      <c r="AT168" s="153" t="s">
        <v>384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375</v>
      </c>
    </row>
    <row r="169" spans="2:65" s="12" customFormat="1" ht="11.25" x14ac:dyDescent="0.2">
      <c r="B169" s="151"/>
      <c r="D169" s="152" t="s">
        <v>384</v>
      </c>
      <c r="E169" s="153" t="s">
        <v>1</v>
      </c>
      <c r="F169" s="154" t="s">
        <v>6505</v>
      </c>
      <c r="H169" s="155">
        <v>0.79600000000000004</v>
      </c>
      <c r="I169" s="156"/>
      <c r="L169" s="151"/>
      <c r="M169" s="157"/>
      <c r="T169" s="158"/>
      <c r="AT169" s="153" t="s">
        <v>384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375</v>
      </c>
    </row>
    <row r="170" spans="2:65" s="12" customFormat="1" ht="11.25" x14ac:dyDescent="0.2">
      <c r="B170" s="151"/>
      <c r="D170" s="152" t="s">
        <v>384</v>
      </c>
      <c r="E170" s="153" t="s">
        <v>1</v>
      </c>
      <c r="F170" s="154" t="s">
        <v>6506</v>
      </c>
      <c r="H170" s="155">
        <v>3.9E-2</v>
      </c>
      <c r="I170" s="156"/>
      <c r="L170" s="151"/>
      <c r="M170" s="157"/>
      <c r="T170" s="158"/>
      <c r="AT170" s="153" t="s">
        <v>384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375</v>
      </c>
    </row>
    <row r="171" spans="2:65" s="13" customFormat="1" ht="11.25" x14ac:dyDescent="0.2">
      <c r="B171" s="159"/>
      <c r="D171" s="152" t="s">
        <v>384</v>
      </c>
      <c r="E171" s="160" t="s">
        <v>1</v>
      </c>
      <c r="F171" s="161" t="s">
        <v>387</v>
      </c>
      <c r="H171" s="162">
        <v>3.02</v>
      </c>
      <c r="I171" s="163"/>
      <c r="L171" s="159"/>
      <c r="M171" s="164"/>
      <c r="T171" s="165"/>
      <c r="AT171" s="160" t="s">
        <v>384</v>
      </c>
      <c r="AU171" s="160" t="s">
        <v>85</v>
      </c>
      <c r="AV171" s="13" t="s">
        <v>382</v>
      </c>
      <c r="AW171" s="13" t="s">
        <v>32</v>
      </c>
      <c r="AX171" s="13" t="s">
        <v>83</v>
      </c>
      <c r="AY171" s="160" t="s">
        <v>375</v>
      </c>
    </row>
    <row r="172" spans="2:65" s="1" customFormat="1" ht="16.5" customHeight="1" x14ac:dyDescent="0.2">
      <c r="B172" s="32"/>
      <c r="C172" s="179" t="s">
        <v>404</v>
      </c>
      <c r="D172" s="179" t="s">
        <v>657</v>
      </c>
      <c r="E172" s="180" t="s">
        <v>6507</v>
      </c>
      <c r="F172" s="181" t="s">
        <v>6508</v>
      </c>
      <c r="G172" s="182" t="s">
        <v>421</v>
      </c>
      <c r="H172" s="183">
        <v>2.7970000000000002</v>
      </c>
      <c r="I172" s="184"/>
      <c r="J172" s="185">
        <f>ROUND(I172*H172,2)</f>
        <v>0</v>
      </c>
      <c r="K172" s="181" t="s">
        <v>381</v>
      </c>
      <c r="L172" s="186"/>
      <c r="M172" s="187" t="s">
        <v>1</v>
      </c>
      <c r="N172" s="188" t="s">
        <v>41</v>
      </c>
      <c r="P172" s="147">
        <f>O172*H172</f>
        <v>0</v>
      </c>
      <c r="Q172" s="147">
        <v>1</v>
      </c>
      <c r="R172" s="147">
        <f>Q172*H172</f>
        <v>2.7970000000000002</v>
      </c>
      <c r="S172" s="147">
        <v>0</v>
      </c>
      <c r="T172" s="148">
        <f>S172*H172</f>
        <v>0</v>
      </c>
      <c r="AR172" s="149" t="s">
        <v>424</v>
      </c>
      <c r="AT172" s="149" t="s">
        <v>657</v>
      </c>
      <c r="AU172" s="149" t="s">
        <v>85</v>
      </c>
      <c r="AY172" s="17" t="s">
        <v>375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382</v>
      </c>
      <c r="BM172" s="149" t="s">
        <v>6509</v>
      </c>
    </row>
    <row r="173" spans="2:65" s="14" customFormat="1" ht="11.25" x14ac:dyDescent="0.2">
      <c r="B173" s="166"/>
      <c r="D173" s="152" t="s">
        <v>384</v>
      </c>
      <c r="E173" s="167" t="s">
        <v>1</v>
      </c>
      <c r="F173" s="168" t="s">
        <v>6495</v>
      </c>
      <c r="H173" s="167" t="s">
        <v>1</v>
      </c>
      <c r="I173" s="169"/>
      <c r="L173" s="166"/>
      <c r="M173" s="170"/>
      <c r="T173" s="171"/>
      <c r="AT173" s="167" t="s">
        <v>384</v>
      </c>
      <c r="AU173" s="167" t="s">
        <v>85</v>
      </c>
      <c r="AV173" s="14" t="s">
        <v>83</v>
      </c>
      <c r="AW173" s="14" t="s">
        <v>32</v>
      </c>
      <c r="AX173" s="14" t="s">
        <v>76</v>
      </c>
      <c r="AY173" s="167" t="s">
        <v>375</v>
      </c>
    </row>
    <row r="174" spans="2:65" s="12" customFormat="1" ht="11.25" x14ac:dyDescent="0.2">
      <c r="B174" s="151"/>
      <c r="D174" s="152" t="s">
        <v>384</v>
      </c>
      <c r="E174" s="153" t="s">
        <v>1</v>
      </c>
      <c r="F174" s="154" t="s">
        <v>6510</v>
      </c>
      <c r="H174" s="155">
        <v>1.29</v>
      </c>
      <c r="I174" s="156"/>
      <c r="L174" s="151"/>
      <c r="M174" s="157"/>
      <c r="T174" s="158"/>
      <c r="AT174" s="153" t="s">
        <v>384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375</v>
      </c>
    </row>
    <row r="175" spans="2:65" s="14" customFormat="1" ht="11.25" x14ac:dyDescent="0.2">
      <c r="B175" s="166"/>
      <c r="D175" s="152" t="s">
        <v>384</v>
      </c>
      <c r="E175" s="167" t="s">
        <v>1</v>
      </c>
      <c r="F175" s="168" t="s">
        <v>6499</v>
      </c>
      <c r="H175" s="167" t="s">
        <v>1</v>
      </c>
      <c r="I175" s="169"/>
      <c r="L175" s="166"/>
      <c r="M175" s="170"/>
      <c r="T175" s="171"/>
      <c r="AT175" s="167" t="s">
        <v>384</v>
      </c>
      <c r="AU175" s="167" t="s">
        <v>85</v>
      </c>
      <c r="AV175" s="14" t="s">
        <v>83</v>
      </c>
      <c r="AW175" s="14" t="s">
        <v>32</v>
      </c>
      <c r="AX175" s="14" t="s">
        <v>76</v>
      </c>
      <c r="AY175" s="167" t="s">
        <v>375</v>
      </c>
    </row>
    <row r="176" spans="2:65" s="12" customFormat="1" ht="11.25" x14ac:dyDescent="0.2">
      <c r="B176" s="151"/>
      <c r="D176" s="152" t="s">
        <v>384</v>
      </c>
      <c r="E176" s="153" t="s">
        <v>1</v>
      </c>
      <c r="F176" s="154" t="s">
        <v>6511</v>
      </c>
      <c r="H176" s="155">
        <v>0.65600000000000003</v>
      </c>
      <c r="I176" s="156"/>
      <c r="L176" s="151"/>
      <c r="M176" s="157"/>
      <c r="T176" s="158"/>
      <c r="AT176" s="153" t="s">
        <v>384</v>
      </c>
      <c r="AU176" s="153" t="s">
        <v>85</v>
      </c>
      <c r="AV176" s="12" t="s">
        <v>85</v>
      </c>
      <c r="AW176" s="12" t="s">
        <v>32</v>
      </c>
      <c r="AX176" s="12" t="s">
        <v>76</v>
      </c>
      <c r="AY176" s="153" t="s">
        <v>375</v>
      </c>
    </row>
    <row r="177" spans="2:65" s="14" customFormat="1" ht="11.25" x14ac:dyDescent="0.2">
      <c r="B177" s="166"/>
      <c r="D177" s="152" t="s">
        <v>384</v>
      </c>
      <c r="E177" s="167" t="s">
        <v>1</v>
      </c>
      <c r="F177" s="168" t="s">
        <v>6503</v>
      </c>
      <c r="H177" s="167" t="s">
        <v>1</v>
      </c>
      <c r="I177" s="169"/>
      <c r="L177" s="166"/>
      <c r="M177" s="170"/>
      <c r="T177" s="171"/>
      <c r="AT177" s="167" t="s">
        <v>384</v>
      </c>
      <c r="AU177" s="167" t="s">
        <v>85</v>
      </c>
      <c r="AV177" s="14" t="s">
        <v>83</v>
      </c>
      <c r="AW177" s="14" t="s">
        <v>32</v>
      </c>
      <c r="AX177" s="14" t="s">
        <v>76</v>
      </c>
      <c r="AY177" s="167" t="s">
        <v>375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6512</v>
      </c>
      <c r="H178" s="155">
        <v>0.85099999999999998</v>
      </c>
      <c r="I178" s="156"/>
      <c r="L178" s="151"/>
      <c r="M178" s="157"/>
      <c r="T178" s="158"/>
      <c r="AT178" s="153" t="s">
        <v>384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3" customFormat="1" ht="11.25" x14ac:dyDescent="0.2">
      <c r="B179" s="159"/>
      <c r="D179" s="152" t="s">
        <v>384</v>
      </c>
      <c r="E179" s="160" t="s">
        <v>1</v>
      </c>
      <c r="F179" s="161" t="s">
        <v>387</v>
      </c>
      <c r="H179" s="162">
        <v>2.7970000000000002</v>
      </c>
      <c r="I179" s="163"/>
      <c r="L179" s="159"/>
      <c r="M179" s="164"/>
      <c r="T179" s="165"/>
      <c r="AT179" s="160" t="s">
        <v>384</v>
      </c>
      <c r="AU179" s="160" t="s">
        <v>85</v>
      </c>
      <c r="AV179" s="13" t="s">
        <v>382</v>
      </c>
      <c r="AW179" s="13" t="s">
        <v>32</v>
      </c>
      <c r="AX179" s="13" t="s">
        <v>83</v>
      </c>
      <c r="AY179" s="160" t="s">
        <v>375</v>
      </c>
    </row>
    <row r="180" spans="2:65" s="1" customFormat="1" ht="16.5" customHeight="1" x14ac:dyDescent="0.2">
      <c r="B180" s="32"/>
      <c r="C180" s="179" t="s">
        <v>413</v>
      </c>
      <c r="D180" s="179" t="s">
        <v>657</v>
      </c>
      <c r="E180" s="180" t="s">
        <v>6513</v>
      </c>
      <c r="F180" s="181" t="s">
        <v>6514</v>
      </c>
      <c r="G180" s="182" t="s">
        <v>421</v>
      </c>
      <c r="H180" s="183">
        <v>0.308</v>
      </c>
      <c r="I180" s="184"/>
      <c r="J180" s="185">
        <f>ROUND(I180*H180,2)</f>
        <v>0</v>
      </c>
      <c r="K180" s="181" t="s">
        <v>381</v>
      </c>
      <c r="L180" s="186"/>
      <c r="M180" s="187" t="s">
        <v>1</v>
      </c>
      <c r="N180" s="188" t="s">
        <v>41</v>
      </c>
      <c r="P180" s="147">
        <f>O180*H180</f>
        <v>0</v>
      </c>
      <c r="Q180" s="147">
        <v>1</v>
      </c>
      <c r="R180" s="147">
        <f>Q180*H180</f>
        <v>0.308</v>
      </c>
      <c r="S180" s="147">
        <v>0</v>
      </c>
      <c r="T180" s="148">
        <f>S180*H180</f>
        <v>0</v>
      </c>
      <c r="AR180" s="149" t="s">
        <v>424</v>
      </c>
      <c r="AT180" s="149" t="s">
        <v>657</v>
      </c>
      <c r="AU180" s="149" t="s">
        <v>85</v>
      </c>
      <c r="AY180" s="17" t="s">
        <v>375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382</v>
      </c>
      <c r="BM180" s="149" t="s">
        <v>6515</v>
      </c>
    </row>
    <row r="181" spans="2:65" s="14" customFormat="1" ht="11.25" x14ac:dyDescent="0.2">
      <c r="B181" s="166"/>
      <c r="D181" s="152" t="s">
        <v>384</v>
      </c>
      <c r="E181" s="167" t="s">
        <v>1</v>
      </c>
      <c r="F181" s="168" t="s">
        <v>6495</v>
      </c>
      <c r="H181" s="167" t="s">
        <v>1</v>
      </c>
      <c r="I181" s="169"/>
      <c r="L181" s="166"/>
      <c r="M181" s="170"/>
      <c r="T181" s="171"/>
      <c r="AT181" s="167" t="s">
        <v>384</v>
      </c>
      <c r="AU181" s="167" t="s">
        <v>85</v>
      </c>
      <c r="AV181" s="14" t="s">
        <v>83</v>
      </c>
      <c r="AW181" s="14" t="s">
        <v>32</v>
      </c>
      <c r="AX181" s="14" t="s">
        <v>76</v>
      </c>
      <c r="AY181" s="167" t="s">
        <v>375</v>
      </c>
    </row>
    <row r="182" spans="2:65" s="12" customFormat="1" ht="11.25" x14ac:dyDescent="0.2">
      <c r="B182" s="151"/>
      <c r="D182" s="152" t="s">
        <v>384</v>
      </c>
      <c r="E182" s="153" t="s">
        <v>1</v>
      </c>
      <c r="F182" s="154" t="s">
        <v>6496</v>
      </c>
      <c r="H182" s="155">
        <v>0.127</v>
      </c>
      <c r="I182" s="156"/>
      <c r="L182" s="151"/>
      <c r="M182" s="157"/>
      <c r="T182" s="158"/>
      <c r="AT182" s="153" t="s">
        <v>384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375</v>
      </c>
    </row>
    <row r="183" spans="2:65" s="14" customFormat="1" ht="11.25" x14ac:dyDescent="0.2">
      <c r="B183" s="166"/>
      <c r="D183" s="152" t="s">
        <v>384</v>
      </c>
      <c r="E183" s="167" t="s">
        <v>1</v>
      </c>
      <c r="F183" s="168" t="s">
        <v>6499</v>
      </c>
      <c r="H183" s="167" t="s">
        <v>1</v>
      </c>
      <c r="I183" s="169"/>
      <c r="L183" s="166"/>
      <c r="M183" s="170"/>
      <c r="T183" s="171"/>
      <c r="AT183" s="167" t="s">
        <v>384</v>
      </c>
      <c r="AU183" s="167" t="s">
        <v>85</v>
      </c>
      <c r="AV183" s="14" t="s">
        <v>83</v>
      </c>
      <c r="AW183" s="14" t="s">
        <v>32</v>
      </c>
      <c r="AX183" s="14" t="s">
        <v>76</v>
      </c>
      <c r="AY183" s="167" t="s">
        <v>375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6500</v>
      </c>
      <c r="H184" s="155">
        <v>6.6000000000000003E-2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375</v>
      </c>
    </row>
    <row r="185" spans="2:65" s="14" customFormat="1" ht="11.25" x14ac:dyDescent="0.2">
      <c r="B185" s="166"/>
      <c r="D185" s="152" t="s">
        <v>384</v>
      </c>
      <c r="E185" s="167" t="s">
        <v>1</v>
      </c>
      <c r="F185" s="168" t="s">
        <v>6503</v>
      </c>
      <c r="H185" s="167" t="s">
        <v>1</v>
      </c>
      <c r="I185" s="169"/>
      <c r="L185" s="166"/>
      <c r="M185" s="170"/>
      <c r="T185" s="171"/>
      <c r="AT185" s="167" t="s">
        <v>384</v>
      </c>
      <c r="AU185" s="167" t="s">
        <v>85</v>
      </c>
      <c r="AV185" s="14" t="s">
        <v>83</v>
      </c>
      <c r="AW185" s="14" t="s">
        <v>32</v>
      </c>
      <c r="AX185" s="14" t="s">
        <v>76</v>
      </c>
      <c r="AY185" s="167" t="s">
        <v>375</v>
      </c>
    </row>
    <row r="186" spans="2:65" s="12" customFormat="1" ht="11.25" x14ac:dyDescent="0.2">
      <c r="B186" s="151"/>
      <c r="D186" s="152" t="s">
        <v>384</v>
      </c>
      <c r="E186" s="153" t="s">
        <v>1</v>
      </c>
      <c r="F186" s="154" t="s">
        <v>6504</v>
      </c>
      <c r="H186" s="155">
        <v>0.115</v>
      </c>
      <c r="I186" s="156"/>
      <c r="L186" s="151"/>
      <c r="M186" s="157"/>
      <c r="T186" s="158"/>
      <c r="AT186" s="153" t="s">
        <v>384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375</v>
      </c>
    </row>
    <row r="187" spans="2:65" s="13" customFormat="1" ht="11.25" x14ac:dyDescent="0.2">
      <c r="B187" s="159"/>
      <c r="D187" s="152" t="s">
        <v>384</v>
      </c>
      <c r="E187" s="160" t="s">
        <v>1</v>
      </c>
      <c r="F187" s="161" t="s">
        <v>387</v>
      </c>
      <c r="H187" s="162">
        <v>0.308</v>
      </c>
      <c r="I187" s="163"/>
      <c r="L187" s="159"/>
      <c r="M187" s="164"/>
      <c r="T187" s="165"/>
      <c r="AT187" s="160" t="s">
        <v>384</v>
      </c>
      <c r="AU187" s="160" t="s">
        <v>85</v>
      </c>
      <c r="AV187" s="13" t="s">
        <v>382</v>
      </c>
      <c r="AW187" s="13" t="s">
        <v>32</v>
      </c>
      <c r="AX187" s="13" t="s">
        <v>83</v>
      </c>
      <c r="AY187" s="160" t="s">
        <v>375</v>
      </c>
    </row>
    <row r="188" spans="2:65" s="1" customFormat="1" ht="16.5" customHeight="1" x14ac:dyDescent="0.2">
      <c r="B188" s="32"/>
      <c r="C188" s="179" t="s">
        <v>418</v>
      </c>
      <c r="D188" s="179" t="s">
        <v>657</v>
      </c>
      <c r="E188" s="180" t="s">
        <v>6516</v>
      </c>
      <c r="F188" s="181" t="s">
        <v>6517</v>
      </c>
      <c r="G188" s="182" t="s">
        <v>421</v>
      </c>
      <c r="H188" s="183">
        <v>9.8000000000000004E-2</v>
      </c>
      <c r="I188" s="184"/>
      <c r="J188" s="185">
        <f>ROUND(I188*H188,2)</f>
        <v>0</v>
      </c>
      <c r="K188" s="181" t="s">
        <v>381</v>
      </c>
      <c r="L188" s="186"/>
      <c r="M188" s="187" t="s">
        <v>1</v>
      </c>
      <c r="N188" s="188" t="s">
        <v>41</v>
      </c>
      <c r="P188" s="147">
        <f>O188*H188</f>
        <v>0</v>
      </c>
      <c r="Q188" s="147">
        <v>1</v>
      </c>
      <c r="R188" s="147">
        <f>Q188*H188</f>
        <v>9.8000000000000004E-2</v>
      </c>
      <c r="S188" s="147">
        <v>0</v>
      </c>
      <c r="T188" s="148">
        <f>S188*H188</f>
        <v>0</v>
      </c>
      <c r="AR188" s="149" t="s">
        <v>424</v>
      </c>
      <c r="AT188" s="149" t="s">
        <v>657</v>
      </c>
      <c r="AU188" s="149" t="s">
        <v>85</v>
      </c>
      <c r="AY188" s="17" t="s">
        <v>375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382</v>
      </c>
      <c r="BM188" s="149" t="s">
        <v>6518</v>
      </c>
    </row>
    <row r="189" spans="2:65" s="14" customFormat="1" ht="11.25" x14ac:dyDescent="0.2">
      <c r="B189" s="166"/>
      <c r="D189" s="152" t="s">
        <v>384</v>
      </c>
      <c r="E189" s="167" t="s">
        <v>1</v>
      </c>
      <c r="F189" s="168" t="s">
        <v>6495</v>
      </c>
      <c r="H189" s="167" t="s">
        <v>1</v>
      </c>
      <c r="I189" s="169"/>
      <c r="L189" s="166"/>
      <c r="M189" s="170"/>
      <c r="T189" s="171"/>
      <c r="AT189" s="167" t="s">
        <v>384</v>
      </c>
      <c r="AU189" s="167" t="s">
        <v>85</v>
      </c>
      <c r="AV189" s="14" t="s">
        <v>83</v>
      </c>
      <c r="AW189" s="14" t="s">
        <v>32</v>
      </c>
      <c r="AX189" s="14" t="s">
        <v>76</v>
      </c>
      <c r="AY189" s="167" t="s">
        <v>375</v>
      </c>
    </row>
    <row r="190" spans="2:65" s="12" customFormat="1" ht="11.25" x14ac:dyDescent="0.2">
      <c r="B190" s="151"/>
      <c r="D190" s="152" t="s">
        <v>384</v>
      </c>
      <c r="E190" s="153" t="s">
        <v>1</v>
      </c>
      <c r="F190" s="154" t="s">
        <v>6498</v>
      </c>
      <c r="H190" s="155">
        <v>3.9E-2</v>
      </c>
      <c r="I190" s="156"/>
      <c r="L190" s="151"/>
      <c r="M190" s="157"/>
      <c r="T190" s="158"/>
      <c r="AT190" s="153" t="s">
        <v>384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375</v>
      </c>
    </row>
    <row r="191" spans="2:65" s="14" customFormat="1" ht="11.25" x14ac:dyDescent="0.2">
      <c r="B191" s="166"/>
      <c r="D191" s="152" t="s">
        <v>384</v>
      </c>
      <c r="E191" s="167" t="s">
        <v>1</v>
      </c>
      <c r="F191" s="168" t="s">
        <v>6499</v>
      </c>
      <c r="H191" s="167" t="s">
        <v>1</v>
      </c>
      <c r="I191" s="169"/>
      <c r="L191" s="166"/>
      <c r="M191" s="170"/>
      <c r="T191" s="171"/>
      <c r="AT191" s="167" t="s">
        <v>384</v>
      </c>
      <c r="AU191" s="167" t="s">
        <v>85</v>
      </c>
      <c r="AV191" s="14" t="s">
        <v>83</v>
      </c>
      <c r="AW191" s="14" t="s">
        <v>32</v>
      </c>
      <c r="AX191" s="14" t="s">
        <v>76</v>
      </c>
      <c r="AY191" s="167" t="s">
        <v>375</v>
      </c>
    </row>
    <row r="192" spans="2:65" s="12" customFormat="1" ht="11.25" x14ac:dyDescent="0.2">
      <c r="B192" s="151"/>
      <c r="D192" s="152" t="s">
        <v>384</v>
      </c>
      <c r="E192" s="153" t="s">
        <v>1</v>
      </c>
      <c r="F192" s="154" t="s">
        <v>6502</v>
      </c>
      <c r="H192" s="155">
        <v>0.02</v>
      </c>
      <c r="I192" s="156"/>
      <c r="L192" s="151"/>
      <c r="M192" s="157"/>
      <c r="T192" s="158"/>
      <c r="AT192" s="153" t="s">
        <v>384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375</v>
      </c>
    </row>
    <row r="193" spans="2:65" s="14" customFormat="1" ht="11.25" x14ac:dyDescent="0.2">
      <c r="B193" s="166"/>
      <c r="D193" s="152" t="s">
        <v>384</v>
      </c>
      <c r="E193" s="167" t="s">
        <v>1</v>
      </c>
      <c r="F193" s="168" t="s">
        <v>6503</v>
      </c>
      <c r="H193" s="167" t="s">
        <v>1</v>
      </c>
      <c r="I193" s="169"/>
      <c r="L193" s="166"/>
      <c r="M193" s="170"/>
      <c r="T193" s="171"/>
      <c r="AT193" s="167" t="s">
        <v>384</v>
      </c>
      <c r="AU193" s="167" t="s">
        <v>85</v>
      </c>
      <c r="AV193" s="14" t="s">
        <v>83</v>
      </c>
      <c r="AW193" s="14" t="s">
        <v>32</v>
      </c>
      <c r="AX193" s="14" t="s">
        <v>76</v>
      </c>
      <c r="AY193" s="167" t="s">
        <v>375</v>
      </c>
    </row>
    <row r="194" spans="2:65" s="12" customFormat="1" ht="11.25" x14ac:dyDescent="0.2">
      <c r="B194" s="151"/>
      <c r="D194" s="152" t="s">
        <v>384</v>
      </c>
      <c r="E194" s="153" t="s">
        <v>1</v>
      </c>
      <c r="F194" s="154" t="s">
        <v>6506</v>
      </c>
      <c r="H194" s="155">
        <v>3.9E-2</v>
      </c>
      <c r="I194" s="156"/>
      <c r="L194" s="151"/>
      <c r="M194" s="157"/>
      <c r="T194" s="158"/>
      <c r="AT194" s="153" t="s">
        <v>384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375</v>
      </c>
    </row>
    <row r="195" spans="2:65" s="13" customFormat="1" ht="11.25" x14ac:dyDescent="0.2">
      <c r="B195" s="159"/>
      <c r="D195" s="152" t="s">
        <v>384</v>
      </c>
      <c r="E195" s="160" t="s">
        <v>1</v>
      </c>
      <c r="F195" s="161" t="s">
        <v>387</v>
      </c>
      <c r="H195" s="162">
        <v>9.8000000000000004E-2</v>
      </c>
      <c r="I195" s="163"/>
      <c r="L195" s="159"/>
      <c r="M195" s="164"/>
      <c r="T195" s="165"/>
      <c r="AT195" s="160" t="s">
        <v>384</v>
      </c>
      <c r="AU195" s="160" t="s">
        <v>85</v>
      </c>
      <c r="AV195" s="13" t="s">
        <v>382</v>
      </c>
      <c r="AW195" s="13" t="s">
        <v>32</v>
      </c>
      <c r="AX195" s="13" t="s">
        <v>83</v>
      </c>
      <c r="AY195" s="160" t="s">
        <v>375</v>
      </c>
    </row>
    <row r="196" spans="2:65" s="11" customFormat="1" ht="22.9" customHeight="1" x14ac:dyDescent="0.2">
      <c r="B196" s="126"/>
      <c r="D196" s="127" t="s">
        <v>75</v>
      </c>
      <c r="E196" s="136" t="s">
        <v>413</v>
      </c>
      <c r="F196" s="136" t="s">
        <v>826</v>
      </c>
      <c r="I196" s="129"/>
      <c r="J196" s="137">
        <f>BK196</f>
        <v>0</v>
      </c>
      <c r="L196" s="126"/>
      <c r="M196" s="131"/>
      <c r="P196" s="132">
        <f>SUM(P197:P280)</f>
        <v>0</v>
      </c>
      <c r="R196" s="132">
        <f>SUM(R197:R280)</f>
        <v>3.1767554500000004</v>
      </c>
      <c r="T196" s="133">
        <f>SUM(T197:T280)</f>
        <v>0</v>
      </c>
      <c r="AR196" s="127" t="s">
        <v>83</v>
      </c>
      <c r="AT196" s="134" t="s">
        <v>75</v>
      </c>
      <c r="AU196" s="134" t="s">
        <v>83</v>
      </c>
      <c r="AY196" s="127" t="s">
        <v>375</v>
      </c>
      <c r="BK196" s="135">
        <f>SUM(BK197:BK280)</f>
        <v>0</v>
      </c>
    </row>
    <row r="197" spans="2:65" s="1" customFormat="1" ht="24.2" customHeight="1" x14ac:dyDescent="0.2">
      <c r="B197" s="32"/>
      <c r="C197" s="138" t="s">
        <v>424</v>
      </c>
      <c r="D197" s="138" t="s">
        <v>377</v>
      </c>
      <c r="E197" s="139" t="s">
        <v>4688</v>
      </c>
      <c r="F197" s="140" t="s">
        <v>4689</v>
      </c>
      <c r="G197" s="141" t="s">
        <v>380</v>
      </c>
      <c r="H197" s="142">
        <v>104.675</v>
      </c>
      <c r="I197" s="143"/>
      <c r="J197" s="144">
        <f>ROUND(I197*H197,2)</f>
        <v>0</v>
      </c>
      <c r="K197" s="140" t="s">
        <v>381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1.7000000000000001E-2</v>
      </c>
      <c r="R197" s="147">
        <f>Q197*H197</f>
        <v>1.7794750000000001</v>
      </c>
      <c r="S197" s="147">
        <v>0</v>
      </c>
      <c r="T197" s="148">
        <f>S197*H197</f>
        <v>0</v>
      </c>
      <c r="AR197" s="149" t="s">
        <v>382</v>
      </c>
      <c r="AT197" s="149" t="s">
        <v>377</v>
      </c>
      <c r="AU197" s="149" t="s">
        <v>85</v>
      </c>
      <c r="AY197" s="17" t="s">
        <v>375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382</v>
      </c>
      <c r="BM197" s="149" t="s">
        <v>6519</v>
      </c>
    </row>
    <row r="198" spans="2:65" s="14" customFormat="1" ht="11.25" x14ac:dyDescent="0.2">
      <c r="B198" s="166"/>
      <c r="D198" s="152" t="s">
        <v>384</v>
      </c>
      <c r="E198" s="167" t="s">
        <v>1</v>
      </c>
      <c r="F198" s="168" t="s">
        <v>6520</v>
      </c>
      <c r="H198" s="167" t="s">
        <v>1</v>
      </c>
      <c r="I198" s="169"/>
      <c r="L198" s="166"/>
      <c r="M198" s="170"/>
      <c r="T198" s="171"/>
      <c r="AT198" s="167" t="s">
        <v>384</v>
      </c>
      <c r="AU198" s="167" t="s">
        <v>85</v>
      </c>
      <c r="AV198" s="14" t="s">
        <v>83</v>
      </c>
      <c r="AW198" s="14" t="s">
        <v>32</v>
      </c>
      <c r="AX198" s="14" t="s">
        <v>76</v>
      </c>
      <c r="AY198" s="167" t="s">
        <v>375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6521</v>
      </c>
      <c r="H199" s="155">
        <v>30.492000000000001</v>
      </c>
      <c r="I199" s="156"/>
      <c r="L199" s="151"/>
      <c r="M199" s="157"/>
      <c r="T199" s="158"/>
      <c r="AT199" s="153" t="s">
        <v>384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2" customFormat="1" ht="22.5" x14ac:dyDescent="0.2">
      <c r="B200" s="151"/>
      <c r="D200" s="152" t="s">
        <v>384</v>
      </c>
      <c r="E200" s="153" t="s">
        <v>1</v>
      </c>
      <c r="F200" s="154" t="s">
        <v>6522</v>
      </c>
      <c r="H200" s="155">
        <v>45.058999999999997</v>
      </c>
      <c r="I200" s="156"/>
      <c r="L200" s="151"/>
      <c r="M200" s="157"/>
      <c r="T200" s="158"/>
      <c r="AT200" s="153" t="s">
        <v>384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2" customFormat="1" ht="11.25" x14ac:dyDescent="0.2">
      <c r="B201" s="151"/>
      <c r="D201" s="152" t="s">
        <v>384</v>
      </c>
      <c r="E201" s="153" t="s">
        <v>1</v>
      </c>
      <c r="F201" s="154" t="s">
        <v>6523</v>
      </c>
      <c r="H201" s="155">
        <v>59.183999999999997</v>
      </c>
      <c r="I201" s="156"/>
      <c r="L201" s="151"/>
      <c r="M201" s="157"/>
      <c r="T201" s="158"/>
      <c r="AT201" s="153" t="s">
        <v>384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375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6524</v>
      </c>
      <c r="H202" s="155">
        <v>10.744</v>
      </c>
      <c r="I202" s="156"/>
      <c r="L202" s="151"/>
      <c r="M202" s="157"/>
      <c r="T202" s="158"/>
      <c r="AT202" s="153" t="s">
        <v>384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2" customFormat="1" ht="11.25" x14ac:dyDescent="0.2">
      <c r="B203" s="151"/>
      <c r="D203" s="152" t="s">
        <v>384</v>
      </c>
      <c r="E203" s="153" t="s">
        <v>1</v>
      </c>
      <c r="F203" s="154" t="s">
        <v>6525</v>
      </c>
      <c r="H203" s="155">
        <v>57.783999999999999</v>
      </c>
      <c r="I203" s="156"/>
      <c r="L203" s="151"/>
      <c r="M203" s="157"/>
      <c r="T203" s="158"/>
      <c r="AT203" s="153" t="s">
        <v>384</v>
      </c>
      <c r="AU203" s="153" t="s">
        <v>85</v>
      </c>
      <c r="AV203" s="12" t="s">
        <v>85</v>
      </c>
      <c r="AW203" s="12" t="s">
        <v>32</v>
      </c>
      <c r="AX203" s="12" t="s">
        <v>76</v>
      </c>
      <c r="AY203" s="153" t="s">
        <v>375</v>
      </c>
    </row>
    <row r="204" spans="2:65" s="12" customFormat="1" ht="11.25" x14ac:dyDescent="0.2">
      <c r="B204" s="151"/>
      <c r="D204" s="152" t="s">
        <v>384</v>
      </c>
      <c r="E204" s="153" t="s">
        <v>1</v>
      </c>
      <c r="F204" s="154" t="s">
        <v>6526</v>
      </c>
      <c r="H204" s="155">
        <v>48.426000000000002</v>
      </c>
      <c r="I204" s="156"/>
      <c r="L204" s="151"/>
      <c r="M204" s="157"/>
      <c r="T204" s="158"/>
      <c r="AT204" s="153" t="s">
        <v>384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375</v>
      </c>
    </row>
    <row r="205" spans="2:65" s="12" customFormat="1" ht="11.25" x14ac:dyDescent="0.2">
      <c r="B205" s="151"/>
      <c r="D205" s="152" t="s">
        <v>384</v>
      </c>
      <c r="E205" s="153" t="s">
        <v>1</v>
      </c>
      <c r="F205" s="154" t="s">
        <v>6527</v>
      </c>
      <c r="H205" s="155">
        <v>69.524000000000001</v>
      </c>
      <c r="I205" s="156"/>
      <c r="L205" s="151"/>
      <c r="M205" s="157"/>
      <c r="T205" s="158"/>
      <c r="AT205" s="153" t="s">
        <v>384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375</v>
      </c>
    </row>
    <row r="206" spans="2:65" s="14" customFormat="1" ht="11.25" x14ac:dyDescent="0.2">
      <c r="B206" s="166"/>
      <c r="D206" s="152" t="s">
        <v>384</v>
      </c>
      <c r="E206" s="167" t="s">
        <v>1</v>
      </c>
      <c r="F206" s="168" t="s">
        <v>6528</v>
      </c>
      <c r="H206" s="167" t="s">
        <v>1</v>
      </c>
      <c r="I206" s="169"/>
      <c r="L206" s="166"/>
      <c r="M206" s="170"/>
      <c r="T206" s="171"/>
      <c r="AT206" s="167" t="s">
        <v>384</v>
      </c>
      <c r="AU206" s="167" t="s">
        <v>85</v>
      </c>
      <c r="AV206" s="14" t="s">
        <v>83</v>
      </c>
      <c r="AW206" s="14" t="s">
        <v>32</v>
      </c>
      <c r="AX206" s="14" t="s">
        <v>76</v>
      </c>
      <c r="AY206" s="167" t="s">
        <v>375</v>
      </c>
    </row>
    <row r="207" spans="2:65" s="12" customFormat="1" ht="11.25" x14ac:dyDescent="0.2">
      <c r="B207" s="151"/>
      <c r="D207" s="152" t="s">
        <v>384</v>
      </c>
      <c r="E207" s="153" t="s">
        <v>1</v>
      </c>
      <c r="F207" s="154" t="s">
        <v>6529</v>
      </c>
      <c r="H207" s="155">
        <v>27.704999999999998</v>
      </c>
      <c r="I207" s="156"/>
      <c r="L207" s="151"/>
      <c r="M207" s="157"/>
      <c r="T207" s="158"/>
      <c r="AT207" s="153" t="s">
        <v>384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375</v>
      </c>
    </row>
    <row r="208" spans="2:65" s="15" customFormat="1" ht="11.25" x14ac:dyDescent="0.2">
      <c r="B208" s="172"/>
      <c r="D208" s="152" t="s">
        <v>384</v>
      </c>
      <c r="E208" s="173" t="s">
        <v>1</v>
      </c>
      <c r="F208" s="174" t="s">
        <v>526</v>
      </c>
      <c r="H208" s="175">
        <v>348.91800000000001</v>
      </c>
      <c r="I208" s="176"/>
      <c r="L208" s="172"/>
      <c r="M208" s="177"/>
      <c r="T208" s="178"/>
      <c r="AT208" s="173" t="s">
        <v>384</v>
      </c>
      <c r="AU208" s="173" t="s">
        <v>85</v>
      </c>
      <c r="AV208" s="15" t="s">
        <v>93</v>
      </c>
      <c r="AW208" s="15" t="s">
        <v>32</v>
      </c>
      <c r="AX208" s="15" t="s">
        <v>76</v>
      </c>
      <c r="AY208" s="173" t="s">
        <v>375</v>
      </c>
    </row>
    <row r="209" spans="2:65" s="12" customFormat="1" ht="11.25" x14ac:dyDescent="0.2">
      <c r="B209" s="151"/>
      <c r="D209" s="152" t="s">
        <v>384</v>
      </c>
      <c r="E209" s="153" t="s">
        <v>1</v>
      </c>
      <c r="F209" s="154" t="s">
        <v>6530</v>
      </c>
      <c r="H209" s="155">
        <v>104.675</v>
      </c>
      <c r="I209" s="156"/>
      <c r="L209" s="151"/>
      <c r="M209" s="157"/>
      <c r="T209" s="158"/>
      <c r="AT209" s="153" t="s">
        <v>384</v>
      </c>
      <c r="AU209" s="153" t="s">
        <v>85</v>
      </c>
      <c r="AV209" s="12" t="s">
        <v>85</v>
      </c>
      <c r="AW209" s="12" t="s">
        <v>32</v>
      </c>
      <c r="AX209" s="12" t="s">
        <v>83</v>
      </c>
      <c r="AY209" s="153" t="s">
        <v>375</v>
      </c>
    </row>
    <row r="210" spans="2:65" s="1" customFormat="1" ht="37.9" customHeight="1" x14ac:dyDescent="0.2">
      <c r="B210" s="32"/>
      <c r="C210" s="138" t="s">
        <v>428</v>
      </c>
      <c r="D210" s="138" t="s">
        <v>377</v>
      </c>
      <c r="E210" s="139" t="s">
        <v>926</v>
      </c>
      <c r="F210" s="140" t="s">
        <v>4048</v>
      </c>
      <c r="G210" s="141" t="s">
        <v>380</v>
      </c>
      <c r="H210" s="142">
        <v>13.584</v>
      </c>
      <c r="I210" s="143"/>
      <c r="J210" s="144">
        <f>ROUND(I210*H210,2)</f>
        <v>0</v>
      </c>
      <c r="K210" s="140" t="s">
        <v>381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8.6E-3</v>
      </c>
      <c r="R210" s="147">
        <f>Q210*H210</f>
        <v>0.11682239999999999</v>
      </c>
      <c r="S210" s="147">
        <v>0</v>
      </c>
      <c r="T210" s="148">
        <f>S210*H210</f>
        <v>0</v>
      </c>
      <c r="AR210" s="149" t="s">
        <v>382</v>
      </c>
      <c r="AT210" s="149" t="s">
        <v>377</v>
      </c>
      <c r="AU210" s="149" t="s">
        <v>85</v>
      </c>
      <c r="AY210" s="17" t="s">
        <v>375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382</v>
      </c>
      <c r="BM210" s="149" t="s">
        <v>6531</v>
      </c>
    </row>
    <row r="211" spans="2:65" s="14" customFormat="1" ht="11.25" x14ac:dyDescent="0.2">
      <c r="B211" s="166"/>
      <c r="D211" s="152" t="s">
        <v>384</v>
      </c>
      <c r="E211" s="167" t="s">
        <v>1</v>
      </c>
      <c r="F211" s="168" t="s">
        <v>6532</v>
      </c>
      <c r="H211" s="167" t="s">
        <v>1</v>
      </c>
      <c r="I211" s="169"/>
      <c r="L211" s="166"/>
      <c r="M211" s="170"/>
      <c r="T211" s="171"/>
      <c r="AT211" s="167" t="s">
        <v>384</v>
      </c>
      <c r="AU211" s="167" t="s">
        <v>85</v>
      </c>
      <c r="AV211" s="14" t="s">
        <v>83</v>
      </c>
      <c r="AW211" s="14" t="s">
        <v>32</v>
      </c>
      <c r="AX211" s="14" t="s">
        <v>76</v>
      </c>
      <c r="AY211" s="167" t="s">
        <v>375</v>
      </c>
    </row>
    <row r="212" spans="2:65" s="14" customFormat="1" ht="11.25" x14ac:dyDescent="0.2">
      <c r="B212" s="166"/>
      <c r="D212" s="152" t="s">
        <v>384</v>
      </c>
      <c r="E212" s="167" t="s">
        <v>1</v>
      </c>
      <c r="F212" s="168" t="s">
        <v>4707</v>
      </c>
      <c r="H212" s="167" t="s">
        <v>1</v>
      </c>
      <c r="I212" s="169"/>
      <c r="L212" s="166"/>
      <c r="M212" s="170"/>
      <c r="T212" s="171"/>
      <c r="AT212" s="167" t="s">
        <v>384</v>
      </c>
      <c r="AU212" s="167" t="s">
        <v>85</v>
      </c>
      <c r="AV212" s="14" t="s">
        <v>83</v>
      </c>
      <c r="AW212" s="14" t="s">
        <v>32</v>
      </c>
      <c r="AX212" s="14" t="s">
        <v>76</v>
      </c>
      <c r="AY212" s="167" t="s">
        <v>375</v>
      </c>
    </row>
    <row r="213" spans="2:65" s="12" customFormat="1" ht="11.25" x14ac:dyDescent="0.2">
      <c r="B213" s="151"/>
      <c r="D213" s="152" t="s">
        <v>384</v>
      </c>
      <c r="E213" s="153" t="s">
        <v>1</v>
      </c>
      <c r="F213" s="154" t="s">
        <v>6533</v>
      </c>
      <c r="H213" s="155">
        <v>5.383</v>
      </c>
      <c r="I213" s="156"/>
      <c r="L213" s="151"/>
      <c r="M213" s="157"/>
      <c r="T213" s="158"/>
      <c r="AT213" s="153" t="s">
        <v>384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375</v>
      </c>
    </row>
    <row r="214" spans="2:65" s="14" customFormat="1" ht="11.25" x14ac:dyDescent="0.2">
      <c r="B214" s="166"/>
      <c r="D214" s="152" t="s">
        <v>384</v>
      </c>
      <c r="E214" s="167" t="s">
        <v>1</v>
      </c>
      <c r="F214" s="168" t="s">
        <v>4724</v>
      </c>
      <c r="H214" s="167" t="s">
        <v>1</v>
      </c>
      <c r="I214" s="169"/>
      <c r="L214" s="166"/>
      <c r="M214" s="170"/>
      <c r="T214" s="171"/>
      <c r="AT214" s="167" t="s">
        <v>384</v>
      </c>
      <c r="AU214" s="167" t="s">
        <v>85</v>
      </c>
      <c r="AV214" s="14" t="s">
        <v>83</v>
      </c>
      <c r="AW214" s="14" t="s">
        <v>32</v>
      </c>
      <c r="AX214" s="14" t="s">
        <v>76</v>
      </c>
      <c r="AY214" s="167" t="s">
        <v>375</v>
      </c>
    </row>
    <row r="215" spans="2:65" s="12" customFormat="1" ht="11.25" x14ac:dyDescent="0.2">
      <c r="B215" s="151"/>
      <c r="D215" s="152" t="s">
        <v>384</v>
      </c>
      <c r="E215" s="153" t="s">
        <v>1</v>
      </c>
      <c r="F215" s="154" t="s">
        <v>6534</v>
      </c>
      <c r="H215" s="155">
        <v>8.2010000000000005</v>
      </c>
      <c r="I215" s="156"/>
      <c r="L215" s="151"/>
      <c r="M215" s="157"/>
      <c r="T215" s="158"/>
      <c r="AT215" s="153" t="s">
        <v>384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375</v>
      </c>
    </row>
    <row r="216" spans="2:65" s="13" customFormat="1" ht="11.25" x14ac:dyDescent="0.2">
      <c r="B216" s="159"/>
      <c r="D216" s="152" t="s">
        <v>384</v>
      </c>
      <c r="E216" s="160" t="s">
        <v>217</v>
      </c>
      <c r="F216" s="161" t="s">
        <v>387</v>
      </c>
      <c r="H216" s="162">
        <v>13.584</v>
      </c>
      <c r="I216" s="163"/>
      <c r="L216" s="159"/>
      <c r="M216" s="164"/>
      <c r="T216" s="165"/>
      <c r="AT216" s="160" t="s">
        <v>384</v>
      </c>
      <c r="AU216" s="160" t="s">
        <v>85</v>
      </c>
      <c r="AV216" s="13" t="s">
        <v>382</v>
      </c>
      <c r="AW216" s="13" t="s">
        <v>32</v>
      </c>
      <c r="AX216" s="13" t="s">
        <v>83</v>
      </c>
      <c r="AY216" s="160" t="s">
        <v>375</v>
      </c>
    </row>
    <row r="217" spans="2:65" s="1" customFormat="1" ht="16.5" customHeight="1" x14ac:dyDescent="0.2">
      <c r="B217" s="32"/>
      <c r="C217" s="179" t="s">
        <v>435</v>
      </c>
      <c r="D217" s="179" t="s">
        <v>657</v>
      </c>
      <c r="E217" s="180" t="s">
        <v>939</v>
      </c>
      <c r="F217" s="181" t="s">
        <v>940</v>
      </c>
      <c r="G217" s="182" t="s">
        <v>380</v>
      </c>
      <c r="H217" s="183">
        <v>13.856</v>
      </c>
      <c r="I217" s="184"/>
      <c r="J217" s="185">
        <f>ROUND(I217*H217,2)</f>
        <v>0</v>
      </c>
      <c r="K217" s="181" t="s">
        <v>381</v>
      </c>
      <c r="L217" s="186"/>
      <c r="M217" s="187" t="s">
        <v>1</v>
      </c>
      <c r="N217" s="188" t="s">
        <v>41</v>
      </c>
      <c r="P217" s="147">
        <f>O217*H217</f>
        <v>0</v>
      </c>
      <c r="Q217" s="147">
        <v>3.6800000000000001E-3</v>
      </c>
      <c r="R217" s="147">
        <f>Q217*H217</f>
        <v>5.099008E-2</v>
      </c>
      <c r="S217" s="147">
        <v>0</v>
      </c>
      <c r="T217" s="148">
        <f>S217*H217</f>
        <v>0</v>
      </c>
      <c r="AR217" s="149" t="s">
        <v>424</v>
      </c>
      <c r="AT217" s="149" t="s">
        <v>657</v>
      </c>
      <c r="AU217" s="149" t="s">
        <v>85</v>
      </c>
      <c r="AY217" s="17" t="s">
        <v>375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382</v>
      </c>
      <c r="BM217" s="149" t="s">
        <v>6535</v>
      </c>
    </row>
    <row r="218" spans="2:65" s="12" customFormat="1" ht="11.25" x14ac:dyDescent="0.2">
      <c r="B218" s="151"/>
      <c r="D218" s="152" t="s">
        <v>384</v>
      </c>
      <c r="F218" s="154" t="s">
        <v>6536</v>
      </c>
      <c r="H218" s="155">
        <v>13.856</v>
      </c>
      <c r="I218" s="156"/>
      <c r="L218" s="151"/>
      <c r="M218" s="157"/>
      <c r="T218" s="158"/>
      <c r="AT218" s="153" t="s">
        <v>384</v>
      </c>
      <c r="AU218" s="153" t="s">
        <v>85</v>
      </c>
      <c r="AV218" s="12" t="s">
        <v>85</v>
      </c>
      <c r="AW218" s="12" t="s">
        <v>4</v>
      </c>
      <c r="AX218" s="12" t="s">
        <v>83</v>
      </c>
      <c r="AY218" s="153" t="s">
        <v>375</v>
      </c>
    </row>
    <row r="219" spans="2:65" s="1" customFormat="1" ht="37.9" customHeight="1" x14ac:dyDescent="0.2">
      <c r="B219" s="32"/>
      <c r="C219" s="138" t="s">
        <v>451</v>
      </c>
      <c r="D219" s="138" t="s">
        <v>377</v>
      </c>
      <c r="E219" s="139" t="s">
        <v>4730</v>
      </c>
      <c r="F219" s="140" t="s">
        <v>4731</v>
      </c>
      <c r="G219" s="141" t="s">
        <v>641</v>
      </c>
      <c r="H219" s="142">
        <v>14.4</v>
      </c>
      <c r="I219" s="143"/>
      <c r="J219" s="144">
        <f>ROUND(I219*H219,2)</f>
        <v>0</v>
      </c>
      <c r="K219" s="140" t="s">
        <v>381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3.3899999999999998E-3</v>
      </c>
      <c r="R219" s="147">
        <f>Q219*H219</f>
        <v>4.8815999999999998E-2</v>
      </c>
      <c r="S219" s="147">
        <v>0</v>
      </c>
      <c r="T219" s="148">
        <f>S219*H219</f>
        <v>0</v>
      </c>
      <c r="AR219" s="149" t="s">
        <v>382</v>
      </c>
      <c r="AT219" s="149" t="s">
        <v>377</v>
      </c>
      <c r="AU219" s="149" t="s">
        <v>85</v>
      </c>
      <c r="AY219" s="17" t="s">
        <v>375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382</v>
      </c>
      <c r="BM219" s="149" t="s">
        <v>6537</v>
      </c>
    </row>
    <row r="220" spans="2:65" s="14" customFormat="1" ht="11.25" x14ac:dyDescent="0.2">
      <c r="B220" s="166"/>
      <c r="D220" s="152" t="s">
        <v>384</v>
      </c>
      <c r="E220" s="167" t="s">
        <v>1</v>
      </c>
      <c r="F220" s="168" t="s">
        <v>4733</v>
      </c>
      <c r="H220" s="167" t="s">
        <v>1</v>
      </c>
      <c r="I220" s="169"/>
      <c r="L220" s="166"/>
      <c r="M220" s="170"/>
      <c r="T220" s="171"/>
      <c r="AT220" s="167" t="s">
        <v>384</v>
      </c>
      <c r="AU220" s="167" t="s">
        <v>85</v>
      </c>
      <c r="AV220" s="14" t="s">
        <v>83</v>
      </c>
      <c r="AW220" s="14" t="s">
        <v>32</v>
      </c>
      <c r="AX220" s="14" t="s">
        <v>76</v>
      </c>
      <c r="AY220" s="167" t="s">
        <v>375</v>
      </c>
    </row>
    <row r="221" spans="2:65" s="14" customFormat="1" ht="11.25" x14ac:dyDescent="0.2">
      <c r="B221" s="166"/>
      <c r="D221" s="152" t="s">
        <v>384</v>
      </c>
      <c r="E221" s="167" t="s">
        <v>1</v>
      </c>
      <c r="F221" s="168" t="s">
        <v>6538</v>
      </c>
      <c r="H221" s="167" t="s">
        <v>1</v>
      </c>
      <c r="I221" s="169"/>
      <c r="L221" s="166"/>
      <c r="M221" s="170"/>
      <c r="T221" s="171"/>
      <c r="AT221" s="167" t="s">
        <v>384</v>
      </c>
      <c r="AU221" s="167" t="s">
        <v>85</v>
      </c>
      <c r="AV221" s="14" t="s">
        <v>83</v>
      </c>
      <c r="AW221" s="14" t="s">
        <v>32</v>
      </c>
      <c r="AX221" s="14" t="s">
        <v>76</v>
      </c>
      <c r="AY221" s="167" t="s">
        <v>375</v>
      </c>
    </row>
    <row r="222" spans="2:65" s="12" customFormat="1" ht="11.25" x14ac:dyDescent="0.2">
      <c r="B222" s="151"/>
      <c r="D222" s="152" t="s">
        <v>384</v>
      </c>
      <c r="E222" s="153" t="s">
        <v>1</v>
      </c>
      <c r="F222" s="154" t="s">
        <v>6539</v>
      </c>
      <c r="H222" s="155">
        <v>14.4</v>
      </c>
      <c r="I222" s="156"/>
      <c r="L222" s="151"/>
      <c r="M222" s="157"/>
      <c r="T222" s="158"/>
      <c r="AT222" s="153" t="s">
        <v>384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375</v>
      </c>
    </row>
    <row r="223" spans="2:65" s="13" customFormat="1" ht="11.25" x14ac:dyDescent="0.2">
      <c r="B223" s="159"/>
      <c r="D223" s="152" t="s">
        <v>384</v>
      </c>
      <c r="E223" s="160" t="s">
        <v>4374</v>
      </c>
      <c r="F223" s="161" t="s">
        <v>387</v>
      </c>
      <c r="H223" s="162">
        <v>14.4</v>
      </c>
      <c r="I223" s="163"/>
      <c r="L223" s="159"/>
      <c r="M223" s="164"/>
      <c r="T223" s="165"/>
      <c r="AT223" s="160" t="s">
        <v>384</v>
      </c>
      <c r="AU223" s="160" t="s">
        <v>85</v>
      </c>
      <c r="AV223" s="13" t="s">
        <v>382</v>
      </c>
      <c r="AW223" s="13" t="s">
        <v>32</v>
      </c>
      <c r="AX223" s="13" t="s">
        <v>83</v>
      </c>
      <c r="AY223" s="160" t="s">
        <v>375</v>
      </c>
    </row>
    <row r="224" spans="2:65" s="1" customFormat="1" ht="16.5" customHeight="1" x14ac:dyDescent="0.2">
      <c r="B224" s="32"/>
      <c r="C224" s="179" t="s">
        <v>463</v>
      </c>
      <c r="D224" s="179" t="s">
        <v>657</v>
      </c>
      <c r="E224" s="180" t="s">
        <v>4744</v>
      </c>
      <c r="F224" s="181" t="s">
        <v>4745</v>
      </c>
      <c r="G224" s="182" t="s">
        <v>380</v>
      </c>
      <c r="H224" s="183">
        <v>2.8050000000000002</v>
      </c>
      <c r="I224" s="184"/>
      <c r="J224" s="185">
        <f>ROUND(I224*H224,2)</f>
        <v>0</v>
      </c>
      <c r="K224" s="181" t="s">
        <v>381</v>
      </c>
      <c r="L224" s="186"/>
      <c r="M224" s="187" t="s">
        <v>1</v>
      </c>
      <c r="N224" s="188" t="s">
        <v>41</v>
      </c>
      <c r="P224" s="147">
        <f>O224*H224</f>
        <v>0</v>
      </c>
      <c r="Q224" s="147">
        <v>9.2000000000000003E-4</v>
      </c>
      <c r="R224" s="147">
        <f>Q224*H224</f>
        <v>2.5806000000000002E-3</v>
      </c>
      <c r="S224" s="147">
        <v>0</v>
      </c>
      <c r="T224" s="148">
        <f>S224*H224</f>
        <v>0</v>
      </c>
      <c r="AR224" s="149" t="s">
        <v>424</v>
      </c>
      <c r="AT224" s="149" t="s">
        <v>657</v>
      </c>
      <c r="AU224" s="149" t="s">
        <v>85</v>
      </c>
      <c r="AY224" s="17" t="s">
        <v>375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382</v>
      </c>
      <c r="BM224" s="149" t="s">
        <v>6540</v>
      </c>
    </row>
    <row r="225" spans="2:65" s="14" customFormat="1" ht="11.25" x14ac:dyDescent="0.2">
      <c r="B225" s="166"/>
      <c r="D225" s="152" t="s">
        <v>384</v>
      </c>
      <c r="E225" s="167" t="s">
        <v>1</v>
      </c>
      <c r="F225" s="168" t="s">
        <v>4747</v>
      </c>
      <c r="H225" s="167" t="s">
        <v>1</v>
      </c>
      <c r="I225" s="169"/>
      <c r="L225" s="166"/>
      <c r="M225" s="170"/>
      <c r="T225" s="171"/>
      <c r="AT225" s="167" t="s">
        <v>384</v>
      </c>
      <c r="AU225" s="167" t="s">
        <v>85</v>
      </c>
      <c r="AV225" s="14" t="s">
        <v>83</v>
      </c>
      <c r="AW225" s="14" t="s">
        <v>32</v>
      </c>
      <c r="AX225" s="14" t="s">
        <v>76</v>
      </c>
      <c r="AY225" s="167" t="s">
        <v>375</v>
      </c>
    </row>
    <row r="226" spans="2:65" s="14" customFormat="1" ht="11.25" x14ac:dyDescent="0.2">
      <c r="B226" s="166"/>
      <c r="D226" s="152" t="s">
        <v>384</v>
      </c>
      <c r="E226" s="167" t="s">
        <v>1</v>
      </c>
      <c r="F226" s="168" t="s">
        <v>6541</v>
      </c>
      <c r="H226" s="167" t="s">
        <v>1</v>
      </c>
      <c r="I226" s="169"/>
      <c r="L226" s="166"/>
      <c r="M226" s="170"/>
      <c r="T226" s="171"/>
      <c r="AT226" s="167" t="s">
        <v>384</v>
      </c>
      <c r="AU226" s="167" t="s">
        <v>85</v>
      </c>
      <c r="AV226" s="14" t="s">
        <v>83</v>
      </c>
      <c r="AW226" s="14" t="s">
        <v>32</v>
      </c>
      <c r="AX226" s="14" t="s">
        <v>76</v>
      </c>
      <c r="AY226" s="167" t="s">
        <v>375</v>
      </c>
    </row>
    <row r="227" spans="2:65" s="12" customFormat="1" ht="11.25" x14ac:dyDescent="0.2">
      <c r="B227" s="151"/>
      <c r="D227" s="152" t="s">
        <v>384</v>
      </c>
      <c r="E227" s="153" t="s">
        <v>1</v>
      </c>
      <c r="F227" s="154" t="s">
        <v>6542</v>
      </c>
      <c r="H227" s="155">
        <v>2.5499999999999998</v>
      </c>
      <c r="I227" s="156"/>
      <c r="L227" s="151"/>
      <c r="M227" s="157"/>
      <c r="T227" s="158"/>
      <c r="AT227" s="153" t="s">
        <v>384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375</v>
      </c>
    </row>
    <row r="228" spans="2:65" s="13" customFormat="1" ht="11.25" x14ac:dyDescent="0.2">
      <c r="B228" s="159"/>
      <c r="D228" s="152" t="s">
        <v>384</v>
      </c>
      <c r="E228" s="160" t="s">
        <v>1</v>
      </c>
      <c r="F228" s="161" t="s">
        <v>387</v>
      </c>
      <c r="H228" s="162">
        <v>2.5499999999999998</v>
      </c>
      <c r="I228" s="163"/>
      <c r="L228" s="159"/>
      <c r="M228" s="164"/>
      <c r="T228" s="165"/>
      <c r="AT228" s="160" t="s">
        <v>384</v>
      </c>
      <c r="AU228" s="160" t="s">
        <v>85</v>
      </c>
      <c r="AV228" s="13" t="s">
        <v>382</v>
      </c>
      <c r="AW228" s="13" t="s">
        <v>32</v>
      </c>
      <c r="AX228" s="13" t="s">
        <v>83</v>
      </c>
      <c r="AY228" s="160" t="s">
        <v>375</v>
      </c>
    </row>
    <row r="229" spans="2:65" s="12" customFormat="1" ht="11.25" x14ac:dyDescent="0.2">
      <c r="B229" s="151"/>
      <c r="D229" s="152" t="s">
        <v>384</v>
      </c>
      <c r="F229" s="154" t="s">
        <v>6543</v>
      </c>
      <c r="H229" s="155">
        <v>2.8050000000000002</v>
      </c>
      <c r="I229" s="156"/>
      <c r="L229" s="151"/>
      <c r="M229" s="157"/>
      <c r="T229" s="158"/>
      <c r="AT229" s="153" t="s">
        <v>384</v>
      </c>
      <c r="AU229" s="153" t="s">
        <v>85</v>
      </c>
      <c r="AV229" s="12" t="s">
        <v>85</v>
      </c>
      <c r="AW229" s="12" t="s">
        <v>4</v>
      </c>
      <c r="AX229" s="12" t="s">
        <v>83</v>
      </c>
      <c r="AY229" s="153" t="s">
        <v>375</v>
      </c>
    </row>
    <row r="230" spans="2:65" s="1" customFormat="1" ht="16.5" customHeight="1" x14ac:dyDescent="0.2">
      <c r="B230" s="32"/>
      <c r="C230" s="138" t="s">
        <v>473</v>
      </c>
      <c r="D230" s="138" t="s">
        <v>377</v>
      </c>
      <c r="E230" s="139" t="s">
        <v>953</v>
      </c>
      <c r="F230" s="140" t="s">
        <v>954</v>
      </c>
      <c r="G230" s="141" t="s">
        <v>641</v>
      </c>
      <c r="H230" s="142">
        <v>32.901000000000003</v>
      </c>
      <c r="I230" s="143"/>
      <c r="J230" s="144">
        <f>ROUND(I230*H230,2)</f>
        <v>0</v>
      </c>
      <c r="K230" s="140" t="s">
        <v>381</v>
      </c>
      <c r="L230" s="32"/>
      <c r="M230" s="145" t="s">
        <v>1</v>
      </c>
      <c r="N230" s="146" t="s">
        <v>41</v>
      </c>
      <c r="P230" s="147">
        <f>O230*H230</f>
        <v>0</v>
      </c>
      <c r="Q230" s="147">
        <v>0</v>
      </c>
      <c r="R230" s="147">
        <f>Q230*H230</f>
        <v>0</v>
      </c>
      <c r="S230" s="147">
        <v>0</v>
      </c>
      <c r="T230" s="148">
        <f>S230*H230</f>
        <v>0</v>
      </c>
      <c r="AR230" s="149" t="s">
        <v>382</v>
      </c>
      <c r="AT230" s="149" t="s">
        <v>377</v>
      </c>
      <c r="AU230" s="149" t="s">
        <v>85</v>
      </c>
      <c r="AY230" s="17" t="s">
        <v>375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382</v>
      </c>
      <c r="BM230" s="149" t="s">
        <v>6544</v>
      </c>
    </row>
    <row r="231" spans="2:65" s="12" customFormat="1" ht="11.25" x14ac:dyDescent="0.2">
      <c r="B231" s="151"/>
      <c r="D231" s="152" t="s">
        <v>384</v>
      </c>
      <c r="E231" s="153" t="s">
        <v>1</v>
      </c>
      <c r="F231" s="154" t="s">
        <v>6545</v>
      </c>
      <c r="H231" s="155">
        <v>15.12</v>
      </c>
      <c r="I231" s="156"/>
      <c r="L231" s="151"/>
      <c r="M231" s="157"/>
      <c r="T231" s="158"/>
      <c r="AT231" s="153" t="s">
        <v>384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375</v>
      </c>
    </row>
    <row r="232" spans="2:65" s="12" customFormat="1" ht="11.25" x14ac:dyDescent="0.2">
      <c r="B232" s="151"/>
      <c r="D232" s="152" t="s">
        <v>384</v>
      </c>
      <c r="E232" s="153" t="s">
        <v>1</v>
      </c>
      <c r="F232" s="154" t="s">
        <v>6546</v>
      </c>
      <c r="H232" s="155">
        <v>17.780999999999999</v>
      </c>
      <c r="I232" s="156"/>
      <c r="L232" s="151"/>
      <c r="M232" s="157"/>
      <c r="T232" s="158"/>
      <c r="AT232" s="153" t="s">
        <v>384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375</v>
      </c>
    </row>
    <row r="233" spans="2:65" s="13" customFormat="1" ht="11.25" x14ac:dyDescent="0.2">
      <c r="B233" s="159"/>
      <c r="D233" s="152" t="s">
        <v>384</v>
      </c>
      <c r="E233" s="160" t="s">
        <v>1</v>
      </c>
      <c r="F233" s="161" t="s">
        <v>387</v>
      </c>
      <c r="H233" s="162">
        <v>32.901000000000003</v>
      </c>
      <c r="I233" s="163"/>
      <c r="L233" s="159"/>
      <c r="M233" s="164"/>
      <c r="T233" s="165"/>
      <c r="AT233" s="160" t="s">
        <v>384</v>
      </c>
      <c r="AU233" s="160" t="s">
        <v>85</v>
      </c>
      <c r="AV233" s="13" t="s">
        <v>382</v>
      </c>
      <c r="AW233" s="13" t="s">
        <v>32</v>
      </c>
      <c r="AX233" s="13" t="s">
        <v>83</v>
      </c>
      <c r="AY233" s="160" t="s">
        <v>375</v>
      </c>
    </row>
    <row r="234" spans="2:65" s="1" customFormat="1" ht="24.2" customHeight="1" x14ac:dyDescent="0.2">
      <c r="B234" s="32"/>
      <c r="C234" s="179" t="s">
        <v>8</v>
      </c>
      <c r="D234" s="179" t="s">
        <v>657</v>
      </c>
      <c r="E234" s="180" t="s">
        <v>971</v>
      </c>
      <c r="F234" s="181" t="s">
        <v>972</v>
      </c>
      <c r="G234" s="182" t="s">
        <v>641</v>
      </c>
      <c r="H234" s="183">
        <v>15.12</v>
      </c>
      <c r="I234" s="184"/>
      <c r="J234" s="185">
        <f>ROUND(I234*H234,2)</f>
        <v>0</v>
      </c>
      <c r="K234" s="181" t="s">
        <v>381</v>
      </c>
      <c r="L234" s="186"/>
      <c r="M234" s="187" t="s">
        <v>1</v>
      </c>
      <c r="N234" s="188" t="s">
        <v>41</v>
      </c>
      <c r="P234" s="147">
        <f>O234*H234</f>
        <v>0</v>
      </c>
      <c r="Q234" s="147">
        <v>4.0000000000000003E-5</v>
      </c>
      <c r="R234" s="147">
        <f>Q234*H234</f>
        <v>6.0480000000000006E-4</v>
      </c>
      <c r="S234" s="147">
        <v>0</v>
      </c>
      <c r="T234" s="148">
        <f>S234*H234</f>
        <v>0</v>
      </c>
      <c r="AR234" s="149" t="s">
        <v>424</v>
      </c>
      <c r="AT234" s="149" t="s">
        <v>657</v>
      </c>
      <c r="AU234" s="149" t="s">
        <v>85</v>
      </c>
      <c r="AY234" s="17" t="s">
        <v>375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382</v>
      </c>
      <c r="BM234" s="149" t="s">
        <v>6547</v>
      </c>
    </row>
    <row r="235" spans="2:65" s="12" customFormat="1" ht="11.25" x14ac:dyDescent="0.2">
      <c r="B235" s="151"/>
      <c r="D235" s="152" t="s">
        <v>384</v>
      </c>
      <c r="E235" s="153" t="s">
        <v>1</v>
      </c>
      <c r="F235" s="154" t="s">
        <v>6539</v>
      </c>
      <c r="H235" s="155">
        <v>14.4</v>
      </c>
      <c r="I235" s="156"/>
      <c r="L235" s="151"/>
      <c r="M235" s="157"/>
      <c r="T235" s="158"/>
      <c r="AT235" s="153" t="s">
        <v>384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375</v>
      </c>
    </row>
    <row r="236" spans="2:65" s="13" customFormat="1" ht="11.25" x14ac:dyDescent="0.2">
      <c r="B236" s="159"/>
      <c r="D236" s="152" t="s">
        <v>384</v>
      </c>
      <c r="E236" s="160" t="s">
        <v>1</v>
      </c>
      <c r="F236" s="161" t="s">
        <v>387</v>
      </c>
      <c r="H236" s="162">
        <v>14.4</v>
      </c>
      <c r="I236" s="163"/>
      <c r="L236" s="159"/>
      <c r="M236" s="164"/>
      <c r="T236" s="165"/>
      <c r="AT236" s="160" t="s">
        <v>384</v>
      </c>
      <c r="AU236" s="160" t="s">
        <v>85</v>
      </c>
      <c r="AV236" s="13" t="s">
        <v>382</v>
      </c>
      <c r="AW236" s="13" t="s">
        <v>32</v>
      </c>
      <c r="AX236" s="13" t="s">
        <v>83</v>
      </c>
      <c r="AY236" s="160" t="s">
        <v>375</v>
      </c>
    </row>
    <row r="237" spans="2:65" s="12" customFormat="1" ht="11.25" x14ac:dyDescent="0.2">
      <c r="B237" s="151"/>
      <c r="D237" s="152" t="s">
        <v>384</v>
      </c>
      <c r="F237" s="154" t="s">
        <v>6548</v>
      </c>
      <c r="H237" s="155">
        <v>15.12</v>
      </c>
      <c r="I237" s="156"/>
      <c r="L237" s="151"/>
      <c r="M237" s="157"/>
      <c r="T237" s="158"/>
      <c r="AT237" s="153" t="s">
        <v>384</v>
      </c>
      <c r="AU237" s="153" t="s">
        <v>85</v>
      </c>
      <c r="AV237" s="12" t="s">
        <v>85</v>
      </c>
      <c r="AW237" s="12" t="s">
        <v>4</v>
      </c>
      <c r="AX237" s="12" t="s">
        <v>83</v>
      </c>
      <c r="AY237" s="153" t="s">
        <v>375</v>
      </c>
    </row>
    <row r="238" spans="2:65" s="1" customFormat="1" ht="24.2" customHeight="1" x14ac:dyDescent="0.2">
      <c r="B238" s="32"/>
      <c r="C238" s="179" t="s">
        <v>491</v>
      </c>
      <c r="D238" s="179" t="s">
        <v>657</v>
      </c>
      <c r="E238" s="180" t="s">
        <v>977</v>
      </c>
      <c r="F238" s="181" t="s">
        <v>978</v>
      </c>
      <c r="G238" s="182" t="s">
        <v>641</v>
      </c>
      <c r="H238" s="183">
        <v>18.501000000000001</v>
      </c>
      <c r="I238" s="184"/>
      <c r="J238" s="185">
        <f>ROUND(I238*H238,2)</f>
        <v>0</v>
      </c>
      <c r="K238" s="181" t="s">
        <v>381</v>
      </c>
      <c r="L238" s="186"/>
      <c r="M238" s="187" t="s">
        <v>1</v>
      </c>
      <c r="N238" s="188" t="s">
        <v>41</v>
      </c>
      <c r="P238" s="147">
        <f>O238*H238</f>
        <v>0</v>
      </c>
      <c r="Q238" s="147">
        <v>3.0000000000000001E-5</v>
      </c>
      <c r="R238" s="147">
        <f>Q238*H238</f>
        <v>5.5503000000000008E-4</v>
      </c>
      <c r="S238" s="147">
        <v>0</v>
      </c>
      <c r="T238" s="148">
        <f>S238*H238</f>
        <v>0</v>
      </c>
      <c r="AR238" s="149" t="s">
        <v>424</v>
      </c>
      <c r="AT238" s="149" t="s">
        <v>657</v>
      </c>
      <c r="AU238" s="149" t="s">
        <v>85</v>
      </c>
      <c r="AY238" s="17" t="s">
        <v>375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382</v>
      </c>
      <c r="BM238" s="149" t="s">
        <v>6549</v>
      </c>
    </row>
    <row r="239" spans="2:65" s="12" customFormat="1" ht="11.25" x14ac:dyDescent="0.2">
      <c r="B239" s="151"/>
      <c r="D239" s="152" t="s">
        <v>384</v>
      </c>
      <c r="E239" s="153" t="s">
        <v>1</v>
      </c>
      <c r="F239" s="154" t="s">
        <v>6550</v>
      </c>
      <c r="H239" s="155">
        <v>17.62</v>
      </c>
      <c r="I239" s="156"/>
      <c r="L239" s="151"/>
      <c r="M239" s="157"/>
      <c r="T239" s="158"/>
      <c r="AT239" s="153" t="s">
        <v>384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375</v>
      </c>
    </row>
    <row r="240" spans="2:65" s="13" customFormat="1" ht="11.25" x14ac:dyDescent="0.2">
      <c r="B240" s="159"/>
      <c r="D240" s="152" t="s">
        <v>384</v>
      </c>
      <c r="E240" s="160" t="s">
        <v>1</v>
      </c>
      <c r="F240" s="161" t="s">
        <v>387</v>
      </c>
      <c r="H240" s="162">
        <v>17.62</v>
      </c>
      <c r="I240" s="163"/>
      <c r="L240" s="159"/>
      <c r="M240" s="164"/>
      <c r="T240" s="165"/>
      <c r="AT240" s="160" t="s">
        <v>384</v>
      </c>
      <c r="AU240" s="160" t="s">
        <v>85</v>
      </c>
      <c r="AV240" s="13" t="s">
        <v>382</v>
      </c>
      <c r="AW240" s="13" t="s">
        <v>32</v>
      </c>
      <c r="AX240" s="13" t="s">
        <v>83</v>
      </c>
      <c r="AY240" s="160" t="s">
        <v>375</v>
      </c>
    </row>
    <row r="241" spans="2:65" s="12" customFormat="1" ht="11.25" x14ac:dyDescent="0.2">
      <c r="B241" s="151"/>
      <c r="D241" s="152" t="s">
        <v>384</v>
      </c>
      <c r="F241" s="154" t="s">
        <v>6551</v>
      </c>
      <c r="H241" s="155">
        <v>18.501000000000001</v>
      </c>
      <c r="I241" s="156"/>
      <c r="L241" s="151"/>
      <c r="M241" s="157"/>
      <c r="T241" s="158"/>
      <c r="AT241" s="153" t="s">
        <v>384</v>
      </c>
      <c r="AU241" s="153" t="s">
        <v>85</v>
      </c>
      <c r="AV241" s="12" t="s">
        <v>85</v>
      </c>
      <c r="AW241" s="12" t="s">
        <v>4</v>
      </c>
      <c r="AX241" s="12" t="s">
        <v>83</v>
      </c>
      <c r="AY241" s="153" t="s">
        <v>375</v>
      </c>
    </row>
    <row r="242" spans="2:65" s="1" customFormat="1" ht="24.2" customHeight="1" x14ac:dyDescent="0.2">
      <c r="B242" s="32"/>
      <c r="C242" s="138" t="s">
        <v>497</v>
      </c>
      <c r="D242" s="138" t="s">
        <v>377</v>
      </c>
      <c r="E242" s="139" t="s">
        <v>4803</v>
      </c>
      <c r="F242" s="140" t="s">
        <v>4804</v>
      </c>
      <c r="G242" s="141" t="s">
        <v>380</v>
      </c>
      <c r="H242" s="142">
        <v>13.584</v>
      </c>
      <c r="I242" s="143"/>
      <c r="J242" s="144">
        <f>ROUND(I242*H242,2)</f>
        <v>0</v>
      </c>
      <c r="K242" s="140" t="s">
        <v>381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1.146E-2</v>
      </c>
      <c r="R242" s="147">
        <f>Q242*H242</f>
        <v>0.15567264</v>
      </c>
      <c r="S242" s="147">
        <v>0</v>
      </c>
      <c r="T242" s="148">
        <f>S242*H242</f>
        <v>0</v>
      </c>
      <c r="AR242" s="149" t="s">
        <v>382</v>
      </c>
      <c r="AT242" s="149" t="s">
        <v>377</v>
      </c>
      <c r="AU242" s="149" t="s">
        <v>85</v>
      </c>
      <c r="AY242" s="17" t="s">
        <v>375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382</v>
      </c>
      <c r="BM242" s="149" t="s">
        <v>6552</v>
      </c>
    </row>
    <row r="243" spans="2:65" s="12" customFormat="1" ht="11.25" x14ac:dyDescent="0.2">
      <c r="B243" s="151"/>
      <c r="D243" s="152" t="s">
        <v>384</v>
      </c>
      <c r="E243" s="153" t="s">
        <v>1</v>
      </c>
      <c r="F243" s="154" t="s">
        <v>6553</v>
      </c>
      <c r="H243" s="155">
        <v>13.584</v>
      </c>
      <c r="I243" s="156"/>
      <c r="L243" s="151"/>
      <c r="M243" s="157"/>
      <c r="T243" s="158"/>
      <c r="AT243" s="153" t="s">
        <v>384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375</v>
      </c>
    </row>
    <row r="244" spans="2:65" s="13" customFormat="1" ht="11.25" x14ac:dyDescent="0.2">
      <c r="B244" s="159"/>
      <c r="D244" s="152" t="s">
        <v>384</v>
      </c>
      <c r="E244" s="160" t="s">
        <v>1</v>
      </c>
      <c r="F244" s="161" t="s">
        <v>387</v>
      </c>
      <c r="H244" s="162">
        <v>13.584</v>
      </c>
      <c r="I244" s="163"/>
      <c r="L244" s="159"/>
      <c r="M244" s="164"/>
      <c r="T244" s="165"/>
      <c r="AT244" s="160" t="s">
        <v>384</v>
      </c>
      <c r="AU244" s="160" t="s">
        <v>85</v>
      </c>
      <c r="AV244" s="13" t="s">
        <v>382</v>
      </c>
      <c r="AW244" s="13" t="s">
        <v>32</v>
      </c>
      <c r="AX244" s="13" t="s">
        <v>83</v>
      </c>
      <c r="AY244" s="160" t="s">
        <v>375</v>
      </c>
    </row>
    <row r="245" spans="2:65" s="1" customFormat="1" ht="24.2" customHeight="1" x14ac:dyDescent="0.2">
      <c r="B245" s="32"/>
      <c r="C245" s="138" t="s">
        <v>503</v>
      </c>
      <c r="D245" s="138" t="s">
        <v>377</v>
      </c>
      <c r="E245" s="139" t="s">
        <v>993</v>
      </c>
      <c r="F245" s="140" t="s">
        <v>994</v>
      </c>
      <c r="G245" s="141" t="s">
        <v>380</v>
      </c>
      <c r="H245" s="142">
        <v>104.008</v>
      </c>
      <c r="I245" s="143"/>
      <c r="J245" s="144">
        <f>ROUND(I245*H245,2)</f>
        <v>0</v>
      </c>
      <c r="K245" s="140" t="s">
        <v>381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3.3E-3</v>
      </c>
      <c r="R245" s="147">
        <f>Q245*H245</f>
        <v>0.34322639999999999</v>
      </c>
      <c r="S245" s="147">
        <v>0</v>
      </c>
      <c r="T245" s="148">
        <f>S245*H245</f>
        <v>0</v>
      </c>
      <c r="AR245" s="149" t="s">
        <v>382</v>
      </c>
      <c r="AT245" s="149" t="s">
        <v>377</v>
      </c>
      <c r="AU245" s="149" t="s">
        <v>85</v>
      </c>
      <c r="AY245" s="17" t="s">
        <v>375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382</v>
      </c>
      <c r="BM245" s="149" t="s">
        <v>6554</v>
      </c>
    </row>
    <row r="246" spans="2:65" s="12" customFormat="1" ht="11.25" x14ac:dyDescent="0.2">
      <c r="B246" s="151"/>
      <c r="D246" s="152" t="s">
        <v>384</v>
      </c>
      <c r="E246" s="153" t="s">
        <v>1</v>
      </c>
      <c r="F246" s="154" t="s">
        <v>6553</v>
      </c>
      <c r="H246" s="155">
        <v>13.584</v>
      </c>
      <c r="I246" s="156"/>
      <c r="L246" s="151"/>
      <c r="M246" s="157"/>
      <c r="T246" s="158"/>
      <c r="AT246" s="153" t="s">
        <v>384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375</v>
      </c>
    </row>
    <row r="247" spans="2:65" s="12" customFormat="1" ht="11.25" x14ac:dyDescent="0.2">
      <c r="B247" s="151"/>
      <c r="D247" s="152" t="s">
        <v>384</v>
      </c>
      <c r="E247" s="153" t="s">
        <v>1</v>
      </c>
      <c r="F247" s="154" t="s">
        <v>6555</v>
      </c>
      <c r="H247" s="155">
        <v>2.8559999999999999</v>
      </c>
      <c r="I247" s="156"/>
      <c r="L247" s="151"/>
      <c r="M247" s="157"/>
      <c r="T247" s="158"/>
      <c r="AT247" s="153" t="s">
        <v>384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375</v>
      </c>
    </row>
    <row r="248" spans="2:65" s="12" customFormat="1" ht="22.5" x14ac:dyDescent="0.2">
      <c r="B248" s="151"/>
      <c r="D248" s="152" t="s">
        <v>384</v>
      </c>
      <c r="E248" s="153" t="s">
        <v>1</v>
      </c>
      <c r="F248" s="154" t="s">
        <v>6556</v>
      </c>
      <c r="H248" s="155">
        <v>94.956000000000003</v>
      </c>
      <c r="I248" s="156"/>
      <c r="L248" s="151"/>
      <c r="M248" s="157"/>
      <c r="T248" s="158"/>
      <c r="AT248" s="153" t="s">
        <v>384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375</v>
      </c>
    </row>
    <row r="249" spans="2:65" s="12" customFormat="1" ht="33.75" x14ac:dyDescent="0.2">
      <c r="B249" s="151"/>
      <c r="D249" s="152" t="s">
        <v>384</v>
      </c>
      <c r="E249" s="153" t="s">
        <v>1</v>
      </c>
      <c r="F249" s="154" t="s">
        <v>6557</v>
      </c>
      <c r="H249" s="155">
        <v>-7.3879999999999999</v>
      </c>
      <c r="I249" s="156"/>
      <c r="L249" s="151"/>
      <c r="M249" s="157"/>
      <c r="T249" s="158"/>
      <c r="AT249" s="153" t="s">
        <v>384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375</v>
      </c>
    </row>
    <row r="250" spans="2:65" s="13" customFormat="1" ht="11.25" x14ac:dyDescent="0.2">
      <c r="B250" s="159"/>
      <c r="D250" s="152" t="s">
        <v>384</v>
      </c>
      <c r="E250" s="160" t="s">
        <v>1</v>
      </c>
      <c r="F250" s="161" t="s">
        <v>387</v>
      </c>
      <c r="H250" s="162">
        <v>104.008</v>
      </c>
      <c r="I250" s="163"/>
      <c r="L250" s="159"/>
      <c r="M250" s="164"/>
      <c r="T250" s="165"/>
      <c r="AT250" s="160" t="s">
        <v>384</v>
      </c>
      <c r="AU250" s="160" t="s">
        <v>85</v>
      </c>
      <c r="AV250" s="13" t="s">
        <v>382</v>
      </c>
      <c r="AW250" s="13" t="s">
        <v>32</v>
      </c>
      <c r="AX250" s="13" t="s">
        <v>83</v>
      </c>
      <c r="AY250" s="160" t="s">
        <v>375</v>
      </c>
    </row>
    <row r="251" spans="2:65" s="1" customFormat="1" ht="16.5" customHeight="1" x14ac:dyDescent="0.2">
      <c r="B251" s="32"/>
      <c r="C251" s="138" t="s">
        <v>510</v>
      </c>
      <c r="D251" s="138" t="s">
        <v>377</v>
      </c>
      <c r="E251" s="139" t="s">
        <v>4857</v>
      </c>
      <c r="F251" s="140" t="s">
        <v>4858</v>
      </c>
      <c r="G251" s="141" t="s">
        <v>390</v>
      </c>
      <c r="H251" s="142">
        <v>2.4049999999999998</v>
      </c>
      <c r="I251" s="143"/>
      <c r="J251" s="144">
        <f>ROUND(I251*H251,2)</f>
        <v>0</v>
      </c>
      <c r="K251" s="140" t="s">
        <v>381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0.20250000000000001</v>
      </c>
      <c r="R251" s="147">
        <f>Q251*H251</f>
        <v>0.48701250000000001</v>
      </c>
      <c r="S251" s="147">
        <v>0</v>
      </c>
      <c r="T251" s="148">
        <f>S251*H251</f>
        <v>0</v>
      </c>
      <c r="AR251" s="149" t="s">
        <v>382</v>
      </c>
      <c r="AT251" s="149" t="s">
        <v>377</v>
      </c>
      <c r="AU251" s="149" t="s">
        <v>85</v>
      </c>
      <c r="AY251" s="17" t="s">
        <v>375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382</v>
      </c>
      <c r="BM251" s="149" t="s">
        <v>6558</v>
      </c>
    </row>
    <row r="252" spans="2:65" s="14" customFormat="1" ht="11.25" x14ac:dyDescent="0.2">
      <c r="B252" s="166"/>
      <c r="D252" s="152" t="s">
        <v>384</v>
      </c>
      <c r="E252" s="167" t="s">
        <v>1</v>
      </c>
      <c r="F252" s="168" t="s">
        <v>6559</v>
      </c>
      <c r="H252" s="167" t="s">
        <v>1</v>
      </c>
      <c r="I252" s="169"/>
      <c r="L252" s="166"/>
      <c r="M252" s="170"/>
      <c r="T252" s="171"/>
      <c r="AT252" s="167" t="s">
        <v>384</v>
      </c>
      <c r="AU252" s="167" t="s">
        <v>85</v>
      </c>
      <c r="AV252" s="14" t="s">
        <v>83</v>
      </c>
      <c r="AW252" s="14" t="s">
        <v>32</v>
      </c>
      <c r="AX252" s="14" t="s">
        <v>76</v>
      </c>
      <c r="AY252" s="167" t="s">
        <v>375</v>
      </c>
    </row>
    <row r="253" spans="2:65" s="12" customFormat="1" ht="11.25" x14ac:dyDescent="0.2">
      <c r="B253" s="151"/>
      <c r="D253" s="152" t="s">
        <v>384</v>
      </c>
      <c r="E253" s="153" t="s">
        <v>1</v>
      </c>
      <c r="F253" s="154" t="s">
        <v>6560</v>
      </c>
      <c r="H253" s="155">
        <v>2.4049999999999998</v>
      </c>
      <c r="I253" s="156"/>
      <c r="L253" s="151"/>
      <c r="M253" s="157"/>
      <c r="T253" s="158"/>
      <c r="AT253" s="153" t="s">
        <v>384</v>
      </c>
      <c r="AU253" s="153" t="s">
        <v>85</v>
      </c>
      <c r="AV253" s="12" t="s">
        <v>85</v>
      </c>
      <c r="AW253" s="12" t="s">
        <v>32</v>
      </c>
      <c r="AX253" s="12" t="s">
        <v>76</v>
      </c>
      <c r="AY253" s="153" t="s">
        <v>375</v>
      </c>
    </row>
    <row r="254" spans="2:65" s="13" customFormat="1" ht="11.25" x14ac:dyDescent="0.2">
      <c r="B254" s="159"/>
      <c r="D254" s="152" t="s">
        <v>384</v>
      </c>
      <c r="E254" s="160" t="s">
        <v>1</v>
      </c>
      <c r="F254" s="161" t="s">
        <v>387</v>
      </c>
      <c r="H254" s="162">
        <v>2.4049999999999998</v>
      </c>
      <c r="I254" s="163"/>
      <c r="L254" s="159"/>
      <c r="M254" s="164"/>
      <c r="T254" s="165"/>
      <c r="AT254" s="160" t="s">
        <v>384</v>
      </c>
      <c r="AU254" s="160" t="s">
        <v>85</v>
      </c>
      <c r="AV254" s="13" t="s">
        <v>382</v>
      </c>
      <c r="AW254" s="13" t="s">
        <v>32</v>
      </c>
      <c r="AX254" s="13" t="s">
        <v>83</v>
      </c>
      <c r="AY254" s="160" t="s">
        <v>375</v>
      </c>
    </row>
    <row r="255" spans="2:65" s="1" customFormat="1" ht="24.2" customHeight="1" x14ac:dyDescent="0.2">
      <c r="B255" s="32"/>
      <c r="C255" s="138" t="s">
        <v>529</v>
      </c>
      <c r="D255" s="138" t="s">
        <v>377</v>
      </c>
      <c r="E255" s="139" t="s">
        <v>1110</v>
      </c>
      <c r="F255" s="140" t="s">
        <v>1111</v>
      </c>
      <c r="G255" s="141" t="s">
        <v>532</v>
      </c>
      <c r="H255" s="142">
        <v>2</v>
      </c>
      <c r="I255" s="143"/>
      <c r="J255" s="144">
        <f>ROUND(I255*H255,2)</f>
        <v>0</v>
      </c>
      <c r="K255" s="140" t="s">
        <v>381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1.7770000000000001E-2</v>
      </c>
      <c r="R255" s="147">
        <f>Q255*H255</f>
        <v>3.5540000000000002E-2</v>
      </c>
      <c r="S255" s="147">
        <v>0</v>
      </c>
      <c r="T255" s="148">
        <f>S255*H255</f>
        <v>0</v>
      </c>
      <c r="AR255" s="149" t="s">
        <v>382</v>
      </c>
      <c r="AT255" s="149" t="s">
        <v>377</v>
      </c>
      <c r="AU255" s="149" t="s">
        <v>85</v>
      </c>
      <c r="AY255" s="17" t="s">
        <v>375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382</v>
      </c>
      <c r="BM255" s="149" t="s">
        <v>6561</v>
      </c>
    </row>
    <row r="256" spans="2:65" s="14" customFormat="1" ht="11.25" x14ac:dyDescent="0.2">
      <c r="B256" s="166"/>
      <c r="D256" s="152" t="s">
        <v>384</v>
      </c>
      <c r="E256" s="167" t="s">
        <v>1</v>
      </c>
      <c r="F256" s="168" t="s">
        <v>1113</v>
      </c>
      <c r="H256" s="167" t="s">
        <v>1</v>
      </c>
      <c r="I256" s="169"/>
      <c r="L256" s="166"/>
      <c r="M256" s="170"/>
      <c r="T256" s="171"/>
      <c r="AT256" s="167" t="s">
        <v>384</v>
      </c>
      <c r="AU256" s="167" t="s">
        <v>85</v>
      </c>
      <c r="AV256" s="14" t="s">
        <v>83</v>
      </c>
      <c r="AW256" s="14" t="s">
        <v>32</v>
      </c>
      <c r="AX256" s="14" t="s">
        <v>76</v>
      </c>
      <c r="AY256" s="167" t="s">
        <v>375</v>
      </c>
    </row>
    <row r="257" spans="2:65" s="12" customFormat="1" ht="11.25" x14ac:dyDescent="0.2">
      <c r="B257" s="151"/>
      <c r="D257" s="152" t="s">
        <v>384</v>
      </c>
      <c r="E257" s="153" t="s">
        <v>1</v>
      </c>
      <c r="F257" s="154" t="s">
        <v>6562</v>
      </c>
      <c r="H257" s="155">
        <v>1</v>
      </c>
      <c r="I257" s="156"/>
      <c r="L257" s="151"/>
      <c r="M257" s="157"/>
      <c r="T257" s="158"/>
      <c r="AT257" s="153" t="s">
        <v>384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375</v>
      </c>
    </row>
    <row r="258" spans="2:65" s="12" customFormat="1" ht="11.25" x14ac:dyDescent="0.2">
      <c r="B258" s="151"/>
      <c r="D258" s="152" t="s">
        <v>384</v>
      </c>
      <c r="E258" s="153" t="s">
        <v>1</v>
      </c>
      <c r="F258" s="154" t="s">
        <v>6563</v>
      </c>
      <c r="H258" s="155">
        <v>1</v>
      </c>
      <c r="I258" s="156"/>
      <c r="L258" s="151"/>
      <c r="M258" s="157"/>
      <c r="T258" s="158"/>
      <c r="AT258" s="153" t="s">
        <v>384</v>
      </c>
      <c r="AU258" s="153" t="s">
        <v>85</v>
      </c>
      <c r="AV258" s="12" t="s">
        <v>85</v>
      </c>
      <c r="AW258" s="12" t="s">
        <v>32</v>
      </c>
      <c r="AX258" s="12" t="s">
        <v>76</v>
      </c>
      <c r="AY258" s="153" t="s">
        <v>375</v>
      </c>
    </row>
    <row r="259" spans="2:65" s="13" customFormat="1" ht="11.25" x14ac:dyDescent="0.2">
      <c r="B259" s="159"/>
      <c r="D259" s="152" t="s">
        <v>384</v>
      </c>
      <c r="E259" s="160" t="s">
        <v>1</v>
      </c>
      <c r="F259" s="161" t="s">
        <v>387</v>
      </c>
      <c r="H259" s="162">
        <v>2</v>
      </c>
      <c r="I259" s="163"/>
      <c r="L259" s="159"/>
      <c r="M259" s="164"/>
      <c r="T259" s="165"/>
      <c r="AT259" s="160" t="s">
        <v>384</v>
      </c>
      <c r="AU259" s="160" t="s">
        <v>85</v>
      </c>
      <c r="AV259" s="13" t="s">
        <v>382</v>
      </c>
      <c r="AW259" s="13" t="s">
        <v>32</v>
      </c>
      <c r="AX259" s="13" t="s">
        <v>83</v>
      </c>
      <c r="AY259" s="160" t="s">
        <v>375</v>
      </c>
    </row>
    <row r="260" spans="2:65" s="1" customFormat="1" ht="21.75" customHeight="1" x14ac:dyDescent="0.2">
      <c r="B260" s="32"/>
      <c r="C260" s="138" t="s">
        <v>7</v>
      </c>
      <c r="D260" s="138" t="s">
        <v>377</v>
      </c>
      <c r="E260" s="139" t="s">
        <v>4871</v>
      </c>
      <c r="F260" s="140" t="s">
        <v>4872</v>
      </c>
      <c r="G260" s="141" t="s">
        <v>532</v>
      </c>
      <c r="H260" s="142">
        <v>2</v>
      </c>
      <c r="I260" s="143"/>
      <c r="J260" s="144">
        <f>ROUND(I260*H260,2)</f>
        <v>0</v>
      </c>
      <c r="K260" s="140" t="s">
        <v>381</v>
      </c>
      <c r="L260" s="32"/>
      <c r="M260" s="145" t="s">
        <v>1</v>
      </c>
      <c r="N260" s="146" t="s">
        <v>41</v>
      </c>
      <c r="P260" s="147">
        <f>O260*H260</f>
        <v>0</v>
      </c>
      <c r="Q260" s="147">
        <v>4.684E-2</v>
      </c>
      <c r="R260" s="147">
        <f>Q260*H260</f>
        <v>9.3679999999999999E-2</v>
      </c>
      <c r="S260" s="147">
        <v>0</v>
      </c>
      <c r="T260" s="148">
        <f>S260*H260</f>
        <v>0</v>
      </c>
      <c r="AR260" s="149" t="s">
        <v>382</v>
      </c>
      <c r="AT260" s="149" t="s">
        <v>377</v>
      </c>
      <c r="AU260" s="149" t="s">
        <v>85</v>
      </c>
      <c r="AY260" s="17" t="s">
        <v>375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83</v>
      </c>
      <c r="BK260" s="150">
        <f>ROUND(I260*H260,2)</f>
        <v>0</v>
      </c>
      <c r="BL260" s="17" t="s">
        <v>382</v>
      </c>
      <c r="BM260" s="149" t="s">
        <v>6564</v>
      </c>
    </row>
    <row r="261" spans="2:65" s="12" customFormat="1" ht="11.25" x14ac:dyDescent="0.2">
      <c r="B261" s="151"/>
      <c r="D261" s="152" t="s">
        <v>384</v>
      </c>
      <c r="E261" s="153" t="s">
        <v>1</v>
      </c>
      <c r="F261" s="154" t="s">
        <v>6565</v>
      </c>
      <c r="H261" s="155">
        <v>1</v>
      </c>
      <c r="I261" s="156"/>
      <c r="L261" s="151"/>
      <c r="M261" s="157"/>
      <c r="T261" s="158"/>
      <c r="AT261" s="153" t="s">
        <v>384</v>
      </c>
      <c r="AU261" s="153" t="s">
        <v>85</v>
      </c>
      <c r="AV261" s="12" t="s">
        <v>85</v>
      </c>
      <c r="AW261" s="12" t="s">
        <v>32</v>
      </c>
      <c r="AX261" s="12" t="s">
        <v>76</v>
      </c>
      <c r="AY261" s="153" t="s">
        <v>375</v>
      </c>
    </row>
    <row r="262" spans="2:65" s="12" customFormat="1" ht="11.25" x14ac:dyDescent="0.2">
      <c r="B262" s="151"/>
      <c r="D262" s="152" t="s">
        <v>384</v>
      </c>
      <c r="E262" s="153" t="s">
        <v>1</v>
      </c>
      <c r="F262" s="154" t="s">
        <v>6566</v>
      </c>
      <c r="H262" s="155">
        <v>1</v>
      </c>
      <c r="I262" s="156"/>
      <c r="L262" s="151"/>
      <c r="M262" s="157"/>
      <c r="T262" s="158"/>
      <c r="AT262" s="153" t="s">
        <v>384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375</v>
      </c>
    </row>
    <row r="263" spans="2:65" s="13" customFormat="1" ht="11.25" x14ac:dyDescent="0.2">
      <c r="B263" s="159"/>
      <c r="D263" s="152" t="s">
        <v>384</v>
      </c>
      <c r="E263" s="160" t="s">
        <v>1</v>
      </c>
      <c r="F263" s="161" t="s">
        <v>387</v>
      </c>
      <c r="H263" s="162">
        <v>2</v>
      </c>
      <c r="I263" s="163"/>
      <c r="L263" s="159"/>
      <c r="M263" s="164"/>
      <c r="T263" s="165"/>
      <c r="AT263" s="160" t="s">
        <v>384</v>
      </c>
      <c r="AU263" s="160" t="s">
        <v>85</v>
      </c>
      <c r="AV263" s="13" t="s">
        <v>382</v>
      </c>
      <c r="AW263" s="13" t="s">
        <v>32</v>
      </c>
      <c r="AX263" s="13" t="s">
        <v>83</v>
      </c>
      <c r="AY263" s="160" t="s">
        <v>375</v>
      </c>
    </row>
    <row r="264" spans="2:65" s="1" customFormat="1" ht="24.2" customHeight="1" x14ac:dyDescent="0.2">
      <c r="B264" s="32"/>
      <c r="C264" s="179" t="s">
        <v>540</v>
      </c>
      <c r="D264" s="179" t="s">
        <v>657</v>
      </c>
      <c r="E264" s="180" t="s">
        <v>4896</v>
      </c>
      <c r="F264" s="181" t="s">
        <v>4897</v>
      </c>
      <c r="G264" s="182" t="s">
        <v>532</v>
      </c>
      <c r="H264" s="183">
        <v>2</v>
      </c>
      <c r="I264" s="184"/>
      <c r="J264" s="185">
        <f>ROUND(I264*H264,2)</f>
        <v>0</v>
      </c>
      <c r="K264" s="181" t="s">
        <v>381</v>
      </c>
      <c r="L264" s="186"/>
      <c r="M264" s="187" t="s">
        <v>1</v>
      </c>
      <c r="N264" s="188" t="s">
        <v>41</v>
      </c>
      <c r="P264" s="147">
        <f>O264*H264</f>
        <v>0</v>
      </c>
      <c r="Q264" s="147">
        <v>1.553E-2</v>
      </c>
      <c r="R264" s="147">
        <f>Q264*H264</f>
        <v>3.1060000000000001E-2</v>
      </c>
      <c r="S264" s="147">
        <v>0</v>
      </c>
      <c r="T264" s="148">
        <f>S264*H264</f>
        <v>0</v>
      </c>
      <c r="AR264" s="149" t="s">
        <v>424</v>
      </c>
      <c r="AT264" s="149" t="s">
        <v>657</v>
      </c>
      <c r="AU264" s="149" t="s">
        <v>85</v>
      </c>
      <c r="AY264" s="17" t="s">
        <v>375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7" t="s">
        <v>83</v>
      </c>
      <c r="BK264" s="150">
        <f>ROUND(I264*H264,2)</f>
        <v>0</v>
      </c>
      <c r="BL264" s="17" t="s">
        <v>382</v>
      </c>
      <c r="BM264" s="149" t="s">
        <v>6567</v>
      </c>
    </row>
    <row r="265" spans="2:65" s="14" customFormat="1" ht="11.25" x14ac:dyDescent="0.2">
      <c r="B265" s="166"/>
      <c r="D265" s="152" t="s">
        <v>384</v>
      </c>
      <c r="E265" s="167" t="s">
        <v>1</v>
      </c>
      <c r="F265" s="168" t="s">
        <v>6520</v>
      </c>
      <c r="H265" s="167" t="s">
        <v>1</v>
      </c>
      <c r="I265" s="169"/>
      <c r="L265" s="166"/>
      <c r="M265" s="170"/>
      <c r="T265" s="171"/>
      <c r="AT265" s="167" t="s">
        <v>384</v>
      </c>
      <c r="AU265" s="167" t="s">
        <v>85</v>
      </c>
      <c r="AV265" s="14" t="s">
        <v>83</v>
      </c>
      <c r="AW265" s="14" t="s">
        <v>32</v>
      </c>
      <c r="AX265" s="14" t="s">
        <v>76</v>
      </c>
      <c r="AY265" s="167" t="s">
        <v>375</v>
      </c>
    </row>
    <row r="266" spans="2:65" s="12" customFormat="1" ht="11.25" x14ac:dyDescent="0.2">
      <c r="B266" s="151"/>
      <c r="D266" s="152" t="s">
        <v>384</v>
      </c>
      <c r="E266" s="153" t="s">
        <v>1</v>
      </c>
      <c r="F266" s="154" t="s">
        <v>6568</v>
      </c>
      <c r="H266" s="155">
        <v>1</v>
      </c>
      <c r="I266" s="156"/>
      <c r="L266" s="151"/>
      <c r="M266" s="157"/>
      <c r="T266" s="158"/>
      <c r="AT266" s="153" t="s">
        <v>384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375</v>
      </c>
    </row>
    <row r="267" spans="2:65" s="12" customFormat="1" ht="11.25" x14ac:dyDescent="0.2">
      <c r="B267" s="151"/>
      <c r="D267" s="152" t="s">
        <v>384</v>
      </c>
      <c r="E267" s="153" t="s">
        <v>1</v>
      </c>
      <c r="F267" s="154" t="s">
        <v>6569</v>
      </c>
      <c r="H267" s="155">
        <v>1</v>
      </c>
      <c r="I267" s="156"/>
      <c r="L267" s="151"/>
      <c r="M267" s="157"/>
      <c r="T267" s="158"/>
      <c r="AT267" s="153" t="s">
        <v>384</v>
      </c>
      <c r="AU267" s="153" t="s">
        <v>85</v>
      </c>
      <c r="AV267" s="12" t="s">
        <v>85</v>
      </c>
      <c r="AW267" s="12" t="s">
        <v>32</v>
      </c>
      <c r="AX267" s="12" t="s">
        <v>76</v>
      </c>
      <c r="AY267" s="153" t="s">
        <v>375</v>
      </c>
    </row>
    <row r="268" spans="2:65" s="13" customFormat="1" ht="11.25" x14ac:dyDescent="0.2">
      <c r="B268" s="159"/>
      <c r="D268" s="152" t="s">
        <v>384</v>
      </c>
      <c r="E268" s="160" t="s">
        <v>1</v>
      </c>
      <c r="F268" s="161" t="s">
        <v>387</v>
      </c>
      <c r="H268" s="162">
        <v>2</v>
      </c>
      <c r="I268" s="163"/>
      <c r="L268" s="159"/>
      <c r="M268" s="164"/>
      <c r="T268" s="165"/>
      <c r="AT268" s="160" t="s">
        <v>384</v>
      </c>
      <c r="AU268" s="160" t="s">
        <v>85</v>
      </c>
      <c r="AV268" s="13" t="s">
        <v>382</v>
      </c>
      <c r="AW268" s="13" t="s">
        <v>32</v>
      </c>
      <c r="AX268" s="13" t="s">
        <v>83</v>
      </c>
      <c r="AY268" s="160" t="s">
        <v>375</v>
      </c>
    </row>
    <row r="269" spans="2:65" s="1" customFormat="1" ht="24.2" customHeight="1" x14ac:dyDescent="0.2">
      <c r="B269" s="32"/>
      <c r="C269" s="179" t="s">
        <v>545</v>
      </c>
      <c r="D269" s="179" t="s">
        <v>657</v>
      </c>
      <c r="E269" s="180" t="s">
        <v>1132</v>
      </c>
      <c r="F269" s="181" t="s">
        <v>1133</v>
      </c>
      <c r="G269" s="182" t="s">
        <v>532</v>
      </c>
      <c r="H269" s="183">
        <v>2</v>
      </c>
      <c r="I269" s="184"/>
      <c r="J269" s="185">
        <f>ROUND(I269*H269,2)</f>
        <v>0</v>
      </c>
      <c r="K269" s="181" t="s">
        <v>381</v>
      </c>
      <c r="L269" s="186"/>
      <c r="M269" s="187" t="s">
        <v>1</v>
      </c>
      <c r="N269" s="188" t="s">
        <v>41</v>
      </c>
      <c r="P269" s="147">
        <f>O269*H269</f>
        <v>0</v>
      </c>
      <c r="Q269" s="147">
        <v>1.521E-2</v>
      </c>
      <c r="R269" s="147">
        <f>Q269*H269</f>
        <v>3.0419999999999999E-2</v>
      </c>
      <c r="S269" s="147">
        <v>0</v>
      </c>
      <c r="T269" s="148">
        <f>S269*H269</f>
        <v>0</v>
      </c>
      <c r="AR269" s="149" t="s">
        <v>424</v>
      </c>
      <c r="AT269" s="149" t="s">
        <v>657</v>
      </c>
      <c r="AU269" s="149" t="s">
        <v>85</v>
      </c>
      <c r="AY269" s="17" t="s">
        <v>375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382</v>
      </c>
      <c r="BM269" s="149" t="s">
        <v>6570</v>
      </c>
    </row>
    <row r="270" spans="2:65" s="14" customFormat="1" ht="11.25" x14ac:dyDescent="0.2">
      <c r="B270" s="166"/>
      <c r="D270" s="152" t="s">
        <v>384</v>
      </c>
      <c r="E270" s="167" t="s">
        <v>1</v>
      </c>
      <c r="F270" s="168" t="s">
        <v>6528</v>
      </c>
      <c r="H270" s="167" t="s">
        <v>1</v>
      </c>
      <c r="I270" s="169"/>
      <c r="L270" s="166"/>
      <c r="M270" s="170"/>
      <c r="T270" s="171"/>
      <c r="AT270" s="167" t="s">
        <v>384</v>
      </c>
      <c r="AU270" s="167" t="s">
        <v>85</v>
      </c>
      <c r="AV270" s="14" t="s">
        <v>83</v>
      </c>
      <c r="AW270" s="14" t="s">
        <v>32</v>
      </c>
      <c r="AX270" s="14" t="s">
        <v>76</v>
      </c>
      <c r="AY270" s="167" t="s">
        <v>375</v>
      </c>
    </row>
    <row r="271" spans="2:65" s="12" customFormat="1" ht="11.25" x14ac:dyDescent="0.2">
      <c r="B271" s="151"/>
      <c r="D271" s="152" t="s">
        <v>384</v>
      </c>
      <c r="E271" s="153" t="s">
        <v>1</v>
      </c>
      <c r="F271" s="154" t="s">
        <v>6571</v>
      </c>
      <c r="H271" s="155">
        <v>1</v>
      </c>
      <c r="I271" s="156"/>
      <c r="L271" s="151"/>
      <c r="M271" s="157"/>
      <c r="T271" s="158"/>
      <c r="AT271" s="153" t="s">
        <v>384</v>
      </c>
      <c r="AU271" s="153" t="s">
        <v>85</v>
      </c>
      <c r="AV271" s="12" t="s">
        <v>85</v>
      </c>
      <c r="AW271" s="12" t="s">
        <v>32</v>
      </c>
      <c r="AX271" s="12" t="s">
        <v>76</v>
      </c>
      <c r="AY271" s="153" t="s">
        <v>375</v>
      </c>
    </row>
    <row r="272" spans="2:65" s="12" customFormat="1" ht="11.25" x14ac:dyDescent="0.2">
      <c r="B272" s="151"/>
      <c r="D272" s="152" t="s">
        <v>384</v>
      </c>
      <c r="E272" s="153" t="s">
        <v>1</v>
      </c>
      <c r="F272" s="154" t="s">
        <v>6572</v>
      </c>
      <c r="H272" s="155">
        <v>1</v>
      </c>
      <c r="I272" s="156"/>
      <c r="L272" s="151"/>
      <c r="M272" s="157"/>
      <c r="T272" s="158"/>
      <c r="AT272" s="153" t="s">
        <v>384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375</v>
      </c>
    </row>
    <row r="273" spans="2:65" s="13" customFormat="1" ht="11.25" x14ac:dyDescent="0.2">
      <c r="B273" s="159"/>
      <c r="D273" s="152" t="s">
        <v>384</v>
      </c>
      <c r="E273" s="160" t="s">
        <v>1</v>
      </c>
      <c r="F273" s="161" t="s">
        <v>387</v>
      </c>
      <c r="H273" s="162">
        <v>2</v>
      </c>
      <c r="I273" s="163"/>
      <c r="L273" s="159"/>
      <c r="M273" s="164"/>
      <c r="T273" s="165"/>
      <c r="AT273" s="160" t="s">
        <v>384</v>
      </c>
      <c r="AU273" s="160" t="s">
        <v>85</v>
      </c>
      <c r="AV273" s="13" t="s">
        <v>382</v>
      </c>
      <c r="AW273" s="13" t="s">
        <v>32</v>
      </c>
      <c r="AX273" s="13" t="s">
        <v>83</v>
      </c>
      <c r="AY273" s="160" t="s">
        <v>375</v>
      </c>
    </row>
    <row r="274" spans="2:65" s="1" customFormat="1" ht="24.2" customHeight="1" x14ac:dyDescent="0.2">
      <c r="B274" s="32"/>
      <c r="C274" s="138" t="s">
        <v>549</v>
      </c>
      <c r="D274" s="138" t="s">
        <v>377</v>
      </c>
      <c r="E274" s="139" t="s">
        <v>1142</v>
      </c>
      <c r="F274" s="140" t="s">
        <v>1143</v>
      </c>
      <c r="G274" s="141" t="s">
        <v>532</v>
      </c>
      <c r="H274" s="142">
        <v>2</v>
      </c>
      <c r="I274" s="143"/>
      <c r="J274" s="144">
        <f>ROUND(I274*H274,2)</f>
        <v>0</v>
      </c>
      <c r="K274" s="140" t="s">
        <v>381</v>
      </c>
      <c r="L274" s="32"/>
      <c r="M274" s="145" t="s">
        <v>1</v>
      </c>
      <c r="N274" s="146" t="s">
        <v>41</v>
      </c>
      <c r="P274" s="147">
        <f>O274*H274</f>
        <v>0</v>
      </c>
      <c r="Q274" s="147">
        <v>0</v>
      </c>
      <c r="R274" s="147">
        <f>Q274*H274</f>
        <v>0</v>
      </c>
      <c r="S274" s="147">
        <v>0</v>
      </c>
      <c r="T274" s="148">
        <f>S274*H274</f>
        <v>0</v>
      </c>
      <c r="AR274" s="149" t="s">
        <v>382</v>
      </c>
      <c r="AT274" s="149" t="s">
        <v>377</v>
      </c>
      <c r="AU274" s="149" t="s">
        <v>85</v>
      </c>
      <c r="AY274" s="17" t="s">
        <v>375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382</v>
      </c>
      <c r="BM274" s="149" t="s">
        <v>6573</v>
      </c>
    </row>
    <row r="275" spans="2:65" s="14" customFormat="1" ht="11.25" x14ac:dyDescent="0.2">
      <c r="B275" s="166"/>
      <c r="D275" s="152" t="s">
        <v>384</v>
      </c>
      <c r="E275" s="167" t="s">
        <v>1</v>
      </c>
      <c r="F275" s="168" t="s">
        <v>6574</v>
      </c>
      <c r="H275" s="167" t="s">
        <v>1</v>
      </c>
      <c r="I275" s="169"/>
      <c r="L275" s="166"/>
      <c r="M275" s="170"/>
      <c r="T275" s="171"/>
      <c r="AT275" s="167" t="s">
        <v>384</v>
      </c>
      <c r="AU275" s="167" t="s">
        <v>85</v>
      </c>
      <c r="AV275" s="14" t="s">
        <v>83</v>
      </c>
      <c r="AW275" s="14" t="s">
        <v>32</v>
      </c>
      <c r="AX275" s="14" t="s">
        <v>76</v>
      </c>
      <c r="AY275" s="167" t="s">
        <v>375</v>
      </c>
    </row>
    <row r="276" spans="2:65" s="12" customFormat="1" ht="11.25" x14ac:dyDescent="0.2">
      <c r="B276" s="151"/>
      <c r="D276" s="152" t="s">
        <v>384</v>
      </c>
      <c r="E276" s="153" t="s">
        <v>1</v>
      </c>
      <c r="F276" s="154" t="s">
        <v>6575</v>
      </c>
      <c r="H276" s="155">
        <v>2</v>
      </c>
      <c r="I276" s="156"/>
      <c r="L276" s="151"/>
      <c r="M276" s="157"/>
      <c r="T276" s="158"/>
      <c r="AT276" s="153" t="s">
        <v>384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375</v>
      </c>
    </row>
    <row r="277" spans="2:65" s="13" customFormat="1" ht="11.25" x14ac:dyDescent="0.2">
      <c r="B277" s="159"/>
      <c r="D277" s="152" t="s">
        <v>384</v>
      </c>
      <c r="E277" s="160" t="s">
        <v>1</v>
      </c>
      <c r="F277" s="161" t="s">
        <v>387</v>
      </c>
      <c r="H277" s="162">
        <v>2</v>
      </c>
      <c r="I277" s="163"/>
      <c r="L277" s="159"/>
      <c r="M277" s="164"/>
      <c r="T277" s="165"/>
      <c r="AT277" s="160" t="s">
        <v>384</v>
      </c>
      <c r="AU277" s="160" t="s">
        <v>85</v>
      </c>
      <c r="AV277" s="13" t="s">
        <v>382</v>
      </c>
      <c r="AW277" s="13" t="s">
        <v>32</v>
      </c>
      <c r="AX277" s="13" t="s">
        <v>83</v>
      </c>
      <c r="AY277" s="160" t="s">
        <v>375</v>
      </c>
    </row>
    <row r="278" spans="2:65" s="1" customFormat="1" ht="21.75" customHeight="1" x14ac:dyDescent="0.2">
      <c r="B278" s="32"/>
      <c r="C278" s="179" t="s">
        <v>554</v>
      </c>
      <c r="D278" s="179" t="s">
        <v>657</v>
      </c>
      <c r="E278" s="180" t="s">
        <v>1146</v>
      </c>
      <c r="F278" s="181" t="s">
        <v>1147</v>
      </c>
      <c r="G278" s="182" t="s">
        <v>532</v>
      </c>
      <c r="H278" s="183">
        <v>2</v>
      </c>
      <c r="I278" s="184"/>
      <c r="J278" s="185">
        <f>ROUND(I278*H278,2)</f>
        <v>0</v>
      </c>
      <c r="K278" s="181" t="s">
        <v>381</v>
      </c>
      <c r="L278" s="186"/>
      <c r="M278" s="187" t="s">
        <v>1</v>
      </c>
      <c r="N278" s="188" t="s">
        <v>41</v>
      </c>
      <c r="P278" s="147">
        <f>O278*H278</f>
        <v>0</v>
      </c>
      <c r="Q278" s="147">
        <v>1.4999999999999999E-4</v>
      </c>
      <c r="R278" s="147">
        <f>Q278*H278</f>
        <v>2.9999999999999997E-4</v>
      </c>
      <c r="S278" s="147">
        <v>0</v>
      </c>
      <c r="T278" s="148">
        <f>S278*H278</f>
        <v>0</v>
      </c>
      <c r="AR278" s="149" t="s">
        <v>424</v>
      </c>
      <c r="AT278" s="149" t="s">
        <v>657</v>
      </c>
      <c r="AU278" s="149" t="s">
        <v>85</v>
      </c>
      <c r="AY278" s="17" t="s">
        <v>375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83</v>
      </c>
      <c r="BK278" s="150">
        <f>ROUND(I278*H278,2)</f>
        <v>0</v>
      </c>
      <c r="BL278" s="17" t="s">
        <v>382</v>
      </c>
      <c r="BM278" s="149" t="s">
        <v>6576</v>
      </c>
    </row>
    <row r="279" spans="2:65" s="1" customFormat="1" ht="19.5" x14ac:dyDescent="0.2">
      <c r="B279" s="32"/>
      <c r="D279" s="152" t="s">
        <v>1139</v>
      </c>
      <c r="F279" s="189" t="s">
        <v>1149</v>
      </c>
      <c r="I279" s="190"/>
      <c r="L279" s="32"/>
      <c r="M279" s="191"/>
      <c r="T279" s="56"/>
      <c r="AT279" s="17" t="s">
        <v>1139</v>
      </c>
      <c r="AU279" s="17" t="s">
        <v>85</v>
      </c>
    </row>
    <row r="280" spans="2:65" s="12" customFormat="1" ht="11.25" x14ac:dyDescent="0.2">
      <c r="B280" s="151"/>
      <c r="D280" s="152" t="s">
        <v>384</v>
      </c>
      <c r="E280" s="153" t="s">
        <v>1</v>
      </c>
      <c r="F280" s="154" t="s">
        <v>6577</v>
      </c>
      <c r="H280" s="155">
        <v>2</v>
      </c>
      <c r="I280" s="156"/>
      <c r="L280" s="151"/>
      <c r="M280" s="157"/>
      <c r="T280" s="158"/>
      <c r="AT280" s="153" t="s">
        <v>384</v>
      </c>
      <c r="AU280" s="153" t="s">
        <v>85</v>
      </c>
      <c r="AV280" s="12" t="s">
        <v>85</v>
      </c>
      <c r="AW280" s="12" t="s">
        <v>32</v>
      </c>
      <c r="AX280" s="12" t="s">
        <v>83</v>
      </c>
      <c r="AY280" s="153" t="s">
        <v>375</v>
      </c>
    </row>
    <row r="281" spans="2:65" s="11" customFormat="1" ht="22.9" customHeight="1" x14ac:dyDescent="0.2">
      <c r="B281" s="126"/>
      <c r="D281" s="127" t="s">
        <v>75</v>
      </c>
      <c r="E281" s="136" t="s">
        <v>428</v>
      </c>
      <c r="F281" s="136" t="s">
        <v>1165</v>
      </c>
      <c r="I281" s="129"/>
      <c r="J281" s="137">
        <f>BK281</f>
        <v>0</v>
      </c>
      <c r="L281" s="126"/>
      <c r="M281" s="131"/>
      <c r="P281" s="132">
        <f>SUM(P282:P339)</f>
        <v>0</v>
      </c>
      <c r="R281" s="132">
        <f>SUM(R282:R339)</f>
        <v>8.3628000000000001E-3</v>
      </c>
      <c r="T281" s="133">
        <f>SUM(T282:T339)</f>
        <v>9.2437850000000008</v>
      </c>
      <c r="AR281" s="127" t="s">
        <v>83</v>
      </c>
      <c r="AT281" s="134" t="s">
        <v>75</v>
      </c>
      <c r="AU281" s="134" t="s">
        <v>83</v>
      </c>
      <c r="AY281" s="127" t="s">
        <v>375</v>
      </c>
      <c r="BK281" s="135">
        <f>SUM(BK282:BK339)</f>
        <v>0</v>
      </c>
    </row>
    <row r="282" spans="2:65" s="1" customFormat="1" ht="16.5" customHeight="1" x14ac:dyDescent="0.2">
      <c r="B282" s="32"/>
      <c r="C282" s="138" t="s">
        <v>559</v>
      </c>
      <c r="D282" s="138" t="s">
        <v>377</v>
      </c>
      <c r="E282" s="139" t="s">
        <v>6578</v>
      </c>
      <c r="F282" s="140" t="s">
        <v>6579</v>
      </c>
      <c r="G282" s="141" t="s">
        <v>631</v>
      </c>
      <c r="H282" s="142">
        <v>5</v>
      </c>
      <c r="I282" s="143"/>
      <c r="J282" s="144">
        <f>ROUND(I282*H282,2)</f>
        <v>0</v>
      </c>
      <c r="K282" s="140" t="s">
        <v>1</v>
      </c>
      <c r="L282" s="32"/>
      <c r="M282" s="145" t="s">
        <v>1</v>
      </c>
      <c r="N282" s="146" t="s">
        <v>41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382</v>
      </c>
      <c r="AT282" s="149" t="s">
        <v>377</v>
      </c>
      <c r="AU282" s="149" t="s">
        <v>85</v>
      </c>
      <c r="AY282" s="17" t="s">
        <v>375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83</v>
      </c>
      <c r="BK282" s="150">
        <f>ROUND(I282*H282,2)</f>
        <v>0</v>
      </c>
      <c r="BL282" s="17" t="s">
        <v>382</v>
      </c>
      <c r="BM282" s="149" t="s">
        <v>6580</v>
      </c>
    </row>
    <row r="283" spans="2:65" s="12" customFormat="1" ht="11.25" x14ac:dyDescent="0.2">
      <c r="B283" s="151"/>
      <c r="D283" s="152" t="s">
        <v>384</v>
      </c>
      <c r="E283" s="153" t="s">
        <v>1</v>
      </c>
      <c r="F283" s="154" t="s">
        <v>6581</v>
      </c>
      <c r="H283" s="155">
        <v>5</v>
      </c>
      <c r="I283" s="156"/>
      <c r="L283" s="151"/>
      <c r="M283" s="157"/>
      <c r="T283" s="158"/>
      <c r="AT283" s="153" t="s">
        <v>384</v>
      </c>
      <c r="AU283" s="153" t="s">
        <v>85</v>
      </c>
      <c r="AV283" s="12" t="s">
        <v>85</v>
      </c>
      <c r="AW283" s="12" t="s">
        <v>32</v>
      </c>
      <c r="AX283" s="12" t="s">
        <v>83</v>
      </c>
      <c r="AY283" s="153" t="s">
        <v>375</v>
      </c>
    </row>
    <row r="284" spans="2:65" s="1" customFormat="1" ht="33" customHeight="1" x14ac:dyDescent="0.2">
      <c r="B284" s="32"/>
      <c r="C284" s="138" t="s">
        <v>563</v>
      </c>
      <c r="D284" s="138" t="s">
        <v>377</v>
      </c>
      <c r="E284" s="139" t="s">
        <v>1181</v>
      </c>
      <c r="F284" s="140" t="s">
        <v>4066</v>
      </c>
      <c r="G284" s="141" t="s">
        <v>380</v>
      </c>
      <c r="H284" s="142">
        <v>19.884</v>
      </c>
      <c r="I284" s="143"/>
      <c r="J284" s="144">
        <f>ROUND(I284*H284,2)</f>
        <v>0</v>
      </c>
      <c r="K284" s="140" t="s">
        <v>381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382</v>
      </c>
      <c r="AT284" s="149" t="s">
        <v>377</v>
      </c>
      <c r="AU284" s="149" t="s">
        <v>85</v>
      </c>
      <c r="AY284" s="17" t="s">
        <v>375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382</v>
      </c>
      <c r="BM284" s="149" t="s">
        <v>6582</v>
      </c>
    </row>
    <row r="285" spans="2:65" s="12" customFormat="1" ht="11.25" x14ac:dyDescent="0.2">
      <c r="B285" s="151"/>
      <c r="D285" s="152" t="s">
        <v>384</v>
      </c>
      <c r="E285" s="153" t="s">
        <v>1</v>
      </c>
      <c r="F285" s="154" t="s">
        <v>6583</v>
      </c>
      <c r="H285" s="155">
        <v>19.884</v>
      </c>
      <c r="I285" s="156"/>
      <c r="L285" s="151"/>
      <c r="M285" s="157"/>
      <c r="T285" s="158"/>
      <c r="AT285" s="153" t="s">
        <v>384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375</v>
      </c>
    </row>
    <row r="286" spans="2:65" s="13" customFormat="1" ht="11.25" x14ac:dyDescent="0.2">
      <c r="B286" s="159"/>
      <c r="D286" s="152" t="s">
        <v>384</v>
      </c>
      <c r="E286" s="160" t="s">
        <v>307</v>
      </c>
      <c r="F286" s="161" t="s">
        <v>387</v>
      </c>
      <c r="H286" s="162">
        <v>19.884</v>
      </c>
      <c r="I286" s="163"/>
      <c r="L286" s="159"/>
      <c r="M286" s="164"/>
      <c r="T286" s="165"/>
      <c r="AT286" s="160" t="s">
        <v>384</v>
      </c>
      <c r="AU286" s="160" t="s">
        <v>85</v>
      </c>
      <c r="AV286" s="13" t="s">
        <v>382</v>
      </c>
      <c r="AW286" s="13" t="s">
        <v>32</v>
      </c>
      <c r="AX286" s="13" t="s">
        <v>83</v>
      </c>
      <c r="AY286" s="160" t="s">
        <v>375</v>
      </c>
    </row>
    <row r="287" spans="2:65" s="1" customFormat="1" ht="33" customHeight="1" x14ac:dyDescent="0.2">
      <c r="B287" s="32"/>
      <c r="C287" s="138" t="s">
        <v>568</v>
      </c>
      <c r="D287" s="138" t="s">
        <v>377</v>
      </c>
      <c r="E287" s="139" t="s">
        <v>1190</v>
      </c>
      <c r="F287" s="140" t="s">
        <v>1191</v>
      </c>
      <c r="G287" s="141" t="s">
        <v>380</v>
      </c>
      <c r="H287" s="142">
        <v>2386.08</v>
      </c>
      <c r="I287" s="143"/>
      <c r="J287" s="144">
        <f>ROUND(I287*H287,2)</f>
        <v>0</v>
      </c>
      <c r="K287" s="140" t="s">
        <v>381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AR287" s="149" t="s">
        <v>382</v>
      </c>
      <c r="AT287" s="149" t="s">
        <v>377</v>
      </c>
      <c r="AU287" s="149" t="s">
        <v>85</v>
      </c>
      <c r="AY287" s="17" t="s">
        <v>375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382</v>
      </c>
      <c r="BM287" s="149" t="s">
        <v>6584</v>
      </c>
    </row>
    <row r="288" spans="2:65" s="12" customFormat="1" ht="11.25" x14ac:dyDescent="0.2">
      <c r="B288" s="151"/>
      <c r="D288" s="152" t="s">
        <v>384</v>
      </c>
      <c r="E288" s="153" t="s">
        <v>1</v>
      </c>
      <c r="F288" s="154" t="s">
        <v>1193</v>
      </c>
      <c r="H288" s="155">
        <v>2386.08</v>
      </c>
      <c r="I288" s="156"/>
      <c r="L288" s="151"/>
      <c r="M288" s="157"/>
      <c r="T288" s="158"/>
      <c r="AT288" s="153" t="s">
        <v>384</v>
      </c>
      <c r="AU288" s="153" t="s">
        <v>85</v>
      </c>
      <c r="AV288" s="12" t="s">
        <v>85</v>
      </c>
      <c r="AW288" s="12" t="s">
        <v>32</v>
      </c>
      <c r="AX288" s="12" t="s">
        <v>83</v>
      </c>
      <c r="AY288" s="153" t="s">
        <v>375</v>
      </c>
    </row>
    <row r="289" spans="2:65" s="1" customFormat="1" ht="33" customHeight="1" x14ac:dyDescent="0.2">
      <c r="B289" s="32"/>
      <c r="C289" s="138" t="s">
        <v>573</v>
      </c>
      <c r="D289" s="138" t="s">
        <v>377</v>
      </c>
      <c r="E289" s="139" t="s">
        <v>1195</v>
      </c>
      <c r="F289" s="140" t="s">
        <v>4070</v>
      </c>
      <c r="G289" s="141" t="s">
        <v>380</v>
      </c>
      <c r="H289" s="142">
        <v>19.884</v>
      </c>
      <c r="I289" s="143"/>
      <c r="J289" s="144">
        <f>ROUND(I289*H289,2)</f>
        <v>0</v>
      </c>
      <c r="K289" s="140" t="s">
        <v>381</v>
      </c>
      <c r="L289" s="32"/>
      <c r="M289" s="145" t="s">
        <v>1</v>
      </c>
      <c r="N289" s="146" t="s">
        <v>41</v>
      </c>
      <c r="P289" s="147">
        <f>O289*H289</f>
        <v>0</v>
      </c>
      <c r="Q289" s="147">
        <v>0</v>
      </c>
      <c r="R289" s="147">
        <f>Q289*H289</f>
        <v>0</v>
      </c>
      <c r="S289" s="147">
        <v>0</v>
      </c>
      <c r="T289" s="148">
        <f>S289*H289</f>
        <v>0</v>
      </c>
      <c r="AR289" s="149" t="s">
        <v>382</v>
      </c>
      <c r="AT289" s="149" t="s">
        <v>377</v>
      </c>
      <c r="AU289" s="149" t="s">
        <v>85</v>
      </c>
      <c r="AY289" s="17" t="s">
        <v>375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83</v>
      </c>
      <c r="BK289" s="150">
        <f>ROUND(I289*H289,2)</f>
        <v>0</v>
      </c>
      <c r="BL289" s="17" t="s">
        <v>382</v>
      </c>
      <c r="BM289" s="149" t="s">
        <v>6585</v>
      </c>
    </row>
    <row r="290" spans="2:65" s="12" customFormat="1" ht="11.25" x14ac:dyDescent="0.2">
      <c r="B290" s="151"/>
      <c r="D290" s="152" t="s">
        <v>384</v>
      </c>
      <c r="E290" s="153" t="s">
        <v>1</v>
      </c>
      <c r="F290" s="154" t="s">
        <v>307</v>
      </c>
      <c r="H290" s="155">
        <v>19.884</v>
      </c>
      <c r="I290" s="156"/>
      <c r="L290" s="151"/>
      <c r="M290" s="157"/>
      <c r="T290" s="158"/>
      <c r="AT290" s="153" t="s">
        <v>384</v>
      </c>
      <c r="AU290" s="153" t="s">
        <v>85</v>
      </c>
      <c r="AV290" s="12" t="s">
        <v>85</v>
      </c>
      <c r="AW290" s="12" t="s">
        <v>32</v>
      </c>
      <c r="AX290" s="12" t="s">
        <v>83</v>
      </c>
      <c r="AY290" s="153" t="s">
        <v>375</v>
      </c>
    </row>
    <row r="291" spans="2:65" s="1" customFormat="1" ht="24.2" customHeight="1" x14ac:dyDescent="0.2">
      <c r="B291" s="32"/>
      <c r="C291" s="138" t="s">
        <v>577</v>
      </c>
      <c r="D291" s="138" t="s">
        <v>377</v>
      </c>
      <c r="E291" s="139" t="s">
        <v>1207</v>
      </c>
      <c r="F291" s="140" t="s">
        <v>1208</v>
      </c>
      <c r="G291" s="141" t="s">
        <v>380</v>
      </c>
      <c r="H291" s="142">
        <v>209.07</v>
      </c>
      <c r="I291" s="143"/>
      <c r="J291" s="144">
        <f>ROUND(I291*H291,2)</f>
        <v>0</v>
      </c>
      <c r="K291" s="140" t="s">
        <v>381</v>
      </c>
      <c r="L291" s="32"/>
      <c r="M291" s="145" t="s">
        <v>1</v>
      </c>
      <c r="N291" s="146" t="s">
        <v>41</v>
      </c>
      <c r="P291" s="147">
        <f>O291*H291</f>
        <v>0</v>
      </c>
      <c r="Q291" s="147">
        <v>4.0000000000000003E-5</v>
      </c>
      <c r="R291" s="147">
        <f>Q291*H291</f>
        <v>8.3628000000000001E-3</v>
      </c>
      <c r="S291" s="147">
        <v>0</v>
      </c>
      <c r="T291" s="148">
        <f>S291*H291</f>
        <v>0</v>
      </c>
      <c r="AR291" s="149" t="s">
        <v>382</v>
      </c>
      <c r="AT291" s="149" t="s">
        <v>377</v>
      </c>
      <c r="AU291" s="149" t="s">
        <v>85</v>
      </c>
      <c r="AY291" s="17" t="s">
        <v>375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382</v>
      </c>
      <c r="BM291" s="149" t="s">
        <v>6586</v>
      </c>
    </row>
    <row r="292" spans="2:65" s="12" customFormat="1" ht="11.25" x14ac:dyDescent="0.2">
      <c r="B292" s="151"/>
      <c r="D292" s="152" t="s">
        <v>384</v>
      </c>
      <c r="E292" s="153" t="s">
        <v>1</v>
      </c>
      <c r="F292" s="154" t="s">
        <v>4927</v>
      </c>
      <c r="H292" s="155">
        <v>201.41</v>
      </c>
      <c r="I292" s="156"/>
      <c r="L292" s="151"/>
      <c r="M292" s="157"/>
      <c r="T292" s="158"/>
      <c r="AT292" s="153" t="s">
        <v>384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375</v>
      </c>
    </row>
    <row r="293" spans="2:65" s="12" customFormat="1" ht="11.25" x14ac:dyDescent="0.2">
      <c r="B293" s="151"/>
      <c r="D293" s="152" t="s">
        <v>384</v>
      </c>
      <c r="E293" s="153" t="s">
        <v>1</v>
      </c>
      <c r="F293" s="154" t="s">
        <v>6587</v>
      </c>
      <c r="H293" s="155">
        <v>7.66</v>
      </c>
      <c r="I293" s="156"/>
      <c r="L293" s="151"/>
      <c r="M293" s="157"/>
      <c r="T293" s="158"/>
      <c r="AT293" s="153" t="s">
        <v>384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375</v>
      </c>
    </row>
    <row r="294" spans="2:65" s="13" customFormat="1" ht="11.25" x14ac:dyDescent="0.2">
      <c r="B294" s="159"/>
      <c r="D294" s="152" t="s">
        <v>384</v>
      </c>
      <c r="E294" s="160" t="s">
        <v>296</v>
      </c>
      <c r="F294" s="161" t="s">
        <v>387</v>
      </c>
      <c r="H294" s="162">
        <v>209.07</v>
      </c>
      <c r="I294" s="163"/>
      <c r="L294" s="159"/>
      <c r="M294" s="164"/>
      <c r="T294" s="165"/>
      <c r="AT294" s="160" t="s">
        <v>384</v>
      </c>
      <c r="AU294" s="160" t="s">
        <v>85</v>
      </c>
      <c r="AV294" s="13" t="s">
        <v>382</v>
      </c>
      <c r="AW294" s="13" t="s">
        <v>32</v>
      </c>
      <c r="AX294" s="13" t="s">
        <v>83</v>
      </c>
      <c r="AY294" s="160" t="s">
        <v>375</v>
      </c>
    </row>
    <row r="295" spans="2:65" s="1" customFormat="1" ht="37.9" customHeight="1" x14ac:dyDescent="0.2">
      <c r="B295" s="32"/>
      <c r="C295" s="138" t="s">
        <v>581</v>
      </c>
      <c r="D295" s="138" t="s">
        <v>377</v>
      </c>
      <c r="E295" s="139" t="s">
        <v>4951</v>
      </c>
      <c r="F295" s="140" t="s">
        <v>4952</v>
      </c>
      <c r="G295" s="141" t="s">
        <v>390</v>
      </c>
      <c r="H295" s="142">
        <v>2.1970000000000001</v>
      </c>
      <c r="I295" s="143"/>
      <c r="J295" s="144">
        <f>ROUND(I295*H295,2)</f>
        <v>0</v>
      </c>
      <c r="K295" s="140" t="s">
        <v>381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2.2000000000000002</v>
      </c>
      <c r="T295" s="148">
        <f>S295*H295</f>
        <v>4.8334000000000001</v>
      </c>
      <c r="AR295" s="149" t="s">
        <v>382</v>
      </c>
      <c r="AT295" s="149" t="s">
        <v>377</v>
      </c>
      <c r="AU295" s="149" t="s">
        <v>85</v>
      </c>
      <c r="AY295" s="17" t="s">
        <v>375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382</v>
      </c>
      <c r="BM295" s="149" t="s">
        <v>6588</v>
      </c>
    </row>
    <row r="296" spans="2:65" s="14" customFormat="1" ht="11.25" x14ac:dyDescent="0.2">
      <c r="B296" s="166"/>
      <c r="D296" s="152" t="s">
        <v>384</v>
      </c>
      <c r="E296" s="167" t="s">
        <v>1</v>
      </c>
      <c r="F296" s="168" t="s">
        <v>6589</v>
      </c>
      <c r="H296" s="167" t="s">
        <v>1</v>
      </c>
      <c r="I296" s="169"/>
      <c r="L296" s="166"/>
      <c r="M296" s="170"/>
      <c r="T296" s="171"/>
      <c r="AT296" s="167" t="s">
        <v>384</v>
      </c>
      <c r="AU296" s="167" t="s">
        <v>85</v>
      </c>
      <c r="AV296" s="14" t="s">
        <v>83</v>
      </c>
      <c r="AW296" s="14" t="s">
        <v>32</v>
      </c>
      <c r="AX296" s="14" t="s">
        <v>76</v>
      </c>
      <c r="AY296" s="167" t="s">
        <v>375</v>
      </c>
    </row>
    <row r="297" spans="2:65" s="12" customFormat="1" ht="11.25" x14ac:dyDescent="0.2">
      <c r="B297" s="151"/>
      <c r="D297" s="152" t="s">
        <v>384</v>
      </c>
      <c r="E297" s="153" t="s">
        <v>1</v>
      </c>
      <c r="F297" s="154" t="s">
        <v>6590</v>
      </c>
      <c r="H297" s="155">
        <v>0.38900000000000001</v>
      </c>
      <c r="I297" s="156"/>
      <c r="L297" s="151"/>
      <c r="M297" s="157"/>
      <c r="T297" s="158"/>
      <c r="AT297" s="153" t="s">
        <v>384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375</v>
      </c>
    </row>
    <row r="298" spans="2:65" s="12" customFormat="1" ht="11.25" x14ac:dyDescent="0.2">
      <c r="B298" s="151"/>
      <c r="D298" s="152" t="s">
        <v>384</v>
      </c>
      <c r="E298" s="153" t="s">
        <v>1</v>
      </c>
      <c r="F298" s="154" t="s">
        <v>6591</v>
      </c>
      <c r="H298" s="155">
        <v>0.38900000000000001</v>
      </c>
      <c r="I298" s="156"/>
      <c r="L298" s="151"/>
      <c r="M298" s="157"/>
      <c r="T298" s="158"/>
      <c r="AT298" s="153" t="s">
        <v>384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375</v>
      </c>
    </row>
    <row r="299" spans="2:65" s="12" customFormat="1" ht="11.25" x14ac:dyDescent="0.2">
      <c r="B299" s="151"/>
      <c r="D299" s="152" t="s">
        <v>384</v>
      </c>
      <c r="E299" s="153" t="s">
        <v>1</v>
      </c>
      <c r="F299" s="154" t="s">
        <v>6592</v>
      </c>
      <c r="H299" s="155">
        <v>0.307</v>
      </c>
      <c r="I299" s="156"/>
      <c r="L299" s="151"/>
      <c r="M299" s="157"/>
      <c r="T299" s="158"/>
      <c r="AT299" s="153" t="s">
        <v>384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375</v>
      </c>
    </row>
    <row r="300" spans="2:65" s="12" customFormat="1" ht="11.25" x14ac:dyDescent="0.2">
      <c r="B300" s="151"/>
      <c r="D300" s="152" t="s">
        <v>384</v>
      </c>
      <c r="E300" s="153" t="s">
        <v>1</v>
      </c>
      <c r="F300" s="154" t="s">
        <v>6593</v>
      </c>
      <c r="H300" s="155">
        <v>0.61399999999999999</v>
      </c>
      <c r="I300" s="156"/>
      <c r="L300" s="151"/>
      <c r="M300" s="157"/>
      <c r="T300" s="158"/>
      <c r="AT300" s="153" t="s">
        <v>384</v>
      </c>
      <c r="AU300" s="153" t="s">
        <v>85</v>
      </c>
      <c r="AV300" s="12" t="s">
        <v>85</v>
      </c>
      <c r="AW300" s="12" t="s">
        <v>32</v>
      </c>
      <c r="AX300" s="12" t="s">
        <v>76</v>
      </c>
      <c r="AY300" s="153" t="s">
        <v>375</v>
      </c>
    </row>
    <row r="301" spans="2:65" s="15" customFormat="1" ht="11.25" x14ac:dyDescent="0.2">
      <c r="B301" s="172"/>
      <c r="D301" s="152" t="s">
        <v>384</v>
      </c>
      <c r="E301" s="173" t="s">
        <v>1</v>
      </c>
      <c r="F301" s="174" t="s">
        <v>526</v>
      </c>
      <c r="H301" s="175">
        <v>1.6990000000000001</v>
      </c>
      <c r="I301" s="176"/>
      <c r="L301" s="172"/>
      <c r="M301" s="177"/>
      <c r="T301" s="178"/>
      <c r="AT301" s="173" t="s">
        <v>384</v>
      </c>
      <c r="AU301" s="173" t="s">
        <v>85</v>
      </c>
      <c r="AV301" s="15" t="s">
        <v>93</v>
      </c>
      <c r="AW301" s="15" t="s">
        <v>32</v>
      </c>
      <c r="AX301" s="15" t="s">
        <v>76</v>
      </c>
      <c r="AY301" s="173" t="s">
        <v>375</v>
      </c>
    </row>
    <row r="302" spans="2:65" s="14" customFormat="1" ht="11.25" x14ac:dyDescent="0.2">
      <c r="B302" s="166"/>
      <c r="D302" s="152" t="s">
        <v>384</v>
      </c>
      <c r="E302" s="167" t="s">
        <v>1</v>
      </c>
      <c r="F302" s="168" t="s">
        <v>522</v>
      </c>
      <c r="H302" s="167" t="s">
        <v>1</v>
      </c>
      <c r="I302" s="169"/>
      <c r="L302" s="166"/>
      <c r="M302" s="170"/>
      <c r="T302" s="171"/>
      <c r="AT302" s="167" t="s">
        <v>384</v>
      </c>
      <c r="AU302" s="167" t="s">
        <v>85</v>
      </c>
      <c r="AV302" s="14" t="s">
        <v>83</v>
      </c>
      <c r="AW302" s="14" t="s">
        <v>32</v>
      </c>
      <c r="AX302" s="14" t="s">
        <v>76</v>
      </c>
      <c r="AY302" s="167" t="s">
        <v>375</v>
      </c>
    </row>
    <row r="303" spans="2:65" s="12" customFormat="1" ht="11.25" x14ac:dyDescent="0.2">
      <c r="B303" s="151"/>
      <c r="D303" s="152" t="s">
        <v>384</v>
      </c>
      <c r="E303" s="153" t="s">
        <v>1</v>
      </c>
      <c r="F303" s="154" t="s">
        <v>6594</v>
      </c>
      <c r="H303" s="155">
        <v>0.498</v>
      </c>
      <c r="I303" s="156"/>
      <c r="L303" s="151"/>
      <c r="M303" s="157"/>
      <c r="T303" s="158"/>
      <c r="AT303" s="153" t="s">
        <v>384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375</v>
      </c>
    </row>
    <row r="304" spans="2:65" s="15" customFormat="1" ht="11.25" x14ac:dyDescent="0.2">
      <c r="B304" s="172"/>
      <c r="D304" s="152" t="s">
        <v>384</v>
      </c>
      <c r="E304" s="173" t="s">
        <v>1</v>
      </c>
      <c r="F304" s="174" t="s">
        <v>526</v>
      </c>
      <c r="H304" s="175">
        <v>0.498</v>
      </c>
      <c r="I304" s="176"/>
      <c r="L304" s="172"/>
      <c r="M304" s="177"/>
      <c r="T304" s="178"/>
      <c r="AT304" s="173" t="s">
        <v>384</v>
      </c>
      <c r="AU304" s="173" t="s">
        <v>85</v>
      </c>
      <c r="AV304" s="15" t="s">
        <v>93</v>
      </c>
      <c r="AW304" s="15" t="s">
        <v>32</v>
      </c>
      <c r="AX304" s="15" t="s">
        <v>76</v>
      </c>
      <c r="AY304" s="173" t="s">
        <v>375</v>
      </c>
    </row>
    <row r="305" spans="2:65" s="13" customFormat="1" ht="11.25" x14ac:dyDescent="0.2">
      <c r="B305" s="159"/>
      <c r="D305" s="152" t="s">
        <v>384</v>
      </c>
      <c r="E305" s="160" t="s">
        <v>1</v>
      </c>
      <c r="F305" s="161" t="s">
        <v>387</v>
      </c>
      <c r="H305" s="162">
        <v>2.1970000000000001</v>
      </c>
      <c r="I305" s="163"/>
      <c r="L305" s="159"/>
      <c r="M305" s="164"/>
      <c r="T305" s="165"/>
      <c r="AT305" s="160" t="s">
        <v>384</v>
      </c>
      <c r="AU305" s="160" t="s">
        <v>85</v>
      </c>
      <c r="AV305" s="13" t="s">
        <v>382</v>
      </c>
      <c r="AW305" s="13" t="s">
        <v>32</v>
      </c>
      <c r="AX305" s="13" t="s">
        <v>83</v>
      </c>
      <c r="AY305" s="160" t="s">
        <v>375</v>
      </c>
    </row>
    <row r="306" spans="2:65" s="1" customFormat="1" ht="24.2" customHeight="1" x14ac:dyDescent="0.2">
      <c r="B306" s="32"/>
      <c r="C306" s="138" t="s">
        <v>585</v>
      </c>
      <c r="D306" s="138" t="s">
        <v>377</v>
      </c>
      <c r="E306" s="139" t="s">
        <v>4969</v>
      </c>
      <c r="F306" s="140" t="s">
        <v>4970</v>
      </c>
      <c r="G306" s="141" t="s">
        <v>390</v>
      </c>
      <c r="H306" s="142">
        <v>1.341</v>
      </c>
      <c r="I306" s="143"/>
      <c r="J306" s="144">
        <f>ROUND(I306*H306,2)</f>
        <v>0</v>
      </c>
      <c r="K306" s="140" t="s">
        <v>381</v>
      </c>
      <c r="L306" s="32"/>
      <c r="M306" s="145" t="s">
        <v>1</v>
      </c>
      <c r="N306" s="146" t="s">
        <v>41</v>
      </c>
      <c r="P306" s="147">
        <f>O306*H306</f>
        <v>0</v>
      </c>
      <c r="Q306" s="147">
        <v>0</v>
      </c>
      <c r="R306" s="147">
        <f>Q306*H306</f>
        <v>0</v>
      </c>
      <c r="S306" s="147">
        <v>1.4</v>
      </c>
      <c r="T306" s="148">
        <f>S306*H306</f>
        <v>1.8773999999999997</v>
      </c>
      <c r="AR306" s="149" t="s">
        <v>382</v>
      </c>
      <c r="AT306" s="149" t="s">
        <v>377</v>
      </c>
      <c r="AU306" s="149" t="s">
        <v>85</v>
      </c>
      <c r="AY306" s="17" t="s">
        <v>375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83</v>
      </c>
      <c r="BK306" s="150">
        <f>ROUND(I306*H306,2)</f>
        <v>0</v>
      </c>
      <c r="BL306" s="17" t="s">
        <v>382</v>
      </c>
      <c r="BM306" s="149" t="s">
        <v>6595</v>
      </c>
    </row>
    <row r="307" spans="2:65" s="14" customFormat="1" ht="11.25" x14ac:dyDescent="0.2">
      <c r="B307" s="166"/>
      <c r="D307" s="152" t="s">
        <v>384</v>
      </c>
      <c r="E307" s="167" t="s">
        <v>1</v>
      </c>
      <c r="F307" s="168" t="s">
        <v>4972</v>
      </c>
      <c r="H307" s="167" t="s">
        <v>1</v>
      </c>
      <c r="I307" s="169"/>
      <c r="L307" s="166"/>
      <c r="M307" s="170"/>
      <c r="T307" s="171"/>
      <c r="AT307" s="167" t="s">
        <v>384</v>
      </c>
      <c r="AU307" s="167" t="s">
        <v>85</v>
      </c>
      <c r="AV307" s="14" t="s">
        <v>83</v>
      </c>
      <c r="AW307" s="14" t="s">
        <v>32</v>
      </c>
      <c r="AX307" s="14" t="s">
        <v>76</v>
      </c>
      <c r="AY307" s="167" t="s">
        <v>375</v>
      </c>
    </row>
    <row r="308" spans="2:65" s="12" customFormat="1" ht="11.25" x14ac:dyDescent="0.2">
      <c r="B308" s="151"/>
      <c r="D308" s="152" t="s">
        <v>384</v>
      </c>
      <c r="E308" s="153" t="s">
        <v>1</v>
      </c>
      <c r="F308" s="154" t="s">
        <v>6596</v>
      </c>
      <c r="H308" s="155">
        <v>1.341</v>
      </c>
      <c r="I308" s="156"/>
      <c r="L308" s="151"/>
      <c r="M308" s="157"/>
      <c r="T308" s="158"/>
      <c r="AT308" s="153" t="s">
        <v>384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375</v>
      </c>
    </row>
    <row r="309" spans="2:65" s="13" customFormat="1" ht="11.25" x14ac:dyDescent="0.2">
      <c r="B309" s="159"/>
      <c r="D309" s="152" t="s">
        <v>384</v>
      </c>
      <c r="E309" s="160" t="s">
        <v>1</v>
      </c>
      <c r="F309" s="161" t="s">
        <v>387</v>
      </c>
      <c r="H309" s="162">
        <v>1.341</v>
      </c>
      <c r="I309" s="163"/>
      <c r="L309" s="159"/>
      <c r="M309" s="164"/>
      <c r="T309" s="165"/>
      <c r="AT309" s="160" t="s">
        <v>384</v>
      </c>
      <c r="AU309" s="160" t="s">
        <v>85</v>
      </c>
      <c r="AV309" s="13" t="s">
        <v>382</v>
      </c>
      <c r="AW309" s="13" t="s">
        <v>32</v>
      </c>
      <c r="AX309" s="13" t="s">
        <v>83</v>
      </c>
      <c r="AY309" s="160" t="s">
        <v>375</v>
      </c>
    </row>
    <row r="310" spans="2:65" s="1" customFormat="1" ht="24.2" customHeight="1" x14ac:dyDescent="0.2">
      <c r="B310" s="32"/>
      <c r="C310" s="138" t="s">
        <v>598</v>
      </c>
      <c r="D310" s="138" t="s">
        <v>377</v>
      </c>
      <c r="E310" s="139" t="s">
        <v>6597</v>
      </c>
      <c r="F310" s="140" t="s">
        <v>6598</v>
      </c>
      <c r="G310" s="141" t="s">
        <v>380</v>
      </c>
      <c r="H310" s="142">
        <v>0.875</v>
      </c>
      <c r="I310" s="143"/>
      <c r="J310" s="144">
        <f>ROUND(I310*H310,2)</f>
        <v>0</v>
      </c>
      <c r="K310" s="140" t="s">
        <v>381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7.4999999999999997E-2</v>
      </c>
      <c r="T310" s="148">
        <f>S310*H310</f>
        <v>6.5625000000000003E-2</v>
      </c>
      <c r="AR310" s="149" t="s">
        <v>382</v>
      </c>
      <c r="AT310" s="149" t="s">
        <v>377</v>
      </c>
      <c r="AU310" s="149" t="s">
        <v>85</v>
      </c>
      <c r="AY310" s="17" t="s">
        <v>375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382</v>
      </c>
      <c r="BM310" s="149" t="s">
        <v>6599</v>
      </c>
    </row>
    <row r="311" spans="2:65" s="12" customFormat="1" ht="11.25" x14ac:dyDescent="0.2">
      <c r="B311" s="151"/>
      <c r="D311" s="152" t="s">
        <v>384</v>
      </c>
      <c r="E311" s="153" t="s">
        <v>1</v>
      </c>
      <c r="F311" s="154" t="s">
        <v>6600</v>
      </c>
      <c r="H311" s="155">
        <v>0.875</v>
      </c>
      <c r="I311" s="156"/>
      <c r="L311" s="151"/>
      <c r="M311" s="157"/>
      <c r="T311" s="158"/>
      <c r="AT311" s="153" t="s">
        <v>384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375</v>
      </c>
    </row>
    <row r="312" spans="2:65" s="13" customFormat="1" ht="11.25" x14ac:dyDescent="0.2">
      <c r="B312" s="159"/>
      <c r="D312" s="152" t="s">
        <v>384</v>
      </c>
      <c r="E312" s="160" t="s">
        <v>1</v>
      </c>
      <c r="F312" s="161" t="s">
        <v>387</v>
      </c>
      <c r="H312" s="162">
        <v>0.875</v>
      </c>
      <c r="I312" s="163"/>
      <c r="L312" s="159"/>
      <c r="M312" s="164"/>
      <c r="T312" s="165"/>
      <c r="AT312" s="160" t="s">
        <v>384</v>
      </c>
      <c r="AU312" s="160" t="s">
        <v>85</v>
      </c>
      <c r="AV312" s="13" t="s">
        <v>382</v>
      </c>
      <c r="AW312" s="13" t="s">
        <v>32</v>
      </c>
      <c r="AX312" s="13" t="s">
        <v>83</v>
      </c>
      <c r="AY312" s="160" t="s">
        <v>375</v>
      </c>
    </row>
    <row r="313" spans="2:65" s="1" customFormat="1" ht="21.75" customHeight="1" x14ac:dyDescent="0.2">
      <c r="B313" s="32"/>
      <c r="C313" s="138" t="s">
        <v>604</v>
      </c>
      <c r="D313" s="138" t="s">
        <v>377</v>
      </c>
      <c r="E313" s="139" t="s">
        <v>4994</v>
      </c>
      <c r="F313" s="140" t="s">
        <v>4995</v>
      </c>
      <c r="G313" s="141" t="s">
        <v>380</v>
      </c>
      <c r="H313" s="142">
        <v>9.7200000000000006</v>
      </c>
      <c r="I313" s="143"/>
      <c r="J313" s="144">
        <f>ROUND(I313*H313,2)</f>
        <v>0</v>
      </c>
      <c r="K313" s="140" t="s">
        <v>381</v>
      </c>
      <c r="L313" s="32"/>
      <c r="M313" s="145" t="s">
        <v>1</v>
      </c>
      <c r="N313" s="146" t="s">
        <v>41</v>
      </c>
      <c r="P313" s="147">
        <f>O313*H313</f>
        <v>0</v>
      </c>
      <c r="Q313" s="147">
        <v>0</v>
      </c>
      <c r="R313" s="147">
        <f>Q313*H313</f>
        <v>0</v>
      </c>
      <c r="S313" s="147">
        <v>7.5999999999999998E-2</v>
      </c>
      <c r="T313" s="148">
        <f>S313*H313</f>
        <v>0.73872000000000004</v>
      </c>
      <c r="AR313" s="149" t="s">
        <v>382</v>
      </c>
      <c r="AT313" s="149" t="s">
        <v>377</v>
      </c>
      <c r="AU313" s="149" t="s">
        <v>85</v>
      </c>
      <c r="AY313" s="17" t="s">
        <v>375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17" t="s">
        <v>83</v>
      </c>
      <c r="BK313" s="150">
        <f>ROUND(I313*H313,2)</f>
        <v>0</v>
      </c>
      <c r="BL313" s="17" t="s">
        <v>382</v>
      </c>
      <c r="BM313" s="149" t="s">
        <v>6601</v>
      </c>
    </row>
    <row r="314" spans="2:65" s="14" customFormat="1" ht="11.25" x14ac:dyDescent="0.2">
      <c r="B314" s="166"/>
      <c r="D314" s="152" t="s">
        <v>384</v>
      </c>
      <c r="E314" s="167" t="s">
        <v>1</v>
      </c>
      <c r="F314" s="168" t="s">
        <v>4997</v>
      </c>
      <c r="H314" s="167" t="s">
        <v>1</v>
      </c>
      <c r="I314" s="169"/>
      <c r="L314" s="166"/>
      <c r="M314" s="170"/>
      <c r="T314" s="171"/>
      <c r="AT314" s="167" t="s">
        <v>384</v>
      </c>
      <c r="AU314" s="167" t="s">
        <v>85</v>
      </c>
      <c r="AV314" s="14" t="s">
        <v>83</v>
      </c>
      <c r="AW314" s="14" t="s">
        <v>32</v>
      </c>
      <c r="AX314" s="14" t="s">
        <v>76</v>
      </c>
      <c r="AY314" s="167" t="s">
        <v>375</v>
      </c>
    </row>
    <row r="315" spans="2:65" s="12" customFormat="1" ht="11.25" x14ac:dyDescent="0.2">
      <c r="B315" s="151"/>
      <c r="D315" s="152" t="s">
        <v>384</v>
      </c>
      <c r="E315" s="153" t="s">
        <v>1</v>
      </c>
      <c r="F315" s="154" t="s">
        <v>6602</v>
      </c>
      <c r="H315" s="155">
        <v>2.92</v>
      </c>
      <c r="I315" s="156"/>
      <c r="L315" s="151"/>
      <c r="M315" s="157"/>
      <c r="T315" s="158"/>
      <c r="AT315" s="153" t="s">
        <v>384</v>
      </c>
      <c r="AU315" s="153" t="s">
        <v>85</v>
      </c>
      <c r="AV315" s="12" t="s">
        <v>85</v>
      </c>
      <c r="AW315" s="12" t="s">
        <v>32</v>
      </c>
      <c r="AX315" s="12" t="s">
        <v>76</v>
      </c>
      <c r="AY315" s="153" t="s">
        <v>375</v>
      </c>
    </row>
    <row r="316" spans="2:65" s="14" customFormat="1" ht="11.25" x14ac:dyDescent="0.2">
      <c r="B316" s="166"/>
      <c r="D316" s="152" t="s">
        <v>384</v>
      </c>
      <c r="E316" s="167" t="s">
        <v>1</v>
      </c>
      <c r="F316" s="168" t="s">
        <v>4999</v>
      </c>
      <c r="H316" s="167" t="s">
        <v>1</v>
      </c>
      <c r="I316" s="169"/>
      <c r="L316" s="166"/>
      <c r="M316" s="170"/>
      <c r="T316" s="171"/>
      <c r="AT316" s="167" t="s">
        <v>384</v>
      </c>
      <c r="AU316" s="167" t="s">
        <v>85</v>
      </c>
      <c r="AV316" s="14" t="s">
        <v>83</v>
      </c>
      <c r="AW316" s="14" t="s">
        <v>32</v>
      </c>
      <c r="AX316" s="14" t="s">
        <v>76</v>
      </c>
      <c r="AY316" s="167" t="s">
        <v>375</v>
      </c>
    </row>
    <row r="317" spans="2:65" s="12" customFormat="1" ht="11.25" x14ac:dyDescent="0.2">
      <c r="B317" s="151"/>
      <c r="D317" s="152" t="s">
        <v>384</v>
      </c>
      <c r="E317" s="153" t="s">
        <v>1</v>
      </c>
      <c r="F317" s="154" t="s">
        <v>6603</v>
      </c>
      <c r="H317" s="155">
        <v>5.2</v>
      </c>
      <c r="I317" s="156"/>
      <c r="L317" s="151"/>
      <c r="M317" s="157"/>
      <c r="T317" s="158"/>
      <c r="AT317" s="153" t="s">
        <v>384</v>
      </c>
      <c r="AU317" s="153" t="s">
        <v>85</v>
      </c>
      <c r="AV317" s="12" t="s">
        <v>85</v>
      </c>
      <c r="AW317" s="12" t="s">
        <v>32</v>
      </c>
      <c r="AX317" s="12" t="s">
        <v>76</v>
      </c>
      <c r="AY317" s="153" t="s">
        <v>375</v>
      </c>
    </row>
    <row r="318" spans="2:65" s="12" customFormat="1" ht="11.25" x14ac:dyDescent="0.2">
      <c r="B318" s="151"/>
      <c r="D318" s="152" t="s">
        <v>384</v>
      </c>
      <c r="E318" s="153" t="s">
        <v>1</v>
      </c>
      <c r="F318" s="154" t="s">
        <v>6604</v>
      </c>
      <c r="H318" s="155">
        <v>1.6</v>
      </c>
      <c r="I318" s="156"/>
      <c r="L318" s="151"/>
      <c r="M318" s="157"/>
      <c r="T318" s="158"/>
      <c r="AT318" s="153" t="s">
        <v>384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375</v>
      </c>
    </row>
    <row r="319" spans="2:65" s="13" customFormat="1" ht="11.25" x14ac:dyDescent="0.2">
      <c r="B319" s="159"/>
      <c r="D319" s="152" t="s">
        <v>384</v>
      </c>
      <c r="E319" s="160" t="s">
        <v>1</v>
      </c>
      <c r="F319" s="161" t="s">
        <v>387</v>
      </c>
      <c r="H319" s="162">
        <v>9.7200000000000006</v>
      </c>
      <c r="I319" s="163"/>
      <c r="L319" s="159"/>
      <c r="M319" s="164"/>
      <c r="T319" s="165"/>
      <c r="AT319" s="160" t="s">
        <v>384</v>
      </c>
      <c r="AU319" s="160" t="s">
        <v>85</v>
      </c>
      <c r="AV319" s="13" t="s">
        <v>382</v>
      </c>
      <c r="AW319" s="13" t="s">
        <v>32</v>
      </c>
      <c r="AX319" s="13" t="s">
        <v>83</v>
      </c>
      <c r="AY319" s="160" t="s">
        <v>375</v>
      </c>
    </row>
    <row r="320" spans="2:65" s="1" customFormat="1" ht="24.2" customHeight="1" x14ac:dyDescent="0.2">
      <c r="B320" s="32"/>
      <c r="C320" s="138" t="s">
        <v>609</v>
      </c>
      <c r="D320" s="138" t="s">
        <v>377</v>
      </c>
      <c r="E320" s="139" t="s">
        <v>6605</v>
      </c>
      <c r="F320" s="140" t="s">
        <v>6606</v>
      </c>
      <c r="G320" s="141" t="s">
        <v>532</v>
      </c>
      <c r="H320" s="142">
        <v>8</v>
      </c>
      <c r="I320" s="143"/>
      <c r="J320" s="144">
        <f>ROUND(I320*H320,2)</f>
        <v>0</v>
      </c>
      <c r="K320" s="140" t="s">
        <v>381</v>
      </c>
      <c r="L320" s="32"/>
      <c r="M320" s="145" t="s">
        <v>1</v>
      </c>
      <c r="N320" s="146" t="s">
        <v>41</v>
      </c>
      <c r="P320" s="147">
        <f>O320*H320</f>
        <v>0</v>
      </c>
      <c r="Q320" s="147">
        <v>0</v>
      </c>
      <c r="R320" s="147">
        <f>Q320*H320</f>
        <v>0</v>
      </c>
      <c r="S320" s="147">
        <v>9.7000000000000003E-2</v>
      </c>
      <c r="T320" s="148">
        <f>S320*H320</f>
        <v>0.77600000000000002</v>
      </c>
      <c r="AR320" s="149" t="s">
        <v>382</v>
      </c>
      <c r="AT320" s="149" t="s">
        <v>377</v>
      </c>
      <c r="AU320" s="149" t="s">
        <v>85</v>
      </c>
      <c r="AY320" s="17" t="s">
        <v>375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382</v>
      </c>
      <c r="BM320" s="149" t="s">
        <v>6607</v>
      </c>
    </row>
    <row r="321" spans="2:65" s="12" customFormat="1" ht="11.25" x14ac:dyDescent="0.2">
      <c r="B321" s="151"/>
      <c r="D321" s="152" t="s">
        <v>384</v>
      </c>
      <c r="E321" s="153" t="s">
        <v>1</v>
      </c>
      <c r="F321" s="154" t="s">
        <v>6608</v>
      </c>
      <c r="H321" s="155">
        <v>4</v>
      </c>
      <c r="I321" s="156"/>
      <c r="L321" s="151"/>
      <c r="M321" s="157"/>
      <c r="T321" s="158"/>
      <c r="AT321" s="153" t="s">
        <v>384</v>
      </c>
      <c r="AU321" s="153" t="s">
        <v>85</v>
      </c>
      <c r="AV321" s="12" t="s">
        <v>85</v>
      </c>
      <c r="AW321" s="12" t="s">
        <v>32</v>
      </c>
      <c r="AX321" s="12" t="s">
        <v>76</v>
      </c>
      <c r="AY321" s="153" t="s">
        <v>375</v>
      </c>
    </row>
    <row r="322" spans="2:65" s="12" customFormat="1" ht="11.25" x14ac:dyDescent="0.2">
      <c r="B322" s="151"/>
      <c r="D322" s="152" t="s">
        <v>384</v>
      </c>
      <c r="E322" s="153" t="s">
        <v>1</v>
      </c>
      <c r="F322" s="154" t="s">
        <v>6609</v>
      </c>
      <c r="H322" s="155">
        <v>2</v>
      </c>
      <c r="I322" s="156"/>
      <c r="L322" s="151"/>
      <c r="M322" s="157"/>
      <c r="T322" s="158"/>
      <c r="AT322" s="153" t="s">
        <v>384</v>
      </c>
      <c r="AU322" s="153" t="s">
        <v>85</v>
      </c>
      <c r="AV322" s="12" t="s">
        <v>85</v>
      </c>
      <c r="AW322" s="12" t="s">
        <v>32</v>
      </c>
      <c r="AX322" s="12" t="s">
        <v>76</v>
      </c>
      <c r="AY322" s="153" t="s">
        <v>375</v>
      </c>
    </row>
    <row r="323" spans="2:65" s="12" customFormat="1" ht="11.25" x14ac:dyDescent="0.2">
      <c r="B323" s="151"/>
      <c r="D323" s="152" t="s">
        <v>384</v>
      </c>
      <c r="E323" s="153" t="s">
        <v>1</v>
      </c>
      <c r="F323" s="154" t="s">
        <v>6610</v>
      </c>
      <c r="H323" s="155">
        <v>2</v>
      </c>
      <c r="I323" s="156"/>
      <c r="L323" s="151"/>
      <c r="M323" s="157"/>
      <c r="T323" s="158"/>
      <c r="AT323" s="153" t="s">
        <v>384</v>
      </c>
      <c r="AU323" s="153" t="s">
        <v>85</v>
      </c>
      <c r="AV323" s="12" t="s">
        <v>85</v>
      </c>
      <c r="AW323" s="12" t="s">
        <v>32</v>
      </c>
      <c r="AX323" s="12" t="s">
        <v>76</v>
      </c>
      <c r="AY323" s="153" t="s">
        <v>375</v>
      </c>
    </row>
    <row r="324" spans="2:65" s="13" customFormat="1" ht="11.25" x14ac:dyDescent="0.2">
      <c r="B324" s="159"/>
      <c r="D324" s="152" t="s">
        <v>384</v>
      </c>
      <c r="E324" s="160" t="s">
        <v>1</v>
      </c>
      <c r="F324" s="161" t="s">
        <v>387</v>
      </c>
      <c r="H324" s="162">
        <v>8</v>
      </c>
      <c r="I324" s="163"/>
      <c r="L324" s="159"/>
      <c r="M324" s="164"/>
      <c r="T324" s="165"/>
      <c r="AT324" s="160" t="s">
        <v>384</v>
      </c>
      <c r="AU324" s="160" t="s">
        <v>85</v>
      </c>
      <c r="AV324" s="13" t="s">
        <v>382</v>
      </c>
      <c r="AW324" s="13" t="s">
        <v>32</v>
      </c>
      <c r="AX324" s="13" t="s">
        <v>83</v>
      </c>
      <c r="AY324" s="160" t="s">
        <v>375</v>
      </c>
    </row>
    <row r="325" spans="2:65" s="1" customFormat="1" ht="24.2" customHeight="1" x14ac:dyDescent="0.2">
      <c r="B325" s="32"/>
      <c r="C325" s="138" t="s">
        <v>628</v>
      </c>
      <c r="D325" s="138" t="s">
        <v>377</v>
      </c>
      <c r="E325" s="139" t="s">
        <v>5028</v>
      </c>
      <c r="F325" s="140" t="s">
        <v>5029</v>
      </c>
      <c r="G325" s="141" t="s">
        <v>641</v>
      </c>
      <c r="H325" s="142">
        <v>9.1999999999999993</v>
      </c>
      <c r="I325" s="143"/>
      <c r="J325" s="144">
        <f>ROUND(I325*H325,2)</f>
        <v>0</v>
      </c>
      <c r="K325" s="140" t="s">
        <v>381</v>
      </c>
      <c r="L325" s="32"/>
      <c r="M325" s="145" t="s">
        <v>1</v>
      </c>
      <c r="N325" s="146" t="s">
        <v>41</v>
      </c>
      <c r="P325" s="147">
        <f>O325*H325</f>
        <v>0</v>
      </c>
      <c r="Q325" s="147">
        <v>0</v>
      </c>
      <c r="R325" s="147">
        <f>Q325*H325</f>
        <v>0</v>
      </c>
      <c r="S325" s="147">
        <v>7.0000000000000007E-2</v>
      </c>
      <c r="T325" s="148">
        <f>S325*H325</f>
        <v>0.64400000000000002</v>
      </c>
      <c r="AR325" s="149" t="s">
        <v>382</v>
      </c>
      <c r="AT325" s="149" t="s">
        <v>377</v>
      </c>
      <c r="AU325" s="149" t="s">
        <v>85</v>
      </c>
      <c r="AY325" s="17" t="s">
        <v>375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382</v>
      </c>
      <c r="BM325" s="149" t="s">
        <v>6611</v>
      </c>
    </row>
    <row r="326" spans="2:65" s="12" customFormat="1" ht="11.25" x14ac:dyDescent="0.2">
      <c r="B326" s="151"/>
      <c r="D326" s="152" t="s">
        <v>384</v>
      </c>
      <c r="E326" s="153" t="s">
        <v>1</v>
      </c>
      <c r="F326" s="154" t="s">
        <v>6612</v>
      </c>
      <c r="H326" s="155">
        <v>9.1999999999999993</v>
      </c>
      <c r="I326" s="156"/>
      <c r="L326" s="151"/>
      <c r="M326" s="157"/>
      <c r="T326" s="158"/>
      <c r="AT326" s="153" t="s">
        <v>384</v>
      </c>
      <c r="AU326" s="153" t="s">
        <v>85</v>
      </c>
      <c r="AV326" s="12" t="s">
        <v>85</v>
      </c>
      <c r="AW326" s="12" t="s">
        <v>32</v>
      </c>
      <c r="AX326" s="12" t="s">
        <v>76</v>
      </c>
      <c r="AY326" s="153" t="s">
        <v>375</v>
      </c>
    </row>
    <row r="327" spans="2:65" s="13" customFormat="1" ht="11.25" x14ac:dyDescent="0.2">
      <c r="B327" s="159"/>
      <c r="D327" s="152" t="s">
        <v>384</v>
      </c>
      <c r="E327" s="160" t="s">
        <v>1</v>
      </c>
      <c r="F327" s="161" t="s">
        <v>387</v>
      </c>
      <c r="H327" s="162">
        <v>9.1999999999999993</v>
      </c>
      <c r="I327" s="163"/>
      <c r="L327" s="159"/>
      <c r="M327" s="164"/>
      <c r="T327" s="165"/>
      <c r="AT327" s="160" t="s">
        <v>384</v>
      </c>
      <c r="AU327" s="160" t="s">
        <v>85</v>
      </c>
      <c r="AV327" s="13" t="s">
        <v>382</v>
      </c>
      <c r="AW327" s="13" t="s">
        <v>32</v>
      </c>
      <c r="AX327" s="13" t="s">
        <v>83</v>
      </c>
      <c r="AY327" s="160" t="s">
        <v>375</v>
      </c>
    </row>
    <row r="328" spans="2:65" s="1" customFormat="1" ht="24.2" customHeight="1" x14ac:dyDescent="0.2">
      <c r="B328" s="32"/>
      <c r="C328" s="138" t="s">
        <v>634</v>
      </c>
      <c r="D328" s="138" t="s">
        <v>377</v>
      </c>
      <c r="E328" s="139" t="s">
        <v>5033</v>
      </c>
      <c r="F328" s="140" t="s">
        <v>5034</v>
      </c>
      <c r="G328" s="141" t="s">
        <v>641</v>
      </c>
      <c r="H328" s="142">
        <v>3.2</v>
      </c>
      <c r="I328" s="143"/>
      <c r="J328" s="144">
        <f>ROUND(I328*H328,2)</f>
        <v>0</v>
      </c>
      <c r="K328" s="140" t="s">
        <v>381</v>
      </c>
      <c r="L328" s="32"/>
      <c r="M328" s="145" t="s">
        <v>1</v>
      </c>
      <c r="N328" s="146" t="s">
        <v>41</v>
      </c>
      <c r="P328" s="147">
        <f>O328*H328</f>
        <v>0</v>
      </c>
      <c r="Q328" s="147">
        <v>0</v>
      </c>
      <c r="R328" s="147">
        <f>Q328*H328</f>
        <v>0</v>
      </c>
      <c r="S328" s="147">
        <v>5.3999999999999999E-2</v>
      </c>
      <c r="T328" s="148">
        <f>S328*H328</f>
        <v>0.17280000000000001</v>
      </c>
      <c r="AR328" s="149" t="s">
        <v>382</v>
      </c>
      <c r="AT328" s="149" t="s">
        <v>377</v>
      </c>
      <c r="AU328" s="149" t="s">
        <v>85</v>
      </c>
      <c r="AY328" s="17" t="s">
        <v>375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7" t="s">
        <v>83</v>
      </c>
      <c r="BK328" s="150">
        <f>ROUND(I328*H328,2)</f>
        <v>0</v>
      </c>
      <c r="BL328" s="17" t="s">
        <v>382</v>
      </c>
      <c r="BM328" s="149" t="s">
        <v>6613</v>
      </c>
    </row>
    <row r="329" spans="2:65" s="12" customFormat="1" ht="11.25" x14ac:dyDescent="0.2">
      <c r="B329" s="151"/>
      <c r="D329" s="152" t="s">
        <v>384</v>
      </c>
      <c r="E329" s="153" t="s">
        <v>1</v>
      </c>
      <c r="F329" s="154" t="s">
        <v>6614</v>
      </c>
      <c r="H329" s="155">
        <v>3.2</v>
      </c>
      <c r="I329" s="156"/>
      <c r="L329" s="151"/>
      <c r="M329" s="157"/>
      <c r="T329" s="158"/>
      <c r="AT329" s="153" t="s">
        <v>384</v>
      </c>
      <c r="AU329" s="153" t="s">
        <v>85</v>
      </c>
      <c r="AV329" s="12" t="s">
        <v>85</v>
      </c>
      <c r="AW329" s="12" t="s">
        <v>32</v>
      </c>
      <c r="AX329" s="12" t="s">
        <v>76</v>
      </c>
      <c r="AY329" s="153" t="s">
        <v>375</v>
      </c>
    </row>
    <row r="330" spans="2:65" s="13" customFormat="1" ht="11.25" x14ac:dyDescent="0.2">
      <c r="B330" s="159"/>
      <c r="D330" s="152" t="s">
        <v>384</v>
      </c>
      <c r="E330" s="160" t="s">
        <v>1</v>
      </c>
      <c r="F330" s="161" t="s">
        <v>387</v>
      </c>
      <c r="H330" s="162">
        <v>3.2</v>
      </c>
      <c r="I330" s="163"/>
      <c r="L330" s="159"/>
      <c r="M330" s="164"/>
      <c r="T330" s="165"/>
      <c r="AT330" s="160" t="s">
        <v>384</v>
      </c>
      <c r="AU330" s="160" t="s">
        <v>85</v>
      </c>
      <c r="AV330" s="13" t="s">
        <v>382</v>
      </c>
      <c r="AW330" s="13" t="s">
        <v>32</v>
      </c>
      <c r="AX330" s="13" t="s">
        <v>83</v>
      </c>
      <c r="AY330" s="160" t="s">
        <v>375</v>
      </c>
    </row>
    <row r="331" spans="2:65" s="1" customFormat="1" ht="24.2" customHeight="1" x14ac:dyDescent="0.2">
      <c r="B331" s="32"/>
      <c r="C331" s="138" t="s">
        <v>638</v>
      </c>
      <c r="D331" s="138" t="s">
        <v>377</v>
      </c>
      <c r="E331" s="139" t="s">
        <v>6615</v>
      </c>
      <c r="F331" s="140" t="s">
        <v>6616</v>
      </c>
      <c r="G331" s="141" t="s">
        <v>641</v>
      </c>
      <c r="H331" s="142">
        <v>33.6</v>
      </c>
      <c r="I331" s="143"/>
      <c r="J331" s="144">
        <f>ROUND(I331*H331,2)</f>
        <v>0</v>
      </c>
      <c r="K331" s="140" t="s">
        <v>381</v>
      </c>
      <c r="L331" s="32"/>
      <c r="M331" s="145" t="s">
        <v>1</v>
      </c>
      <c r="N331" s="146" t="s">
        <v>41</v>
      </c>
      <c r="P331" s="147">
        <f>O331*H331</f>
        <v>0</v>
      </c>
      <c r="Q331" s="147">
        <v>0</v>
      </c>
      <c r="R331" s="147">
        <f>Q331*H331</f>
        <v>0</v>
      </c>
      <c r="S331" s="147">
        <v>0</v>
      </c>
      <c r="T331" s="148">
        <f>S331*H331</f>
        <v>0</v>
      </c>
      <c r="AR331" s="149" t="s">
        <v>382</v>
      </c>
      <c r="AT331" s="149" t="s">
        <v>377</v>
      </c>
      <c r="AU331" s="149" t="s">
        <v>85</v>
      </c>
      <c r="AY331" s="17" t="s">
        <v>375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382</v>
      </c>
      <c r="BM331" s="149" t="s">
        <v>6617</v>
      </c>
    </row>
    <row r="332" spans="2:65" s="12" customFormat="1" ht="11.25" x14ac:dyDescent="0.2">
      <c r="B332" s="151"/>
      <c r="D332" s="152" t="s">
        <v>384</v>
      </c>
      <c r="E332" s="153" t="s">
        <v>1</v>
      </c>
      <c r="F332" s="154" t="s">
        <v>6618</v>
      </c>
      <c r="H332" s="155">
        <v>7.2</v>
      </c>
      <c r="I332" s="156"/>
      <c r="L332" s="151"/>
      <c r="M332" s="157"/>
      <c r="T332" s="158"/>
      <c r="AT332" s="153" t="s">
        <v>384</v>
      </c>
      <c r="AU332" s="153" t="s">
        <v>85</v>
      </c>
      <c r="AV332" s="12" t="s">
        <v>85</v>
      </c>
      <c r="AW332" s="12" t="s">
        <v>32</v>
      </c>
      <c r="AX332" s="12" t="s">
        <v>76</v>
      </c>
      <c r="AY332" s="153" t="s">
        <v>375</v>
      </c>
    </row>
    <row r="333" spans="2:65" s="12" customFormat="1" ht="11.25" x14ac:dyDescent="0.2">
      <c r="B333" s="151"/>
      <c r="D333" s="152" t="s">
        <v>384</v>
      </c>
      <c r="E333" s="153" t="s">
        <v>1</v>
      </c>
      <c r="F333" s="154" t="s">
        <v>6619</v>
      </c>
      <c r="H333" s="155">
        <v>7.2</v>
      </c>
      <c r="I333" s="156"/>
      <c r="L333" s="151"/>
      <c r="M333" s="157"/>
      <c r="T333" s="158"/>
      <c r="AT333" s="153" t="s">
        <v>384</v>
      </c>
      <c r="AU333" s="153" t="s">
        <v>85</v>
      </c>
      <c r="AV333" s="12" t="s">
        <v>85</v>
      </c>
      <c r="AW333" s="12" t="s">
        <v>32</v>
      </c>
      <c r="AX333" s="12" t="s">
        <v>76</v>
      </c>
      <c r="AY333" s="153" t="s">
        <v>375</v>
      </c>
    </row>
    <row r="334" spans="2:65" s="12" customFormat="1" ht="11.25" x14ac:dyDescent="0.2">
      <c r="B334" s="151"/>
      <c r="D334" s="152" t="s">
        <v>384</v>
      </c>
      <c r="E334" s="153" t="s">
        <v>1</v>
      </c>
      <c r="F334" s="154" t="s">
        <v>6620</v>
      </c>
      <c r="H334" s="155">
        <v>6.4</v>
      </c>
      <c r="I334" s="156"/>
      <c r="L334" s="151"/>
      <c r="M334" s="157"/>
      <c r="T334" s="158"/>
      <c r="AT334" s="153" t="s">
        <v>384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375</v>
      </c>
    </row>
    <row r="335" spans="2:65" s="12" customFormat="1" ht="11.25" x14ac:dyDescent="0.2">
      <c r="B335" s="151"/>
      <c r="D335" s="152" t="s">
        <v>384</v>
      </c>
      <c r="E335" s="153" t="s">
        <v>1</v>
      </c>
      <c r="F335" s="154" t="s">
        <v>6621</v>
      </c>
      <c r="H335" s="155">
        <v>12.8</v>
      </c>
      <c r="I335" s="156"/>
      <c r="L335" s="151"/>
      <c r="M335" s="157"/>
      <c r="T335" s="158"/>
      <c r="AT335" s="153" t="s">
        <v>384</v>
      </c>
      <c r="AU335" s="153" t="s">
        <v>85</v>
      </c>
      <c r="AV335" s="12" t="s">
        <v>85</v>
      </c>
      <c r="AW335" s="12" t="s">
        <v>32</v>
      </c>
      <c r="AX335" s="12" t="s">
        <v>76</v>
      </c>
      <c r="AY335" s="153" t="s">
        <v>375</v>
      </c>
    </row>
    <row r="336" spans="2:65" s="13" customFormat="1" ht="11.25" x14ac:dyDescent="0.2">
      <c r="B336" s="159"/>
      <c r="D336" s="152" t="s">
        <v>384</v>
      </c>
      <c r="E336" s="160" t="s">
        <v>1</v>
      </c>
      <c r="F336" s="161" t="s">
        <v>387</v>
      </c>
      <c r="H336" s="162">
        <v>33.6</v>
      </c>
      <c r="I336" s="163"/>
      <c r="L336" s="159"/>
      <c r="M336" s="164"/>
      <c r="T336" s="165"/>
      <c r="AT336" s="160" t="s">
        <v>384</v>
      </c>
      <c r="AU336" s="160" t="s">
        <v>85</v>
      </c>
      <c r="AV336" s="13" t="s">
        <v>382</v>
      </c>
      <c r="AW336" s="13" t="s">
        <v>32</v>
      </c>
      <c r="AX336" s="13" t="s">
        <v>83</v>
      </c>
      <c r="AY336" s="160" t="s">
        <v>375</v>
      </c>
    </row>
    <row r="337" spans="2:65" s="1" customFormat="1" ht="33" customHeight="1" x14ac:dyDescent="0.2">
      <c r="B337" s="32"/>
      <c r="C337" s="138" t="s">
        <v>645</v>
      </c>
      <c r="D337" s="138" t="s">
        <v>377</v>
      </c>
      <c r="E337" s="139" t="s">
        <v>5052</v>
      </c>
      <c r="F337" s="140" t="s">
        <v>5053</v>
      </c>
      <c r="G337" s="141" t="s">
        <v>380</v>
      </c>
      <c r="H337" s="142">
        <v>13.584</v>
      </c>
      <c r="I337" s="143"/>
      <c r="J337" s="144">
        <f>ROUND(I337*H337,2)</f>
        <v>0</v>
      </c>
      <c r="K337" s="140" t="s">
        <v>381</v>
      </c>
      <c r="L337" s="32"/>
      <c r="M337" s="145" t="s">
        <v>1</v>
      </c>
      <c r="N337" s="146" t="s">
        <v>41</v>
      </c>
      <c r="P337" s="147">
        <f>O337*H337</f>
        <v>0</v>
      </c>
      <c r="Q337" s="147">
        <v>0</v>
      </c>
      <c r="R337" s="147">
        <f>Q337*H337</f>
        <v>0</v>
      </c>
      <c r="S337" s="147">
        <v>0.01</v>
      </c>
      <c r="T337" s="148">
        <f>S337*H337</f>
        <v>0.13583999999999999</v>
      </c>
      <c r="AR337" s="149" t="s">
        <v>382</v>
      </c>
      <c r="AT337" s="149" t="s">
        <v>377</v>
      </c>
      <c r="AU337" s="149" t="s">
        <v>85</v>
      </c>
      <c r="AY337" s="17" t="s">
        <v>375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382</v>
      </c>
      <c r="BM337" s="149" t="s">
        <v>6622</v>
      </c>
    </row>
    <row r="338" spans="2:65" s="12" customFormat="1" ht="11.25" x14ac:dyDescent="0.2">
      <c r="B338" s="151"/>
      <c r="D338" s="152" t="s">
        <v>384</v>
      </c>
      <c r="E338" s="153" t="s">
        <v>1</v>
      </c>
      <c r="F338" s="154" t="s">
        <v>6623</v>
      </c>
      <c r="H338" s="155">
        <v>13.584</v>
      </c>
      <c r="I338" s="156"/>
      <c r="L338" s="151"/>
      <c r="M338" s="157"/>
      <c r="T338" s="158"/>
      <c r="AT338" s="153" t="s">
        <v>384</v>
      </c>
      <c r="AU338" s="153" t="s">
        <v>85</v>
      </c>
      <c r="AV338" s="12" t="s">
        <v>85</v>
      </c>
      <c r="AW338" s="12" t="s">
        <v>32</v>
      </c>
      <c r="AX338" s="12" t="s">
        <v>76</v>
      </c>
      <c r="AY338" s="153" t="s">
        <v>375</v>
      </c>
    </row>
    <row r="339" spans="2:65" s="13" customFormat="1" ht="11.25" x14ac:dyDescent="0.2">
      <c r="B339" s="159"/>
      <c r="D339" s="152" t="s">
        <v>384</v>
      </c>
      <c r="E339" s="160" t="s">
        <v>1</v>
      </c>
      <c r="F339" s="161" t="s">
        <v>387</v>
      </c>
      <c r="H339" s="162">
        <v>13.584</v>
      </c>
      <c r="I339" s="163"/>
      <c r="L339" s="159"/>
      <c r="M339" s="164"/>
      <c r="T339" s="165"/>
      <c r="AT339" s="160" t="s">
        <v>384</v>
      </c>
      <c r="AU339" s="160" t="s">
        <v>85</v>
      </c>
      <c r="AV339" s="13" t="s">
        <v>382</v>
      </c>
      <c r="AW339" s="13" t="s">
        <v>32</v>
      </c>
      <c r="AX339" s="13" t="s">
        <v>83</v>
      </c>
      <c r="AY339" s="160" t="s">
        <v>375</v>
      </c>
    </row>
    <row r="340" spans="2:65" s="11" customFormat="1" ht="22.9" customHeight="1" x14ac:dyDescent="0.2">
      <c r="B340" s="126"/>
      <c r="D340" s="127" t="s">
        <v>75</v>
      </c>
      <c r="E340" s="136" t="s">
        <v>1228</v>
      </c>
      <c r="F340" s="136" t="s">
        <v>1229</v>
      </c>
      <c r="I340" s="129"/>
      <c r="J340" s="137">
        <f>BK340</f>
        <v>0</v>
      </c>
      <c r="L340" s="126"/>
      <c r="M340" s="131"/>
      <c r="P340" s="132">
        <f>SUM(P341:P363)</f>
        <v>0</v>
      </c>
      <c r="R340" s="132">
        <f>SUM(R341:R363)</f>
        <v>0</v>
      </c>
      <c r="T340" s="133">
        <f>SUM(T341:T363)</f>
        <v>0</v>
      </c>
      <c r="AR340" s="127" t="s">
        <v>83</v>
      </c>
      <c r="AT340" s="134" t="s">
        <v>75</v>
      </c>
      <c r="AU340" s="134" t="s">
        <v>83</v>
      </c>
      <c r="AY340" s="127" t="s">
        <v>375</v>
      </c>
      <c r="BK340" s="135">
        <f>SUM(BK341:BK363)</f>
        <v>0</v>
      </c>
    </row>
    <row r="341" spans="2:65" s="1" customFormat="1" ht="33" customHeight="1" x14ac:dyDescent="0.2">
      <c r="B341" s="32"/>
      <c r="C341" s="138" t="s">
        <v>650</v>
      </c>
      <c r="D341" s="138" t="s">
        <v>377</v>
      </c>
      <c r="E341" s="139" t="s">
        <v>1231</v>
      </c>
      <c r="F341" s="140" t="s">
        <v>5075</v>
      </c>
      <c r="G341" s="141" t="s">
        <v>421</v>
      </c>
      <c r="H341" s="142">
        <v>17.582000000000001</v>
      </c>
      <c r="I341" s="143"/>
      <c r="J341" s="144">
        <f>ROUND(I341*H341,2)</f>
        <v>0</v>
      </c>
      <c r="K341" s="140" t="s">
        <v>381</v>
      </c>
      <c r="L341" s="32"/>
      <c r="M341" s="145" t="s">
        <v>1</v>
      </c>
      <c r="N341" s="146" t="s">
        <v>41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382</v>
      </c>
      <c r="AT341" s="149" t="s">
        <v>377</v>
      </c>
      <c r="AU341" s="149" t="s">
        <v>85</v>
      </c>
      <c r="AY341" s="17" t="s">
        <v>375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83</v>
      </c>
      <c r="BK341" s="150">
        <f>ROUND(I341*H341,2)</f>
        <v>0</v>
      </c>
      <c r="BL341" s="17" t="s">
        <v>382</v>
      </c>
      <c r="BM341" s="149" t="s">
        <v>6624</v>
      </c>
    </row>
    <row r="342" spans="2:65" s="12" customFormat="1" ht="11.25" x14ac:dyDescent="0.2">
      <c r="B342" s="151"/>
      <c r="D342" s="152" t="s">
        <v>384</v>
      </c>
      <c r="F342" s="154" t="s">
        <v>6625</v>
      </c>
      <c r="H342" s="155">
        <v>17.582000000000001</v>
      </c>
      <c r="I342" s="156"/>
      <c r="L342" s="151"/>
      <c r="M342" s="157"/>
      <c r="T342" s="158"/>
      <c r="AT342" s="153" t="s">
        <v>384</v>
      </c>
      <c r="AU342" s="153" t="s">
        <v>85</v>
      </c>
      <c r="AV342" s="12" t="s">
        <v>85</v>
      </c>
      <c r="AW342" s="12" t="s">
        <v>4</v>
      </c>
      <c r="AX342" s="12" t="s">
        <v>83</v>
      </c>
      <c r="AY342" s="153" t="s">
        <v>375</v>
      </c>
    </row>
    <row r="343" spans="2:65" s="1" customFormat="1" ht="33" customHeight="1" x14ac:dyDescent="0.2">
      <c r="B343" s="32"/>
      <c r="C343" s="138" t="s">
        <v>656</v>
      </c>
      <c r="D343" s="138" t="s">
        <v>377</v>
      </c>
      <c r="E343" s="139" t="s">
        <v>5077</v>
      </c>
      <c r="F343" s="140" t="s">
        <v>5078</v>
      </c>
      <c r="G343" s="141" t="s">
        <v>421</v>
      </c>
      <c r="H343" s="142">
        <v>7.5350000000000001</v>
      </c>
      <c r="I343" s="143"/>
      <c r="J343" s="144">
        <f>ROUND(I343*H343,2)</f>
        <v>0</v>
      </c>
      <c r="K343" s="140" t="s">
        <v>381</v>
      </c>
      <c r="L343" s="32"/>
      <c r="M343" s="145" t="s">
        <v>1</v>
      </c>
      <c r="N343" s="146" t="s">
        <v>41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382</v>
      </c>
      <c r="AT343" s="149" t="s">
        <v>377</v>
      </c>
      <c r="AU343" s="149" t="s">
        <v>85</v>
      </c>
      <c r="AY343" s="17" t="s">
        <v>375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83</v>
      </c>
      <c r="BK343" s="150">
        <f>ROUND(I343*H343,2)</f>
        <v>0</v>
      </c>
      <c r="BL343" s="17" t="s">
        <v>382</v>
      </c>
      <c r="BM343" s="149" t="s">
        <v>6626</v>
      </c>
    </row>
    <row r="344" spans="2:65" s="12" customFormat="1" ht="11.25" x14ac:dyDescent="0.2">
      <c r="B344" s="151"/>
      <c r="D344" s="152" t="s">
        <v>384</v>
      </c>
      <c r="F344" s="154" t="s">
        <v>6627</v>
      </c>
      <c r="H344" s="155">
        <v>7.5350000000000001</v>
      </c>
      <c r="I344" s="156"/>
      <c r="L344" s="151"/>
      <c r="M344" s="157"/>
      <c r="T344" s="158"/>
      <c r="AT344" s="153" t="s">
        <v>384</v>
      </c>
      <c r="AU344" s="153" t="s">
        <v>85</v>
      </c>
      <c r="AV344" s="12" t="s">
        <v>85</v>
      </c>
      <c r="AW344" s="12" t="s">
        <v>4</v>
      </c>
      <c r="AX344" s="12" t="s">
        <v>83</v>
      </c>
      <c r="AY344" s="153" t="s">
        <v>375</v>
      </c>
    </row>
    <row r="345" spans="2:65" s="1" customFormat="1" ht="24.2" customHeight="1" x14ac:dyDescent="0.2">
      <c r="B345" s="32"/>
      <c r="C345" s="138" t="s">
        <v>667</v>
      </c>
      <c r="D345" s="138" t="s">
        <v>377</v>
      </c>
      <c r="E345" s="139" t="s">
        <v>1235</v>
      </c>
      <c r="F345" s="140" t="s">
        <v>1236</v>
      </c>
      <c r="G345" s="141" t="s">
        <v>421</v>
      </c>
      <c r="H345" s="142">
        <v>25.117000000000001</v>
      </c>
      <c r="I345" s="143"/>
      <c r="J345" s="144">
        <f>ROUND(I345*H345,2)</f>
        <v>0</v>
      </c>
      <c r="K345" s="140" t="s">
        <v>381</v>
      </c>
      <c r="L345" s="32"/>
      <c r="M345" s="145" t="s">
        <v>1</v>
      </c>
      <c r="N345" s="146" t="s">
        <v>41</v>
      </c>
      <c r="P345" s="147">
        <f>O345*H345</f>
        <v>0</v>
      </c>
      <c r="Q345" s="147">
        <v>0</v>
      </c>
      <c r="R345" s="147">
        <f>Q345*H345</f>
        <v>0</v>
      </c>
      <c r="S345" s="147">
        <v>0</v>
      </c>
      <c r="T345" s="148">
        <f>S345*H345</f>
        <v>0</v>
      </c>
      <c r="AR345" s="149" t="s">
        <v>382</v>
      </c>
      <c r="AT345" s="149" t="s">
        <v>377</v>
      </c>
      <c r="AU345" s="149" t="s">
        <v>85</v>
      </c>
      <c r="AY345" s="17" t="s">
        <v>375</v>
      </c>
      <c r="BE345" s="150">
        <f>IF(N345="základní",J345,0)</f>
        <v>0</v>
      </c>
      <c r="BF345" s="150">
        <f>IF(N345="snížená",J345,0)</f>
        <v>0</v>
      </c>
      <c r="BG345" s="150">
        <f>IF(N345="zákl. přenesená",J345,0)</f>
        <v>0</v>
      </c>
      <c r="BH345" s="150">
        <f>IF(N345="sníž. přenesená",J345,0)</f>
        <v>0</v>
      </c>
      <c r="BI345" s="150">
        <f>IF(N345="nulová",J345,0)</f>
        <v>0</v>
      </c>
      <c r="BJ345" s="17" t="s">
        <v>83</v>
      </c>
      <c r="BK345" s="150">
        <f>ROUND(I345*H345,2)</f>
        <v>0</v>
      </c>
      <c r="BL345" s="17" t="s">
        <v>382</v>
      </c>
      <c r="BM345" s="149" t="s">
        <v>6628</v>
      </c>
    </row>
    <row r="346" spans="2:65" s="1" customFormat="1" ht="24.2" customHeight="1" x14ac:dyDescent="0.2">
      <c r="B346" s="32"/>
      <c r="C346" s="138" t="s">
        <v>674</v>
      </c>
      <c r="D346" s="138" t="s">
        <v>377</v>
      </c>
      <c r="E346" s="139" t="s">
        <v>1239</v>
      </c>
      <c r="F346" s="140" t="s">
        <v>1240</v>
      </c>
      <c r="G346" s="141" t="s">
        <v>421</v>
      </c>
      <c r="H346" s="142">
        <v>75.350999999999999</v>
      </c>
      <c r="I346" s="143"/>
      <c r="J346" s="144">
        <f>ROUND(I346*H346,2)</f>
        <v>0</v>
      </c>
      <c r="K346" s="140" t="s">
        <v>381</v>
      </c>
      <c r="L346" s="32"/>
      <c r="M346" s="145" t="s">
        <v>1</v>
      </c>
      <c r="N346" s="146" t="s">
        <v>41</v>
      </c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AR346" s="149" t="s">
        <v>382</v>
      </c>
      <c r="AT346" s="149" t="s">
        <v>377</v>
      </c>
      <c r="AU346" s="149" t="s">
        <v>85</v>
      </c>
      <c r="AY346" s="17" t="s">
        <v>375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7" t="s">
        <v>83</v>
      </c>
      <c r="BK346" s="150">
        <f>ROUND(I346*H346,2)</f>
        <v>0</v>
      </c>
      <c r="BL346" s="17" t="s">
        <v>382</v>
      </c>
      <c r="BM346" s="149" t="s">
        <v>6629</v>
      </c>
    </row>
    <row r="347" spans="2:65" s="12" customFormat="1" ht="11.25" x14ac:dyDescent="0.2">
      <c r="B347" s="151"/>
      <c r="D347" s="152" t="s">
        <v>384</v>
      </c>
      <c r="F347" s="154" t="s">
        <v>6630</v>
      </c>
      <c r="H347" s="155">
        <v>75.350999999999999</v>
      </c>
      <c r="I347" s="156"/>
      <c r="L347" s="151"/>
      <c r="M347" s="157"/>
      <c r="T347" s="158"/>
      <c r="AT347" s="153" t="s">
        <v>384</v>
      </c>
      <c r="AU347" s="153" t="s">
        <v>85</v>
      </c>
      <c r="AV347" s="12" t="s">
        <v>85</v>
      </c>
      <c r="AW347" s="12" t="s">
        <v>4</v>
      </c>
      <c r="AX347" s="12" t="s">
        <v>83</v>
      </c>
      <c r="AY347" s="153" t="s">
        <v>375</v>
      </c>
    </row>
    <row r="348" spans="2:65" s="1" customFormat="1" ht="37.9" customHeight="1" x14ac:dyDescent="0.2">
      <c r="B348" s="32"/>
      <c r="C348" s="138" t="s">
        <v>681</v>
      </c>
      <c r="D348" s="138" t="s">
        <v>377</v>
      </c>
      <c r="E348" s="139" t="s">
        <v>5082</v>
      </c>
      <c r="F348" s="140" t="s">
        <v>5083</v>
      </c>
      <c r="G348" s="141" t="s">
        <v>421</v>
      </c>
      <c r="H348" s="142">
        <v>2.512</v>
      </c>
      <c r="I348" s="143"/>
      <c r="J348" s="144">
        <f>ROUND(I348*H348,2)</f>
        <v>0</v>
      </c>
      <c r="K348" s="140" t="s">
        <v>5084</v>
      </c>
      <c r="L348" s="32"/>
      <c r="M348" s="145" t="s">
        <v>1</v>
      </c>
      <c r="N348" s="146" t="s">
        <v>41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382</v>
      </c>
      <c r="AT348" s="149" t="s">
        <v>377</v>
      </c>
      <c r="AU348" s="149" t="s">
        <v>85</v>
      </c>
      <c r="AY348" s="17" t="s">
        <v>375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382</v>
      </c>
      <c r="BM348" s="149" t="s">
        <v>6631</v>
      </c>
    </row>
    <row r="349" spans="2:65" s="12" customFormat="1" ht="11.25" x14ac:dyDescent="0.2">
      <c r="B349" s="151"/>
      <c r="D349" s="152" t="s">
        <v>384</v>
      </c>
      <c r="F349" s="154" t="s">
        <v>6632</v>
      </c>
      <c r="H349" s="155">
        <v>2.512</v>
      </c>
      <c r="I349" s="156"/>
      <c r="L349" s="151"/>
      <c r="M349" s="157"/>
      <c r="T349" s="158"/>
      <c r="AT349" s="153" t="s">
        <v>384</v>
      </c>
      <c r="AU349" s="153" t="s">
        <v>85</v>
      </c>
      <c r="AV349" s="12" t="s">
        <v>85</v>
      </c>
      <c r="AW349" s="12" t="s">
        <v>4</v>
      </c>
      <c r="AX349" s="12" t="s">
        <v>83</v>
      </c>
      <c r="AY349" s="153" t="s">
        <v>375</v>
      </c>
    </row>
    <row r="350" spans="2:65" s="1" customFormat="1" ht="33" customHeight="1" x14ac:dyDescent="0.2">
      <c r="B350" s="32"/>
      <c r="C350" s="138" t="s">
        <v>688</v>
      </c>
      <c r="D350" s="138" t="s">
        <v>377</v>
      </c>
      <c r="E350" s="139" t="s">
        <v>5087</v>
      </c>
      <c r="F350" s="140" t="s">
        <v>5088</v>
      </c>
      <c r="G350" s="141" t="s">
        <v>421</v>
      </c>
      <c r="H350" s="142">
        <v>1.256</v>
      </c>
      <c r="I350" s="143"/>
      <c r="J350" s="144">
        <f>ROUND(I350*H350,2)</f>
        <v>0</v>
      </c>
      <c r="K350" s="140" t="s">
        <v>381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0</v>
      </c>
      <c r="R350" s="147">
        <f>Q350*H350</f>
        <v>0</v>
      </c>
      <c r="S350" s="147">
        <v>0</v>
      </c>
      <c r="T350" s="148">
        <f>S350*H350</f>
        <v>0</v>
      </c>
      <c r="AR350" s="149" t="s">
        <v>382</v>
      </c>
      <c r="AT350" s="149" t="s">
        <v>377</v>
      </c>
      <c r="AU350" s="149" t="s">
        <v>85</v>
      </c>
      <c r="AY350" s="17" t="s">
        <v>375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382</v>
      </c>
      <c r="BM350" s="149" t="s">
        <v>6633</v>
      </c>
    </row>
    <row r="351" spans="2:65" s="12" customFormat="1" ht="11.25" x14ac:dyDescent="0.2">
      <c r="B351" s="151"/>
      <c r="D351" s="152" t="s">
        <v>384</v>
      </c>
      <c r="F351" s="154" t="s">
        <v>6634</v>
      </c>
      <c r="H351" s="155">
        <v>1.256</v>
      </c>
      <c r="I351" s="156"/>
      <c r="L351" s="151"/>
      <c r="M351" s="157"/>
      <c r="T351" s="158"/>
      <c r="AT351" s="153" t="s">
        <v>384</v>
      </c>
      <c r="AU351" s="153" t="s">
        <v>85</v>
      </c>
      <c r="AV351" s="12" t="s">
        <v>85</v>
      </c>
      <c r="AW351" s="12" t="s">
        <v>4</v>
      </c>
      <c r="AX351" s="12" t="s">
        <v>83</v>
      </c>
      <c r="AY351" s="153" t="s">
        <v>375</v>
      </c>
    </row>
    <row r="352" spans="2:65" s="1" customFormat="1" ht="33" customHeight="1" x14ac:dyDescent="0.2">
      <c r="B352" s="32"/>
      <c r="C352" s="138" t="s">
        <v>692</v>
      </c>
      <c r="D352" s="138" t="s">
        <v>377</v>
      </c>
      <c r="E352" s="139" t="s">
        <v>5091</v>
      </c>
      <c r="F352" s="140" t="s">
        <v>5092</v>
      </c>
      <c r="G352" s="141" t="s">
        <v>421</v>
      </c>
      <c r="H352" s="142">
        <v>1.256</v>
      </c>
      <c r="I352" s="143"/>
      <c r="J352" s="144">
        <f>ROUND(I352*H352,2)</f>
        <v>0</v>
      </c>
      <c r="K352" s="140" t="s">
        <v>381</v>
      </c>
      <c r="L352" s="32"/>
      <c r="M352" s="145" t="s">
        <v>1</v>
      </c>
      <c r="N352" s="146" t="s">
        <v>41</v>
      </c>
      <c r="P352" s="147">
        <f>O352*H352</f>
        <v>0</v>
      </c>
      <c r="Q352" s="147">
        <v>0</v>
      </c>
      <c r="R352" s="147">
        <f>Q352*H352</f>
        <v>0</v>
      </c>
      <c r="S352" s="147">
        <v>0</v>
      </c>
      <c r="T352" s="148">
        <f>S352*H352</f>
        <v>0</v>
      </c>
      <c r="AR352" s="149" t="s">
        <v>382</v>
      </c>
      <c r="AT352" s="149" t="s">
        <v>377</v>
      </c>
      <c r="AU352" s="149" t="s">
        <v>85</v>
      </c>
      <c r="AY352" s="17" t="s">
        <v>375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382</v>
      </c>
      <c r="BM352" s="149" t="s">
        <v>6635</v>
      </c>
    </row>
    <row r="353" spans="2:65" s="12" customFormat="1" ht="11.25" x14ac:dyDescent="0.2">
      <c r="B353" s="151"/>
      <c r="D353" s="152" t="s">
        <v>384</v>
      </c>
      <c r="F353" s="154" t="s">
        <v>6634</v>
      </c>
      <c r="H353" s="155">
        <v>1.256</v>
      </c>
      <c r="I353" s="156"/>
      <c r="L353" s="151"/>
      <c r="M353" s="157"/>
      <c r="T353" s="158"/>
      <c r="AT353" s="153" t="s">
        <v>384</v>
      </c>
      <c r="AU353" s="153" t="s">
        <v>85</v>
      </c>
      <c r="AV353" s="12" t="s">
        <v>85</v>
      </c>
      <c r="AW353" s="12" t="s">
        <v>4</v>
      </c>
      <c r="AX353" s="12" t="s">
        <v>83</v>
      </c>
      <c r="AY353" s="153" t="s">
        <v>375</v>
      </c>
    </row>
    <row r="354" spans="2:65" s="1" customFormat="1" ht="37.9" customHeight="1" x14ac:dyDescent="0.2">
      <c r="B354" s="32"/>
      <c r="C354" s="138" t="s">
        <v>696</v>
      </c>
      <c r="D354" s="138" t="s">
        <v>377</v>
      </c>
      <c r="E354" s="139" t="s">
        <v>5094</v>
      </c>
      <c r="F354" s="140" t="s">
        <v>5095</v>
      </c>
      <c r="G354" s="141" t="s">
        <v>421</v>
      </c>
      <c r="H354" s="142">
        <v>3.7679999999999998</v>
      </c>
      <c r="I354" s="143"/>
      <c r="J354" s="144">
        <f>ROUND(I354*H354,2)</f>
        <v>0</v>
      </c>
      <c r="K354" s="140" t="s">
        <v>381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382</v>
      </c>
      <c r="AT354" s="149" t="s">
        <v>377</v>
      </c>
      <c r="AU354" s="149" t="s">
        <v>85</v>
      </c>
      <c r="AY354" s="17" t="s">
        <v>375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382</v>
      </c>
      <c r="BM354" s="149" t="s">
        <v>6636</v>
      </c>
    </row>
    <row r="355" spans="2:65" s="12" customFormat="1" ht="11.25" x14ac:dyDescent="0.2">
      <c r="B355" s="151"/>
      <c r="D355" s="152" t="s">
        <v>384</v>
      </c>
      <c r="F355" s="154" t="s">
        <v>6637</v>
      </c>
      <c r="H355" s="155">
        <v>3.7679999999999998</v>
      </c>
      <c r="I355" s="156"/>
      <c r="L355" s="151"/>
      <c r="M355" s="157"/>
      <c r="T355" s="158"/>
      <c r="AT355" s="153" t="s">
        <v>384</v>
      </c>
      <c r="AU355" s="153" t="s">
        <v>85</v>
      </c>
      <c r="AV355" s="12" t="s">
        <v>85</v>
      </c>
      <c r="AW355" s="12" t="s">
        <v>4</v>
      </c>
      <c r="AX355" s="12" t="s">
        <v>83</v>
      </c>
      <c r="AY355" s="153" t="s">
        <v>375</v>
      </c>
    </row>
    <row r="356" spans="2:65" s="1" customFormat="1" ht="33" customHeight="1" x14ac:dyDescent="0.2">
      <c r="B356" s="32"/>
      <c r="C356" s="138" t="s">
        <v>700</v>
      </c>
      <c r="D356" s="138" t="s">
        <v>377</v>
      </c>
      <c r="E356" s="139" t="s">
        <v>5098</v>
      </c>
      <c r="F356" s="140" t="s">
        <v>5099</v>
      </c>
      <c r="G356" s="141" t="s">
        <v>421</v>
      </c>
      <c r="H356" s="142">
        <v>5.0229999999999997</v>
      </c>
      <c r="I356" s="143"/>
      <c r="J356" s="144">
        <f>ROUND(I356*H356,2)</f>
        <v>0</v>
      </c>
      <c r="K356" s="140" t="s">
        <v>381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382</v>
      </c>
      <c r="AT356" s="149" t="s">
        <v>377</v>
      </c>
      <c r="AU356" s="149" t="s">
        <v>85</v>
      </c>
      <c r="AY356" s="17" t="s">
        <v>375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382</v>
      </c>
      <c r="BM356" s="149" t="s">
        <v>6638</v>
      </c>
    </row>
    <row r="357" spans="2:65" s="12" customFormat="1" ht="11.25" x14ac:dyDescent="0.2">
      <c r="B357" s="151"/>
      <c r="D357" s="152" t="s">
        <v>384</v>
      </c>
      <c r="F357" s="154" t="s">
        <v>6639</v>
      </c>
      <c r="H357" s="155">
        <v>5.0229999999999997</v>
      </c>
      <c r="I357" s="156"/>
      <c r="L357" s="151"/>
      <c r="M357" s="157"/>
      <c r="T357" s="158"/>
      <c r="AT357" s="153" t="s">
        <v>384</v>
      </c>
      <c r="AU357" s="153" t="s">
        <v>85</v>
      </c>
      <c r="AV357" s="12" t="s">
        <v>85</v>
      </c>
      <c r="AW357" s="12" t="s">
        <v>4</v>
      </c>
      <c r="AX357" s="12" t="s">
        <v>83</v>
      </c>
      <c r="AY357" s="153" t="s">
        <v>375</v>
      </c>
    </row>
    <row r="358" spans="2:65" s="1" customFormat="1" ht="44.25" customHeight="1" x14ac:dyDescent="0.2">
      <c r="B358" s="32"/>
      <c r="C358" s="138" t="s">
        <v>707</v>
      </c>
      <c r="D358" s="138" t="s">
        <v>377</v>
      </c>
      <c r="E358" s="139" t="s">
        <v>5102</v>
      </c>
      <c r="F358" s="140" t="s">
        <v>5103</v>
      </c>
      <c r="G358" s="141" t="s">
        <v>421</v>
      </c>
      <c r="H358" s="142">
        <v>5.0229999999999997</v>
      </c>
      <c r="I358" s="143"/>
      <c r="J358" s="144">
        <f>ROUND(I358*H358,2)</f>
        <v>0</v>
      </c>
      <c r="K358" s="140" t="s">
        <v>381</v>
      </c>
      <c r="L358" s="32"/>
      <c r="M358" s="145" t="s">
        <v>1</v>
      </c>
      <c r="N358" s="146" t="s">
        <v>41</v>
      </c>
      <c r="P358" s="147">
        <f>O358*H358</f>
        <v>0</v>
      </c>
      <c r="Q358" s="147">
        <v>0</v>
      </c>
      <c r="R358" s="147">
        <f>Q358*H358</f>
        <v>0</v>
      </c>
      <c r="S358" s="147">
        <v>0</v>
      </c>
      <c r="T358" s="148">
        <f>S358*H358</f>
        <v>0</v>
      </c>
      <c r="AR358" s="149" t="s">
        <v>382</v>
      </c>
      <c r="AT358" s="149" t="s">
        <v>377</v>
      </c>
      <c r="AU358" s="149" t="s">
        <v>85</v>
      </c>
      <c r="AY358" s="17" t="s">
        <v>375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83</v>
      </c>
      <c r="BK358" s="150">
        <f>ROUND(I358*H358,2)</f>
        <v>0</v>
      </c>
      <c r="BL358" s="17" t="s">
        <v>382</v>
      </c>
      <c r="BM358" s="149" t="s">
        <v>6640</v>
      </c>
    </row>
    <row r="359" spans="2:65" s="12" customFormat="1" ht="11.25" x14ac:dyDescent="0.2">
      <c r="B359" s="151"/>
      <c r="D359" s="152" t="s">
        <v>384</v>
      </c>
      <c r="F359" s="154" t="s">
        <v>6639</v>
      </c>
      <c r="H359" s="155">
        <v>5.0229999999999997</v>
      </c>
      <c r="I359" s="156"/>
      <c r="L359" s="151"/>
      <c r="M359" s="157"/>
      <c r="T359" s="158"/>
      <c r="AT359" s="153" t="s">
        <v>384</v>
      </c>
      <c r="AU359" s="153" t="s">
        <v>85</v>
      </c>
      <c r="AV359" s="12" t="s">
        <v>85</v>
      </c>
      <c r="AW359" s="12" t="s">
        <v>4</v>
      </c>
      <c r="AX359" s="12" t="s">
        <v>83</v>
      </c>
      <c r="AY359" s="153" t="s">
        <v>375</v>
      </c>
    </row>
    <row r="360" spans="2:65" s="1" customFormat="1" ht="44.25" customHeight="1" x14ac:dyDescent="0.2">
      <c r="B360" s="32"/>
      <c r="C360" s="138" t="s">
        <v>713</v>
      </c>
      <c r="D360" s="138" t="s">
        <v>377</v>
      </c>
      <c r="E360" s="139" t="s">
        <v>1244</v>
      </c>
      <c r="F360" s="140" t="s">
        <v>5105</v>
      </c>
      <c r="G360" s="141" t="s">
        <v>421</v>
      </c>
      <c r="H360" s="142">
        <v>3.7679999999999998</v>
      </c>
      <c r="I360" s="143"/>
      <c r="J360" s="144">
        <f>ROUND(I360*H360,2)</f>
        <v>0</v>
      </c>
      <c r="K360" s="140" t="s">
        <v>381</v>
      </c>
      <c r="L360" s="32"/>
      <c r="M360" s="145" t="s">
        <v>1</v>
      </c>
      <c r="N360" s="146" t="s">
        <v>41</v>
      </c>
      <c r="P360" s="147">
        <f>O360*H360</f>
        <v>0</v>
      </c>
      <c r="Q360" s="147">
        <v>0</v>
      </c>
      <c r="R360" s="147">
        <f>Q360*H360</f>
        <v>0</v>
      </c>
      <c r="S360" s="147">
        <v>0</v>
      </c>
      <c r="T360" s="148">
        <f>S360*H360</f>
        <v>0</v>
      </c>
      <c r="AR360" s="149" t="s">
        <v>382</v>
      </c>
      <c r="AT360" s="149" t="s">
        <v>377</v>
      </c>
      <c r="AU360" s="149" t="s">
        <v>85</v>
      </c>
      <c r="AY360" s="17" t="s">
        <v>375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382</v>
      </c>
      <c r="BM360" s="149" t="s">
        <v>6641</v>
      </c>
    </row>
    <row r="361" spans="2:65" s="12" customFormat="1" ht="11.25" x14ac:dyDescent="0.2">
      <c r="B361" s="151"/>
      <c r="D361" s="152" t="s">
        <v>384</v>
      </c>
      <c r="F361" s="154" t="s">
        <v>6637</v>
      </c>
      <c r="H361" s="155">
        <v>3.7679999999999998</v>
      </c>
      <c r="I361" s="156"/>
      <c r="L361" s="151"/>
      <c r="M361" s="157"/>
      <c r="T361" s="158"/>
      <c r="AT361" s="153" t="s">
        <v>384</v>
      </c>
      <c r="AU361" s="153" t="s">
        <v>85</v>
      </c>
      <c r="AV361" s="12" t="s">
        <v>85</v>
      </c>
      <c r="AW361" s="12" t="s">
        <v>4</v>
      </c>
      <c r="AX361" s="12" t="s">
        <v>83</v>
      </c>
      <c r="AY361" s="153" t="s">
        <v>375</v>
      </c>
    </row>
    <row r="362" spans="2:65" s="1" customFormat="1" ht="44.25" customHeight="1" x14ac:dyDescent="0.2">
      <c r="B362" s="32"/>
      <c r="C362" s="138" t="s">
        <v>719</v>
      </c>
      <c r="D362" s="138" t="s">
        <v>377</v>
      </c>
      <c r="E362" s="139" t="s">
        <v>5106</v>
      </c>
      <c r="F362" s="140" t="s">
        <v>5107</v>
      </c>
      <c r="G362" s="141" t="s">
        <v>421</v>
      </c>
      <c r="H362" s="142">
        <v>2.512</v>
      </c>
      <c r="I362" s="143"/>
      <c r="J362" s="144">
        <f>ROUND(I362*H362,2)</f>
        <v>0</v>
      </c>
      <c r="K362" s="140" t="s">
        <v>381</v>
      </c>
      <c r="L362" s="32"/>
      <c r="M362" s="145" t="s">
        <v>1</v>
      </c>
      <c r="N362" s="146" t="s">
        <v>41</v>
      </c>
      <c r="P362" s="147">
        <f>O362*H362</f>
        <v>0</v>
      </c>
      <c r="Q362" s="147">
        <v>0</v>
      </c>
      <c r="R362" s="147">
        <f>Q362*H362</f>
        <v>0</v>
      </c>
      <c r="S362" s="147">
        <v>0</v>
      </c>
      <c r="T362" s="148">
        <f>S362*H362</f>
        <v>0</v>
      </c>
      <c r="AR362" s="149" t="s">
        <v>382</v>
      </c>
      <c r="AT362" s="149" t="s">
        <v>377</v>
      </c>
      <c r="AU362" s="149" t="s">
        <v>85</v>
      </c>
      <c r="AY362" s="17" t="s">
        <v>375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382</v>
      </c>
      <c r="BM362" s="149" t="s">
        <v>6642</v>
      </c>
    </row>
    <row r="363" spans="2:65" s="12" customFormat="1" ht="11.25" x14ac:dyDescent="0.2">
      <c r="B363" s="151"/>
      <c r="D363" s="152" t="s">
        <v>384</v>
      </c>
      <c r="F363" s="154" t="s">
        <v>6632</v>
      </c>
      <c r="H363" s="155">
        <v>2.512</v>
      </c>
      <c r="I363" s="156"/>
      <c r="L363" s="151"/>
      <c r="M363" s="157"/>
      <c r="T363" s="158"/>
      <c r="AT363" s="153" t="s">
        <v>384</v>
      </c>
      <c r="AU363" s="153" t="s">
        <v>85</v>
      </c>
      <c r="AV363" s="12" t="s">
        <v>85</v>
      </c>
      <c r="AW363" s="12" t="s">
        <v>4</v>
      </c>
      <c r="AX363" s="12" t="s">
        <v>83</v>
      </c>
      <c r="AY363" s="153" t="s">
        <v>375</v>
      </c>
    </row>
    <row r="364" spans="2:65" s="11" customFormat="1" ht="22.9" customHeight="1" x14ac:dyDescent="0.2">
      <c r="B364" s="126"/>
      <c r="D364" s="127" t="s">
        <v>75</v>
      </c>
      <c r="E364" s="136" t="s">
        <v>1247</v>
      </c>
      <c r="F364" s="136" t="s">
        <v>1248</v>
      </c>
      <c r="I364" s="129"/>
      <c r="J364" s="137">
        <f>BK364</f>
        <v>0</v>
      </c>
      <c r="L364" s="126"/>
      <c r="M364" s="131"/>
      <c r="P364" s="132">
        <f>P365</f>
        <v>0</v>
      </c>
      <c r="R364" s="132">
        <f>R365</f>
        <v>0</v>
      </c>
      <c r="T364" s="133">
        <f>T365</f>
        <v>0</v>
      </c>
      <c r="AR364" s="127" t="s">
        <v>83</v>
      </c>
      <c r="AT364" s="134" t="s">
        <v>75</v>
      </c>
      <c r="AU364" s="134" t="s">
        <v>83</v>
      </c>
      <c r="AY364" s="127" t="s">
        <v>375</v>
      </c>
      <c r="BK364" s="135">
        <f>BK365</f>
        <v>0</v>
      </c>
    </row>
    <row r="365" spans="2:65" s="1" customFormat="1" ht="21.75" customHeight="1" x14ac:dyDescent="0.2">
      <c r="B365" s="32"/>
      <c r="C365" s="138" t="s">
        <v>723</v>
      </c>
      <c r="D365" s="138" t="s">
        <v>377</v>
      </c>
      <c r="E365" s="139" t="s">
        <v>1250</v>
      </c>
      <c r="F365" s="140" t="s">
        <v>1251</v>
      </c>
      <c r="G365" s="141" t="s">
        <v>421</v>
      </c>
      <c r="H365" s="142">
        <v>8.4469999999999992</v>
      </c>
      <c r="I365" s="143"/>
      <c r="J365" s="144">
        <f>ROUND(I365*H365,2)</f>
        <v>0</v>
      </c>
      <c r="K365" s="140" t="s">
        <v>381</v>
      </c>
      <c r="L365" s="32"/>
      <c r="M365" s="145" t="s">
        <v>1</v>
      </c>
      <c r="N365" s="146" t="s">
        <v>41</v>
      </c>
      <c r="P365" s="147">
        <f>O365*H365</f>
        <v>0</v>
      </c>
      <c r="Q365" s="147">
        <v>0</v>
      </c>
      <c r="R365" s="147">
        <f>Q365*H365</f>
        <v>0</v>
      </c>
      <c r="S365" s="147">
        <v>0</v>
      </c>
      <c r="T365" s="148">
        <f>S365*H365</f>
        <v>0</v>
      </c>
      <c r="AR365" s="149" t="s">
        <v>382</v>
      </c>
      <c r="AT365" s="149" t="s">
        <v>377</v>
      </c>
      <c r="AU365" s="149" t="s">
        <v>85</v>
      </c>
      <c r="AY365" s="17" t="s">
        <v>375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83</v>
      </c>
      <c r="BK365" s="150">
        <f>ROUND(I365*H365,2)</f>
        <v>0</v>
      </c>
      <c r="BL365" s="17" t="s">
        <v>382</v>
      </c>
      <c r="BM365" s="149" t="s">
        <v>6643</v>
      </c>
    </row>
    <row r="366" spans="2:65" s="11" customFormat="1" ht="25.9" customHeight="1" x14ac:dyDescent="0.2">
      <c r="B366" s="126"/>
      <c r="D366" s="127" t="s">
        <v>75</v>
      </c>
      <c r="E366" s="128" t="s">
        <v>1253</v>
      </c>
      <c r="F366" s="128" t="s">
        <v>1254</v>
      </c>
      <c r="I366" s="129"/>
      <c r="J366" s="130">
        <f>BK366</f>
        <v>0</v>
      </c>
      <c r="L366" s="126"/>
      <c r="M366" s="131"/>
      <c r="P366" s="132">
        <f>P367+P376+P438+P443+P466+P478+P507+P510+P528</f>
        <v>0</v>
      </c>
      <c r="R366" s="132">
        <f>R367+R376+R438+R443+R466+R478+R507+R510+R528</f>
        <v>16.740040490000002</v>
      </c>
      <c r="T366" s="133">
        <f>T367+T376+T438+T443+T466+T478+T507+T510+T528</f>
        <v>15.873417629999999</v>
      </c>
      <c r="AR366" s="127" t="s">
        <v>85</v>
      </c>
      <c r="AT366" s="134" t="s">
        <v>75</v>
      </c>
      <c r="AU366" s="134" t="s">
        <v>76</v>
      </c>
      <c r="AY366" s="127" t="s">
        <v>375</v>
      </c>
      <c r="BK366" s="135">
        <f>BK367+BK376+BK438+BK443+BK466+BK478+BK507+BK510+BK528</f>
        <v>0</v>
      </c>
    </row>
    <row r="367" spans="2:65" s="11" customFormat="1" ht="22.9" customHeight="1" x14ac:dyDescent="0.2">
      <c r="B367" s="126"/>
      <c r="D367" s="127" t="s">
        <v>75</v>
      </c>
      <c r="E367" s="136" t="s">
        <v>1351</v>
      </c>
      <c r="F367" s="136" t="s">
        <v>1352</v>
      </c>
      <c r="I367" s="129"/>
      <c r="J367" s="137">
        <f>BK367</f>
        <v>0</v>
      </c>
      <c r="L367" s="126"/>
      <c r="M367" s="131"/>
      <c r="P367" s="132">
        <f>SUM(P368:P375)</f>
        <v>0</v>
      </c>
      <c r="R367" s="132">
        <f>SUM(R368:R375)</f>
        <v>2.0107499999999997E-2</v>
      </c>
      <c r="T367" s="133">
        <f>SUM(T368:T375)</f>
        <v>0</v>
      </c>
      <c r="AR367" s="127" t="s">
        <v>85</v>
      </c>
      <c r="AT367" s="134" t="s">
        <v>75</v>
      </c>
      <c r="AU367" s="134" t="s">
        <v>83</v>
      </c>
      <c r="AY367" s="127" t="s">
        <v>375</v>
      </c>
      <c r="BK367" s="135">
        <f>SUM(BK368:BK375)</f>
        <v>0</v>
      </c>
    </row>
    <row r="368" spans="2:65" s="1" customFormat="1" ht="24.2" customHeight="1" x14ac:dyDescent="0.2">
      <c r="B368" s="32"/>
      <c r="C368" s="138" t="s">
        <v>729</v>
      </c>
      <c r="D368" s="138" t="s">
        <v>377</v>
      </c>
      <c r="E368" s="139" t="s">
        <v>1354</v>
      </c>
      <c r="F368" s="140" t="s">
        <v>1355</v>
      </c>
      <c r="G368" s="141" t="s">
        <v>380</v>
      </c>
      <c r="H368" s="142">
        <v>7.66</v>
      </c>
      <c r="I368" s="143"/>
      <c r="J368" s="144">
        <f>ROUND(I368*H368,2)</f>
        <v>0</v>
      </c>
      <c r="K368" s="140" t="s">
        <v>381</v>
      </c>
      <c r="L368" s="32"/>
      <c r="M368" s="145" t="s">
        <v>1</v>
      </c>
      <c r="N368" s="146" t="s">
        <v>41</v>
      </c>
      <c r="P368" s="147">
        <f>O368*H368</f>
        <v>0</v>
      </c>
      <c r="Q368" s="147">
        <v>0</v>
      </c>
      <c r="R368" s="147">
        <f>Q368*H368</f>
        <v>0</v>
      </c>
      <c r="S368" s="147">
        <v>0</v>
      </c>
      <c r="T368" s="148">
        <f>S368*H368</f>
        <v>0</v>
      </c>
      <c r="AR368" s="149" t="s">
        <v>491</v>
      </c>
      <c r="AT368" s="149" t="s">
        <v>377</v>
      </c>
      <c r="AU368" s="149" t="s">
        <v>85</v>
      </c>
      <c r="AY368" s="17" t="s">
        <v>375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17" t="s">
        <v>83</v>
      </c>
      <c r="BK368" s="150">
        <f>ROUND(I368*H368,2)</f>
        <v>0</v>
      </c>
      <c r="BL368" s="17" t="s">
        <v>491</v>
      </c>
      <c r="BM368" s="149" t="s">
        <v>6644</v>
      </c>
    </row>
    <row r="369" spans="2:65" s="12" customFormat="1" ht="11.25" x14ac:dyDescent="0.2">
      <c r="B369" s="151"/>
      <c r="D369" s="152" t="s">
        <v>384</v>
      </c>
      <c r="E369" s="153" t="s">
        <v>1</v>
      </c>
      <c r="F369" s="154" t="s">
        <v>6645</v>
      </c>
      <c r="H369" s="155">
        <v>7.66</v>
      </c>
      <c r="I369" s="156"/>
      <c r="L369" s="151"/>
      <c r="M369" s="157"/>
      <c r="T369" s="158"/>
      <c r="AT369" s="153" t="s">
        <v>384</v>
      </c>
      <c r="AU369" s="153" t="s">
        <v>85</v>
      </c>
      <c r="AV369" s="12" t="s">
        <v>85</v>
      </c>
      <c r="AW369" s="12" t="s">
        <v>32</v>
      </c>
      <c r="AX369" s="12" t="s">
        <v>76</v>
      </c>
      <c r="AY369" s="153" t="s">
        <v>375</v>
      </c>
    </row>
    <row r="370" spans="2:65" s="13" customFormat="1" ht="11.25" x14ac:dyDescent="0.2">
      <c r="B370" s="159"/>
      <c r="D370" s="152" t="s">
        <v>384</v>
      </c>
      <c r="E370" s="160" t="s">
        <v>1</v>
      </c>
      <c r="F370" s="161" t="s">
        <v>387</v>
      </c>
      <c r="H370" s="162">
        <v>7.66</v>
      </c>
      <c r="I370" s="163"/>
      <c r="L370" s="159"/>
      <c r="M370" s="164"/>
      <c r="T370" s="165"/>
      <c r="AT370" s="160" t="s">
        <v>384</v>
      </c>
      <c r="AU370" s="160" t="s">
        <v>85</v>
      </c>
      <c r="AV370" s="13" t="s">
        <v>382</v>
      </c>
      <c r="AW370" s="13" t="s">
        <v>32</v>
      </c>
      <c r="AX370" s="13" t="s">
        <v>83</v>
      </c>
      <c r="AY370" s="160" t="s">
        <v>375</v>
      </c>
    </row>
    <row r="371" spans="2:65" s="1" customFormat="1" ht="24.2" customHeight="1" x14ac:dyDescent="0.2">
      <c r="B371" s="32"/>
      <c r="C371" s="179" t="s">
        <v>733</v>
      </c>
      <c r="D371" s="179" t="s">
        <v>657</v>
      </c>
      <c r="E371" s="180" t="s">
        <v>5134</v>
      </c>
      <c r="F371" s="181" t="s">
        <v>5135</v>
      </c>
      <c r="G371" s="182" t="s">
        <v>380</v>
      </c>
      <c r="H371" s="183">
        <v>8.0429999999999993</v>
      </c>
      <c r="I371" s="184"/>
      <c r="J371" s="185">
        <f>ROUND(I371*H371,2)</f>
        <v>0</v>
      </c>
      <c r="K371" s="181" t="s">
        <v>381</v>
      </c>
      <c r="L371" s="186"/>
      <c r="M371" s="187" t="s">
        <v>1</v>
      </c>
      <c r="N371" s="188" t="s">
        <v>41</v>
      </c>
      <c r="P371" s="147">
        <f>O371*H371</f>
        <v>0</v>
      </c>
      <c r="Q371" s="147">
        <v>2.5000000000000001E-3</v>
      </c>
      <c r="R371" s="147">
        <f>Q371*H371</f>
        <v>2.0107499999999997E-2</v>
      </c>
      <c r="S371" s="147">
        <v>0</v>
      </c>
      <c r="T371" s="148">
        <f>S371*H371</f>
        <v>0</v>
      </c>
      <c r="AR371" s="149" t="s">
        <v>585</v>
      </c>
      <c r="AT371" s="149" t="s">
        <v>657</v>
      </c>
      <c r="AU371" s="149" t="s">
        <v>85</v>
      </c>
      <c r="AY371" s="17" t="s">
        <v>375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491</v>
      </c>
      <c r="BM371" s="149" t="s">
        <v>6646</v>
      </c>
    </row>
    <row r="372" spans="2:65" s="12" customFormat="1" ht="11.25" x14ac:dyDescent="0.2">
      <c r="B372" s="151"/>
      <c r="D372" s="152" t="s">
        <v>384</v>
      </c>
      <c r="E372" s="153" t="s">
        <v>1</v>
      </c>
      <c r="F372" s="154" t="s">
        <v>6645</v>
      </c>
      <c r="H372" s="155">
        <v>7.66</v>
      </c>
      <c r="I372" s="156"/>
      <c r="L372" s="151"/>
      <c r="M372" s="157"/>
      <c r="T372" s="158"/>
      <c r="AT372" s="153" t="s">
        <v>384</v>
      </c>
      <c r="AU372" s="153" t="s">
        <v>85</v>
      </c>
      <c r="AV372" s="12" t="s">
        <v>85</v>
      </c>
      <c r="AW372" s="12" t="s">
        <v>32</v>
      </c>
      <c r="AX372" s="12" t="s">
        <v>76</v>
      </c>
      <c r="AY372" s="153" t="s">
        <v>375</v>
      </c>
    </row>
    <row r="373" spans="2:65" s="13" customFormat="1" ht="11.25" x14ac:dyDescent="0.2">
      <c r="B373" s="159"/>
      <c r="D373" s="152" t="s">
        <v>384</v>
      </c>
      <c r="E373" s="160" t="s">
        <v>1</v>
      </c>
      <c r="F373" s="161" t="s">
        <v>387</v>
      </c>
      <c r="H373" s="162">
        <v>7.66</v>
      </c>
      <c r="I373" s="163"/>
      <c r="L373" s="159"/>
      <c r="M373" s="164"/>
      <c r="T373" s="165"/>
      <c r="AT373" s="160" t="s">
        <v>384</v>
      </c>
      <c r="AU373" s="160" t="s">
        <v>85</v>
      </c>
      <c r="AV373" s="13" t="s">
        <v>382</v>
      </c>
      <c r="AW373" s="13" t="s">
        <v>32</v>
      </c>
      <c r="AX373" s="13" t="s">
        <v>83</v>
      </c>
      <c r="AY373" s="160" t="s">
        <v>375</v>
      </c>
    </row>
    <row r="374" spans="2:65" s="12" customFormat="1" ht="11.25" x14ac:dyDescent="0.2">
      <c r="B374" s="151"/>
      <c r="D374" s="152" t="s">
        <v>384</v>
      </c>
      <c r="F374" s="154" t="s">
        <v>6647</v>
      </c>
      <c r="H374" s="155">
        <v>8.0429999999999993</v>
      </c>
      <c r="I374" s="156"/>
      <c r="L374" s="151"/>
      <c r="M374" s="157"/>
      <c r="T374" s="158"/>
      <c r="AT374" s="153" t="s">
        <v>384</v>
      </c>
      <c r="AU374" s="153" t="s">
        <v>85</v>
      </c>
      <c r="AV374" s="12" t="s">
        <v>85</v>
      </c>
      <c r="AW374" s="12" t="s">
        <v>4</v>
      </c>
      <c r="AX374" s="12" t="s">
        <v>83</v>
      </c>
      <c r="AY374" s="153" t="s">
        <v>375</v>
      </c>
    </row>
    <row r="375" spans="2:65" s="1" customFormat="1" ht="24.2" customHeight="1" x14ac:dyDescent="0.2">
      <c r="B375" s="32"/>
      <c r="C375" s="138" t="s">
        <v>756</v>
      </c>
      <c r="D375" s="138" t="s">
        <v>377</v>
      </c>
      <c r="E375" s="139" t="s">
        <v>1456</v>
      </c>
      <c r="F375" s="140" t="s">
        <v>1457</v>
      </c>
      <c r="G375" s="141" t="s">
        <v>1308</v>
      </c>
      <c r="H375" s="192"/>
      <c r="I375" s="143"/>
      <c r="J375" s="144">
        <f>ROUND(I375*H375,2)</f>
        <v>0</v>
      </c>
      <c r="K375" s="140" t="s">
        <v>381</v>
      </c>
      <c r="L375" s="32"/>
      <c r="M375" s="145" t="s">
        <v>1</v>
      </c>
      <c r="N375" s="146" t="s">
        <v>41</v>
      </c>
      <c r="P375" s="147">
        <f>O375*H375</f>
        <v>0</v>
      </c>
      <c r="Q375" s="147">
        <v>0</v>
      </c>
      <c r="R375" s="147">
        <f>Q375*H375</f>
        <v>0</v>
      </c>
      <c r="S375" s="147">
        <v>0</v>
      </c>
      <c r="T375" s="148">
        <f>S375*H375</f>
        <v>0</v>
      </c>
      <c r="AR375" s="149" t="s">
        <v>491</v>
      </c>
      <c r="AT375" s="149" t="s">
        <v>377</v>
      </c>
      <c r="AU375" s="149" t="s">
        <v>85</v>
      </c>
      <c r="AY375" s="17" t="s">
        <v>375</v>
      </c>
      <c r="BE375" s="150">
        <f>IF(N375="základní",J375,0)</f>
        <v>0</v>
      </c>
      <c r="BF375" s="150">
        <f>IF(N375="snížená",J375,0)</f>
        <v>0</v>
      </c>
      <c r="BG375" s="150">
        <f>IF(N375="zákl. přenesená",J375,0)</f>
        <v>0</v>
      </c>
      <c r="BH375" s="150">
        <f>IF(N375="sníž. přenesená",J375,0)</f>
        <v>0</v>
      </c>
      <c r="BI375" s="150">
        <f>IF(N375="nulová",J375,0)</f>
        <v>0</v>
      </c>
      <c r="BJ375" s="17" t="s">
        <v>83</v>
      </c>
      <c r="BK375" s="150">
        <f>ROUND(I375*H375,2)</f>
        <v>0</v>
      </c>
      <c r="BL375" s="17" t="s">
        <v>491</v>
      </c>
      <c r="BM375" s="149" t="s">
        <v>6648</v>
      </c>
    </row>
    <row r="376" spans="2:65" s="11" customFormat="1" ht="22.9" customHeight="1" x14ac:dyDescent="0.2">
      <c r="B376" s="126"/>
      <c r="D376" s="127" t="s">
        <v>75</v>
      </c>
      <c r="E376" s="136" t="s">
        <v>1488</v>
      </c>
      <c r="F376" s="136" t="s">
        <v>1489</v>
      </c>
      <c r="I376" s="129"/>
      <c r="J376" s="137">
        <f>BK376</f>
        <v>0</v>
      </c>
      <c r="L376" s="126"/>
      <c r="M376" s="131"/>
      <c r="P376" s="132">
        <f>SUM(P377:P437)</f>
        <v>0</v>
      </c>
      <c r="R376" s="132">
        <f>SUM(R377:R437)</f>
        <v>14.63715</v>
      </c>
      <c r="T376" s="133">
        <f>SUM(T377:T437)</f>
        <v>13.269600000000001</v>
      </c>
      <c r="AR376" s="127" t="s">
        <v>85</v>
      </c>
      <c r="AT376" s="134" t="s">
        <v>75</v>
      </c>
      <c r="AU376" s="134" t="s">
        <v>83</v>
      </c>
      <c r="AY376" s="127" t="s">
        <v>375</v>
      </c>
      <c r="BK376" s="135">
        <f>SUM(BK377:BK437)</f>
        <v>0</v>
      </c>
    </row>
    <row r="377" spans="2:65" s="1" customFormat="1" ht="16.5" customHeight="1" x14ac:dyDescent="0.2">
      <c r="B377" s="32"/>
      <c r="C377" s="138" t="s">
        <v>778</v>
      </c>
      <c r="D377" s="138" t="s">
        <v>377</v>
      </c>
      <c r="E377" s="139" t="s">
        <v>6649</v>
      </c>
      <c r="F377" s="140" t="s">
        <v>6650</v>
      </c>
      <c r="G377" s="141" t="s">
        <v>4234</v>
      </c>
      <c r="H377" s="142">
        <v>8</v>
      </c>
      <c r="I377" s="143"/>
      <c r="J377" s="144">
        <f>ROUND(I377*H377,2)</f>
        <v>0</v>
      </c>
      <c r="K377" s="140" t="s">
        <v>1</v>
      </c>
      <c r="L377" s="32"/>
      <c r="M377" s="145" t="s">
        <v>1</v>
      </c>
      <c r="N377" s="146" t="s">
        <v>41</v>
      </c>
      <c r="P377" s="147">
        <f>O377*H377</f>
        <v>0</v>
      </c>
      <c r="Q377" s="147">
        <v>0</v>
      </c>
      <c r="R377" s="147">
        <f>Q377*H377</f>
        <v>0</v>
      </c>
      <c r="S377" s="147">
        <v>0</v>
      </c>
      <c r="T377" s="148">
        <f>S377*H377</f>
        <v>0</v>
      </c>
      <c r="AR377" s="149" t="s">
        <v>491</v>
      </c>
      <c r="AT377" s="149" t="s">
        <v>377</v>
      </c>
      <c r="AU377" s="149" t="s">
        <v>85</v>
      </c>
      <c r="AY377" s="17" t="s">
        <v>375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83</v>
      </c>
      <c r="BK377" s="150">
        <f>ROUND(I377*H377,2)</f>
        <v>0</v>
      </c>
      <c r="BL377" s="17" t="s">
        <v>491</v>
      </c>
      <c r="BM377" s="149" t="s">
        <v>6651</v>
      </c>
    </row>
    <row r="378" spans="2:65" s="1" customFormat="1" ht="24.2" customHeight="1" x14ac:dyDescent="0.2">
      <c r="B378" s="32"/>
      <c r="C378" s="138" t="s">
        <v>782</v>
      </c>
      <c r="D378" s="138" t="s">
        <v>377</v>
      </c>
      <c r="E378" s="139" t="s">
        <v>6652</v>
      </c>
      <c r="F378" s="140" t="s">
        <v>6653</v>
      </c>
      <c r="G378" s="141" t="s">
        <v>1169</v>
      </c>
      <c r="H378" s="142">
        <v>1</v>
      </c>
      <c r="I378" s="143"/>
      <c r="J378" s="144">
        <f>ROUND(I378*H378,2)</f>
        <v>0</v>
      </c>
      <c r="K378" s="140" t="s">
        <v>1</v>
      </c>
      <c r="L378" s="32"/>
      <c r="M378" s="145" t="s">
        <v>1</v>
      </c>
      <c r="N378" s="146" t="s">
        <v>41</v>
      </c>
      <c r="P378" s="147">
        <f>O378*H378</f>
        <v>0</v>
      </c>
      <c r="Q378" s="147">
        <v>0</v>
      </c>
      <c r="R378" s="147">
        <f>Q378*H378</f>
        <v>0</v>
      </c>
      <c r="S378" s="147">
        <v>0</v>
      </c>
      <c r="T378" s="148">
        <f>S378*H378</f>
        <v>0</v>
      </c>
      <c r="AR378" s="149" t="s">
        <v>491</v>
      </c>
      <c r="AT378" s="149" t="s">
        <v>377</v>
      </c>
      <c r="AU378" s="149" t="s">
        <v>85</v>
      </c>
      <c r="AY378" s="17" t="s">
        <v>375</v>
      </c>
      <c r="BE378" s="150">
        <f>IF(N378="základní",J378,0)</f>
        <v>0</v>
      </c>
      <c r="BF378" s="150">
        <f>IF(N378="snížená",J378,0)</f>
        <v>0</v>
      </c>
      <c r="BG378" s="150">
        <f>IF(N378="zákl. přenesená",J378,0)</f>
        <v>0</v>
      </c>
      <c r="BH378" s="150">
        <f>IF(N378="sníž. přenesená",J378,0)</f>
        <v>0</v>
      </c>
      <c r="BI378" s="150">
        <f>IF(N378="nulová",J378,0)</f>
        <v>0</v>
      </c>
      <c r="BJ378" s="17" t="s">
        <v>83</v>
      </c>
      <c r="BK378" s="150">
        <f>ROUND(I378*H378,2)</f>
        <v>0</v>
      </c>
      <c r="BL378" s="17" t="s">
        <v>491</v>
      </c>
      <c r="BM378" s="149" t="s">
        <v>6654</v>
      </c>
    </row>
    <row r="379" spans="2:65" s="1" customFormat="1" ht="24.2" customHeight="1" x14ac:dyDescent="0.2">
      <c r="B379" s="32"/>
      <c r="C379" s="138" t="s">
        <v>788</v>
      </c>
      <c r="D379" s="138" t="s">
        <v>377</v>
      </c>
      <c r="E379" s="139" t="s">
        <v>5217</v>
      </c>
      <c r="F379" s="140" t="s">
        <v>5218</v>
      </c>
      <c r="G379" s="141" t="s">
        <v>641</v>
      </c>
      <c r="H379" s="142">
        <v>302.89999999999998</v>
      </c>
      <c r="I379" s="143"/>
      <c r="J379" s="144">
        <f>ROUND(I379*H379,2)</f>
        <v>0</v>
      </c>
      <c r="K379" s="140" t="s">
        <v>381</v>
      </c>
      <c r="L379" s="32"/>
      <c r="M379" s="145" t="s">
        <v>1</v>
      </c>
      <c r="N379" s="146" t="s">
        <v>41</v>
      </c>
      <c r="P379" s="147">
        <f>O379*H379</f>
        <v>0</v>
      </c>
      <c r="Q379" s="147">
        <v>0</v>
      </c>
      <c r="R379" s="147">
        <f>Q379*H379</f>
        <v>0</v>
      </c>
      <c r="S379" s="147">
        <v>2.4E-2</v>
      </c>
      <c r="T379" s="148">
        <f>S379*H379</f>
        <v>7.2695999999999996</v>
      </c>
      <c r="AR379" s="149" t="s">
        <v>491</v>
      </c>
      <c r="AT379" s="149" t="s">
        <v>377</v>
      </c>
      <c r="AU379" s="149" t="s">
        <v>85</v>
      </c>
      <c r="AY379" s="17" t="s">
        <v>375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491</v>
      </c>
      <c r="BM379" s="149" t="s">
        <v>6655</v>
      </c>
    </row>
    <row r="380" spans="2:65" s="12" customFormat="1" ht="11.25" x14ac:dyDescent="0.2">
      <c r="B380" s="151"/>
      <c r="D380" s="152" t="s">
        <v>384</v>
      </c>
      <c r="E380" s="153" t="s">
        <v>1</v>
      </c>
      <c r="F380" s="154" t="s">
        <v>6656</v>
      </c>
      <c r="H380" s="155">
        <v>287.89999999999998</v>
      </c>
      <c r="I380" s="156"/>
      <c r="L380" s="151"/>
      <c r="M380" s="157"/>
      <c r="T380" s="158"/>
      <c r="AT380" s="153" t="s">
        <v>384</v>
      </c>
      <c r="AU380" s="153" t="s">
        <v>85</v>
      </c>
      <c r="AV380" s="12" t="s">
        <v>85</v>
      </c>
      <c r="AW380" s="12" t="s">
        <v>32</v>
      </c>
      <c r="AX380" s="12" t="s">
        <v>76</v>
      </c>
      <c r="AY380" s="153" t="s">
        <v>375</v>
      </c>
    </row>
    <row r="381" spans="2:65" s="12" customFormat="1" ht="11.25" x14ac:dyDescent="0.2">
      <c r="B381" s="151"/>
      <c r="D381" s="152" t="s">
        <v>384</v>
      </c>
      <c r="E381" s="153" t="s">
        <v>1</v>
      </c>
      <c r="F381" s="154" t="s">
        <v>6657</v>
      </c>
      <c r="H381" s="155">
        <v>15</v>
      </c>
      <c r="I381" s="156"/>
      <c r="L381" s="151"/>
      <c r="M381" s="157"/>
      <c r="T381" s="158"/>
      <c r="AT381" s="153" t="s">
        <v>384</v>
      </c>
      <c r="AU381" s="153" t="s">
        <v>85</v>
      </c>
      <c r="AV381" s="12" t="s">
        <v>85</v>
      </c>
      <c r="AW381" s="12" t="s">
        <v>32</v>
      </c>
      <c r="AX381" s="12" t="s">
        <v>76</v>
      </c>
      <c r="AY381" s="153" t="s">
        <v>375</v>
      </c>
    </row>
    <row r="382" spans="2:65" s="13" customFormat="1" ht="11.25" x14ac:dyDescent="0.2">
      <c r="B382" s="159"/>
      <c r="D382" s="152" t="s">
        <v>384</v>
      </c>
      <c r="E382" s="160" t="s">
        <v>1</v>
      </c>
      <c r="F382" s="161" t="s">
        <v>387</v>
      </c>
      <c r="H382" s="162">
        <v>302.89999999999998</v>
      </c>
      <c r="I382" s="163"/>
      <c r="L382" s="159"/>
      <c r="M382" s="164"/>
      <c r="T382" s="165"/>
      <c r="AT382" s="160" t="s">
        <v>384</v>
      </c>
      <c r="AU382" s="160" t="s">
        <v>85</v>
      </c>
      <c r="AV382" s="13" t="s">
        <v>382</v>
      </c>
      <c r="AW382" s="13" t="s">
        <v>32</v>
      </c>
      <c r="AX382" s="13" t="s">
        <v>83</v>
      </c>
      <c r="AY382" s="160" t="s">
        <v>375</v>
      </c>
    </row>
    <row r="383" spans="2:65" s="1" customFormat="1" ht="33" customHeight="1" x14ac:dyDescent="0.2">
      <c r="B383" s="32"/>
      <c r="C383" s="138" t="s">
        <v>794</v>
      </c>
      <c r="D383" s="138" t="s">
        <v>377</v>
      </c>
      <c r="E383" s="139" t="s">
        <v>6658</v>
      </c>
      <c r="F383" s="140" t="s">
        <v>6659</v>
      </c>
      <c r="G383" s="141" t="s">
        <v>641</v>
      </c>
      <c r="H383" s="142">
        <v>63.110999999999997</v>
      </c>
      <c r="I383" s="143"/>
      <c r="J383" s="144">
        <f>ROUND(I383*H383,2)</f>
        <v>0</v>
      </c>
      <c r="K383" s="140" t="s">
        <v>1</v>
      </c>
      <c r="L383" s="32"/>
      <c r="M383" s="145" t="s">
        <v>1</v>
      </c>
      <c r="N383" s="146" t="s">
        <v>41</v>
      </c>
      <c r="P383" s="147">
        <f>O383*H383</f>
        <v>0</v>
      </c>
      <c r="Q383" s="147">
        <v>0</v>
      </c>
      <c r="R383" s="147">
        <f>Q383*H383</f>
        <v>0</v>
      </c>
      <c r="S383" s="147">
        <v>0</v>
      </c>
      <c r="T383" s="148">
        <f>S383*H383</f>
        <v>0</v>
      </c>
      <c r="AR383" s="149" t="s">
        <v>491</v>
      </c>
      <c r="AT383" s="149" t="s">
        <v>377</v>
      </c>
      <c r="AU383" s="149" t="s">
        <v>85</v>
      </c>
      <c r="AY383" s="17" t="s">
        <v>375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83</v>
      </c>
      <c r="BK383" s="150">
        <f>ROUND(I383*H383,2)</f>
        <v>0</v>
      </c>
      <c r="BL383" s="17" t="s">
        <v>491</v>
      </c>
      <c r="BM383" s="149" t="s">
        <v>6660</v>
      </c>
    </row>
    <row r="384" spans="2:65" s="14" customFormat="1" ht="11.25" x14ac:dyDescent="0.2">
      <c r="B384" s="166"/>
      <c r="D384" s="152" t="s">
        <v>384</v>
      </c>
      <c r="E384" s="167" t="s">
        <v>1</v>
      </c>
      <c r="F384" s="168" t="s">
        <v>6661</v>
      </c>
      <c r="H384" s="167" t="s">
        <v>1</v>
      </c>
      <c r="I384" s="169"/>
      <c r="L384" s="166"/>
      <c r="M384" s="170"/>
      <c r="T384" s="171"/>
      <c r="AT384" s="167" t="s">
        <v>384</v>
      </c>
      <c r="AU384" s="167" t="s">
        <v>85</v>
      </c>
      <c r="AV384" s="14" t="s">
        <v>83</v>
      </c>
      <c r="AW384" s="14" t="s">
        <v>32</v>
      </c>
      <c r="AX384" s="14" t="s">
        <v>76</v>
      </c>
      <c r="AY384" s="167" t="s">
        <v>375</v>
      </c>
    </row>
    <row r="385" spans="2:65" s="12" customFormat="1" ht="11.25" x14ac:dyDescent="0.2">
      <c r="B385" s="151"/>
      <c r="D385" s="152" t="s">
        <v>384</v>
      </c>
      <c r="E385" s="153" t="s">
        <v>1</v>
      </c>
      <c r="F385" s="154" t="s">
        <v>6662</v>
      </c>
      <c r="H385" s="155">
        <v>5.5</v>
      </c>
      <c r="I385" s="156"/>
      <c r="L385" s="151"/>
      <c r="M385" s="157"/>
      <c r="T385" s="158"/>
      <c r="AT385" s="153" t="s">
        <v>384</v>
      </c>
      <c r="AU385" s="153" t="s">
        <v>85</v>
      </c>
      <c r="AV385" s="12" t="s">
        <v>85</v>
      </c>
      <c r="AW385" s="12" t="s">
        <v>32</v>
      </c>
      <c r="AX385" s="12" t="s">
        <v>76</v>
      </c>
      <c r="AY385" s="153" t="s">
        <v>375</v>
      </c>
    </row>
    <row r="386" spans="2:65" s="12" customFormat="1" ht="11.25" x14ac:dyDescent="0.2">
      <c r="B386" s="151"/>
      <c r="D386" s="152" t="s">
        <v>384</v>
      </c>
      <c r="E386" s="153" t="s">
        <v>1</v>
      </c>
      <c r="F386" s="154" t="s">
        <v>6663</v>
      </c>
      <c r="H386" s="155">
        <v>2.6110000000000002</v>
      </c>
      <c r="I386" s="156"/>
      <c r="L386" s="151"/>
      <c r="M386" s="157"/>
      <c r="T386" s="158"/>
      <c r="AT386" s="153" t="s">
        <v>384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375</v>
      </c>
    </row>
    <row r="387" spans="2:65" s="12" customFormat="1" ht="11.25" x14ac:dyDescent="0.2">
      <c r="B387" s="151"/>
      <c r="D387" s="152" t="s">
        <v>384</v>
      </c>
      <c r="E387" s="153" t="s">
        <v>1</v>
      </c>
      <c r="F387" s="154" t="s">
        <v>6664</v>
      </c>
      <c r="H387" s="155">
        <v>6.7750000000000004</v>
      </c>
      <c r="I387" s="156"/>
      <c r="L387" s="151"/>
      <c r="M387" s="157"/>
      <c r="T387" s="158"/>
      <c r="AT387" s="153" t="s">
        <v>384</v>
      </c>
      <c r="AU387" s="153" t="s">
        <v>85</v>
      </c>
      <c r="AV387" s="12" t="s">
        <v>85</v>
      </c>
      <c r="AW387" s="12" t="s">
        <v>32</v>
      </c>
      <c r="AX387" s="12" t="s">
        <v>76</v>
      </c>
      <c r="AY387" s="153" t="s">
        <v>375</v>
      </c>
    </row>
    <row r="388" spans="2:65" s="12" customFormat="1" ht="11.25" x14ac:dyDescent="0.2">
      <c r="B388" s="151"/>
      <c r="D388" s="152" t="s">
        <v>384</v>
      </c>
      <c r="E388" s="153" t="s">
        <v>1</v>
      </c>
      <c r="F388" s="154" t="s">
        <v>6665</v>
      </c>
      <c r="H388" s="155">
        <v>6.7750000000000004</v>
      </c>
      <c r="I388" s="156"/>
      <c r="L388" s="151"/>
      <c r="M388" s="157"/>
      <c r="T388" s="158"/>
      <c r="AT388" s="153" t="s">
        <v>384</v>
      </c>
      <c r="AU388" s="153" t="s">
        <v>85</v>
      </c>
      <c r="AV388" s="12" t="s">
        <v>85</v>
      </c>
      <c r="AW388" s="12" t="s">
        <v>32</v>
      </c>
      <c r="AX388" s="12" t="s">
        <v>76</v>
      </c>
      <c r="AY388" s="153" t="s">
        <v>375</v>
      </c>
    </row>
    <row r="389" spans="2:65" s="12" customFormat="1" ht="11.25" x14ac:dyDescent="0.2">
      <c r="B389" s="151"/>
      <c r="D389" s="152" t="s">
        <v>384</v>
      </c>
      <c r="E389" s="153" t="s">
        <v>1</v>
      </c>
      <c r="F389" s="154" t="s">
        <v>6666</v>
      </c>
      <c r="H389" s="155">
        <v>7.8</v>
      </c>
      <c r="I389" s="156"/>
      <c r="L389" s="151"/>
      <c r="M389" s="157"/>
      <c r="T389" s="158"/>
      <c r="AT389" s="153" t="s">
        <v>384</v>
      </c>
      <c r="AU389" s="153" t="s">
        <v>85</v>
      </c>
      <c r="AV389" s="12" t="s">
        <v>85</v>
      </c>
      <c r="AW389" s="12" t="s">
        <v>32</v>
      </c>
      <c r="AX389" s="12" t="s">
        <v>76</v>
      </c>
      <c r="AY389" s="153" t="s">
        <v>375</v>
      </c>
    </row>
    <row r="390" spans="2:65" s="12" customFormat="1" ht="11.25" x14ac:dyDescent="0.2">
      <c r="B390" s="151"/>
      <c r="D390" s="152" t="s">
        <v>384</v>
      </c>
      <c r="E390" s="153" t="s">
        <v>1</v>
      </c>
      <c r="F390" s="154" t="s">
        <v>6667</v>
      </c>
      <c r="H390" s="155">
        <v>9.6</v>
      </c>
      <c r="I390" s="156"/>
      <c r="L390" s="151"/>
      <c r="M390" s="157"/>
      <c r="T390" s="158"/>
      <c r="AT390" s="153" t="s">
        <v>384</v>
      </c>
      <c r="AU390" s="153" t="s">
        <v>85</v>
      </c>
      <c r="AV390" s="12" t="s">
        <v>85</v>
      </c>
      <c r="AW390" s="12" t="s">
        <v>32</v>
      </c>
      <c r="AX390" s="12" t="s">
        <v>76</v>
      </c>
      <c r="AY390" s="153" t="s">
        <v>375</v>
      </c>
    </row>
    <row r="391" spans="2:65" s="12" customFormat="1" ht="11.25" x14ac:dyDescent="0.2">
      <c r="B391" s="151"/>
      <c r="D391" s="152" t="s">
        <v>384</v>
      </c>
      <c r="E391" s="153" t="s">
        <v>1</v>
      </c>
      <c r="F391" s="154" t="s">
        <v>6668</v>
      </c>
      <c r="H391" s="155">
        <v>18.05</v>
      </c>
      <c r="I391" s="156"/>
      <c r="L391" s="151"/>
      <c r="M391" s="157"/>
      <c r="T391" s="158"/>
      <c r="AT391" s="153" t="s">
        <v>384</v>
      </c>
      <c r="AU391" s="153" t="s">
        <v>85</v>
      </c>
      <c r="AV391" s="12" t="s">
        <v>85</v>
      </c>
      <c r="AW391" s="12" t="s">
        <v>32</v>
      </c>
      <c r="AX391" s="12" t="s">
        <v>76</v>
      </c>
      <c r="AY391" s="153" t="s">
        <v>375</v>
      </c>
    </row>
    <row r="392" spans="2:65" s="12" customFormat="1" ht="11.25" x14ac:dyDescent="0.2">
      <c r="B392" s="151"/>
      <c r="D392" s="152" t="s">
        <v>384</v>
      </c>
      <c r="E392" s="153" t="s">
        <v>1</v>
      </c>
      <c r="F392" s="154" t="s">
        <v>6669</v>
      </c>
      <c r="H392" s="155">
        <v>6</v>
      </c>
      <c r="I392" s="156"/>
      <c r="L392" s="151"/>
      <c r="M392" s="157"/>
      <c r="T392" s="158"/>
      <c r="AT392" s="153" t="s">
        <v>384</v>
      </c>
      <c r="AU392" s="153" t="s">
        <v>85</v>
      </c>
      <c r="AV392" s="12" t="s">
        <v>85</v>
      </c>
      <c r="AW392" s="12" t="s">
        <v>32</v>
      </c>
      <c r="AX392" s="12" t="s">
        <v>76</v>
      </c>
      <c r="AY392" s="153" t="s">
        <v>375</v>
      </c>
    </row>
    <row r="393" spans="2:65" s="13" customFormat="1" ht="11.25" x14ac:dyDescent="0.2">
      <c r="B393" s="159"/>
      <c r="D393" s="152" t="s">
        <v>384</v>
      </c>
      <c r="E393" s="160" t="s">
        <v>1</v>
      </c>
      <c r="F393" s="161" t="s">
        <v>387</v>
      </c>
      <c r="H393" s="162">
        <v>63.110999999999997</v>
      </c>
      <c r="I393" s="163"/>
      <c r="L393" s="159"/>
      <c r="M393" s="164"/>
      <c r="T393" s="165"/>
      <c r="AT393" s="160" t="s">
        <v>384</v>
      </c>
      <c r="AU393" s="160" t="s">
        <v>85</v>
      </c>
      <c r="AV393" s="13" t="s">
        <v>382</v>
      </c>
      <c r="AW393" s="13" t="s">
        <v>32</v>
      </c>
      <c r="AX393" s="13" t="s">
        <v>83</v>
      </c>
      <c r="AY393" s="160" t="s">
        <v>375</v>
      </c>
    </row>
    <row r="394" spans="2:65" s="1" customFormat="1" ht="21.75" customHeight="1" x14ac:dyDescent="0.2">
      <c r="B394" s="32"/>
      <c r="C394" s="179" t="s">
        <v>799</v>
      </c>
      <c r="D394" s="179" t="s">
        <v>657</v>
      </c>
      <c r="E394" s="180" t="s">
        <v>6670</v>
      </c>
      <c r="F394" s="181" t="s">
        <v>6671</v>
      </c>
      <c r="G394" s="182" t="s">
        <v>390</v>
      </c>
      <c r="H394" s="183">
        <v>4.8410000000000002</v>
      </c>
      <c r="I394" s="184"/>
      <c r="J394" s="185">
        <f>ROUND(I394*H394,2)</f>
        <v>0</v>
      </c>
      <c r="K394" s="181" t="s">
        <v>6672</v>
      </c>
      <c r="L394" s="186"/>
      <c r="M394" s="187" t="s">
        <v>1</v>
      </c>
      <c r="N394" s="188" t="s">
        <v>41</v>
      </c>
      <c r="P394" s="147">
        <f>O394*H394</f>
        <v>0</v>
      </c>
      <c r="Q394" s="147">
        <v>0.55000000000000004</v>
      </c>
      <c r="R394" s="147">
        <f>Q394*H394</f>
        <v>2.6625500000000004</v>
      </c>
      <c r="S394" s="147">
        <v>0</v>
      </c>
      <c r="T394" s="148">
        <f>S394*H394</f>
        <v>0</v>
      </c>
      <c r="AR394" s="149" t="s">
        <v>585</v>
      </c>
      <c r="AT394" s="149" t="s">
        <v>657</v>
      </c>
      <c r="AU394" s="149" t="s">
        <v>85</v>
      </c>
      <c r="AY394" s="17" t="s">
        <v>375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83</v>
      </c>
      <c r="BK394" s="150">
        <f>ROUND(I394*H394,2)</f>
        <v>0</v>
      </c>
      <c r="BL394" s="17" t="s">
        <v>491</v>
      </c>
      <c r="BM394" s="149" t="s">
        <v>6673</v>
      </c>
    </row>
    <row r="395" spans="2:65" s="14" customFormat="1" ht="11.25" x14ac:dyDescent="0.2">
      <c r="B395" s="166"/>
      <c r="D395" s="152" t="s">
        <v>384</v>
      </c>
      <c r="E395" s="167" t="s">
        <v>1</v>
      </c>
      <c r="F395" s="168" t="s">
        <v>6661</v>
      </c>
      <c r="H395" s="167" t="s">
        <v>1</v>
      </c>
      <c r="I395" s="169"/>
      <c r="L395" s="166"/>
      <c r="M395" s="170"/>
      <c r="T395" s="171"/>
      <c r="AT395" s="167" t="s">
        <v>384</v>
      </c>
      <c r="AU395" s="167" t="s">
        <v>85</v>
      </c>
      <c r="AV395" s="14" t="s">
        <v>83</v>
      </c>
      <c r="AW395" s="14" t="s">
        <v>32</v>
      </c>
      <c r="AX395" s="14" t="s">
        <v>76</v>
      </c>
      <c r="AY395" s="167" t="s">
        <v>375</v>
      </c>
    </row>
    <row r="396" spans="2:65" s="12" customFormat="1" ht="11.25" x14ac:dyDescent="0.2">
      <c r="B396" s="151"/>
      <c r="D396" s="152" t="s">
        <v>384</v>
      </c>
      <c r="E396" s="153" t="s">
        <v>1</v>
      </c>
      <c r="F396" s="154" t="s">
        <v>6674</v>
      </c>
      <c r="H396" s="155">
        <v>7.8E-2</v>
      </c>
      <c r="I396" s="156"/>
      <c r="L396" s="151"/>
      <c r="M396" s="157"/>
      <c r="T396" s="158"/>
      <c r="AT396" s="153" t="s">
        <v>384</v>
      </c>
      <c r="AU396" s="153" t="s">
        <v>85</v>
      </c>
      <c r="AV396" s="12" t="s">
        <v>85</v>
      </c>
      <c r="AW396" s="12" t="s">
        <v>32</v>
      </c>
      <c r="AX396" s="12" t="s">
        <v>76</v>
      </c>
      <c r="AY396" s="153" t="s">
        <v>375</v>
      </c>
    </row>
    <row r="397" spans="2:65" s="12" customFormat="1" ht="11.25" x14ac:dyDescent="0.2">
      <c r="B397" s="151"/>
      <c r="D397" s="152" t="s">
        <v>384</v>
      </c>
      <c r="E397" s="153" t="s">
        <v>1</v>
      </c>
      <c r="F397" s="154" t="s">
        <v>6675</v>
      </c>
      <c r="H397" s="155">
        <v>3.7999999999999999E-2</v>
      </c>
      <c r="I397" s="156"/>
      <c r="L397" s="151"/>
      <c r="M397" s="157"/>
      <c r="T397" s="158"/>
      <c r="AT397" s="153" t="s">
        <v>384</v>
      </c>
      <c r="AU397" s="153" t="s">
        <v>85</v>
      </c>
      <c r="AV397" s="12" t="s">
        <v>85</v>
      </c>
      <c r="AW397" s="12" t="s">
        <v>32</v>
      </c>
      <c r="AX397" s="12" t="s">
        <v>76</v>
      </c>
      <c r="AY397" s="153" t="s">
        <v>375</v>
      </c>
    </row>
    <row r="398" spans="2:65" s="14" customFormat="1" ht="11.25" x14ac:dyDescent="0.2">
      <c r="B398" s="166"/>
      <c r="D398" s="152" t="s">
        <v>384</v>
      </c>
      <c r="E398" s="167" t="s">
        <v>1</v>
      </c>
      <c r="F398" s="168" t="s">
        <v>6676</v>
      </c>
      <c r="H398" s="167" t="s">
        <v>1</v>
      </c>
      <c r="I398" s="169"/>
      <c r="L398" s="166"/>
      <c r="M398" s="170"/>
      <c r="T398" s="171"/>
      <c r="AT398" s="167" t="s">
        <v>384</v>
      </c>
      <c r="AU398" s="167" t="s">
        <v>85</v>
      </c>
      <c r="AV398" s="14" t="s">
        <v>83</v>
      </c>
      <c r="AW398" s="14" t="s">
        <v>32</v>
      </c>
      <c r="AX398" s="14" t="s">
        <v>76</v>
      </c>
      <c r="AY398" s="167" t="s">
        <v>375</v>
      </c>
    </row>
    <row r="399" spans="2:65" s="14" customFormat="1" ht="11.25" x14ac:dyDescent="0.2">
      <c r="B399" s="166"/>
      <c r="D399" s="152" t="s">
        <v>384</v>
      </c>
      <c r="E399" s="167" t="s">
        <v>1</v>
      </c>
      <c r="F399" s="168" t="s">
        <v>6677</v>
      </c>
      <c r="H399" s="167" t="s">
        <v>1</v>
      </c>
      <c r="I399" s="169"/>
      <c r="L399" s="166"/>
      <c r="M399" s="170"/>
      <c r="T399" s="171"/>
      <c r="AT399" s="167" t="s">
        <v>384</v>
      </c>
      <c r="AU399" s="167" t="s">
        <v>85</v>
      </c>
      <c r="AV399" s="14" t="s">
        <v>83</v>
      </c>
      <c r="AW399" s="14" t="s">
        <v>32</v>
      </c>
      <c r="AX399" s="14" t="s">
        <v>76</v>
      </c>
      <c r="AY399" s="167" t="s">
        <v>375</v>
      </c>
    </row>
    <row r="400" spans="2:65" s="12" customFormat="1" ht="11.25" x14ac:dyDescent="0.2">
      <c r="B400" s="151"/>
      <c r="D400" s="152" t="s">
        <v>384</v>
      </c>
      <c r="E400" s="153" t="s">
        <v>1</v>
      </c>
      <c r="F400" s="154" t="s">
        <v>6678</v>
      </c>
      <c r="H400" s="155">
        <v>0.88900000000000001</v>
      </c>
      <c r="I400" s="156"/>
      <c r="L400" s="151"/>
      <c r="M400" s="157"/>
      <c r="T400" s="158"/>
      <c r="AT400" s="153" t="s">
        <v>384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375</v>
      </c>
    </row>
    <row r="401" spans="2:65" s="12" customFormat="1" ht="11.25" x14ac:dyDescent="0.2">
      <c r="B401" s="151"/>
      <c r="D401" s="152" t="s">
        <v>384</v>
      </c>
      <c r="E401" s="153" t="s">
        <v>1</v>
      </c>
      <c r="F401" s="154" t="s">
        <v>6679</v>
      </c>
      <c r="H401" s="155">
        <v>1.0940000000000001</v>
      </c>
      <c r="I401" s="156"/>
      <c r="L401" s="151"/>
      <c r="M401" s="157"/>
      <c r="T401" s="158"/>
      <c r="AT401" s="153" t="s">
        <v>384</v>
      </c>
      <c r="AU401" s="153" t="s">
        <v>85</v>
      </c>
      <c r="AV401" s="12" t="s">
        <v>85</v>
      </c>
      <c r="AW401" s="12" t="s">
        <v>32</v>
      </c>
      <c r="AX401" s="12" t="s">
        <v>76</v>
      </c>
      <c r="AY401" s="153" t="s">
        <v>375</v>
      </c>
    </row>
    <row r="402" spans="2:65" s="12" customFormat="1" ht="11.25" x14ac:dyDescent="0.2">
      <c r="B402" s="151"/>
      <c r="D402" s="152" t="s">
        <v>384</v>
      </c>
      <c r="E402" s="153" t="s">
        <v>1</v>
      </c>
      <c r="F402" s="154" t="s">
        <v>6680</v>
      </c>
      <c r="H402" s="155">
        <v>2.0579999999999998</v>
      </c>
      <c r="I402" s="156"/>
      <c r="L402" s="151"/>
      <c r="M402" s="157"/>
      <c r="T402" s="158"/>
      <c r="AT402" s="153" t="s">
        <v>384</v>
      </c>
      <c r="AU402" s="153" t="s">
        <v>85</v>
      </c>
      <c r="AV402" s="12" t="s">
        <v>85</v>
      </c>
      <c r="AW402" s="12" t="s">
        <v>32</v>
      </c>
      <c r="AX402" s="12" t="s">
        <v>76</v>
      </c>
      <c r="AY402" s="153" t="s">
        <v>375</v>
      </c>
    </row>
    <row r="403" spans="2:65" s="12" customFormat="1" ht="11.25" x14ac:dyDescent="0.2">
      <c r="B403" s="151"/>
      <c r="D403" s="152" t="s">
        <v>384</v>
      </c>
      <c r="E403" s="153" t="s">
        <v>1</v>
      </c>
      <c r="F403" s="154" t="s">
        <v>6681</v>
      </c>
      <c r="H403" s="155">
        <v>0.68400000000000005</v>
      </c>
      <c r="I403" s="156"/>
      <c r="L403" s="151"/>
      <c r="M403" s="157"/>
      <c r="T403" s="158"/>
      <c r="AT403" s="153" t="s">
        <v>384</v>
      </c>
      <c r="AU403" s="153" t="s">
        <v>85</v>
      </c>
      <c r="AV403" s="12" t="s">
        <v>85</v>
      </c>
      <c r="AW403" s="12" t="s">
        <v>32</v>
      </c>
      <c r="AX403" s="12" t="s">
        <v>76</v>
      </c>
      <c r="AY403" s="153" t="s">
        <v>375</v>
      </c>
    </row>
    <row r="404" spans="2:65" s="13" customFormat="1" ht="11.25" x14ac:dyDescent="0.2">
      <c r="B404" s="159"/>
      <c r="D404" s="152" t="s">
        <v>384</v>
      </c>
      <c r="E404" s="160" t="s">
        <v>1</v>
      </c>
      <c r="F404" s="161" t="s">
        <v>387</v>
      </c>
      <c r="H404" s="162">
        <v>4.8410000000000002</v>
      </c>
      <c r="I404" s="163"/>
      <c r="L404" s="159"/>
      <c r="M404" s="164"/>
      <c r="T404" s="165"/>
      <c r="AT404" s="160" t="s">
        <v>384</v>
      </c>
      <c r="AU404" s="160" t="s">
        <v>85</v>
      </c>
      <c r="AV404" s="13" t="s">
        <v>382</v>
      </c>
      <c r="AW404" s="13" t="s">
        <v>32</v>
      </c>
      <c r="AX404" s="13" t="s">
        <v>83</v>
      </c>
      <c r="AY404" s="160" t="s">
        <v>375</v>
      </c>
    </row>
    <row r="405" spans="2:65" s="1" customFormat="1" ht="24.2" customHeight="1" x14ac:dyDescent="0.2">
      <c r="B405" s="32"/>
      <c r="C405" s="138" t="s">
        <v>805</v>
      </c>
      <c r="D405" s="138" t="s">
        <v>377</v>
      </c>
      <c r="E405" s="139" t="s">
        <v>5221</v>
      </c>
      <c r="F405" s="140" t="s">
        <v>5222</v>
      </c>
      <c r="G405" s="141" t="s">
        <v>380</v>
      </c>
      <c r="H405" s="142">
        <v>387.22500000000002</v>
      </c>
      <c r="I405" s="143"/>
      <c r="J405" s="144">
        <f>ROUND(I405*H405,2)</f>
        <v>0</v>
      </c>
      <c r="K405" s="140" t="s">
        <v>381</v>
      </c>
      <c r="L405" s="32"/>
      <c r="M405" s="145" t="s">
        <v>1</v>
      </c>
      <c r="N405" s="146" t="s">
        <v>41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491</v>
      </c>
      <c r="AT405" s="149" t="s">
        <v>377</v>
      </c>
      <c r="AU405" s="149" t="s">
        <v>85</v>
      </c>
      <c r="AY405" s="17" t="s">
        <v>375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491</v>
      </c>
      <c r="BM405" s="149" t="s">
        <v>6682</v>
      </c>
    </row>
    <row r="406" spans="2:65" s="14" customFormat="1" ht="11.25" x14ac:dyDescent="0.2">
      <c r="B406" s="166"/>
      <c r="D406" s="152" t="s">
        <v>384</v>
      </c>
      <c r="E406" s="167" t="s">
        <v>1</v>
      </c>
      <c r="F406" s="168" t="s">
        <v>1339</v>
      </c>
      <c r="H406" s="167" t="s">
        <v>1</v>
      </c>
      <c r="I406" s="169"/>
      <c r="L406" s="166"/>
      <c r="M406" s="170"/>
      <c r="T406" s="171"/>
      <c r="AT406" s="167" t="s">
        <v>384</v>
      </c>
      <c r="AU406" s="167" t="s">
        <v>85</v>
      </c>
      <c r="AV406" s="14" t="s">
        <v>83</v>
      </c>
      <c r="AW406" s="14" t="s">
        <v>32</v>
      </c>
      <c r="AX406" s="14" t="s">
        <v>76</v>
      </c>
      <c r="AY406" s="167" t="s">
        <v>375</v>
      </c>
    </row>
    <row r="407" spans="2:65" s="12" customFormat="1" ht="11.25" x14ac:dyDescent="0.2">
      <c r="B407" s="151"/>
      <c r="D407" s="152" t="s">
        <v>384</v>
      </c>
      <c r="E407" s="153" t="s">
        <v>1</v>
      </c>
      <c r="F407" s="154" t="s">
        <v>6683</v>
      </c>
      <c r="H407" s="155">
        <v>401.52</v>
      </c>
      <c r="I407" s="156"/>
      <c r="L407" s="151"/>
      <c r="M407" s="157"/>
      <c r="T407" s="158"/>
      <c r="AT407" s="153" t="s">
        <v>384</v>
      </c>
      <c r="AU407" s="153" t="s">
        <v>85</v>
      </c>
      <c r="AV407" s="12" t="s">
        <v>85</v>
      </c>
      <c r="AW407" s="12" t="s">
        <v>32</v>
      </c>
      <c r="AX407" s="12" t="s">
        <v>76</v>
      </c>
      <c r="AY407" s="153" t="s">
        <v>375</v>
      </c>
    </row>
    <row r="408" spans="2:65" s="12" customFormat="1" ht="11.25" x14ac:dyDescent="0.2">
      <c r="B408" s="151"/>
      <c r="D408" s="152" t="s">
        <v>384</v>
      </c>
      <c r="E408" s="153" t="s">
        <v>1</v>
      </c>
      <c r="F408" s="154" t="s">
        <v>6684</v>
      </c>
      <c r="H408" s="155">
        <v>10.86</v>
      </c>
      <c r="I408" s="156"/>
      <c r="L408" s="151"/>
      <c r="M408" s="157"/>
      <c r="T408" s="158"/>
      <c r="AT408" s="153" t="s">
        <v>384</v>
      </c>
      <c r="AU408" s="153" t="s">
        <v>85</v>
      </c>
      <c r="AV408" s="12" t="s">
        <v>85</v>
      </c>
      <c r="AW408" s="12" t="s">
        <v>32</v>
      </c>
      <c r="AX408" s="12" t="s">
        <v>76</v>
      </c>
      <c r="AY408" s="153" t="s">
        <v>375</v>
      </c>
    </row>
    <row r="409" spans="2:65" s="13" customFormat="1" ht="11.25" x14ac:dyDescent="0.2">
      <c r="B409" s="159"/>
      <c r="D409" s="152" t="s">
        <v>384</v>
      </c>
      <c r="E409" s="160" t="s">
        <v>1</v>
      </c>
      <c r="F409" s="161" t="s">
        <v>387</v>
      </c>
      <c r="H409" s="162">
        <v>412.38</v>
      </c>
      <c r="I409" s="163"/>
      <c r="L409" s="159"/>
      <c r="M409" s="164"/>
      <c r="T409" s="165"/>
      <c r="AT409" s="160" t="s">
        <v>384</v>
      </c>
      <c r="AU409" s="160" t="s">
        <v>85</v>
      </c>
      <c r="AV409" s="13" t="s">
        <v>382</v>
      </c>
      <c r="AW409" s="13" t="s">
        <v>32</v>
      </c>
      <c r="AX409" s="13" t="s">
        <v>76</v>
      </c>
      <c r="AY409" s="160" t="s">
        <v>375</v>
      </c>
    </row>
    <row r="410" spans="2:65" s="12" customFormat="1" ht="11.25" x14ac:dyDescent="0.2">
      <c r="B410" s="151"/>
      <c r="D410" s="152" t="s">
        <v>384</v>
      </c>
      <c r="E410" s="153" t="s">
        <v>1</v>
      </c>
      <c r="F410" s="154" t="s">
        <v>6685</v>
      </c>
      <c r="H410" s="155">
        <v>387.22500000000002</v>
      </c>
      <c r="I410" s="156"/>
      <c r="L410" s="151"/>
      <c r="M410" s="157"/>
      <c r="T410" s="158"/>
      <c r="AT410" s="153" t="s">
        <v>384</v>
      </c>
      <c r="AU410" s="153" t="s">
        <v>85</v>
      </c>
      <c r="AV410" s="12" t="s">
        <v>85</v>
      </c>
      <c r="AW410" s="12" t="s">
        <v>32</v>
      </c>
      <c r="AX410" s="12" t="s">
        <v>83</v>
      </c>
      <c r="AY410" s="153" t="s">
        <v>375</v>
      </c>
    </row>
    <row r="411" spans="2:65" s="1" customFormat="1" ht="33" customHeight="1" x14ac:dyDescent="0.2">
      <c r="B411" s="32"/>
      <c r="C411" s="138" t="s">
        <v>809</v>
      </c>
      <c r="D411" s="138" t="s">
        <v>377</v>
      </c>
      <c r="E411" s="139" t="s">
        <v>6686</v>
      </c>
      <c r="F411" s="140" t="s">
        <v>6687</v>
      </c>
      <c r="G411" s="141" t="s">
        <v>380</v>
      </c>
      <c r="H411" s="142">
        <v>356.55700000000002</v>
      </c>
      <c r="I411" s="143"/>
      <c r="J411" s="144">
        <f>ROUND(I411*H411,2)</f>
        <v>0</v>
      </c>
      <c r="K411" s="140" t="s">
        <v>1</v>
      </c>
      <c r="L411" s="32"/>
      <c r="M411" s="145" t="s">
        <v>1</v>
      </c>
      <c r="N411" s="146" t="s">
        <v>41</v>
      </c>
      <c r="P411" s="147">
        <f>O411*H411</f>
        <v>0</v>
      </c>
      <c r="Q411" s="147">
        <v>0</v>
      </c>
      <c r="R411" s="147">
        <f>Q411*H411</f>
        <v>0</v>
      </c>
      <c r="S411" s="147">
        <v>0</v>
      </c>
      <c r="T411" s="148">
        <f>S411*H411</f>
        <v>0</v>
      </c>
      <c r="AR411" s="149" t="s">
        <v>491</v>
      </c>
      <c r="AT411" s="149" t="s">
        <v>377</v>
      </c>
      <c r="AU411" s="149" t="s">
        <v>85</v>
      </c>
      <c r="AY411" s="17" t="s">
        <v>375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491</v>
      </c>
      <c r="BM411" s="149" t="s">
        <v>6688</v>
      </c>
    </row>
    <row r="412" spans="2:65" s="14" customFormat="1" ht="11.25" x14ac:dyDescent="0.2">
      <c r="B412" s="166"/>
      <c r="D412" s="152" t="s">
        <v>384</v>
      </c>
      <c r="E412" s="167" t="s">
        <v>1</v>
      </c>
      <c r="F412" s="168" t="s">
        <v>1339</v>
      </c>
      <c r="H412" s="167" t="s">
        <v>1</v>
      </c>
      <c r="I412" s="169"/>
      <c r="L412" s="166"/>
      <c r="M412" s="170"/>
      <c r="T412" s="171"/>
      <c r="AT412" s="167" t="s">
        <v>384</v>
      </c>
      <c r="AU412" s="167" t="s">
        <v>85</v>
      </c>
      <c r="AV412" s="14" t="s">
        <v>83</v>
      </c>
      <c r="AW412" s="14" t="s">
        <v>32</v>
      </c>
      <c r="AX412" s="14" t="s">
        <v>76</v>
      </c>
      <c r="AY412" s="167" t="s">
        <v>375</v>
      </c>
    </row>
    <row r="413" spans="2:65" s="12" customFormat="1" ht="11.25" x14ac:dyDescent="0.2">
      <c r="B413" s="151"/>
      <c r="D413" s="152" t="s">
        <v>384</v>
      </c>
      <c r="E413" s="153" t="s">
        <v>1</v>
      </c>
      <c r="F413" s="154" t="s">
        <v>6473</v>
      </c>
      <c r="H413" s="155">
        <v>379.72</v>
      </c>
      <c r="I413" s="156"/>
      <c r="L413" s="151"/>
      <c r="M413" s="157"/>
      <c r="T413" s="158"/>
      <c r="AT413" s="153" t="s">
        <v>384</v>
      </c>
      <c r="AU413" s="153" t="s">
        <v>85</v>
      </c>
      <c r="AV413" s="12" t="s">
        <v>85</v>
      </c>
      <c r="AW413" s="12" t="s">
        <v>32</v>
      </c>
      <c r="AX413" s="12" t="s">
        <v>76</v>
      </c>
      <c r="AY413" s="153" t="s">
        <v>375</v>
      </c>
    </row>
    <row r="414" spans="2:65" s="13" customFormat="1" ht="11.25" x14ac:dyDescent="0.2">
      <c r="B414" s="159"/>
      <c r="D414" s="152" t="s">
        <v>384</v>
      </c>
      <c r="E414" s="160" t="s">
        <v>1</v>
      </c>
      <c r="F414" s="161" t="s">
        <v>387</v>
      </c>
      <c r="H414" s="162">
        <v>379.72</v>
      </c>
      <c r="I414" s="163"/>
      <c r="L414" s="159"/>
      <c r="M414" s="164"/>
      <c r="T414" s="165"/>
      <c r="AT414" s="160" t="s">
        <v>384</v>
      </c>
      <c r="AU414" s="160" t="s">
        <v>85</v>
      </c>
      <c r="AV414" s="13" t="s">
        <v>382</v>
      </c>
      <c r="AW414" s="13" t="s">
        <v>32</v>
      </c>
      <c r="AX414" s="13" t="s">
        <v>76</v>
      </c>
      <c r="AY414" s="160" t="s">
        <v>375</v>
      </c>
    </row>
    <row r="415" spans="2:65" s="12" customFormat="1" ht="11.25" x14ac:dyDescent="0.2">
      <c r="B415" s="151"/>
      <c r="D415" s="152" t="s">
        <v>384</v>
      </c>
      <c r="E415" s="153" t="s">
        <v>1</v>
      </c>
      <c r="F415" s="154" t="s">
        <v>6689</v>
      </c>
      <c r="H415" s="155">
        <v>356.55700000000002</v>
      </c>
      <c r="I415" s="156"/>
      <c r="L415" s="151"/>
      <c r="M415" s="157"/>
      <c r="T415" s="158"/>
      <c r="AT415" s="153" t="s">
        <v>384</v>
      </c>
      <c r="AU415" s="153" t="s">
        <v>85</v>
      </c>
      <c r="AV415" s="12" t="s">
        <v>85</v>
      </c>
      <c r="AW415" s="12" t="s">
        <v>32</v>
      </c>
      <c r="AX415" s="12" t="s">
        <v>83</v>
      </c>
      <c r="AY415" s="153" t="s">
        <v>375</v>
      </c>
    </row>
    <row r="416" spans="2:65" s="1" customFormat="1" ht="21.75" customHeight="1" x14ac:dyDescent="0.2">
      <c r="B416" s="32"/>
      <c r="C416" s="179" t="s">
        <v>816</v>
      </c>
      <c r="D416" s="179" t="s">
        <v>657</v>
      </c>
      <c r="E416" s="180" t="s">
        <v>6690</v>
      </c>
      <c r="F416" s="181" t="s">
        <v>6691</v>
      </c>
      <c r="G416" s="182" t="s">
        <v>390</v>
      </c>
      <c r="H416" s="183">
        <v>20.641999999999999</v>
      </c>
      <c r="I416" s="184"/>
      <c r="J416" s="185">
        <f>ROUND(I416*H416,2)</f>
        <v>0</v>
      </c>
      <c r="K416" s="181" t="s">
        <v>381</v>
      </c>
      <c r="L416" s="186"/>
      <c r="M416" s="187" t="s">
        <v>1</v>
      </c>
      <c r="N416" s="188" t="s">
        <v>41</v>
      </c>
      <c r="P416" s="147">
        <f>O416*H416</f>
        <v>0</v>
      </c>
      <c r="Q416" s="147">
        <v>0.55000000000000004</v>
      </c>
      <c r="R416" s="147">
        <f>Q416*H416</f>
        <v>11.353100000000001</v>
      </c>
      <c r="S416" s="147">
        <v>0</v>
      </c>
      <c r="T416" s="148">
        <f>S416*H416</f>
        <v>0</v>
      </c>
      <c r="AR416" s="149" t="s">
        <v>585</v>
      </c>
      <c r="AT416" s="149" t="s">
        <v>657</v>
      </c>
      <c r="AU416" s="149" t="s">
        <v>85</v>
      </c>
      <c r="AY416" s="17" t="s">
        <v>375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83</v>
      </c>
      <c r="BK416" s="150">
        <f>ROUND(I416*H416,2)</f>
        <v>0</v>
      </c>
      <c r="BL416" s="17" t="s">
        <v>491</v>
      </c>
      <c r="BM416" s="149" t="s">
        <v>6692</v>
      </c>
    </row>
    <row r="417" spans="2:65" s="12" customFormat="1" ht="11.25" x14ac:dyDescent="0.2">
      <c r="B417" s="151"/>
      <c r="D417" s="152" t="s">
        <v>384</v>
      </c>
      <c r="E417" s="153" t="s">
        <v>1</v>
      </c>
      <c r="F417" s="154" t="s">
        <v>6693</v>
      </c>
      <c r="H417" s="155">
        <v>759.44</v>
      </c>
      <c r="I417" s="156"/>
      <c r="L417" s="151"/>
      <c r="M417" s="157"/>
      <c r="T417" s="158"/>
      <c r="AT417" s="153" t="s">
        <v>384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375</v>
      </c>
    </row>
    <row r="418" spans="2:65" s="12" customFormat="1" ht="11.25" x14ac:dyDescent="0.2">
      <c r="B418" s="151"/>
      <c r="D418" s="152" t="s">
        <v>384</v>
      </c>
      <c r="E418" s="153" t="s">
        <v>1</v>
      </c>
      <c r="F418" s="154" t="s">
        <v>6684</v>
      </c>
      <c r="H418" s="155">
        <v>10.86</v>
      </c>
      <c r="I418" s="156"/>
      <c r="L418" s="151"/>
      <c r="M418" s="157"/>
      <c r="T418" s="158"/>
      <c r="AT418" s="153" t="s">
        <v>384</v>
      </c>
      <c r="AU418" s="153" t="s">
        <v>85</v>
      </c>
      <c r="AV418" s="12" t="s">
        <v>85</v>
      </c>
      <c r="AW418" s="12" t="s">
        <v>32</v>
      </c>
      <c r="AX418" s="12" t="s">
        <v>76</v>
      </c>
      <c r="AY418" s="153" t="s">
        <v>375</v>
      </c>
    </row>
    <row r="419" spans="2:65" s="12" customFormat="1" ht="11.25" x14ac:dyDescent="0.2">
      <c r="B419" s="151"/>
      <c r="D419" s="152" t="s">
        <v>384</v>
      </c>
      <c r="E419" s="153" t="s">
        <v>1</v>
      </c>
      <c r="F419" s="154" t="s">
        <v>4446</v>
      </c>
      <c r="H419" s="155">
        <v>21.8</v>
      </c>
      <c r="I419" s="156"/>
      <c r="L419" s="151"/>
      <c r="M419" s="157"/>
      <c r="T419" s="158"/>
      <c r="AT419" s="153" t="s">
        <v>384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375</v>
      </c>
    </row>
    <row r="420" spans="2:65" s="12" customFormat="1" ht="11.25" x14ac:dyDescent="0.2">
      <c r="B420" s="151"/>
      <c r="D420" s="152" t="s">
        <v>384</v>
      </c>
      <c r="E420" s="153" t="s">
        <v>1</v>
      </c>
      <c r="F420" s="154" t="s">
        <v>5224</v>
      </c>
      <c r="H420" s="155">
        <v>7.25</v>
      </c>
      <c r="I420" s="156"/>
      <c r="L420" s="151"/>
      <c r="M420" s="157"/>
      <c r="T420" s="158"/>
      <c r="AT420" s="153" t="s">
        <v>384</v>
      </c>
      <c r="AU420" s="153" t="s">
        <v>85</v>
      </c>
      <c r="AV420" s="12" t="s">
        <v>85</v>
      </c>
      <c r="AW420" s="12" t="s">
        <v>32</v>
      </c>
      <c r="AX420" s="12" t="s">
        <v>76</v>
      </c>
      <c r="AY420" s="153" t="s">
        <v>375</v>
      </c>
    </row>
    <row r="421" spans="2:65" s="13" customFormat="1" ht="11.25" x14ac:dyDescent="0.2">
      <c r="B421" s="159"/>
      <c r="D421" s="152" t="s">
        <v>384</v>
      </c>
      <c r="E421" s="160" t="s">
        <v>1</v>
      </c>
      <c r="F421" s="161" t="s">
        <v>387</v>
      </c>
      <c r="H421" s="162">
        <v>799.35</v>
      </c>
      <c r="I421" s="163"/>
      <c r="L421" s="159"/>
      <c r="M421" s="164"/>
      <c r="T421" s="165"/>
      <c r="AT421" s="160" t="s">
        <v>384</v>
      </c>
      <c r="AU421" s="160" t="s">
        <v>85</v>
      </c>
      <c r="AV421" s="13" t="s">
        <v>382</v>
      </c>
      <c r="AW421" s="13" t="s">
        <v>32</v>
      </c>
      <c r="AX421" s="13" t="s">
        <v>76</v>
      </c>
      <c r="AY421" s="160" t="s">
        <v>375</v>
      </c>
    </row>
    <row r="422" spans="2:65" s="12" customFormat="1" ht="11.25" x14ac:dyDescent="0.2">
      <c r="B422" s="151"/>
      <c r="D422" s="152" t="s">
        <v>384</v>
      </c>
      <c r="E422" s="153" t="s">
        <v>1</v>
      </c>
      <c r="F422" s="154" t="s">
        <v>6694</v>
      </c>
      <c r="H422" s="155">
        <v>19.984000000000002</v>
      </c>
      <c r="I422" s="156"/>
      <c r="L422" s="151"/>
      <c r="M422" s="157"/>
      <c r="T422" s="158"/>
      <c r="AT422" s="153" t="s">
        <v>384</v>
      </c>
      <c r="AU422" s="153" t="s">
        <v>85</v>
      </c>
      <c r="AV422" s="12" t="s">
        <v>85</v>
      </c>
      <c r="AW422" s="12" t="s">
        <v>32</v>
      </c>
      <c r="AX422" s="12" t="s">
        <v>76</v>
      </c>
      <c r="AY422" s="153" t="s">
        <v>375</v>
      </c>
    </row>
    <row r="423" spans="2:65" s="12" customFormat="1" ht="11.25" x14ac:dyDescent="0.2">
      <c r="B423" s="151"/>
      <c r="D423" s="152" t="s">
        <v>384</v>
      </c>
      <c r="E423" s="153" t="s">
        <v>1</v>
      </c>
      <c r="F423" s="154" t="s">
        <v>6695</v>
      </c>
      <c r="H423" s="155">
        <v>18.765000000000001</v>
      </c>
      <c r="I423" s="156"/>
      <c r="L423" s="151"/>
      <c r="M423" s="157"/>
      <c r="T423" s="158"/>
      <c r="AT423" s="153" t="s">
        <v>384</v>
      </c>
      <c r="AU423" s="153" t="s">
        <v>85</v>
      </c>
      <c r="AV423" s="12" t="s">
        <v>85</v>
      </c>
      <c r="AW423" s="12" t="s">
        <v>32</v>
      </c>
      <c r="AX423" s="12" t="s">
        <v>83</v>
      </c>
      <c r="AY423" s="153" t="s">
        <v>375</v>
      </c>
    </row>
    <row r="424" spans="2:65" s="12" customFormat="1" ht="11.25" x14ac:dyDescent="0.2">
      <c r="B424" s="151"/>
      <c r="D424" s="152" t="s">
        <v>384</v>
      </c>
      <c r="F424" s="154" t="s">
        <v>6696</v>
      </c>
      <c r="H424" s="155">
        <v>20.641999999999999</v>
      </c>
      <c r="I424" s="156"/>
      <c r="L424" s="151"/>
      <c r="M424" s="157"/>
      <c r="T424" s="158"/>
      <c r="AT424" s="153" t="s">
        <v>384</v>
      </c>
      <c r="AU424" s="153" t="s">
        <v>85</v>
      </c>
      <c r="AV424" s="12" t="s">
        <v>85</v>
      </c>
      <c r="AW424" s="12" t="s">
        <v>4</v>
      </c>
      <c r="AX424" s="12" t="s">
        <v>83</v>
      </c>
      <c r="AY424" s="153" t="s">
        <v>375</v>
      </c>
    </row>
    <row r="425" spans="2:65" s="1" customFormat="1" ht="16.5" customHeight="1" x14ac:dyDescent="0.2">
      <c r="B425" s="32"/>
      <c r="C425" s="138" t="s">
        <v>822</v>
      </c>
      <c r="D425" s="138" t="s">
        <v>377</v>
      </c>
      <c r="E425" s="139" t="s">
        <v>5225</v>
      </c>
      <c r="F425" s="140" t="s">
        <v>5226</v>
      </c>
      <c r="G425" s="141" t="s">
        <v>380</v>
      </c>
      <c r="H425" s="142">
        <v>400</v>
      </c>
      <c r="I425" s="143"/>
      <c r="J425" s="144">
        <f>ROUND(I425*H425,2)</f>
        <v>0</v>
      </c>
      <c r="K425" s="140" t="s">
        <v>381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1.4999999999999999E-2</v>
      </c>
      <c r="T425" s="148">
        <f>S425*H425</f>
        <v>6</v>
      </c>
      <c r="AR425" s="149" t="s">
        <v>491</v>
      </c>
      <c r="AT425" s="149" t="s">
        <v>377</v>
      </c>
      <c r="AU425" s="149" t="s">
        <v>85</v>
      </c>
      <c r="AY425" s="17" t="s">
        <v>375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491</v>
      </c>
      <c r="BM425" s="149" t="s">
        <v>6697</v>
      </c>
    </row>
    <row r="426" spans="2:65" s="12" customFormat="1" ht="11.25" x14ac:dyDescent="0.2">
      <c r="B426" s="151"/>
      <c r="D426" s="152" t="s">
        <v>384</v>
      </c>
      <c r="E426" s="153" t="s">
        <v>1</v>
      </c>
      <c r="F426" s="154" t="s">
        <v>6698</v>
      </c>
      <c r="H426" s="155">
        <v>400</v>
      </c>
      <c r="I426" s="156"/>
      <c r="L426" s="151"/>
      <c r="M426" s="157"/>
      <c r="T426" s="158"/>
      <c r="AT426" s="153" t="s">
        <v>384</v>
      </c>
      <c r="AU426" s="153" t="s">
        <v>85</v>
      </c>
      <c r="AV426" s="12" t="s">
        <v>85</v>
      </c>
      <c r="AW426" s="12" t="s">
        <v>32</v>
      </c>
      <c r="AX426" s="12" t="s">
        <v>83</v>
      </c>
      <c r="AY426" s="153" t="s">
        <v>375</v>
      </c>
    </row>
    <row r="427" spans="2:65" s="1" customFormat="1" ht="24.2" customHeight="1" x14ac:dyDescent="0.2">
      <c r="B427" s="32"/>
      <c r="C427" s="138" t="s">
        <v>827</v>
      </c>
      <c r="D427" s="138" t="s">
        <v>377</v>
      </c>
      <c r="E427" s="139" t="s">
        <v>6699</v>
      </c>
      <c r="F427" s="140" t="s">
        <v>6700</v>
      </c>
      <c r="G427" s="141" t="s">
        <v>641</v>
      </c>
      <c r="H427" s="142">
        <v>427.86799999999999</v>
      </c>
      <c r="I427" s="143"/>
      <c r="J427" s="144">
        <f>ROUND(I427*H427,2)</f>
        <v>0</v>
      </c>
      <c r="K427" s="140" t="s">
        <v>381</v>
      </c>
      <c r="L427" s="32"/>
      <c r="M427" s="145" t="s">
        <v>1</v>
      </c>
      <c r="N427" s="146" t="s">
        <v>41</v>
      </c>
      <c r="P427" s="147">
        <f>O427*H427</f>
        <v>0</v>
      </c>
      <c r="Q427" s="147">
        <v>0</v>
      </c>
      <c r="R427" s="147">
        <f>Q427*H427</f>
        <v>0</v>
      </c>
      <c r="S427" s="147">
        <v>0</v>
      </c>
      <c r="T427" s="148">
        <f>S427*H427</f>
        <v>0</v>
      </c>
      <c r="AR427" s="149" t="s">
        <v>491</v>
      </c>
      <c r="AT427" s="149" t="s">
        <v>377</v>
      </c>
      <c r="AU427" s="149" t="s">
        <v>85</v>
      </c>
      <c r="AY427" s="17" t="s">
        <v>375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83</v>
      </c>
      <c r="BK427" s="150">
        <f>ROUND(I427*H427,2)</f>
        <v>0</v>
      </c>
      <c r="BL427" s="17" t="s">
        <v>491</v>
      </c>
      <c r="BM427" s="149" t="s">
        <v>6701</v>
      </c>
    </row>
    <row r="428" spans="2:65" s="14" customFormat="1" ht="11.25" x14ac:dyDescent="0.2">
      <c r="B428" s="166"/>
      <c r="D428" s="152" t="s">
        <v>384</v>
      </c>
      <c r="E428" s="167" t="s">
        <v>1</v>
      </c>
      <c r="F428" s="168" t="s">
        <v>6702</v>
      </c>
      <c r="H428" s="167" t="s">
        <v>1</v>
      </c>
      <c r="I428" s="169"/>
      <c r="L428" s="166"/>
      <c r="M428" s="170"/>
      <c r="T428" s="171"/>
      <c r="AT428" s="167" t="s">
        <v>384</v>
      </c>
      <c r="AU428" s="167" t="s">
        <v>85</v>
      </c>
      <c r="AV428" s="14" t="s">
        <v>83</v>
      </c>
      <c r="AW428" s="14" t="s">
        <v>32</v>
      </c>
      <c r="AX428" s="14" t="s">
        <v>76</v>
      </c>
      <c r="AY428" s="167" t="s">
        <v>375</v>
      </c>
    </row>
    <row r="429" spans="2:65" s="12" customFormat="1" ht="11.25" x14ac:dyDescent="0.2">
      <c r="B429" s="151"/>
      <c r="D429" s="152" t="s">
        <v>384</v>
      </c>
      <c r="E429" s="153" t="s">
        <v>1</v>
      </c>
      <c r="F429" s="154" t="s">
        <v>6703</v>
      </c>
      <c r="H429" s="155">
        <v>455.66399999999999</v>
      </c>
      <c r="I429" s="156"/>
      <c r="L429" s="151"/>
      <c r="M429" s="157"/>
      <c r="T429" s="158"/>
      <c r="AT429" s="153" t="s">
        <v>384</v>
      </c>
      <c r="AU429" s="153" t="s">
        <v>85</v>
      </c>
      <c r="AV429" s="12" t="s">
        <v>85</v>
      </c>
      <c r="AW429" s="12" t="s">
        <v>32</v>
      </c>
      <c r="AX429" s="12" t="s">
        <v>76</v>
      </c>
      <c r="AY429" s="153" t="s">
        <v>375</v>
      </c>
    </row>
    <row r="430" spans="2:65" s="13" customFormat="1" ht="11.25" x14ac:dyDescent="0.2">
      <c r="B430" s="159"/>
      <c r="D430" s="152" t="s">
        <v>384</v>
      </c>
      <c r="E430" s="160" t="s">
        <v>1</v>
      </c>
      <c r="F430" s="161" t="s">
        <v>387</v>
      </c>
      <c r="H430" s="162">
        <v>455.66399999999999</v>
      </c>
      <c r="I430" s="163"/>
      <c r="L430" s="159"/>
      <c r="M430" s="164"/>
      <c r="T430" s="165"/>
      <c r="AT430" s="160" t="s">
        <v>384</v>
      </c>
      <c r="AU430" s="160" t="s">
        <v>85</v>
      </c>
      <c r="AV430" s="13" t="s">
        <v>382</v>
      </c>
      <c r="AW430" s="13" t="s">
        <v>32</v>
      </c>
      <c r="AX430" s="13" t="s">
        <v>76</v>
      </c>
      <c r="AY430" s="160" t="s">
        <v>375</v>
      </c>
    </row>
    <row r="431" spans="2:65" s="12" customFormat="1" ht="11.25" x14ac:dyDescent="0.2">
      <c r="B431" s="151"/>
      <c r="D431" s="152" t="s">
        <v>384</v>
      </c>
      <c r="E431" s="153" t="s">
        <v>1</v>
      </c>
      <c r="F431" s="154" t="s">
        <v>6704</v>
      </c>
      <c r="H431" s="155">
        <v>427.86799999999999</v>
      </c>
      <c r="I431" s="156"/>
      <c r="L431" s="151"/>
      <c r="M431" s="157"/>
      <c r="T431" s="158"/>
      <c r="AT431" s="153" t="s">
        <v>384</v>
      </c>
      <c r="AU431" s="153" t="s">
        <v>85</v>
      </c>
      <c r="AV431" s="12" t="s">
        <v>85</v>
      </c>
      <c r="AW431" s="12" t="s">
        <v>32</v>
      </c>
      <c r="AX431" s="12" t="s">
        <v>83</v>
      </c>
      <c r="AY431" s="153" t="s">
        <v>375</v>
      </c>
    </row>
    <row r="432" spans="2:65" s="1" customFormat="1" ht="16.5" customHeight="1" x14ac:dyDescent="0.2">
      <c r="B432" s="32"/>
      <c r="C432" s="179" t="s">
        <v>837</v>
      </c>
      <c r="D432" s="179" t="s">
        <v>657</v>
      </c>
      <c r="E432" s="180" t="s">
        <v>6705</v>
      </c>
      <c r="F432" s="181" t="s">
        <v>6706</v>
      </c>
      <c r="G432" s="182" t="s">
        <v>390</v>
      </c>
      <c r="H432" s="183">
        <v>1.1299999999999999</v>
      </c>
      <c r="I432" s="184"/>
      <c r="J432" s="185">
        <f>ROUND(I432*H432,2)</f>
        <v>0</v>
      </c>
      <c r="K432" s="181" t="s">
        <v>381</v>
      </c>
      <c r="L432" s="186"/>
      <c r="M432" s="187" t="s">
        <v>1</v>
      </c>
      <c r="N432" s="188" t="s">
        <v>41</v>
      </c>
      <c r="P432" s="147">
        <f>O432*H432</f>
        <v>0</v>
      </c>
      <c r="Q432" s="147">
        <v>0.55000000000000004</v>
      </c>
      <c r="R432" s="147">
        <f>Q432*H432</f>
        <v>0.62149999999999994</v>
      </c>
      <c r="S432" s="147">
        <v>0</v>
      </c>
      <c r="T432" s="148">
        <f>S432*H432</f>
        <v>0</v>
      </c>
      <c r="AR432" s="149" t="s">
        <v>585</v>
      </c>
      <c r="AT432" s="149" t="s">
        <v>657</v>
      </c>
      <c r="AU432" s="149" t="s">
        <v>85</v>
      </c>
      <c r="AY432" s="17" t="s">
        <v>375</v>
      </c>
      <c r="BE432" s="150">
        <f>IF(N432="základní",J432,0)</f>
        <v>0</v>
      </c>
      <c r="BF432" s="150">
        <f>IF(N432="snížená",J432,0)</f>
        <v>0</v>
      </c>
      <c r="BG432" s="150">
        <f>IF(N432="zákl. přenesená",J432,0)</f>
        <v>0</v>
      </c>
      <c r="BH432" s="150">
        <f>IF(N432="sníž. přenesená",J432,0)</f>
        <v>0</v>
      </c>
      <c r="BI432" s="150">
        <f>IF(N432="nulová",J432,0)</f>
        <v>0</v>
      </c>
      <c r="BJ432" s="17" t="s">
        <v>83</v>
      </c>
      <c r="BK432" s="150">
        <f>ROUND(I432*H432,2)</f>
        <v>0</v>
      </c>
      <c r="BL432" s="17" t="s">
        <v>491</v>
      </c>
      <c r="BM432" s="149" t="s">
        <v>6707</v>
      </c>
    </row>
    <row r="433" spans="2:65" s="12" customFormat="1" ht="11.25" x14ac:dyDescent="0.2">
      <c r="B433" s="151"/>
      <c r="D433" s="152" t="s">
        <v>384</v>
      </c>
      <c r="E433" s="153" t="s">
        <v>1</v>
      </c>
      <c r="F433" s="154" t="s">
        <v>6708</v>
      </c>
      <c r="H433" s="155">
        <v>1.2030000000000001</v>
      </c>
      <c r="I433" s="156"/>
      <c r="L433" s="151"/>
      <c r="M433" s="157"/>
      <c r="T433" s="158"/>
      <c r="AT433" s="153" t="s">
        <v>384</v>
      </c>
      <c r="AU433" s="153" t="s">
        <v>85</v>
      </c>
      <c r="AV433" s="12" t="s">
        <v>85</v>
      </c>
      <c r="AW433" s="12" t="s">
        <v>32</v>
      </c>
      <c r="AX433" s="12" t="s">
        <v>76</v>
      </c>
      <c r="AY433" s="153" t="s">
        <v>375</v>
      </c>
    </row>
    <row r="434" spans="2:65" s="13" customFormat="1" ht="11.25" x14ac:dyDescent="0.2">
      <c r="B434" s="159"/>
      <c r="D434" s="152" t="s">
        <v>384</v>
      </c>
      <c r="E434" s="160" t="s">
        <v>1</v>
      </c>
      <c r="F434" s="161" t="s">
        <v>387</v>
      </c>
      <c r="H434" s="162">
        <v>1.2030000000000001</v>
      </c>
      <c r="I434" s="163"/>
      <c r="L434" s="159"/>
      <c r="M434" s="164"/>
      <c r="T434" s="165"/>
      <c r="AT434" s="160" t="s">
        <v>384</v>
      </c>
      <c r="AU434" s="160" t="s">
        <v>85</v>
      </c>
      <c r="AV434" s="13" t="s">
        <v>382</v>
      </c>
      <c r="AW434" s="13" t="s">
        <v>32</v>
      </c>
      <c r="AX434" s="13" t="s">
        <v>76</v>
      </c>
      <c r="AY434" s="160" t="s">
        <v>375</v>
      </c>
    </row>
    <row r="435" spans="2:65" s="12" customFormat="1" ht="11.25" x14ac:dyDescent="0.2">
      <c r="B435" s="151"/>
      <c r="D435" s="152" t="s">
        <v>384</v>
      </c>
      <c r="E435" s="153" t="s">
        <v>1</v>
      </c>
      <c r="F435" s="154" t="s">
        <v>6709</v>
      </c>
      <c r="H435" s="155">
        <v>1.1299999999999999</v>
      </c>
      <c r="I435" s="156"/>
      <c r="L435" s="151"/>
      <c r="M435" s="157"/>
      <c r="T435" s="158"/>
      <c r="AT435" s="153" t="s">
        <v>384</v>
      </c>
      <c r="AU435" s="153" t="s">
        <v>85</v>
      </c>
      <c r="AV435" s="12" t="s">
        <v>85</v>
      </c>
      <c r="AW435" s="12" t="s">
        <v>32</v>
      </c>
      <c r="AX435" s="12" t="s">
        <v>83</v>
      </c>
      <c r="AY435" s="153" t="s">
        <v>375</v>
      </c>
    </row>
    <row r="436" spans="2:65" s="1" customFormat="1" ht="24.2" customHeight="1" x14ac:dyDescent="0.2">
      <c r="B436" s="32"/>
      <c r="C436" s="138" t="s">
        <v>846</v>
      </c>
      <c r="D436" s="138" t="s">
        <v>377</v>
      </c>
      <c r="E436" s="139" t="s">
        <v>6710</v>
      </c>
      <c r="F436" s="140" t="s">
        <v>6711</v>
      </c>
      <c r="G436" s="141" t="s">
        <v>1169</v>
      </c>
      <c r="H436" s="142">
        <v>1</v>
      </c>
      <c r="I436" s="143"/>
      <c r="J436" s="144">
        <f>ROUND(I436*H436,2)</f>
        <v>0</v>
      </c>
      <c r="K436" s="140" t="s">
        <v>1</v>
      </c>
      <c r="L436" s="32"/>
      <c r="M436" s="145" t="s">
        <v>1</v>
      </c>
      <c r="N436" s="146" t="s">
        <v>41</v>
      </c>
      <c r="P436" s="147">
        <f>O436*H436</f>
        <v>0</v>
      </c>
      <c r="Q436" s="147">
        <v>0</v>
      </c>
      <c r="R436" s="147">
        <f>Q436*H436</f>
        <v>0</v>
      </c>
      <c r="S436" s="147">
        <v>0</v>
      </c>
      <c r="T436" s="148">
        <f>S436*H436</f>
        <v>0</v>
      </c>
      <c r="AR436" s="149" t="s">
        <v>491</v>
      </c>
      <c r="AT436" s="149" t="s">
        <v>377</v>
      </c>
      <c r="AU436" s="149" t="s">
        <v>85</v>
      </c>
      <c r="AY436" s="17" t="s">
        <v>375</v>
      </c>
      <c r="BE436" s="150">
        <f>IF(N436="základní",J436,0)</f>
        <v>0</v>
      </c>
      <c r="BF436" s="150">
        <f>IF(N436="snížená",J436,0)</f>
        <v>0</v>
      </c>
      <c r="BG436" s="150">
        <f>IF(N436="zákl. přenesená",J436,0)</f>
        <v>0</v>
      </c>
      <c r="BH436" s="150">
        <f>IF(N436="sníž. přenesená",J436,0)</f>
        <v>0</v>
      </c>
      <c r="BI436" s="150">
        <f>IF(N436="nulová",J436,0)</f>
        <v>0</v>
      </c>
      <c r="BJ436" s="17" t="s">
        <v>83</v>
      </c>
      <c r="BK436" s="150">
        <f>ROUND(I436*H436,2)</f>
        <v>0</v>
      </c>
      <c r="BL436" s="17" t="s">
        <v>491</v>
      </c>
      <c r="BM436" s="149" t="s">
        <v>6712</v>
      </c>
    </row>
    <row r="437" spans="2:65" s="1" customFormat="1" ht="24.2" customHeight="1" x14ac:dyDescent="0.2">
      <c r="B437" s="32"/>
      <c r="C437" s="138" t="s">
        <v>850</v>
      </c>
      <c r="D437" s="138" t="s">
        <v>377</v>
      </c>
      <c r="E437" s="139" t="s">
        <v>1496</v>
      </c>
      <c r="F437" s="140" t="s">
        <v>1497</v>
      </c>
      <c r="G437" s="141" t="s">
        <v>1308</v>
      </c>
      <c r="H437" s="192"/>
      <c r="I437" s="143"/>
      <c r="J437" s="144">
        <f>ROUND(I437*H437,2)</f>
        <v>0</v>
      </c>
      <c r="K437" s="140" t="s">
        <v>381</v>
      </c>
      <c r="L437" s="32"/>
      <c r="M437" s="145" t="s">
        <v>1</v>
      </c>
      <c r="N437" s="146" t="s">
        <v>41</v>
      </c>
      <c r="P437" s="147">
        <f>O437*H437</f>
        <v>0</v>
      </c>
      <c r="Q437" s="147">
        <v>0</v>
      </c>
      <c r="R437" s="147">
        <f>Q437*H437</f>
        <v>0</v>
      </c>
      <c r="S437" s="147">
        <v>0</v>
      </c>
      <c r="T437" s="148">
        <f>S437*H437</f>
        <v>0</v>
      </c>
      <c r="AR437" s="149" t="s">
        <v>491</v>
      </c>
      <c r="AT437" s="149" t="s">
        <v>377</v>
      </c>
      <c r="AU437" s="149" t="s">
        <v>85</v>
      </c>
      <c r="AY437" s="17" t="s">
        <v>375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7" t="s">
        <v>83</v>
      </c>
      <c r="BK437" s="150">
        <f>ROUND(I437*H437,2)</f>
        <v>0</v>
      </c>
      <c r="BL437" s="17" t="s">
        <v>491</v>
      </c>
      <c r="BM437" s="149" t="s">
        <v>6713</v>
      </c>
    </row>
    <row r="438" spans="2:65" s="11" customFormat="1" ht="22.9" customHeight="1" x14ac:dyDescent="0.2">
      <c r="B438" s="126"/>
      <c r="D438" s="127" t="s">
        <v>75</v>
      </c>
      <c r="E438" s="136" t="s">
        <v>1499</v>
      </c>
      <c r="F438" s="136" t="s">
        <v>1500</v>
      </c>
      <c r="I438" s="129"/>
      <c r="J438" s="137">
        <f>BK438</f>
        <v>0</v>
      </c>
      <c r="L438" s="126"/>
      <c r="M438" s="131"/>
      <c r="P438" s="132">
        <f>SUM(P439:P442)</f>
        <v>0</v>
      </c>
      <c r="R438" s="132">
        <f>SUM(R439:R442)</f>
        <v>0.25055860000000002</v>
      </c>
      <c r="T438" s="133">
        <f>SUM(T439:T442)</f>
        <v>0</v>
      </c>
      <c r="AR438" s="127" t="s">
        <v>85</v>
      </c>
      <c r="AT438" s="134" t="s">
        <v>75</v>
      </c>
      <c r="AU438" s="134" t="s">
        <v>83</v>
      </c>
      <c r="AY438" s="127" t="s">
        <v>375</v>
      </c>
      <c r="BK438" s="135">
        <f>SUM(BK439:BK442)</f>
        <v>0</v>
      </c>
    </row>
    <row r="439" spans="2:65" s="1" customFormat="1" ht="24.2" customHeight="1" x14ac:dyDescent="0.2">
      <c r="B439" s="32"/>
      <c r="C439" s="138" t="s">
        <v>854</v>
      </c>
      <c r="D439" s="138" t="s">
        <v>377</v>
      </c>
      <c r="E439" s="139" t="s">
        <v>5309</v>
      </c>
      <c r="F439" s="140" t="s">
        <v>5310</v>
      </c>
      <c r="G439" s="141" t="s">
        <v>380</v>
      </c>
      <c r="H439" s="142">
        <v>7.66</v>
      </c>
      <c r="I439" s="143"/>
      <c r="J439" s="144">
        <f>ROUND(I439*H439,2)</f>
        <v>0</v>
      </c>
      <c r="K439" s="140" t="s">
        <v>1</v>
      </c>
      <c r="L439" s="32"/>
      <c r="M439" s="145" t="s">
        <v>1</v>
      </c>
      <c r="N439" s="146" t="s">
        <v>41</v>
      </c>
      <c r="P439" s="147">
        <f>O439*H439</f>
        <v>0</v>
      </c>
      <c r="Q439" s="147">
        <v>3.2710000000000003E-2</v>
      </c>
      <c r="R439" s="147">
        <f>Q439*H439</f>
        <v>0.25055860000000002</v>
      </c>
      <c r="S439" s="147">
        <v>0</v>
      </c>
      <c r="T439" s="148">
        <f>S439*H439</f>
        <v>0</v>
      </c>
      <c r="AR439" s="149" t="s">
        <v>491</v>
      </c>
      <c r="AT439" s="149" t="s">
        <v>377</v>
      </c>
      <c r="AU439" s="149" t="s">
        <v>85</v>
      </c>
      <c r="AY439" s="17" t="s">
        <v>375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83</v>
      </c>
      <c r="BK439" s="150">
        <f>ROUND(I439*H439,2)</f>
        <v>0</v>
      </c>
      <c r="BL439" s="17" t="s">
        <v>491</v>
      </c>
      <c r="BM439" s="149" t="s">
        <v>6714</v>
      </c>
    </row>
    <row r="440" spans="2:65" s="12" customFormat="1" ht="11.25" x14ac:dyDescent="0.2">
      <c r="B440" s="151"/>
      <c r="D440" s="152" t="s">
        <v>384</v>
      </c>
      <c r="E440" s="153" t="s">
        <v>1</v>
      </c>
      <c r="F440" s="154" t="s">
        <v>6645</v>
      </c>
      <c r="H440" s="155">
        <v>7.66</v>
      </c>
      <c r="I440" s="156"/>
      <c r="L440" s="151"/>
      <c r="M440" s="157"/>
      <c r="T440" s="158"/>
      <c r="AT440" s="153" t="s">
        <v>384</v>
      </c>
      <c r="AU440" s="153" t="s">
        <v>85</v>
      </c>
      <c r="AV440" s="12" t="s">
        <v>85</v>
      </c>
      <c r="AW440" s="12" t="s">
        <v>32</v>
      </c>
      <c r="AX440" s="12" t="s">
        <v>76</v>
      </c>
      <c r="AY440" s="153" t="s">
        <v>375</v>
      </c>
    </row>
    <row r="441" spans="2:65" s="13" customFormat="1" ht="11.25" x14ac:dyDescent="0.2">
      <c r="B441" s="159"/>
      <c r="D441" s="152" t="s">
        <v>384</v>
      </c>
      <c r="E441" s="160" t="s">
        <v>1</v>
      </c>
      <c r="F441" s="161" t="s">
        <v>387</v>
      </c>
      <c r="H441" s="162">
        <v>7.66</v>
      </c>
      <c r="I441" s="163"/>
      <c r="L441" s="159"/>
      <c r="M441" s="164"/>
      <c r="T441" s="165"/>
      <c r="AT441" s="160" t="s">
        <v>384</v>
      </c>
      <c r="AU441" s="160" t="s">
        <v>85</v>
      </c>
      <c r="AV441" s="13" t="s">
        <v>382</v>
      </c>
      <c r="AW441" s="13" t="s">
        <v>32</v>
      </c>
      <c r="AX441" s="13" t="s">
        <v>83</v>
      </c>
      <c r="AY441" s="160" t="s">
        <v>375</v>
      </c>
    </row>
    <row r="442" spans="2:65" s="1" customFormat="1" ht="24.2" customHeight="1" x14ac:dyDescent="0.2">
      <c r="B442" s="32"/>
      <c r="C442" s="138" t="s">
        <v>862</v>
      </c>
      <c r="D442" s="138" t="s">
        <v>377</v>
      </c>
      <c r="E442" s="139" t="s">
        <v>1518</v>
      </c>
      <c r="F442" s="140" t="s">
        <v>1519</v>
      </c>
      <c r="G442" s="141" t="s">
        <v>1308</v>
      </c>
      <c r="H442" s="192"/>
      <c r="I442" s="143"/>
      <c r="J442" s="144">
        <f>ROUND(I442*H442,2)</f>
        <v>0</v>
      </c>
      <c r="K442" s="140" t="s">
        <v>381</v>
      </c>
      <c r="L442" s="32"/>
      <c r="M442" s="145" t="s">
        <v>1</v>
      </c>
      <c r="N442" s="146" t="s">
        <v>41</v>
      </c>
      <c r="P442" s="147">
        <f>O442*H442</f>
        <v>0</v>
      </c>
      <c r="Q442" s="147">
        <v>0</v>
      </c>
      <c r="R442" s="147">
        <f>Q442*H442</f>
        <v>0</v>
      </c>
      <c r="S442" s="147">
        <v>0</v>
      </c>
      <c r="T442" s="148">
        <f>S442*H442</f>
        <v>0</v>
      </c>
      <c r="AR442" s="149" t="s">
        <v>491</v>
      </c>
      <c r="AT442" s="149" t="s">
        <v>377</v>
      </c>
      <c r="AU442" s="149" t="s">
        <v>85</v>
      </c>
      <c r="AY442" s="17" t="s">
        <v>375</v>
      </c>
      <c r="BE442" s="150">
        <f>IF(N442="základní",J442,0)</f>
        <v>0</v>
      </c>
      <c r="BF442" s="150">
        <f>IF(N442="snížená",J442,0)</f>
        <v>0</v>
      </c>
      <c r="BG442" s="150">
        <f>IF(N442="zákl. přenesená",J442,0)</f>
        <v>0</v>
      </c>
      <c r="BH442" s="150">
        <f>IF(N442="sníž. přenesená",J442,0)</f>
        <v>0</v>
      </c>
      <c r="BI442" s="150">
        <f>IF(N442="nulová",J442,0)</f>
        <v>0</v>
      </c>
      <c r="BJ442" s="17" t="s">
        <v>83</v>
      </c>
      <c r="BK442" s="150">
        <f>ROUND(I442*H442,2)</f>
        <v>0</v>
      </c>
      <c r="BL442" s="17" t="s">
        <v>491</v>
      </c>
      <c r="BM442" s="149" t="s">
        <v>6715</v>
      </c>
    </row>
    <row r="443" spans="2:65" s="11" customFormat="1" ht="22.9" customHeight="1" x14ac:dyDescent="0.2">
      <c r="B443" s="126"/>
      <c r="D443" s="127" t="s">
        <v>75</v>
      </c>
      <c r="E443" s="136" t="s">
        <v>1521</v>
      </c>
      <c r="F443" s="136" t="s">
        <v>1522</v>
      </c>
      <c r="I443" s="129"/>
      <c r="J443" s="137">
        <f>BK443</f>
        <v>0</v>
      </c>
      <c r="L443" s="126"/>
      <c r="M443" s="131"/>
      <c r="P443" s="132">
        <f>SUM(P444:P465)</f>
        <v>0</v>
      </c>
      <c r="R443" s="132">
        <f>SUM(R444:R465)</f>
        <v>1.3094827999999998</v>
      </c>
      <c r="T443" s="133">
        <f>SUM(T444:T465)</f>
        <v>2.3516994599999999</v>
      </c>
      <c r="AR443" s="127" t="s">
        <v>85</v>
      </c>
      <c r="AT443" s="134" t="s">
        <v>75</v>
      </c>
      <c r="AU443" s="134" t="s">
        <v>83</v>
      </c>
      <c r="AY443" s="127" t="s">
        <v>375</v>
      </c>
      <c r="BK443" s="135">
        <f>SUM(BK444:BK465)</f>
        <v>0</v>
      </c>
    </row>
    <row r="444" spans="2:65" s="1" customFormat="1" ht="16.5" customHeight="1" x14ac:dyDescent="0.2">
      <c r="B444" s="32"/>
      <c r="C444" s="138" t="s">
        <v>904</v>
      </c>
      <c r="D444" s="138" t="s">
        <v>377</v>
      </c>
      <c r="E444" s="139" t="s">
        <v>5316</v>
      </c>
      <c r="F444" s="140" t="s">
        <v>5317</v>
      </c>
      <c r="G444" s="141" t="s">
        <v>380</v>
      </c>
      <c r="H444" s="142">
        <v>395.90899999999999</v>
      </c>
      <c r="I444" s="143"/>
      <c r="J444" s="144">
        <f>ROUND(I444*H444,2)</f>
        <v>0</v>
      </c>
      <c r="K444" s="140" t="s">
        <v>381</v>
      </c>
      <c r="L444" s="32"/>
      <c r="M444" s="145" t="s">
        <v>1</v>
      </c>
      <c r="N444" s="146" t="s">
        <v>41</v>
      </c>
      <c r="P444" s="147">
        <f>O444*H444</f>
        <v>0</v>
      </c>
      <c r="Q444" s="147">
        <v>0</v>
      </c>
      <c r="R444" s="147">
        <f>Q444*H444</f>
        <v>0</v>
      </c>
      <c r="S444" s="147">
        <v>5.94E-3</v>
      </c>
      <c r="T444" s="148">
        <f>S444*H444</f>
        <v>2.3516994599999999</v>
      </c>
      <c r="AR444" s="149" t="s">
        <v>491</v>
      </c>
      <c r="AT444" s="149" t="s">
        <v>377</v>
      </c>
      <c r="AU444" s="149" t="s">
        <v>85</v>
      </c>
      <c r="AY444" s="17" t="s">
        <v>375</v>
      </c>
      <c r="BE444" s="150">
        <f>IF(N444="základní",J444,0)</f>
        <v>0</v>
      </c>
      <c r="BF444" s="150">
        <f>IF(N444="snížená",J444,0)</f>
        <v>0</v>
      </c>
      <c r="BG444" s="150">
        <f>IF(N444="zákl. přenesená",J444,0)</f>
        <v>0</v>
      </c>
      <c r="BH444" s="150">
        <f>IF(N444="sníž. přenesená",J444,0)</f>
        <v>0</v>
      </c>
      <c r="BI444" s="150">
        <f>IF(N444="nulová",J444,0)</f>
        <v>0</v>
      </c>
      <c r="BJ444" s="17" t="s">
        <v>83</v>
      </c>
      <c r="BK444" s="150">
        <f>ROUND(I444*H444,2)</f>
        <v>0</v>
      </c>
      <c r="BL444" s="17" t="s">
        <v>491</v>
      </c>
      <c r="BM444" s="149" t="s">
        <v>6716</v>
      </c>
    </row>
    <row r="445" spans="2:65" s="14" customFormat="1" ht="11.25" x14ac:dyDescent="0.2">
      <c r="B445" s="166"/>
      <c r="D445" s="152" t="s">
        <v>384</v>
      </c>
      <c r="E445" s="167" t="s">
        <v>1</v>
      </c>
      <c r="F445" s="168" t="s">
        <v>6717</v>
      </c>
      <c r="H445" s="167" t="s">
        <v>1</v>
      </c>
      <c r="I445" s="169"/>
      <c r="L445" s="166"/>
      <c r="M445" s="170"/>
      <c r="T445" s="171"/>
      <c r="AT445" s="167" t="s">
        <v>384</v>
      </c>
      <c r="AU445" s="167" t="s">
        <v>85</v>
      </c>
      <c r="AV445" s="14" t="s">
        <v>83</v>
      </c>
      <c r="AW445" s="14" t="s">
        <v>32</v>
      </c>
      <c r="AX445" s="14" t="s">
        <v>76</v>
      </c>
      <c r="AY445" s="167" t="s">
        <v>375</v>
      </c>
    </row>
    <row r="446" spans="2:65" s="12" customFormat="1" ht="11.25" x14ac:dyDescent="0.2">
      <c r="B446" s="151"/>
      <c r="D446" s="152" t="s">
        <v>384</v>
      </c>
      <c r="E446" s="153" t="s">
        <v>1</v>
      </c>
      <c r="F446" s="154" t="s">
        <v>6718</v>
      </c>
      <c r="H446" s="155">
        <v>395.90899999999999</v>
      </c>
      <c r="I446" s="156"/>
      <c r="L446" s="151"/>
      <c r="M446" s="157"/>
      <c r="T446" s="158"/>
      <c r="AT446" s="153" t="s">
        <v>384</v>
      </c>
      <c r="AU446" s="153" t="s">
        <v>85</v>
      </c>
      <c r="AV446" s="12" t="s">
        <v>85</v>
      </c>
      <c r="AW446" s="12" t="s">
        <v>32</v>
      </c>
      <c r="AX446" s="12" t="s">
        <v>76</v>
      </c>
      <c r="AY446" s="153" t="s">
        <v>375</v>
      </c>
    </row>
    <row r="447" spans="2:65" s="13" customFormat="1" ht="11.25" x14ac:dyDescent="0.2">
      <c r="B447" s="159"/>
      <c r="D447" s="152" t="s">
        <v>384</v>
      </c>
      <c r="E447" s="160" t="s">
        <v>4468</v>
      </c>
      <c r="F447" s="161" t="s">
        <v>387</v>
      </c>
      <c r="H447" s="162">
        <v>395.90899999999999</v>
      </c>
      <c r="I447" s="163"/>
      <c r="L447" s="159"/>
      <c r="M447" s="164"/>
      <c r="T447" s="165"/>
      <c r="AT447" s="160" t="s">
        <v>384</v>
      </c>
      <c r="AU447" s="160" t="s">
        <v>85</v>
      </c>
      <c r="AV447" s="13" t="s">
        <v>382</v>
      </c>
      <c r="AW447" s="13" t="s">
        <v>32</v>
      </c>
      <c r="AX447" s="13" t="s">
        <v>83</v>
      </c>
      <c r="AY447" s="160" t="s">
        <v>375</v>
      </c>
    </row>
    <row r="448" spans="2:65" s="1" customFormat="1" ht="21.75" customHeight="1" x14ac:dyDescent="0.2">
      <c r="B448" s="32"/>
      <c r="C448" s="138" t="s">
        <v>911</v>
      </c>
      <c r="D448" s="138" t="s">
        <v>377</v>
      </c>
      <c r="E448" s="139" t="s">
        <v>6719</v>
      </c>
      <c r="F448" s="140" t="s">
        <v>6720</v>
      </c>
      <c r="G448" s="141" t="s">
        <v>380</v>
      </c>
      <c r="H448" s="142">
        <v>366.755</v>
      </c>
      <c r="I448" s="143"/>
      <c r="J448" s="144">
        <f>ROUND(I448*H448,2)</f>
        <v>0</v>
      </c>
      <c r="K448" s="140" t="s">
        <v>381</v>
      </c>
      <c r="L448" s="32"/>
      <c r="M448" s="145" t="s">
        <v>1</v>
      </c>
      <c r="N448" s="146" t="s">
        <v>41</v>
      </c>
      <c r="P448" s="147">
        <f>O448*H448</f>
        <v>0</v>
      </c>
      <c r="Q448" s="147">
        <v>0</v>
      </c>
      <c r="R448" s="147">
        <f>Q448*H448</f>
        <v>0</v>
      </c>
      <c r="S448" s="147">
        <v>0</v>
      </c>
      <c r="T448" s="148">
        <f>S448*H448</f>
        <v>0</v>
      </c>
      <c r="AR448" s="149" t="s">
        <v>491</v>
      </c>
      <c r="AT448" s="149" t="s">
        <v>377</v>
      </c>
      <c r="AU448" s="149" t="s">
        <v>85</v>
      </c>
      <c r="AY448" s="17" t="s">
        <v>375</v>
      </c>
      <c r="BE448" s="150">
        <f>IF(N448="základní",J448,0)</f>
        <v>0</v>
      </c>
      <c r="BF448" s="150">
        <f>IF(N448="snížená",J448,0)</f>
        <v>0</v>
      </c>
      <c r="BG448" s="150">
        <f>IF(N448="zákl. přenesená",J448,0)</f>
        <v>0</v>
      </c>
      <c r="BH448" s="150">
        <f>IF(N448="sníž. přenesená",J448,0)</f>
        <v>0</v>
      </c>
      <c r="BI448" s="150">
        <f>IF(N448="nulová",J448,0)</f>
        <v>0</v>
      </c>
      <c r="BJ448" s="17" t="s">
        <v>83</v>
      </c>
      <c r="BK448" s="150">
        <f>ROUND(I448*H448,2)</f>
        <v>0</v>
      </c>
      <c r="BL448" s="17" t="s">
        <v>491</v>
      </c>
      <c r="BM448" s="149" t="s">
        <v>6721</v>
      </c>
    </row>
    <row r="449" spans="2:65" s="14" customFormat="1" ht="11.25" x14ac:dyDescent="0.2">
      <c r="B449" s="166"/>
      <c r="D449" s="152" t="s">
        <v>384</v>
      </c>
      <c r="E449" s="167" t="s">
        <v>1</v>
      </c>
      <c r="F449" s="168" t="s">
        <v>1339</v>
      </c>
      <c r="H449" s="167" t="s">
        <v>1</v>
      </c>
      <c r="I449" s="169"/>
      <c r="L449" s="166"/>
      <c r="M449" s="170"/>
      <c r="T449" s="171"/>
      <c r="AT449" s="167" t="s">
        <v>384</v>
      </c>
      <c r="AU449" s="167" t="s">
        <v>85</v>
      </c>
      <c r="AV449" s="14" t="s">
        <v>83</v>
      </c>
      <c r="AW449" s="14" t="s">
        <v>32</v>
      </c>
      <c r="AX449" s="14" t="s">
        <v>76</v>
      </c>
      <c r="AY449" s="167" t="s">
        <v>375</v>
      </c>
    </row>
    <row r="450" spans="2:65" s="12" customFormat="1" ht="11.25" x14ac:dyDescent="0.2">
      <c r="B450" s="151"/>
      <c r="D450" s="152" t="s">
        <v>384</v>
      </c>
      <c r="E450" s="153" t="s">
        <v>1</v>
      </c>
      <c r="F450" s="154" t="s">
        <v>6473</v>
      </c>
      <c r="H450" s="155">
        <v>379.72</v>
      </c>
      <c r="I450" s="156"/>
      <c r="L450" s="151"/>
      <c r="M450" s="157"/>
      <c r="T450" s="158"/>
      <c r="AT450" s="153" t="s">
        <v>384</v>
      </c>
      <c r="AU450" s="153" t="s">
        <v>85</v>
      </c>
      <c r="AV450" s="12" t="s">
        <v>85</v>
      </c>
      <c r="AW450" s="12" t="s">
        <v>32</v>
      </c>
      <c r="AX450" s="12" t="s">
        <v>76</v>
      </c>
      <c r="AY450" s="153" t="s">
        <v>375</v>
      </c>
    </row>
    <row r="451" spans="2:65" s="12" customFormat="1" ht="11.25" x14ac:dyDescent="0.2">
      <c r="B451" s="151"/>
      <c r="D451" s="152" t="s">
        <v>384</v>
      </c>
      <c r="E451" s="153" t="s">
        <v>1</v>
      </c>
      <c r="F451" s="154" t="s">
        <v>6722</v>
      </c>
      <c r="H451" s="155">
        <v>10.86</v>
      </c>
      <c r="I451" s="156"/>
      <c r="L451" s="151"/>
      <c r="M451" s="157"/>
      <c r="T451" s="158"/>
      <c r="AT451" s="153" t="s">
        <v>384</v>
      </c>
      <c r="AU451" s="153" t="s">
        <v>85</v>
      </c>
      <c r="AV451" s="12" t="s">
        <v>85</v>
      </c>
      <c r="AW451" s="12" t="s">
        <v>32</v>
      </c>
      <c r="AX451" s="12" t="s">
        <v>76</v>
      </c>
      <c r="AY451" s="153" t="s">
        <v>375</v>
      </c>
    </row>
    <row r="452" spans="2:65" s="13" customFormat="1" ht="11.25" x14ac:dyDescent="0.2">
      <c r="B452" s="159"/>
      <c r="D452" s="152" t="s">
        <v>384</v>
      </c>
      <c r="E452" s="160" t="s">
        <v>1</v>
      </c>
      <c r="F452" s="161" t="s">
        <v>387</v>
      </c>
      <c r="H452" s="162">
        <v>390.58000000000004</v>
      </c>
      <c r="I452" s="163"/>
      <c r="L452" s="159"/>
      <c r="M452" s="164"/>
      <c r="T452" s="165"/>
      <c r="AT452" s="160" t="s">
        <v>384</v>
      </c>
      <c r="AU452" s="160" t="s">
        <v>85</v>
      </c>
      <c r="AV452" s="13" t="s">
        <v>382</v>
      </c>
      <c r="AW452" s="13" t="s">
        <v>32</v>
      </c>
      <c r="AX452" s="13" t="s">
        <v>76</v>
      </c>
      <c r="AY452" s="160" t="s">
        <v>375</v>
      </c>
    </row>
    <row r="453" spans="2:65" s="12" customFormat="1" ht="11.25" x14ac:dyDescent="0.2">
      <c r="B453" s="151"/>
      <c r="D453" s="152" t="s">
        <v>384</v>
      </c>
      <c r="E453" s="153" t="s">
        <v>1</v>
      </c>
      <c r="F453" s="154" t="s">
        <v>6723</v>
      </c>
      <c r="H453" s="155">
        <v>366.755</v>
      </c>
      <c r="I453" s="156"/>
      <c r="L453" s="151"/>
      <c r="M453" s="157"/>
      <c r="T453" s="158"/>
      <c r="AT453" s="153" t="s">
        <v>384</v>
      </c>
      <c r="AU453" s="153" t="s">
        <v>85</v>
      </c>
      <c r="AV453" s="12" t="s">
        <v>85</v>
      </c>
      <c r="AW453" s="12" t="s">
        <v>32</v>
      </c>
      <c r="AX453" s="12" t="s">
        <v>83</v>
      </c>
      <c r="AY453" s="153" t="s">
        <v>375</v>
      </c>
    </row>
    <row r="454" spans="2:65" s="1" customFormat="1" ht="24.2" customHeight="1" x14ac:dyDescent="0.2">
      <c r="B454" s="32"/>
      <c r="C454" s="179" t="s">
        <v>916</v>
      </c>
      <c r="D454" s="179" t="s">
        <v>657</v>
      </c>
      <c r="E454" s="180" t="s">
        <v>6724</v>
      </c>
      <c r="F454" s="181" t="s">
        <v>6725</v>
      </c>
      <c r="G454" s="182" t="s">
        <v>380</v>
      </c>
      <c r="H454" s="183">
        <v>421.76799999999997</v>
      </c>
      <c r="I454" s="184"/>
      <c r="J454" s="185">
        <f>ROUND(I454*H454,2)</f>
        <v>0</v>
      </c>
      <c r="K454" s="181" t="s">
        <v>381</v>
      </c>
      <c r="L454" s="186"/>
      <c r="M454" s="187" t="s">
        <v>1</v>
      </c>
      <c r="N454" s="188" t="s">
        <v>41</v>
      </c>
      <c r="P454" s="147">
        <f>O454*H454</f>
        <v>0</v>
      </c>
      <c r="Q454" s="147">
        <v>8.0000000000000004E-4</v>
      </c>
      <c r="R454" s="147">
        <f>Q454*H454</f>
        <v>0.3374144</v>
      </c>
      <c r="S454" s="147">
        <v>0</v>
      </c>
      <c r="T454" s="148">
        <f>S454*H454</f>
        <v>0</v>
      </c>
      <c r="AR454" s="149" t="s">
        <v>585</v>
      </c>
      <c r="AT454" s="149" t="s">
        <v>657</v>
      </c>
      <c r="AU454" s="149" t="s">
        <v>85</v>
      </c>
      <c r="AY454" s="17" t="s">
        <v>375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83</v>
      </c>
      <c r="BK454" s="150">
        <f>ROUND(I454*H454,2)</f>
        <v>0</v>
      </c>
      <c r="BL454" s="17" t="s">
        <v>491</v>
      </c>
      <c r="BM454" s="149" t="s">
        <v>6726</v>
      </c>
    </row>
    <row r="455" spans="2:65" s="12" customFormat="1" ht="11.25" x14ac:dyDescent="0.2">
      <c r="B455" s="151"/>
      <c r="D455" s="152" t="s">
        <v>384</v>
      </c>
      <c r="F455" s="154" t="s">
        <v>6727</v>
      </c>
      <c r="H455" s="155">
        <v>421.76799999999997</v>
      </c>
      <c r="I455" s="156"/>
      <c r="L455" s="151"/>
      <c r="M455" s="157"/>
      <c r="T455" s="158"/>
      <c r="AT455" s="153" t="s">
        <v>384</v>
      </c>
      <c r="AU455" s="153" t="s">
        <v>85</v>
      </c>
      <c r="AV455" s="12" t="s">
        <v>85</v>
      </c>
      <c r="AW455" s="12" t="s">
        <v>4</v>
      </c>
      <c r="AX455" s="12" t="s">
        <v>83</v>
      </c>
      <c r="AY455" s="153" t="s">
        <v>375</v>
      </c>
    </row>
    <row r="456" spans="2:65" s="1" customFormat="1" ht="24.2" customHeight="1" x14ac:dyDescent="0.2">
      <c r="B456" s="32"/>
      <c r="C456" s="138" t="s">
        <v>920</v>
      </c>
      <c r="D456" s="138" t="s">
        <v>377</v>
      </c>
      <c r="E456" s="139" t="s">
        <v>6728</v>
      </c>
      <c r="F456" s="140" t="s">
        <v>6729</v>
      </c>
      <c r="G456" s="141" t="s">
        <v>380</v>
      </c>
      <c r="H456" s="142">
        <v>366.755</v>
      </c>
      <c r="I456" s="143"/>
      <c r="J456" s="144">
        <f>ROUND(I456*H456,2)</f>
        <v>0</v>
      </c>
      <c r="K456" s="140" t="s">
        <v>1</v>
      </c>
      <c r="L456" s="32"/>
      <c r="M456" s="145" t="s">
        <v>1</v>
      </c>
      <c r="N456" s="146" t="s">
        <v>41</v>
      </c>
      <c r="P456" s="147">
        <f>O456*H456</f>
        <v>0</v>
      </c>
      <c r="Q456" s="147">
        <v>2.64E-3</v>
      </c>
      <c r="R456" s="147">
        <f>Q456*H456</f>
        <v>0.96823320000000002</v>
      </c>
      <c r="S456" s="147">
        <v>0</v>
      </c>
      <c r="T456" s="148">
        <f>S456*H456</f>
        <v>0</v>
      </c>
      <c r="AR456" s="149" t="s">
        <v>491</v>
      </c>
      <c r="AT456" s="149" t="s">
        <v>377</v>
      </c>
      <c r="AU456" s="149" t="s">
        <v>85</v>
      </c>
      <c r="AY456" s="17" t="s">
        <v>375</v>
      </c>
      <c r="BE456" s="150">
        <f>IF(N456="základní",J456,0)</f>
        <v>0</v>
      </c>
      <c r="BF456" s="150">
        <f>IF(N456="snížená",J456,0)</f>
        <v>0</v>
      </c>
      <c r="BG456" s="150">
        <f>IF(N456="zákl. přenesená",J456,0)</f>
        <v>0</v>
      </c>
      <c r="BH456" s="150">
        <f>IF(N456="sníž. přenesená",J456,0)</f>
        <v>0</v>
      </c>
      <c r="BI456" s="150">
        <f>IF(N456="nulová",J456,0)</f>
        <v>0</v>
      </c>
      <c r="BJ456" s="17" t="s">
        <v>83</v>
      </c>
      <c r="BK456" s="150">
        <f>ROUND(I456*H456,2)</f>
        <v>0</v>
      </c>
      <c r="BL456" s="17" t="s">
        <v>491</v>
      </c>
      <c r="BM456" s="149" t="s">
        <v>6730</v>
      </c>
    </row>
    <row r="457" spans="2:65" s="14" customFormat="1" ht="11.25" x14ac:dyDescent="0.2">
      <c r="B457" s="166"/>
      <c r="D457" s="152" t="s">
        <v>384</v>
      </c>
      <c r="E457" s="167" t="s">
        <v>1</v>
      </c>
      <c r="F457" s="168" t="s">
        <v>1339</v>
      </c>
      <c r="H457" s="167" t="s">
        <v>1</v>
      </c>
      <c r="I457" s="169"/>
      <c r="L457" s="166"/>
      <c r="M457" s="170"/>
      <c r="T457" s="171"/>
      <c r="AT457" s="167" t="s">
        <v>384</v>
      </c>
      <c r="AU457" s="167" t="s">
        <v>85</v>
      </c>
      <c r="AV457" s="14" t="s">
        <v>83</v>
      </c>
      <c r="AW457" s="14" t="s">
        <v>32</v>
      </c>
      <c r="AX457" s="14" t="s">
        <v>76</v>
      </c>
      <c r="AY457" s="167" t="s">
        <v>375</v>
      </c>
    </row>
    <row r="458" spans="2:65" s="12" customFormat="1" ht="11.25" x14ac:dyDescent="0.2">
      <c r="B458" s="151"/>
      <c r="D458" s="152" t="s">
        <v>384</v>
      </c>
      <c r="E458" s="153" t="s">
        <v>1</v>
      </c>
      <c r="F458" s="154" t="s">
        <v>6473</v>
      </c>
      <c r="H458" s="155">
        <v>379.72</v>
      </c>
      <c r="I458" s="156"/>
      <c r="L458" s="151"/>
      <c r="M458" s="157"/>
      <c r="T458" s="158"/>
      <c r="AT458" s="153" t="s">
        <v>384</v>
      </c>
      <c r="AU458" s="153" t="s">
        <v>85</v>
      </c>
      <c r="AV458" s="12" t="s">
        <v>85</v>
      </c>
      <c r="AW458" s="12" t="s">
        <v>32</v>
      </c>
      <c r="AX458" s="12" t="s">
        <v>76</v>
      </c>
      <c r="AY458" s="153" t="s">
        <v>375</v>
      </c>
    </row>
    <row r="459" spans="2:65" s="12" customFormat="1" ht="11.25" x14ac:dyDescent="0.2">
      <c r="B459" s="151"/>
      <c r="D459" s="152" t="s">
        <v>384</v>
      </c>
      <c r="E459" s="153" t="s">
        <v>1</v>
      </c>
      <c r="F459" s="154" t="s">
        <v>6722</v>
      </c>
      <c r="H459" s="155">
        <v>10.86</v>
      </c>
      <c r="I459" s="156"/>
      <c r="L459" s="151"/>
      <c r="M459" s="157"/>
      <c r="T459" s="158"/>
      <c r="AT459" s="153" t="s">
        <v>384</v>
      </c>
      <c r="AU459" s="153" t="s">
        <v>85</v>
      </c>
      <c r="AV459" s="12" t="s">
        <v>85</v>
      </c>
      <c r="AW459" s="12" t="s">
        <v>32</v>
      </c>
      <c r="AX459" s="12" t="s">
        <v>76</v>
      </c>
      <c r="AY459" s="153" t="s">
        <v>375</v>
      </c>
    </row>
    <row r="460" spans="2:65" s="13" customFormat="1" ht="11.25" x14ac:dyDescent="0.2">
      <c r="B460" s="159"/>
      <c r="D460" s="152" t="s">
        <v>384</v>
      </c>
      <c r="E460" s="160" t="s">
        <v>1</v>
      </c>
      <c r="F460" s="161" t="s">
        <v>387</v>
      </c>
      <c r="H460" s="162">
        <v>390.58000000000004</v>
      </c>
      <c r="I460" s="163"/>
      <c r="L460" s="159"/>
      <c r="M460" s="164"/>
      <c r="T460" s="165"/>
      <c r="AT460" s="160" t="s">
        <v>384</v>
      </c>
      <c r="AU460" s="160" t="s">
        <v>85</v>
      </c>
      <c r="AV460" s="13" t="s">
        <v>382</v>
      </c>
      <c r="AW460" s="13" t="s">
        <v>32</v>
      </c>
      <c r="AX460" s="13" t="s">
        <v>76</v>
      </c>
      <c r="AY460" s="160" t="s">
        <v>375</v>
      </c>
    </row>
    <row r="461" spans="2:65" s="12" customFormat="1" ht="11.25" x14ac:dyDescent="0.2">
      <c r="B461" s="151"/>
      <c r="D461" s="152" t="s">
        <v>384</v>
      </c>
      <c r="E461" s="153" t="s">
        <v>1</v>
      </c>
      <c r="F461" s="154" t="s">
        <v>6723</v>
      </c>
      <c r="H461" s="155">
        <v>366.755</v>
      </c>
      <c r="I461" s="156"/>
      <c r="L461" s="151"/>
      <c r="M461" s="157"/>
      <c r="T461" s="158"/>
      <c r="AT461" s="153" t="s">
        <v>384</v>
      </c>
      <c r="AU461" s="153" t="s">
        <v>85</v>
      </c>
      <c r="AV461" s="12" t="s">
        <v>85</v>
      </c>
      <c r="AW461" s="12" t="s">
        <v>32</v>
      </c>
      <c r="AX461" s="12" t="s">
        <v>83</v>
      </c>
      <c r="AY461" s="153" t="s">
        <v>375</v>
      </c>
    </row>
    <row r="462" spans="2:65" s="1" customFormat="1" ht="24.2" customHeight="1" x14ac:dyDescent="0.2">
      <c r="B462" s="32"/>
      <c r="C462" s="138" t="s">
        <v>925</v>
      </c>
      <c r="D462" s="138" t="s">
        <v>377</v>
      </c>
      <c r="E462" s="139" t="s">
        <v>1547</v>
      </c>
      <c r="F462" s="140" t="s">
        <v>1548</v>
      </c>
      <c r="G462" s="141" t="s">
        <v>641</v>
      </c>
      <c r="H462" s="142">
        <v>4.08</v>
      </c>
      <c r="I462" s="143"/>
      <c r="J462" s="144">
        <f>ROUND(I462*H462,2)</f>
        <v>0</v>
      </c>
      <c r="K462" s="140" t="s">
        <v>381</v>
      </c>
      <c r="L462" s="32"/>
      <c r="M462" s="145" t="s">
        <v>1</v>
      </c>
      <c r="N462" s="146" t="s">
        <v>41</v>
      </c>
      <c r="P462" s="147">
        <f>O462*H462</f>
        <v>0</v>
      </c>
      <c r="Q462" s="147">
        <v>9.3999999999999997E-4</v>
      </c>
      <c r="R462" s="147">
        <f>Q462*H462</f>
        <v>3.8352E-3</v>
      </c>
      <c r="S462" s="147">
        <v>0</v>
      </c>
      <c r="T462" s="148">
        <f>S462*H462</f>
        <v>0</v>
      </c>
      <c r="AR462" s="149" t="s">
        <v>491</v>
      </c>
      <c r="AT462" s="149" t="s">
        <v>377</v>
      </c>
      <c r="AU462" s="149" t="s">
        <v>85</v>
      </c>
      <c r="AY462" s="17" t="s">
        <v>375</v>
      </c>
      <c r="BE462" s="150">
        <f>IF(N462="základní",J462,0)</f>
        <v>0</v>
      </c>
      <c r="BF462" s="150">
        <f>IF(N462="snížená",J462,0)</f>
        <v>0</v>
      </c>
      <c r="BG462" s="150">
        <f>IF(N462="zákl. přenesená",J462,0)</f>
        <v>0</v>
      </c>
      <c r="BH462" s="150">
        <f>IF(N462="sníž. přenesená",J462,0)</f>
        <v>0</v>
      </c>
      <c r="BI462" s="150">
        <f>IF(N462="nulová",J462,0)</f>
        <v>0</v>
      </c>
      <c r="BJ462" s="17" t="s">
        <v>83</v>
      </c>
      <c r="BK462" s="150">
        <f>ROUND(I462*H462,2)</f>
        <v>0</v>
      </c>
      <c r="BL462" s="17" t="s">
        <v>491</v>
      </c>
      <c r="BM462" s="149" t="s">
        <v>6731</v>
      </c>
    </row>
    <row r="463" spans="2:65" s="12" customFormat="1" ht="11.25" x14ac:dyDescent="0.2">
      <c r="B463" s="151"/>
      <c r="D463" s="152" t="s">
        <v>384</v>
      </c>
      <c r="E463" s="153" t="s">
        <v>1</v>
      </c>
      <c r="F463" s="154" t="s">
        <v>6732</v>
      </c>
      <c r="H463" s="155">
        <v>4.08</v>
      </c>
      <c r="I463" s="156"/>
      <c r="L463" s="151"/>
      <c r="M463" s="157"/>
      <c r="T463" s="158"/>
      <c r="AT463" s="153" t="s">
        <v>384</v>
      </c>
      <c r="AU463" s="153" t="s">
        <v>85</v>
      </c>
      <c r="AV463" s="12" t="s">
        <v>85</v>
      </c>
      <c r="AW463" s="12" t="s">
        <v>32</v>
      </c>
      <c r="AX463" s="12" t="s">
        <v>76</v>
      </c>
      <c r="AY463" s="153" t="s">
        <v>375</v>
      </c>
    </row>
    <row r="464" spans="2:65" s="13" customFormat="1" ht="11.25" x14ac:dyDescent="0.2">
      <c r="B464" s="159"/>
      <c r="D464" s="152" t="s">
        <v>384</v>
      </c>
      <c r="E464" s="160" t="s">
        <v>1</v>
      </c>
      <c r="F464" s="161" t="s">
        <v>387</v>
      </c>
      <c r="H464" s="162">
        <v>4.08</v>
      </c>
      <c r="I464" s="163"/>
      <c r="L464" s="159"/>
      <c r="M464" s="164"/>
      <c r="T464" s="165"/>
      <c r="AT464" s="160" t="s">
        <v>384</v>
      </c>
      <c r="AU464" s="160" t="s">
        <v>85</v>
      </c>
      <c r="AV464" s="13" t="s">
        <v>382</v>
      </c>
      <c r="AW464" s="13" t="s">
        <v>32</v>
      </c>
      <c r="AX464" s="13" t="s">
        <v>83</v>
      </c>
      <c r="AY464" s="160" t="s">
        <v>375</v>
      </c>
    </row>
    <row r="465" spans="2:65" s="1" customFormat="1" ht="24.2" customHeight="1" x14ac:dyDescent="0.2">
      <c r="B465" s="32"/>
      <c r="C465" s="138" t="s">
        <v>938</v>
      </c>
      <c r="D465" s="138" t="s">
        <v>377</v>
      </c>
      <c r="E465" s="139" t="s">
        <v>1555</v>
      </c>
      <c r="F465" s="140" t="s">
        <v>1556</v>
      </c>
      <c r="G465" s="141" t="s">
        <v>1308</v>
      </c>
      <c r="H465" s="192"/>
      <c r="I465" s="143"/>
      <c r="J465" s="144">
        <f>ROUND(I465*H465,2)</f>
        <v>0</v>
      </c>
      <c r="K465" s="140" t="s">
        <v>381</v>
      </c>
      <c r="L465" s="32"/>
      <c r="M465" s="145" t="s">
        <v>1</v>
      </c>
      <c r="N465" s="146" t="s">
        <v>41</v>
      </c>
      <c r="P465" s="147">
        <f>O465*H465</f>
        <v>0</v>
      </c>
      <c r="Q465" s="147">
        <v>0</v>
      </c>
      <c r="R465" s="147">
        <f>Q465*H465</f>
        <v>0</v>
      </c>
      <c r="S465" s="147">
        <v>0</v>
      </c>
      <c r="T465" s="148">
        <f>S465*H465</f>
        <v>0</v>
      </c>
      <c r="AR465" s="149" t="s">
        <v>491</v>
      </c>
      <c r="AT465" s="149" t="s">
        <v>377</v>
      </c>
      <c r="AU465" s="149" t="s">
        <v>85</v>
      </c>
      <c r="AY465" s="17" t="s">
        <v>375</v>
      </c>
      <c r="BE465" s="150">
        <f>IF(N465="základní",J465,0)</f>
        <v>0</v>
      </c>
      <c r="BF465" s="150">
        <f>IF(N465="snížená",J465,0)</f>
        <v>0</v>
      </c>
      <c r="BG465" s="150">
        <f>IF(N465="zákl. přenesená",J465,0)</f>
        <v>0</v>
      </c>
      <c r="BH465" s="150">
        <f>IF(N465="sníž. přenesená",J465,0)</f>
        <v>0</v>
      </c>
      <c r="BI465" s="150">
        <f>IF(N465="nulová",J465,0)</f>
        <v>0</v>
      </c>
      <c r="BJ465" s="17" t="s">
        <v>83</v>
      </c>
      <c r="BK465" s="150">
        <f>ROUND(I465*H465,2)</f>
        <v>0</v>
      </c>
      <c r="BL465" s="17" t="s">
        <v>491</v>
      </c>
      <c r="BM465" s="149" t="s">
        <v>6733</v>
      </c>
    </row>
    <row r="466" spans="2:65" s="11" customFormat="1" ht="22.9" customHeight="1" x14ac:dyDescent="0.2">
      <c r="B466" s="126"/>
      <c r="D466" s="127" t="s">
        <v>75</v>
      </c>
      <c r="E466" s="136" t="s">
        <v>5475</v>
      </c>
      <c r="F466" s="136" t="s">
        <v>5476</v>
      </c>
      <c r="I466" s="129"/>
      <c r="J466" s="137">
        <f>BK466</f>
        <v>0</v>
      </c>
      <c r="L466" s="126"/>
      <c r="M466" s="131"/>
      <c r="P466" s="132">
        <f>SUM(P467:P477)</f>
        <v>0</v>
      </c>
      <c r="R466" s="132">
        <f>SUM(R467:R477)</f>
        <v>8.3538399999999999E-2</v>
      </c>
      <c r="T466" s="133">
        <f>SUM(T467:T477)</f>
        <v>0.23296816999999997</v>
      </c>
      <c r="AR466" s="127" t="s">
        <v>85</v>
      </c>
      <c r="AT466" s="134" t="s">
        <v>75</v>
      </c>
      <c r="AU466" s="134" t="s">
        <v>83</v>
      </c>
      <c r="AY466" s="127" t="s">
        <v>375</v>
      </c>
      <c r="BK466" s="135">
        <f>SUM(BK467:BK477)</f>
        <v>0</v>
      </c>
    </row>
    <row r="467" spans="2:65" s="1" customFormat="1" ht="33" customHeight="1" x14ac:dyDescent="0.2">
      <c r="B467" s="32"/>
      <c r="C467" s="138" t="s">
        <v>943</v>
      </c>
      <c r="D467" s="138" t="s">
        <v>377</v>
      </c>
      <c r="E467" s="139" t="s">
        <v>6734</v>
      </c>
      <c r="F467" s="140" t="s">
        <v>6735</v>
      </c>
      <c r="G467" s="141" t="s">
        <v>380</v>
      </c>
      <c r="H467" s="142">
        <v>379.72</v>
      </c>
      <c r="I467" s="143"/>
      <c r="J467" s="144">
        <f>ROUND(I467*H467,2)</f>
        <v>0</v>
      </c>
      <c r="K467" s="140" t="s">
        <v>381</v>
      </c>
      <c r="L467" s="32"/>
      <c r="M467" s="145" t="s">
        <v>1</v>
      </c>
      <c r="N467" s="146" t="s">
        <v>41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491</v>
      </c>
      <c r="AT467" s="149" t="s">
        <v>377</v>
      </c>
      <c r="AU467" s="149" t="s">
        <v>85</v>
      </c>
      <c r="AY467" s="17" t="s">
        <v>375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83</v>
      </c>
      <c r="BK467" s="150">
        <f>ROUND(I467*H467,2)</f>
        <v>0</v>
      </c>
      <c r="BL467" s="17" t="s">
        <v>491</v>
      </c>
      <c r="BM467" s="149" t="s">
        <v>6736</v>
      </c>
    </row>
    <row r="468" spans="2:65" s="14" customFormat="1" ht="11.25" x14ac:dyDescent="0.2">
      <c r="B468" s="166"/>
      <c r="D468" s="152" t="s">
        <v>384</v>
      </c>
      <c r="E468" s="167" t="s">
        <v>1</v>
      </c>
      <c r="F468" s="168" t="s">
        <v>6737</v>
      </c>
      <c r="H468" s="167" t="s">
        <v>1</v>
      </c>
      <c r="I468" s="169"/>
      <c r="L468" s="166"/>
      <c r="M468" s="170"/>
      <c r="T468" s="171"/>
      <c r="AT468" s="167" t="s">
        <v>384</v>
      </c>
      <c r="AU468" s="167" t="s">
        <v>85</v>
      </c>
      <c r="AV468" s="14" t="s">
        <v>83</v>
      </c>
      <c r="AW468" s="14" t="s">
        <v>32</v>
      </c>
      <c r="AX468" s="14" t="s">
        <v>76</v>
      </c>
      <c r="AY468" s="167" t="s">
        <v>375</v>
      </c>
    </row>
    <row r="469" spans="2:65" s="12" customFormat="1" ht="11.25" x14ac:dyDescent="0.2">
      <c r="B469" s="151"/>
      <c r="D469" s="152" t="s">
        <v>384</v>
      </c>
      <c r="E469" s="153" t="s">
        <v>1</v>
      </c>
      <c r="F469" s="154" t="s">
        <v>6473</v>
      </c>
      <c r="H469" s="155">
        <v>379.72</v>
      </c>
      <c r="I469" s="156"/>
      <c r="L469" s="151"/>
      <c r="M469" s="157"/>
      <c r="T469" s="158"/>
      <c r="AT469" s="153" t="s">
        <v>384</v>
      </c>
      <c r="AU469" s="153" t="s">
        <v>85</v>
      </c>
      <c r="AV469" s="12" t="s">
        <v>85</v>
      </c>
      <c r="AW469" s="12" t="s">
        <v>32</v>
      </c>
      <c r="AX469" s="12" t="s">
        <v>83</v>
      </c>
      <c r="AY469" s="153" t="s">
        <v>375</v>
      </c>
    </row>
    <row r="470" spans="2:65" s="1" customFormat="1" ht="37.9" customHeight="1" x14ac:dyDescent="0.2">
      <c r="B470" s="32"/>
      <c r="C470" s="179" t="s">
        <v>947</v>
      </c>
      <c r="D470" s="179" t="s">
        <v>657</v>
      </c>
      <c r="E470" s="180" t="s">
        <v>6738</v>
      </c>
      <c r="F470" s="181" t="s">
        <v>6739</v>
      </c>
      <c r="G470" s="182" t="s">
        <v>380</v>
      </c>
      <c r="H470" s="183">
        <v>417.69200000000001</v>
      </c>
      <c r="I470" s="184"/>
      <c r="J470" s="185">
        <f>ROUND(I470*H470,2)</f>
        <v>0</v>
      </c>
      <c r="K470" s="181" t="s">
        <v>381</v>
      </c>
      <c r="L470" s="186"/>
      <c r="M470" s="187" t="s">
        <v>1</v>
      </c>
      <c r="N470" s="188" t="s">
        <v>41</v>
      </c>
      <c r="P470" s="147">
        <f>O470*H470</f>
        <v>0</v>
      </c>
      <c r="Q470" s="147">
        <v>2.0000000000000001E-4</v>
      </c>
      <c r="R470" s="147">
        <f>Q470*H470</f>
        <v>8.3538399999999999E-2</v>
      </c>
      <c r="S470" s="147">
        <v>0</v>
      </c>
      <c r="T470" s="148">
        <f>S470*H470</f>
        <v>0</v>
      </c>
      <c r="AR470" s="149" t="s">
        <v>585</v>
      </c>
      <c r="AT470" s="149" t="s">
        <v>657</v>
      </c>
      <c r="AU470" s="149" t="s">
        <v>85</v>
      </c>
      <c r="AY470" s="17" t="s">
        <v>375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83</v>
      </c>
      <c r="BK470" s="150">
        <f>ROUND(I470*H470,2)</f>
        <v>0</v>
      </c>
      <c r="BL470" s="17" t="s">
        <v>491</v>
      </c>
      <c r="BM470" s="149" t="s">
        <v>6740</v>
      </c>
    </row>
    <row r="471" spans="2:65" s="12" customFormat="1" ht="11.25" x14ac:dyDescent="0.2">
      <c r="B471" s="151"/>
      <c r="D471" s="152" t="s">
        <v>384</v>
      </c>
      <c r="F471" s="154" t="s">
        <v>6741</v>
      </c>
      <c r="H471" s="155">
        <v>417.69200000000001</v>
      </c>
      <c r="I471" s="156"/>
      <c r="L471" s="151"/>
      <c r="M471" s="157"/>
      <c r="T471" s="158"/>
      <c r="AT471" s="153" t="s">
        <v>384</v>
      </c>
      <c r="AU471" s="153" t="s">
        <v>85</v>
      </c>
      <c r="AV471" s="12" t="s">
        <v>85</v>
      </c>
      <c r="AW471" s="12" t="s">
        <v>4</v>
      </c>
      <c r="AX471" s="12" t="s">
        <v>83</v>
      </c>
      <c r="AY471" s="153" t="s">
        <v>375</v>
      </c>
    </row>
    <row r="472" spans="2:65" s="1" customFormat="1" ht="24.2" customHeight="1" x14ac:dyDescent="0.2">
      <c r="B472" s="32"/>
      <c r="C472" s="138" t="s">
        <v>952</v>
      </c>
      <c r="D472" s="138" t="s">
        <v>377</v>
      </c>
      <c r="E472" s="139" t="s">
        <v>6742</v>
      </c>
      <c r="F472" s="140" t="s">
        <v>6743</v>
      </c>
      <c r="G472" s="141" t="s">
        <v>380</v>
      </c>
      <c r="H472" s="142">
        <v>395.90899999999999</v>
      </c>
      <c r="I472" s="143"/>
      <c r="J472" s="144">
        <f>ROUND(I472*H472,2)</f>
        <v>0</v>
      </c>
      <c r="K472" s="140" t="s">
        <v>381</v>
      </c>
      <c r="L472" s="32"/>
      <c r="M472" s="145" t="s">
        <v>1</v>
      </c>
      <c r="N472" s="146" t="s">
        <v>41</v>
      </c>
      <c r="P472" s="147">
        <f>O472*H472</f>
        <v>0</v>
      </c>
      <c r="Q472" s="147">
        <v>0</v>
      </c>
      <c r="R472" s="147">
        <f>Q472*H472</f>
        <v>0</v>
      </c>
      <c r="S472" s="147">
        <v>1.2999999999999999E-4</v>
      </c>
      <c r="T472" s="148">
        <f>S472*H472</f>
        <v>5.1468169999999994E-2</v>
      </c>
      <c r="AR472" s="149" t="s">
        <v>491</v>
      </c>
      <c r="AT472" s="149" t="s">
        <v>377</v>
      </c>
      <c r="AU472" s="149" t="s">
        <v>85</v>
      </c>
      <c r="AY472" s="17" t="s">
        <v>375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83</v>
      </c>
      <c r="BK472" s="150">
        <f>ROUND(I472*H472,2)</f>
        <v>0</v>
      </c>
      <c r="BL472" s="17" t="s">
        <v>491</v>
      </c>
      <c r="BM472" s="149" t="s">
        <v>6744</v>
      </c>
    </row>
    <row r="473" spans="2:65" s="14" customFormat="1" ht="11.25" x14ac:dyDescent="0.2">
      <c r="B473" s="166"/>
      <c r="D473" s="152" t="s">
        <v>384</v>
      </c>
      <c r="E473" s="167" t="s">
        <v>1</v>
      </c>
      <c r="F473" s="168" t="s">
        <v>6717</v>
      </c>
      <c r="H473" s="167" t="s">
        <v>1</v>
      </c>
      <c r="I473" s="169"/>
      <c r="L473" s="166"/>
      <c r="M473" s="170"/>
      <c r="T473" s="171"/>
      <c r="AT473" s="167" t="s">
        <v>384</v>
      </c>
      <c r="AU473" s="167" t="s">
        <v>85</v>
      </c>
      <c r="AV473" s="14" t="s">
        <v>83</v>
      </c>
      <c r="AW473" s="14" t="s">
        <v>32</v>
      </c>
      <c r="AX473" s="14" t="s">
        <v>76</v>
      </c>
      <c r="AY473" s="167" t="s">
        <v>375</v>
      </c>
    </row>
    <row r="474" spans="2:65" s="12" customFormat="1" ht="11.25" x14ac:dyDescent="0.2">
      <c r="B474" s="151"/>
      <c r="D474" s="152" t="s">
        <v>384</v>
      </c>
      <c r="E474" s="153" t="s">
        <v>1</v>
      </c>
      <c r="F474" s="154" t="s">
        <v>6718</v>
      </c>
      <c r="H474" s="155">
        <v>395.90899999999999</v>
      </c>
      <c r="I474" s="156"/>
      <c r="L474" s="151"/>
      <c r="M474" s="157"/>
      <c r="T474" s="158"/>
      <c r="AT474" s="153" t="s">
        <v>384</v>
      </c>
      <c r="AU474" s="153" t="s">
        <v>85</v>
      </c>
      <c r="AV474" s="12" t="s">
        <v>85</v>
      </c>
      <c r="AW474" s="12" t="s">
        <v>32</v>
      </c>
      <c r="AX474" s="12" t="s">
        <v>76</v>
      </c>
      <c r="AY474" s="153" t="s">
        <v>375</v>
      </c>
    </row>
    <row r="475" spans="2:65" s="13" customFormat="1" ht="11.25" x14ac:dyDescent="0.2">
      <c r="B475" s="159"/>
      <c r="D475" s="152" t="s">
        <v>384</v>
      </c>
      <c r="E475" s="160" t="s">
        <v>1</v>
      </c>
      <c r="F475" s="161" t="s">
        <v>387</v>
      </c>
      <c r="H475" s="162">
        <v>395.90899999999999</v>
      </c>
      <c r="I475" s="163"/>
      <c r="L475" s="159"/>
      <c r="M475" s="164"/>
      <c r="T475" s="165"/>
      <c r="AT475" s="160" t="s">
        <v>384</v>
      </c>
      <c r="AU475" s="160" t="s">
        <v>85</v>
      </c>
      <c r="AV475" s="13" t="s">
        <v>382</v>
      </c>
      <c r="AW475" s="13" t="s">
        <v>32</v>
      </c>
      <c r="AX475" s="13" t="s">
        <v>83</v>
      </c>
      <c r="AY475" s="160" t="s">
        <v>375</v>
      </c>
    </row>
    <row r="476" spans="2:65" s="1" customFormat="1" ht="16.5" customHeight="1" x14ac:dyDescent="0.2">
      <c r="B476" s="32"/>
      <c r="C476" s="138" t="s">
        <v>970</v>
      </c>
      <c r="D476" s="138" t="s">
        <v>377</v>
      </c>
      <c r="E476" s="139" t="s">
        <v>6745</v>
      </c>
      <c r="F476" s="140" t="s">
        <v>6746</v>
      </c>
      <c r="G476" s="141" t="s">
        <v>532</v>
      </c>
      <c r="H476" s="142">
        <v>11</v>
      </c>
      <c r="I476" s="143"/>
      <c r="J476" s="144">
        <f>ROUND(I476*H476,2)</f>
        <v>0</v>
      </c>
      <c r="K476" s="140" t="s">
        <v>381</v>
      </c>
      <c r="L476" s="32"/>
      <c r="M476" s="145" t="s">
        <v>1</v>
      </c>
      <c r="N476" s="146" t="s">
        <v>41</v>
      </c>
      <c r="P476" s="147">
        <f>O476*H476</f>
        <v>0</v>
      </c>
      <c r="Q476" s="147">
        <v>0</v>
      </c>
      <c r="R476" s="147">
        <f>Q476*H476</f>
        <v>0</v>
      </c>
      <c r="S476" s="147">
        <v>1.6500000000000001E-2</v>
      </c>
      <c r="T476" s="148">
        <f>S476*H476</f>
        <v>0.18149999999999999</v>
      </c>
      <c r="AR476" s="149" t="s">
        <v>491</v>
      </c>
      <c r="AT476" s="149" t="s">
        <v>377</v>
      </c>
      <c r="AU476" s="149" t="s">
        <v>85</v>
      </c>
      <c r="AY476" s="17" t="s">
        <v>375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83</v>
      </c>
      <c r="BK476" s="150">
        <f>ROUND(I476*H476,2)</f>
        <v>0</v>
      </c>
      <c r="BL476" s="17" t="s">
        <v>491</v>
      </c>
      <c r="BM476" s="149" t="s">
        <v>6747</v>
      </c>
    </row>
    <row r="477" spans="2:65" s="1" customFormat="1" ht="24.2" customHeight="1" x14ac:dyDescent="0.2">
      <c r="B477" s="32"/>
      <c r="C477" s="138" t="s">
        <v>976</v>
      </c>
      <c r="D477" s="138" t="s">
        <v>377</v>
      </c>
      <c r="E477" s="139" t="s">
        <v>5480</v>
      </c>
      <c r="F477" s="140" t="s">
        <v>5481</v>
      </c>
      <c r="G477" s="141" t="s">
        <v>1308</v>
      </c>
      <c r="H477" s="192"/>
      <c r="I477" s="143"/>
      <c r="J477" s="144">
        <f>ROUND(I477*H477,2)</f>
        <v>0</v>
      </c>
      <c r="K477" s="140" t="s">
        <v>381</v>
      </c>
      <c r="L477" s="32"/>
      <c r="M477" s="145" t="s">
        <v>1</v>
      </c>
      <c r="N477" s="146" t="s">
        <v>41</v>
      </c>
      <c r="P477" s="147">
        <f>O477*H477</f>
        <v>0</v>
      </c>
      <c r="Q477" s="147">
        <v>0</v>
      </c>
      <c r="R477" s="147">
        <f>Q477*H477</f>
        <v>0</v>
      </c>
      <c r="S477" s="147">
        <v>0</v>
      </c>
      <c r="T477" s="148">
        <f>S477*H477</f>
        <v>0</v>
      </c>
      <c r="AR477" s="149" t="s">
        <v>491</v>
      </c>
      <c r="AT477" s="149" t="s">
        <v>377</v>
      </c>
      <c r="AU477" s="149" t="s">
        <v>85</v>
      </c>
      <c r="AY477" s="17" t="s">
        <v>375</v>
      </c>
      <c r="BE477" s="150">
        <f>IF(N477="základní",J477,0)</f>
        <v>0</v>
      </c>
      <c r="BF477" s="150">
        <f>IF(N477="snížená",J477,0)</f>
        <v>0</v>
      </c>
      <c r="BG477" s="150">
        <f>IF(N477="zákl. přenesená",J477,0)</f>
        <v>0</v>
      </c>
      <c r="BH477" s="150">
        <f>IF(N477="sníž. přenesená",J477,0)</f>
        <v>0</v>
      </c>
      <c r="BI477" s="150">
        <f>IF(N477="nulová",J477,0)</f>
        <v>0</v>
      </c>
      <c r="BJ477" s="17" t="s">
        <v>83</v>
      </c>
      <c r="BK477" s="150">
        <f>ROUND(I477*H477,2)</f>
        <v>0</v>
      </c>
      <c r="BL477" s="17" t="s">
        <v>491</v>
      </c>
      <c r="BM477" s="149" t="s">
        <v>6748</v>
      </c>
    </row>
    <row r="478" spans="2:65" s="11" customFormat="1" ht="22.9" customHeight="1" x14ac:dyDescent="0.2">
      <c r="B478" s="126"/>
      <c r="D478" s="127" t="s">
        <v>75</v>
      </c>
      <c r="E478" s="136" t="s">
        <v>1558</v>
      </c>
      <c r="F478" s="136" t="s">
        <v>1559</v>
      </c>
      <c r="I478" s="129"/>
      <c r="J478" s="137">
        <f>BK478</f>
        <v>0</v>
      </c>
      <c r="L478" s="126"/>
      <c r="M478" s="131"/>
      <c r="P478" s="132">
        <f>SUM(P479:P506)</f>
        <v>0</v>
      </c>
      <c r="R478" s="132">
        <f>SUM(R479:R506)</f>
        <v>8.3044480000000004E-2</v>
      </c>
      <c r="T478" s="133">
        <f>SUM(T479:T506)</f>
        <v>0</v>
      </c>
      <c r="AR478" s="127" t="s">
        <v>85</v>
      </c>
      <c r="AT478" s="134" t="s">
        <v>75</v>
      </c>
      <c r="AU478" s="134" t="s">
        <v>83</v>
      </c>
      <c r="AY478" s="127" t="s">
        <v>375</v>
      </c>
      <c r="BK478" s="135">
        <f>SUM(BK479:BK506)</f>
        <v>0</v>
      </c>
    </row>
    <row r="479" spans="2:65" s="1" customFormat="1" ht="24.2" customHeight="1" x14ac:dyDescent="0.2">
      <c r="B479" s="32"/>
      <c r="C479" s="138" t="s">
        <v>982</v>
      </c>
      <c r="D479" s="138" t="s">
        <v>377</v>
      </c>
      <c r="E479" s="139" t="s">
        <v>1594</v>
      </c>
      <c r="F479" s="140" t="s">
        <v>1595</v>
      </c>
      <c r="G479" s="141" t="s">
        <v>532</v>
      </c>
      <c r="H479" s="142">
        <v>2</v>
      </c>
      <c r="I479" s="143"/>
      <c r="J479" s="144">
        <f>ROUND(I479*H479,2)</f>
        <v>0</v>
      </c>
      <c r="K479" s="140" t="s">
        <v>381</v>
      </c>
      <c r="L479" s="32"/>
      <c r="M479" s="145" t="s">
        <v>1</v>
      </c>
      <c r="N479" s="146" t="s">
        <v>41</v>
      </c>
      <c r="P479" s="147">
        <f>O479*H479</f>
        <v>0</v>
      </c>
      <c r="Q479" s="147">
        <v>0</v>
      </c>
      <c r="R479" s="147">
        <f>Q479*H479</f>
        <v>0</v>
      </c>
      <c r="S479" s="147">
        <v>0</v>
      </c>
      <c r="T479" s="148">
        <f>S479*H479</f>
        <v>0</v>
      </c>
      <c r="AR479" s="149" t="s">
        <v>491</v>
      </c>
      <c r="AT479" s="149" t="s">
        <v>377</v>
      </c>
      <c r="AU479" s="149" t="s">
        <v>85</v>
      </c>
      <c r="AY479" s="17" t="s">
        <v>375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7" t="s">
        <v>83</v>
      </c>
      <c r="BK479" s="150">
        <f>ROUND(I479*H479,2)</f>
        <v>0</v>
      </c>
      <c r="BL479" s="17" t="s">
        <v>491</v>
      </c>
      <c r="BM479" s="149" t="s">
        <v>6749</v>
      </c>
    </row>
    <row r="480" spans="2:65" s="14" customFormat="1" ht="11.25" x14ac:dyDescent="0.2">
      <c r="B480" s="166"/>
      <c r="D480" s="152" t="s">
        <v>384</v>
      </c>
      <c r="E480" s="167" t="s">
        <v>1</v>
      </c>
      <c r="F480" s="168" t="s">
        <v>5486</v>
      </c>
      <c r="H480" s="167" t="s">
        <v>1</v>
      </c>
      <c r="I480" s="169"/>
      <c r="L480" s="166"/>
      <c r="M480" s="170"/>
      <c r="T480" s="171"/>
      <c r="AT480" s="167" t="s">
        <v>384</v>
      </c>
      <c r="AU480" s="167" t="s">
        <v>85</v>
      </c>
      <c r="AV480" s="14" t="s">
        <v>83</v>
      </c>
      <c r="AW480" s="14" t="s">
        <v>32</v>
      </c>
      <c r="AX480" s="14" t="s">
        <v>76</v>
      </c>
      <c r="AY480" s="167" t="s">
        <v>375</v>
      </c>
    </row>
    <row r="481" spans="2:65" s="12" customFormat="1" ht="11.25" x14ac:dyDescent="0.2">
      <c r="B481" s="151"/>
      <c r="D481" s="152" t="s">
        <v>384</v>
      </c>
      <c r="E481" s="153" t="s">
        <v>1</v>
      </c>
      <c r="F481" s="154" t="s">
        <v>6750</v>
      </c>
      <c r="H481" s="155">
        <v>1</v>
      </c>
      <c r="I481" s="156"/>
      <c r="L481" s="151"/>
      <c r="M481" s="157"/>
      <c r="T481" s="158"/>
      <c r="AT481" s="153" t="s">
        <v>384</v>
      </c>
      <c r="AU481" s="153" t="s">
        <v>85</v>
      </c>
      <c r="AV481" s="12" t="s">
        <v>85</v>
      </c>
      <c r="AW481" s="12" t="s">
        <v>32</v>
      </c>
      <c r="AX481" s="12" t="s">
        <v>76</v>
      </c>
      <c r="AY481" s="153" t="s">
        <v>375</v>
      </c>
    </row>
    <row r="482" spans="2:65" s="12" customFormat="1" ht="11.25" x14ac:dyDescent="0.2">
      <c r="B482" s="151"/>
      <c r="D482" s="152" t="s">
        <v>384</v>
      </c>
      <c r="E482" s="153" t="s">
        <v>1</v>
      </c>
      <c r="F482" s="154" t="s">
        <v>4065</v>
      </c>
      <c r="H482" s="155">
        <v>1</v>
      </c>
      <c r="I482" s="156"/>
      <c r="L482" s="151"/>
      <c r="M482" s="157"/>
      <c r="T482" s="158"/>
      <c r="AT482" s="153" t="s">
        <v>384</v>
      </c>
      <c r="AU482" s="153" t="s">
        <v>85</v>
      </c>
      <c r="AV482" s="12" t="s">
        <v>85</v>
      </c>
      <c r="AW482" s="12" t="s">
        <v>32</v>
      </c>
      <c r="AX482" s="12" t="s">
        <v>76</v>
      </c>
      <c r="AY482" s="153" t="s">
        <v>375</v>
      </c>
    </row>
    <row r="483" spans="2:65" s="13" customFormat="1" ht="11.25" x14ac:dyDescent="0.2">
      <c r="B483" s="159"/>
      <c r="D483" s="152" t="s">
        <v>384</v>
      </c>
      <c r="E483" s="160" t="s">
        <v>1</v>
      </c>
      <c r="F483" s="161" t="s">
        <v>387</v>
      </c>
      <c r="H483" s="162">
        <v>2</v>
      </c>
      <c r="I483" s="163"/>
      <c r="L483" s="159"/>
      <c r="M483" s="164"/>
      <c r="T483" s="165"/>
      <c r="AT483" s="160" t="s">
        <v>384</v>
      </c>
      <c r="AU483" s="160" t="s">
        <v>85</v>
      </c>
      <c r="AV483" s="13" t="s">
        <v>382</v>
      </c>
      <c r="AW483" s="13" t="s">
        <v>32</v>
      </c>
      <c r="AX483" s="13" t="s">
        <v>83</v>
      </c>
      <c r="AY483" s="160" t="s">
        <v>375</v>
      </c>
    </row>
    <row r="484" spans="2:65" s="1" customFormat="1" ht="24.2" customHeight="1" x14ac:dyDescent="0.2">
      <c r="B484" s="32"/>
      <c r="C484" s="179" t="s">
        <v>987</v>
      </c>
      <c r="D484" s="179" t="s">
        <v>657</v>
      </c>
      <c r="E484" s="180" t="s">
        <v>6751</v>
      </c>
      <c r="F484" s="181" t="s">
        <v>6752</v>
      </c>
      <c r="G484" s="182" t="s">
        <v>631</v>
      </c>
      <c r="H484" s="183">
        <v>1</v>
      </c>
      <c r="I484" s="184"/>
      <c r="J484" s="185">
        <f>ROUND(I484*H484,2)</f>
        <v>0</v>
      </c>
      <c r="K484" s="181" t="s">
        <v>1</v>
      </c>
      <c r="L484" s="186"/>
      <c r="M484" s="187" t="s">
        <v>1</v>
      </c>
      <c r="N484" s="188" t="s">
        <v>41</v>
      </c>
      <c r="P484" s="147">
        <f>O484*H484</f>
        <v>0</v>
      </c>
      <c r="Q484" s="147">
        <v>0</v>
      </c>
      <c r="R484" s="147">
        <f>Q484*H484</f>
        <v>0</v>
      </c>
      <c r="S484" s="147">
        <v>0</v>
      </c>
      <c r="T484" s="148">
        <f>S484*H484</f>
        <v>0</v>
      </c>
      <c r="AR484" s="149" t="s">
        <v>585</v>
      </c>
      <c r="AT484" s="149" t="s">
        <v>657</v>
      </c>
      <c r="AU484" s="149" t="s">
        <v>85</v>
      </c>
      <c r="AY484" s="17" t="s">
        <v>375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83</v>
      </c>
      <c r="BK484" s="150">
        <f>ROUND(I484*H484,2)</f>
        <v>0</v>
      </c>
      <c r="BL484" s="17" t="s">
        <v>491</v>
      </c>
      <c r="BM484" s="149" t="s">
        <v>6753</v>
      </c>
    </row>
    <row r="485" spans="2:65" s="1" customFormat="1" ht="19.5" x14ac:dyDescent="0.2">
      <c r="B485" s="32"/>
      <c r="D485" s="152" t="s">
        <v>1139</v>
      </c>
      <c r="F485" s="189" t="s">
        <v>5499</v>
      </c>
      <c r="I485" s="190"/>
      <c r="L485" s="32"/>
      <c r="M485" s="191"/>
      <c r="T485" s="56"/>
      <c r="AT485" s="17" t="s">
        <v>1139</v>
      </c>
      <c r="AU485" s="17" t="s">
        <v>85</v>
      </c>
    </row>
    <row r="486" spans="2:65" s="12" customFormat="1" ht="11.25" x14ac:dyDescent="0.2">
      <c r="B486" s="151"/>
      <c r="D486" s="152" t="s">
        <v>384</v>
      </c>
      <c r="E486" s="153" t="s">
        <v>1</v>
      </c>
      <c r="F486" s="154" t="s">
        <v>6754</v>
      </c>
      <c r="H486" s="155">
        <v>1</v>
      </c>
      <c r="I486" s="156"/>
      <c r="L486" s="151"/>
      <c r="M486" s="157"/>
      <c r="T486" s="158"/>
      <c r="AT486" s="153" t="s">
        <v>384</v>
      </c>
      <c r="AU486" s="153" t="s">
        <v>85</v>
      </c>
      <c r="AV486" s="12" t="s">
        <v>85</v>
      </c>
      <c r="AW486" s="12" t="s">
        <v>32</v>
      </c>
      <c r="AX486" s="12" t="s">
        <v>83</v>
      </c>
      <c r="AY486" s="153" t="s">
        <v>375</v>
      </c>
    </row>
    <row r="487" spans="2:65" s="1" customFormat="1" ht="24.2" customHeight="1" x14ac:dyDescent="0.2">
      <c r="B487" s="32"/>
      <c r="C487" s="179" t="s">
        <v>992</v>
      </c>
      <c r="D487" s="179" t="s">
        <v>657</v>
      </c>
      <c r="E487" s="180" t="s">
        <v>1608</v>
      </c>
      <c r="F487" s="181" t="s">
        <v>1609</v>
      </c>
      <c r="G487" s="182" t="s">
        <v>631</v>
      </c>
      <c r="H487" s="183">
        <v>1</v>
      </c>
      <c r="I487" s="184"/>
      <c r="J487" s="185">
        <f>ROUND(I487*H487,2)</f>
        <v>0</v>
      </c>
      <c r="K487" s="181" t="s">
        <v>1</v>
      </c>
      <c r="L487" s="186"/>
      <c r="M487" s="187" t="s">
        <v>1</v>
      </c>
      <c r="N487" s="188" t="s">
        <v>41</v>
      </c>
      <c r="P487" s="147">
        <f>O487*H487</f>
        <v>0</v>
      </c>
      <c r="Q487" s="147">
        <v>0</v>
      </c>
      <c r="R487" s="147">
        <f>Q487*H487</f>
        <v>0</v>
      </c>
      <c r="S487" s="147">
        <v>0</v>
      </c>
      <c r="T487" s="148">
        <f>S487*H487</f>
        <v>0</v>
      </c>
      <c r="AR487" s="149" t="s">
        <v>585</v>
      </c>
      <c r="AT487" s="149" t="s">
        <v>657</v>
      </c>
      <c r="AU487" s="149" t="s">
        <v>85</v>
      </c>
      <c r="AY487" s="17" t="s">
        <v>375</v>
      </c>
      <c r="BE487" s="150">
        <f>IF(N487="základní",J487,0)</f>
        <v>0</v>
      </c>
      <c r="BF487" s="150">
        <f>IF(N487="snížená",J487,0)</f>
        <v>0</v>
      </c>
      <c r="BG487" s="150">
        <f>IF(N487="zákl. přenesená",J487,0)</f>
        <v>0</v>
      </c>
      <c r="BH487" s="150">
        <f>IF(N487="sníž. přenesená",J487,0)</f>
        <v>0</v>
      </c>
      <c r="BI487" s="150">
        <f>IF(N487="nulová",J487,0)</f>
        <v>0</v>
      </c>
      <c r="BJ487" s="17" t="s">
        <v>83</v>
      </c>
      <c r="BK487" s="150">
        <f>ROUND(I487*H487,2)</f>
        <v>0</v>
      </c>
      <c r="BL487" s="17" t="s">
        <v>491</v>
      </c>
      <c r="BM487" s="149" t="s">
        <v>6755</v>
      </c>
    </row>
    <row r="488" spans="2:65" s="12" customFormat="1" ht="11.25" x14ac:dyDescent="0.2">
      <c r="B488" s="151"/>
      <c r="D488" s="152" t="s">
        <v>384</v>
      </c>
      <c r="E488" s="153" t="s">
        <v>1</v>
      </c>
      <c r="F488" s="154" t="s">
        <v>6756</v>
      </c>
      <c r="H488" s="155">
        <v>1</v>
      </c>
      <c r="I488" s="156"/>
      <c r="L488" s="151"/>
      <c r="M488" s="157"/>
      <c r="T488" s="158"/>
      <c r="AT488" s="153" t="s">
        <v>384</v>
      </c>
      <c r="AU488" s="153" t="s">
        <v>85</v>
      </c>
      <c r="AV488" s="12" t="s">
        <v>85</v>
      </c>
      <c r="AW488" s="12" t="s">
        <v>32</v>
      </c>
      <c r="AX488" s="12" t="s">
        <v>83</v>
      </c>
      <c r="AY488" s="153" t="s">
        <v>375</v>
      </c>
    </row>
    <row r="489" spans="2:65" s="1" customFormat="1" ht="24.2" customHeight="1" x14ac:dyDescent="0.2">
      <c r="B489" s="32"/>
      <c r="C489" s="138" t="s">
        <v>997</v>
      </c>
      <c r="D489" s="138" t="s">
        <v>377</v>
      </c>
      <c r="E489" s="139" t="s">
        <v>5521</v>
      </c>
      <c r="F489" s="140" t="s">
        <v>5522</v>
      </c>
      <c r="G489" s="141" t="s">
        <v>532</v>
      </c>
      <c r="H489" s="142">
        <v>2</v>
      </c>
      <c r="I489" s="143"/>
      <c r="J489" s="144">
        <f>ROUND(I489*H489,2)</f>
        <v>0</v>
      </c>
      <c r="K489" s="140" t="s">
        <v>381</v>
      </c>
      <c r="L489" s="32"/>
      <c r="M489" s="145" t="s">
        <v>1</v>
      </c>
      <c r="N489" s="146" t="s">
        <v>41</v>
      </c>
      <c r="P489" s="147">
        <f>O489*H489</f>
        <v>0</v>
      </c>
      <c r="Q489" s="147">
        <v>0</v>
      </c>
      <c r="R489" s="147">
        <f>Q489*H489</f>
        <v>0</v>
      </c>
      <c r="S489" s="147">
        <v>0</v>
      </c>
      <c r="T489" s="148">
        <f>S489*H489</f>
        <v>0</v>
      </c>
      <c r="AR489" s="149" t="s">
        <v>491</v>
      </c>
      <c r="AT489" s="149" t="s">
        <v>377</v>
      </c>
      <c r="AU489" s="149" t="s">
        <v>85</v>
      </c>
      <c r="AY489" s="17" t="s">
        <v>375</v>
      </c>
      <c r="BE489" s="150">
        <f>IF(N489="základní",J489,0)</f>
        <v>0</v>
      </c>
      <c r="BF489" s="150">
        <f>IF(N489="snížená",J489,0)</f>
        <v>0</v>
      </c>
      <c r="BG489" s="150">
        <f>IF(N489="zákl. přenesená",J489,0)</f>
        <v>0</v>
      </c>
      <c r="BH489" s="150">
        <f>IF(N489="sníž. přenesená",J489,0)</f>
        <v>0</v>
      </c>
      <c r="BI489" s="150">
        <f>IF(N489="nulová",J489,0)</f>
        <v>0</v>
      </c>
      <c r="BJ489" s="17" t="s">
        <v>83</v>
      </c>
      <c r="BK489" s="150">
        <f>ROUND(I489*H489,2)</f>
        <v>0</v>
      </c>
      <c r="BL489" s="17" t="s">
        <v>491</v>
      </c>
      <c r="BM489" s="149" t="s">
        <v>6757</v>
      </c>
    </row>
    <row r="490" spans="2:65" s="12" customFormat="1" ht="11.25" x14ac:dyDescent="0.2">
      <c r="B490" s="151"/>
      <c r="D490" s="152" t="s">
        <v>384</v>
      </c>
      <c r="E490" s="153" t="s">
        <v>1</v>
      </c>
      <c r="F490" s="154" t="s">
        <v>6758</v>
      </c>
      <c r="H490" s="155">
        <v>2</v>
      </c>
      <c r="I490" s="156"/>
      <c r="L490" s="151"/>
      <c r="M490" s="157"/>
      <c r="T490" s="158"/>
      <c r="AT490" s="153" t="s">
        <v>384</v>
      </c>
      <c r="AU490" s="153" t="s">
        <v>85</v>
      </c>
      <c r="AV490" s="12" t="s">
        <v>85</v>
      </c>
      <c r="AW490" s="12" t="s">
        <v>32</v>
      </c>
      <c r="AX490" s="12" t="s">
        <v>76</v>
      </c>
      <c r="AY490" s="153" t="s">
        <v>375</v>
      </c>
    </row>
    <row r="491" spans="2:65" s="13" customFormat="1" ht="11.25" x14ac:dyDescent="0.2">
      <c r="B491" s="159"/>
      <c r="D491" s="152" t="s">
        <v>384</v>
      </c>
      <c r="E491" s="160" t="s">
        <v>1</v>
      </c>
      <c r="F491" s="161" t="s">
        <v>387</v>
      </c>
      <c r="H491" s="162">
        <v>2</v>
      </c>
      <c r="I491" s="163"/>
      <c r="L491" s="159"/>
      <c r="M491" s="164"/>
      <c r="T491" s="165"/>
      <c r="AT491" s="160" t="s">
        <v>384</v>
      </c>
      <c r="AU491" s="160" t="s">
        <v>85</v>
      </c>
      <c r="AV491" s="13" t="s">
        <v>382</v>
      </c>
      <c r="AW491" s="13" t="s">
        <v>32</v>
      </c>
      <c r="AX491" s="13" t="s">
        <v>83</v>
      </c>
      <c r="AY491" s="160" t="s">
        <v>375</v>
      </c>
    </row>
    <row r="492" spans="2:65" s="1" customFormat="1" ht="24.2" customHeight="1" x14ac:dyDescent="0.2">
      <c r="B492" s="32"/>
      <c r="C492" s="179" t="s">
        <v>1005</v>
      </c>
      <c r="D492" s="179" t="s">
        <v>657</v>
      </c>
      <c r="E492" s="180" t="s">
        <v>6759</v>
      </c>
      <c r="F492" s="181" t="s">
        <v>6760</v>
      </c>
      <c r="G492" s="182" t="s">
        <v>631</v>
      </c>
      <c r="H492" s="183">
        <v>2</v>
      </c>
      <c r="I492" s="184"/>
      <c r="J492" s="185">
        <f>ROUND(I492*H492,2)</f>
        <v>0</v>
      </c>
      <c r="K492" s="181" t="s">
        <v>1</v>
      </c>
      <c r="L492" s="186"/>
      <c r="M492" s="187" t="s">
        <v>1</v>
      </c>
      <c r="N492" s="188" t="s">
        <v>41</v>
      </c>
      <c r="P492" s="147">
        <f>O492*H492</f>
        <v>0</v>
      </c>
      <c r="Q492" s="147">
        <v>0</v>
      </c>
      <c r="R492" s="147">
        <f>Q492*H492</f>
        <v>0</v>
      </c>
      <c r="S492" s="147">
        <v>0</v>
      </c>
      <c r="T492" s="148">
        <f>S492*H492</f>
        <v>0</v>
      </c>
      <c r="AR492" s="149" t="s">
        <v>585</v>
      </c>
      <c r="AT492" s="149" t="s">
        <v>657</v>
      </c>
      <c r="AU492" s="149" t="s">
        <v>85</v>
      </c>
      <c r="AY492" s="17" t="s">
        <v>375</v>
      </c>
      <c r="BE492" s="150">
        <f>IF(N492="základní",J492,0)</f>
        <v>0</v>
      </c>
      <c r="BF492" s="150">
        <f>IF(N492="snížená",J492,0)</f>
        <v>0</v>
      </c>
      <c r="BG492" s="150">
        <f>IF(N492="zákl. přenesená",J492,0)</f>
        <v>0</v>
      </c>
      <c r="BH492" s="150">
        <f>IF(N492="sníž. přenesená",J492,0)</f>
        <v>0</v>
      </c>
      <c r="BI492" s="150">
        <f>IF(N492="nulová",J492,0)</f>
        <v>0</v>
      </c>
      <c r="BJ492" s="17" t="s">
        <v>83</v>
      </c>
      <c r="BK492" s="150">
        <f>ROUND(I492*H492,2)</f>
        <v>0</v>
      </c>
      <c r="BL492" s="17" t="s">
        <v>491</v>
      </c>
      <c r="BM492" s="149" t="s">
        <v>6761</v>
      </c>
    </row>
    <row r="493" spans="2:65" s="1" customFormat="1" ht="19.5" x14ac:dyDescent="0.2">
      <c r="B493" s="32"/>
      <c r="D493" s="152" t="s">
        <v>1139</v>
      </c>
      <c r="F493" s="189" t="s">
        <v>5499</v>
      </c>
      <c r="I493" s="190"/>
      <c r="L493" s="32"/>
      <c r="M493" s="191"/>
      <c r="T493" s="56"/>
      <c r="AT493" s="17" t="s">
        <v>1139</v>
      </c>
      <c r="AU493" s="17" t="s">
        <v>85</v>
      </c>
    </row>
    <row r="494" spans="2:65" s="12" customFormat="1" ht="11.25" x14ac:dyDescent="0.2">
      <c r="B494" s="151"/>
      <c r="D494" s="152" t="s">
        <v>384</v>
      </c>
      <c r="E494" s="153" t="s">
        <v>1</v>
      </c>
      <c r="F494" s="154" t="s">
        <v>6762</v>
      </c>
      <c r="H494" s="155">
        <v>1</v>
      </c>
      <c r="I494" s="156"/>
      <c r="L494" s="151"/>
      <c r="M494" s="157"/>
      <c r="T494" s="158"/>
      <c r="AT494" s="153" t="s">
        <v>384</v>
      </c>
      <c r="AU494" s="153" t="s">
        <v>85</v>
      </c>
      <c r="AV494" s="12" t="s">
        <v>85</v>
      </c>
      <c r="AW494" s="12" t="s">
        <v>32</v>
      </c>
      <c r="AX494" s="12" t="s">
        <v>76</v>
      </c>
      <c r="AY494" s="153" t="s">
        <v>375</v>
      </c>
    </row>
    <row r="495" spans="2:65" s="12" customFormat="1" ht="11.25" x14ac:dyDescent="0.2">
      <c r="B495" s="151"/>
      <c r="D495" s="152" t="s">
        <v>384</v>
      </c>
      <c r="E495" s="153" t="s">
        <v>1</v>
      </c>
      <c r="F495" s="154" t="s">
        <v>6763</v>
      </c>
      <c r="H495" s="155">
        <v>1</v>
      </c>
      <c r="I495" s="156"/>
      <c r="L495" s="151"/>
      <c r="M495" s="157"/>
      <c r="T495" s="158"/>
      <c r="AT495" s="153" t="s">
        <v>384</v>
      </c>
      <c r="AU495" s="153" t="s">
        <v>85</v>
      </c>
      <c r="AV495" s="12" t="s">
        <v>85</v>
      </c>
      <c r="AW495" s="12" t="s">
        <v>32</v>
      </c>
      <c r="AX495" s="12" t="s">
        <v>76</v>
      </c>
      <c r="AY495" s="153" t="s">
        <v>375</v>
      </c>
    </row>
    <row r="496" spans="2:65" s="13" customFormat="1" ht="11.25" x14ac:dyDescent="0.2">
      <c r="B496" s="159"/>
      <c r="D496" s="152" t="s">
        <v>384</v>
      </c>
      <c r="E496" s="160" t="s">
        <v>1</v>
      </c>
      <c r="F496" s="161" t="s">
        <v>387</v>
      </c>
      <c r="H496" s="162">
        <v>2</v>
      </c>
      <c r="I496" s="163"/>
      <c r="L496" s="159"/>
      <c r="M496" s="164"/>
      <c r="T496" s="165"/>
      <c r="AT496" s="160" t="s">
        <v>384</v>
      </c>
      <c r="AU496" s="160" t="s">
        <v>85</v>
      </c>
      <c r="AV496" s="13" t="s">
        <v>382</v>
      </c>
      <c r="AW496" s="13" t="s">
        <v>32</v>
      </c>
      <c r="AX496" s="13" t="s">
        <v>83</v>
      </c>
      <c r="AY496" s="160" t="s">
        <v>375</v>
      </c>
    </row>
    <row r="497" spans="2:65" s="1" customFormat="1" ht="24.2" customHeight="1" x14ac:dyDescent="0.2">
      <c r="B497" s="32"/>
      <c r="C497" s="138" t="s">
        <v>1012</v>
      </c>
      <c r="D497" s="138" t="s">
        <v>377</v>
      </c>
      <c r="E497" s="139" t="s">
        <v>5541</v>
      </c>
      <c r="F497" s="140" t="s">
        <v>5542</v>
      </c>
      <c r="G497" s="141" t="s">
        <v>532</v>
      </c>
      <c r="H497" s="142">
        <v>2</v>
      </c>
      <c r="I497" s="143"/>
      <c r="J497" s="144">
        <f>ROUND(I497*H497,2)</f>
        <v>0</v>
      </c>
      <c r="K497" s="140" t="s">
        <v>381</v>
      </c>
      <c r="L497" s="32"/>
      <c r="M497" s="145" t="s">
        <v>1</v>
      </c>
      <c r="N497" s="146" t="s">
        <v>41</v>
      </c>
      <c r="P497" s="147">
        <f>O497*H497</f>
        <v>0</v>
      </c>
      <c r="Q497" s="147">
        <v>9.2000000000000003E-4</v>
      </c>
      <c r="R497" s="147">
        <f>Q497*H497</f>
        <v>1.8400000000000001E-3</v>
      </c>
      <c r="S497" s="147">
        <v>0</v>
      </c>
      <c r="T497" s="148">
        <f>S497*H497</f>
        <v>0</v>
      </c>
      <c r="AR497" s="149" t="s">
        <v>491</v>
      </c>
      <c r="AT497" s="149" t="s">
        <v>377</v>
      </c>
      <c r="AU497" s="149" t="s">
        <v>85</v>
      </c>
      <c r="AY497" s="17" t="s">
        <v>375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83</v>
      </c>
      <c r="BK497" s="150">
        <f>ROUND(I497*H497,2)</f>
        <v>0</v>
      </c>
      <c r="BL497" s="17" t="s">
        <v>491</v>
      </c>
      <c r="BM497" s="149" t="s">
        <v>6764</v>
      </c>
    </row>
    <row r="498" spans="2:65" s="12" customFormat="1" ht="11.25" x14ac:dyDescent="0.2">
      <c r="B498" s="151"/>
      <c r="D498" s="152" t="s">
        <v>384</v>
      </c>
      <c r="E498" s="153" t="s">
        <v>1</v>
      </c>
      <c r="F498" s="154" t="s">
        <v>6765</v>
      </c>
      <c r="H498" s="155">
        <v>1</v>
      </c>
      <c r="I498" s="156"/>
      <c r="L498" s="151"/>
      <c r="M498" s="157"/>
      <c r="T498" s="158"/>
      <c r="AT498" s="153" t="s">
        <v>384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375</v>
      </c>
    </row>
    <row r="499" spans="2:65" s="12" customFormat="1" ht="11.25" x14ac:dyDescent="0.2">
      <c r="B499" s="151"/>
      <c r="D499" s="152" t="s">
        <v>384</v>
      </c>
      <c r="E499" s="153" t="s">
        <v>1</v>
      </c>
      <c r="F499" s="154" t="s">
        <v>6766</v>
      </c>
      <c r="H499" s="155">
        <v>1</v>
      </c>
      <c r="I499" s="156"/>
      <c r="L499" s="151"/>
      <c r="M499" s="157"/>
      <c r="T499" s="158"/>
      <c r="AT499" s="153" t="s">
        <v>384</v>
      </c>
      <c r="AU499" s="153" t="s">
        <v>85</v>
      </c>
      <c r="AV499" s="12" t="s">
        <v>85</v>
      </c>
      <c r="AW499" s="12" t="s">
        <v>32</v>
      </c>
      <c r="AX499" s="12" t="s">
        <v>76</v>
      </c>
      <c r="AY499" s="153" t="s">
        <v>375</v>
      </c>
    </row>
    <row r="500" spans="2:65" s="13" customFormat="1" ht="11.25" x14ac:dyDescent="0.2">
      <c r="B500" s="159"/>
      <c r="D500" s="152" t="s">
        <v>384</v>
      </c>
      <c r="E500" s="160" t="s">
        <v>1</v>
      </c>
      <c r="F500" s="161" t="s">
        <v>387</v>
      </c>
      <c r="H500" s="162">
        <v>2</v>
      </c>
      <c r="I500" s="163"/>
      <c r="L500" s="159"/>
      <c r="M500" s="164"/>
      <c r="T500" s="165"/>
      <c r="AT500" s="160" t="s">
        <v>384</v>
      </c>
      <c r="AU500" s="160" t="s">
        <v>85</v>
      </c>
      <c r="AV500" s="13" t="s">
        <v>382</v>
      </c>
      <c r="AW500" s="13" t="s">
        <v>32</v>
      </c>
      <c r="AX500" s="13" t="s">
        <v>83</v>
      </c>
      <c r="AY500" s="160" t="s">
        <v>375</v>
      </c>
    </row>
    <row r="501" spans="2:65" s="1" customFormat="1" ht="24.2" customHeight="1" x14ac:dyDescent="0.2">
      <c r="B501" s="32"/>
      <c r="C501" s="179" t="s">
        <v>1025</v>
      </c>
      <c r="D501" s="179" t="s">
        <v>657</v>
      </c>
      <c r="E501" s="180" t="s">
        <v>5549</v>
      </c>
      <c r="F501" s="181" t="s">
        <v>5550</v>
      </c>
      <c r="G501" s="182" t="s">
        <v>380</v>
      </c>
      <c r="H501" s="183">
        <v>3.1920000000000002</v>
      </c>
      <c r="I501" s="184"/>
      <c r="J501" s="185">
        <f>ROUND(I501*H501,2)</f>
        <v>0</v>
      </c>
      <c r="K501" s="181" t="s">
        <v>381</v>
      </c>
      <c r="L501" s="186"/>
      <c r="M501" s="187" t="s">
        <v>1</v>
      </c>
      <c r="N501" s="188" t="s">
        <v>41</v>
      </c>
      <c r="P501" s="147">
        <f>O501*H501</f>
        <v>0</v>
      </c>
      <c r="Q501" s="147">
        <v>2.5440000000000001E-2</v>
      </c>
      <c r="R501" s="147">
        <f>Q501*H501</f>
        <v>8.1204480000000009E-2</v>
      </c>
      <c r="S501" s="147">
        <v>0</v>
      </c>
      <c r="T501" s="148">
        <f>S501*H501</f>
        <v>0</v>
      </c>
      <c r="AR501" s="149" t="s">
        <v>585</v>
      </c>
      <c r="AT501" s="149" t="s">
        <v>657</v>
      </c>
      <c r="AU501" s="149" t="s">
        <v>85</v>
      </c>
      <c r="AY501" s="17" t="s">
        <v>375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491</v>
      </c>
      <c r="BM501" s="149" t="s">
        <v>6767</v>
      </c>
    </row>
    <row r="502" spans="2:65" s="1" customFormat="1" ht="19.5" x14ac:dyDescent="0.2">
      <c r="B502" s="32"/>
      <c r="D502" s="152" t="s">
        <v>1139</v>
      </c>
      <c r="F502" s="189" t="s">
        <v>5552</v>
      </c>
      <c r="I502" s="190"/>
      <c r="L502" s="32"/>
      <c r="M502" s="191"/>
      <c r="T502" s="56"/>
      <c r="AT502" s="17" t="s">
        <v>1139</v>
      </c>
      <c r="AU502" s="17" t="s">
        <v>85</v>
      </c>
    </row>
    <row r="503" spans="2:65" s="12" customFormat="1" ht="11.25" x14ac:dyDescent="0.2">
      <c r="B503" s="151"/>
      <c r="D503" s="152" t="s">
        <v>384</v>
      </c>
      <c r="E503" s="153" t="s">
        <v>1</v>
      </c>
      <c r="F503" s="154" t="s">
        <v>6768</v>
      </c>
      <c r="H503" s="155">
        <v>2.0840000000000001</v>
      </c>
      <c r="I503" s="156"/>
      <c r="L503" s="151"/>
      <c r="M503" s="157"/>
      <c r="T503" s="158"/>
      <c r="AT503" s="153" t="s">
        <v>384</v>
      </c>
      <c r="AU503" s="153" t="s">
        <v>85</v>
      </c>
      <c r="AV503" s="12" t="s">
        <v>85</v>
      </c>
      <c r="AW503" s="12" t="s">
        <v>32</v>
      </c>
      <c r="AX503" s="12" t="s">
        <v>76</v>
      </c>
      <c r="AY503" s="153" t="s">
        <v>375</v>
      </c>
    </row>
    <row r="504" spans="2:65" s="12" customFormat="1" ht="11.25" x14ac:dyDescent="0.2">
      <c r="B504" s="151"/>
      <c r="D504" s="152" t="s">
        <v>384</v>
      </c>
      <c r="E504" s="153" t="s">
        <v>1</v>
      </c>
      <c r="F504" s="154" t="s">
        <v>6769</v>
      </c>
      <c r="H504" s="155">
        <v>1.1080000000000001</v>
      </c>
      <c r="I504" s="156"/>
      <c r="L504" s="151"/>
      <c r="M504" s="157"/>
      <c r="T504" s="158"/>
      <c r="AT504" s="153" t="s">
        <v>384</v>
      </c>
      <c r="AU504" s="153" t="s">
        <v>85</v>
      </c>
      <c r="AV504" s="12" t="s">
        <v>85</v>
      </c>
      <c r="AW504" s="12" t="s">
        <v>32</v>
      </c>
      <c r="AX504" s="12" t="s">
        <v>76</v>
      </c>
      <c r="AY504" s="153" t="s">
        <v>375</v>
      </c>
    </row>
    <row r="505" spans="2:65" s="13" customFormat="1" ht="11.25" x14ac:dyDescent="0.2">
      <c r="B505" s="159"/>
      <c r="D505" s="152" t="s">
        <v>384</v>
      </c>
      <c r="E505" s="160" t="s">
        <v>1</v>
      </c>
      <c r="F505" s="161" t="s">
        <v>387</v>
      </c>
      <c r="H505" s="162">
        <v>3.1920000000000002</v>
      </c>
      <c r="I505" s="163"/>
      <c r="L505" s="159"/>
      <c r="M505" s="164"/>
      <c r="T505" s="165"/>
      <c r="AT505" s="160" t="s">
        <v>384</v>
      </c>
      <c r="AU505" s="160" t="s">
        <v>85</v>
      </c>
      <c r="AV505" s="13" t="s">
        <v>382</v>
      </c>
      <c r="AW505" s="13" t="s">
        <v>32</v>
      </c>
      <c r="AX505" s="13" t="s">
        <v>83</v>
      </c>
      <c r="AY505" s="160" t="s">
        <v>375</v>
      </c>
    </row>
    <row r="506" spans="2:65" s="1" customFormat="1" ht="24.2" customHeight="1" x14ac:dyDescent="0.2">
      <c r="B506" s="32"/>
      <c r="C506" s="138" t="s">
        <v>1038</v>
      </c>
      <c r="D506" s="138" t="s">
        <v>377</v>
      </c>
      <c r="E506" s="139" t="s">
        <v>1729</v>
      </c>
      <c r="F506" s="140" t="s">
        <v>1730</v>
      </c>
      <c r="G506" s="141" t="s">
        <v>1308</v>
      </c>
      <c r="H506" s="192"/>
      <c r="I506" s="143"/>
      <c r="J506" s="144">
        <f>ROUND(I506*H506,2)</f>
        <v>0</v>
      </c>
      <c r="K506" s="140" t="s">
        <v>381</v>
      </c>
      <c r="L506" s="32"/>
      <c r="M506" s="145" t="s">
        <v>1</v>
      </c>
      <c r="N506" s="146" t="s">
        <v>41</v>
      </c>
      <c r="P506" s="147">
        <f>O506*H506</f>
        <v>0</v>
      </c>
      <c r="Q506" s="147">
        <v>0</v>
      </c>
      <c r="R506" s="147">
        <f>Q506*H506</f>
        <v>0</v>
      </c>
      <c r="S506" s="147">
        <v>0</v>
      </c>
      <c r="T506" s="148">
        <f>S506*H506</f>
        <v>0</v>
      </c>
      <c r="AR506" s="149" t="s">
        <v>491</v>
      </c>
      <c r="AT506" s="149" t="s">
        <v>377</v>
      </c>
      <c r="AU506" s="149" t="s">
        <v>85</v>
      </c>
      <c r="AY506" s="17" t="s">
        <v>375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83</v>
      </c>
      <c r="BK506" s="150">
        <f>ROUND(I506*H506,2)</f>
        <v>0</v>
      </c>
      <c r="BL506" s="17" t="s">
        <v>491</v>
      </c>
      <c r="BM506" s="149" t="s">
        <v>6770</v>
      </c>
    </row>
    <row r="507" spans="2:65" s="11" customFormat="1" ht="22.9" customHeight="1" x14ac:dyDescent="0.2">
      <c r="B507" s="126"/>
      <c r="D507" s="127" t="s">
        <v>75</v>
      </c>
      <c r="E507" s="136" t="s">
        <v>1732</v>
      </c>
      <c r="F507" s="136" t="s">
        <v>1733</v>
      </c>
      <c r="I507" s="129"/>
      <c r="J507" s="137">
        <f>BK507</f>
        <v>0</v>
      </c>
      <c r="L507" s="126"/>
      <c r="M507" s="131"/>
      <c r="P507" s="132">
        <f>SUM(P508:P509)</f>
        <v>0</v>
      </c>
      <c r="R507" s="132">
        <f>SUM(R508:R509)</f>
        <v>0</v>
      </c>
      <c r="T507" s="133">
        <f>SUM(T508:T509)</f>
        <v>0</v>
      </c>
      <c r="AR507" s="127" t="s">
        <v>85</v>
      </c>
      <c r="AT507" s="134" t="s">
        <v>75</v>
      </c>
      <c r="AU507" s="134" t="s">
        <v>83</v>
      </c>
      <c r="AY507" s="127" t="s">
        <v>375</v>
      </c>
      <c r="BK507" s="135">
        <f>SUM(BK508:BK509)</f>
        <v>0</v>
      </c>
    </row>
    <row r="508" spans="2:65" s="1" customFormat="1" ht="16.5" customHeight="1" x14ac:dyDescent="0.2">
      <c r="B508" s="32"/>
      <c r="C508" s="138" t="s">
        <v>1043</v>
      </c>
      <c r="D508" s="138" t="s">
        <v>377</v>
      </c>
      <c r="E508" s="139" t="s">
        <v>6771</v>
      </c>
      <c r="F508" s="140" t="s">
        <v>6772</v>
      </c>
      <c r="G508" s="141" t="s">
        <v>631</v>
      </c>
      <c r="H508" s="142">
        <v>1</v>
      </c>
      <c r="I508" s="143"/>
      <c r="J508" s="144">
        <f>ROUND(I508*H508,2)</f>
        <v>0</v>
      </c>
      <c r="K508" s="140" t="s">
        <v>1</v>
      </c>
      <c r="L508" s="32"/>
      <c r="M508" s="145" t="s">
        <v>1</v>
      </c>
      <c r="N508" s="146" t="s">
        <v>41</v>
      </c>
      <c r="P508" s="147">
        <f>O508*H508</f>
        <v>0</v>
      </c>
      <c r="Q508" s="147">
        <v>0</v>
      </c>
      <c r="R508" s="147">
        <f>Q508*H508</f>
        <v>0</v>
      </c>
      <c r="S508" s="147">
        <v>0</v>
      </c>
      <c r="T508" s="148">
        <f>S508*H508</f>
        <v>0</v>
      </c>
      <c r="AR508" s="149" t="s">
        <v>491</v>
      </c>
      <c r="AT508" s="149" t="s">
        <v>377</v>
      </c>
      <c r="AU508" s="149" t="s">
        <v>85</v>
      </c>
      <c r="AY508" s="17" t="s">
        <v>375</v>
      </c>
      <c r="BE508" s="150">
        <f>IF(N508="základní",J508,0)</f>
        <v>0</v>
      </c>
      <c r="BF508" s="150">
        <f>IF(N508="snížená",J508,0)</f>
        <v>0</v>
      </c>
      <c r="BG508" s="150">
        <f>IF(N508="zákl. přenesená",J508,0)</f>
        <v>0</v>
      </c>
      <c r="BH508" s="150">
        <f>IF(N508="sníž. přenesená",J508,0)</f>
        <v>0</v>
      </c>
      <c r="BI508" s="150">
        <f>IF(N508="nulová",J508,0)</f>
        <v>0</v>
      </c>
      <c r="BJ508" s="17" t="s">
        <v>83</v>
      </c>
      <c r="BK508" s="150">
        <f>ROUND(I508*H508,2)</f>
        <v>0</v>
      </c>
      <c r="BL508" s="17" t="s">
        <v>491</v>
      </c>
      <c r="BM508" s="149" t="s">
        <v>6773</v>
      </c>
    </row>
    <row r="509" spans="2:65" s="1" customFormat="1" ht="24.2" customHeight="1" x14ac:dyDescent="0.2">
      <c r="B509" s="32"/>
      <c r="C509" s="138" t="s">
        <v>1072</v>
      </c>
      <c r="D509" s="138" t="s">
        <v>377</v>
      </c>
      <c r="E509" s="139" t="s">
        <v>1848</v>
      </c>
      <c r="F509" s="140" t="s">
        <v>1849</v>
      </c>
      <c r="G509" s="141" t="s">
        <v>1308</v>
      </c>
      <c r="H509" s="192"/>
      <c r="I509" s="143"/>
      <c r="J509" s="144">
        <f>ROUND(I509*H509,2)</f>
        <v>0</v>
      </c>
      <c r="K509" s="140" t="s">
        <v>381</v>
      </c>
      <c r="L509" s="32"/>
      <c r="M509" s="145" t="s">
        <v>1</v>
      </c>
      <c r="N509" s="146" t="s">
        <v>41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491</v>
      </c>
      <c r="AT509" s="149" t="s">
        <v>377</v>
      </c>
      <c r="AU509" s="149" t="s">
        <v>85</v>
      </c>
      <c r="AY509" s="17" t="s">
        <v>375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83</v>
      </c>
      <c r="BK509" s="150">
        <f>ROUND(I509*H509,2)</f>
        <v>0</v>
      </c>
      <c r="BL509" s="17" t="s">
        <v>491</v>
      </c>
      <c r="BM509" s="149" t="s">
        <v>6774</v>
      </c>
    </row>
    <row r="510" spans="2:65" s="11" customFormat="1" ht="22.9" customHeight="1" x14ac:dyDescent="0.2">
      <c r="B510" s="126"/>
      <c r="D510" s="127" t="s">
        <v>75</v>
      </c>
      <c r="E510" s="136" t="s">
        <v>1925</v>
      </c>
      <c r="F510" s="136" t="s">
        <v>1926</v>
      </c>
      <c r="I510" s="129"/>
      <c r="J510" s="137">
        <f>BK510</f>
        <v>0</v>
      </c>
      <c r="L510" s="126"/>
      <c r="M510" s="131"/>
      <c r="P510" s="132">
        <f>SUM(P511:P527)</f>
        <v>0</v>
      </c>
      <c r="R510" s="132">
        <f>SUM(R511:R527)</f>
        <v>8.2835240000000004E-2</v>
      </c>
      <c r="T510" s="133">
        <f>SUM(T511:T527)</f>
        <v>1.915E-2</v>
      </c>
      <c r="AR510" s="127" t="s">
        <v>85</v>
      </c>
      <c r="AT510" s="134" t="s">
        <v>75</v>
      </c>
      <c r="AU510" s="134" t="s">
        <v>83</v>
      </c>
      <c r="AY510" s="127" t="s">
        <v>375</v>
      </c>
      <c r="BK510" s="135">
        <f>SUM(BK511:BK527)</f>
        <v>0</v>
      </c>
    </row>
    <row r="511" spans="2:65" s="1" customFormat="1" ht="24.2" customHeight="1" x14ac:dyDescent="0.2">
      <c r="B511" s="32"/>
      <c r="C511" s="138" t="s">
        <v>1080</v>
      </c>
      <c r="D511" s="138" t="s">
        <v>377</v>
      </c>
      <c r="E511" s="139" t="s">
        <v>1928</v>
      </c>
      <c r="F511" s="140" t="s">
        <v>4104</v>
      </c>
      <c r="G511" s="141" t="s">
        <v>380</v>
      </c>
      <c r="H511" s="142">
        <v>7.66</v>
      </c>
      <c r="I511" s="143"/>
      <c r="J511" s="144">
        <f>ROUND(I511*H511,2)</f>
        <v>0</v>
      </c>
      <c r="K511" s="140" t="s">
        <v>381</v>
      </c>
      <c r="L511" s="32"/>
      <c r="M511" s="145" t="s">
        <v>1</v>
      </c>
      <c r="N511" s="146" t="s">
        <v>41</v>
      </c>
      <c r="P511" s="147">
        <f>O511*H511</f>
        <v>0</v>
      </c>
      <c r="Q511" s="147">
        <v>3.0000000000000001E-5</v>
      </c>
      <c r="R511" s="147">
        <f>Q511*H511</f>
        <v>2.298E-4</v>
      </c>
      <c r="S511" s="147">
        <v>0</v>
      </c>
      <c r="T511" s="148">
        <f>S511*H511</f>
        <v>0</v>
      </c>
      <c r="AR511" s="149" t="s">
        <v>491</v>
      </c>
      <c r="AT511" s="149" t="s">
        <v>377</v>
      </c>
      <c r="AU511" s="149" t="s">
        <v>85</v>
      </c>
      <c r="AY511" s="17" t="s">
        <v>375</v>
      </c>
      <c r="BE511" s="150">
        <f>IF(N511="základní",J511,0)</f>
        <v>0</v>
      </c>
      <c r="BF511" s="150">
        <f>IF(N511="snížená",J511,0)</f>
        <v>0</v>
      </c>
      <c r="BG511" s="150">
        <f>IF(N511="zákl. přenesená",J511,0)</f>
        <v>0</v>
      </c>
      <c r="BH511" s="150">
        <f>IF(N511="sníž. přenesená",J511,0)</f>
        <v>0</v>
      </c>
      <c r="BI511" s="150">
        <f>IF(N511="nulová",J511,0)</f>
        <v>0</v>
      </c>
      <c r="BJ511" s="17" t="s">
        <v>83</v>
      </c>
      <c r="BK511" s="150">
        <f>ROUND(I511*H511,2)</f>
        <v>0</v>
      </c>
      <c r="BL511" s="17" t="s">
        <v>491</v>
      </c>
      <c r="BM511" s="149" t="s">
        <v>6775</v>
      </c>
    </row>
    <row r="512" spans="2:65" s="12" customFormat="1" ht="11.25" x14ac:dyDescent="0.2">
      <c r="B512" s="151"/>
      <c r="D512" s="152" t="s">
        <v>384</v>
      </c>
      <c r="E512" s="153" t="s">
        <v>1</v>
      </c>
      <c r="F512" s="154" t="s">
        <v>6776</v>
      </c>
      <c r="H512" s="155">
        <v>7.66</v>
      </c>
      <c r="I512" s="156"/>
      <c r="L512" s="151"/>
      <c r="M512" s="157"/>
      <c r="T512" s="158"/>
      <c r="AT512" s="153" t="s">
        <v>384</v>
      </c>
      <c r="AU512" s="153" t="s">
        <v>85</v>
      </c>
      <c r="AV512" s="12" t="s">
        <v>85</v>
      </c>
      <c r="AW512" s="12" t="s">
        <v>32</v>
      </c>
      <c r="AX512" s="12" t="s">
        <v>76</v>
      </c>
      <c r="AY512" s="153" t="s">
        <v>375</v>
      </c>
    </row>
    <row r="513" spans="2:65" s="13" customFormat="1" ht="11.25" x14ac:dyDescent="0.2">
      <c r="B513" s="159"/>
      <c r="D513" s="152" t="s">
        <v>384</v>
      </c>
      <c r="E513" s="160" t="s">
        <v>1</v>
      </c>
      <c r="F513" s="161" t="s">
        <v>387</v>
      </c>
      <c r="H513" s="162">
        <v>7.66</v>
      </c>
      <c r="I513" s="163"/>
      <c r="L513" s="159"/>
      <c r="M513" s="164"/>
      <c r="T513" s="165"/>
      <c r="AT513" s="160" t="s">
        <v>384</v>
      </c>
      <c r="AU513" s="160" t="s">
        <v>85</v>
      </c>
      <c r="AV513" s="13" t="s">
        <v>382</v>
      </c>
      <c r="AW513" s="13" t="s">
        <v>32</v>
      </c>
      <c r="AX513" s="13" t="s">
        <v>83</v>
      </c>
      <c r="AY513" s="160" t="s">
        <v>375</v>
      </c>
    </row>
    <row r="514" spans="2:65" s="1" customFormat="1" ht="24.2" customHeight="1" x14ac:dyDescent="0.2">
      <c r="B514" s="32"/>
      <c r="C514" s="138" t="s">
        <v>1093</v>
      </c>
      <c r="D514" s="138" t="s">
        <v>377</v>
      </c>
      <c r="E514" s="139" t="s">
        <v>1933</v>
      </c>
      <c r="F514" s="140" t="s">
        <v>4107</v>
      </c>
      <c r="G514" s="141" t="s">
        <v>380</v>
      </c>
      <c r="H514" s="142">
        <v>7.66</v>
      </c>
      <c r="I514" s="143"/>
      <c r="J514" s="144">
        <f>ROUND(I514*H514,2)</f>
        <v>0</v>
      </c>
      <c r="K514" s="140" t="s">
        <v>381</v>
      </c>
      <c r="L514" s="32"/>
      <c r="M514" s="145" t="s">
        <v>1</v>
      </c>
      <c r="N514" s="146" t="s">
        <v>41</v>
      </c>
      <c r="P514" s="147">
        <f>O514*H514</f>
        <v>0</v>
      </c>
      <c r="Q514" s="147">
        <v>7.5799999999999999E-3</v>
      </c>
      <c r="R514" s="147">
        <f>Q514*H514</f>
        <v>5.8062799999999998E-2</v>
      </c>
      <c r="S514" s="147">
        <v>0</v>
      </c>
      <c r="T514" s="148">
        <f>S514*H514</f>
        <v>0</v>
      </c>
      <c r="AR514" s="149" t="s">
        <v>491</v>
      </c>
      <c r="AT514" s="149" t="s">
        <v>377</v>
      </c>
      <c r="AU514" s="149" t="s">
        <v>85</v>
      </c>
      <c r="AY514" s="17" t="s">
        <v>375</v>
      </c>
      <c r="BE514" s="150">
        <f>IF(N514="základní",J514,0)</f>
        <v>0</v>
      </c>
      <c r="BF514" s="150">
        <f>IF(N514="snížená",J514,0)</f>
        <v>0</v>
      </c>
      <c r="BG514" s="150">
        <f>IF(N514="zákl. přenesená",J514,0)</f>
        <v>0</v>
      </c>
      <c r="BH514" s="150">
        <f>IF(N514="sníž. přenesená",J514,0)</f>
        <v>0</v>
      </c>
      <c r="BI514" s="150">
        <f>IF(N514="nulová",J514,0)</f>
        <v>0</v>
      </c>
      <c r="BJ514" s="17" t="s">
        <v>83</v>
      </c>
      <c r="BK514" s="150">
        <f>ROUND(I514*H514,2)</f>
        <v>0</v>
      </c>
      <c r="BL514" s="17" t="s">
        <v>491</v>
      </c>
      <c r="BM514" s="149" t="s">
        <v>6777</v>
      </c>
    </row>
    <row r="515" spans="2:65" s="12" customFormat="1" ht="11.25" x14ac:dyDescent="0.2">
      <c r="B515" s="151"/>
      <c r="D515" s="152" t="s">
        <v>384</v>
      </c>
      <c r="E515" s="153" t="s">
        <v>1</v>
      </c>
      <c r="F515" s="154" t="s">
        <v>6776</v>
      </c>
      <c r="H515" s="155">
        <v>7.66</v>
      </c>
      <c r="I515" s="156"/>
      <c r="L515" s="151"/>
      <c r="M515" s="157"/>
      <c r="T515" s="158"/>
      <c r="AT515" s="153" t="s">
        <v>384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375</v>
      </c>
    </row>
    <row r="516" spans="2:65" s="13" customFormat="1" ht="11.25" x14ac:dyDescent="0.2">
      <c r="B516" s="159"/>
      <c r="D516" s="152" t="s">
        <v>384</v>
      </c>
      <c r="E516" s="160" t="s">
        <v>1</v>
      </c>
      <c r="F516" s="161" t="s">
        <v>387</v>
      </c>
      <c r="H516" s="162">
        <v>7.66</v>
      </c>
      <c r="I516" s="163"/>
      <c r="L516" s="159"/>
      <c r="M516" s="164"/>
      <c r="T516" s="165"/>
      <c r="AT516" s="160" t="s">
        <v>384</v>
      </c>
      <c r="AU516" s="160" t="s">
        <v>85</v>
      </c>
      <c r="AV516" s="13" t="s">
        <v>382</v>
      </c>
      <c r="AW516" s="13" t="s">
        <v>32</v>
      </c>
      <c r="AX516" s="13" t="s">
        <v>83</v>
      </c>
      <c r="AY516" s="160" t="s">
        <v>375</v>
      </c>
    </row>
    <row r="517" spans="2:65" s="1" customFormat="1" ht="24.2" customHeight="1" x14ac:dyDescent="0.2">
      <c r="B517" s="32"/>
      <c r="C517" s="138" t="s">
        <v>1097</v>
      </c>
      <c r="D517" s="138" t="s">
        <v>377</v>
      </c>
      <c r="E517" s="139" t="s">
        <v>5732</v>
      </c>
      <c r="F517" s="140" t="s">
        <v>5733</v>
      </c>
      <c r="G517" s="141" t="s">
        <v>380</v>
      </c>
      <c r="H517" s="142">
        <v>7.66</v>
      </c>
      <c r="I517" s="143"/>
      <c r="J517" s="144">
        <f>ROUND(I517*H517,2)</f>
        <v>0</v>
      </c>
      <c r="K517" s="140" t="s">
        <v>381</v>
      </c>
      <c r="L517" s="32"/>
      <c r="M517" s="145" t="s">
        <v>1</v>
      </c>
      <c r="N517" s="146" t="s">
        <v>41</v>
      </c>
      <c r="P517" s="147">
        <f>O517*H517</f>
        <v>0</v>
      </c>
      <c r="Q517" s="147">
        <v>0</v>
      </c>
      <c r="R517" s="147">
        <f>Q517*H517</f>
        <v>0</v>
      </c>
      <c r="S517" s="147">
        <v>2.5000000000000001E-3</v>
      </c>
      <c r="T517" s="148">
        <f>S517*H517</f>
        <v>1.915E-2</v>
      </c>
      <c r="AR517" s="149" t="s">
        <v>491</v>
      </c>
      <c r="AT517" s="149" t="s">
        <v>377</v>
      </c>
      <c r="AU517" s="149" t="s">
        <v>85</v>
      </c>
      <c r="AY517" s="17" t="s">
        <v>375</v>
      </c>
      <c r="BE517" s="150">
        <f>IF(N517="základní",J517,0)</f>
        <v>0</v>
      </c>
      <c r="BF517" s="150">
        <f>IF(N517="snížená",J517,0)</f>
        <v>0</v>
      </c>
      <c r="BG517" s="150">
        <f>IF(N517="zákl. přenesená",J517,0)</f>
        <v>0</v>
      </c>
      <c r="BH517" s="150">
        <f>IF(N517="sníž. přenesená",J517,0)</f>
        <v>0</v>
      </c>
      <c r="BI517" s="150">
        <f>IF(N517="nulová",J517,0)</f>
        <v>0</v>
      </c>
      <c r="BJ517" s="17" t="s">
        <v>83</v>
      </c>
      <c r="BK517" s="150">
        <f>ROUND(I517*H517,2)</f>
        <v>0</v>
      </c>
      <c r="BL517" s="17" t="s">
        <v>491</v>
      </c>
      <c r="BM517" s="149" t="s">
        <v>6778</v>
      </c>
    </row>
    <row r="518" spans="2:65" s="14" customFormat="1" ht="11.25" x14ac:dyDescent="0.2">
      <c r="B518" s="166"/>
      <c r="D518" s="152" t="s">
        <v>384</v>
      </c>
      <c r="E518" s="167" t="s">
        <v>1</v>
      </c>
      <c r="F518" s="168" t="s">
        <v>522</v>
      </c>
      <c r="H518" s="167" t="s">
        <v>1</v>
      </c>
      <c r="I518" s="169"/>
      <c r="L518" s="166"/>
      <c r="M518" s="170"/>
      <c r="T518" s="171"/>
      <c r="AT518" s="167" t="s">
        <v>384</v>
      </c>
      <c r="AU518" s="167" t="s">
        <v>85</v>
      </c>
      <c r="AV518" s="14" t="s">
        <v>83</v>
      </c>
      <c r="AW518" s="14" t="s">
        <v>32</v>
      </c>
      <c r="AX518" s="14" t="s">
        <v>76</v>
      </c>
      <c r="AY518" s="167" t="s">
        <v>375</v>
      </c>
    </row>
    <row r="519" spans="2:65" s="12" customFormat="1" ht="11.25" x14ac:dyDescent="0.2">
      <c r="B519" s="151"/>
      <c r="D519" s="152" t="s">
        <v>384</v>
      </c>
      <c r="E519" s="153" t="s">
        <v>1</v>
      </c>
      <c r="F519" s="154" t="s">
        <v>4407</v>
      </c>
      <c r="H519" s="155">
        <v>7.66</v>
      </c>
      <c r="I519" s="156"/>
      <c r="L519" s="151"/>
      <c r="M519" s="157"/>
      <c r="T519" s="158"/>
      <c r="AT519" s="153" t="s">
        <v>384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375</v>
      </c>
    </row>
    <row r="520" spans="2:65" s="13" customFormat="1" ht="11.25" x14ac:dyDescent="0.2">
      <c r="B520" s="159"/>
      <c r="D520" s="152" t="s">
        <v>384</v>
      </c>
      <c r="E520" s="160" t="s">
        <v>1</v>
      </c>
      <c r="F520" s="161" t="s">
        <v>387</v>
      </c>
      <c r="H520" s="162">
        <v>7.66</v>
      </c>
      <c r="I520" s="163"/>
      <c r="L520" s="159"/>
      <c r="M520" s="164"/>
      <c r="T520" s="165"/>
      <c r="AT520" s="160" t="s">
        <v>384</v>
      </c>
      <c r="AU520" s="160" t="s">
        <v>85</v>
      </c>
      <c r="AV520" s="13" t="s">
        <v>382</v>
      </c>
      <c r="AW520" s="13" t="s">
        <v>32</v>
      </c>
      <c r="AX520" s="13" t="s">
        <v>83</v>
      </c>
      <c r="AY520" s="160" t="s">
        <v>375</v>
      </c>
    </row>
    <row r="521" spans="2:65" s="1" customFormat="1" ht="16.5" customHeight="1" x14ac:dyDescent="0.2">
      <c r="B521" s="32"/>
      <c r="C521" s="138" t="s">
        <v>1109</v>
      </c>
      <c r="D521" s="138" t="s">
        <v>377</v>
      </c>
      <c r="E521" s="139" t="s">
        <v>1937</v>
      </c>
      <c r="F521" s="140" t="s">
        <v>1938</v>
      </c>
      <c r="G521" s="141" t="s">
        <v>380</v>
      </c>
      <c r="H521" s="142">
        <v>7.66</v>
      </c>
      <c r="I521" s="143"/>
      <c r="J521" s="144">
        <f>ROUND(I521*H521,2)</f>
        <v>0</v>
      </c>
      <c r="K521" s="140" t="s">
        <v>381</v>
      </c>
      <c r="L521" s="32"/>
      <c r="M521" s="145" t="s">
        <v>1</v>
      </c>
      <c r="N521" s="146" t="s">
        <v>41</v>
      </c>
      <c r="P521" s="147">
        <f>O521*H521</f>
        <v>0</v>
      </c>
      <c r="Q521" s="147">
        <v>2.9999999999999997E-4</v>
      </c>
      <c r="R521" s="147">
        <f>Q521*H521</f>
        <v>2.2979999999999997E-3</v>
      </c>
      <c r="S521" s="147">
        <v>0</v>
      </c>
      <c r="T521" s="148">
        <f>S521*H521</f>
        <v>0</v>
      </c>
      <c r="AR521" s="149" t="s">
        <v>491</v>
      </c>
      <c r="AT521" s="149" t="s">
        <v>377</v>
      </c>
      <c r="AU521" s="149" t="s">
        <v>85</v>
      </c>
      <c r="AY521" s="17" t="s">
        <v>375</v>
      </c>
      <c r="BE521" s="150">
        <f>IF(N521="základní",J521,0)</f>
        <v>0</v>
      </c>
      <c r="BF521" s="150">
        <f>IF(N521="snížená",J521,0)</f>
        <v>0</v>
      </c>
      <c r="BG521" s="150">
        <f>IF(N521="zákl. přenesená",J521,0)</f>
        <v>0</v>
      </c>
      <c r="BH521" s="150">
        <f>IF(N521="sníž. přenesená",J521,0)</f>
        <v>0</v>
      </c>
      <c r="BI521" s="150">
        <f>IF(N521="nulová",J521,0)</f>
        <v>0</v>
      </c>
      <c r="BJ521" s="17" t="s">
        <v>83</v>
      </c>
      <c r="BK521" s="150">
        <f>ROUND(I521*H521,2)</f>
        <v>0</v>
      </c>
      <c r="BL521" s="17" t="s">
        <v>491</v>
      </c>
      <c r="BM521" s="149" t="s">
        <v>6779</v>
      </c>
    </row>
    <row r="522" spans="2:65" s="14" customFormat="1" ht="11.25" x14ac:dyDescent="0.2">
      <c r="B522" s="166"/>
      <c r="D522" s="152" t="s">
        <v>384</v>
      </c>
      <c r="E522" s="167" t="s">
        <v>1</v>
      </c>
      <c r="F522" s="168" t="s">
        <v>522</v>
      </c>
      <c r="H522" s="167" t="s">
        <v>1</v>
      </c>
      <c r="I522" s="169"/>
      <c r="L522" s="166"/>
      <c r="M522" s="170"/>
      <c r="T522" s="171"/>
      <c r="AT522" s="167" t="s">
        <v>384</v>
      </c>
      <c r="AU522" s="167" t="s">
        <v>85</v>
      </c>
      <c r="AV522" s="14" t="s">
        <v>83</v>
      </c>
      <c r="AW522" s="14" t="s">
        <v>32</v>
      </c>
      <c r="AX522" s="14" t="s">
        <v>76</v>
      </c>
      <c r="AY522" s="167" t="s">
        <v>375</v>
      </c>
    </row>
    <row r="523" spans="2:65" s="12" customFormat="1" ht="11.25" x14ac:dyDescent="0.2">
      <c r="B523" s="151"/>
      <c r="D523" s="152" t="s">
        <v>384</v>
      </c>
      <c r="E523" s="153" t="s">
        <v>1</v>
      </c>
      <c r="F523" s="154" t="s">
        <v>4407</v>
      </c>
      <c r="H523" s="155">
        <v>7.66</v>
      </c>
      <c r="I523" s="156"/>
      <c r="L523" s="151"/>
      <c r="M523" s="157"/>
      <c r="T523" s="158"/>
      <c r="AT523" s="153" t="s">
        <v>384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375</v>
      </c>
    </row>
    <row r="524" spans="2:65" s="13" customFormat="1" ht="11.25" x14ac:dyDescent="0.2">
      <c r="B524" s="159"/>
      <c r="D524" s="152" t="s">
        <v>384</v>
      </c>
      <c r="E524" s="160" t="s">
        <v>1</v>
      </c>
      <c r="F524" s="161" t="s">
        <v>387</v>
      </c>
      <c r="H524" s="162">
        <v>7.66</v>
      </c>
      <c r="I524" s="163"/>
      <c r="L524" s="159"/>
      <c r="M524" s="164"/>
      <c r="T524" s="165"/>
      <c r="AT524" s="160" t="s">
        <v>384</v>
      </c>
      <c r="AU524" s="160" t="s">
        <v>85</v>
      </c>
      <c r="AV524" s="13" t="s">
        <v>382</v>
      </c>
      <c r="AW524" s="13" t="s">
        <v>32</v>
      </c>
      <c r="AX524" s="13" t="s">
        <v>83</v>
      </c>
      <c r="AY524" s="160" t="s">
        <v>375</v>
      </c>
    </row>
    <row r="525" spans="2:65" s="1" customFormat="1" ht="16.5" customHeight="1" x14ac:dyDescent="0.2">
      <c r="B525" s="32"/>
      <c r="C525" s="179" t="s">
        <v>1121</v>
      </c>
      <c r="D525" s="179" t="s">
        <v>657</v>
      </c>
      <c r="E525" s="180" t="s">
        <v>1941</v>
      </c>
      <c r="F525" s="181" t="s">
        <v>1942</v>
      </c>
      <c r="G525" s="182" t="s">
        <v>380</v>
      </c>
      <c r="H525" s="183">
        <v>8.4260000000000002</v>
      </c>
      <c r="I525" s="184"/>
      <c r="J525" s="185">
        <f>ROUND(I525*H525,2)</f>
        <v>0</v>
      </c>
      <c r="K525" s="181" t="s">
        <v>381</v>
      </c>
      <c r="L525" s="186"/>
      <c r="M525" s="187" t="s">
        <v>1</v>
      </c>
      <c r="N525" s="188" t="s">
        <v>41</v>
      </c>
      <c r="P525" s="147">
        <f>O525*H525</f>
        <v>0</v>
      </c>
      <c r="Q525" s="147">
        <v>2.64E-3</v>
      </c>
      <c r="R525" s="147">
        <f>Q525*H525</f>
        <v>2.224464E-2</v>
      </c>
      <c r="S525" s="147">
        <v>0</v>
      </c>
      <c r="T525" s="148">
        <f>S525*H525</f>
        <v>0</v>
      </c>
      <c r="AR525" s="149" t="s">
        <v>585</v>
      </c>
      <c r="AT525" s="149" t="s">
        <v>657</v>
      </c>
      <c r="AU525" s="149" t="s">
        <v>85</v>
      </c>
      <c r="AY525" s="17" t="s">
        <v>375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83</v>
      </c>
      <c r="BK525" s="150">
        <f>ROUND(I525*H525,2)</f>
        <v>0</v>
      </c>
      <c r="BL525" s="17" t="s">
        <v>491</v>
      </c>
      <c r="BM525" s="149" t="s">
        <v>6780</v>
      </c>
    </row>
    <row r="526" spans="2:65" s="12" customFormat="1" ht="11.25" x14ac:dyDescent="0.2">
      <c r="B526" s="151"/>
      <c r="D526" s="152" t="s">
        <v>384</v>
      </c>
      <c r="F526" s="154" t="s">
        <v>6781</v>
      </c>
      <c r="H526" s="155">
        <v>8.4260000000000002</v>
      </c>
      <c r="I526" s="156"/>
      <c r="L526" s="151"/>
      <c r="M526" s="157"/>
      <c r="T526" s="158"/>
      <c r="AT526" s="153" t="s">
        <v>384</v>
      </c>
      <c r="AU526" s="153" t="s">
        <v>85</v>
      </c>
      <c r="AV526" s="12" t="s">
        <v>85</v>
      </c>
      <c r="AW526" s="12" t="s">
        <v>4</v>
      </c>
      <c r="AX526" s="12" t="s">
        <v>83</v>
      </c>
      <c r="AY526" s="153" t="s">
        <v>375</v>
      </c>
    </row>
    <row r="527" spans="2:65" s="1" customFormat="1" ht="24.2" customHeight="1" x14ac:dyDescent="0.2">
      <c r="B527" s="32"/>
      <c r="C527" s="138" t="s">
        <v>1127</v>
      </c>
      <c r="D527" s="138" t="s">
        <v>377</v>
      </c>
      <c r="E527" s="139" t="s">
        <v>1946</v>
      </c>
      <c r="F527" s="140" t="s">
        <v>1947</v>
      </c>
      <c r="G527" s="141" t="s">
        <v>1308</v>
      </c>
      <c r="H527" s="192"/>
      <c r="I527" s="143"/>
      <c r="J527" s="144">
        <f>ROUND(I527*H527,2)</f>
        <v>0</v>
      </c>
      <c r="K527" s="140" t="s">
        <v>381</v>
      </c>
      <c r="L527" s="32"/>
      <c r="M527" s="145" t="s">
        <v>1</v>
      </c>
      <c r="N527" s="146" t="s">
        <v>41</v>
      </c>
      <c r="P527" s="147">
        <f>O527*H527</f>
        <v>0</v>
      </c>
      <c r="Q527" s="147">
        <v>0</v>
      </c>
      <c r="R527" s="147">
        <f>Q527*H527</f>
        <v>0</v>
      </c>
      <c r="S527" s="147">
        <v>0</v>
      </c>
      <c r="T527" s="148">
        <f>S527*H527</f>
        <v>0</v>
      </c>
      <c r="AR527" s="149" t="s">
        <v>491</v>
      </c>
      <c r="AT527" s="149" t="s">
        <v>377</v>
      </c>
      <c r="AU527" s="149" t="s">
        <v>85</v>
      </c>
      <c r="AY527" s="17" t="s">
        <v>375</v>
      </c>
      <c r="BE527" s="150">
        <f>IF(N527="základní",J527,0)</f>
        <v>0</v>
      </c>
      <c r="BF527" s="150">
        <f>IF(N527="snížená",J527,0)</f>
        <v>0</v>
      </c>
      <c r="BG527" s="150">
        <f>IF(N527="zákl. přenesená",J527,0)</f>
        <v>0</v>
      </c>
      <c r="BH527" s="150">
        <f>IF(N527="sníž. přenesená",J527,0)</f>
        <v>0</v>
      </c>
      <c r="BI527" s="150">
        <f>IF(N527="nulová",J527,0)</f>
        <v>0</v>
      </c>
      <c r="BJ527" s="17" t="s">
        <v>83</v>
      </c>
      <c r="BK527" s="150">
        <f>ROUND(I527*H527,2)</f>
        <v>0</v>
      </c>
      <c r="BL527" s="17" t="s">
        <v>491</v>
      </c>
      <c r="BM527" s="149" t="s">
        <v>6782</v>
      </c>
    </row>
    <row r="528" spans="2:65" s="11" customFormat="1" ht="22.9" customHeight="1" x14ac:dyDescent="0.2">
      <c r="B528" s="126"/>
      <c r="D528" s="127" t="s">
        <v>75</v>
      </c>
      <c r="E528" s="136" t="s">
        <v>2063</v>
      </c>
      <c r="F528" s="136" t="s">
        <v>2064</v>
      </c>
      <c r="I528" s="129"/>
      <c r="J528" s="137">
        <f>BK528</f>
        <v>0</v>
      </c>
      <c r="L528" s="126"/>
      <c r="M528" s="131"/>
      <c r="P528" s="132">
        <f>SUM(P529:P539)</f>
        <v>0</v>
      </c>
      <c r="R528" s="132">
        <f>SUM(R529:R539)</f>
        <v>0.27332347000000001</v>
      </c>
      <c r="T528" s="133">
        <f>SUM(T529:T539)</f>
        <v>0</v>
      </c>
      <c r="AR528" s="127" t="s">
        <v>85</v>
      </c>
      <c r="AT528" s="134" t="s">
        <v>75</v>
      </c>
      <c r="AU528" s="134" t="s">
        <v>83</v>
      </c>
      <c r="AY528" s="127" t="s">
        <v>375</v>
      </c>
      <c r="BK528" s="135">
        <f>SUM(BK529:BK539)</f>
        <v>0</v>
      </c>
    </row>
    <row r="529" spans="2:65" s="1" customFormat="1" ht="33" customHeight="1" x14ac:dyDescent="0.2">
      <c r="B529" s="32"/>
      <c r="C529" s="138" t="s">
        <v>1131</v>
      </c>
      <c r="D529" s="138" t="s">
        <v>377</v>
      </c>
      <c r="E529" s="139" t="s">
        <v>2066</v>
      </c>
      <c r="F529" s="140" t="s">
        <v>4113</v>
      </c>
      <c r="G529" s="141" t="s">
        <v>380</v>
      </c>
      <c r="H529" s="142">
        <v>557.803</v>
      </c>
      <c r="I529" s="143"/>
      <c r="J529" s="144">
        <f>ROUND(I529*H529,2)</f>
        <v>0</v>
      </c>
      <c r="K529" s="140" t="s">
        <v>381</v>
      </c>
      <c r="L529" s="32"/>
      <c r="M529" s="145" t="s">
        <v>1</v>
      </c>
      <c r="N529" s="146" t="s">
        <v>41</v>
      </c>
      <c r="P529" s="147">
        <f>O529*H529</f>
        <v>0</v>
      </c>
      <c r="Q529" s="147">
        <v>2.0000000000000001E-4</v>
      </c>
      <c r="R529" s="147">
        <f>Q529*H529</f>
        <v>0.11156060000000001</v>
      </c>
      <c r="S529" s="147">
        <v>0</v>
      </c>
      <c r="T529" s="148">
        <f>S529*H529</f>
        <v>0</v>
      </c>
      <c r="AR529" s="149" t="s">
        <v>491</v>
      </c>
      <c r="AT529" s="149" t="s">
        <v>377</v>
      </c>
      <c r="AU529" s="149" t="s">
        <v>85</v>
      </c>
      <c r="AY529" s="17" t="s">
        <v>375</v>
      </c>
      <c r="BE529" s="150">
        <f>IF(N529="základní",J529,0)</f>
        <v>0</v>
      </c>
      <c r="BF529" s="150">
        <f>IF(N529="snížená",J529,0)</f>
        <v>0</v>
      </c>
      <c r="BG529" s="150">
        <f>IF(N529="zákl. přenesená",J529,0)</f>
        <v>0</v>
      </c>
      <c r="BH529" s="150">
        <f>IF(N529="sníž. přenesená",J529,0)</f>
        <v>0</v>
      </c>
      <c r="BI529" s="150">
        <f>IF(N529="nulová",J529,0)</f>
        <v>0</v>
      </c>
      <c r="BJ529" s="17" t="s">
        <v>83</v>
      </c>
      <c r="BK529" s="150">
        <f>ROUND(I529*H529,2)</f>
        <v>0</v>
      </c>
      <c r="BL529" s="17" t="s">
        <v>491</v>
      </c>
      <c r="BM529" s="149" t="s">
        <v>6783</v>
      </c>
    </row>
    <row r="530" spans="2:65" s="14" customFormat="1" ht="11.25" x14ac:dyDescent="0.2">
      <c r="B530" s="166"/>
      <c r="D530" s="152" t="s">
        <v>384</v>
      </c>
      <c r="E530" s="167" t="s">
        <v>1</v>
      </c>
      <c r="F530" s="168" t="s">
        <v>4614</v>
      </c>
      <c r="H530" s="167" t="s">
        <v>1</v>
      </c>
      <c r="I530" s="169"/>
      <c r="L530" s="166"/>
      <c r="M530" s="170"/>
      <c r="T530" s="171"/>
      <c r="AT530" s="167" t="s">
        <v>384</v>
      </c>
      <c r="AU530" s="167" t="s">
        <v>85</v>
      </c>
      <c r="AV530" s="14" t="s">
        <v>83</v>
      </c>
      <c r="AW530" s="14" t="s">
        <v>32</v>
      </c>
      <c r="AX530" s="14" t="s">
        <v>76</v>
      </c>
      <c r="AY530" s="167" t="s">
        <v>375</v>
      </c>
    </row>
    <row r="531" spans="2:65" s="12" customFormat="1" ht="33.75" x14ac:dyDescent="0.2">
      <c r="B531" s="151"/>
      <c r="D531" s="152" t="s">
        <v>384</v>
      </c>
      <c r="E531" s="153" t="s">
        <v>1</v>
      </c>
      <c r="F531" s="154" t="s">
        <v>6784</v>
      </c>
      <c r="H531" s="155">
        <v>313.15199999999999</v>
      </c>
      <c r="I531" s="156"/>
      <c r="L531" s="151"/>
      <c r="M531" s="157"/>
      <c r="T531" s="158"/>
      <c r="AT531" s="153" t="s">
        <v>384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375</v>
      </c>
    </row>
    <row r="532" spans="2:65" s="14" customFormat="1" ht="11.25" x14ac:dyDescent="0.2">
      <c r="B532" s="166"/>
      <c r="D532" s="152" t="s">
        <v>384</v>
      </c>
      <c r="E532" s="167" t="s">
        <v>1</v>
      </c>
      <c r="F532" s="168" t="s">
        <v>522</v>
      </c>
      <c r="H532" s="167" t="s">
        <v>1</v>
      </c>
      <c r="I532" s="169"/>
      <c r="L532" s="166"/>
      <c r="M532" s="170"/>
      <c r="T532" s="171"/>
      <c r="AT532" s="167" t="s">
        <v>384</v>
      </c>
      <c r="AU532" s="167" t="s">
        <v>85</v>
      </c>
      <c r="AV532" s="14" t="s">
        <v>83</v>
      </c>
      <c r="AW532" s="14" t="s">
        <v>32</v>
      </c>
      <c r="AX532" s="14" t="s">
        <v>76</v>
      </c>
      <c r="AY532" s="167" t="s">
        <v>375</v>
      </c>
    </row>
    <row r="533" spans="2:65" s="12" customFormat="1" ht="11.25" x14ac:dyDescent="0.2">
      <c r="B533" s="151"/>
      <c r="D533" s="152" t="s">
        <v>384</v>
      </c>
      <c r="E533" s="153" t="s">
        <v>1</v>
      </c>
      <c r="F533" s="154" t="s">
        <v>6785</v>
      </c>
      <c r="H533" s="155">
        <v>35.581000000000003</v>
      </c>
      <c r="I533" s="156"/>
      <c r="L533" s="151"/>
      <c r="M533" s="157"/>
      <c r="T533" s="158"/>
      <c r="AT533" s="153" t="s">
        <v>384</v>
      </c>
      <c r="AU533" s="153" t="s">
        <v>85</v>
      </c>
      <c r="AV533" s="12" t="s">
        <v>85</v>
      </c>
      <c r="AW533" s="12" t="s">
        <v>32</v>
      </c>
      <c r="AX533" s="12" t="s">
        <v>76</v>
      </c>
      <c r="AY533" s="153" t="s">
        <v>375</v>
      </c>
    </row>
    <row r="534" spans="2:65" s="14" customFormat="1" ht="11.25" x14ac:dyDescent="0.2">
      <c r="B534" s="166"/>
      <c r="D534" s="152" t="s">
        <v>384</v>
      </c>
      <c r="E534" s="167" t="s">
        <v>1</v>
      </c>
      <c r="F534" s="168" t="s">
        <v>2069</v>
      </c>
      <c r="H534" s="167" t="s">
        <v>1</v>
      </c>
      <c r="I534" s="169"/>
      <c r="L534" s="166"/>
      <c r="M534" s="170"/>
      <c r="T534" s="171"/>
      <c r="AT534" s="167" t="s">
        <v>384</v>
      </c>
      <c r="AU534" s="167" t="s">
        <v>85</v>
      </c>
      <c r="AV534" s="14" t="s">
        <v>83</v>
      </c>
      <c r="AW534" s="14" t="s">
        <v>32</v>
      </c>
      <c r="AX534" s="14" t="s">
        <v>76</v>
      </c>
      <c r="AY534" s="167" t="s">
        <v>375</v>
      </c>
    </row>
    <row r="535" spans="2:65" s="12" customFormat="1" ht="11.25" x14ac:dyDescent="0.2">
      <c r="B535" s="151"/>
      <c r="D535" s="152" t="s">
        <v>384</v>
      </c>
      <c r="E535" s="153" t="s">
        <v>1</v>
      </c>
      <c r="F535" s="154" t="s">
        <v>6786</v>
      </c>
      <c r="H535" s="155">
        <v>201.41</v>
      </c>
      <c r="I535" s="156"/>
      <c r="L535" s="151"/>
      <c r="M535" s="157"/>
      <c r="T535" s="158"/>
      <c r="AT535" s="153" t="s">
        <v>384</v>
      </c>
      <c r="AU535" s="153" t="s">
        <v>85</v>
      </c>
      <c r="AV535" s="12" t="s">
        <v>85</v>
      </c>
      <c r="AW535" s="12" t="s">
        <v>32</v>
      </c>
      <c r="AX535" s="12" t="s">
        <v>76</v>
      </c>
      <c r="AY535" s="153" t="s">
        <v>375</v>
      </c>
    </row>
    <row r="536" spans="2:65" s="12" customFormat="1" ht="11.25" x14ac:dyDescent="0.2">
      <c r="B536" s="151"/>
      <c r="D536" s="152" t="s">
        <v>384</v>
      </c>
      <c r="E536" s="153" t="s">
        <v>1</v>
      </c>
      <c r="F536" s="154" t="s">
        <v>6787</v>
      </c>
      <c r="H536" s="155">
        <v>7.66</v>
      </c>
      <c r="I536" s="156"/>
      <c r="L536" s="151"/>
      <c r="M536" s="157"/>
      <c r="T536" s="158"/>
      <c r="AT536" s="153" t="s">
        <v>384</v>
      </c>
      <c r="AU536" s="153" t="s">
        <v>85</v>
      </c>
      <c r="AV536" s="12" t="s">
        <v>85</v>
      </c>
      <c r="AW536" s="12" t="s">
        <v>32</v>
      </c>
      <c r="AX536" s="12" t="s">
        <v>76</v>
      </c>
      <c r="AY536" s="153" t="s">
        <v>375</v>
      </c>
    </row>
    <row r="537" spans="2:65" s="13" customFormat="1" ht="11.25" x14ac:dyDescent="0.2">
      <c r="B537" s="159"/>
      <c r="D537" s="152" t="s">
        <v>384</v>
      </c>
      <c r="E537" s="160" t="s">
        <v>228</v>
      </c>
      <c r="F537" s="161" t="s">
        <v>387</v>
      </c>
      <c r="H537" s="162">
        <v>557.803</v>
      </c>
      <c r="I537" s="163"/>
      <c r="L537" s="159"/>
      <c r="M537" s="164"/>
      <c r="T537" s="165"/>
      <c r="AT537" s="160" t="s">
        <v>384</v>
      </c>
      <c r="AU537" s="160" t="s">
        <v>85</v>
      </c>
      <c r="AV537" s="13" t="s">
        <v>382</v>
      </c>
      <c r="AW537" s="13" t="s">
        <v>32</v>
      </c>
      <c r="AX537" s="13" t="s">
        <v>83</v>
      </c>
      <c r="AY537" s="160" t="s">
        <v>375</v>
      </c>
    </row>
    <row r="538" spans="2:65" s="1" customFormat="1" ht="24.2" customHeight="1" x14ac:dyDescent="0.2">
      <c r="B538" s="32"/>
      <c r="C538" s="138" t="s">
        <v>1135</v>
      </c>
      <c r="D538" s="138" t="s">
        <v>377</v>
      </c>
      <c r="E538" s="139" t="s">
        <v>2084</v>
      </c>
      <c r="F538" s="140" t="s">
        <v>2085</v>
      </c>
      <c r="G538" s="141" t="s">
        <v>380</v>
      </c>
      <c r="H538" s="142">
        <v>557.803</v>
      </c>
      <c r="I538" s="143"/>
      <c r="J538" s="144">
        <f>ROUND(I538*H538,2)</f>
        <v>0</v>
      </c>
      <c r="K538" s="140" t="s">
        <v>381</v>
      </c>
      <c r="L538" s="32"/>
      <c r="M538" s="145" t="s">
        <v>1</v>
      </c>
      <c r="N538" s="146" t="s">
        <v>41</v>
      </c>
      <c r="P538" s="147">
        <f>O538*H538</f>
        <v>0</v>
      </c>
      <c r="Q538" s="147">
        <v>2.9E-4</v>
      </c>
      <c r="R538" s="147">
        <f>Q538*H538</f>
        <v>0.16176287</v>
      </c>
      <c r="S538" s="147">
        <v>0</v>
      </c>
      <c r="T538" s="148">
        <f>S538*H538</f>
        <v>0</v>
      </c>
      <c r="AR538" s="149" t="s">
        <v>491</v>
      </c>
      <c r="AT538" s="149" t="s">
        <v>377</v>
      </c>
      <c r="AU538" s="149" t="s">
        <v>85</v>
      </c>
      <c r="AY538" s="17" t="s">
        <v>375</v>
      </c>
      <c r="BE538" s="150">
        <f>IF(N538="základní",J538,0)</f>
        <v>0</v>
      </c>
      <c r="BF538" s="150">
        <f>IF(N538="snížená",J538,0)</f>
        <v>0</v>
      </c>
      <c r="BG538" s="150">
        <f>IF(N538="zákl. přenesená",J538,0)</f>
        <v>0</v>
      </c>
      <c r="BH538" s="150">
        <f>IF(N538="sníž. přenesená",J538,0)</f>
        <v>0</v>
      </c>
      <c r="BI538" s="150">
        <f>IF(N538="nulová",J538,0)</f>
        <v>0</v>
      </c>
      <c r="BJ538" s="17" t="s">
        <v>83</v>
      </c>
      <c r="BK538" s="150">
        <f>ROUND(I538*H538,2)</f>
        <v>0</v>
      </c>
      <c r="BL538" s="17" t="s">
        <v>491</v>
      </c>
      <c r="BM538" s="149" t="s">
        <v>6788</v>
      </c>
    </row>
    <row r="539" spans="2:65" s="12" customFormat="1" ht="11.25" x14ac:dyDescent="0.2">
      <c r="B539" s="151"/>
      <c r="D539" s="152" t="s">
        <v>384</v>
      </c>
      <c r="E539" s="153" t="s">
        <v>1</v>
      </c>
      <c r="F539" s="154" t="s">
        <v>228</v>
      </c>
      <c r="H539" s="155">
        <v>557.803</v>
      </c>
      <c r="I539" s="156"/>
      <c r="L539" s="151"/>
      <c r="M539" s="193"/>
      <c r="N539" s="194"/>
      <c r="O539" s="194"/>
      <c r="P539" s="194"/>
      <c r="Q539" s="194"/>
      <c r="R539" s="194"/>
      <c r="S539" s="194"/>
      <c r="T539" s="195"/>
      <c r="AT539" s="153" t="s">
        <v>384</v>
      </c>
      <c r="AU539" s="153" t="s">
        <v>85</v>
      </c>
      <c r="AV539" s="12" t="s">
        <v>85</v>
      </c>
      <c r="AW539" s="12" t="s">
        <v>32</v>
      </c>
      <c r="AX539" s="12" t="s">
        <v>83</v>
      </c>
      <c r="AY539" s="153" t="s">
        <v>375</v>
      </c>
    </row>
    <row r="540" spans="2:65" s="1" customFormat="1" ht="6.95" customHeight="1" x14ac:dyDescent="0.2">
      <c r="B540" s="44"/>
      <c r="C540" s="45"/>
      <c r="D540" s="45"/>
      <c r="E540" s="45"/>
      <c r="F540" s="45"/>
      <c r="G540" s="45"/>
      <c r="H540" s="45"/>
      <c r="I540" s="45"/>
      <c r="J540" s="45"/>
      <c r="K540" s="45"/>
      <c r="L540" s="32"/>
    </row>
  </sheetData>
  <sheetProtection algorithmName="SHA-512" hashValue="/6KY1yjIk463dvNKfKt1Izbx2l9zepJltN8M4FUC4Yzcswm06aN9xdq5/4Sn8ccz13S1TKi05V0zfrOMHv9pmQ==" saltValue="hu1kYbF++EcOAowUr8mQxTuC5368t0Zv6b4kyvOdENd8r9K4QASXKiVUG25BDDxrWyeaRN2h1bN2IXCmNti0ow==" spinCount="100000" sheet="1" objects="1" scenarios="1" formatColumns="0" formatRows="0" autoFilter="0"/>
  <autoFilter ref="C140:K539" xr:uid="{00000000-0009-0000-0000-000016000000}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178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6789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6790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ROUND((SUM(BE126:BE133)),  2)</f>
        <v>0</v>
      </c>
      <c r="I37" s="98">
        <v>0.21</v>
      </c>
      <c r="J37" s="85">
        <f>ROUND(((SUM(BE126:BE133))*I37),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ROUND((SUM(BF126:BF133)),  2)</f>
        <v>0</v>
      </c>
      <c r="I38" s="98">
        <v>0.15</v>
      </c>
      <c r="J38" s="85">
        <f>ROUND(((SUM(BF126:BF133))*I38),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ROUND((SUM(BG126:BG133)),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ROUND((SUM(BH126:BH133)),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ROUND((SUM(BI126:BI133)),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6789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02.04_NEP - VYTÁPĚNÍ II.etapa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4119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360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216</v>
      </c>
      <c r="L113" s="20"/>
    </row>
    <row r="114" spans="2:63" ht="16.5" customHeight="1" x14ac:dyDescent="0.2">
      <c r="B114" s="20"/>
      <c r="E114" s="258" t="s">
        <v>4379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224</v>
      </c>
      <c r="L115" s="20"/>
    </row>
    <row r="116" spans="2:63" s="1" customFormat="1" ht="16.5" customHeight="1" x14ac:dyDescent="0.2">
      <c r="B116" s="32"/>
      <c r="E116" s="251" t="s">
        <v>6789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231</v>
      </c>
      <c r="L117" s="32"/>
    </row>
    <row r="118" spans="2:63" s="1" customFormat="1" ht="16.5" customHeight="1" x14ac:dyDescent="0.2">
      <c r="B118" s="32"/>
      <c r="E118" s="240" t="str">
        <f>E13</f>
        <v>SO 02.04_NEP - VYTÁPĚNÍ II.etapa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361</v>
      </c>
      <c r="D125" s="120" t="s">
        <v>61</v>
      </c>
      <c r="E125" s="120" t="s">
        <v>57</v>
      </c>
      <c r="F125" s="120" t="s">
        <v>58</v>
      </c>
      <c r="G125" s="120" t="s">
        <v>362</v>
      </c>
      <c r="H125" s="120" t="s">
        <v>363</v>
      </c>
      <c r="I125" s="120" t="s">
        <v>364</v>
      </c>
      <c r="J125" s="120" t="s">
        <v>329</v>
      </c>
      <c r="K125" s="121" t="s">
        <v>365</v>
      </c>
      <c r="L125" s="118"/>
      <c r="M125" s="59" t="s">
        <v>1</v>
      </c>
      <c r="N125" s="60" t="s">
        <v>40</v>
      </c>
      <c r="O125" s="60" t="s">
        <v>366</v>
      </c>
      <c r="P125" s="60" t="s">
        <v>367</v>
      </c>
      <c r="Q125" s="60" t="s">
        <v>368</v>
      </c>
      <c r="R125" s="60" t="s">
        <v>369</v>
      </c>
      <c r="S125" s="60" t="s">
        <v>370</v>
      </c>
      <c r="T125" s="61" t="s">
        <v>371</v>
      </c>
    </row>
    <row r="126" spans="2:63" s="1" customFormat="1" ht="22.9" customHeight="1" x14ac:dyDescent="0.25">
      <c r="B126" s="32"/>
      <c r="C126" s="64" t="s">
        <v>372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75</v>
      </c>
      <c r="E127" s="128" t="s">
        <v>1253</v>
      </c>
      <c r="F127" s="128" t="s">
        <v>1254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83</v>
      </c>
      <c r="AT127" s="134" t="s">
        <v>75</v>
      </c>
      <c r="AU127" s="134" t="s">
        <v>76</v>
      </c>
      <c r="AY127" s="127" t="s">
        <v>375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75</v>
      </c>
      <c r="E128" s="136" t="s">
        <v>4120</v>
      </c>
      <c r="F128" s="136" t="s">
        <v>4121</v>
      </c>
      <c r="I128" s="129"/>
      <c r="J128" s="137">
        <f>BK128</f>
        <v>0</v>
      </c>
      <c r="L128" s="126"/>
      <c r="M128" s="131"/>
      <c r="P128" s="132">
        <f>SUM(P129:P133)</f>
        <v>0</v>
      </c>
      <c r="R128" s="132">
        <f>SUM(R129:R133)</f>
        <v>0</v>
      </c>
      <c r="T128" s="133">
        <f>SUM(T129:T133)</f>
        <v>0</v>
      </c>
      <c r="AR128" s="127" t="s">
        <v>83</v>
      </c>
      <c r="AT128" s="134" t="s">
        <v>75</v>
      </c>
      <c r="AU128" s="134" t="s">
        <v>83</v>
      </c>
      <c r="AY128" s="127" t="s">
        <v>375</v>
      </c>
      <c r="BK128" s="135">
        <f>SUM(BK129:BK133)</f>
        <v>0</v>
      </c>
    </row>
    <row r="129" spans="2:65" s="1" customFormat="1" ht="21.75" customHeight="1" x14ac:dyDescent="0.2">
      <c r="B129" s="32"/>
      <c r="C129" s="138" t="s">
        <v>83</v>
      </c>
      <c r="D129" s="138" t="s">
        <v>377</v>
      </c>
      <c r="E129" s="139" t="s">
        <v>4122</v>
      </c>
      <c r="F129" s="140" t="s">
        <v>4123</v>
      </c>
      <c r="G129" s="141" t="s">
        <v>2450</v>
      </c>
      <c r="H129" s="142">
        <v>24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382</v>
      </c>
      <c r="AT129" s="149" t="s">
        <v>377</v>
      </c>
      <c r="AU129" s="149" t="s">
        <v>85</v>
      </c>
      <c r="AY129" s="17" t="s">
        <v>375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382</v>
      </c>
      <c r="BM129" s="149" t="s">
        <v>6791</v>
      </c>
    </row>
    <row r="130" spans="2:65" s="1" customFormat="1" ht="37.9" customHeight="1" x14ac:dyDescent="0.2">
      <c r="B130" s="32"/>
      <c r="C130" s="138" t="s">
        <v>85</v>
      </c>
      <c r="D130" s="138" t="s">
        <v>377</v>
      </c>
      <c r="E130" s="139" t="s">
        <v>4125</v>
      </c>
      <c r="F130" s="140" t="s">
        <v>4126</v>
      </c>
      <c r="G130" s="141" t="s">
        <v>532</v>
      </c>
      <c r="H130" s="142">
        <v>1</v>
      </c>
      <c r="I130" s="143"/>
      <c r="J130" s="144">
        <f>ROUND(I130*H130,2)</f>
        <v>0</v>
      </c>
      <c r="K130" s="140" t="s">
        <v>1</v>
      </c>
      <c r="L130" s="32"/>
      <c r="M130" s="145" t="s">
        <v>1</v>
      </c>
      <c r="N130" s="146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382</v>
      </c>
      <c r="AT130" s="149" t="s">
        <v>377</v>
      </c>
      <c r="AU130" s="149" t="s">
        <v>85</v>
      </c>
      <c r="AY130" s="17" t="s">
        <v>375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382</v>
      </c>
      <c r="BM130" s="149" t="s">
        <v>6792</v>
      </c>
    </row>
    <row r="131" spans="2:65" s="1" customFormat="1" ht="37.9" customHeight="1" x14ac:dyDescent="0.2">
      <c r="B131" s="32"/>
      <c r="C131" s="138" t="s">
        <v>93</v>
      </c>
      <c r="D131" s="138" t="s">
        <v>377</v>
      </c>
      <c r="E131" s="139" t="s">
        <v>4128</v>
      </c>
      <c r="F131" s="140" t="s">
        <v>4129</v>
      </c>
      <c r="G131" s="141" t="s">
        <v>532</v>
      </c>
      <c r="H131" s="142">
        <v>1</v>
      </c>
      <c r="I131" s="143"/>
      <c r="J131" s="144">
        <f>ROUND(I131*H131,2)</f>
        <v>0</v>
      </c>
      <c r="K131" s="140" t="s">
        <v>1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382</v>
      </c>
      <c r="AT131" s="149" t="s">
        <v>377</v>
      </c>
      <c r="AU131" s="149" t="s">
        <v>85</v>
      </c>
      <c r="AY131" s="17" t="s">
        <v>375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382</v>
      </c>
      <c r="BM131" s="149" t="s">
        <v>6793</v>
      </c>
    </row>
    <row r="132" spans="2:65" s="1" customFormat="1" ht="24.2" customHeight="1" x14ac:dyDescent="0.2">
      <c r="B132" s="32"/>
      <c r="C132" s="138" t="s">
        <v>382</v>
      </c>
      <c r="D132" s="138" t="s">
        <v>377</v>
      </c>
      <c r="E132" s="139" t="s">
        <v>4131</v>
      </c>
      <c r="F132" s="140" t="s">
        <v>4132</v>
      </c>
      <c r="G132" s="141" t="s">
        <v>2450</v>
      </c>
      <c r="H132" s="142">
        <v>48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382</v>
      </c>
      <c r="AT132" s="149" t="s">
        <v>377</v>
      </c>
      <c r="AU132" s="149" t="s">
        <v>85</v>
      </c>
      <c r="AY132" s="17" t="s">
        <v>375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382</v>
      </c>
      <c r="BM132" s="149" t="s">
        <v>6794</v>
      </c>
    </row>
    <row r="133" spans="2:65" s="1" customFormat="1" ht="66.75" customHeight="1" x14ac:dyDescent="0.2">
      <c r="B133" s="32"/>
      <c r="C133" s="138" t="s">
        <v>404</v>
      </c>
      <c r="D133" s="138" t="s">
        <v>377</v>
      </c>
      <c r="E133" s="139" t="s">
        <v>4134</v>
      </c>
      <c r="F133" s="140" t="s">
        <v>4135</v>
      </c>
      <c r="G133" s="141" t="s">
        <v>2450</v>
      </c>
      <c r="H133" s="142">
        <v>64</v>
      </c>
      <c r="I133" s="143"/>
      <c r="J133" s="144">
        <f>ROUND(I133*H133,2)</f>
        <v>0</v>
      </c>
      <c r="K133" s="140" t="s">
        <v>1</v>
      </c>
      <c r="L133" s="32"/>
      <c r="M133" s="196" t="s">
        <v>1</v>
      </c>
      <c r="N133" s="197" t="s">
        <v>41</v>
      </c>
      <c r="O133" s="198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149" t="s">
        <v>382</v>
      </c>
      <c r="AT133" s="149" t="s">
        <v>377</v>
      </c>
      <c r="AU133" s="149" t="s">
        <v>85</v>
      </c>
      <c r="AY133" s="17" t="s">
        <v>375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382</v>
      </c>
      <c r="BM133" s="149" t="s">
        <v>6795</v>
      </c>
    </row>
    <row r="134" spans="2:65" s="1" customFormat="1" ht="6.95" customHeight="1" x14ac:dyDescent="0.2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sheetProtection algorithmName="SHA-512" hashValue="ff4Nkl+i0TkOI5hKISyZZJYzSdW+Lyw8YUx8VMQ1+Hxn3ikFe12LNAB34amKqcWLCTL44W7j/u4w3lAtxLy9pg==" saltValue="KoxeKHTY2wrWa8p4obraIRi3cHSJlh7JyQp0UMHjmWRL+JzMpOHMYDEoCAPqRZq0LwbynxwLm7NhAiUrswFGdQ==" spinCount="100000" sheet="1" objects="1" scenarios="1" formatColumns="0" formatRows="0" autoFilter="0"/>
  <autoFilter ref="C125:K133" xr:uid="{00000000-0009-0000-0000-00001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39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181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6789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6796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ROUND((SUM(BE126:BE138)),  2)</f>
        <v>0</v>
      </c>
      <c r="I37" s="98">
        <v>0.21</v>
      </c>
      <c r="J37" s="85">
        <f>ROUND(((SUM(BE126:BE138))*I37),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ROUND((SUM(BF126:BF138)),  2)</f>
        <v>0</v>
      </c>
      <c r="I38" s="98">
        <v>0.15</v>
      </c>
      <c r="J38" s="85">
        <f>ROUND(((SUM(BF126:BF138))*I38),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ROUND((SUM(BG126:BG138)),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ROUND((SUM(BH126:BH138)),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ROUND((SUM(BI126:BI138)),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6789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02.05_NEP - VZDUCHOTECHNIKA II.etapa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4138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360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216</v>
      </c>
      <c r="L113" s="20"/>
    </row>
    <row r="114" spans="2:63" ht="16.5" customHeight="1" x14ac:dyDescent="0.2">
      <c r="B114" s="20"/>
      <c r="E114" s="258" t="s">
        <v>4379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224</v>
      </c>
      <c r="L115" s="20"/>
    </row>
    <row r="116" spans="2:63" s="1" customFormat="1" ht="16.5" customHeight="1" x14ac:dyDescent="0.2">
      <c r="B116" s="32"/>
      <c r="E116" s="251" t="s">
        <v>6789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231</v>
      </c>
      <c r="L117" s="32"/>
    </row>
    <row r="118" spans="2:63" s="1" customFormat="1" ht="16.5" customHeight="1" x14ac:dyDescent="0.2">
      <c r="B118" s="32"/>
      <c r="E118" s="240" t="str">
        <f>E13</f>
        <v>SO 02.05_NEP - VZDUCHOTECHNIKA II.etapa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361</v>
      </c>
      <c r="D125" s="120" t="s">
        <v>61</v>
      </c>
      <c r="E125" s="120" t="s">
        <v>57</v>
      </c>
      <c r="F125" s="120" t="s">
        <v>58</v>
      </c>
      <c r="G125" s="120" t="s">
        <v>362</v>
      </c>
      <c r="H125" s="120" t="s">
        <v>363</v>
      </c>
      <c r="I125" s="120" t="s">
        <v>364</v>
      </c>
      <c r="J125" s="120" t="s">
        <v>329</v>
      </c>
      <c r="K125" s="121" t="s">
        <v>365</v>
      </c>
      <c r="L125" s="118"/>
      <c r="M125" s="59" t="s">
        <v>1</v>
      </c>
      <c r="N125" s="60" t="s">
        <v>40</v>
      </c>
      <c r="O125" s="60" t="s">
        <v>366</v>
      </c>
      <c r="P125" s="60" t="s">
        <v>367</v>
      </c>
      <c r="Q125" s="60" t="s">
        <v>368</v>
      </c>
      <c r="R125" s="60" t="s">
        <v>369</v>
      </c>
      <c r="S125" s="60" t="s">
        <v>370</v>
      </c>
      <c r="T125" s="61" t="s">
        <v>371</v>
      </c>
    </row>
    <row r="126" spans="2:63" s="1" customFormat="1" ht="22.9" customHeight="1" x14ac:dyDescent="0.25">
      <c r="B126" s="32"/>
      <c r="C126" s="64" t="s">
        <v>372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75</v>
      </c>
      <c r="E127" s="128" t="s">
        <v>1253</v>
      </c>
      <c r="F127" s="128" t="s">
        <v>1254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83</v>
      </c>
      <c r="AT127" s="134" t="s">
        <v>75</v>
      </c>
      <c r="AU127" s="134" t="s">
        <v>76</v>
      </c>
      <c r="AY127" s="127" t="s">
        <v>375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75</v>
      </c>
      <c r="E128" s="136" t="s">
        <v>4139</v>
      </c>
      <c r="F128" s="136" t="s">
        <v>4121</v>
      </c>
      <c r="I128" s="129"/>
      <c r="J128" s="137">
        <f>BK128</f>
        <v>0</v>
      </c>
      <c r="L128" s="126"/>
      <c r="M128" s="131"/>
      <c r="P128" s="132">
        <f>SUM(P129:P138)</f>
        <v>0</v>
      </c>
      <c r="R128" s="132">
        <f>SUM(R129:R138)</f>
        <v>0</v>
      </c>
      <c r="T128" s="133">
        <f>SUM(T129:T138)</f>
        <v>0</v>
      </c>
      <c r="AR128" s="127" t="s">
        <v>83</v>
      </c>
      <c r="AT128" s="134" t="s">
        <v>75</v>
      </c>
      <c r="AU128" s="134" t="s">
        <v>83</v>
      </c>
      <c r="AY128" s="127" t="s">
        <v>375</v>
      </c>
      <c r="BK128" s="135">
        <f>SUM(BK129:BK138)</f>
        <v>0</v>
      </c>
    </row>
    <row r="129" spans="2:65" s="1" customFormat="1" ht="16.5" customHeight="1" x14ac:dyDescent="0.2">
      <c r="B129" s="32"/>
      <c r="C129" s="138" t="s">
        <v>83</v>
      </c>
      <c r="D129" s="138" t="s">
        <v>377</v>
      </c>
      <c r="E129" s="139" t="s">
        <v>4140</v>
      </c>
      <c r="F129" s="140" t="s">
        <v>4141</v>
      </c>
      <c r="G129" s="141" t="s">
        <v>532</v>
      </c>
      <c r="H129" s="142">
        <v>1</v>
      </c>
      <c r="I129" s="143"/>
      <c r="J129" s="144">
        <f t="shared" ref="J129:J138" si="0"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ref="P129:P138" si="1">O129*H129</f>
        <v>0</v>
      </c>
      <c r="Q129" s="147">
        <v>0</v>
      </c>
      <c r="R129" s="147">
        <f t="shared" ref="R129:R138" si="2">Q129*H129</f>
        <v>0</v>
      </c>
      <c r="S129" s="147">
        <v>0</v>
      </c>
      <c r="T129" s="148">
        <f t="shared" ref="T129:T138" si="3">S129*H129</f>
        <v>0</v>
      </c>
      <c r="AR129" s="149" t="s">
        <v>382</v>
      </c>
      <c r="AT129" s="149" t="s">
        <v>377</v>
      </c>
      <c r="AU129" s="149" t="s">
        <v>85</v>
      </c>
      <c r="AY129" s="17" t="s">
        <v>375</v>
      </c>
      <c r="BE129" s="150">
        <f t="shared" ref="BE129:BE138" si="4">IF(N129="základní",J129,0)</f>
        <v>0</v>
      </c>
      <c r="BF129" s="150">
        <f t="shared" ref="BF129:BF138" si="5">IF(N129="snížená",J129,0)</f>
        <v>0</v>
      </c>
      <c r="BG129" s="150">
        <f t="shared" ref="BG129:BG138" si="6">IF(N129="zákl. přenesená",J129,0)</f>
        <v>0</v>
      </c>
      <c r="BH129" s="150">
        <f t="shared" ref="BH129:BH138" si="7">IF(N129="sníž. přenesená",J129,0)</f>
        <v>0</v>
      </c>
      <c r="BI129" s="150">
        <f t="shared" ref="BI129:BI138" si="8">IF(N129="nulová",J129,0)</f>
        <v>0</v>
      </c>
      <c r="BJ129" s="17" t="s">
        <v>83</v>
      </c>
      <c r="BK129" s="150">
        <f t="shared" ref="BK129:BK138" si="9">ROUND(I129*H129,2)</f>
        <v>0</v>
      </c>
      <c r="BL129" s="17" t="s">
        <v>382</v>
      </c>
      <c r="BM129" s="149" t="s">
        <v>6797</v>
      </c>
    </row>
    <row r="130" spans="2:65" s="1" customFormat="1" ht="21.75" customHeight="1" x14ac:dyDescent="0.2">
      <c r="B130" s="32"/>
      <c r="C130" s="138" t="s">
        <v>85</v>
      </c>
      <c r="D130" s="138" t="s">
        <v>377</v>
      </c>
      <c r="E130" s="139" t="s">
        <v>4143</v>
      </c>
      <c r="F130" s="140" t="s">
        <v>4144</v>
      </c>
      <c r="G130" s="141" t="s">
        <v>532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382</v>
      </c>
      <c r="AT130" s="149" t="s">
        <v>377</v>
      </c>
      <c r="AU130" s="149" t="s">
        <v>85</v>
      </c>
      <c r="AY130" s="17" t="s">
        <v>375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382</v>
      </c>
      <c r="BM130" s="149" t="s">
        <v>6798</v>
      </c>
    </row>
    <row r="131" spans="2:65" s="1" customFormat="1" ht="24.2" customHeight="1" x14ac:dyDescent="0.2">
      <c r="B131" s="32"/>
      <c r="C131" s="138" t="s">
        <v>93</v>
      </c>
      <c r="D131" s="138" t="s">
        <v>377</v>
      </c>
      <c r="E131" s="139" t="s">
        <v>4146</v>
      </c>
      <c r="F131" s="140" t="s">
        <v>4147</v>
      </c>
      <c r="G131" s="141" t="s">
        <v>532</v>
      </c>
      <c r="H131" s="142">
        <v>8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382</v>
      </c>
      <c r="AT131" s="149" t="s">
        <v>377</v>
      </c>
      <c r="AU131" s="149" t="s">
        <v>85</v>
      </c>
      <c r="AY131" s="17" t="s">
        <v>375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382</v>
      </c>
      <c r="BM131" s="149" t="s">
        <v>6799</v>
      </c>
    </row>
    <row r="132" spans="2:65" s="1" customFormat="1" ht="16.5" customHeight="1" x14ac:dyDescent="0.2">
      <c r="B132" s="32"/>
      <c r="C132" s="138" t="s">
        <v>382</v>
      </c>
      <c r="D132" s="138" t="s">
        <v>377</v>
      </c>
      <c r="E132" s="139" t="s">
        <v>4149</v>
      </c>
      <c r="F132" s="140" t="s">
        <v>4150</v>
      </c>
      <c r="G132" s="141" t="s">
        <v>532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382</v>
      </c>
      <c r="AT132" s="149" t="s">
        <v>377</v>
      </c>
      <c r="AU132" s="149" t="s">
        <v>85</v>
      </c>
      <c r="AY132" s="17" t="s">
        <v>375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382</v>
      </c>
      <c r="BM132" s="149" t="s">
        <v>6800</v>
      </c>
    </row>
    <row r="133" spans="2:65" s="1" customFormat="1" ht="44.25" customHeight="1" x14ac:dyDescent="0.2">
      <c r="B133" s="32"/>
      <c r="C133" s="138" t="s">
        <v>404</v>
      </c>
      <c r="D133" s="138" t="s">
        <v>377</v>
      </c>
      <c r="E133" s="139" t="s">
        <v>4152</v>
      </c>
      <c r="F133" s="140" t="s">
        <v>4153</v>
      </c>
      <c r="G133" s="141" t="s">
        <v>2338</v>
      </c>
      <c r="H133" s="142">
        <v>64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382</v>
      </c>
      <c r="AT133" s="149" t="s">
        <v>377</v>
      </c>
      <c r="AU133" s="149" t="s">
        <v>85</v>
      </c>
      <c r="AY133" s="17" t="s">
        <v>375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382</v>
      </c>
      <c r="BM133" s="149" t="s">
        <v>6801</v>
      </c>
    </row>
    <row r="134" spans="2:65" s="1" customFormat="1" ht="16.5" customHeight="1" x14ac:dyDescent="0.2">
      <c r="B134" s="32"/>
      <c r="C134" s="138" t="s">
        <v>413</v>
      </c>
      <c r="D134" s="138" t="s">
        <v>377</v>
      </c>
      <c r="E134" s="139" t="s">
        <v>4155</v>
      </c>
      <c r="F134" s="140" t="s">
        <v>4156</v>
      </c>
      <c r="G134" s="141" t="s">
        <v>1788</v>
      </c>
      <c r="H134" s="142">
        <v>120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382</v>
      </c>
      <c r="AT134" s="149" t="s">
        <v>377</v>
      </c>
      <c r="AU134" s="149" t="s">
        <v>85</v>
      </c>
      <c r="AY134" s="17" t="s">
        <v>375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382</v>
      </c>
      <c r="BM134" s="149" t="s">
        <v>6802</v>
      </c>
    </row>
    <row r="135" spans="2:65" s="1" customFormat="1" ht="24.2" customHeight="1" x14ac:dyDescent="0.2">
      <c r="B135" s="32"/>
      <c r="C135" s="138" t="s">
        <v>418</v>
      </c>
      <c r="D135" s="138" t="s">
        <v>377</v>
      </c>
      <c r="E135" s="139" t="s">
        <v>4158</v>
      </c>
      <c r="F135" s="140" t="s">
        <v>4159</v>
      </c>
      <c r="G135" s="141" t="s">
        <v>1788</v>
      </c>
      <c r="H135" s="142">
        <v>60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382</v>
      </c>
      <c r="AT135" s="149" t="s">
        <v>377</v>
      </c>
      <c r="AU135" s="149" t="s">
        <v>85</v>
      </c>
      <c r="AY135" s="17" t="s">
        <v>375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382</v>
      </c>
      <c r="BM135" s="149" t="s">
        <v>6803</v>
      </c>
    </row>
    <row r="136" spans="2:65" s="1" customFormat="1" ht="24.2" customHeight="1" x14ac:dyDescent="0.2">
      <c r="B136" s="32"/>
      <c r="C136" s="138" t="s">
        <v>424</v>
      </c>
      <c r="D136" s="138" t="s">
        <v>377</v>
      </c>
      <c r="E136" s="139" t="s">
        <v>4161</v>
      </c>
      <c r="F136" s="140" t="s">
        <v>4162</v>
      </c>
      <c r="G136" s="141" t="s">
        <v>532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382</v>
      </c>
      <c r="AT136" s="149" t="s">
        <v>377</v>
      </c>
      <c r="AU136" s="149" t="s">
        <v>85</v>
      </c>
      <c r="AY136" s="17" t="s">
        <v>375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382</v>
      </c>
      <c r="BM136" s="149" t="s">
        <v>6804</v>
      </c>
    </row>
    <row r="137" spans="2:65" s="1" customFormat="1" ht="37.9" customHeight="1" x14ac:dyDescent="0.2">
      <c r="B137" s="32"/>
      <c r="C137" s="138" t="s">
        <v>428</v>
      </c>
      <c r="D137" s="138" t="s">
        <v>377</v>
      </c>
      <c r="E137" s="139" t="s">
        <v>4164</v>
      </c>
      <c r="F137" s="140" t="s">
        <v>6805</v>
      </c>
      <c r="G137" s="141" t="s">
        <v>2338</v>
      </c>
      <c r="H137" s="142">
        <v>16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382</v>
      </c>
      <c r="AT137" s="149" t="s">
        <v>377</v>
      </c>
      <c r="AU137" s="149" t="s">
        <v>85</v>
      </c>
      <c r="AY137" s="17" t="s">
        <v>375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382</v>
      </c>
      <c r="BM137" s="149" t="s">
        <v>6806</v>
      </c>
    </row>
    <row r="138" spans="2:65" s="1" customFormat="1" ht="24.2" customHeight="1" x14ac:dyDescent="0.2">
      <c r="B138" s="32"/>
      <c r="C138" s="138" t="s">
        <v>435</v>
      </c>
      <c r="D138" s="138" t="s">
        <v>377</v>
      </c>
      <c r="E138" s="139" t="s">
        <v>6807</v>
      </c>
      <c r="F138" s="140" t="s">
        <v>4165</v>
      </c>
      <c r="G138" s="141" t="s">
        <v>532</v>
      </c>
      <c r="H138" s="142">
        <v>7</v>
      </c>
      <c r="I138" s="143"/>
      <c r="J138" s="144">
        <f t="shared" si="0"/>
        <v>0</v>
      </c>
      <c r="K138" s="140" t="s">
        <v>1</v>
      </c>
      <c r="L138" s="32"/>
      <c r="M138" s="196" t="s">
        <v>1</v>
      </c>
      <c r="N138" s="197" t="s">
        <v>41</v>
      </c>
      <c r="O138" s="198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AR138" s="149" t="s">
        <v>382</v>
      </c>
      <c r="AT138" s="149" t="s">
        <v>377</v>
      </c>
      <c r="AU138" s="149" t="s">
        <v>85</v>
      </c>
      <c r="AY138" s="17" t="s">
        <v>375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382</v>
      </c>
      <c r="BM138" s="149" t="s">
        <v>6808</v>
      </c>
    </row>
    <row r="139" spans="2:65" s="1" customFormat="1" ht="6.95" customHeight="1" x14ac:dyDescent="0.2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sheetProtection algorithmName="SHA-512" hashValue="P8mmqbfC2cmU1KzAeiceu1jWtDsB51TktpP2IxtIvewc50JGmd7BkGyfR42j4ICxABvlyTrPjeFStw+kUZuqTA==" saltValue="w+CCypU+w2Qv4F+SS5DsLe6y8zM5m8bwIA64rdS1spx0qgULXLlJkt/1itcJyDQ4Ws3xEcEJR/qXle9E2EY+cw==" spinCount="100000" sheet="1" objects="1" scenarios="1" formatColumns="0" formatRows="0" autoFilter="0"/>
  <autoFilter ref="C125:K138" xr:uid="{00000000-0009-0000-0000-00001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32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184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6789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6809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 x14ac:dyDescent="0.2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ROUND(J125,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ROUND((SUM(BE125:BE131)),  2)</f>
        <v>0</v>
      </c>
      <c r="I37" s="98">
        <v>0.21</v>
      </c>
      <c r="J37" s="85">
        <f>ROUND(((SUM(BE125:BE131))*I37),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ROUND((SUM(BF125:BF131)),  2)</f>
        <v>0</v>
      </c>
      <c r="I38" s="98">
        <v>0.15</v>
      </c>
      <c r="J38" s="85">
        <f>ROUND(((SUM(BF125:BF131))*I38),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ROUND((SUM(BG125:BG131)),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ROUND((SUM(BH125:BH131)),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ROUND((SUM(BI125:BI131)),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6789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SO 02.06_NEP - ELEKTROINSTALACE II.etapa STAVEBNÍ ÚPRAVY - VRN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J125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4168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 x14ac:dyDescent="0.2">
      <c r="B102" s="32"/>
      <c r="L102" s="32"/>
    </row>
    <row r="103" spans="2:47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 x14ac:dyDescent="0.2">
      <c r="B108" s="32"/>
      <c r="C108" s="21" t="s">
        <v>360</v>
      </c>
      <c r="L108" s="32"/>
    </row>
    <row r="109" spans="2:47" s="1" customFormat="1" ht="6.95" customHeight="1" x14ac:dyDescent="0.2">
      <c r="B109" s="32"/>
      <c r="L109" s="32"/>
    </row>
    <row r="110" spans="2:47" s="1" customFormat="1" ht="12" customHeight="1" x14ac:dyDescent="0.2">
      <c r="B110" s="32"/>
      <c r="C110" s="27" t="s">
        <v>16</v>
      </c>
      <c r="L110" s="32"/>
    </row>
    <row r="111" spans="2:47" s="1" customFormat="1" ht="26.25" customHeight="1" x14ac:dyDescent="0.2">
      <c r="B111" s="32"/>
      <c r="E111" s="258" t="str">
        <f>E7</f>
        <v>PŘÍSTAVBA A STAVEBNÍ ÚPRAVY  DÍLEN HORSKÁ 258, VRCHLABÍ</v>
      </c>
      <c r="F111" s="259"/>
      <c r="G111" s="259"/>
      <c r="H111" s="259"/>
      <c r="L111" s="32"/>
    </row>
    <row r="112" spans="2:47" ht="12" customHeight="1" x14ac:dyDescent="0.2">
      <c r="B112" s="20"/>
      <c r="C112" s="27" t="s">
        <v>216</v>
      </c>
      <c r="L112" s="20"/>
    </row>
    <row r="113" spans="2:65" ht="16.5" customHeight="1" x14ac:dyDescent="0.2">
      <c r="B113" s="20"/>
      <c r="E113" s="258" t="s">
        <v>4379</v>
      </c>
      <c r="F113" s="219"/>
      <c r="G113" s="219"/>
      <c r="H113" s="219"/>
      <c r="L113" s="20"/>
    </row>
    <row r="114" spans="2:65" ht="12" customHeight="1" x14ac:dyDescent="0.2">
      <c r="B114" s="20"/>
      <c r="C114" s="27" t="s">
        <v>224</v>
      </c>
      <c r="L114" s="20"/>
    </row>
    <row r="115" spans="2:65" s="1" customFormat="1" ht="16.5" customHeight="1" x14ac:dyDescent="0.2">
      <c r="B115" s="32"/>
      <c r="E115" s="251" t="s">
        <v>6789</v>
      </c>
      <c r="F115" s="260"/>
      <c r="G115" s="260"/>
      <c r="H115" s="260"/>
      <c r="L115" s="32"/>
    </row>
    <row r="116" spans="2:65" s="1" customFormat="1" ht="12" customHeight="1" x14ac:dyDescent="0.2">
      <c r="B116" s="32"/>
      <c r="C116" s="27" t="s">
        <v>231</v>
      </c>
      <c r="L116" s="32"/>
    </row>
    <row r="117" spans="2:65" s="1" customFormat="1" ht="30" customHeight="1" x14ac:dyDescent="0.2">
      <c r="B117" s="32"/>
      <c r="E117" s="240" t="str">
        <f>E13</f>
        <v>SO 02.06_NEP - ELEKTROINSTALACE II.etapa STAVEBNÍ ÚPRAVY - VRN</v>
      </c>
      <c r="F117" s="260"/>
      <c r="G117" s="260"/>
      <c r="H117" s="260"/>
      <c r="L117" s="32"/>
    </row>
    <row r="118" spans="2:65" s="1" customFormat="1" ht="6.95" customHeight="1" x14ac:dyDescent="0.2">
      <c r="B118" s="32"/>
      <c r="L118" s="32"/>
    </row>
    <row r="119" spans="2:65" s="1" customFormat="1" ht="12" customHeight="1" x14ac:dyDescent="0.2">
      <c r="B119" s="32"/>
      <c r="C119" s="27" t="s">
        <v>20</v>
      </c>
      <c r="F119" s="25" t="str">
        <f>F16</f>
        <v>Vrchlabí</v>
      </c>
      <c r="I119" s="27" t="s">
        <v>22</v>
      </c>
      <c r="J119" s="52" t="str">
        <f>IF(J16="","",J16)</f>
        <v>25. 10. 2023</v>
      </c>
      <c r="L119" s="32"/>
    </row>
    <row r="120" spans="2:65" s="1" customFormat="1" ht="6.95" customHeight="1" x14ac:dyDescent="0.2">
      <c r="B120" s="32"/>
      <c r="L120" s="32"/>
    </row>
    <row r="121" spans="2:65" s="1" customFormat="1" ht="15.2" customHeight="1" x14ac:dyDescent="0.2">
      <c r="B121" s="32"/>
      <c r="C121" s="27" t="s">
        <v>24</v>
      </c>
      <c r="F121" s="25" t="str">
        <f>E19</f>
        <v>Královéhradecký kraj</v>
      </c>
      <c r="I121" s="27" t="s">
        <v>30</v>
      </c>
      <c r="J121" s="30" t="str">
        <f>E25</f>
        <v xml:space="preserve"> </v>
      </c>
      <c r="L121" s="32"/>
    </row>
    <row r="122" spans="2:65" s="1" customFormat="1" ht="15.2" customHeight="1" x14ac:dyDescent="0.2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>IRBOS s.r.o.</v>
      </c>
      <c r="L122" s="32"/>
    </row>
    <row r="123" spans="2:65" s="1" customFormat="1" ht="10.35" customHeight="1" x14ac:dyDescent="0.2">
      <c r="B123" s="32"/>
      <c r="L123" s="32"/>
    </row>
    <row r="124" spans="2:65" s="10" customFormat="1" ht="29.25" customHeight="1" x14ac:dyDescent="0.2">
      <c r="B124" s="118"/>
      <c r="C124" s="119" t="s">
        <v>361</v>
      </c>
      <c r="D124" s="120" t="s">
        <v>61</v>
      </c>
      <c r="E124" s="120" t="s">
        <v>57</v>
      </c>
      <c r="F124" s="120" t="s">
        <v>58</v>
      </c>
      <c r="G124" s="120" t="s">
        <v>362</v>
      </c>
      <c r="H124" s="120" t="s">
        <v>363</v>
      </c>
      <c r="I124" s="120" t="s">
        <v>364</v>
      </c>
      <c r="J124" s="120" t="s">
        <v>329</v>
      </c>
      <c r="K124" s="121" t="s">
        <v>365</v>
      </c>
      <c r="L124" s="118"/>
      <c r="M124" s="59" t="s">
        <v>1</v>
      </c>
      <c r="N124" s="60" t="s">
        <v>40</v>
      </c>
      <c r="O124" s="60" t="s">
        <v>366</v>
      </c>
      <c r="P124" s="60" t="s">
        <v>367</v>
      </c>
      <c r="Q124" s="60" t="s">
        <v>368</v>
      </c>
      <c r="R124" s="60" t="s">
        <v>369</v>
      </c>
      <c r="S124" s="60" t="s">
        <v>370</v>
      </c>
      <c r="T124" s="61" t="s">
        <v>371</v>
      </c>
    </row>
    <row r="125" spans="2:65" s="1" customFormat="1" ht="22.9" customHeight="1" x14ac:dyDescent="0.25">
      <c r="B125" s="32"/>
      <c r="C125" s="64" t="s">
        <v>372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</v>
      </c>
      <c r="S125" s="53"/>
      <c r="T125" s="124">
        <f>T126</f>
        <v>0</v>
      </c>
      <c r="AT125" s="17" t="s">
        <v>75</v>
      </c>
      <c r="AU125" s="17" t="s">
        <v>331</v>
      </c>
      <c r="BK125" s="125">
        <f>BK126</f>
        <v>0</v>
      </c>
    </row>
    <row r="126" spans="2:65" s="11" customFormat="1" ht="25.9" customHeight="1" x14ac:dyDescent="0.2">
      <c r="B126" s="126"/>
      <c r="D126" s="127" t="s">
        <v>75</v>
      </c>
      <c r="E126" s="128" t="s">
        <v>4169</v>
      </c>
      <c r="F126" s="128" t="s">
        <v>4170</v>
      </c>
      <c r="I126" s="129"/>
      <c r="J126" s="130">
        <f>BK126</f>
        <v>0</v>
      </c>
      <c r="L126" s="126"/>
      <c r="M126" s="131"/>
      <c r="P126" s="132">
        <f>SUM(P127:P131)</f>
        <v>0</v>
      </c>
      <c r="R126" s="132">
        <f>SUM(R127:R131)</f>
        <v>0</v>
      </c>
      <c r="T126" s="133">
        <f>SUM(T127:T131)</f>
        <v>0</v>
      </c>
      <c r="AR126" s="127" t="s">
        <v>404</v>
      </c>
      <c r="AT126" s="134" t="s">
        <v>75</v>
      </c>
      <c r="AU126" s="134" t="s">
        <v>76</v>
      </c>
      <c r="AY126" s="127" t="s">
        <v>375</v>
      </c>
      <c r="BK126" s="135">
        <f>SUM(BK127:BK131)</f>
        <v>0</v>
      </c>
    </row>
    <row r="127" spans="2:65" s="1" customFormat="1" ht="16.5" customHeight="1" x14ac:dyDescent="0.2">
      <c r="B127" s="32"/>
      <c r="C127" s="138" t="s">
        <v>83</v>
      </c>
      <c r="D127" s="138" t="s">
        <v>377</v>
      </c>
      <c r="E127" s="139" t="s">
        <v>6810</v>
      </c>
      <c r="F127" s="140" t="s">
        <v>4172</v>
      </c>
      <c r="G127" s="141" t="s">
        <v>1169</v>
      </c>
      <c r="H127" s="142">
        <v>0.93899999999999995</v>
      </c>
      <c r="I127" s="143"/>
      <c r="J127" s="144">
        <f>ROUND(I127*H127,2)</f>
        <v>0</v>
      </c>
      <c r="K127" s="140" t="s">
        <v>1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382</v>
      </c>
      <c r="AT127" s="149" t="s">
        <v>377</v>
      </c>
      <c r="AU127" s="149" t="s">
        <v>83</v>
      </c>
      <c r="AY127" s="17" t="s">
        <v>375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382</v>
      </c>
      <c r="BM127" s="149" t="s">
        <v>6811</v>
      </c>
    </row>
    <row r="128" spans="2:65" s="12" customFormat="1" ht="11.25" x14ac:dyDescent="0.2">
      <c r="B128" s="151"/>
      <c r="D128" s="152" t="s">
        <v>384</v>
      </c>
      <c r="E128" s="153" t="s">
        <v>1</v>
      </c>
      <c r="F128" s="154" t="s">
        <v>83</v>
      </c>
      <c r="H128" s="155">
        <v>1</v>
      </c>
      <c r="I128" s="156"/>
      <c r="L128" s="151"/>
      <c r="M128" s="157"/>
      <c r="T128" s="158"/>
      <c r="AT128" s="153" t="s">
        <v>384</v>
      </c>
      <c r="AU128" s="153" t="s">
        <v>83</v>
      </c>
      <c r="AV128" s="12" t="s">
        <v>85</v>
      </c>
      <c r="AW128" s="12" t="s">
        <v>32</v>
      </c>
      <c r="AX128" s="12" t="s">
        <v>76</v>
      </c>
      <c r="AY128" s="153" t="s">
        <v>375</v>
      </c>
    </row>
    <row r="129" spans="2:51" s="12" customFormat="1" ht="11.25" x14ac:dyDescent="0.2">
      <c r="B129" s="151"/>
      <c r="D129" s="152" t="s">
        <v>384</v>
      </c>
      <c r="E129" s="153" t="s">
        <v>1</v>
      </c>
      <c r="F129" s="154" t="s">
        <v>6439</v>
      </c>
      <c r="H129" s="155">
        <v>-6.0999999999999999E-2</v>
      </c>
      <c r="I129" s="156"/>
      <c r="L129" s="151"/>
      <c r="M129" s="157"/>
      <c r="T129" s="158"/>
      <c r="AT129" s="153" t="s">
        <v>384</v>
      </c>
      <c r="AU129" s="153" t="s">
        <v>83</v>
      </c>
      <c r="AV129" s="12" t="s">
        <v>85</v>
      </c>
      <c r="AW129" s="12" t="s">
        <v>32</v>
      </c>
      <c r="AX129" s="12" t="s">
        <v>76</v>
      </c>
      <c r="AY129" s="153" t="s">
        <v>375</v>
      </c>
    </row>
    <row r="130" spans="2:51" s="13" customFormat="1" ht="11.25" x14ac:dyDescent="0.2">
      <c r="B130" s="159"/>
      <c r="D130" s="152" t="s">
        <v>384</v>
      </c>
      <c r="E130" s="160" t="s">
        <v>1</v>
      </c>
      <c r="F130" s="161" t="s">
        <v>387</v>
      </c>
      <c r="H130" s="162">
        <v>0.93899999999999995</v>
      </c>
      <c r="I130" s="163"/>
      <c r="L130" s="159"/>
      <c r="M130" s="164"/>
      <c r="T130" s="165"/>
      <c r="AT130" s="160" t="s">
        <v>384</v>
      </c>
      <c r="AU130" s="160" t="s">
        <v>83</v>
      </c>
      <c r="AV130" s="13" t="s">
        <v>382</v>
      </c>
      <c r="AW130" s="13" t="s">
        <v>32</v>
      </c>
      <c r="AX130" s="13" t="s">
        <v>83</v>
      </c>
      <c r="AY130" s="160" t="s">
        <v>375</v>
      </c>
    </row>
    <row r="131" spans="2:51" s="14" customFormat="1" ht="11.25" x14ac:dyDescent="0.2">
      <c r="B131" s="166"/>
      <c r="D131" s="152" t="s">
        <v>384</v>
      </c>
      <c r="E131" s="167" t="s">
        <v>1</v>
      </c>
      <c r="F131" s="168" t="s">
        <v>3867</v>
      </c>
      <c r="H131" s="167" t="s">
        <v>1</v>
      </c>
      <c r="I131" s="169"/>
      <c r="L131" s="166"/>
      <c r="M131" s="204"/>
      <c r="N131" s="205"/>
      <c r="O131" s="205"/>
      <c r="P131" s="205"/>
      <c r="Q131" s="205"/>
      <c r="R131" s="205"/>
      <c r="S131" s="205"/>
      <c r="T131" s="206"/>
      <c r="AT131" s="167" t="s">
        <v>384</v>
      </c>
      <c r="AU131" s="167" t="s">
        <v>83</v>
      </c>
      <c r="AV131" s="14" t="s">
        <v>83</v>
      </c>
      <c r="AW131" s="14" t="s">
        <v>32</v>
      </c>
      <c r="AX131" s="14" t="s">
        <v>76</v>
      </c>
      <c r="AY131" s="167" t="s">
        <v>375</v>
      </c>
    </row>
    <row r="132" spans="2:51" s="1" customFormat="1" ht="6.95" customHeight="1" x14ac:dyDescent="0.2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</sheetData>
  <sheetProtection algorithmName="SHA-512" hashValue="WyV8YoRz1ZDh5TIIZV01So405Ex2O1DB/fuFOvojYqW8MIEXTeThtZ7ifRbuSE/DkfFNski0cqfACl4/xYjCmQ==" saltValue="kbekUGLjU0TUn6KMbBb2or6ieOSByy3R+94DlBUgm2XoO7Of2VwvHkxucY5sRpoDbdKOF+3O8rvp0mKHfRyPVw==" spinCount="100000" sheet="1" objects="1" scenarios="1" formatColumns="0" formatRows="0" autoFilter="0"/>
  <autoFilter ref="C124:K131" xr:uid="{00000000-0009-0000-0000-000019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53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187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6789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16.5" customHeight="1" x14ac:dyDescent="0.2">
      <c r="B13" s="32"/>
      <c r="E13" s="240" t="s">
        <v>6812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ROUND((SUM(BE130:BE152)),  2)</f>
        <v>0</v>
      </c>
      <c r="I37" s="98">
        <v>0.21</v>
      </c>
      <c r="J37" s="85">
        <f>ROUND(((SUM(BE130:BE152))*I37),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ROUND((SUM(BF130:BF152)),  2)</f>
        <v>0</v>
      </c>
      <c r="I38" s="98">
        <v>0.15</v>
      </c>
      <c r="J38" s="85">
        <f>ROUND(((SUM(BF130:BF152))*I38),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ROUND((SUM(BG130:BG152)),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ROUND((SUM(BH130:BH152)),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ROUND((SUM(BI130:BI152)),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6789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02.07_NEP - VRN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J130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4175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 x14ac:dyDescent="0.2">
      <c r="B102" s="114"/>
      <c r="D102" s="115" t="s">
        <v>4176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 x14ac:dyDescent="0.2">
      <c r="B103" s="114"/>
      <c r="D103" s="115" t="s">
        <v>4177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customHeight="1" x14ac:dyDescent="0.2">
      <c r="B104" s="114"/>
      <c r="D104" s="115" t="s">
        <v>4178</v>
      </c>
      <c r="E104" s="116"/>
      <c r="F104" s="116"/>
      <c r="G104" s="116"/>
      <c r="H104" s="116"/>
      <c r="I104" s="116"/>
      <c r="J104" s="117">
        <f>J141</f>
        <v>0</v>
      </c>
      <c r="L104" s="114"/>
    </row>
    <row r="105" spans="2:47" s="9" customFormat="1" ht="19.899999999999999" customHeight="1" x14ac:dyDescent="0.2">
      <c r="B105" s="114"/>
      <c r="D105" s="115" t="s">
        <v>4179</v>
      </c>
      <c r="E105" s="116"/>
      <c r="F105" s="116"/>
      <c r="G105" s="116"/>
      <c r="H105" s="116"/>
      <c r="I105" s="116"/>
      <c r="J105" s="117">
        <f>J146</f>
        <v>0</v>
      </c>
      <c r="L105" s="114"/>
    </row>
    <row r="106" spans="2:47" s="9" customFormat="1" ht="19.899999999999999" customHeight="1" x14ac:dyDescent="0.2">
      <c r="B106" s="114"/>
      <c r="D106" s="115" t="s">
        <v>4180</v>
      </c>
      <c r="E106" s="116"/>
      <c r="F106" s="116"/>
      <c r="G106" s="116"/>
      <c r="H106" s="116"/>
      <c r="I106" s="116"/>
      <c r="J106" s="117">
        <f>J151</f>
        <v>0</v>
      </c>
      <c r="L106" s="114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360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26.25" customHeight="1" x14ac:dyDescent="0.2">
      <c r="B116" s="32"/>
      <c r="E116" s="258" t="str">
        <f>E7</f>
        <v>PŘÍSTAVBA A STAVEBNÍ ÚPRAVY  DÍLEN HORSKÁ 258, VRCHLABÍ</v>
      </c>
      <c r="F116" s="259"/>
      <c r="G116" s="259"/>
      <c r="H116" s="259"/>
      <c r="L116" s="32"/>
    </row>
    <row r="117" spans="2:12" ht="12" customHeight="1" x14ac:dyDescent="0.2">
      <c r="B117" s="20"/>
      <c r="C117" s="27" t="s">
        <v>216</v>
      </c>
      <c r="L117" s="20"/>
    </row>
    <row r="118" spans="2:12" ht="16.5" customHeight="1" x14ac:dyDescent="0.2">
      <c r="B118" s="20"/>
      <c r="E118" s="258" t="s">
        <v>4379</v>
      </c>
      <c r="F118" s="219"/>
      <c r="G118" s="219"/>
      <c r="H118" s="219"/>
      <c r="L118" s="20"/>
    </row>
    <row r="119" spans="2:12" ht="12" customHeight="1" x14ac:dyDescent="0.2">
      <c r="B119" s="20"/>
      <c r="C119" s="27" t="s">
        <v>224</v>
      </c>
      <c r="L119" s="20"/>
    </row>
    <row r="120" spans="2:12" s="1" customFormat="1" ht="16.5" customHeight="1" x14ac:dyDescent="0.2">
      <c r="B120" s="32"/>
      <c r="E120" s="251" t="s">
        <v>6789</v>
      </c>
      <c r="F120" s="260"/>
      <c r="G120" s="260"/>
      <c r="H120" s="260"/>
      <c r="L120" s="32"/>
    </row>
    <row r="121" spans="2:12" s="1" customFormat="1" ht="12" customHeight="1" x14ac:dyDescent="0.2">
      <c r="B121" s="32"/>
      <c r="C121" s="27" t="s">
        <v>231</v>
      </c>
      <c r="L121" s="32"/>
    </row>
    <row r="122" spans="2:12" s="1" customFormat="1" ht="16.5" customHeight="1" x14ac:dyDescent="0.2">
      <c r="B122" s="32"/>
      <c r="E122" s="240" t="str">
        <f>E13</f>
        <v>SO 02.07_NEP - VRN II.etapa STAVEBNÍ ÚPRAVY</v>
      </c>
      <c r="F122" s="260"/>
      <c r="G122" s="260"/>
      <c r="H122" s="260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Vrchlabí</v>
      </c>
      <c r="I124" s="27" t="s">
        <v>22</v>
      </c>
      <c r="J124" s="52" t="str">
        <f>IF(J16="","",J16)</f>
        <v>25. 10. 2023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24</v>
      </c>
      <c r="F126" s="25" t="str">
        <f>E19</f>
        <v>Královéhradecký kraj</v>
      </c>
      <c r="I126" s="27" t="s">
        <v>30</v>
      </c>
      <c r="J126" s="30" t="str">
        <f>E25</f>
        <v>IRBOS s.r.o.</v>
      </c>
      <c r="L126" s="32"/>
    </row>
    <row r="127" spans="2:12" s="1" customFormat="1" ht="15.2" customHeight="1" x14ac:dyDescent="0.2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IRBOS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361</v>
      </c>
      <c r="D129" s="120" t="s">
        <v>61</v>
      </c>
      <c r="E129" s="120" t="s">
        <v>57</v>
      </c>
      <c r="F129" s="120" t="s">
        <v>58</v>
      </c>
      <c r="G129" s="120" t="s">
        <v>362</v>
      </c>
      <c r="H129" s="120" t="s">
        <v>363</v>
      </c>
      <c r="I129" s="120" t="s">
        <v>364</v>
      </c>
      <c r="J129" s="120" t="s">
        <v>329</v>
      </c>
      <c r="K129" s="121" t="s">
        <v>365</v>
      </c>
      <c r="L129" s="118"/>
      <c r="M129" s="59" t="s">
        <v>1</v>
      </c>
      <c r="N129" s="60" t="s">
        <v>40</v>
      </c>
      <c r="O129" s="60" t="s">
        <v>366</v>
      </c>
      <c r="P129" s="60" t="s">
        <v>367</v>
      </c>
      <c r="Q129" s="60" t="s">
        <v>368</v>
      </c>
      <c r="R129" s="60" t="s">
        <v>369</v>
      </c>
      <c r="S129" s="60" t="s">
        <v>370</v>
      </c>
      <c r="T129" s="61" t="s">
        <v>371</v>
      </c>
    </row>
    <row r="130" spans="2:65" s="1" customFormat="1" ht="22.9" customHeight="1" x14ac:dyDescent="0.25">
      <c r="B130" s="32"/>
      <c r="C130" s="64" t="s">
        <v>372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0</v>
      </c>
      <c r="S130" s="53"/>
      <c r="T130" s="124">
        <f>T131</f>
        <v>0</v>
      </c>
      <c r="AT130" s="17" t="s">
        <v>75</v>
      </c>
      <c r="AU130" s="17" t="s">
        <v>331</v>
      </c>
      <c r="BK130" s="125">
        <f>BK131</f>
        <v>0</v>
      </c>
    </row>
    <row r="131" spans="2:65" s="11" customFormat="1" ht="25.9" customHeight="1" x14ac:dyDescent="0.2">
      <c r="B131" s="126"/>
      <c r="D131" s="127" t="s">
        <v>75</v>
      </c>
      <c r="E131" s="128" t="s">
        <v>4169</v>
      </c>
      <c r="F131" s="128" t="s">
        <v>4182</v>
      </c>
      <c r="I131" s="129"/>
      <c r="J131" s="130">
        <f>BK131</f>
        <v>0</v>
      </c>
      <c r="L131" s="126"/>
      <c r="M131" s="131"/>
      <c r="P131" s="132">
        <f>P132+P139+P141+P146+P151</f>
        <v>0</v>
      </c>
      <c r="R131" s="132">
        <f>R132+R139+R141+R146+R151</f>
        <v>0</v>
      </c>
      <c r="T131" s="133">
        <f>T132+T139+T141+T146+T151</f>
        <v>0</v>
      </c>
      <c r="AR131" s="127" t="s">
        <v>404</v>
      </c>
      <c r="AT131" s="134" t="s">
        <v>75</v>
      </c>
      <c r="AU131" s="134" t="s">
        <v>76</v>
      </c>
      <c r="AY131" s="127" t="s">
        <v>375</v>
      </c>
      <c r="BK131" s="135">
        <f>BK132+BK139+BK141+BK146+BK151</f>
        <v>0</v>
      </c>
    </row>
    <row r="132" spans="2:65" s="11" customFormat="1" ht="22.9" customHeight="1" x14ac:dyDescent="0.2">
      <c r="B132" s="126"/>
      <c r="D132" s="127" t="s">
        <v>75</v>
      </c>
      <c r="E132" s="136" t="s">
        <v>4183</v>
      </c>
      <c r="F132" s="136" t="s">
        <v>4184</v>
      </c>
      <c r="I132" s="129"/>
      <c r="J132" s="137">
        <f>BK132</f>
        <v>0</v>
      </c>
      <c r="L132" s="126"/>
      <c r="M132" s="131"/>
      <c r="P132" s="132">
        <f>SUM(P133:P138)</f>
        <v>0</v>
      </c>
      <c r="R132" s="132">
        <f>SUM(R133:R138)</f>
        <v>0</v>
      </c>
      <c r="T132" s="133">
        <f>SUM(T133:T138)</f>
        <v>0</v>
      </c>
      <c r="AR132" s="127" t="s">
        <v>404</v>
      </c>
      <c r="AT132" s="134" t="s">
        <v>75</v>
      </c>
      <c r="AU132" s="134" t="s">
        <v>83</v>
      </c>
      <c r="AY132" s="127" t="s">
        <v>375</v>
      </c>
      <c r="BK132" s="135">
        <f>SUM(BK133:BK138)</f>
        <v>0</v>
      </c>
    </row>
    <row r="133" spans="2:65" s="1" customFormat="1" ht="24.2" customHeight="1" x14ac:dyDescent="0.2">
      <c r="B133" s="32"/>
      <c r="C133" s="138" t="s">
        <v>83</v>
      </c>
      <c r="D133" s="138" t="s">
        <v>377</v>
      </c>
      <c r="E133" s="139" t="s">
        <v>4185</v>
      </c>
      <c r="F133" s="140" t="s">
        <v>4186</v>
      </c>
      <c r="G133" s="141" t="s">
        <v>1169</v>
      </c>
      <c r="H133" s="142">
        <v>1</v>
      </c>
      <c r="I133" s="143"/>
      <c r="J133" s="144">
        <f t="shared" ref="J133:J138" si="0">ROUND(I133*H133,2)</f>
        <v>0</v>
      </c>
      <c r="K133" s="140" t="s">
        <v>4194</v>
      </c>
      <c r="L133" s="32"/>
      <c r="M133" s="145" t="s">
        <v>1</v>
      </c>
      <c r="N133" s="146" t="s">
        <v>41</v>
      </c>
      <c r="P133" s="147">
        <f t="shared" ref="P133:P138" si="1">O133*H133</f>
        <v>0</v>
      </c>
      <c r="Q133" s="147">
        <v>0</v>
      </c>
      <c r="R133" s="147">
        <f t="shared" ref="R133:R138" si="2">Q133*H133</f>
        <v>0</v>
      </c>
      <c r="S133" s="147">
        <v>0</v>
      </c>
      <c r="T133" s="148">
        <f t="shared" ref="T133:T138" si="3">S133*H133</f>
        <v>0</v>
      </c>
      <c r="AR133" s="149" t="s">
        <v>4187</v>
      </c>
      <c r="AT133" s="149" t="s">
        <v>377</v>
      </c>
      <c r="AU133" s="149" t="s">
        <v>85</v>
      </c>
      <c r="AY133" s="17" t="s">
        <v>375</v>
      </c>
      <c r="BE133" s="150">
        <f t="shared" ref="BE133:BE138" si="4">IF(N133="základní",J133,0)</f>
        <v>0</v>
      </c>
      <c r="BF133" s="150">
        <f t="shared" ref="BF133:BF138" si="5">IF(N133="snížená",J133,0)</f>
        <v>0</v>
      </c>
      <c r="BG133" s="150">
        <f t="shared" ref="BG133:BG138" si="6">IF(N133="zákl. přenesená",J133,0)</f>
        <v>0</v>
      </c>
      <c r="BH133" s="150">
        <f t="shared" ref="BH133:BH138" si="7">IF(N133="sníž. přenesená",J133,0)</f>
        <v>0</v>
      </c>
      <c r="BI133" s="150">
        <f t="shared" ref="BI133:BI138" si="8">IF(N133="nulová",J133,0)</f>
        <v>0</v>
      </c>
      <c r="BJ133" s="17" t="s">
        <v>83</v>
      </c>
      <c r="BK133" s="150">
        <f t="shared" ref="BK133:BK138" si="9">ROUND(I133*H133,2)</f>
        <v>0</v>
      </c>
      <c r="BL133" s="17" t="s">
        <v>4187</v>
      </c>
      <c r="BM133" s="149" t="s">
        <v>6813</v>
      </c>
    </row>
    <row r="134" spans="2:65" s="1" customFormat="1" ht="24.2" customHeight="1" x14ac:dyDescent="0.2">
      <c r="B134" s="32"/>
      <c r="C134" s="138" t="s">
        <v>85</v>
      </c>
      <c r="D134" s="138" t="s">
        <v>377</v>
      </c>
      <c r="E134" s="139" t="s">
        <v>4189</v>
      </c>
      <c r="F134" s="140" t="s">
        <v>4190</v>
      </c>
      <c r="G134" s="141" t="s">
        <v>1169</v>
      </c>
      <c r="H134" s="142">
        <v>1</v>
      </c>
      <c r="I134" s="143"/>
      <c r="J134" s="144">
        <f t="shared" si="0"/>
        <v>0</v>
      </c>
      <c r="K134" s="140" t="s">
        <v>4194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4187</v>
      </c>
      <c r="AT134" s="149" t="s">
        <v>377</v>
      </c>
      <c r="AU134" s="149" t="s">
        <v>85</v>
      </c>
      <c r="AY134" s="17" t="s">
        <v>375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4187</v>
      </c>
      <c r="BM134" s="149" t="s">
        <v>6814</v>
      </c>
    </row>
    <row r="135" spans="2:65" s="1" customFormat="1" ht="24.2" customHeight="1" x14ac:dyDescent="0.2">
      <c r="B135" s="32"/>
      <c r="C135" s="138" t="s">
        <v>93</v>
      </c>
      <c r="D135" s="138" t="s">
        <v>377</v>
      </c>
      <c r="E135" s="139" t="s">
        <v>4192</v>
      </c>
      <c r="F135" s="140" t="s">
        <v>4193</v>
      </c>
      <c r="G135" s="141" t="s">
        <v>1169</v>
      </c>
      <c r="H135" s="142">
        <v>1</v>
      </c>
      <c r="I135" s="143"/>
      <c r="J135" s="144">
        <f t="shared" si="0"/>
        <v>0</v>
      </c>
      <c r="K135" s="140" t="s">
        <v>4194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4187</v>
      </c>
      <c r="AT135" s="149" t="s">
        <v>377</v>
      </c>
      <c r="AU135" s="149" t="s">
        <v>85</v>
      </c>
      <c r="AY135" s="17" t="s">
        <v>375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4187</v>
      </c>
      <c r="BM135" s="149" t="s">
        <v>6815</v>
      </c>
    </row>
    <row r="136" spans="2:65" s="1" customFormat="1" ht="24.2" customHeight="1" x14ac:dyDescent="0.2">
      <c r="B136" s="32"/>
      <c r="C136" s="138" t="s">
        <v>382</v>
      </c>
      <c r="D136" s="138" t="s">
        <v>377</v>
      </c>
      <c r="E136" s="139" t="s">
        <v>4196</v>
      </c>
      <c r="F136" s="140" t="s">
        <v>4197</v>
      </c>
      <c r="G136" s="141" t="s">
        <v>1169</v>
      </c>
      <c r="H136" s="142">
        <v>1</v>
      </c>
      <c r="I136" s="143"/>
      <c r="J136" s="144">
        <f t="shared" si="0"/>
        <v>0</v>
      </c>
      <c r="K136" s="140" t="s">
        <v>4194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4187</v>
      </c>
      <c r="AT136" s="149" t="s">
        <v>377</v>
      </c>
      <c r="AU136" s="149" t="s">
        <v>85</v>
      </c>
      <c r="AY136" s="17" t="s">
        <v>375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4187</v>
      </c>
      <c r="BM136" s="149" t="s">
        <v>6816</v>
      </c>
    </row>
    <row r="137" spans="2:65" s="1" customFormat="1" ht="24.2" customHeight="1" x14ac:dyDescent="0.2">
      <c r="B137" s="32"/>
      <c r="C137" s="138" t="s">
        <v>404</v>
      </c>
      <c r="D137" s="138" t="s">
        <v>377</v>
      </c>
      <c r="E137" s="139" t="s">
        <v>4199</v>
      </c>
      <c r="F137" s="140" t="s">
        <v>4200</v>
      </c>
      <c r="G137" s="141" t="s">
        <v>1169</v>
      </c>
      <c r="H137" s="142">
        <v>1</v>
      </c>
      <c r="I137" s="143"/>
      <c r="J137" s="144">
        <f t="shared" si="0"/>
        <v>0</v>
      </c>
      <c r="K137" s="140" t="s">
        <v>4194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4187</v>
      </c>
      <c r="AT137" s="149" t="s">
        <v>377</v>
      </c>
      <c r="AU137" s="149" t="s">
        <v>85</v>
      </c>
      <c r="AY137" s="17" t="s">
        <v>375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4187</v>
      </c>
      <c r="BM137" s="149" t="s">
        <v>6817</v>
      </c>
    </row>
    <row r="138" spans="2:65" s="1" customFormat="1" ht="24.2" customHeight="1" x14ac:dyDescent="0.2">
      <c r="B138" s="32"/>
      <c r="C138" s="138" t="s">
        <v>413</v>
      </c>
      <c r="D138" s="138" t="s">
        <v>377</v>
      </c>
      <c r="E138" s="139" t="s">
        <v>4202</v>
      </c>
      <c r="F138" s="140" t="s">
        <v>4203</v>
      </c>
      <c r="G138" s="141" t="s">
        <v>1169</v>
      </c>
      <c r="H138" s="142">
        <v>1</v>
      </c>
      <c r="I138" s="143"/>
      <c r="J138" s="144">
        <f t="shared" si="0"/>
        <v>0</v>
      </c>
      <c r="K138" s="140" t="s">
        <v>4194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4187</v>
      </c>
      <c r="AT138" s="149" t="s">
        <v>377</v>
      </c>
      <c r="AU138" s="149" t="s">
        <v>85</v>
      </c>
      <c r="AY138" s="17" t="s">
        <v>375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4187</v>
      </c>
      <c r="BM138" s="149" t="s">
        <v>6818</v>
      </c>
    </row>
    <row r="139" spans="2:65" s="11" customFormat="1" ht="22.9" customHeight="1" x14ac:dyDescent="0.2">
      <c r="B139" s="126"/>
      <c r="D139" s="127" t="s">
        <v>75</v>
      </c>
      <c r="E139" s="136" t="s">
        <v>4205</v>
      </c>
      <c r="F139" s="136" t="s">
        <v>4206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404</v>
      </c>
      <c r="AT139" s="134" t="s">
        <v>75</v>
      </c>
      <c r="AU139" s="134" t="s">
        <v>83</v>
      </c>
      <c r="AY139" s="127" t="s">
        <v>375</v>
      </c>
      <c r="BK139" s="135">
        <f>BK140</f>
        <v>0</v>
      </c>
    </row>
    <row r="140" spans="2:65" s="1" customFormat="1" ht="24.2" customHeight="1" x14ac:dyDescent="0.2">
      <c r="B140" s="32"/>
      <c r="C140" s="138" t="s">
        <v>418</v>
      </c>
      <c r="D140" s="138" t="s">
        <v>377</v>
      </c>
      <c r="E140" s="139" t="s">
        <v>4207</v>
      </c>
      <c r="F140" s="140" t="s">
        <v>4208</v>
      </c>
      <c r="G140" s="141" t="s">
        <v>1169</v>
      </c>
      <c r="H140" s="142">
        <v>1</v>
      </c>
      <c r="I140" s="143"/>
      <c r="J140" s="144">
        <f>ROUND(I140*H140,2)</f>
        <v>0</v>
      </c>
      <c r="K140" s="140" t="s">
        <v>4194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4187</v>
      </c>
      <c r="AT140" s="149" t="s">
        <v>377</v>
      </c>
      <c r="AU140" s="149" t="s">
        <v>85</v>
      </c>
      <c r="AY140" s="17" t="s">
        <v>375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4187</v>
      </c>
      <c r="BM140" s="149" t="s">
        <v>6819</v>
      </c>
    </row>
    <row r="141" spans="2:65" s="11" customFormat="1" ht="22.9" customHeight="1" x14ac:dyDescent="0.2">
      <c r="B141" s="126"/>
      <c r="D141" s="127" t="s">
        <v>75</v>
      </c>
      <c r="E141" s="136" t="s">
        <v>4210</v>
      </c>
      <c r="F141" s="136" t="s">
        <v>4211</v>
      </c>
      <c r="I141" s="129"/>
      <c r="J141" s="137">
        <f>BK141</f>
        <v>0</v>
      </c>
      <c r="L141" s="126"/>
      <c r="M141" s="131"/>
      <c r="P141" s="132">
        <f>SUM(P142:P145)</f>
        <v>0</v>
      </c>
      <c r="R141" s="132">
        <f>SUM(R142:R145)</f>
        <v>0</v>
      </c>
      <c r="T141" s="133">
        <f>SUM(T142:T145)</f>
        <v>0</v>
      </c>
      <c r="AR141" s="127" t="s">
        <v>404</v>
      </c>
      <c r="AT141" s="134" t="s">
        <v>75</v>
      </c>
      <c r="AU141" s="134" t="s">
        <v>83</v>
      </c>
      <c r="AY141" s="127" t="s">
        <v>375</v>
      </c>
      <c r="BK141" s="135">
        <f>SUM(BK142:BK145)</f>
        <v>0</v>
      </c>
    </row>
    <row r="142" spans="2:65" s="1" customFormat="1" ht="24.2" customHeight="1" x14ac:dyDescent="0.2">
      <c r="B142" s="32"/>
      <c r="C142" s="138" t="s">
        <v>424</v>
      </c>
      <c r="D142" s="138" t="s">
        <v>377</v>
      </c>
      <c r="E142" s="139" t="s">
        <v>4216</v>
      </c>
      <c r="F142" s="140" t="s">
        <v>4217</v>
      </c>
      <c r="G142" s="141" t="s">
        <v>4218</v>
      </c>
      <c r="H142" s="142">
        <v>12</v>
      </c>
      <c r="I142" s="143"/>
      <c r="J142" s="144">
        <f>ROUND(I142*H142,2)</f>
        <v>0</v>
      </c>
      <c r="K142" s="140" t="s">
        <v>4194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4187</v>
      </c>
      <c r="AT142" s="149" t="s">
        <v>377</v>
      </c>
      <c r="AU142" s="149" t="s">
        <v>85</v>
      </c>
      <c r="AY142" s="17" t="s">
        <v>375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4187</v>
      </c>
      <c r="BM142" s="149" t="s">
        <v>6820</v>
      </c>
    </row>
    <row r="143" spans="2:65" s="1" customFormat="1" ht="68.25" x14ac:dyDescent="0.2">
      <c r="B143" s="32"/>
      <c r="D143" s="152" t="s">
        <v>1139</v>
      </c>
      <c r="F143" s="189" t="s">
        <v>4220</v>
      </c>
      <c r="I143" s="190"/>
      <c r="L143" s="32"/>
      <c r="M143" s="191"/>
      <c r="T143" s="56"/>
      <c r="AT143" s="17" t="s">
        <v>1139</v>
      </c>
      <c r="AU143" s="17" t="s">
        <v>85</v>
      </c>
    </row>
    <row r="144" spans="2:65" s="1" customFormat="1" ht="24.2" customHeight="1" x14ac:dyDescent="0.2">
      <c r="B144" s="32"/>
      <c r="C144" s="138" t="s">
        <v>428</v>
      </c>
      <c r="D144" s="138" t="s">
        <v>377</v>
      </c>
      <c r="E144" s="139" t="s">
        <v>4221</v>
      </c>
      <c r="F144" s="140" t="s">
        <v>4222</v>
      </c>
      <c r="G144" s="141" t="s">
        <v>4218</v>
      </c>
      <c r="H144" s="142">
        <v>12</v>
      </c>
      <c r="I144" s="143"/>
      <c r="J144" s="144">
        <f>ROUND(I144*H144,2)</f>
        <v>0</v>
      </c>
      <c r="K144" s="140" t="s">
        <v>4194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4187</v>
      </c>
      <c r="AT144" s="149" t="s">
        <v>377</v>
      </c>
      <c r="AU144" s="149" t="s">
        <v>85</v>
      </c>
      <c r="AY144" s="17" t="s">
        <v>375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4187</v>
      </c>
      <c r="BM144" s="149" t="s">
        <v>6821</v>
      </c>
    </row>
    <row r="145" spans="2:65" s="1" customFormat="1" ht="24.2" customHeight="1" x14ac:dyDescent="0.2">
      <c r="B145" s="32"/>
      <c r="C145" s="138" t="s">
        <v>435</v>
      </c>
      <c r="D145" s="138" t="s">
        <v>377</v>
      </c>
      <c r="E145" s="139" t="s">
        <v>6822</v>
      </c>
      <c r="F145" s="140" t="s">
        <v>6823</v>
      </c>
      <c r="G145" s="141" t="s">
        <v>1169</v>
      </c>
      <c r="H145" s="142">
        <v>1</v>
      </c>
      <c r="I145" s="143"/>
      <c r="J145" s="144">
        <f>ROUND(I145*H145,2)</f>
        <v>0</v>
      </c>
      <c r="K145" s="140" t="s">
        <v>4194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4187</v>
      </c>
      <c r="AT145" s="149" t="s">
        <v>377</v>
      </c>
      <c r="AU145" s="149" t="s">
        <v>85</v>
      </c>
      <c r="AY145" s="17" t="s">
        <v>375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4187</v>
      </c>
      <c r="BM145" s="149" t="s">
        <v>6824</v>
      </c>
    </row>
    <row r="146" spans="2:65" s="11" customFormat="1" ht="22.9" customHeight="1" x14ac:dyDescent="0.2">
      <c r="B146" s="126"/>
      <c r="D146" s="127" t="s">
        <v>75</v>
      </c>
      <c r="E146" s="136" t="s">
        <v>4224</v>
      </c>
      <c r="F146" s="136" t="s">
        <v>4225</v>
      </c>
      <c r="I146" s="129"/>
      <c r="J146" s="137">
        <f>BK146</f>
        <v>0</v>
      </c>
      <c r="L146" s="126"/>
      <c r="M146" s="131"/>
      <c r="P146" s="132">
        <f>SUM(P147:P150)</f>
        <v>0</v>
      </c>
      <c r="R146" s="132">
        <f>SUM(R147:R150)</f>
        <v>0</v>
      </c>
      <c r="T146" s="133">
        <f>SUM(T147:T150)</f>
        <v>0</v>
      </c>
      <c r="AR146" s="127" t="s">
        <v>404</v>
      </c>
      <c r="AT146" s="134" t="s">
        <v>75</v>
      </c>
      <c r="AU146" s="134" t="s">
        <v>83</v>
      </c>
      <c r="AY146" s="127" t="s">
        <v>375</v>
      </c>
      <c r="BK146" s="135">
        <f>SUM(BK147:BK150)</f>
        <v>0</v>
      </c>
    </row>
    <row r="147" spans="2:65" s="1" customFormat="1" ht="24.2" customHeight="1" x14ac:dyDescent="0.2">
      <c r="B147" s="32"/>
      <c r="C147" s="138" t="s">
        <v>451</v>
      </c>
      <c r="D147" s="138" t="s">
        <v>377</v>
      </c>
      <c r="E147" s="139" t="s">
        <v>4226</v>
      </c>
      <c r="F147" s="140" t="s">
        <v>4227</v>
      </c>
      <c r="G147" s="141" t="s">
        <v>1169</v>
      </c>
      <c r="H147" s="142">
        <v>1</v>
      </c>
      <c r="I147" s="143"/>
      <c r="J147" s="144">
        <f>ROUND(I147*H147,2)</f>
        <v>0</v>
      </c>
      <c r="K147" s="140" t="s">
        <v>4194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4187</v>
      </c>
      <c r="AT147" s="149" t="s">
        <v>377</v>
      </c>
      <c r="AU147" s="149" t="s">
        <v>85</v>
      </c>
      <c r="AY147" s="17" t="s">
        <v>375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4187</v>
      </c>
      <c r="BM147" s="149" t="s">
        <v>6825</v>
      </c>
    </row>
    <row r="148" spans="2:65" s="1" customFormat="1" ht="24.2" customHeight="1" x14ac:dyDescent="0.2">
      <c r="B148" s="32"/>
      <c r="C148" s="138" t="s">
        <v>463</v>
      </c>
      <c r="D148" s="138" t="s">
        <v>377</v>
      </c>
      <c r="E148" s="139" t="s">
        <v>4229</v>
      </c>
      <c r="F148" s="140" t="s">
        <v>4230</v>
      </c>
      <c r="G148" s="141" t="s">
        <v>1169</v>
      </c>
      <c r="H148" s="142">
        <v>1</v>
      </c>
      <c r="I148" s="143"/>
      <c r="J148" s="144">
        <f>ROUND(I148*H148,2)</f>
        <v>0</v>
      </c>
      <c r="K148" s="140" t="s">
        <v>4194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4187</v>
      </c>
      <c r="AT148" s="149" t="s">
        <v>377</v>
      </c>
      <c r="AU148" s="149" t="s">
        <v>85</v>
      </c>
      <c r="AY148" s="17" t="s">
        <v>375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4187</v>
      </c>
      <c r="BM148" s="149" t="s">
        <v>6826</v>
      </c>
    </row>
    <row r="149" spans="2:65" s="1" customFormat="1" ht="24.2" customHeight="1" x14ac:dyDescent="0.2">
      <c r="B149" s="32"/>
      <c r="C149" s="138" t="s">
        <v>467</v>
      </c>
      <c r="D149" s="138" t="s">
        <v>377</v>
      </c>
      <c r="E149" s="139" t="s">
        <v>4232</v>
      </c>
      <c r="F149" s="140" t="s">
        <v>4233</v>
      </c>
      <c r="G149" s="141" t="s">
        <v>4234</v>
      </c>
      <c r="H149" s="142">
        <v>50</v>
      </c>
      <c r="I149" s="143"/>
      <c r="J149" s="144">
        <f>ROUND(I149*H149,2)</f>
        <v>0</v>
      </c>
      <c r="K149" s="140" t="s">
        <v>4194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4187</v>
      </c>
      <c r="AT149" s="149" t="s">
        <v>377</v>
      </c>
      <c r="AU149" s="149" t="s">
        <v>85</v>
      </c>
      <c r="AY149" s="17" t="s">
        <v>375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4187</v>
      </c>
      <c r="BM149" s="149" t="s">
        <v>6827</v>
      </c>
    </row>
    <row r="150" spans="2:65" s="1" customFormat="1" ht="24.2" customHeight="1" x14ac:dyDescent="0.2">
      <c r="B150" s="32"/>
      <c r="C150" s="138" t="s">
        <v>473</v>
      </c>
      <c r="D150" s="138" t="s">
        <v>377</v>
      </c>
      <c r="E150" s="139" t="s">
        <v>4236</v>
      </c>
      <c r="F150" s="140" t="s">
        <v>4237</v>
      </c>
      <c r="G150" s="141" t="s">
        <v>1169</v>
      </c>
      <c r="H150" s="142">
        <v>1</v>
      </c>
      <c r="I150" s="143"/>
      <c r="J150" s="144">
        <f>ROUND(I150*H150,2)</f>
        <v>0</v>
      </c>
      <c r="K150" s="140" t="s">
        <v>4194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4187</v>
      </c>
      <c r="AT150" s="149" t="s">
        <v>377</v>
      </c>
      <c r="AU150" s="149" t="s">
        <v>85</v>
      </c>
      <c r="AY150" s="17" t="s">
        <v>375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4187</v>
      </c>
      <c r="BM150" s="149" t="s">
        <v>6828</v>
      </c>
    </row>
    <row r="151" spans="2:65" s="11" customFormat="1" ht="22.9" customHeight="1" x14ac:dyDescent="0.2">
      <c r="B151" s="126"/>
      <c r="D151" s="127" t="s">
        <v>75</v>
      </c>
      <c r="E151" s="136" t="s">
        <v>4239</v>
      </c>
      <c r="F151" s="136" t="s">
        <v>4240</v>
      </c>
      <c r="I151" s="129"/>
      <c r="J151" s="137">
        <f>BK151</f>
        <v>0</v>
      </c>
      <c r="L151" s="126"/>
      <c r="M151" s="131"/>
      <c r="P151" s="132">
        <f>P152</f>
        <v>0</v>
      </c>
      <c r="R151" s="132">
        <f>R152</f>
        <v>0</v>
      </c>
      <c r="T151" s="133">
        <f>T152</f>
        <v>0</v>
      </c>
      <c r="AR151" s="127" t="s">
        <v>404</v>
      </c>
      <c r="AT151" s="134" t="s">
        <v>75</v>
      </c>
      <c r="AU151" s="134" t="s">
        <v>83</v>
      </c>
      <c r="AY151" s="127" t="s">
        <v>375</v>
      </c>
      <c r="BK151" s="135">
        <f>BK152</f>
        <v>0</v>
      </c>
    </row>
    <row r="152" spans="2:65" s="1" customFormat="1" ht="24" x14ac:dyDescent="0.2">
      <c r="B152" s="32"/>
      <c r="C152" s="138" t="s">
        <v>8</v>
      </c>
      <c r="D152" s="138" t="s">
        <v>377</v>
      </c>
      <c r="E152" s="139" t="s">
        <v>4241</v>
      </c>
      <c r="F152" s="140" t="s">
        <v>4242</v>
      </c>
      <c r="G152" s="141" t="s">
        <v>1169</v>
      </c>
      <c r="H152" s="142">
        <v>1</v>
      </c>
      <c r="I152" s="143"/>
      <c r="J152" s="144">
        <f>ROUND(I152*H152,2)</f>
        <v>0</v>
      </c>
      <c r="K152" s="140" t="s">
        <v>4194</v>
      </c>
      <c r="L152" s="32"/>
      <c r="M152" s="196" t="s">
        <v>1</v>
      </c>
      <c r="N152" s="197" t="s">
        <v>41</v>
      </c>
      <c r="O152" s="198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149" t="s">
        <v>4187</v>
      </c>
      <c r="AT152" s="149" t="s">
        <v>377</v>
      </c>
      <c r="AU152" s="149" t="s">
        <v>85</v>
      </c>
      <c r="AY152" s="17" t="s">
        <v>375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4187</v>
      </c>
      <c r="BM152" s="149" t="s">
        <v>6829</v>
      </c>
    </row>
    <row r="153" spans="2:65" s="1" customFormat="1" ht="6.95" customHeight="1" x14ac:dyDescent="0.2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sheetProtection algorithmName="SHA-512" hashValue="3Myv6bqC9sT0lAfd8ylfi3owaprvnRhpnWT4nXOXHhJu5+bzykw+/9oiZzvfGd+1y8ZNX7lmcSZmAfxl9v3XIA==" saltValue="Eou6LKvzZNat8m5jGi0i6cUDm4AFMBmf5NV1DBkS9s5EuzK1r/gtTVdVpCND+I3E6uRliykIHxr9yz3vNCqmqA==" spinCount="100000" sheet="1" objects="1" scenarios="1" formatColumns="0" formatRows="0" autoFilter="0"/>
  <autoFilter ref="C129:K152" xr:uid="{00000000-0009-0000-0000-00001A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225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190</v>
      </c>
      <c r="AZ2" s="93" t="s">
        <v>4253</v>
      </c>
      <c r="BA2" s="93" t="s">
        <v>4254</v>
      </c>
      <c r="BB2" s="93" t="s">
        <v>1</v>
      </c>
      <c r="BC2" s="93" t="s">
        <v>6830</v>
      </c>
      <c r="BD2" s="93" t="s">
        <v>85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4256</v>
      </c>
      <c r="BA3" s="93" t="s">
        <v>4257</v>
      </c>
      <c r="BB3" s="93" t="s">
        <v>1</v>
      </c>
      <c r="BC3" s="93" t="s">
        <v>6831</v>
      </c>
      <c r="BD3" s="93" t="s">
        <v>85</v>
      </c>
    </row>
    <row r="4" spans="2:5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  <c r="AZ4" s="93" t="s">
        <v>253</v>
      </c>
      <c r="BA4" s="93" t="s">
        <v>4259</v>
      </c>
      <c r="BB4" s="93" t="s">
        <v>1</v>
      </c>
      <c r="BC4" s="93" t="s">
        <v>6832</v>
      </c>
      <c r="BD4" s="93" t="s">
        <v>85</v>
      </c>
    </row>
    <row r="5" spans="2:56" ht="6.95" customHeight="1" x14ac:dyDescent="0.2">
      <c r="B5" s="20"/>
      <c r="L5" s="20"/>
      <c r="AZ5" s="93" t="s">
        <v>4261</v>
      </c>
      <c r="BA5" s="93" t="s">
        <v>4262</v>
      </c>
      <c r="BB5" s="93" t="s">
        <v>1</v>
      </c>
      <c r="BC5" s="93" t="s">
        <v>6833</v>
      </c>
      <c r="BD5" s="93" t="s">
        <v>85</v>
      </c>
    </row>
    <row r="6" spans="2:56" ht="12" customHeight="1" x14ac:dyDescent="0.2">
      <c r="B6" s="20"/>
      <c r="D6" s="27" t="s">
        <v>16</v>
      </c>
      <c r="L6" s="20"/>
      <c r="AZ6" s="93" t="s">
        <v>269</v>
      </c>
      <c r="BA6" s="93" t="s">
        <v>4264</v>
      </c>
      <c r="BB6" s="93" t="s">
        <v>1</v>
      </c>
      <c r="BC6" s="93" t="s">
        <v>6834</v>
      </c>
      <c r="BD6" s="93" t="s">
        <v>85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4266</v>
      </c>
      <c r="BA7" s="93" t="s">
        <v>4267</v>
      </c>
      <c r="BB7" s="93" t="s">
        <v>1</v>
      </c>
      <c r="BC7" s="93" t="s">
        <v>6835</v>
      </c>
      <c r="BD7" s="93" t="s">
        <v>85</v>
      </c>
    </row>
    <row r="8" spans="2:56" ht="12.75" x14ac:dyDescent="0.2">
      <c r="B8" s="20"/>
      <c r="D8" s="27" t="s">
        <v>216</v>
      </c>
      <c r="L8" s="20"/>
    </row>
    <row r="9" spans="2:56" ht="16.5" customHeight="1" x14ac:dyDescent="0.2">
      <c r="B9" s="20"/>
      <c r="E9" s="258" t="s">
        <v>4379</v>
      </c>
      <c r="F9" s="219"/>
      <c r="G9" s="219"/>
      <c r="H9" s="219"/>
      <c r="L9" s="20"/>
    </row>
    <row r="10" spans="2:56" ht="12" customHeight="1" x14ac:dyDescent="0.2">
      <c r="B10" s="20"/>
      <c r="D10" s="27" t="s">
        <v>224</v>
      </c>
      <c r="L10" s="20"/>
    </row>
    <row r="11" spans="2:56" s="1" customFormat="1" ht="16.5" customHeight="1" x14ac:dyDescent="0.2">
      <c r="B11" s="32"/>
      <c r="E11" s="251" t="s">
        <v>6789</v>
      </c>
      <c r="F11" s="260"/>
      <c r="G11" s="260"/>
      <c r="H11" s="260"/>
      <c r="L11" s="32"/>
    </row>
    <row r="12" spans="2:56" s="1" customFormat="1" ht="12" customHeight="1" x14ac:dyDescent="0.2">
      <c r="B12" s="32"/>
      <c r="D12" s="27" t="s">
        <v>231</v>
      </c>
      <c r="L12" s="32"/>
    </row>
    <row r="13" spans="2:56" s="1" customFormat="1" ht="16.5" customHeight="1" x14ac:dyDescent="0.2">
      <c r="B13" s="32"/>
      <c r="E13" s="240" t="s">
        <v>6836</v>
      </c>
      <c r="F13" s="260"/>
      <c r="G13" s="260"/>
      <c r="H13" s="260"/>
      <c r="L13" s="32"/>
    </row>
    <row r="14" spans="2:56" s="1" customFormat="1" ht="11.25" x14ac:dyDescent="0.2">
      <c r="B14" s="32"/>
      <c r="L14" s="32"/>
    </row>
    <row r="15" spans="2:5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ROUND(J130,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ROUND((SUM(BE130:BE224)),  2)</f>
        <v>0</v>
      </c>
      <c r="I37" s="98">
        <v>0.21</v>
      </c>
      <c r="J37" s="85">
        <f>ROUND(((SUM(BE130:BE224))*I37),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ROUND((SUM(BF130:BF224)),  2)</f>
        <v>0</v>
      </c>
      <c r="I38" s="98">
        <v>0.15</v>
      </c>
      <c r="J38" s="85">
        <f>ROUND(((SUM(BF130:BF224))*I38),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ROUND((SUM(BG130:BG224)),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ROUND((SUM(BH130:BH224)),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ROUND((SUM(BI130:BI224)),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6789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16.5" customHeight="1" x14ac:dyDescent="0.2">
      <c r="B91" s="32"/>
      <c r="E91" s="240" t="str">
        <f>E13</f>
        <v>SO 02.2 - Zpevněné plochy II.etapa STAVEBNÍ ÚPRAVY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J130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332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 x14ac:dyDescent="0.2">
      <c r="B102" s="114"/>
      <c r="D102" s="115" t="s">
        <v>333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 x14ac:dyDescent="0.2">
      <c r="B103" s="114"/>
      <c r="D103" s="115" t="s">
        <v>3896</v>
      </c>
      <c r="E103" s="116"/>
      <c r="F103" s="116"/>
      <c r="G103" s="116"/>
      <c r="H103" s="116"/>
      <c r="I103" s="116"/>
      <c r="J103" s="117">
        <f>J180</f>
        <v>0</v>
      </c>
      <c r="L103" s="114"/>
    </row>
    <row r="104" spans="2:47" s="9" customFormat="1" ht="19.899999999999999" customHeight="1" x14ac:dyDescent="0.2">
      <c r="B104" s="114"/>
      <c r="D104" s="115" t="s">
        <v>338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2:47" s="9" customFormat="1" ht="19.899999999999999" customHeight="1" x14ac:dyDescent="0.2">
      <c r="B105" s="114"/>
      <c r="D105" s="115" t="s">
        <v>339</v>
      </c>
      <c r="E105" s="116"/>
      <c r="F105" s="116"/>
      <c r="G105" s="116"/>
      <c r="H105" s="116"/>
      <c r="I105" s="116"/>
      <c r="J105" s="117">
        <f>J199</f>
        <v>0</v>
      </c>
      <c r="L105" s="114"/>
    </row>
    <row r="106" spans="2:47" s="9" customFormat="1" ht="19.899999999999999" customHeight="1" x14ac:dyDescent="0.2">
      <c r="B106" s="114"/>
      <c r="D106" s="115" t="s">
        <v>341</v>
      </c>
      <c r="E106" s="116"/>
      <c r="F106" s="116"/>
      <c r="G106" s="116"/>
      <c r="H106" s="116"/>
      <c r="I106" s="116"/>
      <c r="J106" s="117">
        <f>J223</f>
        <v>0</v>
      </c>
      <c r="L106" s="114"/>
    </row>
    <row r="107" spans="2:47" s="1" customFormat="1" ht="21.75" customHeight="1" x14ac:dyDescent="0.2">
      <c r="B107" s="32"/>
      <c r="L107" s="32"/>
    </row>
    <row r="108" spans="2:47" s="1" customFormat="1" ht="6.95" customHeight="1" x14ac:dyDescent="0.2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 x14ac:dyDescent="0.2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 x14ac:dyDescent="0.2">
      <c r="B113" s="32"/>
      <c r="C113" s="21" t="s">
        <v>360</v>
      </c>
      <c r="L113" s="32"/>
    </row>
    <row r="114" spans="2:12" s="1" customFormat="1" ht="6.95" customHeight="1" x14ac:dyDescent="0.2">
      <c r="B114" s="32"/>
      <c r="L114" s="32"/>
    </row>
    <row r="115" spans="2:12" s="1" customFormat="1" ht="12" customHeight="1" x14ac:dyDescent="0.2">
      <c r="B115" s="32"/>
      <c r="C115" s="27" t="s">
        <v>16</v>
      </c>
      <c r="L115" s="32"/>
    </row>
    <row r="116" spans="2:12" s="1" customFormat="1" ht="26.25" customHeight="1" x14ac:dyDescent="0.2">
      <c r="B116" s="32"/>
      <c r="E116" s="258" t="str">
        <f>E7</f>
        <v>PŘÍSTAVBA A STAVEBNÍ ÚPRAVY  DÍLEN HORSKÁ 258, VRCHLABÍ</v>
      </c>
      <c r="F116" s="259"/>
      <c r="G116" s="259"/>
      <c r="H116" s="259"/>
      <c r="L116" s="32"/>
    </row>
    <row r="117" spans="2:12" ht="12" customHeight="1" x14ac:dyDescent="0.2">
      <c r="B117" s="20"/>
      <c r="C117" s="27" t="s">
        <v>216</v>
      </c>
      <c r="L117" s="20"/>
    </row>
    <row r="118" spans="2:12" ht="16.5" customHeight="1" x14ac:dyDescent="0.2">
      <c r="B118" s="20"/>
      <c r="E118" s="258" t="s">
        <v>4379</v>
      </c>
      <c r="F118" s="219"/>
      <c r="G118" s="219"/>
      <c r="H118" s="219"/>
      <c r="L118" s="20"/>
    </row>
    <row r="119" spans="2:12" ht="12" customHeight="1" x14ac:dyDescent="0.2">
      <c r="B119" s="20"/>
      <c r="C119" s="27" t="s">
        <v>224</v>
      </c>
      <c r="L119" s="20"/>
    </row>
    <row r="120" spans="2:12" s="1" customFormat="1" ht="16.5" customHeight="1" x14ac:dyDescent="0.2">
      <c r="B120" s="32"/>
      <c r="E120" s="251" t="s">
        <v>6789</v>
      </c>
      <c r="F120" s="260"/>
      <c r="G120" s="260"/>
      <c r="H120" s="260"/>
      <c r="L120" s="32"/>
    </row>
    <row r="121" spans="2:12" s="1" customFormat="1" ht="12" customHeight="1" x14ac:dyDescent="0.2">
      <c r="B121" s="32"/>
      <c r="C121" s="27" t="s">
        <v>231</v>
      </c>
      <c r="L121" s="32"/>
    </row>
    <row r="122" spans="2:12" s="1" customFormat="1" ht="16.5" customHeight="1" x14ac:dyDescent="0.2">
      <c r="B122" s="32"/>
      <c r="E122" s="240" t="str">
        <f>E13</f>
        <v>SO 02.2 - Zpevněné plochy II.etapa STAVEBNÍ ÚPRAVY</v>
      </c>
      <c r="F122" s="260"/>
      <c r="G122" s="260"/>
      <c r="H122" s="260"/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20</v>
      </c>
      <c r="F124" s="25" t="str">
        <f>F16</f>
        <v>Vrchlabí</v>
      </c>
      <c r="I124" s="27" t="s">
        <v>22</v>
      </c>
      <c r="J124" s="52" t="str">
        <f>IF(J16="","",J16)</f>
        <v>25. 10. 2023</v>
      </c>
      <c r="L124" s="32"/>
    </row>
    <row r="125" spans="2:12" s="1" customFormat="1" ht="6.95" customHeight="1" x14ac:dyDescent="0.2">
      <c r="B125" s="32"/>
      <c r="L125" s="32"/>
    </row>
    <row r="126" spans="2:12" s="1" customFormat="1" ht="15.2" customHeight="1" x14ac:dyDescent="0.2">
      <c r="B126" s="32"/>
      <c r="C126" s="27" t="s">
        <v>24</v>
      </c>
      <c r="F126" s="25" t="str">
        <f>E19</f>
        <v>Královéhradecký kraj</v>
      </c>
      <c r="I126" s="27" t="s">
        <v>30</v>
      </c>
      <c r="J126" s="30" t="str">
        <f>E25</f>
        <v>IRBOS s.r.o.</v>
      </c>
      <c r="L126" s="32"/>
    </row>
    <row r="127" spans="2:12" s="1" customFormat="1" ht="15.2" customHeight="1" x14ac:dyDescent="0.2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IRBOS s.r.o.</v>
      </c>
      <c r="L127" s="32"/>
    </row>
    <row r="128" spans="2:12" s="1" customFormat="1" ht="10.35" customHeight="1" x14ac:dyDescent="0.2">
      <c r="B128" s="32"/>
      <c r="L128" s="32"/>
    </row>
    <row r="129" spans="2:65" s="10" customFormat="1" ht="29.25" customHeight="1" x14ac:dyDescent="0.2">
      <c r="B129" s="118"/>
      <c r="C129" s="119" t="s">
        <v>361</v>
      </c>
      <c r="D129" s="120" t="s">
        <v>61</v>
      </c>
      <c r="E129" s="120" t="s">
        <v>57</v>
      </c>
      <c r="F129" s="120" t="s">
        <v>58</v>
      </c>
      <c r="G129" s="120" t="s">
        <v>362</v>
      </c>
      <c r="H129" s="120" t="s">
        <v>363</v>
      </c>
      <c r="I129" s="120" t="s">
        <v>364</v>
      </c>
      <c r="J129" s="120" t="s">
        <v>329</v>
      </c>
      <c r="K129" s="121" t="s">
        <v>365</v>
      </c>
      <c r="L129" s="118"/>
      <c r="M129" s="59" t="s">
        <v>1</v>
      </c>
      <c r="N129" s="60" t="s">
        <v>40</v>
      </c>
      <c r="O129" s="60" t="s">
        <v>366</v>
      </c>
      <c r="P129" s="60" t="s">
        <v>367</v>
      </c>
      <c r="Q129" s="60" t="s">
        <v>368</v>
      </c>
      <c r="R129" s="60" t="s">
        <v>369</v>
      </c>
      <c r="S129" s="60" t="s">
        <v>370</v>
      </c>
      <c r="T129" s="61" t="s">
        <v>371</v>
      </c>
    </row>
    <row r="130" spans="2:65" s="1" customFormat="1" ht="22.9" customHeight="1" x14ac:dyDescent="0.25">
      <c r="B130" s="32"/>
      <c r="C130" s="64" t="s">
        <v>372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338.6309507200001</v>
      </c>
      <c r="S130" s="53"/>
      <c r="T130" s="124">
        <f>T131</f>
        <v>0</v>
      </c>
      <c r="AT130" s="17" t="s">
        <v>75</v>
      </c>
      <c r="AU130" s="17" t="s">
        <v>331</v>
      </c>
      <c r="BK130" s="125">
        <f>BK131</f>
        <v>0</v>
      </c>
    </row>
    <row r="131" spans="2:65" s="11" customFormat="1" ht="25.9" customHeight="1" x14ac:dyDescent="0.2">
      <c r="B131" s="126"/>
      <c r="D131" s="127" t="s">
        <v>75</v>
      </c>
      <c r="E131" s="128" t="s">
        <v>373</v>
      </c>
      <c r="F131" s="128" t="s">
        <v>374</v>
      </c>
      <c r="I131" s="129"/>
      <c r="J131" s="130">
        <f>BK131</f>
        <v>0</v>
      </c>
      <c r="L131" s="126"/>
      <c r="M131" s="131"/>
      <c r="P131" s="132">
        <f>P132+P180+P193+P199+P223</f>
        <v>0</v>
      </c>
      <c r="R131" s="132">
        <f>R132+R180+R193+R199+R223</f>
        <v>338.6309507200001</v>
      </c>
      <c r="T131" s="133">
        <f>T132+T180+T193+T199+T223</f>
        <v>0</v>
      </c>
      <c r="AR131" s="127" t="s">
        <v>83</v>
      </c>
      <c r="AT131" s="134" t="s">
        <v>75</v>
      </c>
      <c r="AU131" s="134" t="s">
        <v>76</v>
      </c>
      <c r="AY131" s="127" t="s">
        <v>375</v>
      </c>
      <c r="BK131" s="135">
        <f>BK132+BK180+BK193+BK199+BK223</f>
        <v>0</v>
      </c>
    </row>
    <row r="132" spans="2:65" s="11" customFormat="1" ht="22.9" customHeight="1" x14ac:dyDescent="0.2">
      <c r="B132" s="126"/>
      <c r="D132" s="127" t="s">
        <v>75</v>
      </c>
      <c r="E132" s="136" t="s">
        <v>83</v>
      </c>
      <c r="F132" s="136" t="s">
        <v>376</v>
      </c>
      <c r="I132" s="129"/>
      <c r="J132" s="137">
        <f>BK132</f>
        <v>0</v>
      </c>
      <c r="L132" s="126"/>
      <c r="M132" s="131"/>
      <c r="P132" s="132">
        <f>SUM(P133:P179)</f>
        <v>0</v>
      </c>
      <c r="R132" s="132">
        <f>SUM(R133:R179)</f>
        <v>1.861243</v>
      </c>
      <c r="T132" s="133">
        <f>SUM(T133:T179)</f>
        <v>0</v>
      </c>
      <c r="AR132" s="127" t="s">
        <v>83</v>
      </c>
      <c r="AT132" s="134" t="s">
        <v>75</v>
      </c>
      <c r="AU132" s="134" t="s">
        <v>83</v>
      </c>
      <c r="AY132" s="127" t="s">
        <v>375</v>
      </c>
      <c r="BK132" s="135">
        <f>SUM(BK133:BK179)</f>
        <v>0</v>
      </c>
    </row>
    <row r="133" spans="2:65" s="1" customFormat="1" ht="24.2" customHeight="1" x14ac:dyDescent="0.2">
      <c r="B133" s="32"/>
      <c r="C133" s="138" t="s">
        <v>83</v>
      </c>
      <c r="D133" s="138" t="s">
        <v>377</v>
      </c>
      <c r="E133" s="139" t="s">
        <v>4270</v>
      </c>
      <c r="F133" s="140" t="s">
        <v>4271</v>
      </c>
      <c r="G133" s="141" t="s">
        <v>390</v>
      </c>
      <c r="H133" s="142">
        <v>116.97799999999999</v>
      </c>
      <c r="I133" s="143"/>
      <c r="J133" s="144">
        <f>ROUND(I133*H133,2)</f>
        <v>0</v>
      </c>
      <c r="K133" s="140" t="s">
        <v>381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382</v>
      </c>
      <c r="AT133" s="149" t="s">
        <v>377</v>
      </c>
      <c r="AU133" s="149" t="s">
        <v>85</v>
      </c>
      <c r="AY133" s="17" t="s">
        <v>375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382</v>
      </c>
      <c r="BM133" s="149" t="s">
        <v>4272</v>
      </c>
    </row>
    <row r="134" spans="2:65" s="14" customFormat="1" ht="11.25" x14ac:dyDescent="0.2">
      <c r="B134" s="166"/>
      <c r="D134" s="152" t="s">
        <v>384</v>
      </c>
      <c r="E134" s="167" t="s">
        <v>1</v>
      </c>
      <c r="F134" s="168" t="s">
        <v>4273</v>
      </c>
      <c r="H134" s="167" t="s">
        <v>1</v>
      </c>
      <c r="I134" s="169"/>
      <c r="L134" s="166"/>
      <c r="M134" s="170"/>
      <c r="T134" s="171"/>
      <c r="AT134" s="167" t="s">
        <v>384</v>
      </c>
      <c r="AU134" s="167" t="s">
        <v>85</v>
      </c>
      <c r="AV134" s="14" t="s">
        <v>83</v>
      </c>
      <c r="AW134" s="14" t="s">
        <v>32</v>
      </c>
      <c r="AX134" s="14" t="s">
        <v>76</v>
      </c>
      <c r="AY134" s="167" t="s">
        <v>375</v>
      </c>
    </row>
    <row r="135" spans="2:65" s="12" customFormat="1" ht="11.25" x14ac:dyDescent="0.2">
      <c r="B135" s="151"/>
      <c r="D135" s="152" t="s">
        <v>384</v>
      </c>
      <c r="E135" s="153" t="s">
        <v>1</v>
      </c>
      <c r="F135" s="154" t="s">
        <v>4274</v>
      </c>
      <c r="H135" s="155">
        <v>116.97799999999999</v>
      </c>
      <c r="I135" s="156"/>
      <c r="L135" s="151"/>
      <c r="M135" s="157"/>
      <c r="T135" s="158"/>
      <c r="AT135" s="153" t="s">
        <v>384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375</v>
      </c>
    </row>
    <row r="136" spans="2:65" s="13" customFormat="1" ht="11.25" x14ac:dyDescent="0.2">
      <c r="B136" s="159"/>
      <c r="D136" s="152" t="s">
        <v>384</v>
      </c>
      <c r="E136" s="160" t="s">
        <v>4275</v>
      </c>
      <c r="F136" s="161" t="s">
        <v>387</v>
      </c>
      <c r="H136" s="162">
        <v>116.97799999999999</v>
      </c>
      <c r="I136" s="163"/>
      <c r="L136" s="159"/>
      <c r="M136" s="164"/>
      <c r="T136" s="165"/>
      <c r="AT136" s="160" t="s">
        <v>384</v>
      </c>
      <c r="AU136" s="160" t="s">
        <v>85</v>
      </c>
      <c r="AV136" s="13" t="s">
        <v>382</v>
      </c>
      <c r="AW136" s="13" t="s">
        <v>32</v>
      </c>
      <c r="AX136" s="13" t="s">
        <v>83</v>
      </c>
      <c r="AY136" s="160" t="s">
        <v>375</v>
      </c>
    </row>
    <row r="137" spans="2:65" s="1" customFormat="1" ht="21.75" customHeight="1" x14ac:dyDescent="0.2">
      <c r="B137" s="32"/>
      <c r="C137" s="179" t="s">
        <v>85</v>
      </c>
      <c r="D137" s="179" t="s">
        <v>657</v>
      </c>
      <c r="E137" s="180" t="s">
        <v>4276</v>
      </c>
      <c r="F137" s="181" t="s">
        <v>4277</v>
      </c>
      <c r="G137" s="182" t="s">
        <v>421</v>
      </c>
      <c r="H137" s="183">
        <v>1.859</v>
      </c>
      <c r="I137" s="184"/>
      <c r="J137" s="185">
        <f>ROUND(I137*H137,2)</f>
        <v>0</v>
      </c>
      <c r="K137" s="181" t="s">
        <v>381</v>
      </c>
      <c r="L137" s="186"/>
      <c r="M137" s="187" t="s">
        <v>1</v>
      </c>
      <c r="N137" s="188" t="s">
        <v>41</v>
      </c>
      <c r="P137" s="147">
        <f>O137*H137</f>
        <v>0</v>
      </c>
      <c r="Q137" s="147">
        <v>1</v>
      </c>
      <c r="R137" s="147">
        <f>Q137*H137</f>
        <v>1.859</v>
      </c>
      <c r="S137" s="147">
        <v>0</v>
      </c>
      <c r="T137" s="148">
        <f>S137*H137</f>
        <v>0</v>
      </c>
      <c r="AR137" s="149" t="s">
        <v>424</v>
      </c>
      <c r="AT137" s="149" t="s">
        <v>657</v>
      </c>
      <c r="AU137" s="149" t="s">
        <v>85</v>
      </c>
      <c r="AY137" s="17" t="s">
        <v>375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382</v>
      </c>
      <c r="BM137" s="149" t="s">
        <v>4278</v>
      </c>
    </row>
    <row r="138" spans="2:65" s="1" customFormat="1" ht="24.2" customHeight="1" x14ac:dyDescent="0.2">
      <c r="B138" s="32"/>
      <c r="C138" s="138" t="s">
        <v>93</v>
      </c>
      <c r="D138" s="138" t="s">
        <v>377</v>
      </c>
      <c r="E138" s="139" t="s">
        <v>378</v>
      </c>
      <c r="F138" s="140" t="s">
        <v>379</v>
      </c>
      <c r="G138" s="141" t="s">
        <v>380</v>
      </c>
      <c r="H138" s="142">
        <v>350.70499999999998</v>
      </c>
      <c r="I138" s="143"/>
      <c r="J138" s="144">
        <f>ROUND(I138*H138,2)</f>
        <v>0</v>
      </c>
      <c r="K138" s="140" t="s">
        <v>381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382</v>
      </c>
      <c r="AT138" s="149" t="s">
        <v>377</v>
      </c>
      <c r="AU138" s="149" t="s">
        <v>85</v>
      </c>
      <c r="AY138" s="17" t="s">
        <v>375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382</v>
      </c>
      <c r="BM138" s="149" t="s">
        <v>4279</v>
      </c>
    </row>
    <row r="139" spans="2:65" s="14" customFormat="1" ht="11.25" x14ac:dyDescent="0.2">
      <c r="B139" s="166"/>
      <c r="D139" s="152" t="s">
        <v>384</v>
      </c>
      <c r="E139" s="167" t="s">
        <v>1</v>
      </c>
      <c r="F139" s="168" t="s">
        <v>4273</v>
      </c>
      <c r="H139" s="167" t="s">
        <v>1</v>
      </c>
      <c r="I139" s="169"/>
      <c r="L139" s="166"/>
      <c r="M139" s="170"/>
      <c r="T139" s="171"/>
      <c r="AT139" s="167" t="s">
        <v>384</v>
      </c>
      <c r="AU139" s="167" t="s">
        <v>85</v>
      </c>
      <c r="AV139" s="14" t="s">
        <v>83</v>
      </c>
      <c r="AW139" s="14" t="s">
        <v>32</v>
      </c>
      <c r="AX139" s="14" t="s">
        <v>76</v>
      </c>
      <c r="AY139" s="167" t="s">
        <v>375</v>
      </c>
    </row>
    <row r="140" spans="2:65" s="12" customFormat="1" ht="11.25" x14ac:dyDescent="0.2">
      <c r="B140" s="151"/>
      <c r="D140" s="152" t="s">
        <v>384</v>
      </c>
      <c r="E140" s="153" t="s">
        <v>1</v>
      </c>
      <c r="F140" s="154" t="s">
        <v>6837</v>
      </c>
      <c r="H140" s="155">
        <v>326.65499999999997</v>
      </c>
      <c r="I140" s="156"/>
      <c r="L140" s="151"/>
      <c r="M140" s="157"/>
      <c r="T140" s="158"/>
      <c r="AT140" s="153" t="s">
        <v>384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375</v>
      </c>
    </row>
    <row r="141" spans="2:65" s="12" customFormat="1" ht="11.25" x14ac:dyDescent="0.2">
      <c r="B141" s="151"/>
      <c r="D141" s="152" t="s">
        <v>384</v>
      </c>
      <c r="E141" s="153" t="s">
        <v>1</v>
      </c>
      <c r="F141" s="154" t="s">
        <v>4302</v>
      </c>
      <c r="H141" s="155">
        <v>24.05</v>
      </c>
      <c r="I141" s="156"/>
      <c r="L141" s="151"/>
      <c r="M141" s="157"/>
      <c r="T141" s="158"/>
      <c r="AT141" s="153" t="s">
        <v>384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375</v>
      </c>
    </row>
    <row r="142" spans="2:65" s="13" customFormat="1" ht="11.25" x14ac:dyDescent="0.2">
      <c r="B142" s="159"/>
      <c r="D142" s="152" t="s">
        <v>384</v>
      </c>
      <c r="E142" s="160" t="s">
        <v>269</v>
      </c>
      <c r="F142" s="161" t="s">
        <v>387</v>
      </c>
      <c r="H142" s="162">
        <v>350.70499999999998</v>
      </c>
      <c r="I142" s="163"/>
      <c r="L142" s="159"/>
      <c r="M142" s="164"/>
      <c r="T142" s="165"/>
      <c r="AT142" s="160" t="s">
        <v>384</v>
      </c>
      <c r="AU142" s="160" t="s">
        <v>85</v>
      </c>
      <c r="AV142" s="13" t="s">
        <v>382</v>
      </c>
      <c r="AW142" s="13" t="s">
        <v>32</v>
      </c>
      <c r="AX142" s="13" t="s">
        <v>83</v>
      </c>
      <c r="AY142" s="160" t="s">
        <v>375</v>
      </c>
    </row>
    <row r="143" spans="2:65" s="1" customFormat="1" ht="33" customHeight="1" x14ac:dyDescent="0.2">
      <c r="B143" s="32"/>
      <c r="C143" s="138" t="s">
        <v>382</v>
      </c>
      <c r="D143" s="138" t="s">
        <v>377</v>
      </c>
      <c r="E143" s="139" t="s">
        <v>388</v>
      </c>
      <c r="F143" s="140" t="s">
        <v>6838</v>
      </c>
      <c r="G143" s="141" t="s">
        <v>390</v>
      </c>
      <c r="H143" s="142">
        <v>83.828999999999994</v>
      </c>
      <c r="I143" s="143"/>
      <c r="J143" s="144">
        <f>ROUND(I143*H143,2)</f>
        <v>0</v>
      </c>
      <c r="K143" s="140" t="s">
        <v>381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382</v>
      </c>
      <c r="AT143" s="149" t="s">
        <v>377</v>
      </c>
      <c r="AU143" s="149" t="s">
        <v>85</v>
      </c>
      <c r="AY143" s="17" t="s">
        <v>375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382</v>
      </c>
      <c r="BM143" s="149" t="s">
        <v>4281</v>
      </c>
    </row>
    <row r="144" spans="2:65" s="14" customFormat="1" ht="11.25" x14ac:dyDescent="0.2">
      <c r="B144" s="166"/>
      <c r="D144" s="152" t="s">
        <v>384</v>
      </c>
      <c r="E144" s="167" t="s">
        <v>1</v>
      </c>
      <c r="F144" s="168" t="s">
        <v>4273</v>
      </c>
      <c r="H144" s="167" t="s">
        <v>1</v>
      </c>
      <c r="I144" s="169"/>
      <c r="L144" s="166"/>
      <c r="M144" s="170"/>
      <c r="T144" s="171"/>
      <c r="AT144" s="167" t="s">
        <v>384</v>
      </c>
      <c r="AU144" s="167" t="s">
        <v>85</v>
      </c>
      <c r="AV144" s="14" t="s">
        <v>83</v>
      </c>
      <c r="AW144" s="14" t="s">
        <v>32</v>
      </c>
      <c r="AX144" s="14" t="s">
        <v>76</v>
      </c>
      <c r="AY144" s="167" t="s">
        <v>375</v>
      </c>
    </row>
    <row r="145" spans="2:65" s="14" customFormat="1" ht="11.25" x14ac:dyDescent="0.2">
      <c r="B145" s="166"/>
      <c r="D145" s="152" t="s">
        <v>384</v>
      </c>
      <c r="E145" s="167" t="s">
        <v>1</v>
      </c>
      <c r="F145" s="168" t="s">
        <v>4282</v>
      </c>
      <c r="H145" s="167" t="s">
        <v>1</v>
      </c>
      <c r="I145" s="169"/>
      <c r="L145" s="166"/>
      <c r="M145" s="170"/>
      <c r="T145" s="171"/>
      <c r="AT145" s="167" t="s">
        <v>384</v>
      </c>
      <c r="AU145" s="167" t="s">
        <v>85</v>
      </c>
      <c r="AV145" s="14" t="s">
        <v>83</v>
      </c>
      <c r="AW145" s="14" t="s">
        <v>32</v>
      </c>
      <c r="AX145" s="14" t="s">
        <v>76</v>
      </c>
      <c r="AY145" s="167" t="s">
        <v>375</v>
      </c>
    </row>
    <row r="146" spans="2:65" s="12" customFormat="1" ht="11.25" x14ac:dyDescent="0.2">
      <c r="B146" s="151"/>
      <c r="D146" s="152" t="s">
        <v>384</v>
      </c>
      <c r="E146" s="153" t="s">
        <v>1</v>
      </c>
      <c r="F146" s="154" t="s">
        <v>4283</v>
      </c>
      <c r="H146" s="155">
        <v>83.828999999999994</v>
      </c>
      <c r="I146" s="156"/>
      <c r="L146" s="151"/>
      <c r="M146" s="157"/>
      <c r="T146" s="158"/>
      <c r="AT146" s="153" t="s">
        <v>384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375</v>
      </c>
    </row>
    <row r="147" spans="2:65" s="13" customFormat="1" ht="11.25" x14ac:dyDescent="0.2">
      <c r="B147" s="159"/>
      <c r="D147" s="152" t="s">
        <v>384</v>
      </c>
      <c r="E147" s="160" t="s">
        <v>4256</v>
      </c>
      <c r="F147" s="161" t="s">
        <v>387</v>
      </c>
      <c r="H147" s="162">
        <v>83.828999999999994</v>
      </c>
      <c r="I147" s="163"/>
      <c r="L147" s="159"/>
      <c r="M147" s="164"/>
      <c r="T147" s="165"/>
      <c r="AT147" s="160" t="s">
        <v>384</v>
      </c>
      <c r="AU147" s="160" t="s">
        <v>85</v>
      </c>
      <c r="AV147" s="13" t="s">
        <v>382</v>
      </c>
      <c r="AW147" s="13" t="s">
        <v>32</v>
      </c>
      <c r="AX147" s="13" t="s">
        <v>83</v>
      </c>
      <c r="AY147" s="160" t="s">
        <v>375</v>
      </c>
    </row>
    <row r="148" spans="2:65" s="1" customFormat="1" ht="24.2" customHeight="1" x14ac:dyDescent="0.2">
      <c r="B148" s="32"/>
      <c r="C148" s="138" t="s">
        <v>404</v>
      </c>
      <c r="D148" s="138" t="s">
        <v>377</v>
      </c>
      <c r="E148" s="139" t="s">
        <v>4284</v>
      </c>
      <c r="F148" s="140" t="s">
        <v>6839</v>
      </c>
      <c r="G148" s="141" t="s">
        <v>390</v>
      </c>
      <c r="H148" s="142">
        <v>92.572999999999993</v>
      </c>
      <c r="I148" s="143"/>
      <c r="J148" s="144">
        <f>ROUND(I148*H148,2)</f>
        <v>0</v>
      </c>
      <c r="K148" s="140" t="s">
        <v>381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382</v>
      </c>
      <c r="AT148" s="149" t="s">
        <v>377</v>
      </c>
      <c r="AU148" s="149" t="s">
        <v>85</v>
      </c>
      <c r="AY148" s="17" t="s">
        <v>375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382</v>
      </c>
      <c r="BM148" s="149" t="s">
        <v>4286</v>
      </c>
    </row>
    <row r="149" spans="2:65" s="12" customFormat="1" ht="11.25" x14ac:dyDescent="0.2">
      <c r="B149" s="151"/>
      <c r="D149" s="152" t="s">
        <v>384</v>
      </c>
      <c r="E149" s="153" t="s">
        <v>1</v>
      </c>
      <c r="F149" s="154" t="s">
        <v>408</v>
      </c>
      <c r="H149" s="155">
        <v>70.141000000000005</v>
      </c>
      <c r="I149" s="156"/>
      <c r="L149" s="151"/>
      <c r="M149" s="157"/>
      <c r="T149" s="158"/>
      <c r="AT149" s="153" t="s">
        <v>384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375</v>
      </c>
    </row>
    <row r="150" spans="2:65" s="12" customFormat="1" ht="11.25" x14ac:dyDescent="0.2">
      <c r="B150" s="151"/>
      <c r="D150" s="152" t="s">
        <v>384</v>
      </c>
      <c r="E150" s="153" t="s">
        <v>1</v>
      </c>
      <c r="F150" s="154" t="s">
        <v>4287</v>
      </c>
      <c r="H150" s="155">
        <v>22.431999999999999</v>
      </c>
      <c r="I150" s="156"/>
      <c r="L150" s="151"/>
      <c r="M150" s="157"/>
      <c r="T150" s="158"/>
      <c r="AT150" s="153" t="s">
        <v>384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375</v>
      </c>
    </row>
    <row r="151" spans="2:65" s="13" customFormat="1" ht="11.25" x14ac:dyDescent="0.2">
      <c r="B151" s="159"/>
      <c r="D151" s="152" t="s">
        <v>384</v>
      </c>
      <c r="E151" s="160" t="s">
        <v>1</v>
      </c>
      <c r="F151" s="161" t="s">
        <v>387</v>
      </c>
      <c r="H151" s="162">
        <v>92.572999999999993</v>
      </c>
      <c r="I151" s="163"/>
      <c r="L151" s="159"/>
      <c r="M151" s="164"/>
      <c r="T151" s="165"/>
      <c r="AT151" s="160" t="s">
        <v>384</v>
      </c>
      <c r="AU151" s="160" t="s">
        <v>85</v>
      </c>
      <c r="AV151" s="13" t="s">
        <v>382</v>
      </c>
      <c r="AW151" s="13" t="s">
        <v>32</v>
      </c>
      <c r="AX151" s="13" t="s">
        <v>83</v>
      </c>
      <c r="AY151" s="160" t="s">
        <v>375</v>
      </c>
    </row>
    <row r="152" spans="2:65" s="1" customFormat="1" ht="33" customHeight="1" x14ac:dyDescent="0.2">
      <c r="B152" s="32"/>
      <c r="C152" s="138" t="s">
        <v>413</v>
      </c>
      <c r="D152" s="138" t="s">
        <v>377</v>
      </c>
      <c r="E152" s="139" t="s">
        <v>405</v>
      </c>
      <c r="F152" s="140" t="s">
        <v>4504</v>
      </c>
      <c r="G152" s="141" t="s">
        <v>390</v>
      </c>
      <c r="H152" s="142">
        <v>131.53800000000001</v>
      </c>
      <c r="I152" s="143"/>
      <c r="J152" s="144">
        <f>ROUND(I152*H152,2)</f>
        <v>0</v>
      </c>
      <c r="K152" s="140" t="s">
        <v>381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382</v>
      </c>
      <c r="AT152" s="149" t="s">
        <v>377</v>
      </c>
      <c r="AU152" s="149" t="s">
        <v>85</v>
      </c>
      <c r="AY152" s="17" t="s">
        <v>375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382</v>
      </c>
      <c r="BM152" s="149" t="s">
        <v>4288</v>
      </c>
    </row>
    <row r="153" spans="2:65" s="12" customFormat="1" ht="11.25" x14ac:dyDescent="0.2">
      <c r="B153" s="151"/>
      <c r="D153" s="152" t="s">
        <v>384</v>
      </c>
      <c r="E153" s="153" t="s">
        <v>1</v>
      </c>
      <c r="F153" s="154" t="s">
        <v>4289</v>
      </c>
      <c r="H153" s="155">
        <v>47.709000000000003</v>
      </c>
      <c r="I153" s="156"/>
      <c r="L153" s="151"/>
      <c r="M153" s="157"/>
      <c r="T153" s="158"/>
      <c r="AT153" s="153" t="s">
        <v>384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375</v>
      </c>
    </row>
    <row r="154" spans="2:65" s="12" customFormat="1" ht="11.25" x14ac:dyDescent="0.2">
      <c r="B154" s="151"/>
      <c r="D154" s="152" t="s">
        <v>384</v>
      </c>
      <c r="E154" s="153" t="s">
        <v>1</v>
      </c>
      <c r="F154" s="154" t="s">
        <v>4256</v>
      </c>
      <c r="H154" s="155">
        <v>83.828999999999994</v>
      </c>
      <c r="I154" s="156"/>
      <c r="L154" s="151"/>
      <c r="M154" s="157"/>
      <c r="T154" s="158"/>
      <c r="AT154" s="153" t="s">
        <v>384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375</v>
      </c>
    </row>
    <row r="155" spans="2:65" s="13" customFormat="1" ht="11.25" x14ac:dyDescent="0.2">
      <c r="B155" s="159"/>
      <c r="D155" s="152" t="s">
        <v>384</v>
      </c>
      <c r="E155" s="160" t="s">
        <v>253</v>
      </c>
      <c r="F155" s="161" t="s">
        <v>387</v>
      </c>
      <c r="H155" s="162">
        <v>131.53800000000001</v>
      </c>
      <c r="I155" s="163"/>
      <c r="L155" s="159"/>
      <c r="M155" s="164"/>
      <c r="T155" s="165"/>
      <c r="AT155" s="160" t="s">
        <v>384</v>
      </c>
      <c r="AU155" s="160" t="s">
        <v>85</v>
      </c>
      <c r="AV155" s="13" t="s">
        <v>382</v>
      </c>
      <c r="AW155" s="13" t="s">
        <v>32</v>
      </c>
      <c r="AX155" s="13" t="s">
        <v>83</v>
      </c>
      <c r="AY155" s="160" t="s">
        <v>375</v>
      </c>
    </row>
    <row r="156" spans="2:65" s="1" customFormat="1" ht="24.2" customHeight="1" x14ac:dyDescent="0.2">
      <c r="B156" s="32"/>
      <c r="C156" s="138" t="s">
        <v>418</v>
      </c>
      <c r="D156" s="138" t="s">
        <v>377</v>
      </c>
      <c r="E156" s="139" t="s">
        <v>4290</v>
      </c>
      <c r="F156" s="140" t="s">
        <v>6840</v>
      </c>
      <c r="G156" s="141" t="s">
        <v>390</v>
      </c>
      <c r="H156" s="142">
        <v>392.62</v>
      </c>
      <c r="I156" s="143"/>
      <c r="J156" s="144">
        <f>ROUND(I156*H156,2)</f>
        <v>0</v>
      </c>
      <c r="K156" s="140" t="s">
        <v>381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382</v>
      </c>
      <c r="AT156" s="149" t="s">
        <v>377</v>
      </c>
      <c r="AU156" s="149" t="s">
        <v>85</v>
      </c>
      <c r="AY156" s="17" t="s">
        <v>375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382</v>
      </c>
      <c r="BM156" s="149" t="s">
        <v>4292</v>
      </c>
    </row>
    <row r="157" spans="2:65" s="12" customFormat="1" ht="11.25" x14ac:dyDescent="0.2">
      <c r="B157" s="151"/>
      <c r="D157" s="152" t="s">
        <v>384</v>
      </c>
      <c r="E157" s="153" t="s">
        <v>1</v>
      </c>
      <c r="F157" s="154" t="s">
        <v>269</v>
      </c>
      <c r="H157" s="155">
        <v>350.70499999999998</v>
      </c>
      <c r="I157" s="156"/>
      <c r="L157" s="151"/>
      <c r="M157" s="157"/>
      <c r="T157" s="158"/>
      <c r="AT157" s="153" t="s">
        <v>384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375</v>
      </c>
    </row>
    <row r="158" spans="2:65" s="12" customFormat="1" ht="11.25" x14ac:dyDescent="0.2">
      <c r="B158" s="151"/>
      <c r="D158" s="152" t="s">
        <v>384</v>
      </c>
      <c r="E158" s="153" t="s">
        <v>1</v>
      </c>
      <c r="F158" s="154" t="s">
        <v>4293</v>
      </c>
      <c r="H158" s="155">
        <v>41.914999999999999</v>
      </c>
      <c r="I158" s="156"/>
      <c r="L158" s="151"/>
      <c r="M158" s="157"/>
      <c r="T158" s="158"/>
      <c r="AT158" s="153" t="s">
        <v>384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375</v>
      </c>
    </row>
    <row r="159" spans="2:65" s="13" customFormat="1" ht="11.25" x14ac:dyDescent="0.2">
      <c r="B159" s="159"/>
      <c r="D159" s="152" t="s">
        <v>384</v>
      </c>
      <c r="E159" s="160" t="s">
        <v>1</v>
      </c>
      <c r="F159" s="161" t="s">
        <v>387</v>
      </c>
      <c r="H159" s="162">
        <v>392.62</v>
      </c>
      <c r="I159" s="163"/>
      <c r="L159" s="159"/>
      <c r="M159" s="164"/>
      <c r="T159" s="165"/>
      <c r="AT159" s="160" t="s">
        <v>384</v>
      </c>
      <c r="AU159" s="160" t="s">
        <v>85</v>
      </c>
      <c r="AV159" s="13" t="s">
        <v>382</v>
      </c>
      <c r="AW159" s="13" t="s">
        <v>32</v>
      </c>
      <c r="AX159" s="13" t="s">
        <v>83</v>
      </c>
      <c r="AY159" s="160" t="s">
        <v>375</v>
      </c>
    </row>
    <row r="160" spans="2:65" s="1" customFormat="1" ht="33" customHeight="1" x14ac:dyDescent="0.2">
      <c r="B160" s="32"/>
      <c r="C160" s="138" t="s">
        <v>424</v>
      </c>
      <c r="D160" s="138" t="s">
        <v>377</v>
      </c>
      <c r="E160" s="139" t="s">
        <v>419</v>
      </c>
      <c r="F160" s="140" t="s">
        <v>420</v>
      </c>
      <c r="G160" s="141" t="s">
        <v>421</v>
      </c>
      <c r="H160" s="142">
        <v>236.768</v>
      </c>
      <c r="I160" s="143"/>
      <c r="J160" s="144">
        <f>ROUND(I160*H160,2)</f>
        <v>0</v>
      </c>
      <c r="K160" s="140" t="s">
        <v>381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382</v>
      </c>
      <c r="AT160" s="149" t="s">
        <v>377</v>
      </c>
      <c r="AU160" s="149" t="s">
        <v>85</v>
      </c>
      <c r="AY160" s="17" t="s">
        <v>375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382</v>
      </c>
      <c r="BM160" s="149" t="s">
        <v>4294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423</v>
      </c>
      <c r="H161" s="155">
        <v>236.768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83</v>
      </c>
      <c r="AY161" s="153" t="s">
        <v>375</v>
      </c>
    </row>
    <row r="162" spans="2:65" s="1" customFormat="1" ht="16.5" customHeight="1" x14ac:dyDescent="0.2">
      <c r="B162" s="32"/>
      <c r="C162" s="138" t="s">
        <v>428</v>
      </c>
      <c r="D162" s="138" t="s">
        <v>377</v>
      </c>
      <c r="E162" s="139" t="s">
        <v>425</v>
      </c>
      <c r="F162" s="140" t="s">
        <v>426</v>
      </c>
      <c r="G162" s="141" t="s">
        <v>390</v>
      </c>
      <c r="H162" s="142">
        <v>131.53800000000001</v>
      </c>
      <c r="I162" s="143"/>
      <c r="J162" s="144">
        <f>ROUND(I162*H162,2)</f>
        <v>0</v>
      </c>
      <c r="K162" s="140" t="s">
        <v>381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382</v>
      </c>
      <c r="AT162" s="149" t="s">
        <v>377</v>
      </c>
      <c r="AU162" s="149" t="s">
        <v>85</v>
      </c>
      <c r="AY162" s="17" t="s">
        <v>375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382</v>
      </c>
      <c r="BM162" s="149" t="s">
        <v>4295</v>
      </c>
    </row>
    <row r="163" spans="2:65" s="12" customFormat="1" ht="11.25" x14ac:dyDescent="0.2">
      <c r="B163" s="151"/>
      <c r="D163" s="152" t="s">
        <v>384</v>
      </c>
      <c r="E163" s="153" t="s">
        <v>1</v>
      </c>
      <c r="F163" s="154" t="s">
        <v>253</v>
      </c>
      <c r="H163" s="155">
        <v>131.53800000000001</v>
      </c>
      <c r="I163" s="156"/>
      <c r="L163" s="151"/>
      <c r="M163" s="157"/>
      <c r="T163" s="158"/>
      <c r="AT163" s="153" t="s">
        <v>384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375</v>
      </c>
    </row>
    <row r="164" spans="2:65" s="1" customFormat="1" ht="24.2" customHeight="1" x14ac:dyDescent="0.2">
      <c r="B164" s="32"/>
      <c r="C164" s="138" t="s">
        <v>435</v>
      </c>
      <c r="D164" s="138" t="s">
        <v>377</v>
      </c>
      <c r="E164" s="139" t="s">
        <v>4296</v>
      </c>
      <c r="F164" s="140" t="s">
        <v>4297</v>
      </c>
      <c r="G164" s="141" t="s">
        <v>380</v>
      </c>
      <c r="H164" s="142">
        <v>112.16200000000001</v>
      </c>
      <c r="I164" s="143"/>
      <c r="J164" s="144">
        <f>ROUND(I164*H164,2)</f>
        <v>0</v>
      </c>
      <c r="K164" s="140" t="s">
        <v>381</v>
      </c>
      <c r="L164" s="32"/>
      <c r="M164" s="145" t="s">
        <v>1</v>
      </c>
      <c r="N164" s="146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382</v>
      </c>
      <c r="AT164" s="149" t="s">
        <v>377</v>
      </c>
      <c r="AU164" s="149" t="s">
        <v>85</v>
      </c>
      <c r="AY164" s="17" t="s">
        <v>375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382</v>
      </c>
      <c r="BM164" s="149" t="s">
        <v>4298</v>
      </c>
    </row>
    <row r="165" spans="2:65" s="14" customFormat="1" ht="11.25" x14ac:dyDescent="0.2">
      <c r="B165" s="166"/>
      <c r="D165" s="152" t="s">
        <v>384</v>
      </c>
      <c r="E165" s="167" t="s">
        <v>1</v>
      </c>
      <c r="F165" s="168" t="s">
        <v>4273</v>
      </c>
      <c r="H165" s="167" t="s">
        <v>1</v>
      </c>
      <c r="I165" s="169"/>
      <c r="L165" s="166"/>
      <c r="M165" s="170"/>
      <c r="T165" s="171"/>
      <c r="AT165" s="167" t="s">
        <v>384</v>
      </c>
      <c r="AU165" s="167" t="s">
        <v>85</v>
      </c>
      <c r="AV165" s="14" t="s">
        <v>83</v>
      </c>
      <c r="AW165" s="14" t="s">
        <v>32</v>
      </c>
      <c r="AX165" s="14" t="s">
        <v>76</v>
      </c>
      <c r="AY165" s="167" t="s">
        <v>375</v>
      </c>
    </row>
    <row r="166" spans="2:65" s="14" customFormat="1" ht="11.25" x14ac:dyDescent="0.2">
      <c r="B166" s="166"/>
      <c r="D166" s="152" t="s">
        <v>384</v>
      </c>
      <c r="E166" s="167" t="s">
        <v>1</v>
      </c>
      <c r="F166" s="168" t="s">
        <v>6841</v>
      </c>
      <c r="H166" s="167" t="s">
        <v>1</v>
      </c>
      <c r="I166" s="169"/>
      <c r="L166" s="166"/>
      <c r="M166" s="170"/>
      <c r="T166" s="171"/>
      <c r="AT166" s="167" t="s">
        <v>384</v>
      </c>
      <c r="AU166" s="167" t="s">
        <v>85</v>
      </c>
      <c r="AV166" s="14" t="s">
        <v>83</v>
      </c>
      <c r="AW166" s="14" t="s">
        <v>32</v>
      </c>
      <c r="AX166" s="14" t="s">
        <v>76</v>
      </c>
      <c r="AY166" s="167" t="s">
        <v>375</v>
      </c>
    </row>
    <row r="167" spans="2:65" s="12" customFormat="1" ht="11.25" x14ac:dyDescent="0.2">
      <c r="B167" s="151"/>
      <c r="D167" s="152" t="s">
        <v>384</v>
      </c>
      <c r="E167" s="153" t="s">
        <v>1</v>
      </c>
      <c r="F167" s="154" t="s">
        <v>6842</v>
      </c>
      <c r="H167" s="155">
        <v>62.161999999999999</v>
      </c>
      <c r="I167" s="156"/>
      <c r="L167" s="151"/>
      <c r="M167" s="157"/>
      <c r="T167" s="158"/>
      <c r="AT167" s="153" t="s">
        <v>384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375</v>
      </c>
    </row>
    <row r="168" spans="2:65" s="12" customFormat="1" ht="11.25" x14ac:dyDescent="0.2">
      <c r="B168" s="151"/>
      <c r="D168" s="152" t="s">
        <v>384</v>
      </c>
      <c r="E168" s="153" t="s">
        <v>1</v>
      </c>
      <c r="F168" s="154" t="s">
        <v>4303</v>
      </c>
      <c r="H168" s="155">
        <v>50</v>
      </c>
      <c r="I168" s="156"/>
      <c r="L168" s="151"/>
      <c r="M168" s="157"/>
      <c r="T168" s="158"/>
      <c r="AT168" s="153" t="s">
        <v>384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375</v>
      </c>
    </row>
    <row r="169" spans="2:65" s="13" customFormat="1" ht="11.25" x14ac:dyDescent="0.2">
      <c r="B169" s="159"/>
      <c r="D169" s="152" t="s">
        <v>384</v>
      </c>
      <c r="E169" s="160" t="s">
        <v>4266</v>
      </c>
      <c r="F169" s="161" t="s">
        <v>387</v>
      </c>
      <c r="H169" s="162">
        <v>112.16200000000001</v>
      </c>
      <c r="I169" s="163"/>
      <c r="L169" s="159"/>
      <c r="M169" s="164"/>
      <c r="T169" s="165"/>
      <c r="AT169" s="160" t="s">
        <v>384</v>
      </c>
      <c r="AU169" s="160" t="s">
        <v>85</v>
      </c>
      <c r="AV169" s="13" t="s">
        <v>382</v>
      </c>
      <c r="AW169" s="13" t="s">
        <v>32</v>
      </c>
      <c r="AX169" s="13" t="s">
        <v>83</v>
      </c>
      <c r="AY169" s="160" t="s">
        <v>375</v>
      </c>
    </row>
    <row r="170" spans="2:65" s="1" customFormat="1" ht="24.2" customHeight="1" x14ac:dyDescent="0.2">
      <c r="B170" s="32"/>
      <c r="C170" s="138" t="s">
        <v>451</v>
      </c>
      <c r="D170" s="138" t="s">
        <v>377</v>
      </c>
      <c r="E170" s="139" t="s">
        <v>4304</v>
      </c>
      <c r="F170" s="140" t="s">
        <v>6843</v>
      </c>
      <c r="G170" s="141" t="s">
        <v>380</v>
      </c>
      <c r="H170" s="142">
        <v>112.16200000000001</v>
      </c>
      <c r="I170" s="143"/>
      <c r="J170" s="144">
        <f>ROUND(I170*H170,2)</f>
        <v>0</v>
      </c>
      <c r="K170" s="140" t="s">
        <v>381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382</v>
      </c>
      <c r="AT170" s="149" t="s">
        <v>377</v>
      </c>
      <c r="AU170" s="149" t="s">
        <v>85</v>
      </c>
      <c r="AY170" s="17" t="s">
        <v>375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382</v>
      </c>
      <c r="BM170" s="149" t="s">
        <v>4306</v>
      </c>
    </row>
    <row r="171" spans="2:65" s="14" customFormat="1" ht="11.25" x14ac:dyDescent="0.2">
      <c r="B171" s="166"/>
      <c r="D171" s="152" t="s">
        <v>384</v>
      </c>
      <c r="E171" s="167" t="s">
        <v>1</v>
      </c>
      <c r="F171" s="168" t="s">
        <v>4273</v>
      </c>
      <c r="H171" s="167" t="s">
        <v>1</v>
      </c>
      <c r="I171" s="169"/>
      <c r="L171" s="166"/>
      <c r="M171" s="170"/>
      <c r="T171" s="171"/>
      <c r="AT171" s="167" t="s">
        <v>384</v>
      </c>
      <c r="AU171" s="167" t="s">
        <v>85</v>
      </c>
      <c r="AV171" s="14" t="s">
        <v>83</v>
      </c>
      <c r="AW171" s="14" t="s">
        <v>32</v>
      </c>
      <c r="AX171" s="14" t="s">
        <v>76</v>
      </c>
      <c r="AY171" s="167" t="s">
        <v>375</v>
      </c>
    </row>
    <row r="172" spans="2:65" s="12" customFormat="1" ht="11.25" x14ac:dyDescent="0.2">
      <c r="B172" s="151"/>
      <c r="D172" s="152" t="s">
        <v>384</v>
      </c>
      <c r="E172" s="153" t="s">
        <v>1</v>
      </c>
      <c r="F172" s="154" t="s">
        <v>4266</v>
      </c>
      <c r="H172" s="155">
        <v>112.16200000000001</v>
      </c>
      <c r="I172" s="156"/>
      <c r="L172" s="151"/>
      <c r="M172" s="157"/>
      <c r="T172" s="158"/>
      <c r="AT172" s="153" t="s">
        <v>384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375</v>
      </c>
    </row>
    <row r="173" spans="2:65" s="13" customFormat="1" ht="11.25" x14ac:dyDescent="0.2">
      <c r="B173" s="159"/>
      <c r="D173" s="152" t="s">
        <v>384</v>
      </c>
      <c r="E173" s="160" t="s">
        <v>1</v>
      </c>
      <c r="F173" s="161" t="s">
        <v>387</v>
      </c>
      <c r="H173" s="162">
        <v>112.16200000000001</v>
      </c>
      <c r="I173" s="163"/>
      <c r="L173" s="159"/>
      <c r="M173" s="164"/>
      <c r="T173" s="165"/>
      <c r="AT173" s="160" t="s">
        <v>384</v>
      </c>
      <c r="AU173" s="160" t="s">
        <v>85</v>
      </c>
      <c r="AV173" s="13" t="s">
        <v>382</v>
      </c>
      <c r="AW173" s="13" t="s">
        <v>32</v>
      </c>
      <c r="AX173" s="13" t="s">
        <v>83</v>
      </c>
      <c r="AY173" s="160" t="s">
        <v>375</v>
      </c>
    </row>
    <row r="174" spans="2:65" s="1" customFormat="1" ht="16.5" customHeight="1" x14ac:dyDescent="0.2">
      <c r="B174" s="32"/>
      <c r="C174" s="179" t="s">
        <v>463</v>
      </c>
      <c r="D174" s="179" t="s">
        <v>657</v>
      </c>
      <c r="E174" s="180" t="s">
        <v>4307</v>
      </c>
      <c r="F174" s="181" t="s">
        <v>4308</v>
      </c>
      <c r="G174" s="182" t="s">
        <v>1788</v>
      </c>
      <c r="H174" s="183">
        <v>2.2429999999999999</v>
      </c>
      <c r="I174" s="184"/>
      <c r="J174" s="185">
        <f>ROUND(I174*H174,2)</f>
        <v>0</v>
      </c>
      <c r="K174" s="181" t="s">
        <v>381</v>
      </c>
      <c r="L174" s="186"/>
      <c r="M174" s="187" t="s">
        <v>1</v>
      </c>
      <c r="N174" s="188" t="s">
        <v>41</v>
      </c>
      <c r="P174" s="147">
        <f>O174*H174</f>
        <v>0</v>
      </c>
      <c r="Q174" s="147">
        <v>1E-3</v>
      </c>
      <c r="R174" s="147">
        <f>Q174*H174</f>
        <v>2.2429999999999998E-3</v>
      </c>
      <c r="S174" s="147">
        <v>0</v>
      </c>
      <c r="T174" s="148">
        <f>S174*H174</f>
        <v>0</v>
      </c>
      <c r="AR174" s="149" t="s">
        <v>424</v>
      </c>
      <c r="AT174" s="149" t="s">
        <v>657</v>
      </c>
      <c r="AU174" s="149" t="s">
        <v>85</v>
      </c>
      <c r="AY174" s="17" t="s">
        <v>375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382</v>
      </c>
      <c r="BM174" s="149" t="s">
        <v>4309</v>
      </c>
    </row>
    <row r="175" spans="2:65" s="12" customFormat="1" ht="11.25" x14ac:dyDescent="0.2">
      <c r="B175" s="151"/>
      <c r="D175" s="152" t="s">
        <v>384</v>
      </c>
      <c r="F175" s="154" t="s">
        <v>6844</v>
      </c>
      <c r="H175" s="155">
        <v>2.2429999999999999</v>
      </c>
      <c r="I175" s="156"/>
      <c r="L175" s="151"/>
      <c r="M175" s="157"/>
      <c r="T175" s="158"/>
      <c r="AT175" s="153" t="s">
        <v>384</v>
      </c>
      <c r="AU175" s="153" t="s">
        <v>85</v>
      </c>
      <c r="AV175" s="12" t="s">
        <v>85</v>
      </c>
      <c r="AW175" s="12" t="s">
        <v>4</v>
      </c>
      <c r="AX175" s="12" t="s">
        <v>83</v>
      </c>
      <c r="AY175" s="153" t="s">
        <v>375</v>
      </c>
    </row>
    <row r="176" spans="2:65" s="1" customFormat="1" ht="24.2" customHeight="1" x14ac:dyDescent="0.2">
      <c r="B176" s="32"/>
      <c r="C176" s="138" t="s">
        <v>467</v>
      </c>
      <c r="D176" s="138" t="s">
        <v>377</v>
      </c>
      <c r="E176" s="139" t="s">
        <v>4311</v>
      </c>
      <c r="F176" s="140" t="s">
        <v>6845</v>
      </c>
      <c r="G176" s="141" t="s">
        <v>380</v>
      </c>
      <c r="H176" s="142">
        <v>254.02600000000001</v>
      </c>
      <c r="I176" s="143"/>
      <c r="J176" s="144">
        <f>ROUND(I176*H176,2)</f>
        <v>0</v>
      </c>
      <c r="K176" s="140" t="s">
        <v>381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382</v>
      </c>
      <c r="AT176" s="149" t="s">
        <v>377</v>
      </c>
      <c r="AU176" s="149" t="s">
        <v>85</v>
      </c>
      <c r="AY176" s="17" t="s">
        <v>375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382</v>
      </c>
      <c r="BM176" s="149" t="s">
        <v>4313</v>
      </c>
    </row>
    <row r="177" spans="2:65" s="14" customFormat="1" ht="11.25" x14ac:dyDescent="0.2">
      <c r="B177" s="166"/>
      <c r="D177" s="152" t="s">
        <v>384</v>
      </c>
      <c r="E177" s="167" t="s">
        <v>1</v>
      </c>
      <c r="F177" s="168" t="s">
        <v>4314</v>
      </c>
      <c r="H177" s="167" t="s">
        <v>1</v>
      </c>
      <c r="I177" s="169"/>
      <c r="L177" s="166"/>
      <c r="M177" s="170"/>
      <c r="T177" s="171"/>
      <c r="AT177" s="167" t="s">
        <v>384</v>
      </c>
      <c r="AU177" s="167" t="s">
        <v>85</v>
      </c>
      <c r="AV177" s="14" t="s">
        <v>83</v>
      </c>
      <c r="AW177" s="14" t="s">
        <v>32</v>
      </c>
      <c r="AX177" s="14" t="s">
        <v>76</v>
      </c>
      <c r="AY177" s="167" t="s">
        <v>375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4253</v>
      </c>
      <c r="H178" s="155">
        <v>254.02600000000001</v>
      </c>
      <c r="I178" s="156"/>
      <c r="L178" s="151"/>
      <c r="M178" s="157"/>
      <c r="T178" s="158"/>
      <c r="AT178" s="153" t="s">
        <v>384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3" customFormat="1" ht="11.25" x14ac:dyDescent="0.2">
      <c r="B179" s="159"/>
      <c r="D179" s="152" t="s">
        <v>384</v>
      </c>
      <c r="E179" s="160" t="s">
        <v>1</v>
      </c>
      <c r="F179" s="161" t="s">
        <v>387</v>
      </c>
      <c r="H179" s="162">
        <v>254.02600000000001</v>
      </c>
      <c r="I179" s="163"/>
      <c r="L179" s="159"/>
      <c r="M179" s="164"/>
      <c r="T179" s="165"/>
      <c r="AT179" s="160" t="s">
        <v>384</v>
      </c>
      <c r="AU179" s="160" t="s">
        <v>85</v>
      </c>
      <c r="AV179" s="13" t="s">
        <v>382</v>
      </c>
      <c r="AW179" s="13" t="s">
        <v>32</v>
      </c>
      <c r="AX179" s="13" t="s">
        <v>83</v>
      </c>
      <c r="AY179" s="160" t="s">
        <v>375</v>
      </c>
    </row>
    <row r="180" spans="2:65" s="11" customFormat="1" ht="22.9" customHeight="1" x14ac:dyDescent="0.2">
      <c r="B180" s="126"/>
      <c r="D180" s="127" t="s">
        <v>75</v>
      </c>
      <c r="E180" s="136" t="s">
        <v>404</v>
      </c>
      <c r="F180" s="136" t="s">
        <v>3934</v>
      </c>
      <c r="I180" s="129"/>
      <c r="J180" s="137">
        <f>BK180</f>
        <v>0</v>
      </c>
      <c r="L180" s="126"/>
      <c r="M180" s="131"/>
      <c r="P180" s="132">
        <f>SUM(P181:P192)</f>
        <v>0</v>
      </c>
      <c r="R180" s="132">
        <f>SUM(R181:R192)</f>
        <v>293.77960806000004</v>
      </c>
      <c r="T180" s="133">
        <f>SUM(T181:T192)</f>
        <v>0</v>
      </c>
      <c r="AR180" s="127" t="s">
        <v>83</v>
      </c>
      <c r="AT180" s="134" t="s">
        <v>75</v>
      </c>
      <c r="AU180" s="134" t="s">
        <v>83</v>
      </c>
      <c r="AY180" s="127" t="s">
        <v>375</v>
      </c>
      <c r="BK180" s="135">
        <f>SUM(BK181:BK192)</f>
        <v>0</v>
      </c>
    </row>
    <row r="181" spans="2:65" s="1" customFormat="1" ht="16.5" customHeight="1" x14ac:dyDescent="0.2">
      <c r="B181" s="32"/>
      <c r="C181" s="138" t="s">
        <v>473</v>
      </c>
      <c r="D181" s="138" t="s">
        <v>377</v>
      </c>
      <c r="E181" s="139" t="s">
        <v>4315</v>
      </c>
      <c r="F181" s="140" t="s">
        <v>4316</v>
      </c>
      <c r="G181" s="141" t="s">
        <v>380</v>
      </c>
      <c r="H181" s="142">
        <v>38.417999999999999</v>
      </c>
      <c r="I181" s="143"/>
      <c r="J181" s="144">
        <f>ROUND(I181*H181,2)</f>
        <v>0</v>
      </c>
      <c r="K181" s="140" t="s">
        <v>381</v>
      </c>
      <c r="L181" s="32"/>
      <c r="M181" s="145" t="s">
        <v>1</v>
      </c>
      <c r="N181" s="146" t="s">
        <v>41</v>
      </c>
      <c r="P181" s="147">
        <f>O181*H181</f>
        <v>0</v>
      </c>
      <c r="Q181" s="147">
        <v>0.23</v>
      </c>
      <c r="R181" s="147">
        <f>Q181*H181</f>
        <v>8.8361400000000003</v>
      </c>
      <c r="S181" s="147">
        <v>0</v>
      </c>
      <c r="T181" s="148">
        <f>S181*H181</f>
        <v>0</v>
      </c>
      <c r="AR181" s="149" t="s">
        <v>382</v>
      </c>
      <c r="AT181" s="149" t="s">
        <v>377</v>
      </c>
      <c r="AU181" s="149" t="s">
        <v>85</v>
      </c>
      <c r="AY181" s="17" t="s">
        <v>375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17" t="s">
        <v>83</v>
      </c>
      <c r="BK181" s="150">
        <f>ROUND(I181*H181,2)</f>
        <v>0</v>
      </c>
      <c r="BL181" s="17" t="s">
        <v>382</v>
      </c>
      <c r="BM181" s="149" t="s">
        <v>4317</v>
      </c>
    </row>
    <row r="182" spans="2:65" s="12" customFormat="1" ht="11.25" x14ac:dyDescent="0.2">
      <c r="B182" s="151"/>
      <c r="D182" s="152" t="s">
        <v>384</v>
      </c>
      <c r="E182" s="153" t="s">
        <v>1</v>
      </c>
      <c r="F182" s="154" t="s">
        <v>4261</v>
      </c>
      <c r="H182" s="155">
        <v>38.417999999999999</v>
      </c>
      <c r="I182" s="156"/>
      <c r="L182" s="151"/>
      <c r="M182" s="157"/>
      <c r="T182" s="158"/>
      <c r="AT182" s="153" t="s">
        <v>384</v>
      </c>
      <c r="AU182" s="153" t="s">
        <v>85</v>
      </c>
      <c r="AV182" s="12" t="s">
        <v>85</v>
      </c>
      <c r="AW182" s="12" t="s">
        <v>32</v>
      </c>
      <c r="AX182" s="12" t="s">
        <v>83</v>
      </c>
      <c r="AY182" s="153" t="s">
        <v>375</v>
      </c>
    </row>
    <row r="183" spans="2:65" s="1" customFormat="1" ht="16.5" customHeight="1" x14ac:dyDescent="0.2">
      <c r="B183" s="32"/>
      <c r="C183" s="138" t="s">
        <v>8</v>
      </c>
      <c r="D183" s="138" t="s">
        <v>377</v>
      </c>
      <c r="E183" s="139" t="s">
        <v>4318</v>
      </c>
      <c r="F183" s="140" t="s">
        <v>4319</v>
      </c>
      <c r="G183" s="141" t="s">
        <v>380</v>
      </c>
      <c r="H183" s="142">
        <v>254.02600000000001</v>
      </c>
      <c r="I183" s="143"/>
      <c r="J183" s="144">
        <f>ROUND(I183*H183,2)</f>
        <v>0</v>
      </c>
      <c r="K183" s="140" t="s">
        <v>381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0.46</v>
      </c>
      <c r="R183" s="147">
        <f>Q183*H183</f>
        <v>116.85196000000001</v>
      </c>
      <c r="S183" s="147">
        <v>0</v>
      </c>
      <c r="T183" s="148">
        <f>S183*H183</f>
        <v>0</v>
      </c>
      <c r="AR183" s="149" t="s">
        <v>382</v>
      </c>
      <c r="AT183" s="149" t="s">
        <v>377</v>
      </c>
      <c r="AU183" s="149" t="s">
        <v>85</v>
      </c>
      <c r="AY183" s="17" t="s">
        <v>375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382</v>
      </c>
      <c r="BM183" s="149" t="s">
        <v>4320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4253</v>
      </c>
      <c r="H184" s="155">
        <v>254.02600000000001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375</v>
      </c>
    </row>
    <row r="185" spans="2:65" s="1" customFormat="1" ht="24.2" customHeight="1" x14ac:dyDescent="0.2">
      <c r="B185" s="32"/>
      <c r="C185" s="138" t="s">
        <v>491</v>
      </c>
      <c r="D185" s="138" t="s">
        <v>377</v>
      </c>
      <c r="E185" s="139" t="s">
        <v>4321</v>
      </c>
      <c r="F185" s="140" t="s">
        <v>4322</v>
      </c>
      <c r="G185" s="141" t="s">
        <v>380</v>
      </c>
      <c r="H185" s="142">
        <v>254.02600000000001</v>
      </c>
      <c r="I185" s="143"/>
      <c r="J185" s="144">
        <f>ROUND(I185*H185,2)</f>
        <v>0</v>
      </c>
      <c r="K185" s="140" t="s">
        <v>381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0.40869</v>
      </c>
      <c r="R185" s="147">
        <f>Q185*H185</f>
        <v>103.81788594000001</v>
      </c>
      <c r="S185" s="147">
        <v>0</v>
      </c>
      <c r="T185" s="148">
        <f>S185*H185</f>
        <v>0</v>
      </c>
      <c r="AR185" s="149" t="s">
        <v>382</v>
      </c>
      <c r="AT185" s="149" t="s">
        <v>377</v>
      </c>
      <c r="AU185" s="149" t="s">
        <v>85</v>
      </c>
      <c r="AY185" s="17" t="s">
        <v>375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382</v>
      </c>
      <c r="BM185" s="149" t="s">
        <v>4323</v>
      </c>
    </row>
    <row r="186" spans="2:65" s="12" customFormat="1" ht="11.25" x14ac:dyDescent="0.2">
      <c r="B186" s="151"/>
      <c r="D186" s="152" t="s">
        <v>384</v>
      </c>
      <c r="E186" s="153" t="s">
        <v>1</v>
      </c>
      <c r="F186" s="154" t="s">
        <v>4253</v>
      </c>
      <c r="H186" s="155">
        <v>254.02600000000001</v>
      </c>
      <c r="I186" s="156"/>
      <c r="L186" s="151"/>
      <c r="M186" s="157"/>
      <c r="T186" s="158"/>
      <c r="AT186" s="153" t="s">
        <v>384</v>
      </c>
      <c r="AU186" s="153" t="s">
        <v>85</v>
      </c>
      <c r="AV186" s="12" t="s">
        <v>85</v>
      </c>
      <c r="AW186" s="12" t="s">
        <v>32</v>
      </c>
      <c r="AX186" s="12" t="s">
        <v>83</v>
      </c>
      <c r="AY186" s="153" t="s">
        <v>375</v>
      </c>
    </row>
    <row r="187" spans="2:65" s="1" customFormat="1" ht="24.2" customHeight="1" x14ac:dyDescent="0.2">
      <c r="B187" s="32"/>
      <c r="C187" s="138" t="s">
        <v>497</v>
      </c>
      <c r="D187" s="138" t="s">
        <v>377</v>
      </c>
      <c r="E187" s="139" t="s">
        <v>4324</v>
      </c>
      <c r="F187" s="140" t="s">
        <v>4325</v>
      </c>
      <c r="G187" s="141" t="s">
        <v>380</v>
      </c>
      <c r="H187" s="142">
        <v>254.02600000000001</v>
      </c>
      <c r="I187" s="143"/>
      <c r="J187" s="144">
        <f>ROUND(I187*H187,2)</f>
        <v>0</v>
      </c>
      <c r="K187" s="140" t="s">
        <v>381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0.11162</v>
      </c>
      <c r="R187" s="147">
        <f>Q187*H187</f>
        <v>28.35438212</v>
      </c>
      <c r="S187" s="147">
        <v>0</v>
      </c>
      <c r="T187" s="148">
        <f>S187*H187</f>
        <v>0</v>
      </c>
      <c r="AR187" s="149" t="s">
        <v>382</v>
      </c>
      <c r="AT187" s="149" t="s">
        <v>377</v>
      </c>
      <c r="AU187" s="149" t="s">
        <v>85</v>
      </c>
      <c r="AY187" s="17" t="s">
        <v>375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382</v>
      </c>
      <c r="BM187" s="149" t="s">
        <v>4326</v>
      </c>
    </row>
    <row r="188" spans="2:65" s="14" customFormat="1" ht="11.25" x14ac:dyDescent="0.2">
      <c r="B188" s="166"/>
      <c r="D188" s="152" t="s">
        <v>384</v>
      </c>
      <c r="E188" s="167" t="s">
        <v>1</v>
      </c>
      <c r="F188" s="168" t="s">
        <v>4273</v>
      </c>
      <c r="H188" s="167" t="s">
        <v>1</v>
      </c>
      <c r="I188" s="169"/>
      <c r="L188" s="166"/>
      <c r="M188" s="170"/>
      <c r="T188" s="171"/>
      <c r="AT188" s="167" t="s">
        <v>384</v>
      </c>
      <c r="AU188" s="167" t="s">
        <v>85</v>
      </c>
      <c r="AV188" s="14" t="s">
        <v>83</v>
      </c>
      <c r="AW188" s="14" t="s">
        <v>32</v>
      </c>
      <c r="AX188" s="14" t="s">
        <v>76</v>
      </c>
      <c r="AY188" s="167" t="s">
        <v>375</v>
      </c>
    </row>
    <row r="189" spans="2:65" s="12" customFormat="1" ht="11.25" x14ac:dyDescent="0.2">
      <c r="B189" s="151"/>
      <c r="D189" s="152" t="s">
        <v>384</v>
      </c>
      <c r="E189" s="153" t="s">
        <v>1</v>
      </c>
      <c r="F189" s="154" t="s">
        <v>6830</v>
      </c>
      <c r="H189" s="155">
        <v>254.02600000000001</v>
      </c>
      <c r="I189" s="156"/>
      <c r="L189" s="151"/>
      <c r="M189" s="157"/>
      <c r="T189" s="158"/>
      <c r="AT189" s="153" t="s">
        <v>384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375</v>
      </c>
    </row>
    <row r="190" spans="2:65" s="13" customFormat="1" ht="11.25" x14ac:dyDescent="0.2">
      <c r="B190" s="159"/>
      <c r="D190" s="152" t="s">
        <v>384</v>
      </c>
      <c r="E190" s="160" t="s">
        <v>4253</v>
      </c>
      <c r="F190" s="161" t="s">
        <v>387</v>
      </c>
      <c r="H190" s="162">
        <v>254.02600000000001</v>
      </c>
      <c r="I190" s="163"/>
      <c r="L190" s="159"/>
      <c r="M190" s="164"/>
      <c r="T190" s="165"/>
      <c r="AT190" s="160" t="s">
        <v>384</v>
      </c>
      <c r="AU190" s="160" t="s">
        <v>85</v>
      </c>
      <c r="AV190" s="13" t="s">
        <v>382</v>
      </c>
      <c r="AW190" s="13" t="s">
        <v>32</v>
      </c>
      <c r="AX190" s="13" t="s">
        <v>83</v>
      </c>
      <c r="AY190" s="160" t="s">
        <v>375</v>
      </c>
    </row>
    <row r="191" spans="2:65" s="1" customFormat="1" ht="16.5" customHeight="1" x14ac:dyDescent="0.2">
      <c r="B191" s="32"/>
      <c r="C191" s="179" t="s">
        <v>503</v>
      </c>
      <c r="D191" s="179" t="s">
        <v>657</v>
      </c>
      <c r="E191" s="180" t="s">
        <v>6846</v>
      </c>
      <c r="F191" s="181" t="s">
        <v>6847</v>
      </c>
      <c r="G191" s="182" t="s">
        <v>380</v>
      </c>
      <c r="H191" s="183">
        <v>256.56599999999997</v>
      </c>
      <c r="I191" s="184"/>
      <c r="J191" s="185">
        <f>ROUND(I191*H191,2)</f>
        <v>0</v>
      </c>
      <c r="K191" s="181" t="s">
        <v>5571</v>
      </c>
      <c r="L191" s="186"/>
      <c r="M191" s="187" t="s">
        <v>1</v>
      </c>
      <c r="N191" s="188" t="s">
        <v>41</v>
      </c>
      <c r="P191" s="147">
        <f>O191*H191</f>
        <v>0</v>
      </c>
      <c r="Q191" s="147">
        <v>0.14000000000000001</v>
      </c>
      <c r="R191" s="147">
        <f>Q191*H191</f>
        <v>35.919240000000002</v>
      </c>
      <c r="S191" s="147">
        <v>0</v>
      </c>
      <c r="T191" s="148">
        <f>S191*H191</f>
        <v>0</v>
      </c>
      <c r="AR191" s="149" t="s">
        <v>424</v>
      </c>
      <c r="AT191" s="149" t="s">
        <v>657</v>
      </c>
      <c r="AU191" s="149" t="s">
        <v>85</v>
      </c>
      <c r="AY191" s="17" t="s">
        <v>375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382</v>
      </c>
      <c r="BM191" s="149" t="s">
        <v>6848</v>
      </c>
    </row>
    <row r="192" spans="2:65" s="12" customFormat="1" ht="11.25" x14ac:dyDescent="0.2">
      <c r="B192" s="151"/>
      <c r="D192" s="152" t="s">
        <v>384</v>
      </c>
      <c r="F192" s="154" t="s">
        <v>6849</v>
      </c>
      <c r="H192" s="155">
        <v>256.56599999999997</v>
      </c>
      <c r="I192" s="156"/>
      <c r="L192" s="151"/>
      <c r="M192" s="157"/>
      <c r="T192" s="158"/>
      <c r="AT192" s="153" t="s">
        <v>384</v>
      </c>
      <c r="AU192" s="153" t="s">
        <v>85</v>
      </c>
      <c r="AV192" s="12" t="s">
        <v>85</v>
      </c>
      <c r="AW192" s="12" t="s">
        <v>4</v>
      </c>
      <c r="AX192" s="12" t="s">
        <v>83</v>
      </c>
      <c r="AY192" s="153" t="s">
        <v>375</v>
      </c>
    </row>
    <row r="193" spans="2:65" s="11" customFormat="1" ht="22.9" customHeight="1" x14ac:dyDescent="0.2">
      <c r="B193" s="126"/>
      <c r="D193" s="127" t="s">
        <v>75</v>
      </c>
      <c r="E193" s="136" t="s">
        <v>413</v>
      </c>
      <c r="F193" s="136" t="s">
        <v>826</v>
      </c>
      <c r="I193" s="129"/>
      <c r="J193" s="137">
        <f>BK193</f>
        <v>0</v>
      </c>
      <c r="L193" s="126"/>
      <c r="M193" s="131"/>
      <c r="P193" s="132">
        <f>SUM(P194:P198)</f>
        <v>0</v>
      </c>
      <c r="R193" s="132">
        <f>SUM(R194:R198)</f>
        <v>10.896113159999999</v>
      </c>
      <c r="T193" s="133">
        <f>SUM(T194:T198)</f>
        <v>0</v>
      </c>
      <c r="AR193" s="127" t="s">
        <v>83</v>
      </c>
      <c r="AT193" s="134" t="s">
        <v>75</v>
      </c>
      <c r="AU193" s="134" t="s">
        <v>83</v>
      </c>
      <c r="AY193" s="127" t="s">
        <v>375</v>
      </c>
      <c r="BK193" s="135">
        <f>SUM(BK194:BK198)</f>
        <v>0</v>
      </c>
    </row>
    <row r="194" spans="2:65" s="1" customFormat="1" ht="24.2" customHeight="1" x14ac:dyDescent="0.2">
      <c r="B194" s="32"/>
      <c r="C194" s="138" t="s">
        <v>510</v>
      </c>
      <c r="D194" s="138" t="s">
        <v>377</v>
      </c>
      <c r="E194" s="139" t="s">
        <v>4331</v>
      </c>
      <c r="F194" s="140" t="s">
        <v>6850</v>
      </c>
      <c r="G194" s="141" t="s">
        <v>380</v>
      </c>
      <c r="H194" s="142">
        <v>38.417999999999999</v>
      </c>
      <c r="I194" s="143"/>
      <c r="J194" s="144">
        <f>ROUND(I194*H194,2)</f>
        <v>0</v>
      </c>
      <c r="K194" s="140" t="s">
        <v>381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0.28361999999999998</v>
      </c>
      <c r="R194" s="147">
        <f>Q194*H194</f>
        <v>10.896113159999999</v>
      </c>
      <c r="S194" s="147">
        <v>0</v>
      </c>
      <c r="T194" s="148">
        <f>S194*H194</f>
        <v>0</v>
      </c>
      <c r="AR194" s="149" t="s">
        <v>382</v>
      </c>
      <c r="AT194" s="149" t="s">
        <v>377</v>
      </c>
      <c r="AU194" s="149" t="s">
        <v>85</v>
      </c>
      <c r="AY194" s="17" t="s">
        <v>375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382</v>
      </c>
      <c r="BM194" s="149" t="s">
        <v>4333</v>
      </c>
    </row>
    <row r="195" spans="2:65" s="14" customFormat="1" ht="11.25" x14ac:dyDescent="0.2">
      <c r="B195" s="166"/>
      <c r="D195" s="152" t="s">
        <v>384</v>
      </c>
      <c r="E195" s="167" t="s">
        <v>1</v>
      </c>
      <c r="F195" s="168" t="s">
        <v>4334</v>
      </c>
      <c r="H195" s="167" t="s">
        <v>1</v>
      </c>
      <c r="I195" s="169"/>
      <c r="L195" s="166"/>
      <c r="M195" s="170"/>
      <c r="T195" s="171"/>
      <c r="AT195" s="167" t="s">
        <v>384</v>
      </c>
      <c r="AU195" s="167" t="s">
        <v>85</v>
      </c>
      <c r="AV195" s="14" t="s">
        <v>83</v>
      </c>
      <c r="AW195" s="14" t="s">
        <v>32</v>
      </c>
      <c r="AX195" s="14" t="s">
        <v>76</v>
      </c>
      <c r="AY195" s="167" t="s">
        <v>375</v>
      </c>
    </row>
    <row r="196" spans="2:65" s="14" customFormat="1" ht="11.25" x14ac:dyDescent="0.2">
      <c r="B196" s="166"/>
      <c r="D196" s="152" t="s">
        <v>384</v>
      </c>
      <c r="E196" s="167" t="s">
        <v>1</v>
      </c>
      <c r="F196" s="168" t="s">
        <v>4578</v>
      </c>
      <c r="H196" s="167" t="s">
        <v>1</v>
      </c>
      <c r="I196" s="169"/>
      <c r="L196" s="166"/>
      <c r="M196" s="170"/>
      <c r="T196" s="171"/>
      <c r="AT196" s="167" t="s">
        <v>384</v>
      </c>
      <c r="AU196" s="167" t="s">
        <v>85</v>
      </c>
      <c r="AV196" s="14" t="s">
        <v>83</v>
      </c>
      <c r="AW196" s="14" t="s">
        <v>32</v>
      </c>
      <c r="AX196" s="14" t="s">
        <v>76</v>
      </c>
      <c r="AY196" s="167" t="s">
        <v>375</v>
      </c>
    </row>
    <row r="197" spans="2:65" s="12" customFormat="1" ht="22.5" x14ac:dyDescent="0.2">
      <c r="B197" s="151"/>
      <c r="D197" s="152" t="s">
        <v>384</v>
      </c>
      <c r="E197" s="153" t="s">
        <v>1</v>
      </c>
      <c r="F197" s="154" t="s">
        <v>6851</v>
      </c>
      <c r="H197" s="155">
        <v>38.417999999999999</v>
      </c>
      <c r="I197" s="156"/>
      <c r="L197" s="151"/>
      <c r="M197" s="157"/>
      <c r="T197" s="158"/>
      <c r="AT197" s="153" t="s">
        <v>384</v>
      </c>
      <c r="AU197" s="153" t="s">
        <v>85</v>
      </c>
      <c r="AV197" s="12" t="s">
        <v>85</v>
      </c>
      <c r="AW197" s="12" t="s">
        <v>32</v>
      </c>
      <c r="AX197" s="12" t="s">
        <v>76</v>
      </c>
      <c r="AY197" s="153" t="s">
        <v>375</v>
      </c>
    </row>
    <row r="198" spans="2:65" s="13" customFormat="1" ht="11.25" x14ac:dyDescent="0.2">
      <c r="B198" s="159"/>
      <c r="D198" s="152" t="s">
        <v>384</v>
      </c>
      <c r="E198" s="160" t="s">
        <v>4261</v>
      </c>
      <c r="F198" s="161" t="s">
        <v>387</v>
      </c>
      <c r="H198" s="162">
        <v>38.417999999999999</v>
      </c>
      <c r="I198" s="163"/>
      <c r="L198" s="159"/>
      <c r="M198" s="164"/>
      <c r="T198" s="165"/>
      <c r="AT198" s="160" t="s">
        <v>384</v>
      </c>
      <c r="AU198" s="160" t="s">
        <v>85</v>
      </c>
      <c r="AV198" s="13" t="s">
        <v>382</v>
      </c>
      <c r="AW198" s="13" t="s">
        <v>32</v>
      </c>
      <c r="AX198" s="13" t="s">
        <v>83</v>
      </c>
      <c r="AY198" s="160" t="s">
        <v>375</v>
      </c>
    </row>
    <row r="199" spans="2:65" s="11" customFormat="1" ht="22.9" customHeight="1" x14ac:dyDescent="0.2">
      <c r="B199" s="126"/>
      <c r="D199" s="127" t="s">
        <v>75</v>
      </c>
      <c r="E199" s="136" t="s">
        <v>428</v>
      </c>
      <c r="F199" s="136" t="s">
        <v>1165</v>
      </c>
      <c r="I199" s="129"/>
      <c r="J199" s="137">
        <f>BK199</f>
        <v>0</v>
      </c>
      <c r="L199" s="126"/>
      <c r="M199" s="131"/>
      <c r="P199" s="132">
        <f>SUM(P200:P222)</f>
        <v>0</v>
      </c>
      <c r="R199" s="132">
        <f>SUM(R200:R222)</f>
        <v>32.0939865</v>
      </c>
      <c r="T199" s="133">
        <f>SUM(T200:T222)</f>
        <v>0</v>
      </c>
      <c r="AR199" s="127" t="s">
        <v>83</v>
      </c>
      <c r="AT199" s="134" t="s">
        <v>75</v>
      </c>
      <c r="AU199" s="134" t="s">
        <v>83</v>
      </c>
      <c r="AY199" s="127" t="s">
        <v>375</v>
      </c>
      <c r="BK199" s="135">
        <f>SUM(BK200:BK222)</f>
        <v>0</v>
      </c>
    </row>
    <row r="200" spans="2:65" s="1" customFormat="1" ht="24.2" customHeight="1" x14ac:dyDescent="0.2">
      <c r="B200" s="32"/>
      <c r="C200" s="138" t="s">
        <v>529</v>
      </c>
      <c r="D200" s="138" t="s">
        <v>377</v>
      </c>
      <c r="E200" s="139" t="s">
        <v>6852</v>
      </c>
      <c r="F200" s="140" t="s">
        <v>6853</v>
      </c>
      <c r="G200" s="141" t="s">
        <v>641</v>
      </c>
      <c r="H200" s="142">
        <v>36</v>
      </c>
      <c r="I200" s="143"/>
      <c r="J200" s="144">
        <f>ROUND(I200*H200,2)</f>
        <v>0</v>
      </c>
      <c r="K200" s="140" t="s">
        <v>381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1E-4</v>
      </c>
      <c r="R200" s="147">
        <f>Q200*H200</f>
        <v>3.6000000000000003E-3</v>
      </c>
      <c r="S200" s="147">
        <v>0</v>
      </c>
      <c r="T200" s="148">
        <f>S200*H200</f>
        <v>0</v>
      </c>
      <c r="AR200" s="149" t="s">
        <v>382</v>
      </c>
      <c r="AT200" s="149" t="s">
        <v>377</v>
      </c>
      <c r="AU200" s="149" t="s">
        <v>85</v>
      </c>
      <c r="AY200" s="17" t="s">
        <v>375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382</v>
      </c>
      <c r="BM200" s="149" t="s">
        <v>6854</v>
      </c>
    </row>
    <row r="201" spans="2:65" s="14" customFormat="1" ht="11.25" x14ac:dyDescent="0.2">
      <c r="B201" s="166"/>
      <c r="D201" s="152" t="s">
        <v>384</v>
      </c>
      <c r="E201" s="167" t="s">
        <v>1</v>
      </c>
      <c r="F201" s="168" t="s">
        <v>4273</v>
      </c>
      <c r="H201" s="167" t="s">
        <v>1</v>
      </c>
      <c r="I201" s="169"/>
      <c r="L201" s="166"/>
      <c r="M201" s="170"/>
      <c r="T201" s="171"/>
      <c r="AT201" s="167" t="s">
        <v>384</v>
      </c>
      <c r="AU201" s="167" t="s">
        <v>85</v>
      </c>
      <c r="AV201" s="14" t="s">
        <v>83</v>
      </c>
      <c r="AW201" s="14" t="s">
        <v>32</v>
      </c>
      <c r="AX201" s="14" t="s">
        <v>76</v>
      </c>
      <c r="AY201" s="167" t="s">
        <v>375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6855</v>
      </c>
      <c r="H202" s="155">
        <v>36</v>
      </c>
      <c r="I202" s="156"/>
      <c r="L202" s="151"/>
      <c r="M202" s="157"/>
      <c r="T202" s="158"/>
      <c r="AT202" s="153" t="s">
        <v>384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3" customFormat="1" ht="11.25" x14ac:dyDescent="0.2">
      <c r="B203" s="159"/>
      <c r="D203" s="152" t="s">
        <v>384</v>
      </c>
      <c r="E203" s="160" t="s">
        <v>1</v>
      </c>
      <c r="F203" s="161" t="s">
        <v>387</v>
      </c>
      <c r="H203" s="162">
        <v>36</v>
      </c>
      <c r="I203" s="163"/>
      <c r="L203" s="159"/>
      <c r="M203" s="164"/>
      <c r="T203" s="165"/>
      <c r="AT203" s="160" t="s">
        <v>384</v>
      </c>
      <c r="AU203" s="160" t="s">
        <v>85</v>
      </c>
      <c r="AV203" s="13" t="s">
        <v>382</v>
      </c>
      <c r="AW203" s="13" t="s">
        <v>32</v>
      </c>
      <c r="AX203" s="13" t="s">
        <v>83</v>
      </c>
      <c r="AY203" s="160" t="s">
        <v>375</v>
      </c>
    </row>
    <row r="204" spans="2:65" s="1" customFormat="1" ht="24.2" customHeight="1" x14ac:dyDescent="0.2">
      <c r="B204" s="32"/>
      <c r="C204" s="138" t="s">
        <v>7</v>
      </c>
      <c r="D204" s="138" t="s">
        <v>377</v>
      </c>
      <c r="E204" s="139" t="s">
        <v>6856</v>
      </c>
      <c r="F204" s="140" t="s">
        <v>6857</v>
      </c>
      <c r="G204" s="141" t="s">
        <v>380</v>
      </c>
      <c r="H204" s="142">
        <v>4.9000000000000004</v>
      </c>
      <c r="I204" s="143"/>
      <c r="J204" s="144">
        <f>ROUND(I204*H204,2)</f>
        <v>0</v>
      </c>
      <c r="K204" s="140" t="s">
        <v>381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1.1999999999999999E-3</v>
      </c>
      <c r="R204" s="147">
        <f>Q204*H204</f>
        <v>5.8799999999999998E-3</v>
      </c>
      <c r="S204" s="147">
        <v>0</v>
      </c>
      <c r="T204" s="148">
        <f>S204*H204</f>
        <v>0</v>
      </c>
      <c r="AR204" s="149" t="s">
        <v>382</v>
      </c>
      <c r="AT204" s="149" t="s">
        <v>377</v>
      </c>
      <c r="AU204" s="149" t="s">
        <v>85</v>
      </c>
      <c r="AY204" s="17" t="s">
        <v>375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382</v>
      </c>
      <c r="BM204" s="149" t="s">
        <v>6858</v>
      </c>
    </row>
    <row r="205" spans="2:65" s="14" customFormat="1" ht="11.25" x14ac:dyDescent="0.2">
      <c r="B205" s="166"/>
      <c r="D205" s="152" t="s">
        <v>384</v>
      </c>
      <c r="E205" s="167" t="s">
        <v>1</v>
      </c>
      <c r="F205" s="168" t="s">
        <v>4273</v>
      </c>
      <c r="H205" s="167" t="s">
        <v>1</v>
      </c>
      <c r="I205" s="169"/>
      <c r="L205" s="166"/>
      <c r="M205" s="170"/>
      <c r="T205" s="171"/>
      <c r="AT205" s="167" t="s">
        <v>384</v>
      </c>
      <c r="AU205" s="167" t="s">
        <v>85</v>
      </c>
      <c r="AV205" s="14" t="s">
        <v>83</v>
      </c>
      <c r="AW205" s="14" t="s">
        <v>32</v>
      </c>
      <c r="AX205" s="14" t="s">
        <v>76</v>
      </c>
      <c r="AY205" s="167" t="s">
        <v>375</v>
      </c>
    </row>
    <row r="206" spans="2:65" s="12" customFormat="1" ht="11.25" x14ac:dyDescent="0.2">
      <c r="B206" s="151"/>
      <c r="D206" s="152" t="s">
        <v>384</v>
      </c>
      <c r="E206" s="153" t="s">
        <v>1</v>
      </c>
      <c r="F206" s="154" t="s">
        <v>6859</v>
      </c>
      <c r="H206" s="155">
        <v>4</v>
      </c>
      <c r="I206" s="156"/>
      <c r="L206" s="151"/>
      <c r="M206" s="157"/>
      <c r="T206" s="158"/>
      <c r="AT206" s="153" t="s">
        <v>384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375</v>
      </c>
    </row>
    <row r="207" spans="2:65" s="12" customFormat="1" ht="11.25" x14ac:dyDescent="0.2">
      <c r="B207" s="151"/>
      <c r="D207" s="152" t="s">
        <v>384</v>
      </c>
      <c r="E207" s="153" t="s">
        <v>1</v>
      </c>
      <c r="F207" s="154" t="s">
        <v>6860</v>
      </c>
      <c r="H207" s="155">
        <v>0.9</v>
      </c>
      <c r="I207" s="156"/>
      <c r="L207" s="151"/>
      <c r="M207" s="157"/>
      <c r="T207" s="158"/>
      <c r="AT207" s="153" t="s">
        <v>384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375</v>
      </c>
    </row>
    <row r="208" spans="2:65" s="13" customFormat="1" ht="11.25" x14ac:dyDescent="0.2">
      <c r="B208" s="159"/>
      <c r="D208" s="152" t="s">
        <v>384</v>
      </c>
      <c r="E208" s="160" t="s">
        <v>1</v>
      </c>
      <c r="F208" s="161" t="s">
        <v>387</v>
      </c>
      <c r="H208" s="162">
        <v>4.9000000000000004</v>
      </c>
      <c r="I208" s="163"/>
      <c r="L208" s="159"/>
      <c r="M208" s="164"/>
      <c r="T208" s="165"/>
      <c r="AT208" s="160" t="s">
        <v>384</v>
      </c>
      <c r="AU208" s="160" t="s">
        <v>85</v>
      </c>
      <c r="AV208" s="13" t="s">
        <v>382</v>
      </c>
      <c r="AW208" s="13" t="s">
        <v>32</v>
      </c>
      <c r="AX208" s="13" t="s">
        <v>83</v>
      </c>
      <c r="AY208" s="160" t="s">
        <v>375</v>
      </c>
    </row>
    <row r="209" spans="2:65" s="1" customFormat="1" ht="33" customHeight="1" x14ac:dyDescent="0.2">
      <c r="B209" s="32"/>
      <c r="C209" s="138" t="s">
        <v>540</v>
      </c>
      <c r="D209" s="138" t="s">
        <v>377</v>
      </c>
      <c r="E209" s="139" t="s">
        <v>4337</v>
      </c>
      <c r="F209" s="140" t="s">
        <v>4338</v>
      </c>
      <c r="G209" s="141" t="s">
        <v>641</v>
      </c>
      <c r="H209" s="142">
        <v>70.31</v>
      </c>
      <c r="I209" s="143"/>
      <c r="J209" s="144">
        <f>ROUND(I209*H209,2)</f>
        <v>0</v>
      </c>
      <c r="K209" s="140" t="s">
        <v>381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0.15540000000000001</v>
      </c>
      <c r="R209" s="147">
        <f>Q209*H209</f>
        <v>10.926174000000001</v>
      </c>
      <c r="S209" s="147">
        <v>0</v>
      </c>
      <c r="T209" s="148">
        <f>S209*H209</f>
        <v>0</v>
      </c>
      <c r="AR209" s="149" t="s">
        <v>382</v>
      </c>
      <c r="AT209" s="149" t="s">
        <v>377</v>
      </c>
      <c r="AU209" s="149" t="s">
        <v>85</v>
      </c>
      <c r="AY209" s="17" t="s">
        <v>375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382</v>
      </c>
      <c r="BM209" s="149" t="s">
        <v>4339</v>
      </c>
    </row>
    <row r="210" spans="2:65" s="14" customFormat="1" ht="11.25" x14ac:dyDescent="0.2">
      <c r="B210" s="166"/>
      <c r="D210" s="152" t="s">
        <v>384</v>
      </c>
      <c r="E210" s="167" t="s">
        <v>1</v>
      </c>
      <c r="F210" s="168" t="s">
        <v>6861</v>
      </c>
      <c r="H210" s="167" t="s">
        <v>1</v>
      </c>
      <c r="I210" s="169"/>
      <c r="L210" s="166"/>
      <c r="M210" s="170"/>
      <c r="T210" s="171"/>
      <c r="AT210" s="167" t="s">
        <v>384</v>
      </c>
      <c r="AU210" s="167" t="s">
        <v>85</v>
      </c>
      <c r="AV210" s="14" t="s">
        <v>83</v>
      </c>
      <c r="AW210" s="14" t="s">
        <v>32</v>
      </c>
      <c r="AX210" s="14" t="s">
        <v>76</v>
      </c>
      <c r="AY210" s="167" t="s">
        <v>375</v>
      </c>
    </row>
    <row r="211" spans="2:65" s="12" customFormat="1" ht="22.5" x14ac:dyDescent="0.2">
      <c r="B211" s="151"/>
      <c r="D211" s="152" t="s">
        <v>384</v>
      </c>
      <c r="E211" s="153" t="s">
        <v>1</v>
      </c>
      <c r="F211" s="154" t="s">
        <v>6862</v>
      </c>
      <c r="H211" s="155">
        <v>70.31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3" customFormat="1" ht="11.25" x14ac:dyDescent="0.2">
      <c r="B212" s="159"/>
      <c r="D212" s="152" t="s">
        <v>384</v>
      </c>
      <c r="E212" s="160" t="s">
        <v>1</v>
      </c>
      <c r="F212" s="161" t="s">
        <v>387</v>
      </c>
      <c r="H212" s="162">
        <v>70.31</v>
      </c>
      <c r="I212" s="163"/>
      <c r="L212" s="159"/>
      <c r="M212" s="164"/>
      <c r="T212" s="165"/>
      <c r="AT212" s="160" t="s">
        <v>384</v>
      </c>
      <c r="AU212" s="160" t="s">
        <v>85</v>
      </c>
      <c r="AV212" s="13" t="s">
        <v>382</v>
      </c>
      <c r="AW212" s="13" t="s">
        <v>32</v>
      </c>
      <c r="AX212" s="13" t="s">
        <v>83</v>
      </c>
      <c r="AY212" s="160" t="s">
        <v>375</v>
      </c>
    </row>
    <row r="213" spans="2:65" s="1" customFormat="1" ht="16.5" customHeight="1" x14ac:dyDescent="0.2">
      <c r="B213" s="32"/>
      <c r="C213" s="179" t="s">
        <v>545</v>
      </c>
      <c r="D213" s="179" t="s">
        <v>657</v>
      </c>
      <c r="E213" s="180" t="s">
        <v>4340</v>
      </c>
      <c r="F213" s="181" t="s">
        <v>4341</v>
      </c>
      <c r="G213" s="182" t="s">
        <v>641</v>
      </c>
      <c r="H213" s="183">
        <v>74</v>
      </c>
      <c r="I213" s="184"/>
      <c r="J213" s="185">
        <f>ROUND(I213*H213,2)</f>
        <v>0</v>
      </c>
      <c r="K213" s="181" t="s">
        <v>381</v>
      </c>
      <c r="L213" s="186"/>
      <c r="M213" s="187" t="s">
        <v>1</v>
      </c>
      <c r="N213" s="188" t="s">
        <v>41</v>
      </c>
      <c r="P213" s="147">
        <f>O213*H213</f>
        <v>0</v>
      </c>
      <c r="Q213" s="147">
        <v>0.08</v>
      </c>
      <c r="R213" s="147">
        <f>Q213*H213</f>
        <v>5.92</v>
      </c>
      <c r="S213" s="147">
        <v>0</v>
      </c>
      <c r="T213" s="148">
        <f>S213*H213</f>
        <v>0</v>
      </c>
      <c r="AR213" s="149" t="s">
        <v>424</v>
      </c>
      <c r="AT213" s="149" t="s">
        <v>657</v>
      </c>
      <c r="AU213" s="149" t="s">
        <v>85</v>
      </c>
      <c r="AY213" s="17" t="s">
        <v>375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382</v>
      </c>
      <c r="BM213" s="149" t="s">
        <v>4342</v>
      </c>
    </row>
    <row r="214" spans="2:65" s="12" customFormat="1" ht="11.25" x14ac:dyDescent="0.2">
      <c r="B214" s="151"/>
      <c r="D214" s="152" t="s">
        <v>384</v>
      </c>
      <c r="F214" s="154" t="s">
        <v>6863</v>
      </c>
      <c r="H214" s="155">
        <v>74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4</v>
      </c>
      <c r="AX214" s="12" t="s">
        <v>83</v>
      </c>
      <c r="AY214" s="153" t="s">
        <v>375</v>
      </c>
    </row>
    <row r="215" spans="2:65" s="1" customFormat="1" ht="33" customHeight="1" x14ac:dyDescent="0.2">
      <c r="B215" s="32"/>
      <c r="C215" s="138" t="s">
        <v>549</v>
      </c>
      <c r="D215" s="138" t="s">
        <v>377</v>
      </c>
      <c r="E215" s="139" t="s">
        <v>4344</v>
      </c>
      <c r="F215" s="140" t="s">
        <v>4345</v>
      </c>
      <c r="G215" s="141" t="s">
        <v>641</v>
      </c>
      <c r="H215" s="142">
        <v>80.834999999999994</v>
      </c>
      <c r="I215" s="143"/>
      <c r="J215" s="144">
        <f>ROUND(I215*H215,2)</f>
        <v>0</v>
      </c>
      <c r="K215" s="140" t="s">
        <v>381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0.1295</v>
      </c>
      <c r="R215" s="147">
        <f>Q215*H215</f>
        <v>10.468132499999999</v>
      </c>
      <c r="S215" s="147">
        <v>0</v>
      </c>
      <c r="T215" s="148">
        <f>S215*H215</f>
        <v>0</v>
      </c>
      <c r="AR215" s="149" t="s">
        <v>382</v>
      </c>
      <c r="AT215" s="149" t="s">
        <v>377</v>
      </c>
      <c r="AU215" s="149" t="s">
        <v>85</v>
      </c>
      <c r="AY215" s="17" t="s">
        <v>375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382</v>
      </c>
      <c r="BM215" s="149" t="s">
        <v>4346</v>
      </c>
    </row>
    <row r="216" spans="2:65" s="14" customFormat="1" ht="11.25" x14ac:dyDescent="0.2">
      <c r="B216" s="166"/>
      <c r="D216" s="152" t="s">
        <v>384</v>
      </c>
      <c r="E216" s="167" t="s">
        <v>1</v>
      </c>
      <c r="F216" s="168" t="s">
        <v>4347</v>
      </c>
      <c r="H216" s="167" t="s">
        <v>1</v>
      </c>
      <c r="I216" s="169"/>
      <c r="L216" s="166"/>
      <c r="M216" s="170"/>
      <c r="T216" s="171"/>
      <c r="AT216" s="167" t="s">
        <v>384</v>
      </c>
      <c r="AU216" s="167" t="s">
        <v>85</v>
      </c>
      <c r="AV216" s="14" t="s">
        <v>83</v>
      </c>
      <c r="AW216" s="14" t="s">
        <v>32</v>
      </c>
      <c r="AX216" s="14" t="s">
        <v>76</v>
      </c>
      <c r="AY216" s="167" t="s">
        <v>375</v>
      </c>
    </row>
    <row r="217" spans="2:65" s="14" customFormat="1" ht="11.25" x14ac:dyDescent="0.2">
      <c r="B217" s="166"/>
      <c r="D217" s="152" t="s">
        <v>384</v>
      </c>
      <c r="E217" s="167" t="s">
        <v>1</v>
      </c>
      <c r="F217" s="168" t="s">
        <v>4334</v>
      </c>
      <c r="H217" s="167" t="s">
        <v>1</v>
      </c>
      <c r="I217" s="169"/>
      <c r="L217" s="166"/>
      <c r="M217" s="170"/>
      <c r="T217" s="171"/>
      <c r="AT217" s="167" t="s">
        <v>384</v>
      </c>
      <c r="AU217" s="167" t="s">
        <v>85</v>
      </c>
      <c r="AV217" s="14" t="s">
        <v>83</v>
      </c>
      <c r="AW217" s="14" t="s">
        <v>32</v>
      </c>
      <c r="AX217" s="14" t="s">
        <v>76</v>
      </c>
      <c r="AY217" s="167" t="s">
        <v>375</v>
      </c>
    </row>
    <row r="218" spans="2:65" s="14" customFormat="1" ht="11.25" x14ac:dyDescent="0.2">
      <c r="B218" s="166"/>
      <c r="D218" s="152" t="s">
        <v>384</v>
      </c>
      <c r="E218" s="167" t="s">
        <v>1</v>
      </c>
      <c r="F218" s="168" t="s">
        <v>4578</v>
      </c>
      <c r="H218" s="167" t="s">
        <v>1</v>
      </c>
      <c r="I218" s="169"/>
      <c r="L218" s="166"/>
      <c r="M218" s="170"/>
      <c r="T218" s="171"/>
      <c r="AT218" s="167" t="s">
        <v>384</v>
      </c>
      <c r="AU218" s="167" t="s">
        <v>85</v>
      </c>
      <c r="AV218" s="14" t="s">
        <v>83</v>
      </c>
      <c r="AW218" s="14" t="s">
        <v>32</v>
      </c>
      <c r="AX218" s="14" t="s">
        <v>76</v>
      </c>
      <c r="AY218" s="167" t="s">
        <v>375</v>
      </c>
    </row>
    <row r="219" spans="2:65" s="12" customFormat="1" ht="22.5" x14ac:dyDescent="0.2">
      <c r="B219" s="151"/>
      <c r="D219" s="152" t="s">
        <v>384</v>
      </c>
      <c r="E219" s="153" t="s">
        <v>1</v>
      </c>
      <c r="F219" s="154" t="s">
        <v>6864</v>
      </c>
      <c r="H219" s="155">
        <v>80.834999999999994</v>
      </c>
      <c r="I219" s="156"/>
      <c r="L219" s="151"/>
      <c r="M219" s="157"/>
      <c r="T219" s="158"/>
      <c r="AT219" s="153" t="s">
        <v>384</v>
      </c>
      <c r="AU219" s="153" t="s">
        <v>85</v>
      </c>
      <c r="AV219" s="12" t="s">
        <v>85</v>
      </c>
      <c r="AW219" s="12" t="s">
        <v>32</v>
      </c>
      <c r="AX219" s="12" t="s">
        <v>76</v>
      </c>
      <c r="AY219" s="153" t="s">
        <v>375</v>
      </c>
    </row>
    <row r="220" spans="2:65" s="13" customFormat="1" ht="11.25" x14ac:dyDescent="0.2">
      <c r="B220" s="159"/>
      <c r="D220" s="152" t="s">
        <v>384</v>
      </c>
      <c r="E220" s="160" t="s">
        <v>1</v>
      </c>
      <c r="F220" s="161" t="s">
        <v>387</v>
      </c>
      <c r="H220" s="162">
        <v>80.834999999999994</v>
      </c>
      <c r="I220" s="163"/>
      <c r="L220" s="159"/>
      <c r="M220" s="164"/>
      <c r="T220" s="165"/>
      <c r="AT220" s="160" t="s">
        <v>384</v>
      </c>
      <c r="AU220" s="160" t="s">
        <v>85</v>
      </c>
      <c r="AV220" s="13" t="s">
        <v>382</v>
      </c>
      <c r="AW220" s="13" t="s">
        <v>32</v>
      </c>
      <c r="AX220" s="13" t="s">
        <v>83</v>
      </c>
      <c r="AY220" s="160" t="s">
        <v>375</v>
      </c>
    </row>
    <row r="221" spans="2:65" s="1" customFormat="1" ht="16.5" customHeight="1" x14ac:dyDescent="0.2">
      <c r="B221" s="32"/>
      <c r="C221" s="179" t="s">
        <v>554</v>
      </c>
      <c r="D221" s="179" t="s">
        <v>657</v>
      </c>
      <c r="E221" s="180" t="s">
        <v>4349</v>
      </c>
      <c r="F221" s="181" t="s">
        <v>4350</v>
      </c>
      <c r="G221" s="182" t="s">
        <v>641</v>
      </c>
      <c r="H221" s="183">
        <v>85</v>
      </c>
      <c r="I221" s="184"/>
      <c r="J221" s="185">
        <f>ROUND(I221*H221,2)</f>
        <v>0</v>
      </c>
      <c r="K221" s="181" t="s">
        <v>381</v>
      </c>
      <c r="L221" s="186"/>
      <c r="M221" s="187" t="s">
        <v>1</v>
      </c>
      <c r="N221" s="188" t="s">
        <v>41</v>
      </c>
      <c r="P221" s="147">
        <f>O221*H221</f>
        <v>0</v>
      </c>
      <c r="Q221" s="147">
        <v>5.6120000000000003E-2</v>
      </c>
      <c r="R221" s="147">
        <f>Q221*H221</f>
        <v>4.7702</v>
      </c>
      <c r="S221" s="147">
        <v>0</v>
      </c>
      <c r="T221" s="148">
        <f>S221*H221</f>
        <v>0</v>
      </c>
      <c r="AR221" s="149" t="s">
        <v>424</v>
      </c>
      <c r="AT221" s="149" t="s">
        <v>657</v>
      </c>
      <c r="AU221" s="149" t="s">
        <v>85</v>
      </c>
      <c r="AY221" s="17" t="s">
        <v>375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382</v>
      </c>
      <c r="BM221" s="149" t="s">
        <v>4351</v>
      </c>
    </row>
    <row r="222" spans="2:65" s="12" customFormat="1" ht="11.25" x14ac:dyDescent="0.2">
      <c r="B222" s="151"/>
      <c r="D222" s="152" t="s">
        <v>384</v>
      </c>
      <c r="F222" s="154" t="s">
        <v>6865</v>
      </c>
      <c r="H222" s="155">
        <v>85</v>
      </c>
      <c r="I222" s="156"/>
      <c r="L222" s="151"/>
      <c r="M222" s="157"/>
      <c r="T222" s="158"/>
      <c r="AT222" s="153" t="s">
        <v>384</v>
      </c>
      <c r="AU222" s="153" t="s">
        <v>85</v>
      </c>
      <c r="AV222" s="12" t="s">
        <v>85</v>
      </c>
      <c r="AW222" s="12" t="s">
        <v>4</v>
      </c>
      <c r="AX222" s="12" t="s">
        <v>83</v>
      </c>
      <c r="AY222" s="153" t="s">
        <v>375</v>
      </c>
    </row>
    <row r="223" spans="2:65" s="11" customFormat="1" ht="22.9" customHeight="1" x14ac:dyDescent="0.2">
      <c r="B223" s="126"/>
      <c r="D223" s="127" t="s">
        <v>75</v>
      </c>
      <c r="E223" s="136" t="s">
        <v>1247</v>
      </c>
      <c r="F223" s="136" t="s">
        <v>1248</v>
      </c>
      <c r="I223" s="129"/>
      <c r="J223" s="137">
        <f>BK223</f>
        <v>0</v>
      </c>
      <c r="L223" s="126"/>
      <c r="M223" s="131"/>
      <c r="P223" s="132">
        <f>P224</f>
        <v>0</v>
      </c>
      <c r="R223" s="132">
        <f>R224</f>
        <v>0</v>
      </c>
      <c r="T223" s="133">
        <f>T224</f>
        <v>0</v>
      </c>
      <c r="AR223" s="127" t="s">
        <v>83</v>
      </c>
      <c r="AT223" s="134" t="s">
        <v>75</v>
      </c>
      <c r="AU223" s="134" t="s">
        <v>83</v>
      </c>
      <c r="AY223" s="127" t="s">
        <v>375</v>
      </c>
      <c r="BK223" s="135">
        <f>BK224</f>
        <v>0</v>
      </c>
    </row>
    <row r="224" spans="2:65" s="1" customFormat="1" ht="24.2" customHeight="1" x14ac:dyDescent="0.2">
      <c r="B224" s="32"/>
      <c r="C224" s="138" t="s">
        <v>559</v>
      </c>
      <c r="D224" s="138" t="s">
        <v>377</v>
      </c>
      <c r="E224" s="139" t="s">
        <v>4357</v>
      </c>
      <c r="F224" s="140" t="s">
        <v>4358</v>
      </c>
      <c r="G224" s="141" t="s">
        <v>421</v>
      </c>
      <c r="H224" s="142">
        <v>338.63099999999997</v>
      </c>
      <c r="I224" s="143"/>
      <c r="J224" s="144">
        <f>ROUND(I224*H224,2)</f>
        <v>0</v>
      </c>
      <c r="K224" s="140" t="s">
        <v>381</v>
      </c>
      <c r="L224" s="32"/>
      <c r="M224" s="196" t="s">
        <v>1</v>
      </c>
      <c r="N224" s="197" t="s">
        <v>41</v>
      </c>
      <c r="O224" s="198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AR224" s="149" t="s">
        <v>382</v>
      </c>
      <c r="AT224" s="149" t="s">
        <v>377</v>
      </c>
      <c r="AU224" s="149" t="s">
        <v>85</v>
      </c>
      <c r="AY224" s="17" t="s">
        <v>375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382</v>
      </c>
      <c r="BM224" s="149" t="s">
        <v>4359</v>
      </c>
    </row>
    <row r="225" spans="2:12" s="1" customFormat="1" ht="6.95" customHeight="1" x14ac:dyDescent="0.2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2"/>
    </row>
  </sheetData>
  <sheetProtection algorithmName="SHA-512" hashValue="ONVfjk8VMG3qLUY80UyZRX9nbJkeBO+mow9iJy5F2oEjk0reWoyRJ29Uq8NeaKryLyp8vUe6MvhhFtbKKO1+7w==" saltValue="Qjr6DQauQjOm3zD94Gw3pPpnTlrEcfG8OK2xb+eSTitoTma39+fzFoRjtg1p6+DbXeXsRX/PMNSX5OejIrBf9Q==" spinCount="100000" sheet="1" objects="1" scenarios="1" formatColumns="0" formatRows="0" autoFilter="0"/>
  <autoFilter ref="C129:K224" xr:uid="{00000000-0009-0000-0000-00001B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31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193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</row>
    <row r="8" spans="2:46" ht="12.75" x14ac:dyDescent="0.2">
      <c r="B8" s="20"/>
      <c r="D8" s="27" t="s">
        <v>216</v>
      </c>
      <c r="L8" s="20"/>
    </row>
    <row r="9" spans="2:46" ht="16.5" customHeight="1" x14ac:dyDescent="0.2">
      <c r="B9" s="20"/>
      <c r="E9" s="258" t="s">
        <v>4379</v>
      </c>
      <c r="F9" s="219"/>
      <c r="G9" s="219"/>
      <c r="H9" s="219"/>
      <c r="L9" s="20"/>
    </row>
    <row r="10" spans="2:46" ht="12" customHeight="1" x14ac:dyDescent="0.2">
      <c r="B10" s="20"/>
      <c r="D10" s="27" t="s">
        <v>224</v>
      </c>
      <c r="L10" s="20"/>
    </row>
    <row r="11" spans="2:46" s="1" customFormat="1" ht="16.5" customHeight="1" x14ac:dyDescent="0.2">
      <c r="B11" s="32"/>
      <c r="E11" s="251" t="s">
        <v>6789</v>
      </c>
      <c r="F11" s="260"/>
      <c r="G11" s="260"/>
      <c r="H11" s="260"/>
      <c r="L11" s="32"/>
    </row>
    <row r="12" spans="2:46" s="1" customFormat="1" ht="12" customHeight="1" x14ac:dyDescent="0.2">
      <c r="B12" s="32"/>
      <c r="D12" s="27" t="s">
        <v>231</v>
      </c>
      <c r="L12" s="32"/>
    </row>
    <row r="13" spans="2:46" s="1" customFormat="1" ht="30" customHeight="1" x14ac:dyDescent="0.2">
      <c r="B13" s="32"/>
      <c r="E13" s="240" t="s">
        <v>6866</v>
      </c>
      <c r="F13" s="260"/>
      <c r="G13" s="260"/>
      <c r="H13" s="260"/>
      <c r="L13" s="32"/>
    </row>
    <row r="14" spans="2:46" s="1" customFormat="1" ht="11.25" x14ac:dyDescent="0.2">
      <c r="B14" s="32"/>
      <c r="L14" s="32"/>
    </row>
    <row r="15" spans="2:46" s="1" customFormat="1" ht="12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 x14ac:dyDescent="0.2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 x14ac:dyDescent="0.2">
      <c r="B17" s="32"/>
      <c r="L17" s="32"/>
    </row>
    <row r="18" spans="2:12" s="1" customFormat="1" ht="12" customHeight="1" x14ac:dyDescent="0.2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 x14ac:dyDescent="0.2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 x14ac:dyDescent="0.2">
      <c r="B20" s="32"/>
      <c r="L20" s="32"/>
    </row>
    <row r="21" spans="2:12" s="1" customFormat="1" ht="12" customHeight="1" x14ac:dyDescent="0.2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 x14ac:dyDescent="0.2">
      <c r="B22" s="32"/>
      <c r="E22" s="261" t="str">
        <f>'Rekapitulace stavby'!E14</f>
        <v>Vyplň údaj</v>
      </c>
      <c r="F22" s="218"/>
      <c r="G22" s="218"/>
      <c r="H22" s="218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 x14ac:dyDescent="0.2">
      <c r="B23" s="32"/>
      <c r="L23" s="32"/>
    </row>
    <row r="24" spans="2:12" s="1" customFormat="1" ht="12" customHeight="1" x14ac:dyDescent="0.2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 x14ac:dyDescent="0.2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 x14ac:dyDescent="0.2">
      <c r="B26" s="32"/>
      <c r="L26" s="32"/>
    </row>
    <row r="27" spans="2:12" s="1" customFormat="1" ht="12" customHeight="1" x14ac:dyDescent="0.2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 x14ac:dyDescent="0.2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 x14ac:dyDescent="0.2">
      <c r="B29" s="32"/>
      <c r="L29" s="32"/>
    </row>
    <row r="30" spans="2:12" s="1" customFormat="1" ht="12" customHeight="1" x14ac:dyDescent="0.2">
      <c r="B30" s="32"/>
      <c r="D30" s="27" t="s">
        <v>35</v>
      </c>
      <c r="L30" s="32"/>
    </row>
    <row r="31" spans="2:12" s="7" customFormat="1" ht="16.5" customHeight="1" x14ac:dyDescent="0.2">
      <c r="B31" s="95"/>
      <c r="E31" s="223" t="s">
        <v>1</v>
      </c>
      <c r="F31" s="223"/>
      <c r="G31" s="223"/>
      <c r="H31" s="223"/>
      <c r="L31" s="95"/>
    </row>
    <row r="32" spans="2:12" s="1" customFormat="1" ht="6.95" customHeight="1" x14ac:dyDescent="0.2">
      <c r="B32" s="32"/>
      <c r="L32" s="32"/>
    </row>
    <row r="33" spans="2:12" s="1" customFormat="1" ht="6.95" customHeight="1" x14ac:dyDescent="0.2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 x14ac:dyDescent="0.2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 x14ac:dyDescent="0.2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 x14ac:dyDescent="0.2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 x14ac:dyDescent="0.2">
      <c r="B37" s="32"/>
      <c r="D37" s="55" t="s">
        <v>40</v>
      </c>
      <c r="E37" s="27" t="s">
        <v>41</v>
      </c>
      <c r="F37" s="85">
        <f>ROUND((SUM(BE126:BE130)),  2)</f>
        <v>0</v>
      </c>
      <c r="I37" s="98">
        <v>0.21</v>
      </c>
      <c r="J37" s="85">
        <f>ROUND(((SUM(BE126:BE130))*I37),  2)</f>
        <v>0</v>
      </c>
      <c r="L37" s="32"/>
    </row>
    <row r="38" spans="2:12" s="1" customFormat="1" ht="14.45" customHeight="1" x14ac:dyDescent="0.2">
      <c r="B38" s="32"/>
      <c r="E38" s="27" t="s">
        <v>42</v>
      </c>
      <c r="F38" s="85">
        <f>ROUND((SUM(BF126:BF130)),  2)</f>
        <v>0</v>
      </c>
      <c r="I38" s="98">
        <v>0.15</v>
      </c>
      <c r="J38" s="85">
        <f>ROUND(((SUM(BF126:BF130))*I38),  2)</f>
        <v>0</v>
      </c>
      <c r="L38" s="32"/>
    </row>
    <row r="39" spans="2:12" s="1" customFormat="1" ht="14.45" hidden="1" customHeight="1" x14ac:dyDescent="0.2">
      <c r="B39" s="32"/>
      <c r="E39" s="27" t="s">
        <v>43</v>
      </c>
      <c r="F39" s="85">
        <f>ROUND((SUM(BG126:BG130)),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 x14ac:dyDescent="0.2">
      <c r="B40" s="32"/>
      <c r="E40" s="27" t="s">
        <v>44</v>
      </c>
      <c r="F40" s="85">
        <f>ROUND((SUM(BH126:BH130)),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 x14ac:dyDescent="0.2">
      <c r="B41" s="32"/>
      <c r="E41" s="27" t="s">
        <v>45</v>
      </c>
      <c r="F41" s="85">
        <f>ROUND((SUM(BI126:BI130)),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 x14ac:dyDescent="0.2">
      <c r="B42" s="32"/>
      <c r="L42" s="32"/>
    </row>
    <row r="43" spans="2:12" s="1" customFormat="1" ht="25.35" customHeight="1" x14ac:dyDescent="0.2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 x14ac:dyDescent="0.2">
      <c r="B44" s="32"/>
      <c r="L44" s="32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 x14ac:dyDescent="0.2">
      <c r="B82" s="32"/>
      <c r="C82" s="21" t="s">
        <v>327</v>
      </c>
      <c r="L82" s="32"/>
    </row>
    <row r="83" spans="2:12" s="1" customFormat="1" ht="6.95" customHeight="1" x14ac:dyDescent="0.2">
      <c r="B83" s="32"/>
      <c r="L83" s="32"/>
    </row>
    <row r="84" spans="2:12" s="1" customFormat="1" ht="12" customHeight="1" x14ac:dyDescent="0.2">
      <c r="B84" s="32"/>
      <c r="C84" s="27" t="s">
        <v>16</v>
      </c>
      <c r="L84" s="32"/>
    </row>
    <row r="85" spans="2:12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12" ht="12" customHeight="1" x14ac:dyDescent="0.2">
      <c r="B86" s="20"/>
      <c r="C86" s="27" t="s">
        <v>216</v>
      </c>
      <c r="L86" s="20"/>
    </row>
    <row r="87" spans="2:12" ht="16.5" customHeight="1" x14ac:dyDescent="0.2">
      <c r="B87" s="20"/>
      <c r="E87" s="258" t="s">
        <v>4379</v>
      </c>
      <c r="F87" s="219"/>
      <c r="G87" s="219"/>
      <c r="H87" s="219"/>
      <c r="L87" s="20"/>
    </row>
    <row r="88" spans="2:12" ht="12" customHeight="1" x14ac:dyDescent="0.2">
      <c r="B88" s="20"/>
      <c r="C88" s="27" t="s">
        <v>224</v>
      </c>
      <c r="L88" s="20"/>
    </row>
    <row r="89" spans="2:12" s="1" customFormat="1" ht="16.5" customHeight="1" x14ac:dyDescent="0.2">
      <c r="B89" s="32"/>
      <c r="E89" s="251" t="s">
        <v>6789</v>
      </c>
      <c r="F89" s="260"/>
      <c r="G89" s="260"/>
      <c r="H89" s="260"/>
      <c r="L89" s="32"/>
    </row>
    <row r="90" spans="2:12" s="1" customFormat="1" ht="12" customHeight="1" x14ac:dyDescent="0.2">
      <c r="B90" s="32"/>
      <c r="C90" s="27" t="s">
        <v>231</v>
      </c>
      <c r="L90" s="32"/>
    </row>
    <row r="91" spans="2:12" s="1" customFormat="1" ht="30" customHeight="1" x14ac:dyDescent="0.2">
      <c r="B91" s="32"/>
      <c r="E91" s="240" t="str">
        <f>E13</f>
        <v>IO 02_NEP - VENKOVNÍ KANALIZACE A PŘÍPOJKA KANALIZACE II.etapa STAVEBNÍ ÚPRAVY - VRN</v>
      </c>
      <c r="F91" s="260"/>
      <c r="G91" s="260"/>
      <c r="H91" s="260"/>
      <c r="L91" s="32"/>
    </row>
    <row r="92" spans="2:12" s="1" customFormat="1" ht="6.95" customHeight="1" x14ac:dyDescent="0.2">
      <c r="B92" s="32"/>
      <c r="L92" s="32"/>
    </row>
    <row r="93" spans="2:12" s="1" customFormat="1" ht="12" customHeight="1" x14ac:dyDescent="0.2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 x14ac:dyDescent="0.2">
      <c r="B94" s="32"/>
      <c r="L94" s="32"/>
    </row>
    <row r="95" spans="2:12" s="1" customFormat="1" ht="15.2" customHeight="1" x14ac:dyDescent="0.2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 x14ac:dyDescent="0.2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 x14ac:dyDescent="0.2">
      <c r="B97" s="32"/>
      <c r="L97" s="32"/>
    </row>
    <row r="98" spans="2:47" s="1" customFormat="1" ht="29.25" customHeight="1" x14ac:dyDescent="0.2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 x14ac:dyDescent="0.2">
      <c r="B99" s="32"/>
      <c r="L99" s="32"/>
    </row>
    <row r="100" spans="2:47" s="1" customFormat="1" ht="22.9" customHeight="1" x14ac:dyDescent="0.2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 x14ac:dyDescent="0.2">
      <c r="B101" s="110"/>
      <c r="D101" s="111" t="s">
        <v>4175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 x14ac:dyDescent="0.2">
      <c r="B102" s="114"/>
      <c r="D102" s="115" t="s">
        <v>4176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 x14ac:dyDescent="0.2">
      <c r="B103" s="32"/>
      <c r="L103" s="32"/>
    </row>
    <row r="104" spans="2:47" s="1" customFormat="1" ht="6.95" customHeight="1" x14ac:dyDescent="0.2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 x14ac:dyDescent="0.2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 x14ac:dyDescent="0.2">
      <c r="B109" s="32"/>
      <c r="C109" s="21" t="s">
        <v>360</v>
      </c>
      <c r="L109" s="32"/>
    </row>
    <row r="110" spans="2:47" s="1" customFormat="1" ht="6.95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26.25" customHeight="1" x14ac:dyDescent="0.2">
      <c r="B112" s="32"/>
      <c r="E112" s="258" t="str">
        <f>E7</f>
        <v>PŘÍSTAVBA A STAVEBNÍ ÚPRAVY  DÍLEN HORSKÁ 258, VRCHLABÍ</v>
      </c>
      <c r="F112" s="259"/>
      <c r="G112" s="259"/>
      <c r="H112" s="259"/>
      <c r="L112" s="32"/>
    </row>
    <row r="113" spans="2:63" ht="12" customHeight="1" x14ac:dyDescent="0.2">
      <c r="B113" s="20"/>
      <c r="C113" s="27" t="s">
        <v>216</v>
      </c>
      <c r="L113" s="20"/>
    </row>
    <row r="114" spans="2:63" ht="16.5" customHeight="1" x14ac:dyDescent="0.2">
      <c r="B114" s="20"/>
      <c r="E114" s="258" t="s">
        <v>4379</v>
      </c>
      <c r="F114" s="219"/>
      <c r="G114" s="219"/>
      <c r="H114" s="219"/>
      <c r="L114" s="20"/>
    </row>
    <row r="115" spans="2:63" ht="12" customHeight="1" x14ac:dyDescent="0.2">
      <c r="B115" s="20"/>
      <c r="C115" s="27" t="s">
        <v>224</v>
      </c>
      <c r="L115" s="20"/>
    </row>
    <row r="116" spans="2:63" s="1" customFormat="1" ht="16.5" customHeight="1" x14ac:dyDescent="0.2">
      <c r="B116" s="32"/>
      <c r="E116" s="251" t="s">
        <v>6789</v>
      </c>
      <c r="F116" s="260"/>
      <c r="G116" s="260"/>
      <c r="H116" s="260"/>
      <c r="L116" s="32"/>
    </row>
    <row r="117" spans="2:63" s="1" customFormat="1" ht="12" customHeight="1" x14ac:dyDescent="0.2">
      <c r="B117" s="32"/>
      <c r="C117" s="27" t="s">
        <v>231</v>
      </c>
      <c r="L117" s="32"/>
    </row>
    <row r="118" spans="2:63" s="1" customFormat="1" ht="30" customHeight="1" x14ac:dyDescent="0.2">
      <c r="B118" s="32"/>
      <c r="E118" s="240" t="str">
        <f>E13</f>
        <v>IO 02_NEP - VENKOVNÍ KANALIZACE A PŘÍPOJKA KANALIZACE II.etapa STAVEBNÍ ÚPRAVY - VRN</v>
      </c>
      <c r="F118" s="260"/>
      <c r="G118" s="260"/>
      <c r="H118" s="260"/>
      <c r="L118" s="32"/>
    </row>
    <row r="119" spans="2:63" s="1" customFormat="1" ht="6.95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 x14ac:dyDescent="0.2">
      <c r="B121" s="32"/>
      <c r="L121" s="32"/>
    </row>
    <row r="122" spans="2:63" s="1" customFormat="1" ht="15.2" customHeight="1" x14ac:dyDescent="0.2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>IRBOS s.r.o.</v>
      </c>
      <c r="L122" s="32"/>
    </row>
    <row r="123" spans="2:63" s="1" customFormat="1" ht="15.2" customHeight="1" x14ac:dyDescent="0.2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 x14ac:dyDescent="0.2">
      <c r="B124" s="32"/>
      <c r="L124" s="32"/>
    </row>
    <row r="125" spans="2:63" s="10" customFormat="1" ht="29.25" customHeight="1" x14ac:dyDescent="0.2">
      <c r="B125" s="118"/>
      <c r="C125" s="119" t="s">
        <v>361</v>
      </c>
      <c r="D125" s="120" t="s">
        <v>61</v>
      </c>
      <c r="E125" s="120" t="s">
        <v>57</v>
      </c>
      <c r="F125" s="120" t="s">
        <v>58</v>
      </c>
      <c r="G125" s="120" t="s">
        <v>362</v>
      </c>
      <c r="H125" s="120" t="s">
        <v>363</v>
      </c>
      <c r="I125" s="120" t="s">
        <v>364</v>
      </c>
      <c r="J125" s="120" t="s">
        <v>329</v>
      </c>
      <c r="K125" s="121" t="s">
        <v>365</v>
      </c>
      <c r="L125" s="118"/>
      <c r="M125" s="59" t="s">
        <v>1</v>
      </c>
      <c r="N125" s="60" t="s">
        <v>40</v>
      </c>
      <c r="O125" s="60" t="s">
        <v>366</v>
      </c>
      <c r="P125" s="60" t="s">
        <v>367</v>
      </c>
      <c r="Q125" s="60" t="s">
        <v>368</v>
      </c>
      <c r="R125" s="60" t="s">
        <v>369</v>
      </c>
      <c r="S125" s="60" t="s">
        <v>370</v>
      </c>
      <c r="T125" s="61" t="s">
        <v>371</v>
      </c>
    </row>
    <row r="126" spans="2:63" s="1" customFormat="1" ht="22.9" customHeight="1" x14ac:dyDescent="0.25">
      <c r="B126" s="32"/>
      <c r="C126" s="64" t="s">
        <v>372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 x14ac:dyDescent="0.2">
      <c r="B127" s="126"/>
      <c r="D127" s="127" t="s">
        <v>75</v>
      </c>
      <c r="E127" s="128" t="s">
        <v>4169</v>
      </c>
      <c r="F127" s="128" t="s">
        <v>4182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404</v>
      </c>
      <c r="AT127" s="134" t="s">
        <v>75</v>
      </c>
      <c r="AU127" s="134" t="s">
        <v>76</v>
      </c>
      <c r="AY127" s="127" t="s">
        <v>375</v>
      </c>
      <c r="BK127" s="135">
        <f>BK128</f>
        <v>0</v>
      </c>
    </row>
    <row r="128" spans="2:63" s="11" customFormat="1" ht="22.9" customHeight="1" x14ac:dyDescent="0.2">
      <c r="B128" s="126"/>
      <c r="D128" s="127" t="s">
        <v>75</v>
      </c>
      <c r="E128" s="136" t="s">
        <v>4183</v>
      </c>
      <c r="F128" s="136" t="s">
        <v>4184</v>
      </c>
      <c r="I128" s="129"/>
      <c r="J128" s="137">
        <f>BK128</f>
        <v>0</v>
      </c>
      <c r="L128" s="126"/>
      <c r="M128" s="131"/>
      <c r="P128" s="132">
        <f>SUM(P129:P130)</f>
        <v>0</v>
      </c>
      <c r="R128" s="132">
        <f>SUM(R129:R130)</f>
        <v>0</v>
      </c>
      <c r="T128" s="133">
        <f>SUM(T129:T130)</f>
        <v>0</v>
      </c>
      <c r="AR128" s="127" t="s">
        <v>404</v>
      </c>
      <c r="AT128" s="134" t="s">
        <v>75</v>
      </c>
      <c r="AU128" s="134" t="s">
        <v>83</v>
      </c>
      <c r="AY128" s="127" t="s">
        <v>375</v>
      </c>
      <c r="BK128" s="135">
        <f>SUM(BK129:BK130)</f>
        <v>0</v>
      </c>
    </row>
    <row r="129" spans="2:65" s="1" customFormat="1" ht="16.5" customHeight="1" x14ac:dyDescent="0.2">
      <c r="B129" s="32"/>
      <c r="C129" s="138" t="s">
        <v>83</v>
      </c>
      <c r="D129" s="138" t="s">
        <v>377</v>
      </c>
      <c r="E129" s="139" t="s">
        <v>4361</v>
      </c>
      <c r="F129" s="140" t="s">
        <v>4362</v>
      </c>
      <c r="G129" s="141" t="s">
        <v>1825</v>
      </c>
      <c r="H129" s="142">
        <v>1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382</v>
      </c>
      <c r="AT129" s="149" t="s">
        <v>377</v>
      </c>
      <c r="AU129" s="149" t="s">
        <v>85</v>
      </c>
      <c r="AY129" s="17" t="s">
        <v>375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382</v>
      </c>
      <c r="BM129" s="149" t="s">
        <v>6867</v>
      </c>
    </row>
    <row r="130" spans="2:65" s="1" customFormat="1" ht="16.5" customHeight="1" x14ac:dyDescent="0.2">
      <c r="B130" s="32"/>
      <c r="C130" s="138" t="s">
        <v>85</v>
      </c>
      <c r="D130" s="138" t="s">
        <v>377</v>
      </c>
      <c r="E130" s="139" t="s">
        <v>4364</v>
      </c>
      <c r="F130" s="140" t="s">
        <v>4365</v>
      </c>
      <c r="G130" s="141" t="s">
        <v>1825</v>
      </c>
      <c r="H130" s="142">
        <v>1</v>
      </c>
      <c r="I130" s="143"/>
      <c r="J130" s="144">
        <f>ROUND(I130*H130,2)</f>
        <v>0</v>
      </c>
      <c r="K130" s="140" t="s">
        <v>1</v>
      </c>
      <c r="L130" s="32"/>
      <c r="M130" s="196" t="s">
        <v>1</v>
      </c>
      <c r="N130" s="197" t="s">
        <v>41</v>
      </c>
      <c r="O130" s="198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149" t="s">
        <v>382</v>
      </c>
      <c r="AT130" s="149" t="s">
        <v>377</v>
      </c>
      <c r="AU130" s="149" t="s">
        <v>85</v>
      </c>
      <c r="AY130" s="17" t="s">
        <v>375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382</v>
      </c>
      <c r="BM130" s="149" t="s">
        <v>6868</v>
      </c>
    </row>
    <row r="131" spans="2:65" s="1" customFormat="1" ht="6.95" customHeight="1" x14ac:dyDescent="0.2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sheetProtection algorithmName="SHA-512" hashValue="7USI9vM+Q+t21viwCQubjYCw2V7DpkNz2RQuPWQSTrevcLjbYr+VKoNkSLI4Q+76OFp1QoADJHQGofeH8O1kbQ==" saltValue="24BkRRDUZiqsZgGceWRNlcaah2bkBViI5n7tFu/QL7UCW9XShFIXQmkndtDDjefHrFqc1nKmLcwGIf2V60gGxA==" spinCount="100000" sheet="1" objects="1" scenarios="1" formatColumns="0" formatRows="0" autoFilter="0"/>
  <autoFilter ref="C125:K130" xr:uid="{00000000-0009-0000-0000-00001C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568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7" t="s">
        <v>196</v>
      </c>
      <c r="AZ2" s="93" t="s">
        <v>6473</v>
      </c>
      <c r="BA2" s="93" t="s">
        <v>6474</v>
      </c>
      <c r="BB2" s="93" t="s">
        <v>1</v>
      </c>
      <c r="BC2" s="93" t="s">
        <v>6475</v>
      </c>
      <c r="BD2" s="93" t="s">
        <v>93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4446</v>
      </c>
      <c r="BA3" s="93" t="s">
        <v>4447</v>
      </c>
      <c r="BB3" s="93" t="s">
        <v>1</v>
      </c>
      <c r="BC3" s="93" t="s">
        <v>4448</v>
      </c>
      <c r="BD3" s="93" t="s">
        <v>93</v>
      </c>
    </row>
    <row r="4" spans="2:56" ht="24.95" customHeight="1" x14ac:dyDescent="0.2">
      <c r="B4" s="20"/>
      <c r="D4" s="21" t="s">
        <v>203</v>
      </c>
      <c r="L4" s="20"/>
      <c r="M4" s="94" t="s">
        <v>10</v>
      </c>
      <c r="AT4" s="17" t="s">
        <v>4</v>
      </c>
      <c r="AZ4" s="93" t="s">
        <v>4449</v>
      </c>
      <c r="BA4" s="93" t="s">
        <v>4450</v>
      </c>
      <c r="BB4" s="93" t="s">
        <v>1</v>
      </c>
      <c r="BC4" s="93" t="s">
        <v>4451</v>
      </c>
      <c r="BD4" s="93" t="s">
        <v>93</v>
      </c>
    </row>
    <row r="5" spans="2:56" ht="6.95" customHeight="1" x14ac:dyDescent="0.2">
      <c r="B5" s="20"/>
      <c r="L5" s="20"/>
      <c r="AZ5" s="93" t="s">
        <v>4452</v>
      </c>
      <c r="BA5" s="93" t="s">
        <v>4453</v>
      </c>
      <c r="BB5" s="93" t="s">
        <v>1</v>
      </c>
      <c r="BC5" s="93" t="s">
        <v>4454</v>
      </c>
      <c r="BD5" s="93" t="s">
        <v>93</v>
      </c>
    </row>
    <row r="6" spans="2:56" ht="12" customHeight="1" x14ac:dyDescent="0.2">
      <c r="B6" s="20"/>
      <c r="D6" s="27" t="s">
        <v>16</v>
      </c>
      <c r="L6" s="20"/>
      <c r="AZ6" s="93" t="s">
        <v>4455</v>
      </c>
      <c r="BA6" s="93" t="s">
        <v>4456</v>
      </c>
      <c r="BB6" s="93" t="s">
        <v>1</v>
      </c>
      <c r="BC6" s="93" t="s">
        <v>4457</v>
      </c>
      <c r="BD6" s="93" t="s">
        <v>93</v>
      </c>
    </row>
    <row r="7" spans="2:56" ht="26.25" customHeight="1" x14ac:dyDescent="0.2">
      <c r="B7" s="20"/>
      <c r="E7" s="258" t="str">
        <f>'Rekapitulace stavby'!K6</f>
        <v>PŘÍSTAVBA A STAVEBNÍ ÚPRAVY  DÍLEN HORSKÁ 258, VRCHLABÍ</v>
      </c>
      <c r="F7" s="259"/>
      <c r="G7" s="259"/>
      <c r="H7" s="259"/>
      <c r="L7" s="20"/>
      <c r="AZ7" s="93" t="s">
        <v>4458</v>
      </c>
      <c r="BA7" s="93" t="s">
        <v>4459</v>
      </c>
      <c r="BB7" s="93" t="s">
        <v>1</v>
      </c>
      <c r="BC7" s="93" t="s">
        <v>4460</v>
      </c>
      <c r="BD7" s="93" t="s">
        <v>93</v>
      </c>
    </row>
    <row r="8" spans="2:56" s="1" customFormat="1" ht="12" customHeight="1" x14ac:dyDescent="0.2">
      <c r="B8" s="32"/>
      <c r="D8" s="27" t="s">
        <v>216</v>
      </c>
      <c r="L8" s="32"/>
      <c r="AZ8" s="93" t="s">
        <v>4461</v>
      </c>
      <c r="BA8" s="93" t="s">
        <v>4462</v>
      </c>
      <c r="BB8" s="93" t="s">
        <v>1</v>
      </c>
      <c r="BC8" s="93" t="s">
        <v>4463</v>
      </c>
      <c r="BD8" s="93" t="s">
        <v>93</v>
      </c>
    </row>
    <row r="9" spans="2:56" s="1" customFormat="1" ht="30" customHeight="1" x14ac:dyDescent="0.2">
      <c r="B9" s="32"/>
      <c r="E9" s="240" t="s">
        <v>6869</v>
      </c>
      <c r="F9" s="260"/>
      <c r="G9" s="260"/>
      <c r="H9" s="260"/>
      <c r="L9" s="32"/>
      <c r="AZ9" s="93" t="s">
        <v>4464</v>
      </c>
      <c r="BA9" s="93" t="s">
        <v>4465</v>
      </c>
      <c r="BB9" s="93" t="s">
        <v>1</v>
      </c>
      <c r="BC9" s="93" t="s">
        <v>4466</v>
      </c>
      <c r="BD9" s="93" t="s">
        <v>93</v>
      </c>
    </row>
    <row r="10" spans="2:56" s="1" customFormat="1" ht="11.25" x14ac:dyDescent="0.2">
      <c r="B10" s="32"/>
      <c r="L10" s="32"/>
      <c r="AZ10" s="93" t="s">
        <v>307</v>
      </c>
      <c r="BA10" s="93" t="s">
        <v>308</v>
      </c>
      <c r="BB10" s="93" t="s">
        <v>1</v>
      </c>
      <c r="BC10" s="93" t="s">
        <v>4471</v>
      </c>
      <c r="BD10" s="93" t="s">
        <v>85</v>
      </c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213</v>
      </c>
      <c r="BA11" s="93" t="s">
        <v>214</v>
      </c>
      <c r="BB11" s="93" t="s">
        <v>1</v>
      </c>
      <c r="BC11" s="93" t="s">
        <v>4369</v>
      </c>
      <c r="BD11" s="93" t="s">
        <v>85</v>
      </c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25. 10. 2023</v>
      </c>
      <c r="L12" s="32"/>
      <c r="AZ12" s="93" t="s">
        <v>217</v>
      </c>
      <c r="BA12" s="93" t="s">
        <v>218</v>
      </c>
      <c r="BB12" s="93" t="s">
        <v>1</v>
      </c>
      <c r="BC12" s="93" t="s">
        <v>4373</v>
      </c>
      <c r="BD12" s="93" t="s">
        <v>85</v>
      </c>
    </row>
    <row r="13" spans="2:56" s="1" customFormat="1" ht="10.9" customHeight="1" x14ac:dyDescent="0.2">
      <c r="B13" s="32"/>
      <c r="L13" s="32"/>
      <c r="AZ13" s="93" t="s">
        <v>4376</v>
      </c>
      <c r="BA13" s="93" t="s">
        <v>4377</v>
      </c>
      <c r="BB13" s="93" t="s">
        <v>1</v>
      </c>
      <c r="BC13" s="93" t="s">
        <v>4378</v>
      </c>
      <c r="BD13" s="93" t="s">
        <v>85</v>
      </c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">
        <v>1</v>
      </c>
      <c r="L14" s="32"/>
      <c r="AZ14" s="93" t="s">
        <v>228</v>
      </c>
      <c r="BA14" s="93" t="s">
        <v>229</v>
      </c>
      <c r="BB14" s="93" t="s">
        <v>1</v>
      </c>
      <c r="BC14" s="93" t="s">
        <v>6870</v>
      </c>
      <c r="BD14" s="93" t="s">
        <v>85</v>
      </c>
    </row>
    <row r="15" spans="2:56" s="1" customFormat="1" ht="18" customHeight="1" x14ac:dyDescent="0.2">
      <c r="B15" s="32"/>
      <c r="E15" s="25" t="s">
        <v>26</v>
      </c>
      <c r="I15" s="27" t="s">
        <v>27</v>
      </c>
      <c r="J15" s="25" t="s">
        <v>1</v>
      </c>
      <c r="L15" s="32"/>
      <c r="AZ15" s="93" t="s">
        <v>239</v>
      </c>
      <c r="BA15" s="93" t="s">
        <v>240</v>
      </c>
      <c r="BB15" s="93" t="s">
        <v>1</v>
      </c>
      <c r="BC15" s="93" t="s">
        <v>6871</v>
      </c>
      <c r="BD15" s="93" t="s">
        <v>85</v>
      </c>
    </row>
    <row r="16" spans="2:56" s="1" customFormat="1" ht="6.95" customHeight="1" x14ac:dyDescent="0.2">
      <c r="B16" s="32"/>
      <c r="L16" s="32"/>
      <c r="AZ16" s="93" t="s">
        <v>4408</v>
      </c>
      <c r="BA16" s="93" t="s">
        <v>4409</v>
      </c>
      <c r="BB16" s="93" t="s">
        <v>1</v>
      </c>
      <c r="BC16" s="93" t="s">
        <v>4410</v>
      </c>
      <c r="BD16" s="93" t="s">
        <v>93</v>
      </c>
    </row>
    <row r="17" spans="2:56" s="1" customFormat="1" ht="12" customHeight="1" x14ac:dyDescent="0.2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4441</v>
      </c>
      <c r="BA17" s="93" t="s">
        <v>4442</v>
      </c>
      <c r="BB17" s="93" t="s">
        <v>1</v>
      </c>
      <c r="BC17" s="93" t="s">
        <v>4443</v>
      </c>
      <c r="BD17" s="93" t="s">
        <v>93</v>
      </c>
    </row>
    <row r="18" spans="2:56" s="1" customFormat="1" ht="18" customHeight="1" x14ac:dyDescent="0.2">
      <c r="B18" s="32"/>
      <c r="E18" s="261" t="str">
        <f>'Rekapitulace stavby'!E14</f>
        <v>Vyplň údaj</v>
      </c>
      <c r="F18" s="218"/>
      <c r="G18" s="218"/>
      <c r="H18" s="218"/>
      <c r="I18" s="27" t="s">
        <v>27</v>
      </c>
      <c r="J18" s="28" t="str">
        <f>'Rekapitulace stavby'!AN14</f>
        <v>Vyplň údaj</v>
      </c>
      <c r="L18" s="32"/>
    </row>
    <row r="19" spans="2:56" s="1" customFormat="1" ht="6.95" customHeight="1" x14ac:dyDescent="0.2">
      <c r="B19" s="32"/>
      <c r="L19" s="32"/>
    </row>
    <row r="20" spans="2:56" s="1" customFormat="1" ht="12" customHeight="1" x14ac:dyDescent="0.2">
      <c r="B20" s="32"/>
      <c r="D20" s="27" t="s">
        <v>30</v>
      </c>
      <c r="I20" s="27" t="s">
        <v>25</v>
      </c>
      <c r="J20" s="25" t="s">
        <v>268</v>
      </c>
      <c r="L20" s="32"/>
    </row>
    <row r="21" spans="2:56" s="1" customFormat="1" ht="18" customHeight="1" x14ac:dyDescent="0.2">
      <c r="B21" s="32"/>
      <c r="E21" s="25" t="s">
        <v>34</v>
      </c>
      <c r="I21" s="27" t="s">
        <v>27</v>
      </c>
      <c r="J21" s="25" t="s">
        <v>1</v>
      </c>
      <c r="L21" s="32"/>
    </row>
    <row r="22" spans="2:56" s="1" customFormat="1" ht="6.95" customHeight="1" x14ac:dyDescent="0.2">
      <c r="B22" s="32"/>
      <c r="L22" s="32"/>
    </row>
    <row r="23" spans="2:56" s="1" customFormat="1" ht="12" customHeight="1" x14ac:dyDescent="0.2">
      <c r="B23" s="32"/>
      <c r="D23" s="27" t="s">
        <v>33</v>
      </c>
      <c r="I23" s="27" t="s">
        <v>25</v>
      </c>
      <c r="J23" s="25" t="s">
        <v>1</v>
      </c>
      <c r="L23" s="32"/>
    </row>
    <row r="24" spans="2:56" s="1" customFormat="1" ht="18" customHeight="1" x14ac:dyDescent="0.2">
      <c r="B24" s="32"/>
      <c r="E24" s="25" t="s">
        <v>34</v>
      </c>
      <c r="I24" s="27" t="s">
        <v>27</v>
      </c>
      <c r="J24" s="25" t="s">
        <v>1</v>
      </c>
      <c r="L24" s="32"/>
    </row>
    <row r="25" spans="2:56" s="1" customFormat="1" ht="6.95" customHeight="1" x14ac:dyDescent="0.2">
      <c r="B25" s="32"/>
      <c r="L25" s="32"/>
    </row>
    <row r="26" spans="2:56" s="1" customFormat="1" ht="12" customHeight="1" x14ac:dyDescent="0.2">
      <c r="B26" s="32"/>
      <c r="D26" s="27" t="s">
        <v>35</v>
      </c>
      <c r="L26" s="32"/>
    </row>
    <row r="27" spans="2:56" s="7" customFormat="1" ht="16.5" customHeight="1" x14ac:dyDescent="0.2">
      <c r="B27" s="95"/>
      <c r="E27" s="223" t="s">
        <v>1</v>
      </c>
      <c r="F27" s="223"/>
      <c r="G27" s="223"/>
      <c r="H27" s="223"/>
      <c r="L27" s="95"/>
    </row>
    <row r="28" spans="2:56" s="1" customFormat="1" ht="6.95" customHeight="1" x14ac:dyDescent="0.2">
      <c r="B28" s="32"/>
      <c r="L28" s="32"/>
    </row>
    <row r="29" spans="2:56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56" s="1" customFormat="1" ht="25.35" customHeight="1" x14ac:dyDescent="0.2">
      <c r="B30" s="32"/>
      <c r="D30" s="97" t="s">
        <v>36</v>
      </c>
      <c r="J30" s="66">
        <f>ROUND(J142, 2)</f>
        <v>0</v>
      </c>
      <c r="L30" s="32"/>
    </row>
    <row r="31" spans="2:56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5" t="s">
        <v>40</v>
      </c>
      <c r="E33" s="27" t="s">
        <v>41</v>
      </c>
      <c r="F33" s="85">
        <f>ROUND((SUM(BE142:BE567)),  2)</f>
        <v>0</v>
      </c>
      <c r="I33" s="98">
        <v>0.21</v>
      </c>
      <c r="J33" s="85">
        <f>ROUND(((SUM(BE142:BE567))*I33),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5">
        <f>ROUND((SUM(BF142:BF567)),  2)</f>
        <v>0</v>
      </c>
      <c r="I34" s="98">
        <v>0.15</v>
      </c>
      <c r="J34" s="85">
        <f>ROUND(((SUM(BF142:BF567))*I34),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5">
        <f>ROUND((SUM(BG142:BG567)),  2)</f>
        <v>0</v>
      </c>
      <c r="I35" s="98">
        <v>0.21</v>
      </c>
      <c r="J35" s="85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5">
        <f>ROUND((SUM(BH142:BH567)),  2)</f>
        <v>0</v>
      </c>
      <c r="I36" s="98">
        <v>0.15</v>
      </c>
      <c r="J36" s="85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5">
        <f>ROUND((SUM(BI142:BI567)),  2)</f>
        <v>0</v>
      </c>
      <c r="I37" s="98">
        <v>0</v>
      </c>
      <c r="J37" s="85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 x14ac:dyDescent="0.2">
      <c r="B51" s="20"/>
      <c r="L51" s="20"/>
    </row>
    <row r="52" spans="2:12" ht="11.25" x14ac:dyDescent="0.2">
      <c r="B52" s="20"/>
      <c r="L52" s="20"/>
    </row>
    <row r="53" spans="2:12" ht="11.25" x14ac:dyDescent="0.2">
      <c r="B53" s="20"/>
      <c r="L53" s="20"/>
    </row>
    <row r="54" spans="2:12" ht="11.25" x14ac:dyDescent="0.2">
      <c r="B54" s="20"/>
      <c r="L54" s="20"/>
    </row>
    <row r="55" spans="2:12" ht="11.25" x14ac:dyDescent="0.2">
      <c r="B55" s="20"/>
      <c r="L55" s="20"/>
    </row>
    <row r="56" spans="2:12" ht="11.25" x14ac:dyDescent="0.2">
      <c r="B56" s="20"/>
      <c r="L56" s="20"/>
    </row>
    <row r="57" spans="2:12" ht="11.25" x14ac:dyDescent="0.2">
      <c r="B57" s="20"/>
      <c r="L57" s="20"/>
    </row>
    <row r="58" spans="2:12" ht="11.25" x14ac:dyDescent="0.2">
      <c r="B58" s="20"/>
      <c r="L58" s="20"/>
    </row>
    <row r="59" spans="2:12" ht="11.25" x14ac:dyDescent="0.2">
      <c r="B59" s="20"/>
      <c r="L59" s="20"/>
    </row>
    <row r="60" spans="2:12" ht="11.25" x14ac:dyDescent="0.2">
      <c r="B60" s="20"/>
      <c r="L60" s="20"/>
    </row>
    <row r="61" spans="2:12" s="1" customFormat="1" ht="12.75" x14ac:dyDescent="0.2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 ht="11.25" x14ac:dyDescent="0.2">
      <c r="B62" s="20"/>
      <c r="L62" s="20"/>
    </row>
    <row r="63" spans="2:12" ht="11.25" x14ac:dyDescent="0.2">
      <c r="B63" s="20"/>
      <c r="L63" s="20"/>
    </row>
    <row r="64" spans="2:12" ht="11.25" x14ac:dyDescent="0.2">
      <c r="B64" s="20"/>
      <c r="L64" s="20"/>
    </row>
    <row r="65" spans="2:12" s="1" customFormat="1" ht="12.75" x14ac:dyDescent="0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 x14ac:dyDescent="0.2">
      <c r="B66" s="20"/>
      <c r="L66" s="20"/>
    </row>
    <row r="67" spans="2:12" ht="11.25" x14ac:dyDescent="0.2">
      <c r="B67" s="20"/>
      <c r="L67" s="20"/>
    </row>
    <row r="68" spans="2:12" ht="11.25" x14ac:dyDescent="0.2">
      <c r="B68" s="20"/>
      <c r="L68" s="20"/>
    </row>
    <row r="69" spans="2:12" ht="11.25" x14ac:dyDescent="0.2">
      <c r="B69" s="20"/>
      <c r="L69" s="20"/>
    </row>
    <row r="70" spans="2:12" ht="11.25" x14ac:dyDescent="0.2">
      <c r="B70" s="20"/>
      <c r="L70" s="20"/>
    </row>
    <row r="71" spans="2:12" ht="11.25" x14ac:dyDescent="0.2">
      <c r="B71" s="20"/>
      <c r="L71" s="20"/>
    </row>
    <row r="72" spans="2:12" ht="11.25" x14ac:dyDescent="0.2">
      <c r="B72" s="20"/>
      <c r="L72" s="20"/>
    </row>
    <row r="73" spans="2:12" ht="11.25" x14ac:dyDescent="0.2">
      <c r="B73" s="20"/>
      <c r="L73" s="20"/>
    </row>
    <row r="74" spans="2:12" ht="11.25" x14ac:dyDescent="0.2">
      <c r="B74" s="20"/>
      <c r="L74" s="20"/>
    </row>
    <row r="75" spans="2:12" ht="11.25" x14ac:dyDescent="0.2">
      <c r="B75" s="20"/>
      <c r="L75" s="20"/>
    </row>
    <row r="76" spans="2:12" s="1" customFormat="1" ht="12.75" x14ac:dyDescent="0.2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327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258" t="str">
        <f>E7</f>
        <v>PŘÍSTAVBA A STAVEBNÍ ÚPRAVY  DÍLEN HORSKÁ 258, VRCHLABÍ</v>
      </c>
      <c r="F85" s="259"/>
      <c r="G85" s="259"/>
      <c r="H85" s="259"/>
      <c r="L85" s="32"/>
    </row>
    <row r="86" spans="2:47" s="1" customFormat="1" ht="12" customHeight="1" x14ac:dyDescent="0.2">
      <c r="B86" s="32"/>
      <c r="C86" s="27" t="s">
        <v>216</v>
      </c>
      <c r="L86" s="32"/>
    </row>
    <row r="87" spans="2:47" s="1" customFormat="1" ht="30" customHeight="1" x14ac:dyDescent="0.2">
      <c r="B87" s="32"/>
      <c r="E87" s="240" t="str">
        <f>E9</f>
        <v>II.NEZP - II.etapa STAVEBNÍ ÚPRAVY - NEZPŮSOBILÉ VÝDAJE</v>
      </c>
      <c r="F87" s="260"/>
      <c r="G87" s="260"/>
      <c r="H87" s="260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Vrchlabí</v>
      </c>
      <c r="I89" s="27" t="s">
        <v>22</v>
      </c>
      <c r="J89" s="52" t="str">
        <f>IF(J12="","",J12)</f>
        <v>25. 10. 2023</v>
      </c>
      <c r="L89" s="32"/>
    </row>
    <row r="90" spans="2:47" s="1" customFormat="1" ht="6.95" customHeight="1" x14ac:dyDescent="0.2">
      <c r="B90" s="32"/>
      <c r="L90" s="32"/>
    </row>
    <row r="91" spans="2:47" s="1" customFormat="1" ht="15.2" customHeight="1" x14ac:dyDescent="0.2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IRBOS s.r.o.</v>
      </c>
      <c r="L91" s="32"/>
    </row>
    <row r="92" spans="2:47" s="1" customFormat="1" ht="15.2" customHeight="1" x14ac:dyDescent="0.2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IRBOS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107" t="s">
        <v>328</v>
      </c>
      <c r="D94" s="99"/>
      <c r="E94" s="99"/>
      <c r="F94" s="99"/>
      <c r="G94" s="99"/>
      <c r="H94" s="99"/>
      <c r="I94" s="99"/>
      <c r="J94" s="108" t="s">
        <v>329</v>
      </c>
      <c r="K94" s="99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9" t="s">
        <v>330</v>
      </c>
      <c r="J96" s="66">
        <f>J142</f>
        <v>0</v>
      </c>
      <c r="L96" s="32"/>
      <c r="AU96" s="17" t="s">
        <v>331</v>
      </c>
    </row>
    <row r="97" spans="2:12" s="8" customFormat="1" ht="24.95" customHeight="1" x14ac:dyDescent="0.2">
      <c r="B97" s="110"/>
      <c r="D97" s="111" t="s">
        <v>332</v>
      </c>
      <c r="E97" s="112"/>
      <c r="F97" s="112"/>
      <c r="G97" s="112"/>
      <c r="H97" s="112"/>
      <c r="I97" s="112"/>
      <c r="J97" s="113">
        <f>J143</f>
        <v>0</v>
      </c>
      <c r="L97" s="110"/>
    </row>
    <row r="98" spans="2:12" s="9" customFormat="1" ht="19.899999999999999" customHeight="1" x14ac:dyDescent="0.2">
      <c r="B98" s="114"/>
      <c r="D98" s="115" t="s">
        <v>338</v>
      </c>
      <c r="E98" s="116"/>
      <c r="F98" s="116"/>
      <c r="G98" s="116"/>
      <c r="H98" s="116"/>
      <c r="I98" s="116"/>
      <c r="J98" s="117">
        <f>J144</f>
        <v>0</v>
      </c>
      <c r="L98" s="114"/>
    </row>
    <row r="99" spans="2:12" s="9" customFormat="1" ht="19.899999999999999" customHeight="1" x14ac:dyDescent="0.2">
      <c r="B99" s="114"/>
      <c r="D99" s="115" t="s">
        <v>339</v>
      </c>
      <c r="E99" s="116"/>
      <c r="F99" s="116"/>
      <c r="G99" s="116"/>
      <c r="H99" s="116"/>
      <c r="I99" s="116"/>
      <c r="J99" s="117">
        <f>J235</f>
        <v>0</v>
      </c>
      <c r="L99" s="114"/>
    </row>
    <row r="100" spans="2:12" s="9" customFormat="1" ht="19.899999999999999" customHeight="1" x14ac:dyDescent="0.2">
      <c r="B100" s="114"/>
      <c r="D100" s="115" t="s">
        <v>341</v>
      </c>
      <c r="E100" s="116"/>
      <c r="F100" s="116"/>
      <c r="G100" s="116"/>
      <c r="H100" s="116"/>
      <c r="I100" s="116"/>
      <c r="J100" s="117">
        <f>J252</f>
        <v>0</v>
      </c>
      <c r="L100" s="114"/>
    </row>
    <row r="101" spans="2:12" s="8" customFormat="1" ht="24.95" customHeight="1" x14ac:dyDescent="0.2">
      <c r="B101" s="110"/>
      <c r="D101" s="111" t="s">
        <v>342</v>
      </c>
      <c r="E101" s="112"/>
      <c r="F101" s="112"/>
      <c r="G101" s="112"/>
      <c r="H101" s="112"/>
      <c r="I101" s="112"/>
      <c r="J101" s="113">
        <f>J254</f>
        <v>0</v>
      </c>
      <c r="L101" s="110"/>
    </row>
    <row r="102" spans="2:12" s="9" customFormat="1" ht="19.899999999999999" customHeight="1" x14ac:dyDescent="0.2">
      <c r="B102" s="114"/>
      <c r="D102" s="115" t="s">
        <v>345</v>
      </c>
      <c r="E102" s="116"/>
      <c r="F102" s="116"/>
      <c r="G102" s="116"/>
      <c r="H102" s="116"/>
      <c r="I102" s="116"/>
      <c r="J102" s="117">
        <f>J255</f>
        <v>0</v>
      </c>
      <c r="L102" s="114"/>
    </row>
    <row r="103" spans="2:12" s="9" customFormat="1" ht="19.899999999999999" customHeight="1" x14ac:dyDescent="0.2">
      <c r="B103" s="114"/>
      <c r="D103" s="115" t="s">
        <v>2106</v>
      </c>
      <c r="E103" s="116"/>
      <c r="F103" s="116"/>
      <c r="G103" s="116"/>
      <c r="H103" s="116"/>
      <c r="I103" s="116"/>
      <c r="J103" s="117">
        <f>J321</f>
        <v>0</v>
      </c>
      <c r="L103" s="114"/>
    </row>
    <row r="104" spans="2:12" s="9" customFormat="1" ht="19.899999999999999" customHeight="1" x14ac:dyDescent="0.2">
      <c r="B104" s="114"/>
      <c r="D104" s="115" t="s">
        <v>2385</v>
      </c>
      <c r="E104" s="116"/>
      <c r="F104" s="116"/>
      <c r="G104" s="116"/>
      <c r="H104" s="116"/>
      <c r="I104" s="116"/>
      <c r="J104" s="117">
        <f>J338</f>
        <v>0</v>
      </c>
      <c r="L104" s="114"/>
    </row>
    <row r="105" spans="2:12" s="9" customFormat="1" ht="19.899999999999999" customHeight="1" x14ac:dyDescent="0.2">
      <c r="B105" s="114"/>
      <c r="D105" s="115" t="s">
        <v>2386</v>
      </c>
      <c r="E105" s="116"/>
      <c r="F105" s="116"/>
      <c r="G105" s="116"/>
      <c r="H105" s="116"/>
      <c r="I105" s="116"/>
      <c r="J105" s="117">
        <f>J348</f>
        <v>0</v>
      </c>
      <c r="L105" s="114"/>
    </row>
    <row r="106" spans="2:12" s="9" customFormat="1" ht="19.899999999999999" customHeight="1" x14ac:dyDescent="0.2">
      <c r="B106" s="114"/>
      <c r="D106" s="115" t="s">
        <v>347</v>
      </c>
      <c r="E106" s="116"/>
      <c r="F106" s="116"/>
      <c r="G106" s="116"/>
      <c r="H106" s="116"/>
      <c r="I106" s="116"/>
      <c r="J106" s="117">
        <f>J365</f>
        <v>0</v>
      </c>
      <c r="L106" s="114"/>
    </row>
    <row r="107" spans="2:12" s="9" customFormat="1" ht="19.899999999999999" customHeight="1" x14ac:dyDescent="0.2">
      <c r="B107" s="114"/>
      <c r="D107" s="115" t="s">
        <v>348</v>
      </c>
      <c r="E107" s="116"/>
      <c r="F107" s="116"/>
      <c r="G107" s="116"/>
      <c r="H107" s="116"/>
      <c r="I107" s="116"/>
      <c r="J107" s="117">
        <f>J396</f>
        <v>0</v>
      </c>
      <c r="L107" s="114"/>
    </row>
    <row r="108" spans="2:12" s="9" customFormat="1" ht="19.899999999999999" customHeight="1" x14ac:dyDescent="0.2">
      <c r="B108" s="114"/>
      <c r="D108" s="115" t="s">
        <v>349</v>
      </c>
      <c r="E108" s="116"/>
      <c r="F108" s="116"/>
      <c r="G108" s="116"/>
      <c r="H108" s="116"/>
      <c r="I108" s="116"/>
      <c r="J108" s="117">
        <f>J430</f>
        <v>0</v>
      </c>
      <c r="L108" s="114"/>
    </row>
    <row r="109" spans="2:12" s="9" customFormat="1" ht="19.899999999999999" customHeight="1" x14ac:dyDescent="0.2">
      <c r="B109" s="114"/>
      <c r="D109" s="115" t="s">
        <v>350</v>
      </c>
      <c r="E109" s="116"/>
      <c r="F109" s="116"/>
      <c r="G109" s="116"/>
      <c r="H109" s="116"/>
      <c r="I109" s="116"/>
      <c r="J109" s="117">
        <f>J446</f>
        <v>0</v>
      </c>
      <c r="L109" s="114"/>
    </row>
    <row r="110" spans="2:12" s="9" customFormat="1" ht="19.899999999999999" customHeight="1" x14ac:dyDescent="0.2">
      <c r="B110" s="114"/>
      <c r="D110" s="115" t="s">
        <v>351</v>
      </c>
      <c r="E110" s="116"/>
      <c r="F110" s="116"/>
      <c r="G110" s="116"/>
      <c r="H110" s="116"/>
      <c r="I110" s="116"/>
      <c r="J110" s="117">
        <f>J465</f>
        <v>0</v>
      </c>
      <c r="L110" s="114"/>
    </row>
    <row r="111" spans="2:12" s="9" customFormat="1" ht="19.899999999999999" customHeight="1" x14ac:dyDescent="0.2">
      <c r="B111" s="114"/>
      <c r="D111" s="115" t="s">
        <v>352</v>
      </c>
      <c r="E111" s="116"/>
      <c r="F111" s="116"/>
      <c r="G111" s="116"/>
      <c r="H111" s="116"/>
      <c r="I111" s="116"/>
      <c r="J111" s="117">
        <f>J468</f>
        <v>0</v>
      </c>
      <c r="L111" s="114"/>
    </row>
    <row r="112" spans="2:12" s="9" customFormat="1" ht="19.899999999999999" customHeight="1" x14ac:dyDescent="0.2">
      <c r="B112" s="114"/>
      <c r="D112" s="115" t="s">
        <v>353</v>
      </c>
      <c r="E112" s="116"/>
      <c r="F112" s="116"/>
      <c r="G112" s="116"/>
      <c r="H112" s="116"/>
      <c r="I112" s="116"/>
      <c r="J112" s="117">
        <f>J478</f>
        <v>0</v>
      </c>
      <c r="L112" s="114"/>
    </row>
    <row r="113" spans="2:12" s="9" customFormat="1" ht="19.899999999999999" customHeight="1" x14ac:dyDescent="0.2">
      <c r="B113" s="114"/>
      <c r="D113" s="115" t="s">
        <v>355</v>
      </c>
      <c r="E113" s="116"/>
      <c r="F113" s="116"/>
      <c r="G113" s="116"/>
      <c r="H113" s="116"/>
      <c r="I113" s="116"/>
      <c r="J113" s="117">
        <f>J487</f>
        <v>0</v>
      </c>
      <c r="L113" s="114"/>
    </row>
    <row r="114" spans="2:12" s="9" customFormat="1" ht="19.899999999999999" customHeight="1" x14ac:dyDescent="0.2">
      <c r="B114" s="114"/>
      <c r="D114" s="115" t="s">
        <v>356</v>
      </c>
      <c r="E114" s="116"/>
      <c r="F114" s="116"/>
      <c r="G114" s="116"/>
      <c r="H114" s="116"/>
      <c r="I114" s="116"/>
      <c r="J114" s="117">
        <f>J510</f>
        <v>0</v>
      </c>
      <c r="L114" s="114"/>
    </row>
    <row r="115" spans="2:12" s="9" customFormat="1" ht="19.899999999999999" customHeight="1" x14ac:dyDescent="0.2">
      <c r="B115" s="114"/>
      <c r="D115" s="115" t="s">
        <v>357</v>
      </c>
      <c r="E115" s="116"/>
      <c r="F115" s="116"/>
      <c r="G115" s="116"/>
      <c r="H115" s="116"/>
      <c r="I115" s="116"/>
      <c r="J115" s="117">
        <f>J524</f>
        <v>0</v>
      </c>
      <c r="L115" s="114"/>
    </row>
    <row r="116" spans="2:12" s="8" customFormat="1" ht="24.95" customHeight="1" x14ac:dyDescent="0.2">
      <c r="B116" s="110"/>
      <c r="D116" s="111" t="s">
        <v>358</v>
      </c>
      <c r="E116" s="112"/>
      <c r="F116" s="112"/>
      <c r="G116" s="112"/>
      <c r="H116" s="112"/>
      <c r="I116" s="112"/>
      <c r="J116" s="113">
        <f>J534</f>
        <v>0</v>
      </c>
      <c r="L116" s="110"/>
    </row>
    <row r="117" spans="2:12" s="9" customFormat="1" ht="19.899999999999999" customHeight="1" x14ac:dyDescent="0.2">
      <c r="B117" s="114"/>
      <c r="D117" s="115" t="s">
        <v>6872</v>
      </c>
      <c r="E117" s="116"/>
      <c r="F117" s="116"/>
      <c r="G117" s="116"/>
      <c r="H117" s="116"/>
      <c r="I117" s="116"/>
      <c r="J117" s="117">
        <f>J535</f>
        <v>0</v>
      </c>
      <c r="L117" s="114"/>
    </row>
    <row r="118" spans="2:12" s="9" customFormat="1" ht="14.85" customHeight="1" x14ac:dyDescent="0.2">
      <c r="B118" s="114"/>
      <c r="D118" s="115" t="s">
        <v>6873</v>
      </c>
      <c r="E118" s="116"/>
      <c r="F118" s="116"/>
      <c r="G118" s="116"/>
      <c r="H118" s="116"/>
      <c r="I118" s="116"/>
      <c r="J118" s="117">
        <f>J536</f>
        <v>0</v>
      </c>
      <c r="L118" s="114"/>
    </row>
    <row r="119" spans="2:12" s="9" customFormat="1" ht="14.85" customHeight="1" x14ac:dyDescent="0.2">
      <c r="B119" s="114"/>
      <c r="D119" s="115" t="s">
        <v>6874</v>
      </c>
      <c r="E119" s="116"/>
      <c r="F119" s="116"/>
      <c r="G119" s="116"/>
      <c r="H119" s="116"/>
      <c r="I119" s="116"/>
      <c r="J119" s="117">
        <f>J549</f>
        <v>0</v>
      </c>
      <c r="L119" s="114"/>
    </row>
    <row r="120" spans="2:12" s="9" customFormat="1" ht="14.85" customHeight="1" x14ac:dyDescent="0.2">
      <c r="B120" s="114"/>
      <c r="D120" s="115" t="s">
        <v>6875</v>
      </c>
      <c r="E120" s="116"/>
      <c r="F120" s="116"/>
      <c r="G120" s="116"/>
      <c r="H120" s="116"/>
      <c r="I120" s="116"/>
      <c r="J120" s="117">
        <f>J553</f>
        <v>0</v>
      </c>
      <c r="L120" s="114"/>
    </row>
    <row r="121" spans="2:12" s="9" customFormat="1" ht="19.899999999999999" customHeight="1" x14ac:dyDescent="0.2">
      <c r="B121" s="114"/>
      <c r="D121" s="115" t="s">
        <v>6876</v>
      </c>
      <c r="E121" s="116"/>
      <c r="F121" s="116"/>
      <c r="G121" s="116"/>
      <c r="H121" s="116"/>
      <c r="I121" s="116"/>
      <c r="J121" s="117">
        <f>J557</f>
        <v>0</v>
      </c>
      <c r="L121" s="114"/>
    </row>
    <row r="122" spans="2:12" s="9" customFormat="1" ht="19.899999999999999" customHeight="1" x14ac:dyDescent="0.2">
      <c r="B122" s="114"/>
      <c r="D122" s="115" t="s">
        <v>6877</v>
      </c>
      <c r="E122" s="116"/>
      <c r="F122" s="116"/>
      <c r="G122" s="116"/>
      <c r="H122" s="116"/>
      <c r="I122" s="116"/>
      <c r="J122" s="117">
        <f>J564</f>
        <v>0</v>
      </c>
      <c r="L122" s="114"/>
    </row>
    <row r="123" spans="2:12" s="1" customFormat="1" ht="21.75" customHeight="1" x14ac:dyDescent="0.2">
      <c r="B123" s="32"/>
      <c r="L123" s="32"/>
    </row>
    <row r="124" spans="2:12" s="1" customFormat="1" ht="6.95" customHeight="1" x14ac:dyDescent="0.2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  <row r="128" spans="2:12" s="1" customFormat="1" ht="6.95" customHeight="1" x14ac:dyDescent="0.2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2"/>
    </row>
    <row r="129" spans="2:63" s="1" customFormat="1" ht="24.95" customHeight="1" x14ac:dyDescent="0.2">
      <c r="B129" s="32"/>
      <c r="C129" s="21" t="s">
        <v>360</v>
      </c>
      <c r="L129" s="32"/>
    </row>
    <row r="130" spans="2:63" s="1" customFormat="1" ht="6.95" customHeight="1" x14ac:dyDescent="0.2">
      <c r="B130" s="32"/>
      <c r="L130" s="32"/>
    </row>
    <row r="131" spans="2:63" s="1" customFormat="1" ht="12" customHeight="1" x14ac:dyDescent="0.2">
      <c r="B131" s="32"/>
      <c r="C131" s="27" t="s">
        <v>16</v>
      </c>
      <c r="L131" s="32"/>
    </row>
    <row r="132" spans="2:63" s="1" customFormat="1" ht="26.25" customHeight="1" x14ac:dyDescent="0.2">
      <c r="B132" s="32"/>
      <c r="E132" s="258" t="str">
        <f>E7</f>
        <v>PŘÍSTAVBA A STAVEBNÍ ÚPRAVY  DÍLEN HORSKÁ 258, VRCHLABÍ</v>
      </c>
      <c r="F132" s="259"/>
      <c r="G132" s="259"/>
      <c r="H132" s="259"/>
      <c r="L132" s="32"/>
    </row>
    <row r="133" spans="2:63" s="1" customFormat="1" ht="12" customHeight="1" x14ac:dyDescent="0.2">
      <c r="B133" s="32"/>
      <c r="C133" s="27" t="s">
        <v>216</v>
      </c>
      <c r="L133" s="32"/>
    </row>
    <row r="134" spans="2:63" s="1" customFormat="1" ht="30" customHeight="1" x14ac:dyDescent="0.2">
      <c r="B134" s="32"/>
      <c r="E134" s="240" t="str">
        <f>E9</f>
        <v>II.NEZP - II.etapa STAVEBNÍ ÚPRAVY - NEZPŮSOBILÉ VÝDAJE</v>
      </c>
      <c r="F134" s="260"/>
      <c r="G134" s="260"/>
      <c r="H134" s="260"/>
      <c r="L134" s="32"/>
    </row>
    <row r="135" spans="2:63" s="1" customFormat="1" ht="6.95" customHeight="1" x14ac:dyDescent="0.2">
      <c r="B135" s="32"/>
      <c r="L135" s="32"/>
    </row>
    <row r="136" spans="2:63" s="1" customFormat="1" ht="12" customHeight="1" x14ac:dyDescent="0.2">
      <c r="B136" s="32"/>
      <c r="C136" s="27" t="s">
        <v>20</v>
      </c>
      <c r="F136" s="25" t="str">
        <f>F12</f>
        <v>Vrchlabí</v>
      </c>
      <c r="I136" s="27" t="s">
        <v>22</v>
      </c>
      <c r="J136" s="52" t="str">
        <f>IF(J12="","",J12)</f>
        <v>25. 10. 2023</v>
      </c>
      <c r="L136" s="32"/>
    </row>
    <row r="137" spans="2:63" s="1" customFormat="1" ht="6.95" customHeight="1" x14ac:dyDescent="0.2">
      <c r="B137" s="32"/>
      <c r="L137" s="32"/>
    </row>
    <row r="138" spans="2:63" s="1" customFormat="1" ht="15.2" customHeight="1" x14ac:dyDescent="0.2">
      <c r="B138" s="32"/>
      <c r="C138" s="27" t="s">
        <v>24</v>
      </c>
      <c r="F138" s="25" t="str">
        <f>E15</f>
        <v>Královéhradecký kraj</v>
      </c>
      <c r="I138" s="27" t="s">
        <v>30</v>
      </c>
      <c r="J138" s="30" t="str">
        <f>E21</f>
        <v>IRBOS s.r.o.</v>
      </c>
      <c r="L138" s="32"/>
    </row>
    <row r="139" spans="2:63" s="1" customFormat="1" ht="15.2" customHeight="1" x14ac:dyDescent="0.2">
      <c r="B139" s="32"/>
      <c r="C139" s="27" t="s">
        <v>28</v>
      </c>
      <c r="F139" s="25" t="str">
        <f>IF(E18="","",E18)</f>
        <v>Vyplň údaj</v>
      </c>
      <c r="I139" s="27" t="s">
        <v>33</v>
      </c>
      <c r="J139" s="30" t="str">
        <f>E24</f>
        <v>IRBOS s.r.o.</v>
      </c>
      <c r="L139" s="32"/>
    </row>
    <row r="140" spans="2:63" s="1" customFormat="1" ht="10.35" customHeight="1" x14ac:dyDescent="0.2">
      <c r="B140" s="32"/>
      <c r="L140" s="32"/>
    </row>
    <row r="141" spans="2:63" s="10" customFormat="1" ht="29.25" customHeight="1" x14ac:dyDescent="0.2">
      <c r="B141" s="118"/>
      <c r="C141" s="119" t="s">
        <v>361</v>
      </c>
      <c r="D141" s="120" t="s">
        <v>61</v>
      </c>
      <c r="E141" s="120" t="s">
        <v>57</v>
      </c>
      <c r="F141" s="120" t="s">
        <v>58</v>
      </c>
      <c r="G141" s="120" t="s">
        <v>362</v>
      </c>
      <c r="H141" s="120" t="s">
        <v>363</v>
      </c>
      <c r="I141" s="120" t="s">
        <v>364</v>
      </c>
      <c r="J141" s="120" t="s">
        <v>329</v>
      </c>
      <c r="K141" s="121" t="s">
        <v>365</v>
      </c>
      <c r="L141" s="118"/>
      <c r="M141" s="59" t="s">
        <v>1</v>
      </c>
      <c r="N141" s="60" t="s">
        <v>40</v>
      </c>
      <c r="O141" s="60" t="s">
        <v>366</v>
      </c>
      <c r="P141" s="60" t="s">
        <v>367</v>
      </c>
      <c r="Q141" s="60" t="s">
        <v>368</v>
      </c>
      <c r="R141" s="60" t="s">
        <v>369</v>
      </c>
      <c r="S141" s="60" t="s">
        <v>370</v>
      </c>
      <c r="T141" s="61" t="s">
        <v>371</v>
      </c>
    </row>
    <row r="142" spans="2:63" s="1" customFormat="1" ht="22.9" customHeight="1" x14ac:dyDescent="0.25">
      <c r="B142" s="32"/>
      <c r="C142" s="64" t="s">
        <v>372</v>
      </c>
      <c r="J142" s="122">
        <f>BK142</f>
        <v>0</v>
      </c>
      <c r="L142" s="32"/>
      <c r="M142" s="62"/>
      <c r="N142" s="53"/>
      <c r="O142" s="53"/>
      <c r="P142" s="123">
        <f>P143+P254+P534</f>
        <v>0</v>
      </c>
      <c r="Q142" s="53"/>
      <c r="R142" s="123">
        <f>R143+R254+R534</f>
        <v>8.7603393061000006</v>
      </c>
      <c r="S142" s="53"/>
      <c r="T142" s="124">
        <f>T143+T254+T534</f>
        <v>0</v>
      </c>
      <c r="AT142" s="17" t="s">
        <v>75</v>
      </c>
      <c r="AU142" s="17" t="s">
        <v>331</v>
      </c>
      <c r="BK142" s="125">
        <f>BK143+BK254+BK534</f>
        <v>0</v>
      </c>
    </row>
    <row r="143" spans="2:63" s="11" customFormat="1" ht="25.9" customHeight="1" x14ac:dyDescent="0.2">
      <c r="B143" s="126"/>
      <c r="D143" s="127" t="s">
        <v>75</v>
      </c>
      <c r="E143" s="128" t="s">
        <v>373</v>
      </c>
      <c r="F143" s="128" t="s">
        <v>374</v>
      </c>
      <c r="I143" s="129"/>
      <c r="J143" s="130">
        <f>BK143</f>
        <v>0</v>
      </c>
      <c r="L143" s="126"/>
      <c r="M143" s="131"/>
      <c r="P143" s="132">
        <f>P144+P235+P252</f>
        <v>0</v>
      </c>
      <c r="R143" s="132">
        <f>R144+R235+R252</f>
        <v>1.3359576900000001</v>
      </c>
      <c r="T143" s="133">
        <f>T144+T235+T252</f>
        <v>0</v>
      </c>
      <c r="AR143" s="127" t="s">
        <v>83</v>
      </c>
      <c r="AT143" s="134" t="s">
        <v>75</v>
      </c>
      <c r="AU143" s="134" t="s">
        <v>76</v>
      </c>
      <c r="AY143" s="127" t="s">
        <v>375</v>
      </c>
      <c r="BK143" s="135">
        <f>BK144+BK235+BK252</f>
        <v>0</v>
      </c>
    </row>
    <row r="144" spans="2:63" s="11" customFormat="1" ht="22.9" customHeight="1" x14ac:dyDescent="0.2">
      <c r="B144" s="126"/>
      <c r="D144" s="127" t="s">
        <v>75</v>
      </c>
      <c r="E144" s="136" t="s">
        <v>413</v>
      </c>
      <c r="F144" s="136" t="s">
        <v>826</v>
      </c>
      <c r="I144" s="129"/>
      <c r="J144" s="137">
        <f>BK144</f>
        <v>0</v>
      </c>
      <c r="L144" s="126"/>
      <c r="M144" s="131"/>
      <c r="P144" s="132">
        <f>SUM(P145:P234)</f>
        <v>0</v>
      </c>
      <c r="R144" s="132">
        <f>SUM(R145:R234)</f>
        <v>1.3254720900000001</v>
      </c>
      <c r="T144" s="133">
        <f>SUM(T145:T234)</f>
        <v>0</v>
      </c>
      <c r="AR144" s="127" t="s">
        <v>83</v>
      </c>
      <c r="AT144" s="134" t="s">
        <v>75</v>
      </c>
      <c r="AU144" s="134" t="s">
        <v>83</v>
      </c>
      <c r="AY144" s="127" t="s">
        <v>375</v>
      </c>
      <c r="BK144" s="135">
        <f>SUM(BK145:BK234)</f>
        <v>0</v>
      </c>
    </row>
    <row r="145" spans="2:65" s="1" customFormat="1" ht="37.9" customHeight="1" x14ac:dyDescent="0.2">
      <c r="B145" s="32"/>
      <c r="C145" s="138" t="s">
        <v>83</v>
      </c>
      <c r="D145" s="138" t="s">
        <v>377</v>
      </c>
      <c r="E145" s="139" t="s">
        <v>926</v>
      </c>
      <c r="F145" s="140" t="s">
        <v>4048</v>
      </c>
      <c r="G145" s="141" t="s">
        <v>380</v>
      </c>
      <c r="H145" s="142">
        <v>44.749000000000002</v>
      </c>
      <c r="I145" s="143"/>
      <c r="J145" s="144">
        <f>ROUND(I145*H145,2)</f>
        <v>0</v>
      </c>
      <c r="K145" s="140" t="s">
        <v>381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8.6E-3</v>
      </c>
      <c r="R145" s="147">
        <f>Q145*H145</f>
        <v>0.3848414</v>
      </c>
      <c r="S145" s="147">
        <v>0</v>
      </c>
      <c r="T145" s="148">
        <f>S145*H145</f>
        <v>0</v>
      </c>
      <c r="AR145" s="149" t="s">
        <v>382</v>
      </c>
      <c r="AT145" s="149" t="s">
        <v>377</v>
      </c>
      <c r="AU145" s="149" t="s">
        <v>85</v>
      </c>
      <c r="AY145" s="17" t="s">
        <v>375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382</v>
      </c>
      <c r="BM145" s="149" t="s">
        <v>6878</v>
      </c>
    </row>
    <row r="146" spans="2:65" s="14" customFormat="1" ht="11.25" x14ac:dyDescent="0.2">
      <c r="B146" s="166"/>
      <c r="D146" s="152" t="s">
        <v>384</v>
      </c>
      <c r="E146" s="167" t="s">
        <v>1</v>
      </c>
      <c r="F146" s="168" t="s">
        <v>4704</v>
      </c>
      <c r="H146" s="167" t="s">
        <v>1</v>
      </c>
      <c r="I146" s="169"/>
      <c r="L146" s="166"/>
      <c r="M146" s="170"/>
      <c r="T146" s="171"/>
      <c r="AT146" s="167" t="s">
        <v>384</v>
      </c>
      <c r="AU146" s="167" t="s">
        <v>85</v>
      </c>
      <c r="AV146" s="14" t="s">
        <v>83</v>
      </c>
      <c r="AW146" s="14" t="s">
        <v>32</v>
      </c>
      <c r="AX146" s="14" t="s">
        <v>76</v>
      </c>
      <c r="AY146" s="167" t="s">
        <v>375</v>
      </c>
    </row>
    <row r="147" spans="2:65" s="14" customFormat="1" ht="11.25" x14ac:dyDescent="0.2">
      <c r="B147" s="166"/>
      <c r="D147" s="152" t="s">
        <v>384</v>
      </c>
      <c r="E147" s="167" t="s">
        <v>1</v>
      </c>
      <c r="F147" s="168" t="s">
        <v>4705</v>
      </c>
      <c r="H147" s="167" t="s">
        <v>1</v>
      </c>
      <c r="I147" s="169"/>
      <c r="L147" s="166"/>
      <c r="M147" s="170"/>
      <c r="T147" s="171"/>
      <c r="AT147" s="167" t="s">
        <v>384</v>
      </c>
      <c r="AU147" s="167" t="s">
        <v>85</v>
      </c>
      <c r="AV147" s="14" t="s">
        <v>83</v>
      </c>
      <c r="AW147" s="14" t="s">
        <v>32</v>
      </c>
      <c r="AX147" s="14" t="s">
        <v>76</v>
      </c>
      <c r="AY147" s="167" t="s">
        <v>375</v>
      </c>
    </row>
    <row r="148" spans="2:65" s="12" customFormat="1" ht="11.25" x14ac:dyDescent="0.2">
      <c r="B148" s="151"/>
      <c r="D148" s="152" t="s">
        <v>384</v>
      </c>
      <c r="E148" s="153" t="s">
        <v>1</v>
      </c>
      <c r="F148" s="154" t="s">
        <v>4706</v>
      </c>
      <c r="H148" s="155">
        <v>18.190999999999999</v>
      </c>
      <c r="I148" s="156"/>
      <c r="L148" s="151"/>
      <c r="M148" s="157"/>
      <c r="T148" s="158"/>
      <c r="AT148" s="153" t="s">
        <v>384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375</v>
      </c>
    </row>
    <row r="149" spans="2:65" s="14" customFormat="1" ht="11.25" x14ac:dyDescent="0.2">
      <c r="B149" s="166"/>
      <c r="D149" s="152" t="s">
        <v>384</v>
      </c>
      <c r="E149" s="167" t="s">
        <v>1</v>
      </c>
      <c r="F149" s="168" t="s">
        <v>4707</v>
      </c>
      <c r="H149" s="167" t="s">
        <v>1</v>
      </c>
      <c r="I149" s="169"/>
      <c r="L149" s="166"/>
      <c r="M149" s="170"/>
      <c r="T149" s="171"/>
      <c r="AT149" s="167" t="s">
        <v>384</v>
      </c>
      <c r="AU149" s="167" t="s">
        <v>85</v>
      </c>
      <c r="AV149" s="14" t="s">
        <v>83</v>
      </c>
      <c r="AW149" s="14" t="s">
        <v>32</v>
      </c>
      <c r="AX149" s="14" t="s">
        <v>76</v>
      </c>
      <c r="AY149" s="167" t="s">
        <v>375</v>
      </c>
    </row>
    <row r="150" spans="2:65" s="12" customFormat="1" ht="11.25" x14ac:dyDescent="0.2">
      <c r="B150" s="151"/>
      <c r="D150" s="152" t="s">
        <v>384</v>
      </c>
      <c r="E150" s="153" t="s">
        <v>1</v>
      </c>
      <c r="F150" s="154" t="s">
        <v>4708</v>
      </c>
      <c r="H150" s="155">
        <v>10.721</v>
      </c>
      <c r="I150" s="156"/>
      <c r="L150" s="151"/>
      <c r="M150" s="157"/>
      <c r="T150" s="158"/>
      <c r="AT150" s="153" t="s">
        <v>384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375</v>
      </c>
    </row>
    <row r="151" spans="2:65" s="12" customFormat="1" ht="11.25" x14ac:dyDescent="0.2">
      <c r="B151" s="151"/>
      <c r="D151" s="152" t="s">
        <v>384</v>
      </c>
      <c r="E151" s="153" t="s">
        <v>1</v>
      </c>
      <c r="F151" s="154" t="s">
        <v>4709</v>
      </c>
      <c r="H151" s="155">
        <v>35.189</v>
      </c>
      <c r="I151" s="156"/>
      <c r="L151" s="151"/>
      <c r="M151" s="157"/>
      <c r="T151" s="158"/>
      <c r="AT151" s="153" t="s">
        <v>384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375</v>
      </c>
    </row>
    <row r="152" spans="2:65" s="12" customFormat="1" ht="22.5" x14ac:dyDescent="0.2">
      <c r="B152" s="151"/>
      <c r="D152" s="152" t="s">
        <v>384</v>
      </c>
      <c r="E152" s="153" t="s">
        <v>1</v>
      </c>
      <c r="F152" s="154" t="s">
        <v>4710</v>
      </c>
      <c r="H152" s="155">
        <v>58.213999999999999</v>
      </c>
      <c r="I152" s="156"/>
      <c r="L152" s="151"/>
      <c r="M152" s="157"/>
      <c r="T152" s="158"/>
      <c r="AT152" s="153" t="s">
        <v>384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375</v>
      </c>
    </row>
    <row r="153" spans="2:65" s="12" customFormat="1" ht="11.25" x14ac:dyDescent="0.2">
      <c r="B153" s="151"/>
      <c r="D153" s="152" t="s">
        <v>384</v>
      </c>
      <c r="E153" s="153" t="s">
        <v>1</v>
      </c>
      <c r="F153" s="154" t="s">
        <v>4709</v>
      </c>
      <c r="H153" s="155">
        <v>35.189</v>
      </c>
      <c r="I153" s="156"/>
      <c r="L153" s="151"/>
      <c r="M153" s="157"/>
      <c r="T153" s="158"/>
      <c r="AT153" s="153" t="s">
        <v>384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375</v>
      </c>
    </row>
    <row r="154" spans="2:65" s="12" customFormat="1" ht="11.25" x14ac:dyDescent="0.2">
      <c r="B154" s="151"/>
      <c r="D154" s="152" t="s">
        <v>384</v>
      </c>
      <c r="E154" s="153" t="s">
        <v>1</v>
      </c>
      <c r="F154" s="154" t="s">
        <v>4711</v>
      </c>
      <c r="H154" s="155">
        <v>8.1880000000000006</v>
      </c>
      <c r="I154" s="156"/>
      <c r="L154" s="151"/>
      <c r="M154" s="157"/>
      <c r="T154" s="158"/>
      <c r="AT154" s="153" t="s">
        <v>384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375</v>
      </c>
    </row>
    <row r="155" spans="2:65" s="12" customFormat="1" ht="22.5" x14ac:dyDescent="0.2">
      <c r="B155" s="151"/>
      <c r="D155" s="152" t="s">
        <v>384</v>
      </c>
      <c r="E155" s="153" t="s">
        <v>1</v>
      </c>
      <c r="F155" s="154" t="s">
        <v>4712</v>
      </c>
      <c r="H155" s="155">
        <v>-13.584</v>
      </c>
      <c r="I155" s="156"/>
      <c r="L155" s="151"/>
      <c r="M155" s="157"/>
      <c r="T155" s="158"/>
      <c r="AT155" s="153" t="s">
        <v>384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375</v>
      </c>
    </row>
    <row r="156" spans="2:65" s="12" customFormat="1" ht="11.25" x14ac:dyDescent="0.2">
      <c r="B156" s="151"/>
      <c r="D156" s="152" t="s">
        <v>384</v>
      </c>
      <c r="E156" s="153" t="s">
        <v>1</v>
      </c>
      <c r="F156" s="154" t="s">
        <v>4713</v>
      </c>
      <c r="H156" s="155">
        <v>8</v>
      </c>
      <c r="I156" s="156"/>
      <c r="L156" s="151"/>
      <c r="M156" s="157"/>
      <c r="T156" s="158"/>
      <c r="AT156" s="153" t="s">
        <v>384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375</v>
      </c>
    </row>
    <row r="157" spans="2:65" s="14" customFormat="1" ht="11.25" x14ac:dyDescent="0.2">
      <c r="B157" s="166"/>
      <c r="D157" s="152" t="s">
        <v>384</v>
      </c>
      <c r="E157" s="167" t="s">
        <v>1</v>
      </c>
      <c r="F157" s="168" t="s">
        <v>4714</v>
      </c>
      <c r="H157" s="167" t="s">
        <v>1</v>
      </c>
      <c r="I157" s="169"/>
      <c r="L157" s="166"/>
      <c r="M157" s="170"/>
      <c r="T157" s="171"/>
      <c r="AT157" s="167" t="s">
        <v>384</v>
      </c>
      <c r="AU157" s="167" t="s">
        <v>85</v>
      </c>
      <c r="AV157" s="14" t="s">
        <v>83</v>
      </c>
      <c r="AW157" s="14" t="s">
        <v>32</v>
      </c>
      <c r="AX157" s="14" t="s">
        <v>76</v>
      </c>
      <c r="AY157" s="167" t="s">
        <v>375</v>
      </c>
    </row>
    <row r="158" spans="2:65" s="12" customFormat="1" ht="11.25" x14ac:dyDescent="0.2">
      <c r="B158" s="151"/>
      <c r="D158" s="152" t="s">
        <v>384</v>
      </c>
      <c r="E158" s="153" t="s">
        <v>1</v>
      </c>
      <c r="F158" s="154" t="s">
        <v>4715</v>
      </c>
      <c r="H158" s="155">
        <v>66.974999999999994</v>
      </c>
      <c r="I158" s="156"/>
      <c r="L158" s="151"/>
      <c r="M158" s="157"/>
      <c r="T158" s="158"/>
      <c r="AT158" s="153" t="s">
        <v>384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375</v>
      </c>
    </row>
    <row r="159" spans="2:65" s="12" customFormat="1" ht="11.25" x14ac:dyDescent="0.2">
      <c r="B159" s="151"/>
      <c r="D159" s="152" t="s">
        <v>384</v>
      </c>
      <c r="E159" s="153" t="s">
        <v>1</v>
      </c>
      <c r="F159" s="154" t="s">
        <v>4716</v>
      </c>
      <c r="H159" s="155">
        <v>95.126000000000005</v>
      </c>
      <c r="I159" s="156"/>
      <c r="L159" s="151"/>
      <c r="M159" s="157"/>
      <c r="T159" s="158"/>
      <c r="AT159" s="153" t="s">
        <v>384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375</v>
      </c>
    </row>
    <row r="160" spans="2:65" s="14" customFormat="1" ht="11.25" x14ac:dyDescent="0.2">
      <c r="B160" s="166"/>
      <c r="D160" s="152" t="s">
        <v>384</v>
      </c>
      <c r="E160" s="167" t="s">
        <v>1</v>
      </c>
      <c r="F160" s="168" t="s">
        <v>4717</v>
      </c>
      <c r="H160" s="167" t="s">
        <v>1</v>
      </c>
      <c r="I160" s="169"/>
      <c r="L160" s="166"/>
      <c r="M160" s="170"/>
      <c r="T160" s="171"/>
      <c r="AT160" s="167" t="s">
        <v>384</v>
      </c>
      <c r="AU160" s="167" t="s">
        <v>85</v>
      </c>
      <c r="AV160" s="14" t="s">
        <v>83</v>
      </c>
      <c r="AW160" s="14" t="s">
        <v>32</v>
      </c>
      <c r="AX160" s="14" t="s">
        <v>76</v>
      </c>
      <c r="AY160" s="167" t="s">
        <v>375</v>
      </c>
    </row>
    <row r="161" spans="2:65" s="12" customFormat="1" ht="11.25" x14ac:dyDescent="0.2">
      <c r="B161" s="151"/>
      <c r="D161" s="152" t="s">
        <v>384</v>
      </c>
      <c r="E161" s="153" t="s">
        <v>1</v>
      </c>
      <c r="F161" s="154" t="s">
        <v>4718</v>
      </c>
      <c r="H161" s="155">
        <v>7.14</v>
      </c>
      <c r="I161" s="156"/>
      <c r="L161" s="151"/>
      <c r="M161" s="157"/>
      <c r="T161" s="158"/>
      <c r="AT161" s="153" t="s">
        <v>384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375</v>
      </c>
    </row>
    <row r="162" spans="2:65" s="12" customFormat="1" ht="11.25" x14ac:dyDescent="0.2">
      <c r="B162" s="151"/>
      <c r="D162" s="152" t="s">
        <v>384</v>
      </c>
      <c r="E162" s="153" t="s">
        <v>1</v>
      </c>
      <c r="F162" s="154" t="s">
        <v>4719</v>
      </c>
      <c r="H162" s="155">
        <v>44.646999999999998</v>
      </c>
      <c r="I162" s="156"/>
      <c r="L162" s="151"/>
      <c r="M162" s="157"/>
      <c r="T162" s="158"/>
      <c r="AT162" s="153" t="s">
        <v>384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375</v>
      </c>
    </row>
    <row r="163" spans="2:65" s="12" customFormat="1" ht="11.25" x14ac:dyDescent="0.2">
      <c r="B163" s="151"/>
      <c r="D163" s="152" t="s">
        <v>384</v>
      </c>
      <c r="E163" s="153" t="s">
        <v>1</v>
      </c>
      <c r="F163" s="154" t="s">
        <v>4720</v>
      </c>
      <c r="H163" s="155">
        <v>18.396999999999998</v>
      </c>
      <c r="I163" s="156"/>
      <c r="L163" s="151"/>
      <c r="M163" s="157"/>
      <c r="T163" s="158"/>
      <c r="AT163" s="153" t="s">
        <v>384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375</v>
      </c>
    </row>
    <row r="164" spans="2:65" s="12" customFormat="1" ht="11.25" x14ac:dyDescent="0.2">
      <c r="B164" s="151"/>
      <c r="D164" s="152" t="s">
        <v>384</v>
      </c>
      <c r="E164" s="153" t="s">
        <v>1</v>
      </c>
      <c r="F164" s="154" t="s">
        <v>4721</v>
      </c>
      <c r="H164" s="155">
        <v>33.759</v>
      </c>
      <c r="I164" s="156"/>
      <c r="L164" s="151"/>
      <c r="M164" s="157"/>
      <c r="T164" s="158"/>
      <c r="AT164" s="153" t="s">
        <v>384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375</v>
      </c>
    </row>
    <row r="165" spans="2:65" s="12" customFormat="1" ht="11.25" x14ac:dyDescent="0.2">
      <c r="B165" s="151"/>
      <c r="D165" s="152" t="s">
        <v>384</v>
      </c>
      <c r="E165" s="153" t="s">
        <v>1</v>
      </c>
      <c r="F165" s="154" t="s">
        <v>4722</v>
      </c>
      <c r="H165" s="155">
        <v>41.006999999999998</v>
      </c>
      <c r="I165" s="156"/>
      <c r="L165" s="151"/>
      <c r="M165" s="157"/>
      <c r="T165" s="158"/>
      <c r="AT165" s="153" t="s">
        <v>384</v>
      </c>
      <c r="AU165" s="153" t="s">
        <v>85</v>
      </c>
      <c r="AV165" s="12" t="s">
        <v>85</v>
      </c>
      <c r="AW165" s="12" t="s">
        <v>32</v>
      </c>
      <c r="AX165" s="12" t="s">
        <v>76</v>
      </c>
      <c r="AY165" s="153" t="s">
        <v>375</v>
      </c>
    </row>
    <row r="166" spans="2:65" s="12" customFormat="1" ht="11.25" x14ac:dyDescent="0.2">
      <c r="B166" s="151"/>
      <c r="D166" s="152" t="s">
        <v>384</v>
      </c>
      <c r="E166" s="153" t="s">
        <v>1</v>
      </c>
      <c r="F166" s="154" t="s">
        <v>4723</v>
      </c>
      <c r="H166" s="155">
        <v>26.940999999999999</v>
      </c>
      <c r="I166" s="156"/>
      <c r="L166" s="151"/>
      <c r="M166" s="157"/>
      <c r="T166" s="158"/>
      <c r="AT166" s="153" t="s">
        <v>384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375</v>
      </c>
    </row>
    <row r="167" spans="2:65" s="14" customFormat="1" ht="11.25" x14ac:dyDescent="0.2">
      <c r="B167" s="166"/>
      <c r="D167" s="152" t="s">
        <v>384</v>
      </c>
      <c r="E167" s="167" t="s">
        <v>1</v>
      </c>
      <c r="F167" s="168" t="s">
        <v>4724</v>
      </c>
      <c r="H167" s="167" t="s">
        <v>1</v>
      </c>
      <c r="I167" s="169"/>
      <c r="L167" s="166"/>
      <c r="M167" s="170"/>
      <c r="T167" s="171"/>
      <c r="AT167" s="167" t="s">
        <v>384</v>
      </c>
      <c r="AU167" s="167" t="s">
        <v>85</v>
      </c>
      <c r="AV167" s="14" t="s">
        <v>83</v>
      </c>
      <c r="AW167" s="14" t="s">
        <v>32</v>
      </c>
      <c r="AX167" s="14" t="s">
        <v>76</v>
      </c>
      <c r="AY167" s="167" t="s">
        <v>375</v>
      </c>
    </row>
    <row r="168" spans="2:65" s="12" customFormat="1" ht="11.25" x14ac:dyDescent="0.2">
      <c r="B168" s="151"/>
      <c r="D168" s="152" t="s">
        <v>384</v>
      </c>
      <c r="E168" s="153" t="s">
        <v>1</v>
      </c>
      <c r="F168" s="154" t="s">
        <v>4725</v>
      </c>
      <c r="H168" s="155">
        <v>110.65300000000001</v>
      </c>
      <c r="I168" s="156"/>
      <c r="L168" s="151"/>
      <c r="M168" s="157"/>
      <c r="T168" s="158"/>
      <c r="AT168" s="153" t="s">
        <v>384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375</v>
      </c>
    </row>
    <row r="169" spans="2:65" s="12" customFormat="1" ht="11.25" x14ac:dyDescent="0.2">
      <c r="B169" s="151"/>
      <c r="D169" s="152" t="s">
        <v>384</v>
      </c>
      <c r="E169" s="153" t="s">
        <v>1</v>
      </c>
      <c r="F169" s="154" t="s">
        <v>4726</v>
      </c>
      <c r="H169" s="155">
        <v>16.837</v>
      </c>
      <c r="I169" s="156"/>
      <c r="L169" s="151"/>
      <c r="M169" s="157"/>
      <c r="T169" s="158"/>
      <c r="AT169" s="153" t="s">
        <v>384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375</v>
      </c>
    </row>
    <row r="170" spans="2:65" s="12" customFormat="1" ht="22.5" x14ac:dyDescent="0.2">
      <c r="B170" s="151"/>
      <c r="D170" s="152" t="s">
        <v>384</v>
      </c>
      <c r="E170" s="153" t="s">
        <v>1</v>
      </c>
      <c r="F170" s="154" t="s">
        <v>4727</v>
      </c>
      <c r="H170" s="155">
        <v>111.997</v>
      </c>
      <c r="I170" s="156"/>
      <c r="L170" s="151"/>
      <c r="M170" s="157"/>
      <c r="T170" s="158"/>
      <c r="AT170" s="153" t="s">
        <v>384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375</v>
      </c>
    </row>
    <row r="171" spans="2:65" s="13" customFormat="1" ht="11.25" x14ac:dyDescent="0.2">
      <c r="B171" s="159"/>
      <c r="D171" s="152" t="s">
        <v>384</v>
      </c>
      <c r="E171" s="160" t="s">
        <v>217</v>
      </c>
      <c r="F171" s="161" t="s">
        <v>387</v>
      </c>
      <c r="H171" s="162">
        <v>733.58699999999999</v>
      </c>
      <c r="I171" s="163"/>
      <c r="L171" s="159"/>
      <c r="M171" s="164"/>
      <c r="T171" s="165"/>
      <c r="AT171" s="160" t="s">
        <v>384</v>
      </c>
      <c r="AU171" s="160" t="s">
        <v>85</v>
      </c>
      <c r="AV171" s="13" t="s">
        <v>382</v>
      </c>
      <c r="AW171" s="13" t="s">
        <v>32</v>
      </c>
      <c r="AX171" s="13" t="s">
        <v>76</v>
      </c>
      <c r="AY171" s="160" t="s">
        <v>375</v>
      </c>
    </row>
    <row r="172" spans="2:65" s="12" customFormat="1" ht="11.25" x14ac:dyDescent="0.2">
      <c r="B172" s="151"/>
      <c r="D172" s="152" t="s">
        <v>384</v>
      </c>
      <c r="E172" s="153" t="s">
        <v>1</v>
      </c>
      <c r="F172" s="154" t="s">
        <v>6879</v>
      </c>
      <c r="H172" s="155">
        <v>44.749000000000002</v>
      </c>
      <c r="I172" s="156"/>
      <c r="L172" s="151"/>
      <c r="M172" s="157"/>
      <c r="T172" s="158"/>
      <c r="AT172" s="153" t="s">
        <v>384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375</v>
      </c>
    </row>
    <row r="173" spans="2:65" s="1" customFormat="1" ht="16.5" customHeight="1" x14ac:dyDescent="0.2">
      <c r="B173" s="32"/>
      <c r="C173" s="179" t="s">
        <v>85</v>
      </c>
      <c r="D173" s="179" t="s">
        <v>657</v>
      </c>
      <c r="E173" s="180" t="s">
        <v>939</v>
      </c>
      <c r="F173" s="181" t="s">
        <v>940</v>
      </c>
      <c r="G173" s="182" t="s">
        <v>380</v>
      </c>
      <c r="H173" s="183">
        <v>45.643999999999998</v>
      </c>
      <c r="I173" s="184"/>
      <c r="J173" s="185">
        <f>ROUND(I173*H173,2)</f>
        <v>0</v>
      </c>
      <c r="K173" s="181" t="s">
        <v>381</v>
      </c>
      <c r="L173" s="186"/>
      <c r="M173" s="187" t="s">
        <v>1</v>
      </c>
      <c r="N173" s="188" t="s">
        <v>41</v>
      </c>
      <c r="P173" s="147">
        <f>O173*H173</f>
        <v>0</v>
      </c>
      <c r="Q173" s="147">
        <v>3.6800000000000001E-3</v>
      </c>
      <c r="R173" s="147">
        <f>Q173*H173</f>
        <v>0.16796991999999999</v>
      </c>
      <c r="S173" s="147">
        <v>0</v>
      </c>
      <c r="T173" s="148">
        <f>S173*H173</f>
        <v>0</v>
      </c>
      <c r="AR173" s="149" t="s">
        <v>424</v>
      </c>
      <c r="AT173" s="149" t="s">
        <v>657</v>
      </c>
      <c r="AU173" s="149" t="s">
        <v>85</v>
      </c>
      <c r="AY173" s="17" t="s">
        <v>375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382</v>
      </c>
      <c r="BM173" s="149" t="s">
        <v>6880</v>
      </c>
    </row>
    <row r="174" spans="2:65" s="12" customFormat="1" ht="11.25" x14ac:dyDescent="0.2">
      <c r="B174" s="151"/>
      <c r="D174" s="152" t="s">
        <v>384</v>
      </c>
      <c r="F174" s="154" t="s">
        <v>6881</v>
      </c>
      <c r="H174" s="155">
        <v>45.643999999999998</v>
      </c>
      <c r="I174" s="156"/>
      <c r="L174" s="151"/>
      <c r="M174" s="157"/>
      <c r="T174" s="158"/>
      <c r="AT174" s="153" t="s">
        <v>384</v>
      </c>
      <c r="AU174" s="153" t="s">
        <v>85</v>
      </c>
      <c r="AV174" s="12" t="s">
        <v>85</v>
      </c>
      <c r="AW174" s="12" t="s">
        <v>4</v>
      </c>
      <c r="AX174" s="12" t="s">
        <v>83</v>
      </c>
      <c r="AY174" s="153" t="s">
        <v>375</v>
      </c>
    </row>
    <row r="175" spans="2:65" s="1" customFormat="1" ht="37.9" customHeight="1" x14ac:dyDescent="0.2">
      <c r="B175" s="32"/>
      <c r="C175" s="138" t="s">
        <v>93</v>
      </c>
      <c r="D175" s="138" t="s">
        <v>377</v>
      </c>
      <c r="E175" s="139" t="s">
        <v>4730</v>
      </c>
      <c r="F175" s="140" t="s">
        <v>4731</v>
      </c>
      <c r="G175" s="141" t="s">
        <v>641</v>
      </c>
      <c r="H175" s="142">
        <v>22.617000000000001</v>
      </c>
      <c r="I175" s="143"/>
      <c r="J175" s="144">
        <f>ROUND(I175*H175,2)</f>
        <v>0</v>
      </c>
      <c r="K175" s="140" t="s">
        <v>381</v>
      </c>
      <c r="L175" s="32"/>
      <c r="M175" s="145" t="s">
        <v>1</v>
      </c>
      <c r="N175" s="146" t="s">
        <v>41</v>
      </c>
      <c r="P175" s="147">
        <f>O175*H175</f>
        <v>0</v>
      </c>
      <c r="Q175" s="147">
        <v>3.3899999999999998E-3</v>
      </c>
      <c r="R175" s="147">
        <f>Q175*H175</f>
        <v>7.6671630000000005E-2</v>
      </c>
      <c r="S175" s="147">
        <v>0</v>
      </c>
      <c r="T175" s="148">
        <f>S175*H175</f>
        <v>0</v>
      </c>
      <c r="AR175" s="149" t="s">
        <v>382</v>
      </c>
      <c r="AT175" s="149" t="s">
        <v>377</v>
      </c>
      <c r="AU175" s="149" t="s">
        <v>85</v>
      </c>
      <c r="AY175" s="17" t="s">
        <v>375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83</v>
      </c>
      <c r="BK175" s="150">
        <f>ROUND(I175*H175,2)</f>
        <v>0</v>
      </c>
      <c r="BL175" s="17" t="s">
        <v>382</v>
      </c>
      <c r="BM175" s="149" t="s">
        <v>6882</v>
      </c>
    </row>
    <row r="176" spans="2:65" s="14" customFormat="1" ht="11.25" x14ac:dyDescent="0.2">
      <c r="B176" s="166"/>
      <c r="D176" s="152" t="s">
        <v>384</v>
      </c>
      <c r="E176" s="167" t="s">
        <v>1</v>
      </c>
      <c r="F176" s="168" t="s">
        <v>4733</v>
      </c>
      <c r="H176" s="167" t="s">
        <v>1</v>
      </c>
      <c r="I176" s="169"/>
      <c r="L176" s="166"/>
      <c r="M176" s="170"/>
      <c r="T176" s="171"/>
      <c r="AT176" s="167" t="s">
        <v>384</v>
      </c>
      <c r="AU176" s="167" t="s">
        <v>85</v>
      </c>
      <c r="AV176" s="14" t="s">
        <v>83</v>
      </c>
      <c r="AW176" s="14" t="s">
        <v>32</v>
      </c>
      <c r="AX176" s="14" t="s">
        <v>76</v>
      </c>
      <c r="AY176" s="167" t="s">
        <v>375</v>
      </c>
    </row>
    <row r="177" spans="2:65" s="14" customFormat="1" ht="11.25" x14ac:dyDescent="0.2">
      <c r="B177" s="166"/>
      <c r="D177" s="152" t="s">
        <v>384</v>
      </c>
      <c r="E177" s="167" t="s">
        <v>1</v>
      </c>
      <c r="F177" s="168" t="s">
        <v>866</v>
      </c>
      <c r="H177" s="167" t="s">
        <v>1</v>
      </c>
      <c r="I177" s="169"/>
      <c r="L177" s="166"/>
      <c r="M177" s="170"/>
      <c r="T177" s="171"/>
      <c r="AT177" s="167" t="s">
        <v>384</v>
      </c>
      <c r="AU177" s="167" t="s">
        <v>85</v>
      </c>
      <c r="AV177" s="14" t="s">
        <v>83</v>
      </c>
      <c r="AW177" s="14" t="s">
        <v>32</v>
      </c>
      <c r="AX177" s="14" t="s">
        <v>76</v>
      </c>
      <c r="AY177" s="167" t="s">
        <v>375</v>
      </c>
    </row>
    <row r="178" spans="2:65" s="12" customFormat="1" ht="11.25" x14ac:dyDescent="0.2">
      <c r="B178" s="151"/>
      <c r="D178" s="152" t="s">
        <v>384</v>
      </c>
      <c r="E178" s="153" t="s">
        <v>1</v>
      </c>
      <c r="F178" s="154" t="s">
        <v>4734</v>
      </c>
      <c r="H178" s="155">
        <v>110.56</v>
      </c>
      <c r="I178" s="156"/>
      <c r="L178" s="151"/>
      <c r="M178" s="157"/>
      <c r="T178" s="158"/>
      <c r="AT178" s="153" t="s">
        <v>384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375</v>
      </c>
    </row>
    <row r="179" spans="2:65" s="12" customFormat="1" ht="11.25" x14ac:dyDescent="0.2">
      <c r="B179" s="151"/>
      <c r="D179" s="152" t="s">
        <v>384</v>
      </c>
      <c r="E179" s="153" t="s">
        <v>1</v>
      </c>
      <c r="F179" s="154" t="s">
        <v>4735</v>
      </c>
      <c r="H179" s="155">
        <v>21.015000000000001</v>
      </c>
      <c r="I179" s="156"/>
      <c r="L179" s="151"/>
      <c r="M179" s="157"/>
      <c r="T179" s="158"/>
      <c r="AT179" s="153" t="s">
        <v>384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375</v>
      </c>
    </row>
    <row r="180" spans="2:65" s="12" customFormat="1" ht="11.25" x14ac:dyDescent="0.2">
      <c r="B180" s="151"/>
      <c r="D180" s="152" t="s">
        <v>384</v>
      </c>
      <c r="E180" s="153" t="s">
        <v>1</v>
      </c>
      <c r="F180" s="154" t="s">
        <v>4736</v>
      </c>
      <c r="H180" s="155">
        <v>8.24</v>
      </c>
      <c r="I180" s="156"/>
      <c r="L180" s="151"/>
      <c r="M180" s="157"/>
      <c r="T180" s="158"/>
      <c r="AT180" s="153" t="s">
        <v>384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375</v>
      </c>
    </row>
    <row r="181" spans="2:65" s="12" customFormat="1" ht="11.25" x14ac:dyDescent="0.2">
      <c r="B181" s="151"/>
      <c r="D181" s="152" t="s">
        <v>384</v>
      </c>
      <c r="E181" s="153" t="s">
        <v>1</v>
      </c>
      <c r="F181" s="154" t="s">
        <v>4737</v>
      </c>
      <c r="H181" s="155">
        <v>12</v>
      </c>
      <c r="I181" s="156"/>
      <c r="L181" s="151"/>
      <c r="M181" s="157"/>
      <c r="T181" s="158"/>
      <c r="AT181" s="153" t="s">
        <v>384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375</v>
      </c>
    </row>
    <row r="182" spans="2:65" s="14" customFormat="1" ht="11.25" x14ac:dyDescent="0.2">
      <c r="B182" s="166"/>
      <c r="D182" s="152" t="s">
        <v>384</v>
      </c>
      <c r="E182" s="167" t="s">
        <v>1</v>
      </c>
      <c r="F182" s="168" t="s">
        <v>522</v>
      </c>
      <c r="H182" s="167" t="s">
        <v>1</v>
      </c>
      <c r="I182" s="169"/>
      <c r="L182" s="166"/>
      <c r="M182" s="170"/>
      <c r="T182" s="171"/>
      <c r="AT182" s="167" t="s">
        <v>384</v>
      </c>
      <c r="AU182" s="167" t="s">
        <v>85</v>
      </c>
      <c r="AV182" s="14" t="s">
        <v>83</v>
      </c>
      <c r="AW182" s="14" t="s">
        <v>32</v>
      </c>
      <c r="AX182" s="14" t="s">
        <v>76</v>
      </c>
      <c r="AY182" s="167" t="s">
        <v>375</v>
      </c>
    </row>
    <row r="183" spans="2:65" s="12" customFormat="1" ht="11.25" x14ac:dyDescent="0.2">
      <c r="B183" s="151"/>
      <c r="D183" s="152" t="s">
        <v>384</v>
      </c>
      <c r="E183" s="153" t="s">
        <v>1</v>
      </c>
      <c r="F183" s="154" t="s">
        <v>4738</v>
      </c>
      <c r="H183" s="155">
        <v>108</v>
      </c>
      <c r="I183" s="156"/>
      <c r="L183" s="151"/>
      <c r="M183" s="157"/>
      <c r="T183" s="158"/>
      <c r="AT183" s="153" t="s">
        <v>384</v>
      </c>
      <c r="AU183" s="153" t="s">
        <v>85</v>
      </c>
      <c r="AV183" s="12" t="s">
        <v>85</v>
      </c>
      <c r="AW183" s="12" t="s">
        <v>32</v>
      </c>
      <c r="AX183" s="12" t="s">
        <v>76</v>
      </c>
      <c r="AY183" s="153" t="s">
        <v>375</v>
      </c>
    </row>
    <row r="184" spans="2:65" s="12" customFormat="1" ht="11.25" x14ac:dyDescent="0.2">
      <c r="B184" s="151"/>
      <c r="D184" s="152" t="s">
        <v>384</v>
      </c>
      <c r="E184" s="153" t="s">
        <v>1</v>
      </c>
      <c r="F184" s="154" t="s">
        <v>4739</v>
      </c>
      <c r="H184" s="155">
        <v>26.4</v>
      </c>
      <c r="I184" s="156"/>
      <c r="L184" s="151"/>
      <c r="M184" s="157"/>
      <c r="T184" s="158"/>
      <c r="AT184" s="153" t="s">
        <v>384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375</v>
      </c>
    </row>
    <row r="185" spans="2:65" s="12" customFormat="1" ht="11.25" x14ac:dyDescent="0.2">
      <c r="B185" s="151"/>
      <c r="D185" s="152" t="s">
        <v>384</v>
      </c>
      <c r="E185" s="153" t="s">
        <v>1</v>
      </c>
      <c r="F185" s="154" t="s">
        <v>4740</v>
      </c>
      <c r="H185" s="155">
        <v>10.56</v>
      </c>
      <c r="I185" s="156"/>
      <c r="L185" s="151"/>
      <c r="M185" s="157"/>
      <c r="T185" s="158"/>
      <c r="AT185" s="153" t="s">
        <v>384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375</v>
      </c>
    </row>
    <row r="186" spans="2:65" s="14" customFormat="1" ht="11.25" x14ac:dyDescent="0.2">
      <c r="B186" s="166"/>
      <c r="D186" s="152" t="s">
        <v>384</v>
      </c>
      <c r="E186" s="167" t="s">
        <v>1</v>
      </c>
      <c r="F186" s="168" t="s">
        <v>4741</v>
      </c>
      <c r="H186" s="167" t="s">
        <v>1</v>
      </c>
      <c r="I186" s="169"/>
      <c r="L186" s="166"/>
      <c r="M186" s="170"/>
      <c r="T186" s="171"/>
      <c r="AT186" s="167" t="s">
        <v>384</v>
      </c>
      <c r="AU186" s="167" t="s">
        <v>85</v>
      </c>
      <c r="AV186" s="14" t="s">
        <v>83</v>
      </c>
      <c r="AW186" s="14" t="s">
        <v>32</v>
      </c>
      <c r="AX186" s="14" t="s">
        <v>76</v>
      </c>
      <c r="AY186" s="167" t="s">
        <v>375</v>
      </c>
    </row>
    <row r="187" spans="2:65" s="12" customFormat="1" ht="11.25" x14ac:dyDescent="0.2">
      <c r="B187" s="151"/>
      <c r="D187" s="152" t="s">
        <v>384</v>
      </c>
      <c r="E187" s="153" t="s">
        <v>1</v>
      </c>
      <c r="F187" s="154" t="s">
        <v>4742</v>
      </c>
      <c r="H187" s="155">
        <v>74</v>
      </c>
      <c r="I187" s="156"/>
      <c r="L187" s="151"/>
      <c r="M187" s="157"/>
      <c r="T187" s="158"/>
      <c r="AT187" s="153" t="s">
        <v>384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375</v>
      </c>
    </row>
    <row r="188" spans="2:65" s="13" customFormat="1" ht="11.25" x14ac:dyDescent="0.2">
      <c r="B188" s="159"/>
      <c r="D188" s="152" t="s">
        <v>384</v>
      </c>
      <c r="E188" s="160" t="s">
        <v>4374</v>
      </c>
      <c r="F188" s="161" t="s">
        <v>387</v>
      </c>
      <c r="H188" s="162">
        <v>370.77499999999998</v>
      </c>
      <c r="I188" s="163"/>
      <c r="L188" s="159"/>
      <c r="M188" s="164"/>
      <c r="T188" s="165"/>
      <c r="AT188" s="160" t="s">
        <v>384</v>
      </c>
      <c r="AU188" s="160" t="s">
        <v>85</v>
      </c>
      <c r="AV188" s="13" t="s">
        <v>382</v>
      </c>
      <c r="AW188" s="13" t="s">
        <v>32</v>
      </c>
      <c r="AX188" s="13" t="s">
        <v>76</v>
      </c>
      <c r="AY188" s="160" t="s">
        <v>375</v>
      </c>
    </row>
    <row r="189" spans="2:65" s="12" customFormat="1" ht="11.25" x14ac:dyDescent="0.2">
      <c r="B189" s="151"/>
      <c r="D189" s="152" t="s">
        <v>384</v>
      </c>
      <c r="E189" s="153" t="s">
        <v>1</v>
      </c>
      <c r="F189" s="154" t="s">
        <v>6883</v>
      </c>
      <c r="H189" s="155">
        <v>22.617000000000001</v>
      </c>
      <c r="I189" s="156"/>
      <c r="L189" s="151"/>
      <c r="M189" s="157"/>
      <c r="T189" s="158"/>
      <c r="AT189" s="153" t="s">
        <v>384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375</v>
      </c>
    </row>
    <row r="190" spans="2:65" s="1" customFormat="1" ht="16.5" customHeight="1" x14ac:dyDescent="0.2">
      <c r="B190" s="32"/>
      <c r="C190" s="179" t="s">
        <v>382</v>
      </c>
      <c r="D190" s="179" t="s">
        <v>657</v>
      </c>
      <c r="E190" s="180" t="s">
        <v>4744</v>
      </c>
      <c r="F190" s="181" t="s">
        <v>4745</v>
      </c>
      <c r="G190" s="182" t="s">
        <v>380</v>
      </c>
      <c r="H190" s="183">
        <v>5.1029999999999998</v>
      </c>
      <c r="I190" s="184"/>
      <c r="J190" s="185">
        <f>ROUND(I190*H190,2)</f>
        <v>0</v>
      </c>
      <c r="K190" s="181" t="s">
        <v>381</v>
      </c>
      <c r="L190" s="186"/>
      <c r="M190" s="187" t="s">
        <v>1</v>
      </c>
      <c r="N190" s="188" t="s">
        <v>41</v>
      </c>
      <c r="P190" s="147">
        <f>O190*H190</f>
        <v>0</v>
      </c>
      <c r="Q190" s="147">
        <v>9.2000000000000003E-4</v>
      </c>
      <c r="R190" s="147">
        <f>Q190*H190</f>
        <v>4.6947600000000001E-3</v>
      </c>
      <c r="S190" s="147">
        <v>0</v>
      </c>
      <c r="T190" s="148">
        <f>S190*H190</f>
        <v>0</v>
      </c>
      <c r="AR190" s="149" t="s">
        <v>424</v>
      </c>
      <c r="AT190" s="149" t="s">
        <v>657</v>
      </c>
      <c r="AU190" s="149" t="s">
        <v>85</v>
      </c>
      <c r="AY190" s="17" t="s">
        <v>375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382</v>
      </c>
      <c r="BM190" s="149" t="s">
        <v>4635</v>
      </c>
    </row>
    <row r="191" spans="2:65" s="14" customFormat="1" ht="11.25" x14ac:dyDescent="0.2">
      <c r="B191" s="166"/>
      <c r="D191" s="152" t="s">
        <v>384</v>
      </c>
      <c r="E191" s="167" t="s">
        <v>1</v>
      </c>
      <c r="F191" s="168" t="s">
        <v>4747</v>
      </c>
      <c r="H191" s="167" t="s">
        <v>1</v>
      </c>
      <c r="I191" s="169"/>
      <c r="L191" s="166"/>
      <c r="M191" s="170"/>
      <c r="T191" s="171"/>
      <c r="AT191" s="167" t="s">
        <v>384</v>
      </c>
      <c r="AU191" s="167" t="s">
        <v>85</v>
      </c>
      <c r="AV191" s="14" t="s">
        <v>83</v>
      </c>
      <c r="AW191" s="14" t="s">
        <v>32</v>
      </c>
      <c r="AX191" s="14" t="s">
        <v>76</v>
      </c>
      <c r="AY191" s="167" t="s">
        <v>375</v>
      </c>
    </row>
    <row r="192" spans="2:65" s="14" customFormat="1" ht="11.25" x14ac:dyDescent="0.2">
      <c r="B192" s="166"/>
      <c r="D192" s="152" t="s">
        <v>384</v>
      </c>
      <c r="E192" s="167" t="s">
        <v>1</v>
      </c>
      <c r="F192" s="168" t="s">
        <v>866</v>
      </c>
      <c r="H192" s="167" t="s">
        <v>1</v>
      </c>
      <c r="I192" s="169"/>
      <c r="L192" s="166"/>
      <c r="M192" s="170"/>
      <c r="T192" s="171"/>
      <c r="AT192" s="167" t="s">
        <v>384</v>
      </c>
      <c r="AU192" s="167" t="s">
        <v>85</v>
      </c>
      <c r="AV192" s="14" t="s">
        <v>83</v>
      </c>
      <c r="AW192" s="14" t="s">
        <v>32</v>
      </c>
      <c r="AX192" s="14" t="s">
        <v>76</v>
      </c>
      <c r="AY192" s="167" t="s">
        <v>375</v>
      </c>
    </row>
    <row r="193" spans="2:65" s="12" customFormat="1" ht="11.25" x14ac:dyDescent="0.2">
      <c r="B193" s="151"/>
      <c r="D193" s="152" t="s">
        <v>384</v>
      </c>
      <c r="E193" s="153" t="s">
        <v>1</v>
      </c>
      <c r="F193" s="154" t="s">
        <v>4748</v>
      </c>
      <c r="H193" s="155">
        <v>90.16</v>
      </c>
      <c r="I193" s="156"/>
      <c r="L193" s="151"/>
      <c r="M193" s="157"/>
      <c r="T193" s="158"/>
      <c r="AT193" s="153" t="s">
        <v>384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375</v>
      </c>
    </row>
    <row r="194" spans="2:65" s="12" customFormat="1" ht="11.25" x14ac:dyDescent="0.2">
      <c r="B194" s="151"/>
      <c r="D194" s="152" t="s">
        <v>384</v>
      </c>
      <c r="E194" s="153" t="s">
        <v>1</v>
      </c>
      <c r="F194" s="154" t="s">
        <v>4735</v>
      </c>
      <c r="H194" s="155">
        <v>21.015000000000001</v>
      </c>
      <c r="I194" s="156"/>
      <c r="L194" s="151"/>
      <c r="M194" s="157"/>
      <c r="T194" s="158"/>
      <c r="AT194" s="153" t="s">
        <v>384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375</v>
      </c>
    </row>
    <row r="195" spans="2:65" s="12" customFormat="1" ht="11.25" x14ac:dyDescent="0.2">
      <c r="B195" s="151"/>
      <c r="D195" s="152" t="s">
        <v>384</v>
      </c>
      <c r="E195" s="153" t="s">
        <v>1</v>
      </c>
      <c r="F195" s="154" t="s">
        <v>4749</v>
      </c>
      <c r="H195" s="155">
        <v>7.04</v>
      </c>
      <c r="I195" s="156"/>
      <c r="L195" s="151"/>
      <c r="M195" s="157"/>
      <c r="T195" s="158"/>
      <c r="AT195" s="153" t="s">
        <v>384</v>
      </c>
      <c r="AU195" s="153" t="s">
        <v>85</v>
      </c>
      <c r="AV195" s="12" t="s">
        <v>85</v>
      </c>
      <c r="AW195" s="12" t="s">
        <v>32</v>
      </c>
      <c r="AX195" s="12" t="s">
        <v>76</v>
      </c>
      <c r="AY195" s="153" t="s">
        <v>375</v>
      </c>
    </row>
    <row r="196" spans="2:65" s="12" customFormat="1" ht="11.25" x14ac:dyDescent="0.2">
      <c r="B196" s="151"/>
      <c r="D196" s="152" t="s">
        <v>384</v>
      </c>
      <c r="E196" s="153" t="s">
        <v>1</v>
      </c>
      <c r="F196" s="154" t="s">
        <v>4750</v>
      </c>
      <c r="H196" s="155">
        <v>10.199999999999999</v>
      </c>
      <c r="I196" s="156"/>
      <c r="L196" s="151"/>
      <c r="M196" s="157"/>
      <c r="T196" s="158"/>
      <c r="AT196" s="153" t="s">
        <v>384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375</v>
      </c>
    </row>
    <row r="197" spans="2:65" s="14" customFormat="1" ht="11.25" x14ac:dyDescent="0.2">
      <c r="B197" s="166"/>
      <c r="D197" s="152" t="s">
        <v>384</v>
      </c>
      <c r="E197" s="167" t="s">
        <v>1</v>
      </c>
      <c r="F197" s="168" t="s">
        <v>522</v>
      </c>
      <c r="H197" s="167" t="s">
        <v>1</v>
      </c>
      <c r="I197" s="169"/>
      <c r="L197" s="166"/>
      <c r="M197" s="170"/>
      <c r="T197" s="171"/>
      <c r="AT197" s="167" t="s">
        <v>384</v>
      </c>
      <c r="AU197" s="167" t="s">
        <v>85</v>
      </c>
      <c r="AV197" s="14" t="s">
        <v>83</v>
      </c>
      <c r="AW197" s="14" t="s">
        <v>32</v>
      </c>
      <c r="AX197" s="14" t="s">
        <v>76</v>
      </c>
      <c r="AY197" s="167" t="s">
        <v>375</v>
      </c>
    </row>
    <row r="198" spans="2:65" s="12" customFormat="1" ht="11.25" x14ac:dyDescent="0.2">
      <c r="B198" s="151"/>
      <c r="D198" s="152" t="s">
        <v>384</v>
      </c>
      <c r="E198" s="153" t="s">
        <v>1</v>
      </c>
      <c r="F198" s="154" t="s">
        <v>4751</v>
      </c>
      <c r="H198" s="155">
        <v>86.4</v>
      </c>
      <c r="I198" s="156"/>
      <c r="L198" s="151"/>
      <c r="M198" s="157"/>
      <c r="T198" s="158"/>
      <c r="AT198" s="153" t="s">
        <v>384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375</v>
      </c>
    </row>
    <row r="199" spans="2:65" s="12" customFormat="1" ht="11.25" x14ac:dyDescent="0.2">
      <c r="B199" s="151"/>
      <c r="D199" s="152" t="s">
        <v>384</v>
      </c>
      <c r="E199" s="153" t="s">
        <v>1</v>
      </c>
      <c r="F199" s="154" t="s">
        <v>4752</v>
      </c>
      <c r="H199" s="155">
        <v>20.399999999999999</v>
      </c>
      <c r="I199" s="156"/>
      <c r="L199" s="151"/>
      <c r="M199" s="157"/>
      <c r="T199" s="158"/>
      <c r="AT199" s="153" t="s">
        <v>384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375</v>
      </c>
    </row>
    <row r="200" spans="2:65" s="12" customFormat="1" ht="11.25" x14ac:dyDescent="0.2">
      <c r="B200" s="151"/>
      <c r="D200" s="152" t="s">
        <v>384</v>
      </c>
      <c r="E200" s="153" t="s">
        <v>1</v>
      </c>
      <c r="F200" s="154" t="s">
        <v>4753</v>
      </c>
      <c r="H200" s="155">
        <v>8.76</v>
      </c>
      <c r="I200" s="156"/>
      <c r="L200" s="151"/>
      <c r="M200" s="157"/>
      <c r="T200" s="158"/>
      <c r="AT200" s="153" t="s">
        <v>384</v>
      </c>
      <c r="AU200" s="153" t="s">
        <v>85</v>
      </c>
      <c r="AV200" s="12" t="s">
        <v>85</v>
      </c>
      <c r="AW200" s="12" t="s">
        <v>32</v>
      </c>
      <c r="AX200" s="12" t="s">
        <v>76</v>
      </c>
      <c r="AY200" s="153" t="s">
        <v>375</v>
      </c>
    </row>
    <row r="201" spans="2:65" s="14" customFormat="1" ht="11.25" x14ac:dyDescent="0.2">
      <c r="B201" s="166"/>
      <c r="D201" s="152" t="s">
        <v>384</v>
      </c>
      <c r="E201" s="167" t="s">
        <v>1</v>
      </c>
      <c r="F201" s="168" t="s">
        <v>4741</v>
      </c>
      <c r="H201" s="167" t="s">
        <v>1</v>
      </c>
      <c r="I201" s="169"/>
      <c r="L201" s="166"/>
      <c r="M201" s="170"/>
      <c r="T201" s="171"/>
      <c r="AT201" s="167" t="s">
        <v>384</v>
      </c>
      <c r="AU201" s="167" t="s">
        <v>85</v>
      </c>
      <c r="AV201" s="14" t="s">
        <v>83</v>
      </c>
      <c r="AW201" s="14" t="s">
        <v>32</v>
      </c>
      <c r="AX201" s="14" t="s">
        <v>76</v>
      </c>
      <c r="AY201" s="167" t="s">
        <v>375</v>
      </c>
    </row>
    <row r="202" spans="2:65" s="12" customFormat="1" ht="11.25" x14ac:dyDescent="0.2">
      <c r="B202" s="151"/>
      <c r="D202" s="152" t="s">
        <v>384</v>
      </c>
      <c r="E202" s="153" t="s">
        <v>1</v>
      </c>
      <c r="F202" s="154" t="s">
        <v>4754</v>
      </c>
      <c r="H202" s="155">
        <v>60.2</v>
      </c>
      <c r="I202" s="156"/>
      <c r="L202" s="151"/>
      <c r="M202" s="157"/>
      <c r="T202" s="158"/>
      <c r="AT202" s="153" t="s">
        <v>384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375</v>
      </c>
    </row>
    <row r="203" spans="2:65" s="13" customFormat="1" ht="11.25" x14ac:dyDescent="0.2">
      <c r="B203" s="159"/>
      <c r="D203" s="152" t="s">
        <v>384</v>
      </c>
      <c r="E203" s="160" t="s">
        <v>1</v>
      </c>
      <c r="F203" s="161" t="s">
        <v>387</v>
      </c>
      <c r="H203" s="162">
        <v>304.17500000000001</v>
      </c>
      <c r="I203" s="163"/>
      <c r="L203" s="159"/>
      <c r="M203" s="164"/>
      <c r="T203" s="165"/>
      <c r="AT203" s="160" t="s">
        <v>384</v>
      </c>
      <c r="AU203" s="160" t="s">
        <v>85</v>
      </c>
      <c r="AV203" s="13" t="s">
        <v>382</v>
      </c>
      <c r="AW203" s="13" t="s">
        <v>32</v>
      </c>
      <c r="AX203" s="13" t="s">
        <v>76</v>
      </c>
      <c r="AY203" s="160" t="s">
        <v>375</v>
      </c>
    </row>
    <row r="204" spans="2:65" s="12" customFormat="1" ht="11.25" x14ac:dyDescent="0.2">
      <c r="B204" s="151"/>
      <c r="D204" s="152" t="s">
        <v>384</v>
      </c>
      <c r="E204" s="153" t="s">
        <v>1</v>
      </c>
      <c r="F204" s="154" t="s">
        <v>4755</v>
      </c>
      <c r="H204" s="155">
        <v>76.043999999999997</v>
      </c>
      <c r="I204" s="156"/>
      <c r="L204" s="151"/>
      <c r="M204" s="157"/>
      <c r="T204" s="158"/>
      <c r="AT204" s="153" t="s">
        <v>384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375</v>
      </c>
    </row>
    <row r="205" spans="2:65" s="12" customFormat="1" ht="11.25" x14ac:dyDescent="0.2">
      <c r="B205" s="151"/>
      <c r="D205" s="152" t="s">
        <v>384</v>
      </c>
      <c r="E205" s="153" t="s">
        <v>1</v>
      </c>
      <c r="F205" s="154" t="s">
        <v>6884</v>
      </c>
      <c r="H205" s="155">
        <v>4.6390000000000002</v>
      </c>
      <c r="I205" s="156"/>
      <c r="L205" s="151"/>
      <c r="M205" s="157"/>
      <c r="T205" s="158"/>
      <c r="AT205" s="153" t="s">
        <v>384</v>
      </c>
      <c r="AU205" s="153" t="s">
        <v>85</v>
      </c>
      <c r="AV205" s="12" t="s">
        <v>85</v>
      </c>
      <c r="AW205" s="12" t="s">
        <v>32</v>
      </c>
      <c r="AX205" s="12" t="s">
        <v>83</v>
      </c>
      <c r="AY205" s="153" t="s">
        <v>375</v>
      </c>
    </row>
    <row r="206" spans="2:65" s="12" customFormat="1" ht="11.25" x14ac:dyDescent="0.2">
      <c r="B206" s="151"/>
      <c r="D206" s="152" t="s">
        <v>384</v>
      </c>
      <c r="F206" s="154" t="s">
        <v>6885</v>
      </c>
      <c r="H206" s="155">
        <v>5.1029999999999998</v>
      </c>
      <c r="I206" s="156"/>
      <c r="L206" s="151"/>
      <c r="M206" s="157"/>
      <c r="T206" s="158"/>
      <c r="AT206" s="153" t="s">
        <v>384</v>
      </c>
      <c r="AU206" s="153" t="s">
        <v>85</v>
      </c>
      <c r="AV206" s="12" t="s">
        <v>85</v>
      </c>
      <c r="AW206" s="12" t="s">
        <v>4</v>
      </c>
      <c r="AX206" s="12" t="s">
        <v>83</v>
      </c>
      <c r="AY206" s="153" t="s">
        <v>375</v>
      </c>
    </row>
    <row r="207" spans="2:65" s="1" customFormat="1" ht="24.2" customHeight="1" x14ac:dyDescent="0.2">
      <c r="B207" s="32"/>
      <c r="C207" s="179" t="s">
        <v>404</v>
      </c>
      <c r="D207" s="179" t="s">
        <v>657</v>
      </c>
      <c r="E207" s="180" t="s">
        <v>4758</v>
      </c>
      <c r="F207" s="181" t="s">
        <v>4759</v>
      </c>
      <c r="G207" s="182" t="s">
        <v>380</v>
      </c>
      <c r="H207" s="183">
        <v>1.1879999999999999</v>
      </c>
      <c r="I207" s="184"/>
      <c r="J207" s="185">
        <f>ROUND(I207*H207,2)</f>
        <v>0</v>
      </c>
      <c r="K207" s="181" t="s">
        <v>381</v>
      </c>
      <c r="L207" s="186"/>
      <c r="M207" s="187" t="s">
        <v>1</v>
      </c>
      <c r="N207" s="188" t="s">
        <v>41</v>
      </c>
      <c r="P207" s="147">
        <f>O207*H207</f>
        <v>0</v>
      </c>
      <c r="Q207" s="147">
        <v>1.1999999999999999E-3</v>
      </c>
      <c r="R207" s="147">
        <f>Q207*H207</f>
        <v>1.4255999999999997E-3</v>
      </c>
      <c r="S207" s="147">
        <v>0</v>
      </c>
      <c r="T207" s="148">
        <f>S207*H207</f>
        <v>0</v>
      </c>
      <c r="AR207" s="149" t="s">
        <v>424</v>
      </c>
      <c r="AT207" s="149" t="s">
        <v>657</v>
      </c>
      <c r="AU207" s="149" t="s">
        <v>85</v>
      </c>
      <c r="AY207" s="17" t="s">
        <v>375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382</v>
      </c>
      <c r="BM207" s="149" t="s">
        <v>6886</v>
      </c>
    </row>
    <row r="208" spans="2:65" s="14" customFormat="1" ht="11.25" x14ac:dyDescent="0.2">
      <c r="B208" s="166"/>
      <c r="D208" s="152" t="s">
        <v>384</v>
      </c>
      <c r="E208" s="167" t="s">
        <v>1</v>
      </c>
      <c r="F208" s="168" t="s">
        <v>4733</v>
      </c>
      <c r="H208" s="167" t="s">
        <v>1</v>
      </c>
      <c r="I208" s="169"/>
      <c r="L208" s="166"/>
      <c r="M208" s="170"/>
      <c r="T208" s="171"/>
      <c r="AT208" s="167" t="s">
        <v>384</v>
      </c>
      <c r="AU208" s="167" t="s">
        <v>85</v>
      </c>
      <c r="AV208" s="14" t="s">
        <v>83</v>
      </c>
      <c r="AW208" s="14" t="s">
        <v>32</v>
      </c>
      <c r="AX208" s="14" t="s">
        <v>76</v>
      </c>
      <c r="AY208" s="167" t="s">
        <v>375</v>
      </c>
    </row>
    <row r="209" spans="2:65" s="14" customFormat="1" ht="11.25" x14ac:dyDescent="0.2">
      <c r="B209" s="166"/>
      <c r="D209" s="152" t="s">
        <v>384</v>
      </c>
      <c r="E209" s="167" t="s">
        <v>1</v>
      </c>
      <c r="F209" s="168" t="s">
        <v>866</v>
      </c>
      <c r="H209" s="167" t="s">
        <v>1</v>
      </c>
      <c r="I209" s="169"/>
      <c r="L209" s="166"/>
      <c r="M209" s="170"/>
      <c r="T209" s="171"/>
      <c r="AT209" s="167" t="s">
        <v>384</v>
      </c>
      <c r="AU209" s="167" t="s">
        <v>85</v>
      </c>
      <c r="AV209" s="14" t="s">
        <v>83</v>
      </c>
      <c r="AW209" s="14" t="s">
        <v>32</v>
      </c>
      <c r="AX209" s="14" t="s">
        <v>76</v>
      </c>
      <c r="AY209" s="167" t="s">
        <v>375</v>
      </c>
    </row>
    <row r="210" spans="2:65" s="12" customFormat="1" ht="11.25" x14ac:dyDescent="0.2">
      <c r="B210" s="151"/>
      <c r="D210" s="152" t="s">
        <v>384</v>
      </c>
      <c r="E210" s="153" t="s">
        <v>1</v>
      </c>
      <c r="F210" s="154" t="s">
        <v>4761</v>
      </c>
      <c r="H210" s="155">
        <v>20.399999999999999</v>
      </c>
      <c r="I210" s="156"/>
      <c r="L210" s="151"/>
      <c r="M210" s="157"/>
      <c r="T210" s="158"/>
      <c r="AT210" s="153" t="s">
        <v>384</v>
      </c>
      <c r="AU210" s="153" t="s">
        <v>85</v>
      </c>
      <c r="AV210" s="12" t="s">
        <v>85</v>
      </c>
      <c r="AW210" s="12" t="s">
        <v>32</v>
      </c>
      <c r="AX210" s="12" t="s">
        <v>76</v>
      </c>
      <c r="AY210" s="153" t="s">
        <v>375</v>
      </c>
    </row>
    <row r="211" spans="2:65" s="12" customFormat="1" ht="11.25" x14ac:dyDescent="0.2">
      <c r="B211" s="151"/>
      <c r="D211" s="152" t="s">
        <v>384</v>
      </c>
      <c r="E211" s="153" t="s">
        <v>1</v>
      </c>
      <c r="F211" s="154" t="s">
        <v>4762</v>
      </c>
      <c r="H211" s="155">
        <v>1.2</v>
      </c>
      <c r="I211" s="156"/>
      <c r="L211" s="151"/>
      <c r="M211" s="157"/>
      <c r="T211" s="158"/>
      <c r="AT211" s="153" t="s">
        <v>384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375</v>
      </c>
    </row>
    <row r="212" spans="2:65" s="12" customFormat="1" ht="11.25" x14ac:dyDescent="0.2">
      <c r="B212" s="151"/>
      <c r="D212" s="152" t="s">
        <v>384</v>
      </c>
      <c r="E212" s="153" t="s">
        <v>1</v>
      </c>
      <c r="F212" s="154" t="s">
        <v>4763</v>
      </c>
      <c r="H212" s="155">
        <v>1.8</v>
      </c>
      <c r="I212" s="156"/>
      <c r="L212" s="151"/>
      <c r="M212" s="157"/>
      <c r="T212" s="158"/>
      <c r="AT212" s="153" t="s">
        <v>384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375</v>
      </c>
    </row>
    <row r="213" spans="2:65" s="14" customFormat="1" ht="11.25" x14ac:dyDescent="0.2">
      <c r="B213" s="166"/>
      <c r="D213" s="152" t="s">
        <v>384</v>
      </c>
      <c r="E213" s="167" t="s">
        <v>1</v>
      </c>
      <c r="F213" s="168" t="s">
        <v>522</v>
      </c>
      <c r="H213" s="167" t="s">
        <v>1</v>
      </c>
      <c r="I213" s="169"/>
      <c r="L213" s="166"/>
      <c r="M213" s="170"/>
      <c r="T213" s="171"/>
      <c r="AT213" s="167" t="s">
        <v>384</v>
      </c>
      <c r="AU213" s="167" t="s">
        <v>85</v>
      </c>
      <c r="AV213" s="14" t="s">
        <v>83</v>
      </c>
      <c r="AW213" s="14" t="s">
        <v>32</v>
      </c>
      <c r="AX213" s="14" t="s">
        <v>76</v>
      </c>
      <c r="AY213" s="167" t="s">
        <v>375</v>
      </c>
    </row>
    <row r="214" spans="2:65" s="12" customFormat="1" ht="11.25" x14ac:dyDescent="0.2">
      <c r="B214" s="151"/>
      <c r="D214" s="152" t="s">
        <v>384</v>
      </c>
      <c r="E214" s="153" t="s">
        <v>1</v>
      </c>
      <c r="F214" s="154" t="s">
        <v>4764</v>
      </c>
      <c r="H214" s="155">
        <v>21.6</v>
      </c>
      <c r="I214" s="156"/>
      <c r="L214" s="151"/>
      <c r="M214" s="157"/>
      <c r="T214" s="158"/>
      <c r="AT214" s="153" t="s">
        <v>384</v>
      </c>
      <c r="AU214" s="153" t="s">
        <v>85</v>
      </c>
      <c r="AV214" s="12" t="s">
        <v>85</v>
      </c>
      <c r="AW214" s="12" t="s">
        <v>32</v>
      </c>
      <c r="AX214" s="12" t="s">
        <v>76</v>
      </c>
      <c r="AY214" s="153" t="s">
        <v>375</v>
      </c>
    </row>
    <row r="215" spans="2:65" s="12" customFormat="1" ht="11.25" x14ac:dyDescent="0.2">
      <c r="B215" s="151"/>
      <c r="D215" s="152" t="s">
        <v>384</v>
      </c>
      <c r="E215" s="153" t="s">
        <v>1</v>
      </c>
      <c r="F215" s="154" t="s">
        <v>4765</v>
      </c>
      <c r="H215" s="155">
        <v>10.199999999999999</v>
      </c>
      <c r="I215" s="156"/>
      <c r="L215" s="151"/>
      <c r="M215" s="157"/>
      <c r="T215" s="158"/>
      <c r="AT215" s="153" t="s">
        <v>384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375</v>
      </c>
    </row>
    <row r="216" spans="2:65" s="12" customFormat="1" ht="11.25" x14ac:dyDescent="0.2">
      <c r="B216" s="151"/>
      <c r="D216" s="152" t="s">
        <v>384</v>
      </c>
      <c r="E216" s="153" t="s">
        <v>1</v>
      </c>
      <c r="F216" s="154" t="s">
        <v>4766</v>
      </c>
      <c r="H216" s="155">
        <v>1.8</v>
      </c>
      <c r="I216" s="156"/>
      <c r="L216" s="151"/>
      <c r="M216" s="157"/>
      <c r="T216" s="158"/>
      <c r="AT216" s="153" t="s">
        <v>384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375</v>
      </c>
    </row>
    <row r="217" spans="2:65" s="14" customFormat="1" ht="11.25" x14ac:dyDescent="0.2">
      <c r="B217" s="166"/>
      <c r="D217" s="152" t="s">
        <v>384</v>
      </c>
      <c r="E217" s="167" t="s">
        <v>1</v>
      </c>
      <c r="F217" s="168" t="s">
        <v>4741</v>
      </c>
      <c r="H217" s="167" t="s">
        <v>1</v>
      </c>
      <c r="I217" s="169"/>
      <c r="L217" s="166"/>
      <c r="M217" s="170"/>
      <c r="T217" s="171"/>
      <c r="AT217" s="167" t="s">
        <v>384</v>
      </c>
      <c r="AU217" s="167" t="s">
        <v>85</v>
      </c>
      <c r="AV217" s="14" t="s">
        <v>83</v>
      </c>
      <c r="AW217" s="14" t="s">
        <v>32</v>
      </c>
      <c r="AX217" s="14" t="s">
        <v>76</v>
      </c>
      <c r="AY217" s="167" t="s">
        <v>375</v>
      </c>
    </row>
    <row r="218" spans="2:65" s="12" customFormat="1" ht="11.25" x14ac:dyDescent="0.2">
      <c r="B218" s="151"/>
      <c r="D218" s="152" t="s">
        <v>384</v>
      </c>
      <c r="E218" s="153" t="s">
        <v>1</v>
      </c>
      <c r="F218" s="154" t="s">
        <v>4767</v>
      </c>
      <c r="H218" s="155">
        <v>13.8</v>
      </c>
      <c r="I218" s="156"/>
      <c r="L218" s="151"/>
      <c r="M218" s="157"/>
      <c r="T218" s="158"/>
      <c r="AT218" s="153" t="s">
        <v>384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375</v>
      </c>
    </row>
    <row r="219" spans="2:65" s="13" customFormat="1" ht="11.25" x14ac:dyDescent="0.2">
      <c r="B219" s="159"/>
      <c r="D219" s="152" t="s">
        <v>384</v>
      </c>
      <c r="E219" s="160" t="s">
        <v>1</v>
      </c>
      <c r="F219" s="161" t="s">
        <v>387</v>
      </c>
      <c r="H219" s="162">
        <v>70.8</v>
      </c>
      <c r="I219" s="163"/>
      <c r="L219" s="159"/>
      <c r="M219" s="164"/>
      <c r="T219" s="165"/>
      <c r="AT219" s="160" t="s">
        <v>384</v>
      </c>
      <c r="AU219" s="160" t="s">
        <v>85</v>
      </c>
      <c r="AV219" s="13" t="s">
        <v>382</v>
      </c>
      <c r="AW219" s="13" t="s">
        <v>32</v>
      </c>
      <c r="AX219" s="13" t="s">
        <v>76</v>
      </c>
      <c r="AY219" s="160" t="s">
        <v>375</v>
      </c>
    </row>
    <row r="220" spans="2:65" s="12" customFormat="1" ht="11.25" x14ac:dyDescent="0.2">
      <c r="B220" s="151"/>
      <c r="D220" s="152" t="s">
        <v>384</v>
      </c>
      <c r="E220" s="153" t="s">
        <v>1</v>
      </c>
      <c r="F220" s="154" t="s">
        <v>4768</v>
      </c>
      <c r="H220" s="155">
        <v>17.7</v>
      </c>
      <c r="I220" s="156"/>
      <c r="L220" s="151"/>
      <c r="M220" s="157"/>
      <c r="T220" s="158"/>
      <c r="AT220" s="153" t="s">
        <v>384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375</v>
      </c>
    </row>
    <row r="221" spans="2:65" s="12" customFormat="1" ht="11.25" x14ac:dyDescent="0.2">
      <c r="B221" s="151"/>
      <c r="D221" s="152" t="s">
        <v>384</v>
      </c>
      <c r="E221" s="153" t="s">
        <v>1</v>
      </c>
      <c r="F221" s="154" t="s">
        <v>6887</v>
      </c>
      <c r="H221" s="155">
        <v>1.08</v>
      </c>
      <c r="I221" s="156"/>
      <c r="L221" s="151"/>
      <c r="M221" s="157"/>
      <c r="T221" s="158"/>
      <c r="AT221" s="153" t="s">
        <v>384</v>
      </c>
      <c r="AU221" s="153" t="s">
        <v>85</v>
      </c>
      <c r="AV221" s="12" t="s">
        <v>85</v>
      </c>
      <c r="AW221" s="12" t="s">
        <v>32</v>
      </c>
      <c r="AX221" s="12" t="s">
        <v>83</v>
      </c>
      <c r="AY221" s="153" t="s">
        <v>375</v>
      </c>
    </row>
    <row r="222" spans="2:65" s="12" customFormat="1" ht="11.25" x14ac:dyDescent="0.2">
      <c r="B222" s="151"/>
      <c r="D222" s="152" t="s">
        <v>384</v>
      </c>
      <c r="F222" s="154" t="s">
        <v>6888</v>
      </c>
      <c r="H222" s="155">
        <v>1.1879999999999999</v>
      </c>
      <c r="I222" s="156"/>
      <c r="L222" s="151"/>
      <c r="M222" s="157"/>
      <c r="T222" s="158"/>
      <c r="AT222" s="153" t="s">
        <v>384</v>
      </c>
      <c r="AU222" s="153" t="s">
        <v>85</v>
      </c>
      <c r="AV222" s="12" t="s">
        <v>85</v>
      </c>
      <c r="AW222" s="12" t="s">
        <v>4</v>
      </c>
      <c r="AX222" s="12" t="s">
        <v>83</v>
      </c>
      <c r="AY222" s="153" t="s">
        <v>375</v>
      </c>
    </row>
    <row r="223" spans="2:65" s="1" customFormat="1" ht="24.2" customHeight="1" x14ac:dyDescent="0.2">
      <c r="B223" s="32"/>
      <c r="C223" s="138" t="s">
        <v>413</v>
      </c>
      <c r="D223" s="138" t="s">
        <v>377</v>
      </c>
      <c r="E223" s="139" t="s">
        <v>4803</v>
      </c>
      <c r="F223" s="140" t="s">
        <v>4804</v>
      </c>
      <c r="G223" s="141" t="s">
        <v>380</v>
      </c>
      <c r="H223" s="142">
        <v>47.148000000000003</v>
      </c>
      <c r="I223" s="143"/>
      <c r="J223" s="144">
        <f>ROUND(I223*H223,2)</f>
        <v>0</v>
      </c>
      <c r="K223" s="140" t="s">
        <v>381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1.146E-2</v>
      </c>
      <c r="R223" s="147">
        <f>Q223*H223</f>
        <v>0.54031607999999998</v>
      </c>
      <c r="S223" s="147">
        <v>0</v>
      </c>
      <c r="T223" s="148">
        <f>S223*H223</f>
        <v>0</v>
      </c>
      <c r="AR223" s="149" t="s">
        <v>382</v>
      </c>
      <c r="AT223" s="149" t="s">
        <v>377</v>
      </c>
      <c r="AU223" s="149" t="s">
        <v>85</v>
      </c>
      <c r="AY223" s="17" t="s">
        <v>375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382</v>
      </c>
      <c r="BM223" s="149" t="s">
        <v>6889</v>
      </c>
    </row>
    <row r="224" spans="2:65" s="12" customFormat="1" ht="11.25" x14ac:dyDescent="0.2">
      <c r="B224" s="151"/>
      <c r="D224" s="152" t="s">
        <v>384</v>
      </c>
      <c r="E224" s="153" t="s">
        <v>1</v>
      </c>
      <c r="F224" s="154" t="s">
        <v>4806</v>
      </c>
      <c r="H224" s="155">
        <v>733.58699999999999</v>
      </c>
      <c r="I224" s="156"/>
      <c r="L224" s="151"/>
      <c r="M224" s="157"/>
      <c r="T224" s="158"/>
      <c r="AT224" s="153" t="s">
        <v>384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375</v>
      </c>
    </row>
    <row r="225" spans="2:65" s="12" customFormat="1" ht="11.25" x14ac:dyDescent="0.2">
      <c r="B225" s="151"/>
      <c r="D225" s="152" t="s">
        <v>384</v>
      </c>
      <c r="E225" s="153" t="s">
        <v>1</v>
      </c>
      <c r="F225" s="154" t="s">
        <v>4807</v>
      </c>
      <c r="H225" s="155">
        <v>39.323999999999998</v>
      </c>
      <c r="I225" s="156"/>
      <c r="L225" s="151"/>
      <c r="M225" s="157"/>
      <c r="T225" s="158"/>
      <c r="AT225" s="153" t="s">
        <v>384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375</v>
      </c>
    </row>
    <row r="226" spans="2:65" s="13" customFormat="1" ht="11.25" x14ac:dyDescent="0.2">
      <c r="B226" s="159"/>
      <c r="D226" s="152" t="s">
        <v>384</v>
      </c>
      <c r="E226" s="160" t="s">
        <v>1</v>
      </c>
      <c r="F226" s="161" t="s">
        <v>387</v>
      </c>
      <c r="H226" s="162">
        <v>772.91099999999994</v>
      </c>
      <c r="I226" s="163"/>
      <c r="L226" s="159"/>
      <c r="M226" s="164"/>
      <c r="T226" s="165"/>
      <c r="AT226" s="160" t="s">
        <v>384</v>
      </c>
      <c r="AU226" s="160" t="s">
        <v>85</v>
      </c>
      <c r="AV226" s="13" t="s">
        <v>382</v>
      </c>
      <c r="AW226" s="13" t="s">
        <v>32</v>
      </c>
      <c r="AX226" s="13" t="s">
        <v>76</v>
      </c>
      <c r="AY226" s="160" t="s">
        <v>375</v>
      </c>
    </row>
    <row r="227" spans="2:65" s="12" customFormat="1" ht="11.25" x14ac:dyDescent="0.2">
      <c r="B227" s="151"/>
      <c r="D227" s="152" t="s">
        <v>384</v>
      </c>
      <c r="E227" s="153" t="s">
        <v>1</v>
      </c>
      <c r="F227" s="154" t="s">
        <v>6890</v>
      </c>
      <c r="H227" s="155">
        <v>47.148000000000003</v>
      </c>
      <c r="I227" s="156"/>
      <c r="L227" s="151"/>
      <c r="M227" s="157"/>
      <c r="T227" s="158"/>
      <c r="AT227" s="153" t="s">
        <v>384</v>
      </c>
      <c r="AU227" s="153" t="s">
        <v>85</v>
      </c>
      <c r="AV227" s="12" t="s">
        <v>85</v>
      </c>
      <c r="AW227" s="12" t="s">
        <v>32</v>
      </c>
      <c r="AX227" s="12" t="s">
        <v>83</v>
      </c>
      <c r="AY227" s="153" t="s">
        <v>375</v>
      </c>
    </row>
    <row r="228" spans="2:65" s="1" customFormat="1" ht="24.2" customHeight="1" x14ac:dyDescent="0.2">
      <c r="B228" s="32"/>
      <c r="C228" s="138" t="s">
        <v>418</v>
      </c>
      <c r="D228" s="138" t="s">
        <v>377</v>
      </c>
      <c r="E228" s="139" t="s">
        <v>993</v>
      </c>
      <c r="F228" s="140" t="s">
        <v>994</v>
      </c>
      <c r="G228" s="141" t="s">
        <v>380</v>
      </c>
      <c r="H228" s="142">
        <v>45.319000000000003</v>
      </c>
      <c r="I228" s="143"/>
      <c r="J228" s="144">
        <f>ROUND(I228*H228,2)</f>
        <v>0</v>
      </c>
      <c r="K228" s="140" t="s">
        <v>381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3.3E-3</v>
      </c>
      <c r="R228" s="147">
        <f>Q228*H228</f>
        <v>0.14955270000000001</v>
      </c>
      <c r="S228" s="147">
        <v>0</v>
      </c>
      <c r="T228" s="148">
        <f>S228*H228</f>
        <v>0</v>
      </c>
      <c r="AR228" s="149" t="s">
        <v>382</v>
      </c>
      <c r="AT228" s="149" t="s">
        <v>377</v>
      </c>
      <c r="AU228" s="149" t="s">
        <v>85</v>
      </c>
      <c r="AY228" s="17" t="s">
        <v>375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382</v>
      </c>
      <c r="BM228" s="149" t="s">
        <v>6891</v>
      </c>
    </row>
    <row r="229" spans="2:65" s="12" customFormat="1" ht="11.25" x14ac:dyDescent="0.2">
      <c r="B229" s="151"/>
      <c r="D229" s="152" t="s">
        <v>384</v>
      </c>
      <c r="E229" s="153" t="s">
        <v>1</v>
      </c>
      <c r="F229" s="154" t="s">
        <v>217</v>
      </c>
      <c r="H229" s="155">
        <v>733.58699999999999</v>
      </c>
      <c r="I229" s="156"/>
      <c r="L229" s="151"/>
      <c r="M229" s="157"/>
      <c r="T229" s="158"/>
      <c r="AT229" s="153" t="s">
        <v>384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375</v>
      </c>
    </row>
    <row r="230" spans="2:65" s="12" customFormat="1" ht="11.25" x14ac:dyDescent="0.2">
      <c r="B230" s="151"/>
      <c r="D230" s="152" t="s">
        <v>384</v>
      </c>
      <c r="E230" s="153" t="s">
        <v>1</v>
      </c>
      <c r="F230" s="154" t="s">
        <v>4810</v>
      </c>
      <c r="H230" s="155">
        <v>6.6559999999999997</v>
      </c>
      <c r="I230" s="156"/>
      <c r="L230" s="151"/>
      <c r="M230" s="157"/>
      <c r="T230" s="158"/>
      <c r="AT230" s="153" t="s">
        <v>384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375</v>
      </c>
    </row>
    <row r="231" spans="2:65" s="12" customFormat="1" ht="11.25" x14ac:dyDescent="0.2">
      <c r="B231" s="151"/>
      <c r="D231" s="152" t="s">
        <v>384</v>
      </c>
      <c r="E231" s="153" t="s">
        <v>1</v>
      </c>
      <c r="F231" s="154" t="s">
        <v>996</v>
      </c>
      <c r="H231" s="155">
        <v>106.694</v>
      </c>
      <c r="I231" s="156"/>
      <c r="L231" s="151"/>
      <c r="M231" s="157"/>
      <c r="T231" s="158"/>
      <c r="AT231" s="153" t="s">
        <v>384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375</v>
      </c>
    </row>
    <row r="232" spans="2:65" s="12" customFormat="1" ht="11.25" x14ac:dyDescent="0.2">
      <c r="B232" s="151"/>
      <c r="D232" s="152" t="s">
        <v>384</v>
      </c>
      <c r="E232" s="153" t="s">
        <v>1</v>
      </c>
      <c r="F232" s="154" t="s">
        <v>4811</v>
      </c>
      <c r="H232" s="155">
        <v>-104.008</v>
      </c>
      <c r="I232" s="156"/>
      <c r="L232" s="151"/>
      <c r="M232" s="157"/>
      <c r="T232" s="158"/>
      <c r="AT232" s="153" t="s">
        <v>384</v>
      </c>
      <c r="AU232" s="153" t="s">
        <v>85</v>
      </c>
      <c r="AV232" s="12" t="s">
        <v>85</v>
      </c>
      <c r="AW232" s="12" t="s">
        <v>32</v>
      </c>
      <c r="AX232" s="12" t="s">
        <v>76</v>
      </c>
      <c r="AY232" s="153" t="s">
        <v>375</v>
      </c>
    </row>
    <row r="233" spans="2:65" s="13" customFormat="1" ht="11.25" x14ac:dyDescent="0.2">
      <c r="B233" s="159"/>
      <c r="D233" s="152" t="s">
        <v>384</v>
      </c>
      <c r="E233" s="160" t="s">
        <v>1</v>
      </c>
      <c r="F233" s="161" t="s">
        <v>387</v>
      </c>
      <c r="H233" s="162">
        <v>742.92899999999997</v>
      </c>
      <c r="I233" s="163"/>
      <c r="L233" s="159"/>
      <c r="M233" s="164"/>
      <c r="T233" s="165"/>
      <c r="AT233" s="160" t="s">
        <v>384</v>
      </c>
      <c r="AU233" s="160" t="s">
        <v>85</v>
      </c>
      <c r="AV233" s="13" t="s">
        <v>382</v>
      </c>
      <c r="AW233" s="13" t="s">
        <v>32</v>
      </c>
      <c r="AX233" s="13" t="s">
        <v>76</v>
      </c>
      <c r="AY233" s="160" t="s">
        <v>375</v>
      </c>
    </row>
    <row r="234" spans="2:65" s="12" customFormat="1" ht="11.25" x14ac:dyDescent="0.2">
      <c r="B234" s="151"/>
      <c r="D234" s="152" t="s">
        <v>384</v>
      </c>
      <c r="E234" s="153" t="s">
        <v>1</v>
      </c>
      <c r="F234" s="154" t="s">
        <v>6892</v>
      </c>
      <c r="H234" s="155">
        <v>45.319000000000003</v>
      </c>
      <c r="I234" s="156"/>
      <c r="L234" s="151"/>
      <c r="M234" s="157"/>
      <c r="T234" s="158"/>
      <c r="AT234" s="153" t="s">
        <v>384</v>
      </c>
      <c r="AU234" s="153" t="s">
        <v>85</v>
      </c>
      <c r="AV234" s="12" t="s">
        <v>85</v>
      </c>
      <c r="AW234" s="12" t="s">
        <v>32</v>
      </c>
      <c r="AX234" s="12" t="s">
        <v>83</v>
      </c>
      <c r="AY234" s="153" t="s">
        <v>375</v>
      </c>
    </row>
    <row r="235" spans="2:65" s="11" customFormat="1" ht="22.9" customHeight="1" x14ac:dyDescent="0.2">
      <c r="B235" s="126"/>
      <c r="D235" s="127" t="s">
        <v>75</v>
      </c>
      <c r="E235" s="136" t="s">
        <v>428</v>
      </c>
      <c r="F235" s="136" t="s">
        <v>1165</v>
      </c>
      <c r="I235" s="129"/>
      <c r="J235" s="137">
        <f>BK235</f>
        <v>0</v>
      </c>
      <c r="L235" s="126"/>
      <c r="M235" s="131"/>
      <c r="P235" s="132">
        <f>SUM(P236:P251)</f>
        <v>0</v>
      </c>
      <c r="R235" s="132">
        <f>SUM(R236:R251)</f>
        <v>1.0485599999999998E-2</v>
      </c>
      <c r="T235" s="133">
        <f>SUM(T236:T251)</f>
        <v>0</v>
      </c>
      <c r="AR235" s="127" t="s">
        <v>83</v>
      </c>
      <c r="AT235" s="134" t="s">
        <v>75</v>
      </c>
      <c r="AU235" s="134" t="s">
        <v>83</v>
      </c>
      <c r="AY235" s="127" t="s">
        <v>375</v>
      </c>
      <c r="BK235" s="135">
        <f>SUM(BK236:BK251)</f>
        <v>0</v>
      </c>
    </row>
    <row r="236" spans="2:65" s="1" customFormat="1" ht="33" customHeight="1" x14ac:dyDescent="0.2">
      <c r="B236" s="32"/>
      <c r="C236" s="138" t="s">
        <v>424</v>
      </c>
      <c r="D236" s="138" t="s">
        <v>377</v>
      </c>
      <c r="E236" s="139" t="s">
        <v>1181</v>
      </c>
      <c r="F236" s="140" t="s">
        <v>4066</v>
      </c>
      <c r="G236" s="141" t="s">
        <v>380</v>
      </c>
      <c r="H236" s="142">
        <v>49.578000000000003</v>
      </c>
      <c r="I236" s="143"/>
      <c r="J236" s="144">
        <f>ROUND(I236*H236,2)</f>
        <v>0</v>
      </c>
      <c r="K236" s="140" t="s">
        <v>381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0</v>
      </c>
      <c r="R236" s="147">
        <f>Q236*H236</f>
        <v>0</v>
      </c>
      <c r="S236" s="147">
        <v>0</v>
      </c>
      <c r="T236" s="148">
        <f>S236*H236</f>
        <v>0</v>
      </c>
      <c r="AR236" s="149" t="s">
        <v>382</v>
      </c>
      <c r="AT236" s="149" t="s">
        <v>377</v>
      </c>
      <c r="AU236" s="149" t="s">
        <v>85</v>
      </c>
      <c r="AY236" s="17" t="s">
        <v>375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382</v>
      </c>
      <c r="BM236" s="149" t="s">
        <v>6893</v>
      </c>
    </row>
    <row r="237" spans="2:65" s="12" customFormat="1" ht="11.25" x14ac:dyDescent="0.2">
      <c r="B237" s="151"/>
      <c r="D237" s="152" t="s">
        <v>384</v>
      </c>
      <c r="E237" s="153" t="s">
        <v>1</v>
      </c>
      <c r="F237" s="154" t="s">
        <v>4922</v>
      </c>
      <c r="H237" s="155">
        <v>832.63499999999999</v>
      </c>
      <c r="I237" s="156"/>
      <c r="L237" s="151"/>
      <c r="M237" s="157"/>
      <c r="T237" s="158"/>
      <c r="AT237" s="153" t="s">
        <v>384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375</v>
      </c>
    </row>
    <row r="238" spans="2:65" s="12" customFormat="1" ht="11.25" x14ac:dyDescent="0.2">
      <c r="B238" s="151"/>
      <c r="D238" s="152" t="s">
        <v>384</v>
      </c>
      <c r="E238" s="153" t="s">
        <v>1</v>
      </c>
      <c r="F238" s="154" t="s">
        <v>4923</v>
      </c>
      <c r="H238" s="155">
        <v>-19.884</v>
      </c>
      <c r="I238" s="156"/>
      <c r="L238" s="151"/>
      <c r="M238" s="157"/>
      <c r="T238" s="158"/>
      <c r="AT238" s="153" t="s">
        <v>384</v>
      </c>
      <c r="AU238" s="153" t="s">
        <v>85</v>
      </c>
      <c r="AV238" s="12" t="s">
        <v>85</v>
      </c>
      <c r="AW238" s="12" t="s">
        <v>32</v>
      </c>
      <c r="AX238" s="12" t="s">
        <v>76</v>
      </c>
      <c r="AY238" s="153" t="s">
        <v>375</v>
      </c>
    </row>
    <row r="239" spans="2:65" s="13" customFormat="1" ht="11.25" x14ac:dyDescent="0.2">
      <c r="B239" s="159"/>
      <c r="D239" s="152" t="s">
        <v>384</v>
      </c>
      <c r="E239" s="160" t="s">
        <v>307</v>
      </c>
      <c r="F239" s="161" t="s">
        <v>387</v>
      </c>
      <c r="H239" s="162">
        <v>812.75099999999998</v>
      </c>
      <c r="I239" s="163"/>
      <c r="L239" s="159"/>
      <c r="M239" s="164"/>
      <c r="T239" s="165"/>
      <c r="AT239" s="160" t="s">
        <v>384</v>
      </c>
      <c r="AU239" s="160" t="s">
        <v>85</v>
      </c>
      <c r="AV239" s="13" t="s">
        <v>382</v>
      </c>
      <c r="AW239" s="13" t="s">
        <v>32</v>
      </c>
      <c r="AX239" s="13" t="s">
        <v>76</v>
      </c>
      <c r="AY239" s="160" t="s">
        <v>375</v>
      </c>
    </row>
    <row r="240" spans="2:65" s="12" customFormat="1" ht="11.25" x14ac:dyDescent="0.2">
      <c r="B240" s="151"/>
      <c r="D240" s="152" t="s">
        <v>384</v>
      </c>
      <c r="E240" s="153" t="s">
        <v>1</v>
      </c>
      <c r="F240" s="154" t="s">
        <v>6894</v>
      </c>
      <c r="H240" s="155">
        <v>49.578000000000003</v>
      </c>
      <c r="I240" s="156"/>
      <c r="L240" s="151"/>
      <c r="M240" s="157"/>
      <c r="T240" s="158"/>
      <c r="AT240" s="153" t="s">
        <v>384</v>
      </c>
      <c r="AU240" s="153" t="s">
        <v>85</v>
      </c>
      <c r="AV240" s="12" t="s">
        <v>85</v>
      </c>
      <c r="AW240" s="12" t="s">
        <v>32</v>
      </c>
      <c r="AX240" s="12" t="s">
        <v>83</v>
      </c>
      <c r="AY240" s="153" t="s">
        <v>375</v>
      </c>
    </row>
    <row r="241" spans="2:65" s="1" customFormat="1" ht="33" customHeight="1" x14ac:dyDescent="0.2">
      <c r="B241" s="32"/>
      <c r="C241" s="138" t="s">
        <v>428</v>
      </c>
      <c r="D241" s="138" t="s">
        <v>377</v>
      </c>
      <c r="E241" s="139" t="s">
        <v>1190</v>
      </c>
      <c r="F241" s="140" t="s">
        <v>1191</v>
      </c>
      <c r="G241" s="141" t="s">
        <v>380</v>
      </c>
      <c r="H241" s="142">
        <v>5949.3370000000004</v>
      </c>
      <c r="I241" s="143"/>
      <c r="J241" s="144">
        <f>ROUND(I241*H241,2)</f>
        <v>0</v>
      </c>
      <c r="K241" s="140" t="s">
        <v>381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382</v>
      </c>
      <c r="AT241" s="149" t="s">
        <v>377</v>
      </c>
      <c r="AU241" s="149" t="s">
        <v>85</v>
      </c>
      <c r="AY241" s="17" t="s">
        <v>375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382</v>
      </c>
      <c r="BM241" s="149" t="s">
        <v>1130</v>
      </c>
    </row>
    <row r="242" spans="2:65" s="12" customFormat="1" ht="11.25" x14ac:dyDescent="0.2">
      <c r="B242" s="151"/>
      <c r="D242" s="152" t="s">
        <v>384</v>
      </c>
      <c r="E242" s="153" t="s">
        <v>1</v>
      </c>
      <c r="F242" s="154" t="s">
        <v>1193</v>
      </c>
      <c r="H242" s="155">
        <v>97530.12</v>
      </c>
      <c r="I242" s="156"/>
      <c r="L242" s="151"/>
      <c r="M242" s="157"/>
      <c r="T242" s="158"/>
      <c r="AT242" s="153" t="s">
        <v>384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375</v>
      </c>
    </row>
    <row r="243" spans="2:65" s="12" customFormat="1" ht="11.25" x14ac:dyDescent="0.2">
      <c r="B243" s="151"/>
      <c r="D243" s="152" t="s">
        <v>384</v>
      </c>
      <c r="E243" s="153" t="s">
        <v>1</v>
      </c>
      <c r="F243" s="154" t="s">
        <v>6895</v>
      </c>
      <c r="H243" s="155">
        <v>5949.3370000000004</v>
      </c>
      <c r="I243" s="156"/>
      <c r="L243" s="151"/>
      <c r="M243" s="157"/>
      <c r="T243" s="158"/>
      <c r="AT243" s="153" t="s">
        <v>384</v>
      </c>
      <c r="AU243" s="153" t="s">
        <v>85</v>
      </c>
      <c r="AV243" s="12" t="s">
        <v>85</v>
      </c>
      <c r="AW243" s="12" t="s">
        <v>32</v>
      </c>
      <c r="AX243" s="12" t="s">
        <v>83</v>
      </c>
      <c r="AY243" s="153" t="s">
        <v>375</v>
      </c>
    </row>
    <row r="244" spans="2:65" s="1" customFormat="1" ht="33" customHeight="1" x14ac:dyDescent="0.2">
      <c r="B244" s="32"/>
      <c r="C244" s="138" t="s">
        <v>435</v>
      </c>
      <c r="D244" s="138" t="s">
        <v>377</v>
      </c>
      <c r="E244" s="139" t="s">
        <v>1195</v>
      </c>
      <c r="F244" s="140" t="s">
        <v>4070</v>
      </c>
      <c r="G244" s="141" t="s">
        <v>380</v>
      </c>
      <c r="H244" s="142">
        <v>49.578000000000003</v>
      </c>
      <c r="I244" s="143"/>
      <c r="J244" s="144">
        <f>ROUND(I244*H244,2)</f>
        <v>0</v>
      </c>
      <c r="K244" s="140" t="s">
        <v>381</v>
      </c>
      <c r="L244" s="32"/>
      <c r="M244" s="145" t="s">
        <v>1</v>
      </c>
      <c r="N244" s="146" t="s">
        <v>41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382</v>
      </c>
      <c r="AT244" s="149" t="s">
        <v>377</v>
      </c>
      <c r="AU244" s="149" t="s">
        <v>85</v>
      </c>
      <c r="AY244" s="17" t="s">
        <v>375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83</v>
      </c>
      <c r="BK244" s="150">
        <f>ROUND(I244*H244,2)</f>
        <v>0</v>
      </c>
      <c r="BL244" s="17" t="s">
        <v>382</v>
      </c>
      <c r="BM244" s="149" t="s">
        <v>6896</v>
      </c>
    </row>
    <row r="245" spans="2:65" s="12" customFormat="1" ht="11.25" x14ac:dyDescent="0.2">
      <c r="B245" s="151"/>
      <c r="D245" s="152" t="s">
        <v>384</v>
      </c>
      <c r="E245" s="153" t="s">
        <v>1</v>
      </c>
      <c r="F245" s="154" t="s">
        <v>307</v>
      </c>
      <c r="H245" s="155">
        <v>812.75099999999998</v>
      </c>
      <c r="I245" s="156"/>
      <c r="L245" s="151"/>
      <c r="M245" s="157"/>
      <c r="T245" s="158"/>
      <c r="AT245" s="153" t="s">
        <v>384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375</v>
      </c>
    </row>
    <row r="246" spans="2:65" s="12" customFormat="1" ht="11.25" x14ac:dyDescent="0.2">
      <c r="B246" s="151"/>
      <c r="D246" s="152" t="s">
        <v>384</v>
      </c>
      <c r="E246" s="153" t="s">
        <v>1</v>
      </c>
      <c r="F246" s="154" t="s">
        <v>6894</v>
      </c>
      <c r="H246" s="155">
        <v>49.578000000000003</v>
      </c>
      <c r="I246" s="156"/>
      <c r="L246" s="151"/>
      <c r="M246" s="157"/>
      <c r="T246" s="158"/>
      <c r="AT246" s="153" t="s">
        <v>384</v>
      </c>
      <c r="AU246" s="153" t="s">
        <v>85</v>
      </c>
      <c r="AV246" s="12" t="s">
        <v>85</v>
      </c>
      <c r="AW246" s="12" t="s">
        <v>32</v>
      </c>
      <c r="AX246" s="12" t="s">
        <v>83</v>
      </c>
      <c r="AY246" s="153" t="s">
        <v>375</v>
      </c>
    </row>
    <row r="247" spans="2:65" s="1" customFormat="1" ht="33" customHeight="1" x14ac:dyDescent="0.2">
      <c r="B247" s="32"/>
      <c r="C247" s="138" t="s">
        <v>451</v>
      </c>
      <c r="D247" s="138" t="s">
        <v>377</v>
      </c>
      <c r="E247" s="139" t="s">
        <v>1199</v>
      </c>
      <c r="F247" s="140" t="s">
        <v>1200</v>
      </c>
      <c r="G247" s="141" t="s">
        <v>380</v>
      </c>
      <c r="H247" s="142">
        <v>61.68</v>
      </c>
      <c r="I247" s="143"/>
      <c r="J247" s="144">
        <f>ROUND(I247*H247,2)</f>
        <v>0</v>
      </c>
      <c r="K247" s="140" t="s">
        <v>381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1.2999999999999999E-4</v>
      </c>
      <c r="R247" s="147">
        <f>Q247*H247</f>
        <v>8.0183999999999984E-3</v>
      </c>
      <c r="S247" s="147">
        <v>0</v>
      </c>
      <c r="T247" s="148">
        <f>S247*H247</f>
        <v>0</v>
      </c>
      <c r="AR247" s="149" t="s">
        <v>382</v>
      </c>
      <c r="AT247" s="149" t="s">
        <v>377</v>
      </c>
      <c r="AU247" s="149" t="s">
        <v>85</v>
      </c>
      <c r="AY247" s="17" t="s">
        <v>375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382</v>
      </c>
      <c r="BM247" s="149" t="s">
        <v>4906</v>
      </c>
    </row>
    <row r="248" spans="2:65" s="12" customFormat="1" ht="11.25" x14ac:dyDescent="0.2">
      <c r="B248" s="151"/>
      <c r="D248" s="152" t="s">
        <v>384</v>
      </c>
      <c r="E248" s="153" t="s">
        <v>1</v>
      </c>
      <c r="F248" s="154" t="s">
        <v>6897</v>
      </c>
      <c r="H248" s="155">
        <v>61.68</v>
      </c>
      <c r="I248" s="156"/>
      <c r="L248" s="151"/>
      <c r="M248" s="157"/>
      <c r="T248" s="158"/>
      <c r="AT248" s="153" t="s">
        <v>384</v>
      </c>
      <c r="AU248" s="153" t="s">
        <v>85</v>
      </c>
      <c r="AV248" s="12" t="s">
        <v>85</v>
      </c>
      <c r="AW248" s="12" t="s">
        <v>32</v>
      </c>
      <c r="AX248" s="12" t="s">
        <v>83</v>
      </c>
      <c r="AY248" s="153" t="s">
        <v>375</v>
      </c>
    </row>
    <row r="249" spans="2:65" s="1" customFormat="1" ht="24.2" customHeight="1" x14ac:dyDescent="0.2">
      <c r="B249" s="32"/>
      <c r="C249" s="138" t="s">
        <v>463</v>
      </c>
      <c r="D249" s="138" t="s">
        <v>377</v>
      </c>
      <c r="E249" s="139" t="s">
        <v>1207</v>
      </c>
      <c r="F249" s="140" t="s">
        <v>1208</v>
      </c>
      <c r="G249" s="141" t="s">
        <v>380</v>
      </c>
      <c r="H249" s="142">
        <v>61.68</v>
      </c>
      <c r="I249" s="143"/>
      <c r="J249" s="144">
        <f>ROUND(I249*H249,2)</f>
        <v>0</v>
      </c>
      <c r="K249" s="140" t="s">
        <v>381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4.0000000000000003E-5</v>
      </c>
      <c r="R249" s="147">
        <f>Q249*H249</f>
        <v>2.4672000000000001E-3</v>
      </c>
      <c r="S249" s="147">
        <v>0</v>
      </c>
      <c r="T249" s="148">
        <f>S249*H249</f>
        <v>0</v>
      </c>
      <c r="AR249" s="149" t="s">
        <v>382</v>
      </c>
      <c r="AT249" s="149" t="s">
        <v>377</v>
      </c>
      <c r="AU249" s="149" t="s">
        <v>85</v>
      </c>
      <c r="AY249" s="17" t="s">
        <v>375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382</v>
      </c>
      <c r="BM249" s="149" t="s">
        <v>6898</v>
      </c>
    </row>
    <row r="250" spans="2:65" s="12" customFormat="1" ht="11.25" x14ac:dyDescent="0.2">
      <c r="B250" s="151"/>
      <c r="D250" s="152" t="s">
        <v>384</v>
      </c>
      <c r="E250" s="153" t="s">
        <v>1</v>
      </c>
      <c r="F250" s="154" t="s">
        <v>6897</v>
      </c>
      <c r="H250" s="155">
        <v>61.68</v>
      </c>
      <c r="I250" s="156"/>
      <c r="L250" s="151"/>
      <c r="M250" s="157"/>
      <c r="T250" s="158"/>
      <c r="AT250" s="153" t="s">
        <v>384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375</v>
      </c>
    </row>
    <row r="251" spans="2:65" s="13" customFormat="1" ht="11.25" x14ac:dyDescent="0.2">
      <c r="B251" s="159"/>
      <c r="D251" s="152" t="s">
        <v>384</v>
      </c>
      <c r="E251" s="160" t="s">
        <v>1</v>
      </c>
      <c r="F251" s="161" t="s">
        <v>387</v>
      </c>
      <c r="H251" s="162">
        <v>61.68</v>
      </c>
      <c r="I251" s="163"/>
      <c r="L251" s="159"/>
      <c r="M251" s="164"/>
      <c r="T251" s="165"/>
      <c r="AT251" s="160" t="s">
        <v>384</v>
      </c>
      <c r="AU251" s="160" t="s">
        <v>85</v>
      </c>
      <c r="AV251" s="13" t="s">
        <v>382</v>
      </c>
      <c r="AW251" s="13" t="s">
        <v>32</v>
      </c>
      <c r="AX251" s="13" t="s">
        <v>83</v>
      </c>
      <c r="AY251" s="160" t="s">
        <v>375</v>
      </c>
    </row>
    <row r="252" spans="2:65" s="11" customFormat="1" ht="22.9" customHeight="1" x14ac:dyDescent="0.2">
      <c r="B252" s="126"/>
      <c r="D252" s="127" t="s">
        <v>75</v>
      </c>
      <c r="E252" s="136" t="s">
        <v>1247</v>
      </c>
      <c r="F252" s="136" t="s">
        <v>1248</v>
      </c>
      <c r="I252" s="129"/>
      <c r="J252" s="137">
        <f>BK252</f>
        <v>0</v>
      </c>
      <c r="L252" s="126"/>
      <c r="M252" s="131"/>
      <c r="P252" s="132">
        <f>P253</f>
        <v>0</v>
      </c>
      <c r="R252" s="132">
        <f>R253</f>
        <v>0</v>
      </c>
      <c r="T252" s="133">
        <f>T253</f>
        <v>0</v>
      </c>
      <c r="AR252" s="127" t="s">
        <v>83</v>
      </c>
      <c r="AT252" s="134" t="s">
        <v>75</v>
      </c>
      <c r="AU252" s="134" t="s">
        <v>83</v>
      </c>
      <c r="AY252" s="127" t="s">
        <v>375</v>
      </c>
      <c r="BK252" s="135">
        <f>BK253</f>
        <v>0</v>
      </c>
    </row>
    <row r="253" spans="2:65" s="1" customFormat="1" ht="21.75" customHeight="1" x14ac:dyDescent="0.2">
      <c r="B253" s="32"/>
      <c r="C253" s="138" t="s">
        <v>467</v>
      </c>
      <c r="D253" s="138" t="s">
        <v>377</v>
      </c>
      <c r="E253" s="139" t="s">
        <v>1250</v>
      </c>
      <c r="F253" s="140" t="s">
        <v>1251</v>
      </c>
      <c r="G253" s="141" t="s">
        <v>421</v>
      </c>
      <c r="H253" s="142">
        <v>1.3360000000000001</v>
      </c>
      <c r="I253" s="143"/>
      <c r="J253" s="144">
        <f>ROUND(I253*H253,2)</f>
        <v>0</v>
      </c>
      <c r="K253" s="140" t="s">
        <v>381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382</v>
      </c>
      <c r="AT253" s="149" t="s">
        <v>377</v>
      </c>
      <c r="AU253" s="149" t="s">
        <v>85</v>
      </c>
      <c r="AY253" s="17" t="s">
        <v>375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382</v>
      </c>
      <c r="BM253" s="149" t="s">
        <v>1134</v>
      </c>
    </row>
    <row r="254" spans="2:65" s="11" customFormat="1" ht="25.9" customHeight="1" x14ac:dyDescent="0.2">
      <c r="B254" s="126"/>
      <c r="D254" s="127" t="s">
        <v>75</v>
      </c>
      <c r="E254" s="128" t="s">
        <v>1253</v>
      </c>
      <c r="F254" s="128" t="s">
        <v>1254</v>
      </c>
      <c r="I254" s="129"/>
      <c r="J254" s="130">
        <f>BK254</f>
        <v>0</v>
      </c>
      <c r="L254" s="126"/>
      <c r="M254" s="131"/>
      <c r="P254" s="132">
        <f>P255+P321+P338+P348+P365+P396+P430+P446+P465+P468+P478+P487+P510+P524</f>
        <v>0</v>
      </c>
      <c r="R254" s="132">
        <f>R255+R321+R338+R348+R365+R396+R430+R446+R465+R468+R478+R487+R510+R524</f>
        <v>7.4243816161000007</v>
      </c>
      <c r="T254" s="133">
        <f>T255+T321+T338+T348+T365+T396+T430+T446+T465+T468+T478+T487+T510+T524</f>
        <v>0</v>
      </c>
      <c r="AR254" s="127" t="s">
        <v>85</v>
      </c>
      <c r="AT254" s="134" t="s">
        <v>75</v>
      </c>
      <c r="AU254" s="134" t="s">
        <v>76</v>
      </c>
      <c r="AY254" s="127" t="s">
        <v>375</v>
      </c>
      <c r="BK254" s="135">
        <f>BK255+BK321+BK338+BK348+BK365+BK396+BK430+BK446+BK465+BK468+BK478+BK487+BK510+BK524</f>
        <v>0</v>
      </c>
    </row>
    <row r="255" spans="2:65" s="11" customFormat="1" ht="22.9" customHeight="1" x14ac:dyDescent="0.2">
      <c r="B255" s="126"/>
      <c r="D255" s="127" t="s">
        <v>75</v>
      </c>
      <c r="E255" s="136" t="s">
        <v>1351</v>
      </c>
      <c r="F255" s="136" t="s">
        <v>1352</v>
      </c>
      <c r="I255" s="129"/>
      <c r="J255" s="137">
        <f>BK255</f>
        <v>0</v>
      </c>
      <c r="L255" s="126"/>
      <c r="M255" s="131"/>
      <c r="P255" s="132">
        <f>SUM(P256:P320)</f>
        <v>0</v>
      </c>
      <c r="R255" s="132">
        <f>SUM(R256:R320)</f>
        <v>0.47765840000000004</v>
      </c>
      <c r="T255" s="133">
        <f>SUM(T256:T320)</f>
        <v>0</v>
      </c>
      <c r="AR255" s="127" t="s">
        <v>85</v>
      </c>
      <c r="AT255" s="134" t="s">
        <v>75</v>
      </c>
      <c r="AU255" s="134" t="s">
        <v>83</v>
      </c>
      <c r="AY255" s="127" t="s">
        <v>375</v>
      </c>
      <c r="BK255" s="135">
        <f>SUM(BK256:BK320)</f>
        <v>0</v>
      </c>
    </row>
    <row r="256" spans="2:65" s="1" customFormat="1" ht="24.2" customHeight="1" x14ac:dyDescent="0.2">
      <c r="B256" s="32"/>
      <c r="C256" s="138" t="s">
        <v>473</v>
      </c>
      <c r="D256" s="138" t="s">
        <v>377</v>
      </c>
      <c r="E256" s="139" t="s">
        <v>1354</v>
      </c>
      <c r="F256" s="140" t="s">
        <v>1355</v>
      </c>
      <c r="G256" s="141" t="s">
        <v>380</v>
      </c>
      <c r="H256" s="142">
        <v>61.68</v>
      </c>
      <c r="I256" s="143"/>
      <c r="J256" s="144">
        <f>ROUND(I256*H256,2)</f>
        <v>0</v>
      </c>
      <c r="K256" s="140" t="s">
        <v>381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491</v>
      </c>
      <c r="AT256" s="149" t="s">
        <v>377</v>
      </c>
      <c r="AU256" s="149" t="s">
        <v>85</v>
      </c>
      <c r="AY256" s="17" t="s">
        <v>375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491</v>
      </c>
      <c r="BM256" s="149" t="s">
        <v>6899</v>
      </c>
    </row>
    <row r="257" spans="2:65" s="12" customFormat="1" ht="11.25" x14ac:dyDescent="0.2">
      <c r="B257" s="151"/>
      <c r="D257" s="152" t="s">
        <v>384</v>
      </c>
      <c r="E257" s="153" t="s">
        <v>1</v>
      </c>
      <c r="F257" s="154" t="s">
        <v>6900</v>
      </c>
      <c r="H257" s="155">
        <v>61.68</v>
      </c>
      <c r="I257" s="156"/>
      <c r="L257" s="151"/>
      <c r="M257" s="157"/>
      <c r="T257" s="158"/>
      <c r="AT257" s="153" t="s">
        <v>384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375</v>
      </c>
    </row>
    <row r="258" spans="2:65" s="13" customFormat="1" ht="11.25" x14ac:dyDescent="0.2">
      <c r="B258" s="159"/>
      <c r="D258" s="152" t="s">
        <v>384</v>
      </c>
      <c r="E258" s="160" t="s">
        <v>1</v>
      </c>
      <c r="F258" s="161" t="s">
        <v>387</v>
      </c>
      <c r="H258" s="162">
        <v>61.68</v>
      </c>
      <c r="I258" s="163"/>
      <c r="L258" s="159"/>
      <c r="M258" s="164"/>
      <c r="T258" s="165"/>
      <c r="AT258" s="160" t="s">
        <v>384</v>
      </c>
      <c r="AU258" s="160" t="s">
        <v>85</v>
      </c>
      <c r="AV258" s="13" t="s">
        <v>382</v>
      </c>
      <c r="AW258" s="13" t="s">
        <v>32</v>
      </c>
      <c r="AX258" s="13" t="s">
        <v>83</v>
      </c>
      <c r="AY258" s="160" t="s">
        <v>375</v>
      </c>
    </row>
    <row r="259" spans="2:65" s="1" customFormat="1" ht="24.2" customHeight="1" x14ac:dyDescent="0.2">
      <c r="B259" s="32"/>
      <c r="C259" s="179" t="s">
        <v>8</v>
      </c>
      <c r="D259" s="179" t="s">
        <v>657</v>
      </c>
      <c r="E259" s="180" t="s">
        <v>5134</v>
      </c>
      <c r="F259" s="181" t="s">
        <v>5135</v>
      </c>
      <c r="G259" s="182" t="s">
        <v>380</v>
      </c>
      <c r="H259" s="183">
        <v>64.763999999999996</v>
      </c>
      <c r="I259" s="184"/>
      <c r="J259" s="185">
        <f>ROUND(I259*H259,2)</f>
        <v>0</v>
      </c>
      <c r="K259" s="181" t="s">
        <v>381</v>
      </c>
      <c r="L259" s="186"/>
      <c r="M259" s="187" t="s">
        <v>1</v>
      </c>
      <c r="N259" s="188" t="s">
        <v>41</v>
      </c>
      <c r="P259" s="147">
        <f>O259*H259</f>
        <v>0</v>
      </c>
      <c r="Q259" s="147">
        <v>2.5000000000000001E-3</v>
      </c>
      <c r="R259" s="147">
        <f>Q259*H259</f>
        <v>0.16191</v>
      </c>
      <c r="S259" s="147">
        <v>0</v>
      </c>
      <c r="T259" s="148">
        <f>S259*H259</f>
        <v>0</v>
      </c>
      <c r="AR259" s="149" t="s">
        <v>585</v>
      </c>
      <c r="AT259" s="149" t="s">
        <v>657</v>
      </c>
      <c r="AU259" s="149" t="s">
        <v>85</v>
      </c>
      <c r="AY259" s="17" t="s">
        <v>375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491</v>
      </c>
      <c r="BM259" s="149" t="s">
        <v>6901</v>
      </c>
    </row>
    <row r="260" spans="2:65" s="12" customFormat="1" ht="11.25" x14ac:dyDescent="0.2">
      <c r="B260" s="151"/>
      <c r="D260" s="152" t="s">
        <v>384</v>
      </c>
      <c r="E260" s="153" t="s">
        <v>1</v>
      </c>
      <c r="F260" s="154" t="s">
        <v>6900</v>
      </c>
      <c r="H260" s="155">
        <v>61.68</v>
      </c>
      <c r="I260" s="156"/>
      <c r="L260" s="151"/>
      <c r="M260" s="157"/>
      <c r="T260" s="158"/>
      <c r="AT260" s="153" t="s">
        <v>384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375</v>
      </c>
    </row>
    <row r="261" spans="2:65" s="13" customFormat="1" ht="11.25" x14ac:dyDescent="0.2">
      <c r="B261" s="159"/>
      <c r="D261" s="152" t="s">
        <v>384</v>
      </c>
      <c r="E261" s="160" t="s">
        <v>1</v>
      </c>
      <c r="F261" s="161" t="s">
        <v>387</v>
      </c>
      <c r="H261" s="162">
        <v>61.68</v>
      </c>
      <c r="I261" s="163"/>
      <c r="L261" s="159"/>
      <c r="M261" s="164"/>
      <c r="T261" s="165"/>
      <c r="AT261" s="160" t="s">
        <v>384</v>
      </c>
      <c r="AU261" s="160" t="s">
        <v>85</v>
      </c>
      <c r="AV261" s="13" t="s">
        <v>382</v>
      </c>
      <c r="AW261" s="13" t="s">
        <v>32</v>
      </c>
      <c r="AX261" s="13" t="s">
        <v>83</v>
      </c>
      <c r="AY261" s="160" t="s">
        <v>375</v>
      </c>
    </row>
    <row r="262" spans="2:65" s="12" customFormat="1" ht="11.25" x14ac:dyDescent="0.2">
      <c r="B262" s="151"/>
      <c r="D262" s="152" t="s">
        <v>384</v>
      </c>
      <c r="F262" s="154" t="s">
        <v>6902</v>
      </c>
      <c r="H262" s="155">
        <v>64.763999999999996</v>
      </c>
      <c r="I262" s="156"/>
      <c r="L262" s="151"/>
      <c r="M262" s="157"/>
      <c r="T262" s="158"/>
      <c r="AT262" s="153" t="s">
        <v>384</v>
      </c>
      <c r="AU262" s="153" t="s">
        <v>85</v>
      </c>
      <c r="AV262" s="12" t="s">
        <v>85</v>
      </c>
      <c r="AW262" s="12" t="s">
        <v>4</v>
      </c>
      <c r="AX262" s="12" t="s">
        <v>83</v>
      </c>
      <c r="AY262" s="153" t="s">
        <v>375</v>
      </c>
    </row>
    <row r="263" spans="2:65" s="1" customFormat="1" ht="24.2" customHeight="1" x14ac:dyDescent="0.2">
      <c r="B263" s="32"/>
      <c r="C263" s="138" t="s">
        <v>491</v>
      </c>
      <c r="D263" s="138" t="s">
        <v>377</v>
      </c>
      <c r="E263" s="139" t="s">
        <v>5156</v>
      </c>
      <c r="F263" s="140" t="s">
        <v>5157</v>
      </c>
      <c r="G263" s="141" t="s">
        <v>380</v>
      </c>
      <c r="H263" s="142">
        <v>55.481000000000002</v>
      </c>
      <c r="I263" s="143"/>
      <c r="J263" s="144">
        <f>ROUND(I263*H263,2)</f>
        <v>0</v>
      </c>
      <c r="K263" s="140" t="s">
        <v>381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491</v>
      </c>
      <c r="AT263" s="149" t="s">
        <v>377</v>
      </c>
      <c r="AU263" s="149" t="s">
        <v>85</v>
      </c>
      <c r="AY263" s="17" t="s">
        <v>375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491</v>
      </c>
      <c r="BM263" s="149" t="s">
        <v>6903</v>
      </c>
    </row>
    <row r="264" spans="2:65" s="14" customFormat="1" ht="11.25" x14ac:dyDescent="0.2">
      <c r="B264" s="166"/>
      <c r="D264" s="152" t="s">
        <v>384</v>
      </c>
      <c r="E264" s="167" t="s">
        <v>1</v>
      </c>
      <c r="F264" s="168" t="s">
        <v>1339</v>
      </c>
      <c r="H264" s="167" t="s">
        <v>1</v>
      </c>
      <c r="I264" s="169"/>
      <c r="L264" s="166"/>
      <c r="M264" s="170"/>
      <c r="T264" s="171"/>
      <c r="AT264" s="167" t="s">
        <v>384</v>
      </c>
      <c r="AU264" s="167" t="s">
        <v>85</v>
      </c>
      <c r="AV264" s="14" t="s">
        <v>83</v>
      </c>
      <c r="AW264" s="14" t="s">
        <v>32</v>
      </c>
      <c r="AX264" s="14" t="s">
        <v>76</v>
      </c>
      <c r="AY264" s="167" t="s">
        <v>375</v>
      </c>
    </row>
    <row r="265" spans="2:65" s="12" customFormat="1" ht="11.25" x14ac:dyDescent="0.2">
      <c r="B265" s="151"/>
      <c r="D265" s="152" t="s">
        <v>384</v>
      </c>
      <c r="E265" s="153" t="s">
        <v>1</v>
      </c>
      <c r="F265" s="154" t="s">
        <v>5159</v>
      </c>
      <c r="H265" s="155">
        <v>308.04000000000002</v>
      </c>
      <c r="I265" s="156"/>
      <c r="L265" s="151"/>
      <c r="M265" s="157"/>
      <c r="T265" s="158"/>
      <c r="AT265" s="153" t="s">
        <v>384</v>
      </c>
      <c r="AU265" s="153" t="s">
        <v>85</v>
      </c>
      <c r="AV265" s="12" t="s">
        <v>85</v>
      </c>
      <c r="AW265" s="12" t="s">
        <v>32</v>
      </c>
      <c r="AX265" s="12" t="s">
        <v>76</v>
      </c>
      <c r="AY265" s="153" t="s">
        <v>375</v>
      </c>
    </row>
    <row r="266" spans="2:65" s="12" customFormat="1" ht="11.25" x14ac:dyDescent="0.2">
      <c r="B266" s="151"/>
      <c r="D266" s="152" t="s">
        <v>384</v>
      </c>
      <c r="E266" s="153" t="s">
        <v>1</v>
      </c>
      <c r="F266" s="154" t="s">
        <v>5160</v>
      </c>
      <c r="H266" s="155">
        <v>498.66</v>
      </c>
      <c r="I266" s="156"/>
      <c r="L266" s="151"/>
      <c r="M266" s="157"/>
      <c r="T266" s="158"/>
      <c r="AT266" s="153" t="s">
        <v>384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375</v>
      </c>
    </row>
    <row r="267" spans="2:65" s="12" customFormat="1" ht="11.25" x14ac:dyDescent="0.2">
      <c r="B267" s="151"/>
      <c r="D267" s="152" t="s">
        <v>384</v>
      </c>
      <c r="E267" s="153" t="s">
        <v>1</v>
      </c>
      <c r="F267" s="154" t="s">
        <v>6904</v>
      </c>
      <c r="H267" s="155">
        <v>39.799999999999997</v>
      </c>
      <c r="I267" s="156"/>
      <c r="L267" s="151"/>
      <c r="M267" s="157"/>
      <c r="T267" s="158"/>
      <c r="AT267" s="153" t="s">
        <v>384</v>
      </c>
      <c r="AU267" s="153" t="s">
        <v>85</v>
      </c>
      <c r="AV267" s="12" t="s">
        <v>85</v>
      </c>
      <c r="AW267" s="12" t="s">
        <v>32</v>
      </c>
      <c r="AX267" s="12" t="s">
        <v>76</v>
      </c>
      <c r="AY267" s="153" t="s">
        <v>375</v>
      </c>
    </row>
    <row r="268" spans="2:65" s="12" customFormat="1" ht="11.25" x14ac:dyDescent="0.2">
      <c r="B268" s="151"/>
      <c r="D268" s="152" t="s">
        <v>384</v>
      </c>
      <c r="E268" s="153" t="s">
        <v>1</v>
      </c>
      <c r="F268" s="154" t="s">
        <v>6905</v>
      </c>
      <c r="H268" s="155">
        <v>3.07</v>
      </c>
      <c r="I268" s="156"/>
      <c r="L268" s="151"/>
      <c r="M268" s="157"/>
      <c r="T268" s="158"/>
      <c r="AT268" s="153" t="s">
        <v>384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375</v>
      </c>
    </row>
    <row r="269" spans="2:65" s="12" customFormat="1" ht="11.25" x14ac:dyDescent="0.2">
      <c r="B269" s="151"/>
      <c r="D269" s="152" t="s">
        <v>384</v>
      </c>
      <c r="E269" s="153" t="s">
        <v>1</v>
      </c>
      <c r="F269" s="154" t="s">
        <v>6906</v>
      </c>
      <c r="H269" s="155">
        <v>31.86</v>
      </c>
      <c r="I269" s="156"/>
      <c r="L269" s="151"/>
      <c r="M269" s="157"/>
      <c r="T269" s="158"/>
      <c r="AT269" s="153" t="s">
        <v>384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375</v>
      </c>
    </row>
    <row r="270" spans="2:65" s="12" customFormat="1" ht="11.25" x14ac:dyDescent="0.2">
      <c r="B270" s="151"/>
      <c r="D270" s="152" t="s">
        <v>384</v>
      </c>
      <c r="E270" s="153" t="s">
        <v>1</v>
      </c>
      <c r="F270" s="154" t="s">
        <v>5164</v>
      </c>
      <c r="H270" s="155">
        <v>21.16</v>
      </c>
      <c r="I270" s="156"/>
      <c r="L270" s="151"/>
      <c r="M270" s="157"/>
      <c r="T270" s="158"/>
      <c r="AT270" s="153" t="s">
        <v>384</v>
      </c>
      <c r="AU270" s="153" t="s">
        <v>85</v>
      </c>
      <c r="AV270" s="12" t="s">
        <v>85</v>
      </c>
      <c r="AW270" s="12" t="s">
        <v>32</v>
      </c>
      <c r="AX270" s="12" t="s">
        <v>76</v>
      </c>
      <c r="AY270" s="153" t="s">
        <v>375</v>
      </c>
    </row>
    <row r="271" spans="2:65" s="12" customFormat="1" ht="11.25" x14ac:dyDescent="0.2">
      <c r="B271" s="151"/>
      <c r="D271" s="152" t="s">
        <v>384</v>
      </c>
      <c r="E271" s="153" t="s">
        <v>1</v>
      </c>
      <c r="F271" s="154" t="s">
        <v>6907</v>
      </c>
      <c r="H271" s="155">
        <v>6.93</v>
      </c>
      <c r="I271" s="156"/>
      <c r="L271" s="151"/>
      <c r="M271" s="157"/>
      <c r="T271" s="158"/>
      <c r="AT271" s="153" t="s">
        <v>384</v>
      </c>
      <c r="AU271" s="153" t="s">
        <v>85</v>
      </c>
      <c r="AV271" s="12" t="s">
        <v>85</v>
      </c>
      <c r="AW271" s="12" t="s">
        <v>32</v>
      </c>
      <c r="AX271" s="12" t="s">
        <v>76</v>
      </c>
      <c r="AY271" s="153" t="s">
        <v>375</v>
      </c>
    </row>
    <row r="272" spans="2:65" s="13" customFormat="1" ht="11.25" x14ac:dyDescent="0.2">
      <c r="B272" s="159"/>
      <c r="D272" s="152" t="s">
        <v>384</v>
      </c>
      <c r="E272" s="160" t="s">
        <v>1</v>
      </c>
      <c r="F272" s="161" t="s">
        <v>387</v>
      </c>
      <c r="H272" s="162">
        <v>909.52</v>
      </c>
      <c r="I272" s="163"/>
      <c r="L272" s="159"/>
      <c r="M272" s="164"/>
      <c r="T272" s="165"/>
      <c r="AT272" s="160" t="s">
        <v>384</v>
      </c>
      <c r="AU272" s="160" t="s">
        <v>85</v>
      </c>
      <c r="AV272" s="13" t="s">
        <v>382</v>
      </c>
      <c r="AW272" s="13" t="s">
        <v>32</v>
      </c>
      <c r="AX272" s="13" t="s">
        <v>76</v>
      </c>
      <c r="AY272" s="160" t="s">
        <v>375</v>
      </c>
    </row>
    <row r="273" spans="2:65" s="12" customFormat="1" ht="11.25" x14ac:dyDescent="0.2">
      <c r="B273" s="151"/>
      <c r="D273" s="152" t="s">
        <v>384</v>
      </c>
      <c r="E273" s="153" t="s">
        <v>1</v>
      </c>
      <c r="F273" s="154" t="s">
        <v>6908</v>
      </c>
      <c r="H273" s="155">
        <v>55.481000000000002</v>
      </c>
      <c r="I273" s="156"/>
      <c r="L273" s="151"/>
      <c r="M273" s="157"/>
      <c r="T273" s="158"/>
      <c r="AT273" s="153" t="s">
        <v>384</v>
      </c>
      <c r="AU273" s="153" t="s">
        <v>85</v>
      </c>
      <c r="AV273" s="12" t="s">
        <v>85</v>
      </c>
      <c r="AW273" s="12" t="s">
        <v>32</v>
      </c>
      <c r="AX273" s="12" t="s">
        <v>83</v>
      </c>
      <c r="AY273" s="153" t="s">
        <v>375</v>
      </c>
    </row>
    <row r="274" spans="2:65" s="1" customFormat="1" ht="24.2" customHeight="1" x14ac:dyDescent="0.2">
      <c r="B274" s="32"/>
      <c r="C274" s="179" t="s">
        <v>497</v>
      </c>
      <c r="D274" s="179" t="s">
        <v>657</v>
      </c>
      <c r="E274" s="180" t="s">
        <v>5174</v>
      </c>
      <c r="F274" s="181" t="s">
        <v>5175</v>
      </c>
      <c r="G274" s="182" t="s">
        <v>380</v>
      </c>
      <c r="H274" s="183">
        <v>8.2850000000000001</v>
      </c>
      <c r="I274" s="184"/>
      <c r="J274" s="185">
        <f>ROUND(I274*H274,2)</f>
        <v>0</v>
      </c>
      <c r="K274" s="181" t="s">
        <v>4773</v>
      </c>
      <c r="L274" s="186"/>
      <c r="M274" s="187" t="s">
        <v>1</v>
      </c>
      <c r="N274" s="188" t="s">
        <v>41</v>
      </c>
      <c r="P274" s="147">
        <f>O274*H274</f>
        <v>0</v>
      </c>
      <c r="Q274" s="147">
        <v>7.0000000000000001E-3</v>
      </c>
      <c r="R274" s="147">
        <f>Q274*H274</f>
        <v>5.7995000000000005E-2</v>
      </c>
      <c r="S274" s="147">
        <v>0</v>
      </c>
      <c r="T274" s="148">
        <f>S274*H274</f>
        <v>0</v>
      </c>
      <c r="AR274" s="149" t="s">
        <v>585</v>
      </c>
      <c r="AT274" s="149" t="s">
        <v>657</v>
      </c>
      <c r="AU274" s="149" t="s">
        <v>85</v>
      </c>
      <c r="AY274" s="17" t="s">
        <v>375</v>
      </c>
      <c r="BE274" s="150">
        <f>IF(N274="základní",J274,0)</f>
        <v>0</v>
      </c>
      <c r="BF274" s="150">
        <f>IF(N274="snížená",J274,0)</f>
        <v>0</v>
      </c>
      <c r="BG274" s="150">
        <f>IF(N274="zákl. přenesená",J274,0)</f>
        <v>0</v>
      </c>
      <c r="BH274" s="150">
        <f>IF(N274="sníž. přenesená",J274,0)</f>
        <v>0</v>
      </c>
      <c r="BI274" s="150">
        <f>IF(N274="nulová",J274,0)</f>
        <v>0</v>
      </c>
      <c r="BJ274" s="17" t="s">
        <v>83</v>
      </c>
      <c r="BK274" s="150">
        <f>ROUND(I274*H274,2)</f>
        <v>0</v>
      </c>
      <c r="BL274" s="17" t="s">
        <v>491</v>
      </c>
      <c r="BM274" s="149" t="s">
        <v>6909</v>
      </c>
    </row>
    <row r="275" spans="2:65" s="12" customFormat="1" ht="11.25" x14ac:dyDescent="0.2">
      <c r="B275" s="151"/>
      <c r="D275" s="152" t="s">
        <v>384</v>
      </c>
      <c r="E275" s="153" t="s">
        <v>1</v>
      </c>
      <c r="F275" s="154" t="s">
        <v>4449</v>
      </c>
      <c r="H275" s="155">
        <v>102.68</v>
      </c>
      <c r="I275" s="156"/>
      <c r="L275" s="151"/>
      <c r="M275" s="157"/>
      <c r="T275" s="158"/>
      <c r="AT275" s="153" t="s">
        <v>384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375</v>
      </c>
    </row>
    <row r="276" spans="2:65" s="12" customFormat="1" ht="11.25" x14ac:dyDescent="0.2">
      <c r="B276" s="151"/>
      <c r="D276" s="152" t="s">
        <v>384</v>
      </c>
      <c r="E276" s="153" t="s">
        <v>1</v>
      </c>
      <c r="F276" s="154" t="s">
        <v>4455</v>
      </c>
      <c r="H276" s="155">
        <v>19.899999999999999</v>
      </c>
      <c r="I276" s="156"/>
      <c r="L276" s="151"/>
      <c r="M276" s="157"/>
      <c r="T276" s="158"/>
      <c r="AT276" s="153" t="s">
        <v>384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375</v>
      </c>
    </row>
    <row r="277" spans="2:65" s="12" customFormat="1" ht="11.25" x14ac:dyDescent="0.2">
      <c r="B277" s="151"/>
      <c r="D277" s="152" t="s">
        <v>384</v>
      </c>
      <c r="E277" s="153" t="s">
        <v>1</v>
      </c>
      <c r="F277" s="154" t="s">
        <v>4464</v>
      </c>
      <c r="H277" s="155">
        <v>10.58</v>
      </c>
      <c r="I277" s="156"/>
      <c r="L277" s="151"/>
      <c r="M277" s="157"/>
      <c r="T277" s="158"/>
      <c r="AT277" s="153" t="s">
        <v>384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375</v>
      </c>
    </row>
    <row r="278" spans="2:65" s="13" customFormat="1" ht="11.25" x14ac:dyDescent="0.2">
      <c r="B278" s="159"/>
      <c r="D278" s="152" t="s">
        <v>384</v>
      </c>
      <c r="E278" s="160" t="s">
        <v>1</v>
      </c>
      <c r="F278" s="161" t="s">
        <v>387</v>
      </c>
      <c r="H278" s="162">
        <v>133.16</v>
      </c>
      <c r="I278" s="163"/>
      <c r="L278" s="159"/>
      <c r="M278" s="164"/>
      <c r="T278" s="165"/>
      <c r="AT278" s="160" t="s">
        <v>384</v>
      </c>
      <c r="AU278" s="160" t="s">
        <v>85</v>
      </c>
      <c r="AV278" s="13" t="s">
        <v>382</v>
      </c>
      <c r="AW278" s="13" t="s">
        <v>32</v>
      </c>
      <c r="AX278" s="13" t="s">
        <v>76</v>
      </c>
      <c r="AY278" s="160" t="s">
        <v>375</v>
      </c>
    </row>
    <row r="279" spans="2:65" s="12" customFormat="1" ht="11.25" x14ac:dyDescent="0.2">
      <c r="B279" s="151"/>
      <c r="D279" s="152" t="s">
        <v>384</v>
      </c>
      <c r="E279" s="153" t="s">
        <v>1</v>
      </c>
      <c r="F279" s="154" t="s">
        <v>6910</v>
      </c>
      <c r="H279" s="155">
        <v>8.1229999999999993</v>
      </c>
      <c r="I279" s="156"/>
      <c r="L279" s="151"/>
      <c r="M279" s="157"/>
      <c r="T279" s="158"/>
      <c r="AT279" s="153" t="s">
        <v>384</v>
      </c>
      <c r="AU279" s="153" t="s">
        <v>85</v>
      </c>
      <c r="AV279" s="12" t="s">
        <v>85</v>
      </c>
      <c r="AW279" s="12" t="s">
        <v>32</v>
      </c>
      <c r="AX279" s="12" t="s">
        <v>83</v>
      </c>
      <c r="AY279" s="153" t="s">
        <v>375</v>
      </c>
    </row>
    <row r="280" spans="2:65" s="12" customFormat="1" ht="11.25" x14ac:dyDescent="0.2">
      <c r="B280" s="151"/>
      <c r="D280" s="152" t="s">
        <v>384</v>
      </c>
      <c r="F280" s="154" t="s">
        <v>6911</v>
      </c>
      <c r="H280" s="155">
        <v>8.2850000000000001</v>
      </c>
      <c r="I280" s="156"/>
      <c r="L280" s="151"/>
      <c r="M280" s="157"/>
      <c r="T280" s="158"/>
      <c r="AT280" s="153" t="s">
        <v>384</v>
      </c>
      <c r="AU280" s="153" t="s">
        <v>85</v>
      </c>
      <c r="AV280" s="12" t="s">
        <v>85</v>
      </c>
      <c r="AW280" s="12" t="s">
        <v>4</v>
      </c>
      <c r="AX280" s="12" t="s">
        <v>83</v>
      </c>
      <c r="AY280" s="153" t="s">
        <v>375</v>
      </c>
    </row>
    <row r="281" spans="2:65" s="1" customFormat="1" ht="24.2" customHeight="1" x14ac:dyDescent="0.2">
      <c r="B281" s="32"/>
      <c r="C281" s="179" t="s">
        <v>503</v>
      </c>
      <c r="D281" s="179" t="s">
        <v>657</v>
      </c>
      <c r="E281" s="180" t="s">
        <v>5179</v>
      </c>
      <c r="F281" s="181" t="s">
        <v>5180</v>
      </c>
      <c r="G281" s="182" t="s">
        <v>380</v>
      </c>
      <c r="H281" s="183">
        <v>8.7159999999999993</v>
      </c>
      <c r="I281" s="184"/>
      <c r="J281" s="185">
        <f>ROUND(I281*H281,2)</f>
        <v>0</v>
      </c>
      <c r="K281" s="181" t="s">
        <v>381</v>
      </c>
      <c r="L281" s="186"/>
      <c r="M281" s="187" t="s">
        <v>1</v>
      </c>
      <c r="N281" s="188" t="s">
        <v>41</v>
      </c>
      <c r="P281" s="147">
        <f>O281*H281</f>
        <v>0</v>
      </c>
      <c r="Q281" s="147">
        <v>5.0000000000000001E-3</v>
      </c>
      <c r="R281" s="147">
        <f>Q281*H281</f>
        <v>4.3580000000000001E-2</v>
      </c>
      <c r="S281" s="147">
        <v>0</v>
      </c>
      <c r="T281" s="148">
        <f>S281*H281</f>
        <v>0</v>
      </c>
      <c r="AR281" s="149" t="s">
        <v>585</v>
      </c>
      <c r="AT281" s="149" t="s">
        <v>657</v>
      </c>
      <c r="AU281" s="149" t="s">
        <v>85</v>
      </c>
      <c r="AY281" s="17" t="s">
        <v>375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491</v>
      </c>
      <c r="BM281" s="149" t="s">
        <v>6912</v>
      </c>
    </row>
    <row r="282" spans="2:65" s="12" customFormat="1" ht="11.25" x14ac:dyDescent="0.2">
      <c r="B282" s="151"/>
      <c r="D282" s="152" t="s">
        <v>384</v>
      </c>
      <c r="E282" s="153" t="s">
        <v>1</v>
      </c>
      <c r="F282" s="154" t="s">
        <v>4449</v>
      </c>
      <c r="H282" s="155">
        <v>102.68</v>
      </c>
      <c r="I282" s="156"/>
      <c r="L282" s="151"/>
      <c r="M282" s="157"/>
      <c r="T282" s="158"/>
      <c r="AT282" s="153" t="s">
        <v>384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375</v>
      </c>
    </row>
    <row r="283" spans="2:65" s="12" customFormat="1" ht="11.25" x14ac:dyDescent="0.2">
      <c r="B283" s="151"/>
      <c r="D283" s="152" t="s">
        <v>384</v>
      </c>
      <c r="E283" s="153" t="s">
        <v>1</v>
      </c>
      <c r="F283" s="154" t="s">
        <v>4455</v>
      </c>
      <c r="H283" s="155">
        <v>19.899999999999999</v>
      </c>
      <c r="I283" s="156"/>
      <c r="L283" s="151"/>
      <c r="M283" s="157"/>
      <c r="T283" s="158"/>
      <c r="AT283" s="153" t="s">
        <v>384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375</v>
      </c>
    </row>
    <row r="284" spans="2:65" s="12" customFormat="1" ht="11.25" x14ac:dyDescent="0.2">
      <c r="B284" s="151"/>
      <c r="D284" s="152" t="s">
        <v>384</v>
      </c>
      <c r="E284" s="153" t="s">
        <v>1</v>
      </c>
      <c r="F284" s="154" t="s">
        <v>4464</v>
      </c>
      <c r="H284" s="155">
        <v>10.58</v>
      </c>
      <c r="I284" s="156"/>
      <c r="L284" s="151"/>
      <c r="M284" s="157"/>
      <c r="T284" s="158"/>
      <c r="AT284" s="153" t="s">
        <v>384</v>
      </c>
      <c r="AU284" s="153" t="s">
        <v>85</v>
      </c>
      <c r="AV284" s="12" t="s">
        <v>85</v>
      </c>
      <c r="AW284" s="12" t="s">
        <v>32</v>
      </c>
      <c r="AX284" s="12" t="s">
        <v>76</v>
      </c>
      <c r="AY284" s="153" t="s">
        <v>375</v>
      </c>
    </row>
    <row r="285" spans="2:65" s="12" customFormat="1" ht="11.25" x14ac:dyDescent="0.2">
      <c r="B285" s="151"/>
      <c r="D285" s="152" t="s">
        <v>384</v>
      </c>
      <c r="E285" s="153" t="s">
        <v>1</v>
      </c>
      <c r="F285" s="154" t="s">
        <v>4441</v>
      </c>
      <c r="H285" s="155">
        <v>6.93</v>
      </c>
      <c r="I285" s="156"/>
      <c r="L285" s="151"/>
      <c r="M285" s="157"/>
      <c r="T285" s="158"/>
      <c r="AT285" s="153" t="s">
        <v>384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375</v>
      </c>
    </row>
    <row r="286" spans="2:65" s="13" customFormat="1" ht="11.25" x14ac:dyDescent="0.2">
      <c r="B286" s="159"/>
      <c r="D286" s="152" t="s">
        <v>384</v>
      </c>
      <c r="E286" s="160" t="s">
        <v>1</v>
      </c>
      <c r="F286" s="161" t="s">
        <v>387</v>
      </c>
      <c r="H286" s="162">
        <v>140.09</v>
      </c>
      <c r="I286" s="163"/>
      <c r="L286" s="159"/>
      <c r="M286" s="164"/>
      <c r="T286" s="165"/>
      <c r="AT286" s="160" t="s">
        <v>384</v>
      </c>
      <c r="AU286" s="160" t="s">
        <v>85</v>
      </c>
      <c r="AV286" s="13" t="s">
        <v>382</v>
      </c>
      <c r="AW286" s="13" t="s">
        <v>32</v>
      </c>
      <c r="AX286" s="13" t="s">
        <v>76</v>
      </c>
      <c r="AY286" s="160" t="s">
        <v>375</v>
      </c>
    </row>
    <row r="287" spans="2:65" s="12" customFormat="1" ht="11.25" x14ac:dyDescent="0.2">
      <c r="B287" s="151"/>
      <c r="D287" s="152" t="s">
        <v>384</v>
      </c>
      <c r="E287" s="153" t="s">
        <v>1</v>
      </c>
      <c r="F287" s="154" t="s">
        <v>6913</v>
      </c>
      <c r="H287" s="155">
        <v>8.5449999999999999</v>
      </c>
      <c r="I287" s="156"/>
      <c r="L287" s="151"/>
      <c r="M287" s="157"/>
      <c r="T287" s="158"/>
      <c r="AT287" s="153" t="s">
        <v>384</v>
      </c>
      <c r="AU287" s="153" t="s">
        <v>85</v>
      </c>
      <c r="AV287" s="12" t="s">
        <v>85</v>
      </c>
      <c r="AW287" s="12" t="s">
        <v>32</v>
      </c>
      <c r="AX287" s="12" t="s">
        <v>83</v>
      </c>
      <c r="AY287" s="153" t="s">
        <v>375</v>
      </c>
    </row>
    <row r="288" spans="2:65" s="12" customFormat="1" ht="11.25" x14ac:dyDescent="0.2">
      <c r="B288" s="151"/>
      <c r="D288" s="152" t="s">
        <v>384</v>
      </c>
      <c r="F288" s="154" t="s">
        <v>6914</v>
      </c>
      <c r="H288" s="155">
        <v>8.7159999999999993</v>
      </c>
      <c r="I288" s="156"/>
      <c r="L288" s="151"/>
      <c r="M288" s="157"/>
      <c r="T288" s="158"/>
      <c r="AT288" s="153" t="s">
        <v>384</v>
      </c>
      <c r="AU288" s="153" t="s">
        <v>85</v>
      </c>
      <c r="AV288" s="12" t="s">
        <v>85</v>
      </c>
      <c r="AW288" s="12" t="s">
        <v>4</v>
      </c>
      <c r="AX288" s="12" t="s">
        <v>83</v>
      </c>
      <c r="AY288" s="153" t="s">
        <v>375</v>
      </c>
    </row>
    <row r="289" spans="2:65" s="1" customFormat="1" ht="24.2" customHeight="1" x14ac:dyDescent="0.2">
      <c r="B289" s="32"/>
      <c r="C289" s="179" t="s">
        <v>510</v>
      </c>
      <c r="D289" s="179" t="s">
        <v>657</v>
      </c>
      <c r="E289" s="180" t="s">
        <v>5184</v>
      </c>
      <c r="F289" s="181" t="s">
        <v>5185</v>
      </c>
      <c r="G289" s="182" t="s">
        <v>380</v>
      </c>
      <c r="H289" s="183">
        <v>12.324999999999999</v>
      </c>
      <c r="I289" s="184"/>
      <c r="J289" s="185">
        <f>ROUND(I289*H289,2)</f>
        <v>0</v>
      </c>
      <c r="K289" s="181" t="s">
        <v>381</v>
      </c>
      <c r="L289" s="186"/>
      <c r="M289" s="187" t="s">
        <v>1</v>
      </c>
      <c r="N289" s="188" t="s">
        <v>41</v>
      </c>
      <c r="P289" s="147">
        <f>O289*H289</f>
        <v>0</v>
      </c>
      <c r="Q289" s="147">
        <v>0.01</v>
      </c>
      <c r="R289" s="147">
        <f>Q289*H289</f>
        <v>0.12325</v>
      </c>
      <c r="S289" s="147">
        <v>0</v>
      </c>
      <c r="T289" s="148">
        <f>S289*H289</f>
        <v>0</v>
      </c>
      <c r="AR289" s="149" t="s">
        <v>585</v>
      </c>
      <c r="AT289" s="149" t="s">
        <v>657</v>
      </c>
      <c r="AU289" s="149" t="s">
        <v>85</v>
      </c>
      <c r="AY289" s="17" t="s">
        <v>375</v>
      </c>
      <c r="BE289" s="150">
        <f>IF(N289="základní",J289,0)</f>
        <v>0</v>
      </c>
      <c r="BF289" s="150">
        <f>IF(N289="snížená",J289,0)</f>
        <v>0</v>
      </c>
      <c r="BG289" s="150">
        <f>IF(N289="zákl. přenesená",J289,0)</f>
        <v>0</v>
      </c>
      <c r="BH289" s="150">
        <f>IF(N289="sníž. přenesená",J289,0)</f>
        <v>0</v>
      </c>
      <c r="BI289" s="150">
        <f>IF(N289="nulová",J289,0)</f>
        <v>0</v>
      </c>
      <c r="BJ289" s="17" t="s">
        <v>83</v>
      </c>
      <c r="BK289" s="150">
        <f>ROUND(I289*H289,2)</f>
        <v>0</v>
      </c>
      <c r="BL289" s="17" t="s">
        <v>491</v>
      </c>
      <c r="BM289" s="149" t="s">
        <v>6915</v>
      </c>
    </row>
    <row r="290" spans="2:65" s="12" customFormat="1" ht="11.25" x14ac:dyDescent="0.2">
      <c r="B290" s="151"/>
      <c r="D290" s="152" t="s">
        <v>384</v>
      </c>
      <c r="E290" s="153" t="s">
        <v>1</v>
      </c>
      <c r="F290" s="154" t="s">
        <v>4452</v>
      </c>
      <c r="H290" s="155">
        <v>166.22</v>
      </c>
      <c r="I290" s="156"/>
      <c r="L290" s="151"/>
      <c r="M290" s="157"/>
      <c r="T290" s="158"/>
      <c r="AT290" s="153" t="s">
        <v>384</v>
      </c>
      <c r="AU290" s="153" t="s">
        <v>85</v>
      </c>
      <c r="AV290" s="12" t="s">
        <v>85</v>
      </c>
      <c r="AW290" s="12" t="s">
        <v>32</v>
      </c>
      <c r="AX290" s="12" t="s">
        <v>76</v>
      </c>
      <c r="AY290" s="153" t="s">
        <v>375</v>
      </c>
    </row>
    <row r="291" spans="2:65" s="12" customFormat="1" ht="11.25" x14ac:dyDescent="0.2">
      <c r="B291" s="151"/>
      <c r="D291" s="152" t="s">
        <v>384</v>
      </c>
      <c r="E291" s="153" t="s">
        <v>1</v>
      </c>
      <c r="F291" s="154" t="s">
        <v>4461</v>
      </c>
      <c r="H291" s="155">
        <v>31.86</v>
      </c>
      <c r="I291" s="156"/>
      <c r="L291" s="151"/>
      <c r="M291" s="157"/>
      <c r="T291" s="158"/>
      <c r="AT291" s="153" t="s">
        <v>384</v>
      </c>
      <c r="AU291" s="153" t="s">
        <v>85</v>
      </c>
      <c r="AV291" s="12" t="s">
        <v>85</v>
      </c>
      <c r="AW291" s="12" t="s">
        <v>32</v>
      </c>
      <c r="AX291" s="12" t="s">
        <v>76</v>
      </c>
      <c r="AY291" s="153" t="s">
        <v>375</v>
      </c>
    </row>
    <row r="292" spans="2:65" s="13" customFormat="1" ht="11.25" x14ac:dyDescent="0.2">
      <c r="B292" s="159"/>
      <c r="D292" s="152" t="s">
        <v>384</v>
      </c>
      <c r="E292" s="160" t="s">
        <v>1</v>
      </c>
      <c r="F292" s="161" t="s">
        <v>387</v>
      </c>
      <c r="H292" s="162">
        <v>198.08</v>
      </c>
      <c r="I292" s="163"/>
      <c r="L292" s="159"/>
      <c r="M292" s="164"/>
      <c r="T292" s="165"/>
      <c r="AT292" s="160" t="s">
        <v>384</v>
      </c>
      <c r="AU292" s="160" t="s">
        <v>85</v>
      </c>
      <c r="AV292" s="13" t="s">
        <v>382</v>
      </c>
      <c r="AW292" s="13" t="s">
        <v>32</v>
      </c>
      <c r="AX292" s="13" t="s">
        <v>76</v>
      </c>
      <c r="AY292" s="160" t="s">
        <v>375</v>
      </c>
    </row>
    <row r="293" spans="2:65" s="12" customFormat="1" ht="11.25" x14ac:dyDescent="0.2">
      <c r="B293" s="151"/>
      <c r="D293" s="152" t="s">
        <v>384</v>
      </c>
      <c r="E293" s="153" t="s">
        <v>1</v>
      </c>
      <c r="F293" s="154" t="s">
        <v>6916</v>
      </c>
      <c r="H293" s="155">
        <v>12.083</v>
      </c>
      <c r="I293" s="156"/>
      <c r="L293" s="151"/>
      <c r="M293" s="157"/>
      <c r="T293" s="158"/>
      <c r="AT293" s="153" t="s">
        <v>384</v>
      </c>
      <c r="AU293" s="153" t="s">
        <v>85</v>
      </c>
      <c r="AV293" s="12" t="s">
        <v>85</v>
      </c>
      <c r="AW293" s="12" t="s">
        <v>32</v>
      </c>
      <c r="AX293" s="12" t="s">
        <v>83</v>
      </c>
      <c r="AY293" s="153" t="s">
        <v>375</v>
      </c>
    </row>
    <row r="294" spans="2:65" s="12" customFormat="1" ht="11.25" x14ac:dyDescent="0.2">
      <c r="B294" s="151"/>
      <c r="D294" s="152" t="s">
        <v>384</v>
      </c>
      <c r="F294" s="154" t="s">
        <v>6917</v>
      </c>
      <c r="H294" s="155">
        <v>12.324999999999999</v>
      </c>
      <c r="I294" s="156"/>
      <c r="L294" s="151"/>
      <c r="M294" s="157"/>
      <c r="T294" s="158"/>
      <c r="AT294" s="153" t="s">
        <v>384</v>
      </c>
      <c r="AU294" s="153" t="s">
        <v>85</v>
      </c>
      <c r="AV294" s="12" t="s">
        <v>85</v>
      </c>
      <c r="AW294" s="12" t="s">
        <v>4</v>
      </c>
      <c r="AX294" s="12" t="s">
        <v>83</v>
      </c>
      <c r="AY294" s="153" t="s">
        <v>375</v>
      </c>
    </row>
    <row r="295" spans="2:65" s="1" customFormat="1" ht="24.2" customHeight="1" x14ac:dyDescent="0.2">
      <c r="B295" s="32"/>
      <c r="C295" s="179" t="s">
        <v>529</v>
      </c>
      <c r="D295" s="179" t="s">
        <v>657</v>
      </c>
      <c r="E295" s="180" t="s">
        <v>5189</v>
      </c>
      <c r="F295" s="181" t="s">
        <v>5190</v>
      </c>
      <c r="G295" s="182" t="s">
        <v>380</v>
      </c>
      <c r="H295" s="183">
        <v>10.342000000000001</v>
      </c>
      <c r="I295" s="184"/>
      <c r="J295" s="185">
        <f>ROUND(I295*H295,2)</f>
        <v>0</v>
      </c>
      <c r="K295" s="181" t="s">
        <v>4773</v>
      </c>
      <c r="L295" s="186"/>
      <c r="M295" s="187" t="s">
        <v>1</v>
      </c>
      <c r="N295" s="188" t="s">
        <v>41</v>
      </c>
      <c r="P295" s="147">
        <f>O295*H295</f>
        <v>0</v>
      </c>
      <c r="Q295" s="147">
        <v>3.0000000000000001E-3</v>
      </c>
      <c r="R295" s="147">
        <f>Q295*H295</f>
        <v>3.1026000000000001E-2</v>
      </c>
      <c r="S295" s="147">
        <v>0</v>
      </c>
      <c r="T295" s="148">
        <f>S295*H295</f>
        <v>0</v>
      </c>
      <c r="AR295" s="149" t="s">
        <v>585</v>
      </c>
      <c r="AT295" s="149" t="s">
        <v>657</v>
      </c>
      <c r="AU295" s="149" t="s">
        <v>85</v>
      </c>
      <c r="AY295" s="17" t="s">
        <v>375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491</v>
      </c>
      <c r="BM295" s="149" t="s">
        <v>6918</v>
      </c>
    </row>
    <row r="296" spans="2:65" s="12" customFormat="1" ht="11.25" x14ac:dyDescent="0.2">
      <c r="B296" s="151"/>
      <c r="D296" s="152" t="s">
        <v>384</v>
      </c>
      <c r="E296" s="153" t="s">
        <v>1</v>
      </c>
      <c r="F296" s="154" t="s">
        <v>4452</v>
      </c>
      <c r="H296" s="155">
        <v>166.22</v>
      </c>
      <c r="I296" s="156"/>
      <c r="L296" s="151"/>
      <c r="M296" s="157"/>
      <c r="T296" s="158"/>
      <c r="AT296" s="153" t="s">
        <v>384</v>
      </c>
      <c r="AU296" s="153" t="s">
        <v>85</v>
      </c>
      <c r="AV296" s="12" t="s">
        <v>85</v>
      </c>
      <c r="AW296" s="12" t="s">
        <v>32</v>
      </c>
      <c r="AX296" s="12" t="s">
        <v>76</v>
      </c>
      <c r="AY296" s="153" t="s">
        <v>375</v>
      </c>
    </row>
    <row r="297" spans="2:65" s="13" customFormat="1" ht="11.25" x14ac:dyDescent="0.2">
      <c r="B297" s="159"/>
      <c r="D297" s="152" t="s">
        <v>384</v>
      </c>
      <c r="E297" s="160" t="s">
        <v>1</v>
      </c>
      <c r="F297" s="161" t="s">
        <v>387</v>
      </c>
      <c r="H297" s="162">
        <v>166.22</v>
      </c>
      <c r="I297" s="163"/>
      <c r="L297" s="159"/>
      <c r="M297" s="164"/>
      <c r="T297" s="165"/>
      <c r="AT297" s="160" t="s">
        <v>384</v>
      </c>
      <c r="AU297" s="160" t="s">
        <v>85</v>
      </c>
      <c r="AV297" s="13" t="s">
        <v>382</v>
      </c>
      <c r="AW297" s="13" t="s">
        <v>32</v>
      </c>
      <c r="AX297" s="13" t="s">
        <v>76</v>
      </c>
      <c r="AY297" s="160" t="s">
        <v>375</v>
      </c>
    </row>
    <row r="298" spans="2:65" s="12" customFormat="1" ht="11.25" x14ac:dyDescent="0.2">
      <c r="B298" s="151"/>
      <c r="D298" s="152" t="s">
        <v>384</v>
      </c>
      <c r="E298" s="153" t="s">
        <v>1</v>
      </c>
      <c r="F298" s="154" t="s">
        <v>6919</v>
      </c>
      <c r="H298" s="155">
        <v>10.138999999999999</v>
      </c>
      <c r="I298" s="156"/>
      <c r="L298" s="151"/>
      <c r="M298" s="157"/>
      <c r="T298" s="158"/>
      <c r="AT298" s="153" t="s">
        <v>384</v>
      </c>
      <c r="AU298" s="153" t="s">
        <v>85</v>
      </c>
      <c r="AV298" s="12" t="s">
        <v>85</v>
      </c>
      <c r="AW298" s="12" t="s">
        <v>32</v>
      </c>
      <c r="AX298" s="12" t="s">
        <v>83</v>
      </c>
      <c r="AY298" s="153" t="s">
        <v>375</v>
      </c>
    </row>
    <row r="299" spans="2:65" s="12" customFormat="1" ht="11.25" x14ac:dyDescent="0.2">
      <c r="B299" s="151"/>
      <c r="D299" s="152" t="s">
        <v>384</v>
      </c>
      <c r="F299" s="154" t="s">
        <v>6920</v>
      </c>
      <c r="H299" s="155">
        <v>10.342000000000001</v>
      </c>
      <c r="I299" s="156"/>
      <c r="L299" s="151"/>
      <c r="M299" s="157"/>
      <c r="T299" s="158"/>
      <c r="AT299" s="153" t="s">
        <v>384</v>
      </c>
      <c r="AU299" s="153" t="s">
        <v>85</v>
      </c>
      <c r="AV299" s="12" t="s">
        <v>85</v>
      </c>
      <c r="AW299" s="12" t="s">
        <v>4</v>
      </c>
      <c r="AX299" s="12" t="s">
        <v>83</v>
      </c>
      <c r="AY299" s="153" t="s">
        <v>375</v>
      </c>
    </row>
    <row r="300" spans="2:65" s="1" customFormat="1" ht="24.2" customHeight="1" x14ac:dyDescent="0.2">
      <c r="B300" s="32"/>
      <c r="C300" s="179" t="s">
        <v>7</v>
      </c>
      <c r="D300" s="179" t="s">
        <v>657</v>
      </c>
      <c r="E300" s="180" t="s">
        <v>5202</v>
      </c>
      <c r="F300" s="181" t="s">
        <v>5199</v>
      </c>
      <c r="G300" s="182" t="s">
        <v>380</v>
      </c>
      <c r="H300" s="183">
        <v>16.731000000000002</v>
      </c>
      <c r="I300" s="184"/>
      <c r="J300" s="185">
        <f>ROUND(I300*H300,2)</f>
        <v>0</v>
      </c>
      <c r="K300" s="181" t="s">
        <v>4773</v>
      </c>
      <c r="L300" s="186"/>
      <c r="M300" s="187" t="s">
        <v>1</v>
      </c>
      <c r="N300" s="188" t="s">
        <v>41</v>
      </c>
      <c r="P300" s="147">
        <f>O300*H300</f>
        <v>0</v>
      </c>
      <c r="Q300" s="147">
        <v>3.0000000000000001E-3</v>
      </c>
      <c r="R300" s="147">
        <f>Q300*H300</f>
        <v>5.0193000000000008E-2</v>
      </c>
      <c r="S300" s="147">
        <v>0</v>
      </c>
      <c r="T300" s="148">
        <f>S300*H300</f>
        <v>0</v>
      </c>
      <c r="AR300" s="149" t="s">
        <v>585</v>
      </c>
      <c r="AT300" s="149" t="s">
        <v>657</v>
      </c>
      <c r="AU300" s="149" t="s">
        <v>85</v>
      </c>
      <c r="AY300" s="17" t="s">
        <v>375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491</v>
      </c>
      <c r="BM300" s="149" t="s">
        <v>6921</v>
      </c>
    </row>
    <row r="301" spans="2:65" s="1" customFormat="1" ht="19.5" x14ac:dyDescent="0.2">
      <c r="B301" s="32"/>
      <c r="D301" s="152" t="s">
        <v>1139</v>
      </c>
      <c r="F301" s="189" t="s">
        <v>5204</v>
      </c>
      <c r="I301" s="190"/>
      <c r="L301" s="32"/>
      <c r="M301" s="191"/>
      <c r="T301" s="56"/>
      <c r="AT301" s="17" t="s">
        <v>1139</v>
      </c>
      <c r="AU301" s="17" t="s">
        <v>85</v>
      </c>
    </row>
    <row r="302" spans="2:65" s="12" customFormat="1" ht="11.25" x14ac:dyDescent="0.2">
      <c r="B302" s="151"/>
      <c r="D302" s="152" t="s">
        <v>384</v>
      </c>
      <c r="E302" s="153" t="s">
        <v>1</v>
      </c>
      <c r="F302" s="154" t="s">
        <v>4449</v>
      </c>
      <c r="H302" s="155">
        <v>102.68</v>
      </c>
      <c r="I302" s="156"/>
      <c r="L302" s="151"/>
      <c r="M302" s="157"/>
      <c r="T302" s="158"/>
      <c r="AT302" s="153" t="s">
        <v>384</v>
      </c>
      <c r="AU302" s="153" t="s">
        <v>85</v>
      </c>
      <c r="AV302" s="12" t="s">
        <v>85</v>
      </c>
      <c r="AW302" s="12" t="s">
        <v>32</v>
      </c>
      <c r="AX302" s="12" t="s">
        <v>76</v>
      </c>
      <c r="AY302" s="153" t="s">
        <v>375</v>
      </c>
    </row>
    <row r="303" spans="2:65" s="12" customFormat="1" ht="11.25" x14ac:dyDescent="0.2">
      <c r="B303" s="151"/>
      <c r="D303" s="152" t="s">
        <v>384</v>
      </c>
      <c r="E303" s="153" t="s">
        <v>1</v>
      </c>
      <c r="F303" s="154" t="s">
        <v>4452</v>
      </c>
      <c r="H303" s="155">
        <v>166.22</v>
      </c>
      <c r="I303" s="156"/>
      <c r="L303" s="151"/>
      <c r="M303" s="157"/>
      <c r="T303" s="158"/>
      <c r="AT303" s="153" t="s">
        <v>384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375</v>
      </c>
    </row>
    <row r="304" spans="2:65" s="13" customFormat="1" ht="11.25" x14ac:dyDescent="0.2">
      <c r="B304" s="159"/>
      <c r="D304" s="152" t="s">
        <v>384</v>
      </c>
      <c r="E304" s="160" t="s">
        <v>1</v>
      </c>
      <c r="F304" s="161" t="s">
        <v>387</v>
      </c>
      <c r="H304" s="162">
        <v>268.89999999999998</v>
      </c>
      <c r="I304" s="163"/>
      <c r="L304" s="159"/>
      <c r="M304" s="164"/>
      <c r="T304" s="165"/>
      <c r="AT304" s="160" t="s">
        <v>384</v>
      </c>
      <c r="AU304" s="160" t="s">
        <v>85</v>
      </c>
      <c r="AV304" s="13" t="s">
        <v>382</v>
      </c>
      <c r="AW304" s="13" t="s">
        <v>32</v>
      </c>
      <c r="AX304" s="13" t="s">
        <v>76</v>
      </c>
      <c r="AY304" s="160" t="s">
        <v>375</v>
      </c>
    </row>
    <row r="305" spans="2:65" s="12" customFormat="1" ht="11.25" x14ac:dyDescent="0.2">
      <c r="B305" s="151"/>
      <c r="D305" s="152" t="s">
        <v>384</v>
      </c>
      <c r="E305" s="153" t="s">
        <v>1</v>
      </c>
      <c r="F305" s="154" t="s">
        <v>6922</v>
      </c>
      <c r="H305" s="155">
        <v>16.402999999999999</v>
      </c>
      <c r="I305" s="156"/>
      <c r="L305" s="151"/>
      <c r="M305" s="157"/>
      <c r="T305" s="158"/>
      <c r="AT305" s="153" t="s">
        <v>384</v>
      </c>
      <c r="AU305" s="153" t="s">
        <v>85</v>
      </c>
      <c r="AV305" s="12" t="s">
        <v>85</v>
      </c>
      <c r="AW305" s="12" t="s">
        <v>32</v>
      </c>
      <c r="AX305" s="12" t="s">
        <v>83</v>
      </c>
      <c r="AY305" s="153" t="s">
        <v>375</v>
      </c>
    </row>
    <row r="306" spans="2:65" s="12" customFormat="1" ht="11.25" x14ac:dyDescent="0.2">
      <c r="B306" s="151"/>
      <c r="D306" s="152" t="s">
        <v>384</v>
      </c>
      <c r="F306" s="154" t="s">
        <v>6923</v>
      </c>
      <c r="H306" s="155">
        <v>16.731000000000002</v>
      </c>
      <c r="I306" s="156"/>
      <c r="L306" s="151"/>
      <c r="M306" s="157"/>
      <c r="T306" s="158"/>
      <c r="AT306" s="153" t="s">
        <v>384</v>
      </c>
      <c r="AU306" s="153" t="s">
        <v>85</v>
      </c>
      <c r="AV306" s="12" t="s">
        <v>85</v>
      </c>
      <c r="AW306" s="12" t="s">
        <v>4</v>
      </c>
      <c r="AX306" s="12" t="s">
        <v>83</v>
      </c>
      <c r="AY306" s="153" t="s">
        <v>375</v>
      </c>
    </row>
    <row r="307" spans="2:65" s="1" customFormat="1" ht="24.2" customHeight="1" x14ac:dyDescent="0.2">
      <c r="B307" s="32"/>
      <c r="C307" s="138" t="s">
        <v>540</v>
      </c>
      <c r="D307" s="138" t="s">
        <v>377</v>
      </c>
      <c r="E307" s="139" t="s">
        <v>1445</v>
      </c>
      <c r="F307" s="140" t="s">
        <v>1446</v>
      </c>
      <c r="G307" s="141" t="s">
        <v>380</v>
      </c>
      <c r="H307" s="142">
        <v>20.815999999999999</v>
      </c>
      <c r="I307" s="143"/>
      <c r="J307" s="144">
        <f>ROUND(I307*H307,2)</f>
        <v>0</v>
      </c>
      <c r="K307" s="140" t="s">
        <v>381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491</v>
      </c>
      <c r="AT307" s="149" t="s">
        <v>377</v>
      </c>
      <c r="AU307" s="149" t="s">
        <v>85</v>
      </c>
      <c r="AY307" s="17" t="s">
        <v>375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491</v>
      </c>
      <c r="BM307" s="149" t="s">
        <v>6924</v>
      </c>
    </row>
    <row r="308" spans="2:65" s="14" customFormat="1" ht="11.25" x14ac:dyDescent="0.2">
      <c r="B308" s="166"/>
      <c r="D308" s="152" t="s">
        <v>384</v>
      </c>
      <c r="E308" s="167" t="s">
        <v>1</v>
      </c>
      <c r="F308" s="168" t="s">
        <v>5210</v>
      </c>
      <c r="H308" s="167" t="s">
        <v>1</v>
      </c>
      <c r="I308" s="169"/>
      <c r="L308" s="166"/>
      <c r="M308" s="170"/>
      <c r="T308" s="171"/>
      <c r="AT308" s="167" t="s">
        <v>384</v>
      </c>
      <c r="AU308" s="167" t="s">
        <v>85</v>
      </c>
      <c r="AV308" s="14" t="s">
        <v>83</v>
      </c>
      <c r="AW308" s="14" t="s">
        <v>32</v>
      </c>
      <c r="AX308" s="14" t="s">
        <v>76</v>
      </c>
      <c r="AY308" s="167" t="s">
        <v>375</v>
      </c>
    </row>
    <row r="309" spans="2:65" s="12" customFormat="1" ht="11.25" x14ac:dyDescent="0.2">
      <c r="B309" s="151"/>
      <c r="D309" s="152" t="s">
        <v>384</v>
      </c>
      <c r="E309" s="153" t="s">
        <v>1</v>
      </c>
      <c r="F309" s="154" t="s">
        <v>4449</v>
      </c>
      <c r="H309" s="155">
        <v>102.68</v>
      </c>
      <c r="I309" s="156"/>
      <c r="L309" s="151"/>
      <c r="M309" s="157"/>
      <c r="T309" s="158"/>
      <c r="AT309" s="153" t="s">
        <v>384</v>
      </c>
      <c r="AU309" s="153" t="s">
        <v>85</v>
      </c>
      <c r="AV309" s="12" t="s">
        <v>85</v>
      </c>
      <c r="AW309" s="12" t="s">
        <v>32</v>
      </c>
      <c r="AX309" s="12" t="s">
        <v>76</v>
      </c>
      <c r="AY309" s="153" t="s">
        <v>375</v>
      </c>
    </row>
    <row r="310" spans="2:65" s="12" customFormat="1" ht="11.25" x14ac:dyDescent="0.2">
      <c r="B310" s="151"/>
      <c r="D310" s="152" t="s">
        <v>384</v>
      </c>
      <c r="E310" s="153" t="s">
        <v>1</v>
      </c>
      <c r="F310" s="154" t="s">
        <v>4452</v>
      </c>
      <c r="H310" s="155">
        <v>166.22</v>
      </c>
      <c r="I310" s="156"/>
      <c r="L310" s="151"/>
      <c r="M310" s="157"/>
      <c r="T310" s="158"/>
      <c r="AT310" s="153" t="s">
        <v>384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375</v>
      </c>
    </row>
    <row r="311" spans="2:65" s="12" customFormat="1" ht="11.25" x14ac:dyDescent="0.2">
      <c r="B311" s="151"/>
      <c r="D311" s="152" t="s">
        <v>384</v>
      </c>
      <c r="E311" s="153" t="s">
        <v>1</v>
      </c>
      <c r="F311" s="154" t="s">
        <v>4455</v>
      </c>
      <c r="H311" s="155">
        <v>19.899999999999999</v>
      </c>
      <c r="I311" s="156"/>
      <c r="L311" s="151"/>
      <c r="M311" s="157"/>
      <c r="T311" s="158"/>
      <c r="AT311" s="153" t="s">
        <v>384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375</v>
      </c>
    </row>
    <row r="312" spans="2:65" s="12" customFormat="1" ht="11.25" x14ac:dyDescent="0.2">
      <c r="B312" s="151"/>
      <c r="D312" s="152" t="s">
        <v>384</v>
      </c>
      <c r="E312" s="153" t="s">
        <v>1</v>
      </c>
      <c r="F312" s="154" t="s">
        <v>4458</v>
      </c>
      <c r="H312" s="155">
        <v>3.07</v>
      </c>
      <c r="I312" s="156"/>
      <c r="L312" s="151"/>
      <c r="M312" s="157"/>
      <c r="T312" s="158"/>
      <c r="AT312" s="153" t="s">
        <v>384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375</v>
      </c>
    </row>
    <row r="313" spans="2:65" s="12" customFormat="1" ht="11.25" x14ac:dyDescent="0.2">
      <c r="B313" s="151"/>
      <c r="D313" s="152" t="s">
        <v>384</v>
      </c>
      <c r="E313" s="153" t="s">
        <v>1</v>
      </c>
      <c r="F313" s="154" t="s">
        <v>4461</v>
      </c>
      <c r="H313" s="155">
        <v>31.86</v>
      </c>
      <c r="I313" s="156"/>
      <c r="L313" s="151"/>
      <c r="M313" s="157"/>
      <c r="T313" s="158"/>
      <c r="AT313" s="153" t="s">
        <v>384</v>
      </c>
      <c r="AU313" s="153" t="s">
        <v>85</v>
      </c>
      <c r="AV313" s="12" t="s">
        <v>85</v>
      </c>
      <c r="AW313" s="12" t="s">
        <v>32</v>
      </c>
      <c r="AX313" s="12" t="s">
        <v>76</v>
      </c>
      <c r="AY313" s="153" t="s">
        <v>375</v>
      </c>
    </row>
    <row r="314" spans="2:65" s="12" customFormat="1" ht="11.25" x14ac:dyDescent="0.2">
      <c r="B314" s="151"/>
      <c r="D314" s="152" t="s">
        <v>384</v>
      </c>
      <c r="E314" s="153" t="s">
        <v>1</v>
      </c>
      <c r="F314" s="154" t="s">
        <v>4464</v>
      </c>
      <c r="H314" s="155">
        <v>10.58</v>
      </c>
      <c r="I314" s="156"/>
      <c r="L314" s="151"/>
      <c r="M314" s="157"/>
      <c r="T314" s="158"/>
      <c r="AT314" s="153" t="s">
        <v>384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375</v>
      </c>
    </row>
    <row r="315" spans="2:65" s="12" customFormat="1" ht="11.25" x14ac:dyDescent="0.2">
      <c r="B315" s="151"/>
      <c r="D315" s="152" t="s">
        <v>384</v>
      </c>
      <c r="E315" s="153" t="s">
        <v>1</v>
      </c>
      <c r="F315" s="154" t="s">
        <v>4441</v>
      </c>
      <c r="H315" s="155">
        <v>6.93</v>
      </c>
      <c r="I315" s="156"/>
      <c r="L315" s="151"/>
      <c r="M315" s="157"/>
      <c r="T315" s="158"/>
      <c r="AT315" s="153" t="s">
        <v>384</v>
      </c>
      <c r="AU315" s="153" t="s">
        <v>85</v>
      </c>
      <c r="AV315" s="12" t="s">
        <v>85</v>
      </c>
      <c r="AW315" s="12" t="s">
        <v>32</v>
      </c>
      <c r="AX315" s="12" t="s">
        <v>76</v>
      </c>
      <c r="AY315" s="153" t="s">
        <v>375</v>
      </c>
    </row>
    <row r="316" spans="2:65" s="13" customFormat="1" ht="11.25" x14ac:dyDescent="0.2">
      <c r="B316" s="159"/>
      <c r="D316" s="152" t="s">
        <v>384</v>
      </c>
      <c r="E316" s="160" t="s">
        <v>1</v>
      </c>
      <c r="F316" s="161" t="s">
        <v>387</v>
      </c>
      <c r="H316" s="162">
        <v>341.24</v>
      </c>
      <c r="I316" s="163"/>
      <c r="L316" s="159"/>
      <c r="M316" s="164"/>
      <c r="T316" s="165"/>
      <c r="AT316" s="160" t="s">
        <v>384</v>
      </c>
      <c r="AU316" s="160" t="s">
        <v>85</v>
      </c>
      <c r="AV316" s="13" t="s">
        <v>382</v>
      </c>
      <c r="AW316" s="13" t="s">
        <v>32</v>
      </c>
      <c r="AX316" s="13" t="s">
        <v>76</v>
      </c>
      <c r="AY316" s="160" t="s">
        <v>375</v>
      </c>
    </row>
    <row r="317" spans="2:65" s="12" customFormat="1" ht="11.25" x14ac:dyDescent="0.2">
      <c r="B317" s="151"/>
      <c r="D317" s="152" t="s">
        <v>384</v>
      </c>
      <c r="E317" s="153" t="s">
        <v>1</v>
      </c>
      <c r="F317" s="154" t="s">
        <v>6925</v>
      </c>
      <c r="H317" s="155">
        <v>20.815999999999999</v>
      </c>
      <c r="I317" s="156"/>
      <c r="L317" s="151"/>
      <c r="M317" s="157"/>
      <c r="T317" s="158"/>
      <c r="AT317" s="153" t="s">
        <v>384</v>
      </c>
      <c r="AU317" s="153" t="s">
        <v>85</v>
      </c>
      <c r="AV317" s="12" t="s">
        <v>85</v>
      </c>
      <c r="AW317" s="12" t="s">
        <v>32</v>
      </c>
      <c r="AX317" s="12" t="s">
        <v>83</v>
      </c>
      <c r="AY317" s="153" t="s">
        <v>375</v>
      </c>
    </row>
    <row r="318" spans="2:65" s="1" customFormat="1" ht="16.5" customHeight="1" x14ac:dyDescent="0.2">
      <c r="B318" s="32"/>
      <c r="C318" s="179" t="s">
        <v>545</v>
      </c>
      <c r="D318" s="179" t="s">
        <v>657</v>
      </c>
      <c r="E318" s="180" t="s">
        <v>1451</v>
      </c>
      <c r="F318" s="181" t="s">
        <v>1452</v>
      </c>
      <c r="G318" s="182" t="s">
        <v>380</v>
      </c>
      <c r="H318" s="183">
        <v>24.260999999999999</v>
      </c>
      <c r="I318" s="184"/>
      <c r="J318" s="185">
        <f>ROUND(I318*H318,2)</f>
        <v>0</v>
      </c>
      <c r="K318" s="181" t="s">
        <v>381</v>
      </c>
      <c r="L318" s="186"/>
      <c r="M318" s="187" t="s">
        <v>1</v>
      </c>
      <c r="N318" s="188" t="s">
        <v>41</v>
      </c>
      <c r="P318" s="147">
        <f>O318*H318</f>
        <v>0</v>
      </c>
      <c r="Q318" s="147">
        <v>4.0000000000000002E-4</v>
      </c>
      <c r="R318" s="147">
        <f>Q318*H318</f>
        <v>9.7044000000000002E-3</v>
      </c>
      <c r="S318" s="147">
        <v>0</v>
      </c>
      <c r="T318" s="148">
        <f>S318*H318</f>
        <v>0</v>
      </c>
      <c r="AR318" s="149" t="s">
        <v>585</v>
      </c>
      <c r="AT318" s="149" t="s">
        <v>657</v>
      </c>
      <c r="AU318" s="149" t="s">
        <v>85</v>
      </c>
      <c r="AY318" s="17" t="s">
        <v>375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491</v>
      </c>
      <c r="BM318" s="149" t="s">
        <v>6926</v>
      </c>
    </row>
    <row r="319" spans="2:65" s="12" customFormat="1" ht="11.25" x14ac:dyDescent="0.2">
      <c r="B319" s="151"/>
      <c r="D319" s="152" t="s">
        <v>384</v>
      </c>
      <c r="F319" s="154" t="s">
        <v>6927</v>
      </c>
      <c r="H319" s="155">
        <v>24.260999999999999</v>
      </c>
      <c r="I319" s="156"/>
      <c r="L319" s="151"/>
      <c r="M319" s="157"/>
      <c r="T319" s="158"/>
      <c r="AT319" s="153" t="s">
        <v>384</v>
      </c>
      <c r="AU319" s="153" t="s">
        <v>85</v>
      </c>
      <c r="AV319" s="12" t="s">
        <v>85</v>
      </c>
      <c r="AW319" s="12" t="s">
        <v>4</v>
      </c>
      <c r="AX319" s="12" t="s">
        <v>83</v>
      </c>
      <c r="AY319" s="153" t="s">
        <v>375</v>
      </c>
    </row>
    <row r="320" spans="2:65" s="1" customFormat="1" ht="24.2" customHeight="1" x14ac:dyDescent="0.2">
      <c r="B320" s="32"/>
      <c r="C320" s="138" t="s">
        <v>549</v>
      </c>
      <c r="D320" s="138" t="s">
        <v>377</v>
      </c>
      <c r="E320" s="139" t="s">
        <v>1456</v>
      </c>
      <c r="F320" s="140" t="s">
        <v>1457</v>
      </c>
      <c r="G320" s="141" t="s">
        <v>1308</v>
      </c>
      <c r="H320" s="192"/>
      <c r="I320" s="143"/>
      <c r="J320" s="144">
        <f>ROUND(I320*H320,2)</f>
        <v>0</v>
      </c>
      <c r="K320" s="140" t="s">
        <v>381</v>
      </c>
      <c r="L320" s="32"/>
      <c r="M320" s="145" t="s">
        <v>1</v>
      </c>
      <c r="N320" s="146" t="s">
        <v>41</v>
      </c>
      <c r="P320" s="147">
        <f>O320*H320</f>
        <v>0</v>
      </c>
      <c r="Q320" s="147">
        <v>0</v>
      </c>
      <c r="R320" s="147">
        <f>Q320*H320</f>
        <v>0</v>
      </c>
      <c r="S320" s="147">
        <v>0</v>
      </c>
      <c r="T320" s="148">
        <f>S320*H320</f>
        <v>0</v>
      </c>
      <c r="AR320" s="149" t="s">
        <v>491</v>
      </c>
      <c r="AT320" s="149" t="s">
        <v>377</v>
      </c>
      <c r="AU320" s="149" t="s">
        <v>85</v>
      </c>
      <c r="AY320" s="17" t="s">
        <v>375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491</v>
      </c>
      <c r="BM320" s="149" t="s">
        <v>4944</v>
      </c>
    </row>
    <row r="321" spans="2:65" s="11" customFormat="1" ht="22.9" customHeight="1" x14ac:dyDescent="0.2">
      <c r="B321" s="126"/>
      <c r="D321" s="127" t="s">
        <v>75</v>
      </c>
      <c r="E321" s="136" t="s">
        <v>2277</v>
      </c>
      <c r="F321" s="136" t="s">
        <v>2278</v>
      </c>
      <c r="I321" s="129"/>
      <c r="J321" s="137">
        <f>BK321</f>
        <v>0</v>
      </c>
      <c r="L321" s="126"/>
      <c r="M321" s="131"/>
      <c r="P321" s="132">
        <f>SUM(P322:P337)</f>
        <v>0</v>
      </c>
      <c r="R321" s="132">
        <f>SUM(R322:R337)</f>
        <v>7.1957996099999991E-2</v>
      </c>
      <c r="T321" s="133">
        <f>SUM(T322:T337)</f>
        <v>0</v>
      </c>
      <c r="AR321" s="127" t="s">
        <v>85</v>
      </c>
      <c r="AT321" s="134" t="s">
        <v>75</v>
      </c>
      <c r="AU321" s="134" t="s">
        <v>83</v>
      </c>
      <c r="AY321" s="127" t="s">
        <v>375</v>
      </c>
      <c r="BK321" s="135">
        <f>SUM(BK322:BK337)</f>
        <v>0</v>
      </c>
    </row>
    <row r="322" spans="2:65" s="1" customFormat="1" ht="24.2" customHeight="1" x14ac:dyDescent="0.2">
      <c r="B322" s="32"/>
      <c r="C322" s="138" t="s">
        <v>554</v>
      </c>
      <c r="D322" s="138" t="s">
        <v>377</v>
      </c>
      <c r="E322" s="139" t="s">
        <v>5882</v>
      </c>
      <c r="F322" s="140" t="s">
        <v>5883</v>
      </c>
      <c r="G322" s="141" t="s">
        <v>2259</v>
      </c>
      <c r="H322" s="142">
        <v>1</v>
      </c>
      <c r="I322" s="143"/>
      <c r="J322" s="144">
        <f>ROUND(I322*H322,2)</f>
        <v>0</v>
      </c>
      <c r="K322" s="140" t="s">
        <v>381</v>
      </c>
      <c r="L322" s="32"/>
      <c r="M322" s="145" t="s">
        <v>1</v>
      </c>
      <c r="N322" s="146" t="s">
        <v>41</v>
      </c>
      <c r="P322" s="147">
        <f>O322*H322</f>
        <v>0</v>
      </c>
      <c r="Q322" s="147">
        <v>2.8937463300000001E-2</v>
      </c>
      <c r="R322" s="147">
        <f>Q322*H322</f>
        <v>2.8937463300000001E-2</v>
      </c>
      <c r="S322" s="147">
        <v>0</v>
      </c>
      <c r="T322" s="148">
        <f>S322*H322</f>
        <v>0</v>
      </c>
      <c r="AR322" s="149" t="s">
        <v>491</v>
      </c>
      <c r="AT322" s="149" t="s">
        <v>377</v>
      </c>
      <c r="AU322" s="149" t="s">
        <v>85</v>
      </c>
      <c r="AY322" s="17" t="s">
        <v>375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491</v>
      </c>
      <c r="BM322" s="149" t="s">
        <v>6928</v>
      </c>
    </row>
    <row r="323" spans="2:65" s="1" customFormat="1" ht="24.2" customHeight="1" x14ac:dyDescent="0.2">
      <c r="B323" s="32"/>
      <c r="C323" s="138" t="s">
        <v>559</v>
      </c>
      <c r="D323" s="138" t="s">
        <v>377</v>
      </c>
      <c r="E323" s="139" t="s">
        <v>2290</v>
      </c>
      <c r="F323" s="140" t="s">
        <v>2291</v>
      </c>
      <c r="G323" s="141" t="s">
        <v>2259</v>
      </c>
      <c r="H323" s="142">
        <v>1</v>
      </c>
      <c r="I323" s="143"/>
      <c r="J323" s="144">
        <f>ROUND(I323*H323,2)</f>
        <v>0</v>
      </c>
      <c r="K323" s="140" t="s">
        <v>381</v>
      </c>
      <c r="L323" s="32"/>
      <c r="M323" s="145" t="s">
        <v>1</v>
      </c>
      <c r="N323" s="146" t="s">
        <v>41</v>
      </c>
      <c r="P323" s="147">
        <f>O323*H323</f>
        <v>0</v>
      </c>
      <c r="Q323" s="147">
        <v>1.7969276499999999E-2</v>
      </c>
      <c r="R323" s="147">
        <f>Q323*H323</f>
        <v>1.7969276499999999E-2</v>
      </c>
      <c r="S323" s="147">
        <v>0</v>
      </c>
      <c r="T323" s="148">
        <f>S323*H323</f>
        <v>0</v>
      </c>
      <c r="AR323" s="149" t="s">
        <v>491</v>
      </c>
      <c r="AT323" s="149" t="s">
        <v>377</v>
      </c>
      <c r="AU323" s="149" t="s">
        <v>85</v>
      </c>
      <c r="AY323" s="17" t="s">
        <v>375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491</v>
      </c>
      <c r="BM323" s="149" t="s">
        <v>6929</v>
      </c>
    </row>
    <row r="324" spans="2:65" s="1" customFormat="1" ht="24.2" customHeight="1" x14ac:dyDescent="0.2">
      <c r="B324" s="32"/>
      <c r="C324" s="138" t="s">
        <v>563</v>
      </c>
      <c r="D324" s="138" t="s">
        <v>377</v>
      </c>
      <c r="E324" s="139" t="s">
        <v>6930</v>
      </c>
      <c r="F324" s="140" t="s">
        <v>6931</v>
      </c>
      <c r="G324" s="141" t="s">
        <v>2259</v>
      </c>
      <c r="H324" s="142">
        <v>1</v>
      </c>
      <c r="I324" s="143"/>
      <c r="J324" s="144">
        <f>ROUND(I324*H324,2)</f>
        <v>0</v>
      </c>
      <c r="K324" s="140" t="s">
        <v>381</v>
      </c>
      <c r="L324" s="32"/>
      <c r="M324" s="145" t="s">
        <v>1</v>
      </c>
      <c r="N324" s="146" t="s">
        <v>41</v>
      </c>
      <c r="P324" s="147">
        <f>O324*H324</f>
        <v>0</v>
      </c>
      <c r="Q324" s="147">
        <v>1.7568836300000001E-2</v>
      </c>
      <c r="R324" s="147">
        <f>Q324*H324</f>
        <v>1.7568836300000001E-2</v>
      </c>
      <c r="S324" s="147">
        <v>0</v>
      </c>
      <c r="T324" s="148">
        <f>S324*H324</f>
        <v>0</v>
      </c>
      <c r="AR324" s="149" t="s">
        <v>491</v>
      </c>
      <c r="AT324" s="149" t="s">
        <v>377</v>
      </c>
      <c r="AU324" s="149" t="s">
        <v>85</v>
      </c>
      <c r="AY324" s="17" t="s">
        <v>375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7" t="s">
        <v>83</v>
      </c>
      <c r="BK324" s="150">
        <f>ROUND(I324*H324,2)</f>
        <v>0</v>
      </c>
      <c r="BL324" s="17" t="s">
        <v>491</v>
      </c>
      <c r="BM324" s="149" t="s">
        <v>6932</v>
      </c>
    </row>
    <row r="325" spans="2:65" s="12" customFormat="1" ht="11.25" x14ac:dyDescent="0.2">
      <c r="B325" s="151"/>
      <c r="D325" s="152" t="s">
        <v>384</v>
      </c>
      <c r="E325" s="153" t="s">
        <v>1</v>
      </c>
      <c r="F325" s="154" t="s">
        <v>6933</v>
      </c>
      <c r="H325" s="155">
        <v>1</v>
      </c>
      <c r="I325" s="156"/>
      <c r="L325" s="151"/>
      <c r="M325" s="157"/>
      <c r="T325" s="158"/>
      <c r="AT325" s="153" t="s">
        <v>384</v>
      </c>
      <c r="AU325" s="153" t="s">
        <v>85</v>
      </c>
      <c r="AV325" s="12" t="s">
        <v>85</v>
      </c>
      <c r="AW325" s="12" t="s">
        <v>32</v>
      </c>
      <c r="AX325" s="12" t="s">
        <v>76</v>
      </c>
      <c r="AY325" s="153" t="s">
        <v>375</v>
      </c>
    </row>
    <row r="326" spans="2:65" s="13" customFormat="1" ht="11.25" x14ac:dyDescent="0.2">
      <c r="B326" s="159"/>
      <c r="D326" s="152" t="s">
        <v>384</v>
      </c>
      <c r="E326" s="160" t="s">
        <v>1</v>
      </c>
      <c r="F326" s="161" t="s">
        <v>387</v>
      </c>
      <c r="H326" s="162">
        <v>1</v>
      </c>
      <c r="I326" s="163"/>
      <c r="L326" s="159"/>
      <c r="M326" s="164"/>
      <c r="T326" s="165"/>
      <c r="AT326" s="160" t="s">
        <v>384</v>
      </c>
      <c r="AU326" s="160" t="s">
        <v>85</v>
      </c>
      <c r="AV326" s="13" t="s">
        <v>382</v>
      </c>
      <c r="AW326" s="13" t="s">
        <v>32</v>
      </c>
      <c r="AX326" s="13" t="s">
        <v>83</v>
      </c>
      <c r="AY326" s="160" t="s">
        <v>375</v>
      </c>
    </row>
    <row r="327" spans="2:65" s="1" customFormat="1" ht="16.5" customHeight="1" x14ac:dyDescent="0.2">
      <c r="B327" s="32"/>
      <c r="C327" s="138" t="s">
        <v>568</v>
      </c>
      <c r="D327" s="138" t="s">
        <v>377</v>
      </c>
      <c r="E327" s="139" t="s">
        <v>6934</v>
      </c>
      <c r="F327" s="140" t="s">
        <v>6935</v>
      </c>
      <c r="G327" s="141" t="s">
        <v>532</v>
      </c>
      <c r="H327" s="142">
        <v>1</v>
      </c>
      <c r="I327" s="143"/>
      <c r="J327" s="144">
        <f>ROUND(I327*H327,2)</f>
        <v>0</v>
      </c>
      <c r="K327" s="140" t="s">
        <v>381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1.0891399999999999E-3</v>
      </c>
      <c r="R327" s="147">
        <f>Q327*H327</f>
        <v>1.0891399999999999E-3</v>
      </c>
      <c r="S327" s="147">
        <v>0</v>
      </c>
      <c r="T327" s="148">
        <f>S327*H327</f>
        <v>0</v>
      </c>
      <c r="AR327" s="149" t="s">
        <v>491</v>
      </c>
      <c r="AT327" s="149" t="s">
        <v>377</v>
      </c>
      <c r="AU327" s="149" t="s">
        <v>85</v>
      </c>
      <c r="AY327" s="17" t="s">
        <v>375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491</v>
      </c>
      <c r="BM327" s="149" t="s">
        <v>6936</v>
      </c>
    </row>
    <row r="328" spans="2:65" s="12" customFormat="1" ht="11.25" x14ac:dyDescent="0.2">
      <c r="B328" s="151"/>
      <c r="D328" s="152" t="s">
        <v>384</v>
      </c>
      <c r="E328" s="153" t="s">
        <v>1</v>
      </c>
      <c r="F328" s="154" t="s">
        <v>6933</v>
      </c>
      <c r="H328" s="155">
        <v>1</v>
      </c>
      <c r="I328" s="156"/>
      <c r="L328" s="151"/>
      <c r="M328" s="157"/>
      <c r="T328" s="158"/>
      <c r="AT328" s="153" t="s">
        <v>384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375</v>
      </c>
    </row>
    <row r="329" spans="2:65" s="13" customFormat="1" ht="11.25" x14ac:dyDescent="0.2">
      <c r="B329" s="159"/>
      <c r="D329" s="152" t="s">
        <v>384</v>
      </c>
      <c r="E329" s="160" t="s">
        <v>1</v>
      </c>
      <c r="F329" s="161" t="s">
        <v>387</v>
      </c>
      <c r="H329" s="162">
        <v>1</v>
      </c>
      <c r="I329" s="163"/>
      <c r="L329" s="159"/>
      <c r="M329" s="164"/>
      <c r="T329" s="165"/>
      <c r="AT329" s="160" t="s">
        <v>384</v>
      </c>
      <c r="AU329" s="160" t="s">
        <v>85</v>
      </c>
      <c r="AV329" s="13" t="s">
        <v>382</v>
      </c>
      <c r="AW329" s="13" t="s">
        <v>32</v>
      </c>
      <c r="AX329" s="13" t="s">
        <v>83</v>
      </c>
      <c r="AY329" s="160" t="s">
        <v>375</v>
      </c>
    </row>
    <row r="330" spans="2:65" s="1" customFormat="1" ht="24.2" customHeight="1" x14ac:dyDescent="0.2">
      <c r="B330" s="32"/>
      <c r="C330" s="138" t="s">
        <v>573</v>
      </c>
      <c r="D330" s="138" t="s">
        <v>377</v>
      </c>
      <c r="E330" s="139" t="s">
        <v>2306</v>
      </c>
      <c r="F330" s="140" t="s">
        <v>2307</v>
      </c>
      <c r="G330" s="141" t="s">
        <v>2259</v>
      </c>
      <c r="H330" s="142">
        <v>1</v>
      </c>
      <c r="I330" s="143"/>
      <c r="J330" s="144">
        <f>ROUND(I330*H330,2)</f>
        <v>0</v>
      </c>
      <c r="K330" s="140" t="s">
        <v>381</v>
      </c>
      <c r="L330" s="32"/>
      <c r="M330" s="145" t="s">
        <v>1</v>
      </c>
      <c r="N330" s="146" t="s">
        <v>41</v>
      </c>
      <c r="P330" s="147">
        <f>O330*H330</f>
        <v>0</v>
      </c>
      <c r="Q330" s="147">
        <v>1.7191400000000001E-3</v>
      </c>
      <c r="R330" s="147">
        <f>Q330*H330</f>
        <v>1.7191400000000001E-3</v>
      </c>
      <c r="S330" s="147">
        <v>0</v>
      </c>
      <c r="T330" s="148">
        <f>S330*H330</f>
        <v>0</v>
      </c>
      <c r="AR330" s="149" t="s">
        <v>491</v>
      </c>
      <c r="AT330" s="149" t="s">
        <v>377</v>
      </c>
      <c r="AU330" s="149" t="s">
        <v>85</v>
      </c>
      <c r="AY330" s="17" t="s">
        <v>375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491</v>
      </c>
      <c r="BM330" s="149" t="s">
        <v>6937</v>
      </c>
    </row>
    <row r="331" spans="2:65" s="1" customFormat="1" ht="21.75" customHeight="1" x14ac:dyDescent="0.2">
      <c r="B331" s="32"/>
      <c r="C331" s="138" t="s">
        <v>577</v>
      </c>
      <c r="D331" s="138" t="s">
        <v>377</v>
      </c>
      <c r="E331" s="139" t="s">
        <v>2310</v>
      </c>
      <c r="F331" s="140" t="s">
        <v>2311</v>
      </c>
      <c r="G331" s="141" t="s">
        <v>2259</v>
      </c>
      <c r="H331" s="142">
        <v>1</v>
      </c>
      <c r="I331" s="143"/>
      <c r="J331" s="144">
        <f>ROUND(I331*H331,2)</f>
        <v>0</v>
      </c>
      <c r="K331" s="140" t="s">
        <v>381</v>
      </c>
      <c r="L331" s="32"/>
      <c r="M331" s="145" t="s">
        <v>1</v>
      </c>
      <c r="N331" s="146" t="s">
        <v>41</v>
      </c>
      <c r="P331" s="147">
        <f>O331*H331</f>
        <v>0</v>
      </c>
      <c r="Q331" s="147">
        <v>1.8E-3</v>
      </c>
      <c r="R331" s="147">
        <f>Q331*H331</f>
        <v>1.8E-3</v>
      </c>
      <c r="S331" s="147">
        <v>0</v>
      </c>
      <c r="T331" s="148">
        <f>S331*H331</f>
        <v>0</v>
      </c>
      <c r="AR331" s="149" t="s">
        <v>491</v>
      </c>
      <c r="AT331" s="149" t="s">
        <v>377</v>
      </c>
      <c r="AU331" s="149" t="s">
        <v>85</v>
      </c>
      <c r="AY331" s="17" t="s">
        <v>375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491</v>
      </c>
      <c r="BM331" s="149" t="s">
        <v>6938</v>
      </c>
    </row>
    <row r="332" spans="2:65" s="1" customFormat="1" ht="24.2" customHeight="1" x14ac:dyDescent="0.2">
      <c r="B332" s="32"/>
      <c r="C332" s="138" t="s">
        <v>581</v>
      </c>
      <c r="D332" s="138" t="s">
        <v>377</v>
      </c>
      <c r="E332" s="139" t="s">
        <v>6939</v>
      </c>
      <c r="F332" s="140" t="s">
        <v>6940</v>
      </c>
      <c r="G332" s="141" t="s">
        <v>2259</v>
      </c>
      <c r="H332" s="142">
        <v>1</v>
      </c>
      <c r="I332" s="143"/>
      <c r="J332" s="144">
        <f>ROUND(I332*H332,2)</f>
        <v>0</v>
      </c>
      <c r="K332" s="140" t="s">
        <v>381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2.35914E-3</v>
      </c>
      <c r="R332" s="147">
        <f>Q332*H332</f>
        <v>2.35914E-3</v>
      </c>
      <c r="S332" s="147">
        <v>0</v>
      </c>
      <c r="T332" s="148">
        <f>S332*H332</f>
        <v>0</v>
      </c>
      <c r="AR332" s="149" t="s">
        <v>491</v>
      </c>
      <c r="AT332" s="149" t="s">
        <v>377</v>
      </c>
      <c r="AU332" s="149" t="s">
        <v>85</v>
      </c>
      <c r="AY332" s="17" t="s">
        <v>375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491</v>
      </c>
      <c r="BM332" s="149" t="s">
        <v>6941</v>
      </c>
    </row>
    <row r="333" spans="2:65" s="12" customFormat="1" ht="11.25" x14ac:dyDescent="0.2">
      <c r="B333" s="151"/>
      <c r="D333" s="152" t="s">
        <v>384</v>
      </c>
      <c r="E333" s="153" t="s">
        <v>1</v>
      </c>
      <c r="F333" s="154" t="s">
        <v>6933</v>
      </c>
      <c r="H333" s="155">
        <v>1</v>
      </c>
      <c r="I333" s="156"/>
      <c r="L333" s="151"/>
      <c r="M333" s="157"/>
      <c r="T333" s="158"/>
      <c r="AT333" s="153" t="s">
        <v>384</v>
      </c>
      <c r="AU333" s="153" t="s">
        <v>85</v>
      </c>
      <c r="AV333" s="12" t="s">
        <v>85</v>
      </c>
      <c r="AW333" s="12" t="s">
        <v>32</v>
      </c>
      <c r="AX333" s="12" t="s">
        <v>76</v>
      </c>
      <c r="AY333" s="153" t="s">
        <v>375</v>
      </c>
    </row>
    <row r="334" spans="2:65" s="13" customFormat="1" ht="11.25" x14ac:dyDescent="0.2">
      <c r="B334" s="159"/>
      <c r="D334" s="152" t="s">
        <v>384</v>
      </c>
      <c r="E334" s="160" t="s">
        <v>1</v>
      </c>
      <c r="F334" s="161" t="s">
        <v>387</v>
      </c>
      <c r="H334" s="162">
        <v>1</v>
      </c>
      <c r="I334" s="163"/>
      <c r="L334" s="159"/>
      <c r="M334" s="164"/>
      <c r="T334" s="165"/>
      <c r="AT334" s="160" t="s">
        <v>384</v>
      </c>
      <c r="AU334" s="160" t="s">
        <v>85</v>
      </c>
      <c r="AV334" s="13" t="s">
        <v>382</v>
      </c>
      <c r="AW334" s="13" t="s">
        <v>32</v>
      </c>
      <c r="AX334" s="13" t="s">
        <v>83</v>
      </c>
      <c r="AY334" s="160" t="s">
        <v>375</v>
      </c>
    </row>
    <row r="335" spans="2:65" s="1" customFormat="1" ht="16.5" customHeight="1" x14ac:dyDescent="0.2">
      <c r="B335" s="32"/>
      <c r="C335" s="138" t="s">
        <v>585</v>
      </c>
      <c r="D335" s="138" t="s">
        <v>377</v>
      </c>
      <c r="E335" s="139" t="s">
        <v>2317</v>
      </c>
      <c r="F335" s="140" t="s">
        <v>2318</v>
      </c>
      <c r="G335" s="141" t="s">
        <v>532</v>
      </c>
      <c r="H335" s="142">
        <v>1</v>
      </c>
      <c r="I335" s="143"/>
      <c r="J335" s="144">
        <f>ROUND(I335*H335,2)</f>
        <v>0</v>
      </c>
      <c r="K335" s="140" t="s">
        <v>381</v>
      </c>
      <c r="L335" s="32"/>
      <c r="M335" s="145" t="s">
        <v>1</v>
      </c>
      <c r="N335" s="146" t="s">
        <v>41</v>
      </c>
      <c r="P335" s="147">
        <f>O335*H335</f>
        <v>0</v>
      </c>
      <c r="Q335" s="147">
        <v>2.375E-4</v>
      </c>
      <c r="R335" s="147">
        <f>Q335*H335</f>
        <v>2.375E-4</v>
      </c>
      <c r="S335" s="147">
        <v>0</v>
      </c>
      <c r="T335" s="148">
        <f>S335*H335</f>
        <v>0</v>
      </c>
      <c r="AR335" s="149" t="s">
        <v>491</v>
      </c>
      <c r="AT335" s="149" t="s">
        <v>377</v>
      </c>
      <c r="AU335" s="149" t="s">
        <v>85</v>
      </c>
      <c r="AY335" s="17" t="s">
        <v>375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7" t="s">
        <v>83</v>
      </c>
      <c r="BK335" s="150">
        <f>ROUND(I335*H335,2)</f>
        <v>0</v>
      </c>
      <c r="BL335" s="17" t="s">
        <v>491</v>
      </c>
      <c r="BM335" s="149" t="s">
        <v>6942</v>
      </c>
    </row>
    <row r="336" spans="2:65" s="1" customFormat="1" ht="16.5" customHeight="1" x14ac:dyDescent="0.2">
      <c r="B336" s="32"/>
      <c r="C336" s="138" t="s">
        <v>598</v>
      </c>
      <c r="D336" s="138" t="s">
        <v>377</v>
      </c>
      <c r="E336" s="139" t="s">
        <v>5890</v>
      </c>
      <c r="F336" s="140" t="s">
        <v>5891</v>
      </c>
      <c r="G336" s="141" t="s">
        <v>532</v>
      </c>
      <c r="H336" s="142">
        <v>1</v>
      </c>
      <c r="I336" s="143"/>
      <c r="J336" s="144">
        <f>ROUND(I336*H336,2)</f>
        <v>0</v>
      </c>
      <c r="K336" s="140" t="s">
        <v>381</v>
      </c>
      <c r="L336" s="32"/>
      <c r="M336" s="145" t="s">
        <v>1</v>
      </c>
      <c r="N336" s="146" t="s">
        <v>41</v>
      </c>
      <c r="P336" s="147">
        <f>O336*H336</f>
        <v>0</v>
      </c>
      <c r="Q336" s="147">
        <v>2.7750000000000002E-4</v>
      </c>
      <c r="R336" s="147">
        <f>Q336*H336</f>
        <v>2.7750000000000002E-4</v>
      </c>
      <c r="S336" s="147">
        <v>0</v>
      </c>
      <c r="T336" s="148">
        <f>S336*H336</f>
        <v>0</v>
      </c>
      <c r="AR336" s="149" t="s">
        <v>491</v>
      </c>
      <c r="AT336" s="149" t="s">
        <v>377</v>
      </c>
      <c r="AU336" s="149" t="s">
        <v>85</v>
      </c>
      <c r="AY336" s="17" t="s">
        <v>375</v>
      </c>
      <c r="BE336" s="150">
        <f>IF(N336="základní",J336,0)</f>
        <v>0</v>
      </c>
      <c r="BF336" s="150">
        <f>IF(N336="snížená",J336,0)</f>
        <v>0</v>
      </c>
      <c r="BG336" s="150">
        <f>IF(N336="zákl. přenesená",J336,0)</f>
        <v>0</v>
      </c>
      <c r="BH336" s="150">
        <f>IF(N336="sníž. přenesená",J336,0)</f>
        <v>0</v>
      </c>
      <c r="BI336" s="150">
        <f>IF(N336="nulová",J336,0)</f>
        <v>0</v>
      </c>
      <c r="BJ336" s="17" t="s">
        <v>83</v>
      </c>
      <c r="BK336" s="150">
        <f>ROUND(I336*H336,2)</f>
        <v>0</v>
      </c>
      <c r="BL336" s="17" t="s">
        <v>491</v>
      </c>
      <c r="BM336" s="149" t="s">
        <v>6943</v>
      </c>
    </row>
    <row r="337" spans="2:65" s="1" customFormat="1" ht="24.2" customHeight="1" x14ac:dyDescent="0.2">
      <c r="B337" s="32"/>
      <c r="C337" s="138" t="s">
        <v>604</v>
      </c>
      <c r="D337" s="138" t="s">
        <v>377</v>
      </c>
      <c r="E337" s="139" t="s">
        <v>2319</v>
      </c>
      <c r="F337" s="140" t="s">
        <v>2320</v>
      </c>
      <c r="G337" s="141" t="s">
        <v>1308</v>
      </c>
      <c r="H337" s="192"/>
      <c r="I337" s="143"/>
      <c r="J337" s="144">
        <f>ROUND(I337*H337,2)</f>
        <v>0</v>
      </c>
      <c r="K337" s="140" t="s">
        <v>381</v>
      </c>
      <c r="L337" s="32"/>
      <c r="M337" s="145" t="s">
        <v>1</v>
      </c>
      <c r="N337" s="146" t="s">
        <v>41</v>
      </c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AR337" s="149" t="s">
        <v>491</v>
      </c>
      <c r="AT337" s="149" t="s">
        <v>377</v>
      </c>
      <c r="AU337" s="149" t="s">
        <v>85</v>
      </c>
      <c r="AY337" s="17" t="s">
        <v>375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491</v>
      </c>
      <c r="BM337" s="149" t="s">
        <v>6944</v>
      </c>
    </row>
    <row r="338" spans="2:65" s="11" customFormat="1" ht="22.9" customHeight="1" x14ac:dyDescent="0.2">
      <c r="B338" s="126"/>
      <c r="D338" s="127" t="s">
        <v>75</v>
      </c>
      <c r="E338" s="136" t="s">
        <v>2565</v>
      </c>
      <c r="F338" s="136" t="s">
        <v>2566</v>
      </c>
      <c r="I338" s="129"/>
      <c r="J338" s="137">
        <f>BK338</f>
        <v>0</v>
      </c>
      <c r="L338" s="126"/>
      <c r="M338" s="131"/>
      <c r="P338" s="132">
        <f>SUM(P339:P347)</f>
        <v>0</v>
      </c>
      <c r="R338" s="132">
        <f>SUM(R339:R347)</f>
        <v>0</v>
      </c>
      <c r="T338" s="133">
        <f>SUM(T339:T347)</f>
        <v>0</v>
      </c>
      <c r="AR338" s="127" t="s">
        <v>85</v>
      </c>
      <c r="AT338" s="134" t="s">
        <v>75</v>
      </c>
      <c r="AU338" s="134" t="s">
        <v>83</v>
      </c>
      <c r="AY338" s="127" t="s">
        <v>375</v>
      </c>
      <c r="BK338" s="135">
        <f>SUM(BK339:BK347)</f>
        <v>0</v>
      </c>
    </row>
    <row r="339" spans="2:65" s="1" customFormat="1" ht="44.25" customHeight="1" x14ac:dyDescent="0.2">
      <c r="B339" s="32"/>
      <c r="C339" s="179" t="s">
        <v>609</v>
      </c>
      <c r="D339" s="179" t="s">
        <v>657</v>
      </c>
      <c r="E339" s="180" t="s">
        <v>2610</v>
      </c>
      <c r="F339" s="181" t="s">
        <v>2611</v>
      </c>
      <c r="G339" s="182" t="s">
        <v>532</v>
      </c>
      <c r="H339" s="183">
        <v>4</v>
      </c>
      <c r="I339" s="184"/>
      <c r="J339" s="185">
        <f>ROUND(I339*H339,2)</f>
        <v>0</v>
      </c>
      <c r="K339" s="181" t="s">
        <v>381</v>
      </c>
      <c r="L339" s="186"/>
      <c r="M339" s="187" t="s">
        <v>1</v>
      </c>
      <c r="N339" s="188" t="s">
        <v>41</v>
      </c>
      <c r="P339" s="147">
        <f>O339*H339</f>
        <v>0</v>
      </c>
      <c r="Q339" s="147">
        <v>0</v>
      </c>
      <c r="R339" s="147">
        <f>Q339*H339</f>
        <v>0</v>
      </c>
      <c r="S339" s="147">
        <v>0</v>
      </c>
      <c r="T339" s="148">
        <f>S339*H339</f>
        <v>0</v>
      </c>
      <c r="AR339" s="149" t="s">
        <v>585</v>
      </c>
      <c r="AT339" s="149" t="s">
        <v>657</v>
      </c>
      <c r="AU339" s="149" t="s">
        <v>85</v>
      </c>
      <c r="AY339" s="17" t="s">
        <v>375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83</v>
      </c>
      <c r="BK339" s="150">
        <f>ROUND(I339*H339,2)</f>
        <v>0</v>
      </c>
      <c r="BL339" s="17" t="s">
        <v>491</v>
      </c>
      <c r="BM339" s="149" t="s">
        <v>6945</v>
      </c>
    </row>
    <row r="340" spans="2:65" s="12" customFormat="1" ht="11.25" x14ac:dyDescent="0.2">
      <c r="B340" s="151"/>
      <c r="D340" s="152" t="s">
        <v>384</v>
      </c>
      <c r="E340" s="153" t="s">
        <v>1</v>
      </c>
      <c r="F340" s="154" t="s">
        <v>6946</v>
      </c>
      <c r="H340" s="155">
        <v>4</v>
      </c>
      <c r="I340" s="156"/>
      <c r="L340" s="151"/>
      <c r="M340" s="157"/>
      <c r="T340" s="158"/>
      <c r="AT340" s="153" t="s">
        <v>384</v>
      </c>
      <c r="AU340" s="153" t="s">
        <v>85</v>
      </c>
      <c r="AV340" s="12" t="s">
        <v>85</v>
      </c>
      <c r="AW340" s="12" t="s">
        <v>32</v>
      </c>
      <c r="AX340" s="12" t="s">
        <v>83</v>
      </c>
      <c r="AY340" s="153" t="s">
        <v>375</v>
      </c>
    </row>
    <row r="341" spans="2:65" s="1" customFormat="1" ht="49.15" customHeight="1" x14ac:dyDescent="0.2">
      <c r="B341" s="32"/>
      <c r="C341" s="179" t="s">
        <v>628</v>
      </c>
      <c r="D341" s="179" t="s">
        <v>657</v>
      </c>
      <c r="E341" s="180" t="s">
        <v>2613</v>
      </c>
      <c r="F341" s="181" t="s">
        <v>2614</v>
      </c>
      <c r="G341" s="182" t="s">
        <v>532</v>
      </c>
      <c r="H341" s="183">
        <v>4</v>
      </c>
      <c r="I341" s="184"/>
      <c r="J341" s="185">
        <f>ROUND(I341*H341,2)</f>
        <v>0</v>
      </c>
      <c r="K341" s="181" t="s">
        <v>381</v>
      </c>
      <c r="L341" s="186"/>
      <c r="M341" s="187" t="s">
        <v>1</v>
      </c>
      <c r="N341" s="188" t="s">
        <v>41</v>
      </c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AR341" s="149" t="s">
        <v>585</v>
      </c>
      <c r="AT341" s="149" t="s">
        <v>657</v>
      </c>
      <c r="AU341" s="149" t="s">
        <v>85</v>
      </c>
      <c r="AY341" s="17" t="s">
        <v>375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7" t="s">
        <v>83</v>
      </c>
      <c r="BK341" s="150">
        <f>ROUND(I341*H341,2)</f>
        <v>0</v>
      </c>
      <c r="BL341" s="17" t="s">
        <v>491</v>
      </c>
      <c r="BM341" s="149" t="s">
        <v>6947</v>
      </c>
    </row>
    <row r="342" spans="2:65" s="12" customFormat="1" ht="11.25" x14ac:dyDescent="0.2">
      <c r="B342" s="151"/>
      <c r="D342" s="152" t="s">
        <v>384</v>
      </c>
      <c r="E342" s="153" t="s">
        <v>1</v>
      </c>
      <c r="F342" s="154" t="s">
        <v>6946</v>
      </c>
      <c r="H342" s="155">
        <v>4</v>
      </c>
      <c r="I342" s="156"/>
      <c r="L342" s="151"/>
      <c r="M342" s="157"/>
      <c r="T342" s="158"/>
      <c r="AT342" s="153" t="s">
        <v>384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375</v>
      </c>
    </row>
    <row r="343" spans="2:65" s="13" customFormat="1" ht="11.25" x14ac:dyDescent="0.2">
      <c r="B343" s="159"/>
      <c r="D343" s="152" t="s">
        <v>384</v>
      </c>
      <c r="E343" s="160" t="s">
        <v>1</v>
      </c>
      <c r="F343" s="161" t="s">
        <v>387</v>
      </c>
      <c r="H343" s="162">
        <v>4</v>
      </c>
      <c r="I343" s="163"/>
      <c r="L343" s="159"/>
      <c r="M343" s="164"/>
      <c r="T343" s="165"/>
      <c r="AT343" s="160" t="s">
        <v>384</v>
      </c>
      <c r="AU343" s="160" t="s">
        <v>85</v>
      </c>
      <c r="AV343" s="13" t="s">
        <v>382</v>
      </c>
      <c r="AW343" s="13" t="s">
        <v>32</v>
      </c>
      <c r="AX343" s="13" t="s">
        <v>83</v>
      </c>
      <c r="AY343" s="160" t="s">
        <v>375</v>
      </c>
    </row>
    <row r="344" spans="2:65" s="1" customFormat="1" ht="16.5" customHeight="1" x14ac:dyDescent="0.2">
      <c r="B344" s="32"/>
      <c r="C344" s="179" t="s">
        <v>634</v>
      </c>
      <c r="D344" s="179" t="s">
        <v>657</v>
      </c>
      <c r="E344" s="180" t="s">
        <v>2619</v>
      </c>
      <c r="F344" s="181" t="s">
        <v>5917</v>
      </c>
      <c r="G344" s="182" t="s">
        <v>532</v>
      </c>
      <c r="H344" s="183">
        <v>8</v>
      </c>
      <c r="I344" s="184"/>
      <c r="J344" s="185">
        <f>ROUND(I344*H344,2)</f>
        <v>0</v>
      </c>
      <c r="K344" s="181" t="s">
        <v>381</v>
      </c>
      <c r="L344" s="186"/>
      <c r="M344" s="187" t="s">
        <v>1</v>
      </c>
      <c r="N344" s="188" t="s">
        <v>41</v>
      </c>
      <c r="P344" s="147">
        <f>O344*H344</f>
        <v>0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585</v>
      </c>
      <c r="AT344" s="149" t="s">
        <v>657</v>
      </c>
      <c r="AU344" s="149" t="s">
        <v>85</v>
      </c>
      <c r="AY344" s="17" t="s">
        <v>375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491</v>
      </c>
      <c r="BM344" s="149" t="s">
        <v>6948</v>
      </c>
    </row>
    <row r="345" spans="2:65" s="12" customFormat="1" ht="11.25" x14ac:dyDescent="0.2">
      <c r="B345" s="151"/>
      <c r="D345" s="152" t="s">
        <v>384</v>
      </c>
      <c r="E345" s="153" t="s">
        <v>1</v>
      </c>
      <c r="F345" s="154" t="s">
        <v>6949</v>
      </c>
      <c r="H345" s="155">
        <v>8</v>
      </c>
      <c r="I345" s="156"/>
      <c r="L345" s="151"/>
      <c r="M345" s="157"/>
      <c r="T345" s="158"/>
      <c r="AT345" s="153" t="s">
        <v>384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375</v>
      </c>
    </row>
    <row r="346" spans="2:65" s="13" customFormat="1" ht="11.25" x14ac:dyDescent="0.2">
      <c r="B346" s="159"/>
      <c r="D346" s="152" t="s">
        <v>384</v>
      </c>
      <c r="E346" s="160" t="s">
        <v>1</v>
      </c>
      <c r="F346" s="161" t="s">
        <v>387</v>
      </c>
      <c r="H346" s="162">
        <v>8</v>
      </c>
      <c r="I346" s="163"/>
      <c r="L346" s="159"/>
      <c r="M346" s="164"/>
      <c r="T346" s="165"/>
      <c r="AT346" s="160" t="s">
        <v>384</v>
      </c>
      <c r="AU346" s="160" t="s">
        <v>85</v>
      </c>
      <c r="AV346" s="13" t="s">
        <v>382</v>
      </c>
      <c r="AW346" s="13" t="s">
        <v>32</v>
      </c>
      <c r="AX346" s="13" t="s">
        <v>83</v>
      </c>
      <c r="AY346" s="160" t="s">
        <v>375</v>
      </c>
    </row>
    <row r="347" spans="2:65" s="1" customFormat="1" ht="24.2" customHeight="1" x14ac:dyDescent="0.2">
      <c r="B347" s="32"/>
      <c r="C347" s="138" t="s">
        <v>638</v>
      </c>
      <c r="D347" s="138" t="s">
        <v>377</v>
      </c>
      <c r="E347" s="139" t="s">
        <v>2639</v>
      </c>
      <c r="F347" s="140" t="s">
        <v>2640</v>
      </c>
      <c r="G347" s="141" t="s">
        <v>1308</v>
      </c>
      <c r="H347" s="192"/>
      <c r="I347" s="143"/>
      <c r="J347" s="144">
        <f>ROUND(I347*H347,2)</f>
        <v>0</v>
      </c>
      <c r="K347" s="140" t="s">
        <v>381</v>
      </c>
      <c r="L347" s="32"/>
      <c r="M347" s="145" t="s">
        <v>1</v>
      </c>
      <c r="N347" s="146" t="s">
        <v>41</v>
      </c>
      <c r="P347" s="147">
        <f>O347*H347</f>
        <v>0</v>
      </c>
      <c r="Q347" s="147">
        <v>0</v>
      </c>
      <c r="R347" s="147">
        <f>Q347*H347</f>
        <v>0</v>
      </c>
      <c r="S347" s="147">
        <v>0</v>
      </c>
      <c r="T347" s="148">
        <f>S347*H347</f>
        <v>0</v>
      </c>
      <c r="AR347" s="149" t="s">
        <v>491</v>
      </c>
      <c r="AT347" s="149" t="s">
        <v>377</v>
      </c>
      <c r="AU347" s="149" t="s">
        <v>85</v>
      </c>
      <c r="AY347" s="17" t="s">
        <v>375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17" t="s">
        <v>83</v>
      </c>
      <c r="BK347" s="150">
        <f>ROUND(I347*H347,2)</f>
        <v>0</v>
      </c>
      <c r="BL347" s="17" t="s">
        <v>491</v>
      </c>
      <c r="BM347" s="149" t="s">
        <v>6950</v>
      </c>
    </row>
    <row r="348" spans="2:65" s="11" customFormat="1" ht="22.9" customHeight="1" x14ac:dyDescent="0.2">
      <c r="B348" s="126"/>
      <c r="D348" s="127" t="s">
        <v>75</v>
      </c>
      <c r="E348" s="136" t="s">
        <v>2642</v>
      </c>
      <c r="F348" s="136" t="s">
        <v>2643</v>
      </c>
      <c r="I348" s="129"/>
      <c r="J348" s="137">
        <f>BK348</f>
        <v>0</v>
      </c>
      <c r="L348" s="126"/>
      <c r="M348" s="131"/>
      <c r="P348" s="132">
        <f>SUM(P349:P364)</f>
        <v>0</v>
      </c>
      <c r="R348" s="132">
        <f>SUM(R349:R364)</f>
        <v>0.21530000000000002</v>
      </c>
      <c r="T348" s="133">
        <f>SUM(T349:T364)</f>
        <v>0</v>
      </c>
      <c r="AR348" s="127" t="s">
        <v>85</v>
      </c>
      <c r="AT348" s="134" t="s">
        <v>75</v>
      </c>
      <c r="AU348" s="134" t="s">
        <v>83</v>
      </c>
      <c r="AY348" s="127" t="s">
        <v>375</v>
      </c>
      <c r="BK348" s="135">
        <f>SUM(BK349:BK364)</f>
        <v>0</v>
      </c>
    </row>
    <row r="349" spans="2:65" s="1" customFormat="1" ht="24.2" customHeight="1" x14ac:dyDescent="0.2">
      <c r="B349" s="32"/>
      <c r="C349" s="138" t="s">
        <v>645</v>
      </c>
      <c r="D349" s="138" t="s">
        <v>377</v>
      </c>
      <c r="E349" s="139" t="s">
        <v>2644</v>
      </c>
      <c r="F349" s="140" t="s">
        <v>2645</v>
      </c>
      <c r="G349" s="141" t="s">
        <v>532</v>
      </c>
      <c r="H349" s="142">
        <v>4</v>
      </c>
      <c r="I349" s="143"/>
      <c r="J349" s="144">
        <f>ROUND(I349*H349,2)</f>
        <v>0</v>
      </c>
      <c r="K349" s="140" t="s">
        <v>381</v>
      </c>
      <c r="L349" s="32"/>
      <c r="M349" s="145" t="s">
        <v>1</v>
      </c>
      <c r="N349" s="146" t="s">
        <v>41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491</v>
      </c>
      <c r="AT349" s="149" t="s">
        <v>377</v>
      </c>
      <c r="AU349" s="149" t="s">
        <v>85</v>
      </c>
      <c r="AY349" s="17" t="s">
        <v>375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83</v>
      </c>
      <c r="BK349" s="150">
        <f>ROUND(I349*H349,2)</f>
        <v>0</v>
      </c>
      <c r="BL349" s="17" t="s">
        <v>491</v>
      </c>
      <c r="BM349" s="149" t="s">
        <v>6951</v>
      </c>
    </row>
    <row r="350" spans="2:65" s="12" customFormat="1" ht="11.25" x14ac:dyDescent="0.2">
      <c r="B350" s="151"/>
      <c r="D350" s="152" t="s">
        <v>384</v>
      </c>
      <c r="E350" s="153" t="s">
        <v>1</v>
      </c>
      <c r="F350" s="154" t="s">
        <v>6946</v>
      </c>
      <c r="H350" s="155">
        <v>4</v>
      </c>
      <c r="I350" s="156"/>
      <c r="L350" s="151"/>
      <c r="M350" s="157"/>
      <c r="T350" s="158"/>
      <c r="AT350" s="153" t="s">
        <v>384</v>
      </c>
      <c r="AU350" s="153" t="s">
        <v>85</v>
      </c>
      <c r="AV350" s="12" t="s">
        <v>85</v>
      </c>
      <c r="AW350" s="12" t="s">
        <v>32</v>
      </c>
      <c r="AX350" s="12" t="s">
        <v>76</v>
      </c>
      <c r="AY350" s="153" t="s">
        <v>375</v>
      </c>
    </row>
    <row r="351" spans="2:65" s="13" customFormat="1" ht="11.25" x14ac:dyDescent="0.2">
      <c r="B351" s="159"/>
      <c r="D351" s="152" t="s">
        <v>384</v>
      </c>
      <c r="E351" s="160" t="s">
        <v>1</v>
      </c>
      <c r="F351" s="161" t="s">
        <v>387</v>
      </c>
      <c r="H351" s="162">
        <v>4</v>
      </c>
      <c r="I351" s="163"/>
      <c r="L351" s="159"/>
      <c r="M351" s="164"/>
      <c r="T351" s="165"/>
      <c r="AT351" s="160" t="s">
        <v>384</v>
      </c>
      <c r="AU351" s="160" t="s">
        <v>85</v>
      </c>
      <c r="AV351" s="13" t="s">
        <v>382</v>
      </c>
      <c r="AW351" s="13" t="s">
        <v>32</v>
      </c>
      <c r="AX351" s="13" t="s">
        <v>83</v>
      </c>
      <c r="AY351" s="160" t="s">
        <v>375</v>
      </c>
    </row>
    <row r="352" spans="2:65" s="1" customFormat="1" ht="37.9" customHeight="1" x14ac:dyDescent="0.2">
      <c r="B352" s="32"/>
      <c r="C352" s="138" t="s">
        <v>650</v>
      </c>
      <c r="D352" s="138" t="s">
        <v>377</v>
      </c>
      <c r="E352" s="139" t="s">
        <v>5926</v>
      </c>
      <c r="F352" s="140" t="s">
        <v>5927</v>
      </c>
      <c r="G352" s="141" t="s">
        <v>532</v>
      </c>
      <c r="H352" s="142">
        <v>1</v>
      </c>
      <c r="I352" s="143"/>
      <c r="J352" s="144">
        <f>ROUND(I352*H352,2)</f>
        <v>0</v>
      </c>
      <c r="K352" s="140" t="s">
        <v>381</v>
      </c>
      <c r="L352" s="32"/>
      <c r="M352" s="145" t="s">
        <v>1</v>
      </c>
      <c r="N352" s="146" t="s">
        <v>41</v>
      </c>
      <c r="P352" s="147">
        <f>O352*H352</f>
        <v>0</v>
      </c>
      <c r="Q352" s="147">
        <v>3.09E-2</v>
      </c>
      <c r="R352" s="147">
        <f>Q352*H352</f>
        <v>3.09E-2</v>
      </c>
      <c r="S352" s="147">
        <v>0</v>
      </c>
      <c r="T352" s="148">
        <f>S352*H352</f>
        <v>0</v>
      </c>
      <c r="AR352" s="149" t="s">
        <v>491</v>
      </c>
      <c r="AT352" s="149" t="s">
        <v>377</v>
      </c>
      <c r="AU352" s="149" t="s">
        <v>85</v>
      </c>
      <c r="AY352" s="17" t="s">
        <v>375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491</v>
      </c>
      <c r="BM352" s="149" t="s">
        <v>6952</v>
      </c>
    </row>
    <row r="353" spans="2:65" s="12" customFormat="1" ht="11.25" x14ac:dyDescent="0.2">
      <c r="B353" s="151"/>
      <c r="D353" s="152" t="s">
        <v>384</v>
      </c>
      <c r="E353" s="153" t="s">
        <v>1</v>
      </c>
      <c r="F353" s="154" t="s">
        <v>2638</v>
      </c>
      <c r="H353" s="155">
        <v>1</v>
      </c>
      <c r="I353" s="156"/>
      <c r="L353" s="151"/>
      <c r="M353" s="157"/>
      <c r="T353" s="158"/>
      <c r="AT353" s="153" t="s">
        <v>384</v>
      </c>
      <c r="AU353" s="153" t="s">
        <v>85</v>
      </c>
      <c r="AV353" s="12" t="s">
        <v>85</v>
      </c>
      <c r="AW353" s="12" t="s">
        <v>32</v>
      </c>
      <c r="AX353" s="12" t="s">
        <v>76</v>
      </c>
      <c r="AY353" s="153" t="s">
        <v>375</v>
      </c>
    </row>
    <row r="354" spans="2:65" s="13" customFormat="1" ht="11.25" x14ac:dyDescent="0.2">
      <c r="B354" s="159"/>
      <c r="D354" s="152" t="s">
        <v>384</v>
      </c>
      <c r="E354" s="160" t="s">
        <v>1</v>
      </c>
      <c r="F354" s="161" t="s">
        <v>387</v>
      </c>
      <c r="H354" s="162">
        <v>1</v>
      </c>
      <c r="I354" s="163"/>
      <c r="L354" s="159"/>
      <c r="M354" s="164"/>
      <c r="T354" s="165"/>
      <c r="AT354" s="160" t="s">
        <v>384</v>
      </c>
      <c r="AU354" s="160" t="s">
        <v>85</v>
      </c>
      <c r="AV354" s="13" t="s">
        <v>382</v>
      </c>
      <c r="AW354" s="13" t="s">
        <v>32</v>
      </c>
      <c r="AX354" s="13" t="s">
        <v>83</v>
      </c>
      <c r="AY354" s="160" t="s">
        <v>375</v>
      </c>
    </row>
    <row r="355" spans="2:65" s="1" customFormat="1" ht="37.9" customHeight="1" x14ac:dyDescent="0.2">
      <c r="B355" s="32"/>
      <c r="C355" s="138" t="s">
        <v>656</v>
      </c>
      <c r="D355" s="138" t="s">
        <v>377</v>
      </c>
      <c r="E355" s="139" t="s">
        <v>5939</v>
      </c>
      <c r="F355" s="140" t="s">
        <v>5940</v>
      </c>
      <c r="G355" s="141" t="s">
        <v>532</v>
      </c>
      <c r="H355" s="142">
        <v>2</v>
      </c>
      <c r="I355" s="143"/>
      <c r="J355" s="144">
        <f>ROUND(I355*H355,2)</f>
        <v>0</v>
      </c>
      <c r="K355" s="140" t="s">
        <v>381</v>
      </c>
      <c r="L355" s="32"/>
      <c r="M355" s="145" t="s">
        <v>1</v>
      </c>
      <c r="N355" s="146" t="s">
        <v>41</v>
      </c>
      <c r="P355" s="147">
        <f>O355*H355</f>
        <v>0</v>
      </c>
      <c r="Q355" s="147">
        <v>6.8500000000000005E-2</v>
      </c>
      <c r="R355" s="147">
        <f>Q355*H355</f>
        <v>0.13700000000000001</v>
      </c>
      <c r="S355" s="147">
        <v>0</v>
      </c>
      <c r="T355" s="148">
        <f>S355*H355</f>
        <v>0</v>
      </c>
      <c r="AR355" s="149" t="s">
        <v>491</v>
      </c>
      <c r="AT355" s="149" t="s">
        <v>377</v>
      </c>
      <c r="AU355" s="149" t="s">
        <v>85</v>
      </c>
      <c r="AY355" s="17" t="s">
        <v>375</v>
      </c>
      <c r="BE355" s="150">
        <f>IF(N355="základní",J355,0)</f>
        <v>0</v>
      </c>
      <c r="BF355" s="150">
        <f>IF(N355="snížená",J355,0)</f>
        <v>0</v>
      </c>
      <c r="BG355" s="150">
        <f>IF(N355="zákl. přenesená",J355,0)</f>
        <v>0</v>
      </c>
      <c r="BH355" s="150">
        <f>IF(N355="sníž. přenesená",J355,0)</f>
        <v>0</v>
      </c>
      <c r="BI355" s="150">
        <f>IF(N355="nulová",J355,0)</f>
        <v>0</v>
      </c>
      <c r="BJ355" s="17" t="s">
        <v>83</v>
      </c>
      <c r="BK355" s="150">
        <f>ROUND(I355*H355,2)</f>
        <v>0</v>
      </c>
      <c r="BL355" s="17" t="s">
        <v>491</v>
      </c>
      <c r="BM355" s="149" t="s">
        <v>6953</v>
      </c>
    </row>
    <row r="356" spans="2:65" s="12" customFormat="1" ht="11.25" x14ac:dyDescent="0.2">
      <c r="B356" s="151"/>
      <c r="D356" s="152" t="s">
        <v>384</v>
      </c>
      <c r="E356" s="153" t="s">
        <v>1</v>
      </c>
      <c r="F356" s="154" t="s">
        <v>6954</v>
      </c>
      <c r="H356" s="155">
        <v>2</v>
      </c>
      <c r="I356" s="156"/>
      <c r="L356" s="151"/>
      <c r="M356" s="157"/>
      <c r="T356" s="158"/>
      <c r="AT356" s="153" t="s">
        <v>384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375</v>
      </c>
    </row>
    <row r="357" spans="2:65" s="13" customFormat="1" ht="11.25" x14ac:dyDescent="0.2">
      <c r="B357" s="159"/>
      <c r="D357" s="152" t="s">
        <v>384</v>
      </c>
      <c r="E357" s="160" t="s">
        <v>1</v>
      </c>
      <c r="F357" s="161" t="s">
        <v>387</v>
      </c>
      <c r="H357" s="162">
        <v>2</v>
      </c>
      <c r="I357" s="163"/>
      <c r="L357" s="159"/>
      <c r="M357" s="164"/>
      <c r="T357" s="165"/>
      <c r="AT357" s="160" t="s">
        <v>384</v>
      </c>
      <c r="AU357" s="160" t="s">
        <v>85</v>
      </c>
      <c r="AV357" s="13" t="s">
        <v>382</v>
      </c>
      <c r="AW357" s="13" t="s">
        <v>32</v>
      </c>
      <c r="AX357" s="13" t="s">
        <v>83</v>
      </c>
      <c r="AY357" s="160" t="s">
        <v>375</v>
      </c>
    </row>
    <row r="358" spans="2:65" s="1" customFormat="1" ht="49.15" customHeight="1" x14ac:dyDescent="0.2">
      <c r="B358" s="32"/>
      <c r="C358" s="138" t="s">
        <v>667</v>
      </c>
      <c r="D358" s="138" t="s">
        <v>377</v>
      </c>
      <c r="E358" s="139" t="s">
        <v>2670</v>
      </c>
      <c r="F358" s="140" t="s">
        <v>2671</v>
      </c>
      <c r="G358" s="141" t="s">
        <v>532</v>
      </c>
      <c r="H358" s="142">
        <v>1</v>
      </c>
      <c r="I358" s="143"/>
      <c r="J358" s="144">
        <f>ROUND(I358*H358,2)</f>
        <v>0</v>
      </c>
      <c r="K358" s="140" t="s">
        <v>381</v>
      </c>
      <c r="L358" s="32"/>
      <c r="M358" s="145" t="s">
        <v>1</v>
      </c>
      <c r="N358" s="146" t="s">
        <v>41</v>
      </c>
      <c r="P358" s="147">
        <f>O358*H358</f>
        <v>0</v>
      </c>
      <c r="Q358" s="147">
        <v>4.7399999999999998E-2</v>
      </c>
      <c r="R358" s="147">
        <f>Q358*H358</f>
        <v>4.7399999999999998E-2</v>
      </c>
      <c r="S358" s="147">
        <v>0</v>
      </c>
      <c r="T358" s="148">
        <f>S358*H358</f>
        <v>0</v>
      </c>
      <c r="AR358" s="149" t="s">
        <v>491</v>
      </c>
      <c r="AT358" s="149" t="s">
        <v>377</v>
      </c>
      <c r="AU358" s="149" t="s">
        <v>85</v>
      </c>
      <c r="AY358" s="17" t="s">
        <v>375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17" t="s">
        <v>83</v>
      </c>
      <c r="BK358" s="150">
        <f>ROUND(I358*H358,2)</f>
        <v>0</v>
      </c>
      <c r="BL358" s="17" t="s">
        <v>491</v>
      </c>
      <c r="BM358" s="149" t="s">
        <v>6955</v>
      </c>
    </row>
    <row r="359" spans="2:65" s="12" customFormat="1" ht="11.25" x14ac:dyDescent="0.2">
      <c r="B359" s="151"/>
      <c r="D359" s="152" t="s">
        <v>384</v>
      </c>
      <c r="E359" s="153" t="s">
        <v>1</v>
      </c>
      <c r="F359" s="154" t="s">
        <v>6956</v>
      </c>
      <c r="H359" s="155">
        <v>1</v>
      </c>
      <c r="I359" s="156"/>
      <c r="L359" s="151"/>
      <c r="M359" s="157"/>
      <c r="T359" s="158"/>
      <c r="AT359" s="153" t="s">
        <v>384</v>
      </c>
      <c r="AU359" s="153" t="s">
        <v>85</v>
      </c>
      <c r="AV359" s="12" t="s">
        <v>85</v>
      </c>
      <c r="AW359" s="12" t="s">
        <v>32</v>
      </c>
      <c r="AX359" s="12" t="s">
        <v>76</v>
      </c>
      <c r="AY359" s="153" t="s">
        <v>375</v>
      </c>
    </row>
    <row r="360" spans="2:65" s="13" customFormat="1" ht="11.25" x14ac:dyDescent="0.2">
      <c r="B360" s="159"/>
      <c r="D360" s="152" t="s">
        <v>384</v>
      </c>
      <c r="E360" s="160" t="s">
        <v>1</v>
      </c>
      <c r="F360" s="161" t="s">
        <v>387</v>
      </c>
      <c r="H360" s="162">
        <v>1</v>
      </c>
      <c r="I360" s="163"/>
      <c r="L360" s="159"/>
      <c r="M360" s="164"/>
      <c r="T360" s="165"/>
      <c r="AT360" s="160" t="s">
        <v>384</v>
      </c>
      <c r="AU360" s="160" t="s">
        <v>85</v>
      </c>
      <c r="AV360" s="13" t="s">
        <v>382</v>
      </c>
      <c r="AW360" s="13" t="s">
        <v>32</v>
      </c>
      <c r="AX360" s="13" t="s">
        <v>83</v>
      </c>
      <c r="AY360" s="160" t="s">
        <v>375</v>
      </c>
    </row>
    <row r="361" spans="2:65" s="1" customFormat="1" ht="16.5" customHeight="1" x14ac:dyDescent="0.2">
      <c r="B361" s="32"/>
      <c r="C361" s="138" t="s">
        <v>674</v>
      </c>
      <c r="D361" s="138" t="s">
        <v>377</v>
      </c>
      <c r="E361" s="139" t="s">
        <v>2672</v>
      </c>
      <c r="F361" s="140" t="s">
        <v>2673</v>
      </c>
      <c r="G361" s="141" t="s">
        <v>532</v>
      </c>
      <c r="H361" s="142">
        <v>4</v>
      </c>
      <c r="I361" s="143"/>
      <c r="J361" s="144">
        <f>ROUND(I361*H361,2)</f>
        <v>0</v>
      </c>
      <c r="K361" s="140" t="s">
        <v>381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0</v>
      </c>
      <c r="R361" s="147">
        <f>Q361*H361</f>
        <v>0</v>
      </c>
      <c r="S361" s="147">
        <v>0</v>
      </c>
      <c r="T361" s="148">
        <f>S361*H361</f>
        <v>0</v>
      </c>
      <c r="AR361" s="149" t="s">
        <v>491</v>
      </c>
      <c r="AT361" s="149" t="s">
        <v>377</v>
      </c>
      <c r="AU361" s="149" t="s">
        <v>85</v>
      </c>
      <c r="AY361" s="17" t="s">
        <v>375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491</v>
      </c>
      <c r="BM361" s="149" t="s">
        <v>6957</v>
      </c>
    </row>
    <row r="362" spans="2:65" s="12" customFormat="1" ht="11.25" x14ac:dyDescent="0.2">
      <c r="B362" s="151"/>
      <c r="D362" s="152" t="s">
        <v>384</v>
      </c>
      <c r="E362" s="153" t="s">
        <v>1</v>
      </c>
      <c r="F362" s="154" t="s">
        <v>6946</v>
      </c>
      <c r="H362" s="155">
        <v>4</v>
      </c>
      <c r="I362" s="156"/>
      <c r="L362" s="151"/>
      <c r="M362" s="157"/>
      <c r="T362" s="158"/>
      <c r="AT362" s="153" t="s">
        <v>384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375</v>
      </c>
    </row>
    <row r="363" spans="2:65" s="13" customFormat="1" ht="11.25" x14ac:dyDescent="0.2">
      <c r="B363" s="159"/>
      <c r="D363" s="152" t="s">
        <v>384</v>
      </c>
      <c r="E363" s="160" t="s">
        <v>1</v>
      </c>
      <c r="F363" s="161" t="s">
        <v>387</v>
      </c>
      <c r="H363" s="162">
        <v>4</v>
      </c>
      <c r="I363" s="163"/>
      <c r="L363" s="159"/>
      <c r="M363" s="164"/>
      <c r="T363" s="165"/>
      <c r="AT363" s="160" t="s">
        <v>384</v>
      </c>
      <c r="AU363" s="160" t="s">
        <v>85</v>
      </c>
      <c r="AV363" s="13" t="s">
        <v>382</v>
      </c>
      <c r="AW363" s="13" t="s">
        <v>32</v>
      </c>
      <c r="AX363" s="13" t="s">
        <v>83</v>
      </c>
      <c r="AY363" s="160" t="s">
        <v>375</v>
      </c>
    </row>
    <row r="364" spans="2:65" s="1" customFormat="1" ht="24.2" customHeight="1" x14ac:dyDescent="0.2">
      <c r="B364" s="32"/>
      <c r="C364" s="138" t="s">
        <v>681</v>
      </c>
      <c r="D364" s="138" t="s">
        <v>377</v>
      </c>
      <c r="E364" s="139" t="s">
        <v>2677</v>
      </c>
      <c r="F364" s="140" t="s">
        <v>2678</v>
      </c>
      <c r="G364" s="141" t="s">
        <v>1308</v>
      </c>
      <c r="H364" s="192"/>
      <c r="I364" s="143"/>
      <c r="J364" s="144">
        <f>ROUND(I364*H364,2)</f>
        <v>0</v>
      </c>
      <c r="K364" s="140" t="s">
        <v>381</v>
      </c>
      <c r="L364" s="32"/>
      <c r="M364" s="145" t="s">
        <v>1</v>
      </c>
      <c r="N364" s="146" t="s">
        <v>41</v>
      </c>
      <c r="P364" s="147">
        <f>O364*H364</f>
        <v>0</v>
      </c>
      <c r="Q364" s="147">
        <v>0</v>
      </c>
      <c r="R364" s="147">
        <f>Q364*H364</f>
        <v>0</v>
      </c>
      <c r="S364" s="147">
        <v>0</v>
      </c>
      <c r="T364" s="148">
        <f>S364*H364</f>
        <v>0</v>
      </c>
      <c r="AR364" s="149" t="s">
        <v>491</v>
      </c>
      <c r="AT364" s="149" t="s">
        <v>377</v>
      </c>
      <c r="AU364" s="149" t="s">
        <v>85</v>
      </c>
      <c r="AY364" s="17" t="s">
        <v>375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491</v>
      </c>
      <c r="BM364" s="149" t="s">
        <v>6958</v>
      </c>
    </row>
    <row r="365" spans="2:65" s="11" customFormat="1" ht="22.9" customHeight="1" x14ac:dyDescent="0.2">
      <c r="B365" s="126"/>
      <c r="D365" s="127" t="s">
        <v>75</v>
      </c>
      <c r="E365" s="136" t="s">
        <v>1488</v>
      </c>
      <c r="F365" s="136" t="s">
        <v>1489</v>
      </c>
      <c r="I365" s="129"/>
      <c r="J365" s="137">
        <f>BK365</f>
        <v>0</v>
      </c>
      <c r="L365" s="126"/>
      <c r="M365" s="131"/>
      <c r="P365" s="132">
        <f>SUM(P366:P395)</f>
        <v>0</v>
      </c>
      <c r="R365" s="132">
        <f>SUM(R366:R395)</f>
        <v>0.77770000000000006</v>
      </c>
      <c r="T365" s="133">
        <f>SUM(T366:T395)</f>
        <v>0</v>
      </c>
      <c r="AR365" s="127" t="s">
        <v>85</v>
      </c>
      <c r="AT365" s="134" t="s">
        <v>75</v>
      </c>
      <c r="AU365" s="134" t="s">
        <v>83</v>
      </c>
      <c r="AY365" s="127" t="s">
        <v>375</v>
      </c>
      <c r="BK365" s="135">
        <f>SUM(BK366:BK395)</f>
        <v>0</v>
      </c>
    </row>
    <row r="366" spans="2:65" s="1" customFormat="1" ht="24.2" customHeight="1" x14ac:dyDescent="0.2">
      <c r="B366" s="32"/>
      <c r="C366" s="138" t="s">
        <v>688</v>
      </c>
      <c r="D366" s="138" t="s">
        <v>377</v>
      </c>
      <c r="E366" s="139" t="s">
        <v>5221</v>
      </c>
      <c r="F366" s="140" t="s">
        <v>5222</v>
      </c>
      <c r="G366" s="141" t="s">
        <v>380</v>
      </c>
      <c r="H366" s="142">
        <v>25.155000000000001</v>
      </c>
      <c r="I366" s="143"/>
      <c r="J366" s="144">
        <f>ROUND(I366*H366,2)</f>
        <v>0</v>
      </c>
      <c r="K366" s="140" t="s">
        <v>381</v>
      </c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491</v>
      </c>
      <c r="AT366" s="149" t="s">
        <v>377</v>
      </c>
      <c r="AU366" s="149" t="s">
        <v>85</v>
      </c>
      <c r="AY366" s="17" t="s">
        <v>375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491</v>
      </c>
      <c r="BM366" s="149" t="s">
        <v>6959</v>
      </c>
    </row>
    <row r="367" spans="2:65" s="14" customFormat="1" ht="11.25" x14ac:dyDescent="0.2">
      <c r="B367" s="166"/>
      <c r="D367" s="152" t="s">
        <v>384</v>
      </c>
      <c r="E367" s="167" t="s">
        <v>1</v>
      </c>
      <c r="F367" s="168" t="s">
        <v>1339</v>
      </c>
      <c r="H367" s="167" t="s">
        <v>1</v>
      </c>
      <c r="I367" s="169"/>
      <c r="L367" s="166"/>
      <c r="M367" s="170"/>
      <c r="T367" s="171"/>
      <c r="AT367" s="167" t="s">
        <v>384</v>
      </c>
      <c r="AU367" s="167" t="s">
        <v>85</v>
      </c>
      <c r="AV367" s="14" t="s">
        <v>83</v>
      </c>
      <c r="AW367" s="14" t="s">
        <v>32</v>
      </c>
      <c r="AX367" s="14" t="s">
        <v>76</v>
      </c>
      <c r="AY367" s="167" t="s">
        <v>375</v>
      </c>
    </row>
    <row r="368" spans="2:65" s="12" customFormat="1" ht="11.25" x14ac:dyDescent="0.2">
      <c r="B368" s="151"/>
      <c r="D368" s="152" t="s">
        <v>384</v>
      </c>
      <c r="E368" s="153" t="s">
        <v>1</v>
      </c>
      <c r="F368" s="154" t="s">
        <v>6683</v>
      </c>
      <c r="H368" s="155">
        <v>401.52</v>
      </c>
      <c r="I368" s="156"/>
      <c r="L368" s="151"/>
      <c r="M368" s="157"/>
      <c r="T368" s="158"/>
      <c r="AT368" s="153" t="s">
        <v>384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375</v>
      </c>
    </row>
    <row r="369" spans="2:65" s="12" customFormat="1" ht="11.25" x14ac:dyDescent="0.2">
      <c r="B369" s="151"/>
      <c r="D369" s="152" t="s">
        <v>384</v>
      </c>
      <c r="E369" s="153" t="s">
        <v>1</v>
      </c>
      <c r="F369" s="154" t="s">
        <v>6684</v>
      </c>
      <c r="H369" s="155">
        <v>10.86</v>
      </c>
      <c r="I369" s="156"/>
      <c r="L369" s="151"/>
      <c r="M369" s="157"/>
      <c r="T369" s="158"/>
      <c r="AT369" s="153" t="s">
        <v>384</v>
      </c>
      <c r="AU369" s="153" t="s">
        <v>85</v>
      </c>
      <c r="AV369" s="12" t="s">
        <v>85</v>
      </c>
      <c r="AW369" s="12" t="s">
        <v>32</v>
      </c>
      <c r="AX369" s="12" t="s">
        <v>76</v>
      </c>
      <c r="AY369" s="153" t="s">
        <v>375</v>
      </c>
    </row>
    <row r="370" spans="2:65" s="13" customFormat="1" ht="11.25" x14ac:dyDescent="0.2">
      <c r="B370" s="159"/>
      <c r="D370" s="152" t="s">
        <v>384</v>
      </c>
      <c r="E370" s="160" t="s">
        <v>1</v>
      </c>
      <c r="F370" s="161" t="s">
        <v>387</v>
      </c>
      <c r="H370" s="162">
        <v>412.38</v>
      </c>
      <c r="I370" s="163"/>
      <c r="L370" s="159"/>
      <c r="M370" s="164"/>
      <c r="T370" s="165"/>
      <c r="AT370" s="160" t="s">
        <v>384</v>
      </c>
      <c r="AU370" s="160" t="s">
        <v>85</v>
      </c>
      <c r="AV370" s="13" t="s">
        <v>382</v>
      </c>
      <c r="AW370" s="13" t="s">
        <v>32</v>
      </c>
      <c r="AX370" s="13" t="s">
        <v>76</v>
      </c>
      <c r="AY370" s="160" t="s">
        <v>375</v>
      </c>
    </row>
    <row r="371" spans="2:65" s="12" customFormat="1" ht="11.25" x14ac:dyDescent="0.2">
      <c r="B371" s="151"/>
      <c r="D371" s="152" t="s">
        <v>384</v>
      </c>
      <c r="E371" s="153" t="s">
        <v>1</v>
      </c>
      <c r="F371" s="154" t="s">
        <v>6960</v>
      </c>
      <c r="H371" s="155">
        <v>25.155000000000001</v>
      </c>
      <c r="I371" s="156"/>
      <c r="L371" s="151"/>
      <c r="M371" s="157"/>
      <c r="T371" s="158"/>
      <c r="AT371" s="153" t="s">
        <v>384</v>
      </c>
      <c r="AU371" s="153" t="s">
        <v>85</v>
      </c>
      <c r="AV371" s="12" t="s">
        <v>85</v>
      </c>
      <c r="AW371" s="12" t="s">
        <v>32</v>
      </c>
      <c r="AX371" s="12" t="s">
        <v>83</v>
      </c>
      <c r="AY371" s="153" t="s">
        <v>375</v>
      </c>
    </row>
    <row r="372" spans="2:65" s="1" customFormat="1" ht="33" customHeight="1" x14ac:dyDescent="0.2">
      <c r="B372" s="32"/>
      <c r="C372" s="138" t="s">
        <v>692</v>
      </c>
      <c r="D372" s="138" t="s">
        <v>377</v>
      </c>
      <c r="E372" s="139" t="s">
        <v>6686</v>
      </c>
      <c r="F372" s="140" t="s">
        <v>6687</v>
      </c>
      <c r="G372" s="141" t="s">
        <v>380</v>
      </c>
      <c r="H372" s="142">
        <v>23.163</v>
      </c>
      <c r="I372" s="143"/>
      <c r="J372" s="144">
        <f>ROUND(I372*H372,2)</f>
        <v>0</v>
      </c>
      <c r="K372" s="140" t="s">
        <v>1</v>
      </c>
      <c r="L372" s="32"/>
      <c r="M372" s="145" t="s">
        <v>1</v>
      </c>
      <c r="N372" s="146" t="s">
        <v>41</v>
      </c>
      <c r="P372" s="147">
        <f>O372*H372</f>
        <v>0</v>
      </c>
      <c r="Q372" s="147">
        <v>0</v>
      </c>
      <c r="R372" s="147">
        <f>Q372*H372</f>
        <v>0</v>
      </c>
      <c r="S372" s="147">
        <v>0</v>
      </c>
      <c r="T372" s="148">
        <f>S372*H372</f>
        <v>0</v>
      </c>
      <c r="AR372" s="149" t="s">
        <v>491</v>
      </c>
      <c r="AT372" s="149" t="s">
        <v>377</v>
      </c>
      <c r="AU372" s="149" t="s">
        <v>85</v>
      </c>
      <c r="AY372" s="17" t="s">
        <v>375</v>
      </c>
      <c r="BE372" s="150">
        <f>IF(N372="základní",J372,0)</f>
        <v>0</v>
      </c>
      <c r="BF372" s="150">
        <f>IF(N372="snížená",J372,0)</f>
        <v>0</v>
      </c>
      <c r="BG372" s="150">
        <f>IF(N372="zákl. přenesená",J372,0)</f>
        <v>0</v>
      </c>
      <c r="BH372" s="150">
        <f>IF(N372="sníž. přenesená",J372,0)</f>
        <v>0</v>
      </c>
      <c r="BI372" s="150">
        <f>IF(N372="nulová",J372,0)</f>
        <v>0</v>
      </c>
      <c r="BJ372" s="17" t="s">
        <v>83</v>
      </c>
      <c r="BK372" s="150">
        <f>ROUND(I372*H372,2)</f>
        <v>0</v>
      </c>
      <c r="BL372" s="17" t="s">
        <v>491</v>
      </c>
      <c r="BM372" s="149" t="s">
        <v>6961</v>
      </c>
    </row>
    <row r="373" spans="2:65" s="14" customFormat="1" ht="11.25" x14ac:dyDescent="0.2">
      <c r="B373" s="166"/>
      <c r="D373" s="152" t="s">
        <v>384</v>
      </c>
      <c r="E373" s="167" t="s">
        <v>1</v>
      </c>
      <c r="F373" s="168" t="s">
        <v>1339</v>
      </c>
      <c r="H373" s="167" t="s">
        <v>1</v>
      </c>
      <c r="I373" s="169"/>
      <c r="L373" s="166"/>
      <c r="M373" s="170"/>
      <c r="T373" s="171"/>
      <c r="AT373" s="167" t="s">
        <v>384</v>
      </c>
      <c r="AU373" s="167" t="s">
        <v>85</v>
      </c>
      <c r="AV373" s="14" t="s">
        <v>83</v>
      </c>
      <c r="AW373" s="14" t="s">
        <v>32</v>
      </c>
      <c r="AX373" s="14" t="s">
        <v>76</v>
      </c>
      <c r="AY373" s="167" t="s">
        <v>375</v>
      </c>
    </row>
    <row r="374" spans="2:65" s="12" customFormat="1" ht="11.25" x14ac:dyDescent="0.2">
      <c r="B374" s="151"/>
      <c r="D374" s="152" t="s">
        <v>384</v>
      </c>
      <c r="E374" s="153" t="s">
        <v>1</v>
      </c>
      <c r="F374" s="154" t="s">
        <v>6473</v>
      </c>
      <c r="H374" s="155">
        <v>379.72</v>
      </c>
      <c r="I374" s="156"/>
      <c r="L374" s="151"/>
      <c r="M374" s="157"/>
      <c r="T374" s="158"/>
      <c r="AT374" s="153" t="s">
        <v>384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375</v>
      </c>
    </row>
    <row r="375" spans="2:65" s="13" customFormat="1" ht="11.25" x14ac:dyDescent="0.2">
      <c r="B375" s="159"/>
      <c r="D375" s="152" t="s">
        <v>384</v>
      </c>
      <c r="E375" s="160" t="s">
        <v>1</v>
      </c>
      <c r="F375" s="161" t="s">
        <v>387</v>
      </c>
      <c r="H375" s="162">
        <v>379.72</v>
      </c>
      <c r="I375" s="163"/>
      <c r="L375" s="159"/>
      <c r="M375" s="164"/>
      <c r="T375" s="165"/>
      <c r="AT375" s="160" t="s">
        <v>384</v>
      </c>
      <c r="AU375" s="160" t="s">
        <v>85</v>
      </c>
      <c r="AV375" s="13" t="s">
        <v>382</v>
      </c>
      <c r="AW375" s="13" t="s">
        <v>32</v>
      </c>
      <c r="AX375" s="13" t="s">
        <v>76</v>
      </c>
      <c r="AY375" s="160" t="s">
        <v>375</v>
      </c>
    </row>
    <row r="376" spans="2:65" s="12" customFormat="1" ht="11.25" x14ac:dyDescent="0.2">
      <c r="B376" s="151"/>
      <c r="D376" s="152" t="s">
        <v>384</v>
      </c>
      <c r="E376" s="153" t="s">
        <v>1</v>
      </c>
      <c r="F376" s="154" t="s">
        <v>6962</v>
      </c>
      <c r="H376" s="155">
        <v>23.163</v>
      </c>
      <c r="I376" s="156"/>
      <c r="L376" s="151"/>
      <c r="M376" s="157"/>
      <c r="T376" s="158"/>
      <c r="AT376" s="153" t="s">
        <v>384</v>
      </c>
      <c r="AU376" s="153" t="s">
        <v>85</v>
      </c>
      <c r="AV376" s="12" t="s">
        <v>85</v>
      </c>
      <c r="AW376" s="12" t="s">
        <v>32</v>
      </c>
      <c r="AX376" s="12" t="s">
        <v>83</v>
      </c>
      <c r="AY376" s="153" t="s">
        <v>375</v>
      </c>
    </row>
    <row r="377" spans="2:65" s="1" customFormat="1" ht="21.75" customHeight="1" x14ac:dyDescent="0.2">
      <c r="B377" s="32"/>
      <c r="C377" s="179" t="s">
        <v>696</v>
      </c>
      <c r="D377" s="179" t="s">
        <v>657</v>
      </c>
      <c r="E377" s="180" t="s">
        <v>6690</v>
      </c>
      <c r="F377" s="181" t="s">
        <v>6691</v>
      </c>
      <c r="G377" s="182" t="s">
        <v>390</v>
      </c>
      <c r="H377" s="183">
        <v>1.341</v>
      </c>
      <c r="I377" s="184"/>
      <c r="J377" s="185">
        <f>ROUND(I377*H377,2)</f>
        <v>0</v>
      </c>
      <c r="K377" s="181" t="s">
        <v>381</v>
      </c>
      <c r="L377" s="186"/>
      <c r="M377" s="187" t="s">
        <v>1</v>
      </c>
      <c r="N377" s="188" t="s">
        <v>41</v>
      </c>
      <c r="P377" s="147">
        <f>O377*H377</f>
        <v>0</v>
      </c>
      <c r="Q377" s="147">
        <v>0.55000000000000004</v>
      </c>
      <c r="R377" s="147">
        <f>Q377*H377</f>
        <v>0.73755000000000004</v>
      </c>
      <c r="S377" s="147">
        <v>0</v>
      </c>
      <c r="T377" s="148">
        <f>S377*H377</f>
        <v>0</v>
      </c>
      <c r="AR377" s="149" t="s">
        <v>585</v>
      </c>
      <c r="AT377" s="149" t="s">
        <v>657</v>
      </c>
      <c r="AU377" s="149" t="s">
        <v>85</v>
      </c>
      <c r="AY377" s="17" t="s">
        <v>375</v>
      </c>
      <c r="BE377" s="150">
        <f>IF(N377="základní",J377,0)</f>
        <v>0</v>
      </c>
      <c r="BF377" s="150">
        <f>IF(N377="snížená",J377,0)</f>
        <v>0</v>
      </c>
      <c r="BG377" s="150">
        <f>IF(N377="zákl. přenesená",J377,0)</f>
        <v>0</v>
      </c>
      <c r="BH377" s="150">
        <f>IF(N377="sníž. přenesená",J377,0)</f>
        <v>0</v>
      </c>
      <c r="BI377" s="150">
        <f>IF(N377="nulová",J377,0)</f>
        <v>0</v>
      </c>
      <c r="BJ377" s="17" t="s">
        <v>83</v>
      </c>
      <c r="BK377" s="150">
        <f>ROUND(I377*H377,2)</f>
        <v>0</v>
      </c>
      <c r="BL377" s="17" t="s">
        <v>491</v>
      </c>
      <c r="BM377" s="149" t="s">
        <v>6963</v>
      </c>
    </row>
    <row r="378" spans="2:65" s="12" customFormat="1" ht="11.25" x14ac:dyDescent="0.2">
      <c r="B378" s="151"/>
      <c r="D378" s="152" t="s">
        <v>384</v>
      </c>
      <c r="E378" s="153" t="s">
        <v>1</v>
      </c>
      <c r="F378" s="154" t="s">
        <v>6693</v>
      </c>
      <c r="H378" s="155">
        <v>759.44</v>
      </c>
      <c r="I378" s="156"/>
      <c r="L378" s="151"/>
      <c r="M378" s="157"/>
      <c r="T378" s="158"/>
      <c r="AT378" s="153" t="s">
        <v>384</v>
      </c>
      <c r="AU378" s="153" t="s">
        <v>85</v>
      </c>
      <c r="AV378" s="12" t="s">
        <v>85</v>
      </c>
      <c r="AW378" s="12" t="s">
        <v>32</v>
      </c>
      <c r="AX378" s="12" t="s">
        <v>76</v>
      </c>
      <c r="AY378" s="153" t="s">
        <v>375</v>
      </c>
    </row>
    <row r="379" spans="2:65" s="12" customFormat="1" ht="11.25" x14ac:dyDescent="0.2">
      <c r="B379" s="151"/>
      <c r="D379" s="152" t="s">
        <v>384</v>
      </c>
      <c r="E379" s="153" t="s">
        <v>1</v>
      </c>
      <c r="F379" s="154" t="s">
        <v>6684</v>
      </c>
      <c r="H379" s="155">
        <v>10.86</v>
      </c>
      <c r="I379" s="156"/>
      <c r="L379" s="151"/>
      <c r="M379" s="157"/>
      <c r="T379" s="158"/>
      <c r="AT379" s="153" t="s">
        <v>384</v>
      </c>
      <c r="AU379" s="153" t="s">
        <v>85</v>
      </c>
      <c r="AV379" s="12" t="s">
        <v>85</v>
      </c>
      <c r="AW379" s="12" t="s">
        <v>32</v>
      </c>
      <c r="AX379" s="12" t="s">
        <v>76</v>
      </c>
      <c r="AY379" s="153" t="s">
        <v>375</v>
      </c>
    </row>
    <row r="380" spans="2:65" s="12" customFormat="1" ht="11.25" x14ac:dyDescent="0.2">
      <c r="B380" s="151"/>
      <c r="D380" s="152" t="s">
        <v>384</v>
      </c>
      <c r="E380" s="153" t="s">
        <v>1</v>
      </c>
      <c r="F380" s="154" t="s">
        <v>4446</v>
      </c>
      <c r="H380" s="155">
        <v>21.8</v>
      </c>
      <c r="I380" s="156"/>
      <c r="L380" s="151"/>
      <c r="M380" s="157"/>
      <c r="T380" s="158"/>
      <c r="AT380" s="153" t="s">
        <v>384</v>
      </c>
      <c r="AU380" s="153" t="s">
        <v>85</v>
      </c>
      <c r="AV380" s="12" t="s">
        <v>85</v>
      </c>
      <c r="AW380" s="12" t="s">
        <v>32</v>
      </c>
      <c r="AX380" s="12" t="s">
        <v>76</v>
      </c>
      <c r="AY380" s="153" t="s">
        <v>375</v>
      </c>
    </row>
    <row r="381" spans="2:65" s="12" customFormat="1" ht="11.25" x14ac:dyDescent="0.2">
      <c r="B381" s="151"/>
      <c r="D381" s="152" t="s">
        <v>384</v>
      </c>
      <c r="E381" s="153" t="s">
        <v>1</v>
      </c>
      <c r="F381" s="154" t="s">
        <v>5224</v>
      </c>
      <c r="H381" s="155">
        <v>7.25</v>
      </c>
      <c r="I381" s="156"/>
      <c r="L381" s="151"/>
      <c r="M381" s="157"/>
      <c r="T381" s="158"/>
      <c r="AT381" s="153" t="s">
        <v>384</v>
      </c>
      <c r="AU381" s="153" t="s">
        <v>85</v>
      </c>
      <c r="AV381" s="12" t="s">
        <v>85</v>
      </c>
      <c r="AW381" s="12" t="s">
        <v>32</v>
      </c>
      <c r="AX381" s="12" t="s">
        <v>76</v>
      </c>
      <c r="AY381" s="153" t="s">
        <v>375</v>
      </c>
    </row>
    <row r="382" spans="2:65" s="13" customFormat="1" ht="11.25" x14ac:dyDescent="0.2">
      <c r="B382" s="159"/>
      <c r="D382" s="152" t="s">
        <v>384</v>
      </c>
      <c r="E382" s="160" t="s">
        <v>1</v>
      </c>
      <c r="F382" s="161" t="s">
        <v>387</v>
      </c>
      <c r="H382" s="162">
        <v>799.35</v>
      </c>
      <c r="I382" s="163"/>
      <c r="L382" s="159"/>
      <c r="M382" s="164"/>
      <c r="T382" s="165"/>
      <c r="AT382" s="160" t="s">
        <v>384</v>
      </c>
      <c r="AU382" s="160" t="s">
        <v>85</v>
      </c>
      <c r="AV382" s="13" t="s">
        <v>382</v>
      </c>
      <c r="AW382" s="13" t="s">
        <v>32</v>
      </c>
      <c r="AX382" s="13" t="s">
        <v>76</v>
      </c>
      <c r="AY382" s="160" t="s">
        <v>375</v>
      </c>
    </row>
    <row r="383" spans="2:65" s="12" customFormat="1" ht="11.25" x14ac:dyDescent="0.2">
      <c r="B383" s="151"/>
      <c r="D383" s="152" t="s">
        <v>384</v>
      </c>
      <c r="E383" s="153" t="s">
        <v>1</v>
      </c>
      <c r="F383" s="154" t="s">
        <v>6694</v>
      </c>
      <c r="H383" s="155">
        <v>19.984000000000002</v>
      </c>
      <c r="I383" s="156"/>
      <c r="L383" s="151"/>
      <c r="M383" s="157"/>
      <c r="T383" s="158"/>
      <c r="AT383" s="153" t="s">
        <v>384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375</v>
      </c>
    </row>
    <row r="384" spans="2:65" s="12" customFormat="1" ht="11.25" x14ac:dyDescent="0.2">
      <c r="B384" s="151"/>
      <c r="D384" s="152" t="s">
        <v>384</v>
      </c>
      <c r="E384" s="153" t="s">
        <v>1</v>
      </c>
      <c r="F384" s="154" t="s">
        <v>6964</v>
      </c>
      <c r="H384" s="155">
        <v>1.2190000000000001</v>
      </c>
      <c r="I384" s="156"/>
      <c r="L384" s="151"/>
      <c r="M384" s="157"/>
      <c r="T384" s="158"/>
      <c r="AT384" s="153" t="s">
        <v>384</v>
      </c>
      <c r="AU384" s="153" t="s">
        <v>85</v>
      </c>
      <c r="AV384" s="12" t="s">
        <v>85</v>
      </c>
      <c r="AW384" s="12" t="s">
        <v>32</v>
      </c>
      <c r="AX384" s="12" t="s">
        <v>83</v>
      </c>
      <c r="AY384" s="153" t="s">
        <v>375</v>
      </c>
    </row>
    <row r="385" spans="2:65" s="12" customFormat="1" ht="11.25" x14ac:dyDescent="0.2">
      <c r="B385" s="151"/>
      <c r="D385" s="152" t="s">
        <v>384</v>
      </c>
      <c r="F385" s="154" t="s">
        <v>6965</v>
      </c>
      <c r="H385" s="155">
        <v>1.341</v>
      </c>
      <c r="I385" s="156"/>
      <c r="L385" s="151"/>
      <c r="M385" s="157"/>
      <c r="T385" s="158"/>
      <c r="AT385" s="153" t="s">
        <v>384</v>
      </c>
      <c r="AU385" s="153" t="s">
        <v>85</v>
      </c>
      <c r="AV385" s="12" t="s">
        <v>85</v>
      </c>
      <c r="AW385" s="12" t="s">
        <v>4</v>
      </c>
      <c r="AX385" s="12" t="s">
        <v>83</v>
      </c>
      <c r="AY385" s="153" t="s">
        <v>375</v>
      </c>
    </row>
    <row r="386" spans="2:65" s="1" customFormat="1" ht="24.2" customHeight="1" x14ac:dyDescent="0.2">
      <c r="B386" s="32"/>
      <c r="C386" s="138" t="s">
        <v>700</v>
      </c>
      <c r="D386" s="138" t="s">
        <v>377</v>
      </c>
      <c r="E386" s="139" t="s">
        <v>6699</v>
      </c>
      <c r="F386" s="140" t="s">
        <v>6700</v>
      </c>
      <c r="G386" s="141" t="s">
        <v>641</v>
      </c>
      <c r="H386" s="142">
        <v>27.795999999999999</v>
      </c>
      <c r="I386" s="143"/>
      <c r="J386" s="144">
        <f>ROUND(I386*H386,2)</f>
        <v>0</v>
      </c>
      <c r="K386" s="140" t="s">
        <v>381</v>
      </c>
      <c r="L386" s="32"/>
      <c r="M386" s="145" t="s">
        <v>1</v>
      </c>
      <c r="N386" s="146" t="s">
        <v>41</v>
      </c>
      <c r="P386" s="147">
        <f>O386*H386</f>
        <v>0</v>
      </c>
      <c r="Q386" s="147">
        <v>0</v>
      </c>
      <c r="R386" s="147">
        <f>Q386*H386</f>
        <v>0</v>
      </c>
      <c r="S386" s="147">
        <v>0</v>
      </c>
      <c r="T386" s="148">
        <f>S386*H386</f>
        <v>0</v>
      </c>
      <c r="AR386" s="149" t="s">
        <v>491</v>
      </c>
      <c r="AT386" s="149" t="s">
        <v>377</v>
      </c>
      <c r="AU386" s="149" t="s">
        <v>85</v>
      </c>
      <c r="AY386" s="17" t="s">
        <v>375</v>
      </c>
      <c r="BE386" s="150">
        <f>IF(N386="základní",J386,0)</f>
        <v>0</v>
      </c>
      <c r="BF386" s="150">
        <f>IF(N386="snížená",J386,0)</f>
        <v>0</v>
      </c>
      <c r="BG386" s="150">
        <f>IF(N386="zákl. přenesená",J386,0)</f>
        <v>0</v>
      </c>
      <c r="BH386" s="150">
        <f>IF(N386="sníž. přenesená",J386,0)</f>
        <v>0</v>
      </c>
      <c r="BI386" s="150">
        <f>IF(N386="nulová",J386,0)</f>
        <v>0</v>
      </c>
      <c r="BJ386" s="17" t="s">
        <v>83</v>
      </c>
      <c r="BK386" s="150">
        <f>ROUND(I386*H386,2)</f>
        <v>0</v>
      </c>
      <c r="BL386" s="17" t="s">
        <v>491</v>
      </c>
      <c r="BM386" s="149" t="s">
        <v>6966</v>
      </c>
    </row>
    <row r="387" spans="2:65" s="14" customFormat="1" ht="11.25" x14ac:dyDescent="0.2">
      <c r="B387" s="166"/>
      <c r="D387" s="152" t="s">
        <v>384</v>
      </c>
      <c r="E387" s="167" t="s">
        <v>1</v>
      </c>
      <c r="F387" s="168" t="s">
        <v>6702</v>
      </c>
      <c r="H387" s="167" t="s">
        <v>1</v>
      </c>
      <c r="I387" s="169"/>
      <c r="L387" s="166"/>
      <c r="M387" s="170"/>
      <c r="T387" s="171"/>
      <c r="AT387" s="167" t="s">
        <v>384</v>
      </c>
      <c r="AU387" s="167" t="s">
        <v>85</v>
      </c>
      <c r="AV387" s="14" t="s">
        <v>83</v>
      </c>
      <c r="AW387" s="14" t="s">
        <v>32</v>
      </c>
      <c r="AX387" s="14" t="s">
        <v>76</v>
      </c>
      <c r="AY387" s="167" t="s">
        <v>375</v>
      </c>
    </row>
    <row r="388" spans="2:65" s="12" customFormat="1" ht="11.25" x14ac:dyDescent="0.2">
      <c r="B388" s="151"/>
      <c r="D388" s="152" t="s">
        <v>384</v>
      </c>
      <c r="E388" s="153" t="s">
        <v>1</v>
      </c>
      <c r="F388" s="154" t="s">
        <v>6703</v>
      </c>
      <c r="H388" s="155">
        <v>455.66399999999999</v>
      </c>
      <c r="I388" s="156"/>
      <c r="L388" s="151"/>
      <c r="M388" s="157"/>
      <c r="T388" s="158"/>
      <c r="AT388" s="153" t="s">
        <v>384</v>
      </c>
      <c r="AU388" s="153" t="s">
        <v>85</v>
      </c>
      <c r="AV388" s="12" t="s">
        <v>85</v>
      </c>
      <c r="AW388" s="12" t="s">
        <v>32</v>
      </c>
      <c r="AX388" s="12" t="s">
        <v>76</v>
      </c>
      <c r="AY388" s="153" t="s">
        <v>375</v>
      </c>
    </row>
    <row r="389" spans="2:65" s="13" customFormat="1" ht="11.25" x14ac:dyDescent="0.2">
      <c r="B389" s="159"/>
      <c r="D389" s="152" t="s">
        <v>384</v>
      </c>
      <c r="E389" s="160" t="s">
        <v>1</v>
      </c>
      <c r="F389" s="161" t="s">
        <v>387</v>
      </c>
      <c r="H389" s="162">
        <v>455.66399999999999</v>
      </c>
      <c r="I389" s="163"/>
      <c r="L389" s="159"/>
      <c r="M389" s="164"/>
      <c r="T389" s="165"/>
      <c r="AT389" s="160" t="s">
        <v>384</v>
      </c>
      <c r="AU389" s="160" t="s">
        <v>85</v>
      </c>
      <c r="AV389" s="13" t="s">
        <v>382</v>
      </c>
      <c r="AW389" s="13" t="s">
        <v>32</v>
      </c>
      <c r="AX389" s="13" t="s">
        <v>76</v>
      </c>
      <c r="AY389" s="160" t="s">
        <v>375</v>
      </c>
    </row>
    <row r="390" spans="2:65" s="12" customFormat="1" ht="11.25" x14ac:dyDescent="0.2">
      <c r="B390" s="151"/>
      <c r="D390" s="152" t="s">
        <v>384</v>
      </c>
      <c r="E390" s="153" t="s">
        <v>1</v>
      </c>
      <c r="F390" s="154" t="s">
        <v>6967</v>
      </c>
      <c r="H390" s="155">
        <v>27.795999999999999</v>
      </c>
      <c r="I390" s="156"/>
      <c r="L390" s="151"/>
      <c r="M390" s="157"/>
      <c r="T390" s="158"/>
      <c r="AT390" s="153" t="s">
        <v>384</v>
      </c>
      <c r="AU390" s="153" t="s">
        <v>85</v>
      </c>
      <c r="AV390" s="12" t="s">
        <v>85</v>
      </c>
      <c r="AW390" s="12" t="s">
        <v>32</v>
      </c>
      <c r="AX390" s="12" t="s">
        <v>83</v>
      </c>
      <c r="AY390" s="153" t="s">
        <v>375</v>
      </c>
    </row>
    <row r="391" spans="2:65" s="1" customFormat="1" ht="16.5" customHeight="1" x14ac:dyDescent="0.2">
      <c r="B391" s="32"/>
      <c r="C391" s="179" t="s">
        <v>707</v>
      </c>
      <c r="D391" s="179" t="s">
        <v>657</v>
      </c>
      <c r="E391" s="180" t="s">
        <v>6705</v>
      </c>
      <c r="F391" s="181" t="s">
        <v>6706</v>
      </c>
      <c r="G391" s="182" t="s">
        <v>390</v>
      </c>
      <c r="H391" s="183">
        <v>7.2999999999999995E-2</v>
      </c>
      <c r="I391" s="184"/>
      <c r="J391" s="185">
        <f>ROUND(I391*H391,2)</f>
        <v>0</v>
      </c>
      <c r="K391" s="181" t="s">
        <v>381</v>
      </c>
      <c r="L391" s="186"/>
      <c r="M391" s="187" t="s">
        <v>1</v>
      </c>
      <c r="N391" s="188" t="s">
        <v>41</v>
      </c>
      <c r="P391" s="147">
        <f>O391*H391</f>
        <v>0</v>
      </c>
      <c r="Q391" s="147">
        <v>0.55000000000000004</v>
      </c>
      <c r="R391" s="147">
        <f>Q391*H391</f>
        <v>4.0149999999999998E-2</v>
      </c>
      <c r="S391" s="147">
        <v>0</v>
      </c>
      <c r="T391" s="148">
        <f>S391*H391</f>
        <v>0</v>
      </c>
      <c r="AR391" s="149" t="s">
        <v>585</v>
      </c>
      <c r="AT391" s="149" t="s">
        <v>657</v>
      </c>
      <c r="AU391" s="149" t="s">
        <v>85</v>
      </c>
      <c r="AY391" s="17" t="s">
        <v>375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491</v>
      </c>
      <c r="BM391" s="149" t="s">
        <v>5245</v>
      </c>
    </row>
    <row r="392" spans="2:65" s="12" customFormat="1" ht="11.25" x14ac:dyDescent="0.2">
      <c r="B392" s="151"/>
      <c r="D392" s="152" t="s">
        <v>384</v>
      </c>
      <c r="E392" s="153" t="s">
        <v>1</v>
      </c>
      <c r="F392" s="154" t="s">
        <v>6708</v>
      </c>
      <c r="H392" s="155">
        <v>1.2030000000000001</v>
      </c>
      <c r="I392" s="156"/>
      <c r="L392" s="151"/>
      <c r="M392" s="157"/>
      <c r="T392" s="158"/>
      <c r="AT392" s="153" t="s">
        <v>384</v>
      </c>
      <c r="AU392" s="153" t="s">
        <v>85</v>
      </c>
      <c r="AV392" s="12" t="s">
        <v>85</v>
      </c>
      <c r="AW392" s="12" t="s">
        <v>32</v>
      </c>
      <c r="AX392" s="12" t="s">
        <v>76</v>
      </c>
      <c r="AY392" s="153" t="s">
        <v>375</v>
      </c>
    </row>
    <row r="393" spans="2:65" s="13" customFormat="1" ht="11.25" x14ac:dyDescent="0.2">
      <c r="B393" s="159"/>
      <c r="D393" s="152" t="s">
        <v>384</v>
      </c>
      <c r="E393" s="160" t="s">
        <v>1</v>
      </c>
      <c r="F393" s="161" t="s">
        <v>387</v>
      </c>
      <c r="H393" s="162">
        <v>1.2030000000000001</v>
      </c>
      <c r="I393" s="163"/>
      <c r="L393" s="159"/>
      <c r="M393" s="164"/>
      <c r="T393" s="165"/>
      <c r="AT393" s="160" t="s">
        <v>384</v>
      </c>
      <c r="AU393" s="160" t="s">
        <v>85</v>
      </c>
      <c r="AV393" s="13" t="s">
        <v>382</v>
      </c>
      <c r="AW393" s="13" t="s">
        <v>32</v>
      </c>
      <c r="AX393" s="13" t="s">
        <v>76</v>
      </c>
      <c r="AY393" s="160" t="s">
        <v>375</v>
      </c>
    </row>
    <row r="394" spans="2:65" s="12" customFormat="1" ht="11.25" x14ac:dyDescent="0.2">
      <c r="B394" s="151"/>
      <c r="D394" s="152" t="s">
        <v>384</v>
      </c>
      <c r="E394" s="153" t="s">
        <v>1</v>
      </c>
      <c r="F394" s="154" t="s">
        <v>6968</v>
      </c>
      <c r="H394" s="155">
        <v>7.2999999999999995E-2</v>
      </c>
      <c r="I394" s="156"/>
      <c r="L394" s="151"/>
      <c r="M394" s="157"/>
      <c r="T394" s="158"/>
      <c r="AT394" s="153" t="s">
        <v>384</v>
      </c>
      <c r="AU394" s="153" t="s">
        <v>85</v>
      </c>
      <c r="AV394" s="12" t="s">
        <v>85</v>
      </c>
      <c r="AW394" s="12" t="s">
        <v>32</v>
      </c>
      <c r="AX394" s="12" t="s">
        <v>83</v>
      </c>
      <c r="AY394" s="153" t="s">
        <v>375</v>
      </c>
    </row>
    <row r="395" spans="2:65" s="1" customFormat="1" ht="24.2" customHeight="1" x14ac:dyDescent="0.2">
      <c r="B395" s="32"/>
      <c r="C395" s="138" t="s">
        <v>713</v>
      </c>
      <c r="D395" s="138" t="s">
        <v>377</v>
      </c>
      <c r="E395" s="139" t="s">
        <v>1496</v>
      </c>
      <c r="F395" s="140" t="s">
        <v>1497</v>
      </c>
      <c r="G395" s="141" t="s">
        <v>1308</v>
      </c>
      <c r="H395" s="192"/>
      <c r="I395" s="143"/>
      <c r="J395" s="144">
        <f>ROUND(I395*H395,2)</f>
        <v>0</v>
      </c>
      <c r="K395" s="140" t="s">
        <v>381</v>
      </c>
      <c r="L395" s="32"/>
      <c r="M395" s="145" t="s">
        <v>1</v>
      </c>
      <c r="N395" s="146" t="s">
        <v>41</v>
      </c>
      <c r="P395" s="147">
        <f>O395*H395</f>
        <v>0</v>
      </c>
      <c r="Q395" s="147">
        <v>0</v>
      </c>
      <c r="R395" s="147">
        <f>Q395*H395</f>
        <v>0</v>
      </c>
      <c r="S395" s="147">
        <v>0</v>
      </c>
      <c r="T395" s="148">
        <f>S395*H395</f>
        <v>0</v>
      </c>
      <c r="AR395" s="149" t="s">
        <v>491</v>
      </c>
      <c r="AT395" s="149" t="s">
        <v>377</v>
      </c>
      <c r="AU395" s="149" t="s">
        <v>85</v>
      </c>
      <c r="AY395" s="17" t="s">
        <v>375</v>
      </c>
      <c r="BE395" s="150">
        <f>IF(N395="základní",J395,0)</f>
        <v>0</v>
      </c>
      <c r="BF395" s="150">
        <f>IF(N395="snížená",J395,0)</f>
        <v>0</v>
      </c>
      <c r="BG395" s="150">
        <f>IF(N395="zákl. přenesená",J395,0)</f>
        <v>0</v>
      </c>
      <c r="BH395" s="150">
        <f>IF(N395="sníž. přenesená",J395,0)</f>
        <v>0</v>
      </c>
      <c r="BI395" s="150">
        <f>IF(N395="nulová",J395,0)</f>
        <v>0</v>
      </c>
      <c r="BJ395" s="17" t="s">
        <v>83</v>
      </c>
      <c r="BK395" s="150">
        <f>ROUND(I395*H395,2)</f>
        <v>0</v>
      </c>
      <c r="BL395" s="17" t="s">
        <v>491</v>
      </c>
      <c r="BM395" s="149" t="s">
        <v>6969</v>
      </c>
    </row>
    <row r="396" spans="2:65" s="11" customFormat="1" ht="22.9" customHeight="1" x14ac:dyDescent="0.2">
      <c r="B396" s="126"/>
      <c r="D396" s="127" t="s">
        <v>75</v>
      </c>
      <c r="E396" s="136" t="s">
        <v>1499</v>
      </c>
      <c r="F396" s="136" t="s">
        <v>1500</v>
      </c>
      <c r="I396" s="129"/>
      <c r="J396" s="137">
        <f>BK396</f>
        <v>0</v>
      </c>
      <c r="L396" s="126"/>
      <c r="M396" s="131"/>
      <c r="P396" s="132">
        <f>SUM(P397:P429)</f>
        <v>0</v>
      </c>
      <c r="R396" s="132">
        <f>SUM(R397:R429)</f>
        <v>4.4191194000000005</v>
      </c>
      <c r="T396" s="133">
        <f>SUM(T397:T429)</f>
        <v>0</v>
      </c>
      <c r="AR396" s="127" t="s">
        <v>85</v>
      </c>
      <c r="AT396" s="134" t="s">
        <v>75</v>
      </c>
      <c r="AU396" s="134" t="s">
        <v>83</v>
      </c>
      <c r="AY396" s="127" t="s">
        <v>375</v>
      </c>
      <c r="BK396" s="135">
        <f>SUM(BK397:BK429)</f>
        <v>0</v>
      </c>
    </row>
    <row r="397" spans="2:65" s="1" customFormat="1" ht="24.2" customHeight="1" x14ac:dyDescent="0.2">
      <c r="B397" s="32"/>
      <c r="C397" s="138" t="s">
        <v>719</v>
      </c>
      <c r="D397" s="138" t="s">
        <v>377</v>
      </c>
      <c r="E397" s="139" t="s">
        <v>6970</v>
      </c>
      <c r="F397" s="140" t="s">
        <v>6971</v>
      </c>
      <c r="G397" s="141" t="s">
        <v>380</v>
      </c>
      <c r="H397" s="142">
        <v>13.12</v>
      </c>
      <c r="I397" s="143"/>
      <c r="J397" s="144">
        <f>ROUND(I397*H397,2)</f>
        <v>0</v>
      </c>
      <c r="K397" s="140" t="s">
        <v>381</v>
      </c>
      <c r="L397" s="32"/>
      <c r="M397" s="145" t="s">
        <v>1</v>
      </c>
      <c r="N397" s="146" t="s">
        <v>41</v>
      </c>
      <c r="P397" s="147">
        <f>O397*H397</f>
        <v>0</v>
      </c>
      <c r="Q397" s="147">
        <v>2.5510000000000001E-2</v>
      </c>
      <c r="R397" s="147">
        <f>Q397*H397</f>
        <v>0.33469120000000002</v>
      </c>
      <c r="S397" s="147">
        <v>0</v>
      </c>
      <c r="T397" s="148">
        <f>S397*H397</f>
        <v>0</v>
      </c>
      <c r="AR397" s="149" t="s">
        <v>491</v>
      </c>
      <c r="AT397" s="149" t="s">
        <v>377</v>
      </c>
      <c r="AU397" s="149" t="s">
        <v>85</v>
      </c>
      <c r="AY397" s="17" t="s">
        <v>375</v>
      </c>
      <c r="BE397" s="150">
        <f>IF(N397="základní",J397,0)</f>
        <v>0</v>
      </c>
      <c r="BF397" s="150">
        <f>IF(N397="snížená",J397,0)</f>
        <v>0</v>
      </c>
      <c r="BG397" s="150">
        <f>IF(N397="zákl. přenesená",J397,0)</f>
        <v>0</v>
      </c>
      <c r="BH397" s="150">
        <f>IF(N397="sníž. přenesená",J397,0)</f>
        <v>0</v>
      </c>
      <c r="BI397" s="150">
        <f>IF(N397="nulová",J397,0)</f>
        <v>0</v>
      </c>
      <c r="BJ397" s="17" t="s">
        <v>83</v>
      </c>
      <c r="BK397" s="150">
        <f>ROUND(I397*H397,2)</f>
        <v>0</v>
      </c>
      <c r="BL397" s="17" t="s">
        <v>491</v>
      </c>
      <c r="BM397" s="149" t="s">
        <v>6972</v>
      </c>
    </row>
    <row r="398" spans="2:65" s="14" customFormat="1" ht="11.25" x14ac:dyDescent="0.2">
      <c r="B398" s="166"/>
      <c r="D398" s="152" t="s">
        <v>384</v>
      </c>
      <c r="E398" s="167" t="s">
        <v>1</v>
      </c>
      <c r="F398" s="168" t="s">
        <v>5279</v>
      </c>
      <c r="H398" s="167" t="s">
        <v>1</v>
      </c>
      <c r="I398" s="169"/>
      <c r="L398" s="166"/>
      <c r="M398" s="170"/>
      <c r="T398" s="171"/>
      <c r="AT398" s="167" t="s">
        <v>384</v>
      </c>
      <c r="AU398" s="167" t="s">
        <v>85</v>
      </c>
      <c r="AV398" s="14" t="s">
        <v>83</v>
      </c>
      <c r="AW398" s="14" t="s">
        <v>32</v>
      </c>
      <c r="AX398" s="14" t="s">
        <v>76</v>
      </c>
      <c r="AY398" s="167" t="s">
        <v>375</v>
      </c>
    </row>
    <row r="399" spans="2:65" s="12" customFormat="1" ht="11.25" x14ac:dyDescent="0.2">
      <c r="B399" s="151"/>
      <c r="D399" s="152" t="s">
        <v>384</v>
      </c>
      <c r="E399" s="153" t="s">
        <v>1</v>
      </c>
      <c r="F399" s="154" t="s">
        <v>6973</v>
      </c>
      <c r="H399" s="155">
        <v>8</v>
      </c>
      <c r="I399" s="156"/>
      <c r="L399" s="151"/>
      <c r="M399" s="157"/>
      <c r="T399" s="158"/>
      <c r="AT399" s="153" t="s">
        <v>384</v>
      </c>
      <c r="AU399" s="153" t="s">
        <v>85</v>
      </c>
      <c r="AV399" s="12" t="s">
        <v>85</v>
      </c>
      <c r="AW399" s="12" t="s">
        <v>32</v>
      </c>
      <c r="AX399" s="12" t="s">
        <v>76</v>
      </c>
      <c r="AY399" s="153" t="s">
        <v>375</v>
      </c>
    </row>
    <row r="400" spans="2:65" s="12" customFormat="1" ht="11.25" x14ac:dyDescent="0.2">
      <c r="B400" s="151"/>
      <c r="D400" s="152" t="s">
        <v>384</v>
      </c>
      <c r="E400" s="153" t="s">
        <v>1</v>
      </c>
      <c r="F400" s="154" t="s">
        <v>6974</v>
      </c>
      <c r="H400" s="155">
        <v>5.12</v>
      </c>
      <c r="I400" s="156"/>
      <c r="L400" s="151"/>
      <c r="M400" s="157"/>
      <c r="T400" s="158"/>
      <c r="AT400" s="153" t="s">
        <v>384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375</v>
      </c>
    </row>
    <row r="401" spans="2:65" s="13" customFormat="1" ht="11.25" x14ac:dyDescent="0.2">
      <c r="B401" s="159"/>
      <c r="D401" s="152" t="s">
        <v>384</v>
      </c>
      <c r="E401" s="160" t="s">
        <v>1</v>
      </c>
      <c r="F401" s="161" t="s">
        <v>387</v>
      </c>
      <c r="H401" s="162">
        <v>13.12</v>
      </c>
      <c r="I401" s="163"/>
      <c r="L401" s="159"/>
      <c r="M401" s="164"/>
      <c r="T401" s="165"/>
      <c r="AT401" s="160" t="s">
        <v>384</v>
      </c>
      <c r="AU401" s="160" t="s">
        <v>85</v>
      </c>
      <c r="AV401" s="13" t="s">
        <v>382</v>
      </c>
      <c r="AW401" s="13" t="s">
        <v>32</v>
      </c>
      <c r="AX401" s="13" t="s">
        <v>83</v>
      </c>
      <c r="AY401" s="160" t="s">
        <v>375</v>
      </c>
    </row>
    <row r="402" spans="2:65" s="1" customFormat="1" ht="24.2" customHeight="1" x14ac:dyDescent="0.2">
      <c r="B402" s="32"/>
      <c r="C402" s="138" t="s">
        <v>723</v>
      </c>
      <c r="D402" s="138" t="s">
        <v>377</v>
      </c>
      <c r="E402" s="139" t="s">
        <v>5270</v>
      </c>
      <c r="F402" s="140" t="s">
        <v>5271</v>
      </c>
      <c r="G402" s="141" t="s">
        <v>380</v>
      </c>
      <c r="H402" s="142">
        <v>33.6</v>
      </c>
      <c r="I402" s="143"/>
      <c r="J402" s="144">
        <f>ROUND(I402*H402,2)</f>
        <v>0</v>
      </c>
      <c r="K402" s="140" t="s">
        <v>381</v>
      </c>
      <c r="L402" s="32"/>
      <c r="M402" s="145" t="s">
        <v>1</v>
      </c>
      <c r="N402" s="146" t="s">
        <v>41</v>
      </c>
      <c r="P402" s="147">
        <f>O402*H402</f>
        <v>0</v>
      </c>
      <c r="Q402" s="147">
        <v>2.6179999999999998E-2</v>
      </c>
      <c r="R402" s="147">
        <f>Q402*H402</f>
        <v>0.87964799999999999</v>
      </c>
      <c r="S402" s="147">
        <v>0</v>
      </c>
      <c r="T402" s="148">
        <f>S402*H402</f>
        <v>0</v>
      </c>
      <c r="AR402" s="149" t="s">
        <v>491</v>
      </c>
      <c r="AT402" s="149" t="s">
        <v>377</v>
      </c>
      <c r="AU402" s="149" t="s">
        <v>85</v>
      </c>
      <c r="AY402" s="17" t="s">
        <v>375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491</v>
      </c>
      <c r="BM402" s="149" t="s">
        <v>6975</v>
      </c>
    </row>
    <row r="403" spans="2:65" s="14" customFormat="1" ht="11.25" x14ac:dyDescent="0.2">
      <c r="B403" s="166"/>
      <c r="D403" s="152" t="s">
        <v>384</v>
      </c>
      <c r="E403" s="167" t="s">
        <v>1</v>
      </c>
      <c r="F403" s="168" t="s">
        <v>5253</v>
      </c>
      <c r="H403" s="167" t="s">
        <v>1</v>
      </c>
      <c r="I403" s="169"/>
      <c r="L403" s="166"/>
      <c r="M403" s="170"/>
      <c r="T403" s="171"/>
      <c r="AT403" s="167" t="s">
        <v>384</v>
      </c>
      <c r="AU403" s="167" t="s">
        <v>85</v>
      </c>
      <c r="AV403" s="14" t="s">
        <v>83</v>
      </c>
      <c r="AW403" s="14" t="s">
        <v>32</v>
      </c>
      <c r="AX403" s="14" t="s">
        <v>76</v>
      </c>
      <c r="AY403" s="167" t="s">
        <v>375</v>
      </c>
    </row>
    <row r="404" spans="2:65" s="12" customFormat="1" ht="11.25" x14ac:dyDescent="0.2">
      <c r="B404" s="151"/>
      <c r="D404" s="152" t="s">
        <v>384</v>
      </c>
      <c r="E404" s="153" t="s">
        <v>1</v>
      </c>
      <c r="F404" s="154" t="s">
        <v>6976</v>
      </c>
      <c r="H404" s="155">
        <v>33.6</v>
      </c>
      <c r="I404" s="156"/>
      <c r="L404" s="151"/>
      <c r="M404" s="157"/>
      <c r="T404" s="158"/>
      <c r="AT404" s="153" t="s">
        <v>384</v>
      </c>
      <c r="AU404" s="153" t="s">
        <v>85</v>
      </c>
      <c r="AV404" s="12" t="s">
        <v>85</v>
      </c>
      <c r="AW404" s="12" t="s">
        <v>32</v>
      </c>
      <c r="AX404" s="12" t="s">
        <v>76</v>
      </c>
      <c r="AY404" s="153" t="s">
        <v>375</v>
      </c>
    </row>
    <row r="405" spans="2:65" s="13" customFormat="1" ht="11.25" x14ac:dyDescent="0.2">
      <c r="B405" s="159"/>
      <c r="D405" s="152" t="s">
        <v>384</v>
      </c>
      <c r="E405" s="160" t="s">
        <v>1</v>
      </c>
      <c r="F405" s="161" t="s">
        <v>387</v>
      </c>
      <c r="H405" s="162">
        <v>33.6</v>
      </c>
      <c r="I405" s="163"/>
      <c r="L405" s="159"/>
      <c r="M405" s="164"/>
      <c r="T405" s="165"/>
      <c r="AT405" s="160" t="s">
        <v>384</v>
      </c>
      <c r="AU405" s="160" t="s">
        <v>85</v>
      </c>
      <c r="AV405" s="13" t="s">
        <v>382</v>
      </c>
      <c r="AW405" s="13" t="s">
        <v>32</v>
      </c>
      <c r="AX405" s="13" t="s">
        <v>83</v>
      </c>
      <c r="AY405" s="160" t="s">
        <v>375</v>
      </c>
    </row>
    <row r="406" spans="2:65" s="1" customFormat="1" ht="24.2" customHeight="1" x14ac:dyDescent="0.2">
      <c r="B406" s="32"/>
      <c r="C406" s="138" t="s">
        <v>729</v>
      </c>
      <c r="D406" s="138" t="s">
        <v>377</v>
      </c>
      <c r="E406" s="139" t="s">
        <v>5291</v>
      </c>
      <c r="F406" s="140" t="s">
        <v>5292</v>
      </c>
      <c r="G406" s="141" t="s">
        <v>380</v>
      </c>
      <c r="H406" s="142">
        <v>59.84</v>
      </c>
      <c r="I406" s="143"/>
      <c r="J406" s="144">
        <f>ROUND(I406*H406,2)</f>
        <v>0</v>
      </c>
      <c r="K406" s="140" t="s">
        <v>381</v>
      </c>
      <c r="L406" s="32"/>
      <c r="M406" s="145" t="s">
        <v>1</v>
      </c>
      <c r="N406" s="146" t="s">
        <v>41</v>
      </c>
      <c r="P406" s="147">
        <f>O406*H406</f>
        <v>0</v>
      </c>
      <c r="Q406" s="147">
        <v>1.6910000000000001E-2</v>
      </c>
      <c r="R406" s="147">
        <f>Q406*H406</f>
        <v>1.0118944000000001</v>
      </c>
      <c r="S406" s="147">
        <v>0</v>
      </c>
      <c r="T406" s="148">
        <f>S406*H406</f>
        <v>0</v>
      </c>
      <c r="AR406" s="149" t="s">
        <v>491</v>
      </c>
      <c r="AT406" s="149" t="s">
        <v>377</v>
      </c>
      <c r="AU406" s="149" t="s">
        <v>85</v>
      </c>
      <c r="AY406" s="17" t="s">
        <v>375</v>
      </c>
      <c r="BE406" s="150">
        <f>IF(N406="základní",J406,0)</f>
        <v>0</v>
      </c>
      <c r="BF406" s="150">
        <f>IF(N406="snížená",J406,0)</f>
        <v>0</v>
      </c>
      <c r="BG406" s="150">
        <f>IF(N406="zákl. přenesená",J406,0)</f>
        <v>0</v>
      </c>
      <c r="BH406" s="150">
        <f>IF(N406="sníž. přenesená",J406,0)</f>
        <v>0</v>
      </c>
      <c r="BI406" s="150">
        <f>IF(N406="nulová",J406,0)</f>
        <v>0</v>
      </c>
      <c r="BJ406" s="17" t="s">
        <v>83</v>
      </c>
      <c r="BK406" s="150">
        <f>ROUND(I406*H406,2)</f>
        <v>0</v>
      </c>
      <c r="BL406" s="17" t="s">
        <v>491</v>
      </c>
      <c r="BM406" s="149" t="s">
        <v>6977</v>
      </c>
    </row>
    <row r="407" spans="2:65" s="14" customFormat="1" ht="11.25" x14ac:dyDescent="0.2">
      <c r="B407" s="166"/>
      <c r="D407" s="152" t="s">
        <v>384</v>
      </c>
      <c r="E407" s="167" t="s">
        <v>1</v>
      </c>
      <c r="F407" s="168" t="s">
        <v>1339</v>
      </c>
      <c r="H407" s="167" t="s">
        <v>1</v>
      </c>
      <c r="I407" s="169"/>
      <c r="L407" s="166"/>
      <c r="M407" s="170"/>
      <c r="T407" s="171"/>
      <c r="AT407" s="167" t="s">
        <v>384</v>
      </c>
      <c r="AU407" s="167" t="s">
        <v>85</v>
      </c>
      <c r="AV407" s="14" t="s">
        <v>83</v>
      </c>
      <c r="AW407" s="14" t="s">
        <v>32</v>
      </c>
      <c r="AX407" s="14" t="s">
        <v>76</v>
      </c>
      <c r="AY407" s="167" t="s">
        <v>375</v>
      </c>
    </row>
    <row r="408" spans="2:65" s="12" customFormat="1" ht="11.25" x14ac:dyDescent="0.2">
      <c r="B408" s="151"/>
      <c r="D408" s="152" t="s">
        <v>384</v>
      </c>
      <c r="E408" s="153" t="s">
        <v>1</v>
      </c>
      <c r="F408" s="154" t="s">
        <v>6978</v>
      </c>
      <c r="H408" s="155">
        <v>10.23</v>
      </c>
      <c r="I408" s="156"/>
      <c r="L408" s="151"/>
      <c r="M408" s="157"/>
      <c r="T408" s="158"/>
      <c r="AT408" s="153" t="s">
        <v>384</v>
      </c>
      <c r="AU408" s="153" t="s">
        <v>85</v>
      </c>
      <c r="AV408" s="12" t="s">
        <v>85</v>
      </c>
      <c r="AW408" s="12" t="s">
        <v>32</v>
      </c>
      <c r="AX408" s="12" t="s">
        <v>76</v>
      </c>
      <c r="AY408" s="153" t="s">
        <v>375</v>
      </c>
    </row>
    <row r="409" spans="2:65" s="12" customFormat="1" ht="11.25" x14ac:dyDescent="0.2">
      <c r="B409" s="151"/>
      <c r="D409" s="152" t="s">
        <v>384</v>
      </c>
      <c r="E409" s="153" t="s">
        <v>1</v>
      </c>
      <c r="F409" s="154" t="s">
        <v>6979</v>
      </c>
      <c r="H409" s="155">
        <v>49.61</v>
      </c>
      <c r="I409" s="156"/>
      <c r="L409" s="151"/>
      <c r="M409" s="157"/>
      <c r="T409" s="158"/>
      <c r="AT409" s="153" t="s">
        <v>384</v>
      </c>
      <c r="AU409" s="153" t="s">
        <v>85</v>
      </c>
      <c r="AV409" s="12" t="s">
        <v>85</v>
      </c>
      <c r="AW409" s="12" t="s">
        <v>32</v>
      </c>
      <c r="AX409" s="12" t="s">
        <v>76</v>
      </c>
      <c r="AY409" s="153" t="s">
        <v>375</v>
      </c>
    </row>
    <row r="410" spans="2:65" s="13" customFormat="1" ht="11.25" x14ac:dyDescent="0.2">
      <c r="B410" s="159"/>
      <c r="D410" s="152" t="s">
        <v>384</v>
      </c>
      <c r="E410" s="160" t="s">
        <v>1</v>
      </c>
      <c r="F410" s="161" t="s">
        <v>387</v>
      </c>
      <c r="H410" s="162">
        <v>59.84</v>
      </c>
      <c r="I410" s="163"/>
      <c r="L410" s="159"/>
      <c r="M410" s="164"/>
      <c r="T410" s="165"/>
      <c r="AT410" s="160" t="s">
        <v>384</v>
      </c>
      <c r="AU410" s="160" t="s">
        <v>85</v>
      </c>
      <c r="AV410" s="13" t="s">
        <v>382</v>
      </c>
      <c r="AW410" s="13" t="s">
        <v>32</v>
      </c>
      <c r="AX410" s="13" t="s">
        <v>83</v>
      </c>
      <c r="AY410" s="160" t="s">
        <v>375</v>
      </c>
    </row>
    <row r="411" spans="2:65" s="1" customFormat="1" ht="24.2" customHeight="1" x14ac:dyDescent="0.2">
      <c r="B411" s="32"/>
      <c r="C411" s="138" t="s">
        <v>733</v>
      </c>
      <c r="D411" s="138" t="s">
        <v>377</v>
      </c>
      <c r="E411" s="139" t="s">
        <v>1510</v>
      </c>
      <c r="F411" s="140" t="s">
        <v>1511</v>
      </c>
      <c r="G411" s="141" t="s">
        <v>380</v>
      </c>
      <c r="H411" s="142">
        <v>22.97</v>
      </c>
      <c r="I411" s="143"/>
      <c r="J411" s="144">
        <f>ROUND(I411*H411,2)</f>
        <v>0</v>
      </c>
      <c r="K411" s="140" t="s">
        <v>381</v>
      </c>
      <c r="L411" s="32"/>
      <c r="M411" s="145" t="s">
        <v>1</v>
      </c>
      <c r="N411" s="146" t="s">
        <v>41</v>
      </c>
      <c r="P411" s="147">
        <f>O411*H411</f>
        <v>0</v>
      </c>
      <c r="Q411" s="147">
        <v>1.259E-2</v>
      </c>
      <c r="R411" s="147">
        <f>Q411*H411</f>
        <v>0.28919230000000001</v>
      </c>
      <c r="S411" s="147">
        <v>0</v>
      </c>
      <c r="T411" s="148">
        <f>S411*H411</f>
        <v>0</v>
      </c>
      <c r="AR411" s="149" t="s">
        <v>491</v>
      </c>
      <c r="AT411" s="149" t="s">
        <v>377</v>
      </c>
      <c r="AU411" s="149" t="s">
        <v>85</v>
      </c>
      <c r="AY411" s="17" t="s">
        <v>375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491</v>
      </c>
      <c r="BM411" s="149" t="s">
        <v>6980</v>
      </c>
    </row>
    <row r="412" spans="2:65" s="14" customFormat="1" ht="11.25" x14ac:dyDescent="0.2">
      <c r="B412" s="166"/>
      <c r="D412" s="152" t="s">
        <v>384</v>
      </c>
      <c r="E412" s="167" t="s">
        <v>1</v>
      </c>
      <c r="F412" s="168" t="s">
        <v>1339</v>
      </c>
      <c r="H412" s="167" t="s">
        <v>1</v>
      </c>
      <c r="I412" s="169"/>
      <c r="L412" s="166"/>
      <c r="M412" s="170"/>
      <c r="T412" s="171"/>
      <c r="AT412" s="167" t="s">
        <v>384</v>
      </c>
      <c r="AU412" s="167" t="s">
        <v>85</v>
      </c>
      <c r="AV412" s="14" t="s">
        <v>83</v>
      </c>
      <c r="AW412" s="14" t="s">
        <v>32</v>
      </c>
      <c r="AX412" s="14" t="s">
        <v>76</v>
      </c>
      <c r="AY412" s="167" t="s">
        <v>375</v>
      </c>
    </row>
    <row r="413" spans="2:65" s="12" customFormat="1" ht="11.25" x14ac:dyDescent="0.2">
      <c r="B413" s="151"/>
      <c r="D413" s="152" t="s">
        <v>384</v>
      </c>
      <c r="E413" s="153" t="s">
        <v>1</v>
      </c>
      <c r="F413" s="154" t="s">
        <v>4455</v>
      </c>
      <c r="H413" s="155">
        <v>19.899999999999999</v>
      </c>
      <c r="I413" s="156"/>
      <c r="L413" s="151"/>
      <c r="M413" s="157"/>
      <c r="T413" s="158"/>
      <c r="AT413" s="153" t="s">
        <v>384</v>
      </c>
      <c r="AU413" s="153" t="s">
        <v>85</v>
      </c>
      <c r="AV413" s="12" t="s">
        <v>85</v>
      </c>
      <c r="AW413" s="12" t="s">
        <v>32</v>
      </c>
      <c r="AX413" s="12" t="s">
        <v>76</v>
      </c>
      <c r="AY413" s="153" t="s">
        <v>375</v>
      </c>
    </row>
    <row r="414" spans="2:65" s="12" customFormat="1" ht="11.25" x14ac:dyDescent="0.2">
      <c r="B414" s="151"/>
      <c r="D414" s="152" t="s">
        <v>384</v>
      </c>
      <c r="E414" s="153" t="s">
        <v>1</v>
      </c>
      <c r="F414" s="154" t="s">
        <v>4458</v>
      </c>
      <c r="H414" s="155">
        <v>3.07</v>
      </c>
      <c r="I414" s="156"/>
      <c r="L414" s="151"/>
      <c r="M414" s="157"/>
      <c r="T414" s="158"/>
      <c r="AT414" s="153" t="s">
        <v>384</v>
      </c>
      <c r="AU414" s="153" t="s">
        <v>85</v>
      </c>
      <c r="AV414" s="12" t="s">
        <v>85</v>
      </c>
      <c r="AW414" s="12" t="s">
        <v>32</v>
      </c>
      <c r="AX414" s="12" t="s">
        <v>76</v>
      </c>
      <c r="AY414" s="153" t="s">
        <v>375</v>
      </c>
    </row>
    <row r="415" spans="2:65" s="13" customFormat="1" ht="11.25" x14ac:dyDescent="0.2">
      <c r="B415" s="159"/>
      <c r="D415" s="152" t="s">
        <v>384</v>
      </c>
      <c r="E415" s="160" t="s">
        <v>1</v>
      </c>
      <c r="F415" s="161" t="s">
        <v>387</v>
      </c>
      <c r="H415" s="162">
        <v>22.97</v>
      </c>
      <c r="I415" s="163"/>
      <c r="L415" s="159"/>
      <c r="M415" s="164"/>
      <c r="T415" s="165"/>
      <c r="AT415" s="160" t="s">
        <v>384</v>
      </c>
      <c r="AU415" s="160" t="s">
        <v>85</v>
      </c>
      <c r="AV415" s="13" t="s">
        <v>382</v>
      </c>
      <c r="AW415" s="13" t="s">
        <v>32</v>
      </c>
      <c r="AX415" s="13" t="s">
        <v>83</v>
      </c>
      <c r="AY415" s="160" t="s">
        <v>375</v>
      </c>
    </row>
    <row r="416" spans="2:65" s="1" customFormat="1" ht="16.5" customHeight="1" x14ac:dyDescent="0.2">
      <c r="B416" s="32"/>
      <c r="C416" s="138" t="s">
        <v>756</v>
      </c>
      <c r="D416" s="138" t="s">
        <v>377</v>
      </c>
      <c r="E416" s="139" t="s">
        <v>5299</v>
      </c>
      <c r="F416" s="140" t="s">
        <v>5300</v>
      </c>
      <c r="G416" s="141" t="s">
        <v>532</v>
      </c>
      <c r="H416" s="142">
        <v>5</v>
      </c>
      <c r="I416" s="143"/>
      <c r="J416" s="144">
        <f>ROUND(I416*H416,2)</f>
        <v>0</v>
      </c>
      <c r="K416" s="140" t="s">
        <v>381</v>
      </c>
      <c r="L416" s="32"/>
      <c r="M416" s="145" t="s">
        <v>1</v>
      </c>
      <c r="N416" s="146" t="s">
        <v>41</v>
      </c>
      <c r="P416" s="147">
        <f>O416*H416</f>
        <v>0</v>
      </c>
      <c r="Q416" s="147">
        <v>2.2000000000000001E-4</v>
      </c>
      <c r="R416" s="147">
        <f>Q416*H416</f>
        <v>1.1000000000000001E-3</v>
      </c>
      <c r="S416" s="147">
        <v>0</v>
      </c>
      <c r="T416" s="148">
        <f>S416*H416</f>
        <v>0</v>
      </c>
      <c r="AR416" s="149" t="s">
        <v>491</v>
      </c>
      <c r="AT416" s="149" t="s">
        <v>377</v>
      </c>
      <c r="AU416" s="149" t="s">
        <v>85</v>
      </c>
      <c r="AY416" s="17" t="s">
        <v>375</v>
      </c>
      <c r="BE416" s="150">
        <f>IF(N416="základní",J416,0)</f>
        <v>0</v>
      </c>
      <c r="BF416" s="150">
        <f>IF(N416="snížená",J416,0)</f>
        <v>0</v>
      </c>
      <c r="BG416" s="150">
        <f>IF(N416="zákl. přenesená",J416,0)</f>
        <v>0</v>
      </c>
      <c r="BH416" s="150">
        <f>IF(N416="sníž. přenesená",J416,0)</f>
        <v>0</v>
      </c>
      <c r="BI416" s="150">
        <f>IF(N416="nulová",J416,0)</f>
        <v>0</v>
      </c>
      <c r="BJ416" s="17" t="s">
        <v>83</v>
      </c>
      <c r="BK416" s="150">
        <f>ROUND(I416*H416,2)</f>
        <v>0</v>
      </c>
      <c r="BL416" s="17" t="s">
        <v>491</v>
      </c>
      <c r="BM416" s="149" t="s">
        <v>6981</v>
      </c>
    </row>
    <row r="417" spans="2:65" s="14" customFormat="1" ht="11.25" x14ac:dyDescent="0.2">
      <c r="B417" s="166"/>
      <c r="D417" s="152" t="s">
        <v>384</v>
      </c>
      <c r="E417" s="167" t="s">
        <v>1</v>
      </c>
      <c r="F417" s="168" t="s">
        <v>5302</v>
      </c>
      <c r="H417" s="167" t="s">
        <v>1</v>
      </c>
      <c r="I417" s="169"/>
      <c r="L417" s="166"/>
      <c r="M417" s="170"/>
      <c r="T417" s="171"/>
      <c r="AT417" s="167" t="s">
        <v>384</v>
      </c>
      <c r="AU417" s="167" t="s">
        <v>85</v>
      </c>
      <c r="AV417" s="14" t="s">
        <v>83</v>
      </c>
      <c r="AW417" s="14" t="s">
        <v>32</v>
      </c>
      <c r="AX417" s="14" t="s">
        <v>76</v>
      </c>
      <c r="AY417" s="167" t="s">
        <v>375</v>
      </c>
    </row>
    <row r="418" spans="2:65" s="12" customFormat="1" ht="11.25" x14ac:dyDescent="0.2">
      <c r="B418" s="151"/>
      <c r="D418" s="152" t="s">
        <v>384</v>
      </c>
      <c r="E418" s="153" t="s">
        <v>1</v>
      </c>
      <c r="F418" s="154" t="s">
        <v>6982</v>
      </c>
      <c r="H418" s="155">
        <v>5</v>
      </c>
      <c r="I418" s="156"/>
      <c r="L418" s="151"/>
      <c r="M418" s="157"/>
      <c r="T418" s="158"/>
      <c r="AT418" s="153" t="s">
        <v>384</v>
      </c>
      <c r="AU418" s="153" t="s">
        <v>85</v>
      </c>
      <c r="AV418" s="12" t="s">
        <v>85</v>
      </c>
      <c r="AW418" s="12" t="s">
        <v>32</v>
      </c>
      <c r="AX418" s="12" t="s">
        <v>76</v>
      </c>
      <c r="AY418" s="153" t="s">
        <v>375</v>
      </c>
    </row>
    <row r="419" spans="2:65" s="13" customFormat="1" ht="11.25" x14ac:dyDescent="0.2">
      <c r="B419" s="159"/>
      <c r="D419" s="152" t="s">
        <v>384</v>
      </c>
      <c r="E419" s="160" t="s">
        <v>1</v>
      </c>
      <c r="F419" s="161" t="s">
        <v>387</v>
      </c>
      <c r="H419" s="162">
        <v>5</v>
      </c>
      <c r="I419" s="163"/>
      <c r="L419" s="159"/>
      <c r="M419" s="164"/>
      <c r="T419" s="165"/>
      <c r="AT419" s="160" t="s">
        <v>384</v>
      </c>
      <c r="AU419" s="160" t="s">
        <v>85</v>
      </c>
      <c r="AV419" s="13" t="s">
        <v>382</v>
      </c>
      <c r="AW419" s="13" t="s">
        <v>32</v>
      </c>
      <c r="AX419" s="13" t="s">
        <v>83</v>
      </c>
      <c r="AY419" s="160" t="s">
        <v>375</v>
      </c>
    </row>
    <row r="420" spans="2:65" s="1" customFormat="1" ht="33" customHeight="1" x14ac:dyDescent="0.2">
      <c r="B420" s="32"/>
      <c r="C420" s="179" t="s">
        <v>778</v>
      </c>
      <c r="D420" s="179" t="s">
        <v>657</v>
      </c>
      <c r="E420" s="180" t="s">
        <v>6983</v>
      </c>
      <c r="F420" s="181" t="s">
        <v>6984</v>
      </c>
      <c r="G420" s="182" t="s">
        <v>532</v>
      </c>
      <c r="H420" s="183">
        <v>1</v>
      </c>
      <c r="I420" s="184"/>
      <c r="J420" s="185">
        <f>ROUND(I420*H420,2)</f>
        <v>0</v>
      </c>
      <c r="K420" s="181" t="s">
        <v>381</v>
      </c>
      <c r="L420" s="186"/>
      <c r="M420" s="187" t="s">
        <v>1</v>
      </c>
      <c r="N420" s="188" t="s">
        <v>41</v>
      </c>
      <c r="P420" s="147">
        <f>O420*H420</f>
        <v>0</v>
      </c>
      <c r="Q420" s="147">
        <v>1.4579999999999999E-2</v>
      </c>
      <c r="R420" s="147">
        <f>Q420*H420</f>
        <v>1.4579999999999999E-2</v>
      </c>
      <c r="S420" s="147">
        <v>0</v>
      </c>
      <c r="T420" s="148">
        <f>S420*H420</f>
        <v>0</v>
      </c>
      <c r="AR420" s="149" t="s">
        <v>585</v>
      </c>
      <c r="AT420" s="149" t="s">
        <v>657</v>
      </c>
      <c r="AU420" s="149" t="s">
        <v>85</v>
      </c>
      <c r="AY420" s="17" t="s">
        <v>375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83</v>
      </c>
      <c r="BK420" s="150">
        <f>ROUND(I420*H420,2)</f>
        <v>0</v>
      </c>
      <c r="BL420" s="17" t="s">
        <v>491</v>
      </c>
      <c r="BM420" s="149" t="s">
        <v>6985</v>
      </c>
    </row>
    <row r="421" spans="2:65" s="1" customFormat="1" ht="33" customHeight="1" x14ac:dyDescent="0.2">
      <c r="B421" s="32"/>
      <c r="C421" s="179" t="s">
        <v>782</v>
      </c>
      <c r="D421" s="179" t="s">
        <v>657</v>
      </c>
      <c r="E421" s="180" t="s">
        <v>5305</v>
      </c>
      <c r="F421" s="181" t="s">
        <v>5306</v>
      </c>
      <c r="G421" s="182" t="s">
        <v>532</v>
      </c>
      <c r="H421" s="183">
        <v>3</v>
      </c>
      <c r="I421" s="184"/>
      <c r="J421" s="185">
        <f>ROUND(I421*H421,2)</f>
        <v>0</v>
      </c>
      <c r="K421" s="181" t="s">
        <v>381</v>
      </c>
      <c r="L421" s="186"/>
      <c r="M421" s="187" t="s">
        <v>1</v>
      </c>
      <c r="N421" s="188" t="s">
        <v>41</v>
      </c>
      <c r="P421" s="147">
        <f>O421*H421</f>
        <v>0</v>
      </c>
      <c r="Q421" s="147">
        <v>1.521E-2</v>
      </c>
      <c r="R421" s="147">
        <f>Q421*H421</f>
        <v>4.5629999999999997E-2</v>
      </c>
      <c r="S421" s="147">
        <v>0</v>
      </c>
      <c r="T421" s="148">
        <f>S421*H421</f>
        <v>0</v>
      </c>
      <c r="AR421" s="149" t="s">
        <v>585</v>
      </c>
      <c r="AT421" s="149" t="s">
        <v>657</v>
      </c>
      <c r="AU421" s="149" t="s">
        <v>85</v>
      </c>
      <c r="AY421" s="17" t="s">
        <v>375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83</v>
      </c>
      <c r="BK421" s="150">
        <f>ROUND(I421*H421,2)</f>
        <v>0</v>
      </c>
      <c r="BL421" s="17" t="s">
        <v>491</v>
      </c>
      <c r="BM421" s="149" t="s">
        <v>6986</v>
      </c>
    </row>
    <row r="422" spans="2:65" s="12" customFormat="1" ht="11.25" x14ac:dyDescent="0.2">
      <c r="B422" s="151"/>
      <c r="D422" s="152" t="s">
        <v>384</v>
      </c>
      <c r="E422" s="153" t="s">
        <v>1</v>
      </c>
      <c r="F422" s="154" t="s">
        <v>93</v>
      </c>
      <c r="H422" s="155">
        <v>3</v>
      </c>
      <c r="I422" s="156"/>
      <c r="L422" s="151"/>
      <c r="M422" s="157"/>
      <c r="T422" s="158"/>
      <c r="AT422" s="153" t="s">
        <v>384</v>
      </c>
      <c r="AU422" s="153" t="s">
        <v>85</v>
      </c>
      <c r="AV422" s="12" t="s">
        <v>85</v>
      </c>
      <c r="AW422" s="12" t="s">
        <v>32</v>
      </c>
      <c r="AX422" s="12" t="s">
        <v>83</v>
      </c>
      <c r="AY422" s="153" t="s">
        <v>375</v>
      </c>
    </row>
    <row r="423" spans="2:65" s="1" customFormat="1" ht="33" customHeight="1" x14ac:dyDescent="0.2">
      <c r="B423" s="32"/>
      <c r="C423" s="179" t="s">
        <v>788</v>
      </c>
      <c r="D423" s="179" t="s">
        <v>657</v>
      </c>
      <c r="E423" s="180" t="s">
        <v>6987</v>
      </c>
      <c r="F423" s="181" t="s">
        <v>6988</v>
      </c>
      <c r="G423" s="182" t="s">
        <v>532</v>
      </c>
      <c r="H423" s="183">
        <v>1</v>
      </c>
      <c r="I423" s="184"/>
      <c r="J423" s="185">
        <f>ROUND(I423*H423,2)</f>
        <v>0</v>
      </c>
      <c r="K423" s="181" t="s">
        <v>381</v>
      </c>
      <c r="L423" s="186"/>
      <c r="M423" s="187" t="s">
        <v>1</v>
      </c>
      <c r="N423" s="188" t="s">
        <v>41</v>
      </c>
      <c r="P423" s="147">
        <f>O423*H423</f>
        <v>0</v>
      </c>
      <c r="Q423" s="147">
        <v>1.553E-2</v>
      </c>
      <c r="R423" s="147">
        <f>Q423*H423</f>
        <v>1.553E-2</v>
      </c>
      <c r="S423" s="147">
        <v>0</v>
      </c>
      <c r="T423" s="148">
        <f>S423*H423</f>
        <v>0</v>
      </c>
      <c r="AR423" s="149" t="s">
        <v>585</v>
      </c>
      <c r="AT423" s="149" t="s">
        <v>657</v>
      </c>
      <c r="AU423" s="149" t="s">
        <v>85</v>
      </c>
      <c r="AY423" s="17" t="s">
        <v>375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83</v>
      </c>
      <c r="BK423" s="150">
        <f>ROUND(I423*H423,2)</f>
        <v>0</v>
      </c>
      <c r="BL423" s="17" t="s">
        <v>491</v>
      </c>
      <c r="BM423" s="149" t="s">
        <v>6989</v>
      </c>
    </row>
    <row r="424" spans="2:65" s="1" customFormat="1" ht="24.2" customHeight="1" x14ac:dyDescent="0.2">
      <c r="B424" s="32"/>
      <c r="C424" s="138" t="s">
        <v>794</v>
      </c>
      <c r="D424" s="138" t="s">
        <v>377</v>
      </c>
      <c r="E424" s="139" t="s">
        <v>5309</v>
      </c>
      <c r="F424" s="140" t="s">
        <v>5310</v>
      </c>
      <c r="G424" s="141" t="s">
        <v>380</v>
      </c>
      <c r="H424" s="142">
        <v>55.85</v>
      </c>
      <c r="I424" s="143"/>
      <c r="J424" s="144">
        <f>ROUND(I424*H424,2)</f>
        <v>0</v>
      </c>
      <c r="K424" s="140" t="s">
        <v>1</v>
      </c>
      <c r="L424" s="32"/>
      <c r="M424" s="145" t="s">
        <v>1</v>
      </c>
      <c r="N424" s="146" t="s">
        <v>41</v>
      </c>
      <c r="P424" s="147">
        <f>O424*H424</f>
        <v>0</v>
      </c>
      <c r="Q424" s="147">
        <v>3.2710000000000003E-2</v>
      </c>
      <c r="R424" s="147">
        <f>Q424*H424</f>
        <v>1.8268535000000001</v>
      </c>
      <c r="S424" s="147">
        <v>0</v>
      </c>
      <c r="T424" s="148">
        <f>S424*H424</f>
        <v>0</v>
      </c>
      <c r="AR424" s="149" t="s">
        <v>491</v>
      </c>
      <c r="AT424" s="149" t="s">
        <v>377</v>
      </c>
      <c r="AU424" s="149" t="s">
        <v>85</v>
      </c>
      <c r="AY424" s="17" t="s">
        <v>375</v>
      </c>
      <c r="BE424" s="150">
        <f>IF(N424="základní",J424,0)</f>
        <v>0</v>
      </c>
      <c r="BF424" s="150">
        <f>IF(N424="snížená",J424,0)</f>
        <v>0</v>
      </c>
      <c r="BG424" s="150">
        <f>IF(N424="zákl. přenesená",J424,0)</f>
        <v>0</v>
      </c>
      <c r="BH424" s="150">
        <f>IF(N424="sníž. přenesená",J424,0)</f>
        <v>0</v>
      </c>
      <c r="BI424" s="150">
        <f>IF(N424="nulová",J424,0)</f>
        <v>0</v>
      </c>
      <c r="BJ424" s="17" t="s">
        <v>83</v>
      </c>
      <c r="BK424" s="150">
        <f>ROUND(I424*H424,2)</f>
        <v>0</v>
      </c>
      <c r="BL424" s="17" t="s">
        <v>491</v>
      </c>
      <c r="BM424" s="149" t="s">
        <v>6990</v>
      </c>
    </row>
    <row r="425" spans="2:65" s="12" customFormat="1" ht="11.25" x14ac:dyDescent="0.2">
      <c r="B425" s="151"/>
      <c r="D425" s="152" t="s">
        <v>384</v>
      </c>
      <c r="E425" s="153" t="s">
        <v>1</v>
      </c>
      <c r="F425" s="154" t="s">
        <v>6991</v>
      </c>
      <c r="H425" s="155">
        <v>55.85</v>
      </c>
      <c r="I425" s="156"/>
      <c r="L425" s="151"/>
      <c r="M425" s="157"/>
      <c r="T425" s="158"/>
      <c r="AT425" s="153" t="s">
        <v>384</v>
      </c>
      <c r="AU425" s="153" t="s">
        <v>85</v>
      </c>
      <c r="AV425" s="12" t="s">
        <v>85</v>
      </c>
      <c r="AW425" s="12" t="s">
        <v>32</v>
      </c>
      <c r="AX425" s="12" t="s">
        <v>76</v>
      </c>
      <c r="AY425" s="153" t="s">
        <v>375</v>
      </c>
    </row>
    <row r="426" spans="2:65" s="13" customFormat="1" ht="11.25" x14ac:dyDescent="0.2">
      <c r="B426" s="159"/>
      <c r="D426" s="152" t="s">
        <v>384</v>
      </c>
      <c r="E426" s="160" t="s">
        <v>1</v>
      </c>
      <c r="F426" s="161" t="s">
        <v>387</v>
      </c>
      <c r="H426" s="162">
        <v>55.85</v>
      </c>
      <c r="I426" s="163"/>
      <c r="L426" s="159"/>
      <c r="M426" s="164"/>
      <c r="T426" s="165"/>
      <c r="AT426" s="160" t="s">
        <v>384</v>
      </c>
      <c r="AU426" s="160" t="s">
        <v>85</v>
      </c>
      <c r="AV426" s="13" t="s">
        <v>382</v>
      </c>
      <c r="AW426" s="13" t="s">
        <v>32</v>
      </c>
      <c r="AX426" s="13" t="s">
        <v>83</v>
      </c>
      <c r="AY426" s="160" t="s">
        <v>375</v>
      </c>
    </row>
    <row r="427" spans="2:65" s="1" customFormat="1" ht="24.2" customHeight="1" x14ac:dyDescent="0.2">
      <c r="B427" s="32"/>
      <c r="C427" s="138" t="s">
        <v>799</v>
      </c>
      <c r="D427" s="138" t="s">
        <v>377</v>
      </c>
      <c r="E427" s="139" t="s">
        <v>6992</v>
      </c>
      <c r="F427" s="140" t="s">
        <v>6993</v>
      </c>
      <c r="G427" s="141" t="s">
        <v>380</v>
      </c>
      <c r="H427" s="142">
        <v>5.83</v>
      </c>
      <c r="I427" s="143"/>
      <c r="J427" s="144">
        <f>ROUND(I427*H427,2)</f>
        <v>0</v>
      </c>
      <c r="K427" s="140" t="s">
        <v>5251</v>
      </c>
      <c r="L427" s="32"/>
      <c r="M427" s="145" t="s">
        <v>1</v>
      </c>
      <c r="N427" s="146" t="s">
        <v>41</v>
      </c>
      <c r="P427" s="147">
        <f>O427*H427</f>
        <v>0</v>
      </c>
      <c r="Q427" s="147">
        <v>0</v>
      </c>
      <c r="R427" s="147">
        <f>Q427*H427</f>
        <v>0</v>
      </c>
      <c r="S427" s="147">
        <v>0</v>
      </c>
      <c r="T427" s="148">
        <f>S427*H427</f>
        <v>0</v>
      </c>
      <c r="AR427" s="149" t="s">
        <v>491</v>
      </c>
      <c r="AT427" s="149" t="s">
        <v>377</v>
      </c>
      <c r="AU427" s="149" t="s">
        <v>85</v>
      </c>
      <c r="AY427" s="17" t="s">
        <v>375</v>
      </c>
      <c r="BE427" s="150">
        <f>IF(N427="základní",J427,0)</f>
        <v>0</v>
      </c>
      <c r="BF427" s="150">
        <f>IF(N427="snížená",J427,0)</f>
        <v>0</v>
      </c>
      <c r="BG427" s="150">
        <f>IF(N427="zákl. přenesená",J427,0)</f>
        <v>0</v>
      </c>
      <c r="BH427" s="150">
        <f>IF(N427="sníž. přenesená",J427,0)</f>
        <v>0</v>
      </c>
      <c r="BI427" s="150">
        <f>IF(N427="nulová",J427,0)</f>
        <v>0</v>
      </c>
      <c r="BJ427" s="17" t="s">
        <v>83</v>
      </c>
      <c r="BK427" s="150">
        <f>ROUND(I427*H427,2)</f>
        <v>0</v>
      </c>
      <c r="BL427" s="17" t="s">
        <v>491</v>
      </c>
      <c r="BM427" s="149" t="s">
        <v>6994</v>
      </c>
    </row>
    <row r="428" spans="2:65" s="12" customFormat="1" ht="11.25" x14ac:dyDescent="0.2">
      <c r="B428" s="151"/>
      <c r="D428" s="152" t="s">
        <v>384</v>
      </c>
      <c r="E428" s="153" t="s">
        <v>1</v>
      </c>
      <c r="F428" s="154" t="s">
        <v>4408</v>
      </c>
      <c r="H428" s="155">
        <v>5.83</v>
      </c>
      <c r="I428" s="156"/>
      <c r="L428" s="151"/>
      <c r="M428" s="157"/>
      <c r="T428" s="158"/>
      <c r="AT428" s="153" t="s">
        <v>384</v>
      </c>
      <c r="AU428" s="153" t="s">
        <v>85</v>
      </c>
      <c r="AV428" s="12" t="s">
        <v>85</v>
      </c>
      <c r="AW428" s="12" t="s">
        <v>32</v>
      </c>
      <c r="AX428" s="12" t="s">
        <v>83</v>
      </c>
      <c r="AY428" s="153" t="s">
        <v>375</v>
      </c>
    </row>
    <row r="429" spans="2:65" s="1" customFormat="1" ht="24.2" customHeight="1" x14ac:dyDescent="0.2">
      <c r="B429" s="32"/>
      <c r="C429" s="138" t="s">
        <v>805</v>
      </c>
      <c r="D429" s="138" t="s">
        <v>377</v>
      </c>
      <c r="E429" s="139" t="s">
        <v>1518</v>
      </c>
      <c r="F429" s="140" t="s">
        <v>1519</v>
      </c>
      <c r="G429" s="141" t="s">
        <v>1308</v>
      </c>
      <c r="H429" s="192"/>
      <c r="I429" s="143"/>
      <c r="J429" s="144">
        <f>ROUND(I429*H429,2)</f>
        <v>0</v>
      </c>
      <c r="K429" s="140" t="s">
        <v>381</v>
      </c>
      <c r="L429" s="32"/>
      <c r="M429" s="145" t="s">
        <v>1</v>
      </c>
      <c r="N429" s="146" t="s">
        <v>41</v>
      </c>
      <c r="P429" s="147">
        <f>O429*H429</f>
        <v>0</v>
      </c>
      <c r="Q429" s="147">
        <v>0</v>
      </c>
      <c r="R429" s="147">
        <f>Q429*H429</f>
        <v>0</v>
      </c>
      <c r="S429" s="147">
        <v>0</v>
      </c>
      <c r="T429" s="148">
        <f>S429*H429</f>
        <v>0</v>
      </c>
      <c r="AR429" s="149" t="s">
        <v>491</v>
      </c>
      <c r="AT429" s="149" t="s">
        <v>377</v>
      </c>
      <c r="AU429" s="149" t="s">
        <v>85</v>
      </c>
      <c r="AY429" s="17" t="s">
        <v>375</v>
      </c>
      <c r="BE429" s="150">
        <f>IF(N429="základní",J429,0)</f>
        <v>0</v>
      </c>
      <c r="BF429" s="150">
        <f>IF(N429="snížená",J429,0)</f>
        <v>0</v>
      </c>
      <c r="BG429" s="150">
        <f>IF(N429="zákl. přenesená",J429,0)</f>
        <v>0</v>
      </c>
      <c r="BH429" s="150">
        <f>IF(N429="sníž. přenesená",J429,0)</f>
        <v>0</v>
      </c>
      <c r="BI429" s="150">
        <f>IF(N429="nulová",J429,0)</f>
        <v>0</v>
      </c>
      <c r="BJ429" s="17" t="s">
        <v>83</v>
      </c>
      <c r="BK429" s="150">
        <f>ROUND(I429*H429,2)</f>
        <v>0</v>
      </c>
      <c r="BL429" s="17" t="s">
        <v>491</v>
      </c>
      <c r="BM429" s="149" t="s">
        <v>6995</v>
      </c>
    </row>
    <row r="430" spans="2:65" s="11" customFormat="1" ht="22.9" customHeight="1" x14ac:dyDescent="0.2">
      <c r="B430" s="126"/>
      <c r="D430" s="127" t="s">
        <v>75</v>
      </c>
      <c r="E430" s="136" t="s">
        <v>1521</v>
      </c>
      <c r="F430" s="136" t="s">
        <v>1522</v>
      </c>
      <c r="I430" s="129"/>
      <c r="J430" s="137">
        <f>BK430</f>
        <v>0</v>
      </c>
      <c r="L430" s="126"/>
      <c r="M430" s="131"/>
      <c r="P430" s="132">
        <f>SUM(P431:P445)</f>
        <v>0</v>
      </c>
      <c r="R430" s="132">
        <f>SUM(R431:R445)</f>
        <v>8.4817199999999995E-2</v>
      </c>
      <c r="T430" s="133">
        <f>SUM(T431:T445)</f>
        <v>0</v>
      </c>
      <c r="AR430" s="127" t="s">
        <v>85</v>
      </c>
      <c r="AT430" s="134" t="s">
        <v>75</v>
      </c>
      <c r="AU430" s="134" t="s">
        <v>83</v>
      </c>
      <c r="AY430" s="127" t="s">
        <v>375</v>
      </c>
      <c r="BK430" s="135">
        <f>SUM(BK431:BK445)</f>
        <v>0</v>
      </c>
    </row>
    <row r="431" spans="2:65" s="1" customFormat="1" ht="21.75" customHeight="1" x14ac:dyDescent="0.2">
      <c r="B431" s="32"/>
      <c r="C431" s="138" t="s">
        <v>809</v>
      </c>
      <c r="D431" s="138" t="s">
        <v>377</v>
      </c>
      <c r="E431" s="139" t="s">
        <v>6719</v>
      </c>
      <c r="F431" s="140" t="s">
        <v>6720</v>
      </c>
      <c r="G431" s="141" t="s">
        <v>380</v>
      </c>
      <c r="H431" s="142">
        <v>23.824999999999999</v>
      </c>
      <c r="I431" s="143"/>
      <c r="J431" s="144">
        <f>ROUND(I431*H431,2)</f>
        <v>0</v>
      </c>
      <c r="K431" s="140" t="s">
        <v>381</v>
      </c>
      <c r="L431" s="32"/>
      <c r="M431" s="145" t="s">
        <v>1</v>
      </c>
      <c r="N431" s="146" t="s">
        <v>41</v>
      </c>
      <c r="P431" s="147">
        <f>O431*H431</f>
        <v>0</v>
      </c>
      <c r="Q431" s="147">
        <v>0</v>
      </c>
      <c r="R431" s="147">
        <f>Q431*H431</f>
        <v>0</v>
      </c>
      <c r="S431" s="147">
        <v>0</v>
      </c>
      <c r="T431" s="148">
        <f>S431*H431</f>
        <v>0</v>
      </c>
      <c r="AR431" s="149" t="s">
        <v>491</v>
      </c>
      <c r="AT431" s="149" t="s">
        <v>377</v>
      </c>
      <c r="AU431" s="149" t="s">
        <v>85</v>
      </c>
      <c r="AY431" s="17" t="s">
        <v>375</v>
      </c>
      <c r="BE431" s="150">
        <f>IF(N431="základní",J431,0)</f>
        <v>0</v>
      </c>
      <c r="BF431" s="150">
        <f>IF(N431="snížená",J431,0)</f>
        <v>0</v>
      </c>
      <c r="BG431" s="150">
        <f>IF(N431="zákl. přenesená",J431,0)</f>
        <v>0</v>
      </c>
      <c r="BH431" s="150">
        <f>IF(N431="sníž. přenesená",J431,0)</f>
        <v>0</v>
      </c>
      <c r="BI431" s="150">
        <f>IF(N431="nulová",J431,0)</f>
        <v>0</v>
      </c>
      <c r="BJ431" s="17" t="s">
        <v>83</v>
      </c>
      <c r="BK431" s="150">
        <f>ROUND(I431*H431,2)</f>
        <v>0</v>
      </c>
      <c r="BL431" s="17" t="s">
        <v>491</v>
      </c>
      <c r="BM431" s="149" t="s">
        <v>6996</v>
      </c>
    </row>
    <row r="432" spans="2:65" s="14" customFormat="1" ht="11.25" x14ac:dyDescent="0.2">
      <c r="B432" s="166"/>
      <c r="D432" s="152" t="s">
        <v>384</v>
      </c>
      <c r="E432" s="167" t="s">
        <v>1</v>
      </c>
      <c r="F432" s="168" t="s">
        <v>1339</v>
      </c>
      <c r="H432" s="167" t="s">
        <v>1</v>
      </c>
      <c r="I432" s="169"/>
      <c r="L432" s="166"/>
      <c r="M432" s="170"/>
      <c r="T432" s="171"/>
      <c r="AT432" s="167" t="s">
        <v>384</v>
      </c>
      <c r="AU432" s="167" t="s">
        <v>85</v>
      </c>
      <c r="AV432" s="14" t="s">
        <v>83</v>
      </c>
      <c r="AW432" s="14" t="s">
        <v>32</v>
      </c>
      <c r="AX432" s="14" t="s">
        <v>76</v>
      </c>
      <c r="AY432" s="167" t="s">
        <v>375</v>
      </c>
    </row>
    <row r="433" spans="2:65" s="12" customFormat="1" ht="11.25" x14ac:dyDescent="0.2">
      <c r="B433" s="151"/>
      <c r="D433" s="152" t="s">
        <v>384</v>
      </c>
      <c r="E433" s="153" t="s">
        <v>1</v>
      </c>
      <c r="F433" s="154" t="s">
        <v>6473</v>
      </c>
      <c r="H433" s="155">
        <v>379.72</v>
      </c>
      <c r="I433" s="156"/>
      <c r="L433" s="151"/>
      <c r="M433" s="157"/>
      <c r="T433" s="158"/>
      <c r="AT433" s="153" t="s">
        <v>384</v>
      </c>
      <c r="AU433" s="153" t="s">
        <v>85</v>
      </c>
      <c r="AV433" s="12" t="s">
        <v>85</v>
      </c>
      <c r="AW433" s="12" t="s">
        <v>32</v>
      </c>
      <c r="AX433" s="12" t="s">
        <v>76</v>
      </c>
      <c r="AY433" s="153" t="s">
        <v>375</v>
      </c>
    </row>
    <row r="434" spans="2:65" s="12" customFormat="1" ht="11.25" x14ac:dyDescent="0.2">
      <c r="B434" s="151"/>
      <c r="D434" s="152" t="s">
        <v>384</v>
      </c>
      <c r="E434" s="153" t="s">
        <v>1</v>
      </c>
      <c r="F434" s="154" t="s">
        <v>6722</v>
      </c>
      <c r="H434" s="155">
        <v>10.86</v>
      </c>
      <c r="I434" s="156"/>
      <c r="L434" s="151"/>
      <c r="M434" s="157"/>
      <c r="T434" s="158"/>
      <c r="AT434" s="153" t="s">
        <v>384</v>
      </c>
      <c r="AU434" s="153" t="s">
        <v>85</v>
      </c>
      <c r="AV434" s="12" t="s">
        <v>85</v>
      </c>
      <c r="AW434" s="12" t="s">
        <v>32</v>
      </c>
      <c r="AX434" s="12" t="s">
        <v>76</v>
      </c>
      <c r="AY434" s="153" t="s">
        <v>375</v>
      </c>
    </row>
    <row r="435" spans="2:65" s="13" customFormat="1" ht="11.25" x14ac:dyDescent="0.2">
      <c r="B435" s="159"/>
      <c r="D435" s="152" t="s">
        <v>384</v>
      </c>
      <c r="E435" s="160" t="s">
        <v>1</v>
      </c>
      <c r="F435" s="161" t="s">
        <v>387</v>
      </c>
      <c r="H435" s="162">
        <v>390.58000000000004</v>
      </c>
      <c r="I435" s="163"/>
      <c r="L435" s="159"/>
      <c r="M435" s="164"/>
      <c r="T435" s="165"/>
      <c r="AT435" s="160" t="s">
        <v>384</v>
      </c>
      <c r="AU435" s="160" t="s">
        <v>85</v>
      </c>
      <c r="AV435" s="13" t="s">
        <v>382</v>
      </c>
      <c r="AW435" s="13" t="s">
        <v>32</v>
      </c>
      <c r="AX435" s="13" t="s">
        <v>76</v>
      </c>
      <c r="AY435" s="160" t="s">
        <v>375</v>
      </c>
    </row>
    <row r="436" spans="2:65" s="12" customFormat="1" ht="11.25" x14ac:dyDescent="0.2">
      <c r="B436" s="151"/>
      <c r="D436" s="152" t="s">
        <v>384</v>
      </c>
      <c r="E436" s="153" t="s">
        <v>1</v>
      </c>
      <c r="F436" s="154" t="s">
        <v>6997</v>
      </c>
      <c r="H436" s="155">
        <v>23.824999999999999</v>
      </c>
      <c r="I436" s="156"/>
      <c r="L436" s="151"/>
      <c r="M436" s="157"/>
      <c r="T436" s="158"/>
      <c r="AT436" s="153" t="s">
        <v>384</v>
      </c>
      <c r="AU436" s="153" t="s">
        <v>85</v>
      </c>
      <c r="AV436" s="12" t="s">
        <v>85</v>
      </c>
      <c r="AW436" s="12" t="s">
        <v>32</v>
      </c>
      <c r="AX436" s="12" t="s">
        <v>83</v>
      </c>
      <c r="AY436" s="153" t="s">
        <v>375</v>
      </c>
    </row>
    <row r="437" spans="2:65" s="1" customFormat="1" ht="24.2" customHeight="1" x14ac:dyDescent="0.2">
      <c r="B437" s="32"/>
      <c r="C437" s="179" t="s">
        <v>816</v>
      </c>
      <c r="D437" s="179" t="s">
        <v>657</v>
      </c>
      <c r="E437" s="180" t="s">
        <v>6724</v>
      </c>
      <c r="F437" s="181" t="s">
        <v>6725</v>
      </c>
      <c r="G437" s="182" t="s">
        <v>380</v>
      </c>
      <c r="H437" s="183">
        <v>27.399000000000001</v>
      </c>
      <c r="I437" s="184"/>
      <c r="J437" s="185">
        <f>ROUND(I437*H437,2)</f>
        <v>0</v>
      </c>
      <c r="K437" s="181" t="s">
        <v>381</v>
      </c>
      <c r="L437" s="186"/>
      <c r="M437" s="187" t="s">
        <v>1</v>
      </c>
      <c r="N437" s="188" t="s">
        <v>41</v>
      </c>
      <c r="P437" s="147">
        <f>O437*H437</f>
        <v>0</v>
      </c>
      <c r="Q437" s="147">
        <v>8.0000000000000004E-4</v>
      </c>
      <c r="R437" s="147">
        <f>Q437*H437</f>
        <v>2.1919200000000003E-2</v>
      </c>
      <c r="S437" s="147">
        <v>0</v>
      </c>
      <c r="T437" s="148">
        <f>S437*H437</f>
        <v>0</v>
      </c>
      <c r="AR437" s="149" t="s">
        <v>585</v>
      </c>
      <c r="AT437" s="149" t="s">
        <v>657</v>
      </c>
      <c r="AU437" s="149" t="s">
        <v>85</v>
      </c>
      <c r="AY437" s="17" t="s">
        <v>375</v>
      </c>
      <c r="BE437" s="150">
        <f>IF(N437="základní",J437,0)</f>
        <v>0</v>
      </c>
      <c r="BF437" s="150">
        <f>IF(N437="snížená",J437,0)</f>
        <v>0</v>
      </c>
      <c r="BG437" s="150">
        <f>IF(N437="zákl. přenesená",J437,0)</f>
        <v>0</v>
      </c>
      <c r="BH437" s="150">
        <f>IF(N437="sníž. přenesená",J437,0)</f>
        <v>0</v>
      </c>
      <c r="BI437" s="150">
        <f>IF(N437="nulová",J437,0)</f>
        <v>0</v>
      </c>
      <c r="BJ437" s="17" t="s">
        <v>83</v>
      </c>
      <c r="BK437" s="150">
        <f>ROUND(I437*H437,2)</f>
        <v>0</v>
      </c>
      <c r="BL437" s="17" t="s">
        <v>491</v>
      </c>
      <c r="BM437" s="149" t="s">
        <v>6998</v>
      </c>
    </row>
    <row r="438" spans="2:65" s="12" customFormat="1" ht="11.25" x14ac:dyDescent="0.2">
      <c r="B438" s="151"/>
      <c r="D438" s="152" t="s">
        <v>384</v>
      </c>
      <c r="F438" s="154" t="s">
        <v>6999</v>
      </c>
      <c r="H438" s="155">
        <v>27.399000000000001</v>
      </c>
      <c r="I438" s="156"/>
      <c r="L438" s="151"/>
      <c r="M438" s="157"/>
      <c r="T438" s="158"/>
      <c r="AT438" s="153" t="s">
        <v>384</v>
      </c>
      <c r="AU438" s="153" t="s">
        <v>85</v>
      </c>
      <c r="AV438" s="12" t="s">
        <v>85</v>
      </c>
      <c r="AW438" s="12" t="s">
        <v>4</v>
      </c>
      <c r="AX438" s="12" t="s">
        <v>83</v>
      </c>
      <c r="AY438" s="153" t="s">
        <v>375</v>
      </c>
    </row>
    <row r="439" spans="2:65" s="1" customFormat="1" ht="24.2" customHeight="1" x14ac:dyDescent="0.2">
      <c r="B439" s="32"/>
      <c r="C439" s="138" t="s">
        <v>822</v>
      </c>
      <c r="D439" s="138" t="s">
        <v>377</v>
      </c>
      <c r="E439" s="139" t="s">
        <v>6728</v>
      </c>
      <c r="F439" s="140" t="s">
        <v>6729</v>
      </c>
      <c r="G439" s="141" t="s">
        <v>380</v>
      </c>
      <c r="H439" s="142">
        <v>23.824999999999999</v>
      </c>
      <c r="I439" s="143"/>
      <c r="J439" s="144">
        <f>ROUND(I439*H439,2)</f>
        <v>0</v>
      </c>
      <c r="K439" s="140" t="s">
        <v>1</v>
      </c>
      <c r="L439" s="32"/>
      <c r="M439" s="145" t="s">
        <v>1</v>
      </c>
      <c r="N439" s="146" t="s">
        <v>41</v>
      </c>
      <c r="P439" s="147">
        <f>O439*H439</f>
        <v>0</v>
      </c>
      <c r="Q439" s="147">
        <v>2.64E-3</v>
      </c>
      <c r="R439" s="147">
        <f>Q439*H439</f>
        <v>6.2897999999999996E-2</v>
      </c>
      <c r="S439" s="147">
        <v>0</v>
      </c>
      <c r="T439" s="148">
        <f>S439*H439</f>
        <v>0</v>
      </c>
      <c r="AR439" s="149" t="s">
        <v>491</v>
      </c>
      <c r="AT439" s="149" t="s">
        <v>377</v>
      </c>
      <c r="AU439" s="149" t="s">
        <v>85</v>
      </c>
      <c r="AY439" s="17" t="s">
        <v>375</v>
      </c>
      <c r="BE439" s="150">
        <f>IF(N439="základní",J439,0)</f>
        <v>0</v>
      </c>
      <c r="BF439" s="150">
        <f>IF(N439="snížená",J439,0)</f>
        <v>0</v>
      </c>
      <c r="BG439" s="150">
        <f>IF(N439="zákl. přenesená",J439,0)</f>
        <v>0</v>
      </c>
      <c r="BH439" s="150">
        <f>IF(N439="sníž. přenesená",J439,0)</f>
        <v>0</v>
      </c>
      <c r="BI439" s="150">
        <f>IF(N439="nulová",J439,0)</f>
        <v>0</v>
      </c>
      <c r="BJ439" s="17" t="s">
        <v>83</v>
      </c>
      <c r="BK439" s="150">
        <f>ROUND(I439*H439,2)</f>
        <v>0</v>
      </c>
      <c r="BL439" s="17" t="s">
        <v>491</v>
      </c>
      <c r="BM439" s="149" t="s">
        <v>7000</v>
      </c>
    </row>
    <row r="440" spans="2:65" s="14" customFormat="1" ht="11.25" x14ac:dyDescent="0.2">
      <c r="B440" s="166"/>
      <c r="D440" s="152" t="s">
        <v>384</v>
      </c>
      <c r="E440" s="167" t="s">
        <v>1</v>
      </c>
      <c r="F440" s="168" t="s">
        <v>1339</v>
      </c>
      <c r="H440" s="167" t="s">
        <v>1</v>
      </c>
      <c r="I440" s="169"/>
      <c r="L440" s="166"/>
      <c r="M440" s="170"/>
      <c r="T440" s="171"/>
      <c r="AT440" s="167" t="s">
        <v>384</v>
      </c>
      <c r="AU440" s="167" t="s">
        <v>85</v>
      </c>
      <c r="AV440" s="14" t="s">
        <v>83</v>
      </c>
      <c r="AW440" s="14" t="s">
        <v>32</v>
      </c>
      <c r="AX440" s="14" t="s">
        <v>76</v>
      </c>
      <c r="AY440" s="167" t="s">
        <v>375</v>
      </c>
    </row>
    <row r="441" spans="2:65" s="12" customFormat="1" ht="11.25" x14ac:dyDescent="0.2">
      <c r="B441" s="151"/>
      <c r="D441" s="152" t="s">
        <v>384</v>
      </c>
      <c r="E441" s="153" t="s">
        <v>1</v>
      </c>
      <c r="F441" s="154" t="s">
        <v>6473</v>
      </c>
      <c r="H441" s="155">
        <v>379.72</v>
      </c>
      <c r="I441" s="156"/>
      <c r="L441" s="151"/>
      <c r="M441" s="157"/>
      <c r="T441" s="158"/>
      <c r="AT441" s="153" t="s">
        <v>384</v>
      </c>
      <c r="AU441" s="153" t="s">
        <v>85</v>
      </c>
      <c r="AV441" s="12" t="s">
        <v>85</v>
      </c>
      <c r="AW441" s="12" t="s">
        <v>32</v>
      </c>
      <c r="AX441" s="12" t="s">
        <v>76</v>
      </c>
      <c r="AY441" s="153" t="s">
        <v>375</v>
      </c>
    </row>
    <row r="442" spans="2:65" s="12" customFormat="1" ht="11.25" x14ac:dyDescent="0.2">
      <c r="B442" s="151"/>
      <c r="D442" s="152" t="s">
        <v>384</v>
      </c>
      <c r="E442" s="153" t="s">
        <v>1</v>
      </c>
      <c r="F442" s="154" t="s">
        <v>6722</v>
      </c>
      <c r="H442" s="155">
        <v>10.86</v>
      </c>
      <c r="I442" s="156"/>
      <c r="L442" s="151"/>
      <c r="M442" s="157"/>
      <c r="T442" s="158"/>
      <c r="AT442" s="153" t="s">
        <v>384</v>
      </c>
      <c r="AU442" s="153" t="s">
        <v>85</v>
      </c>
      <c r="AV442" s="12" t="s">
        <v>85</v>
      </c>
      <c r="AW442" s="12" t="s">
        <v>32</v>
      </c>
      <c r="AX442" s="12" t="s">
        <v>76</v>
      </c>
      <c r="AY442" s="153" t="s">
        <v>375</v>
      </c>
    </row>
    <row r="443" spans="2:65" s="13" customFormat="1" ht="11.25" x14ac:dyDescent="0.2">
      <c r="B443" s="159"/>
      <c r="D443" s="152" t="s">
        <v>384</v>
      </c>
      <c r="E443" s="160" t="s">
        <v>1</v>
      </c>
      <c r="F443" s="161" t="s">
        <v>387</v>
      </c>
      <c r="H443" s="162">
        <v>390.58000000000004</v>
      </c>
      <c r="I443" s="163"/>
      <c r="L443" s="159"/>
      <c r="M443" s="164"/>
      <c r="T443" s="165"/>
      <c r="AT443" s="160" t="s">
        <v>384</v>
      </c>
      <c r="AU443" s="160" t="s">
        <v>85</v>
      </c>
      <c r="AV443" s="13" t="s">
        <v>382</v>
      </c>
      <c r="AW443" s="13" t="s">
        <v>32</v>
      </c>
      <c r="AX443" s="13" t="s">
        <v>76</v>
      </c>
      <c r="AY443" s="160" t="s">
        <v>375</v>
      </c>
    </row>
    <row r="444" spans="2:65" s="12" customFormat="1" ht="11.25" x14ac:dyDescent="0.2">
      <c r="B444" s="151"/>
      <c r="D444" s="152" t="s">
        <v>384</v>
      </c>
      <c r="E444" s="153" t="s">
        <v>1</v>
      </c>
      <c r="F444" s="154" t="s">
        <v>6997</v>
      </c>
      <c r="H444" s="155">
        <v>23.824999999999999</v>
      </c>
      <c r="I444" s="156"/>
      <c r="L444" s="151"/>
      <c r="M444" s="157"/>
      <c r="T444" s="158"/>
      <c r="AT444" s="153" t="s">
        <v>384</v>
      </c>
      <c r="AU444" s="153" t="s">
        <v>85</v>
      </c>
      <c r="AV444" s="12" t="s">
        <v>85</v>
      </c>
      <c r="AW444" s="12" t="s">
        <v>32</v>
      </c>
      <c r="AX444" s="12" t="s">
        <v>83</v>
      </c>
      <c r="AY444" s="153" t="s">
        <v>375</v>
      </c>
    </row>
    <row r="445" spans="2:65" s="1" customFormat="1" ht="24.2" customHeight="1" x14ac:dyDescent="0.2">
      <c r="B445" s="32"/>
      <c r="C445" s="138" t="s">
        <v>827</v>
      </c>
      <c r="D445" s="138" t="s">
        <v>377</v>
      </c>
      <c r="E445" s="139" t="s">
        <v>1555</v>
      </c>
      <c r="F445" s="140" t="s">
        <v>1556</v>
      </c>
      <c r="G445" s="141" t="s">
        <v>1308</v>
      </c>
      <c r="H445" s="192"/>
      <c r="I445" s="143"/>
      <c r="J445" s="144">
        <f>ROUND(I445*H445,2)</f>
        <v>0</v>
      </c>
      <c r="K445" s="140" t="s">
        <v>381</v>
      </c>
      <c r="L445" s="32"/>
      <c r="M445" s="145" t="s">
        <v>1</v>
      </c>
      <c r="N445" s="146" t="s">
        <v>41</v>
      </c>
      <c r="P445" s="147">
        <f>O445*H445</f>
        <v>0</v>
      </c>
      <c r="Q445" s="147">
        <v>0</v>
      </c>
      <c r="R445" s="147">
        <f>Q445*H445</f>
        <v>0</v>
      </c>
      <c r="S445" s="147">
        <v>0</v>
      </c>
      <c r="T445" s="148">
        <f>S445*H445</f>
        <v>0</v>
      </c>
      <c r="AR445" s="149" t="s">
        <v>491</v>
      </c>
      <c r="AT445" s="149" t="s">
        <v>377</v>
      </c>
      <c r="AU445" s="149" t="s">
        <v>85</v>
      </c>
      <c r="AY445" s="17" t="s">
        <v>375</v>
      </c>
      <c r="BE445" s="150">
        <f>IF(N445="základní",J445,0)</f>
        <v>0</v>
      </c>
      <c r="BF445" s="150">
        <f>IF(N445="snížená",J445,0)</f>
        <v>0</v>
      </c>
      <c r="BG445" s="150">
        <f>IF(N445="zákl. přenesená",J445,0)</f>
        <v>0</v>
      </c>
      <c r="BH445" s="150">
        <f>IF(N445="sníž. přenesená",J445,0)</f>
        <v>0</v>
      </c>
      <c r="BI445" s="150">
        <f>IF(N445="nulová",J445,0)</f>
        <v>0</v>
      </c>
      <c r="BJ445" s="17" t="s">
        <v>83</v>
      </c>
      <c r="BK445" s="150">
        <f>ROUND(I445*H445,2)</f>
        <v>0</v>
      </c>
      <c r="BL445" s="17" t="s">
        <v>491</v>
      </c>
      <c r="BM445" s="149" t="s">
        <v>7001</v>
      </c>
    </row>
    <row r="446" spans="2:65" s="11" customFormat="1" ht="22.9" customHeight="1" x14ac:dyDescent="0.2">
      <c r="B446" s="126"/>
      <c r="D446" s="127" t="s">
        <v>75</v>
      </c>
      <c r="E446" s="136" t="s">
        <v>1558</v>
      </c>
      <c r="F446" s="136" t="s">
        <v>1559</v>
      </c>
      <c r="I446" s="129"/>
      <c r="J446" s="137">
        <f>BK446</f>
        <v>0</v>
      </c>
      <c r="L446" s="126"/>
      <c r="M446" s="131"/>
      <c r="P446" s="132">
        <f>SUM(P447:P464)</f>
        <v>0</v>
      </c>
      <c r="R446" s="132">
        <f>SUM(R447:R464)</f>
        <v>2.7E-4</v>
      </c>
      <c r="T446" s="133">
        <f>SUM(T447:T464)</f>
        <v>0</v>
      </c>
      <c r="AR446" s="127" t="s">
        <v>85</v>
      </c>
      <c r="AT446" s="134" t="s">
        <v>75</v>
      </c>
      <c r="AU446" s="134" t="s">
        <v>83</v>
      </c>
      <c r="AY446" s="127" t="s">
        <v>375</v>
      </c>
      <c r="BK446" s="135">
        <f>SUM(BK447:BK464)</f>
        <v>0</v>
      </c>
    </row>
    <row r="447" spans="2:65" s="1" customFormat="1" ht="24.2" customHeight="1" x14ac:dyDescent="0.2">
      <c r="B447" s="32"/>
      <c r="C447" s="138" t="s">
        <v>837</v>
      </c>
      <c r="D447" s="138" t="s">
        <v>377</v>
      </c>
      <c r="E447" s="139" t="s">
        <v>1594</v>
      </c>
      <c r="F447" s="140" t="s">
        <v>1595</v>
      </c>
      <c r="G447" s="141" t="s">
        <v>532</v>
      </c>
      <c r="H447" s="142">
        <v>4</v>
      </c>
      <c r="I447" s="143"/>
      <c r="J447" s="144">
        <f>ROUND(I447*H447,2)</f>
        <v>0</v>
      </c>
      <c r="K447" s="140" t="s">
        <v>381</v>
      </c>
      <c r="L447" s="32"/>
      <c r="M447" s="145" t="s">
        <v>1</v>
      </c>
      <c r="N447" s="146" t="s">
        <v>41</v>
      </c>
      <c r="P447" s="147">
        <f>O447*H447</f>
        <v>0</v>
      </c>
      <c r="Q447" s="147">
        <v>0</v>
      </c>
      <c r="R447" s="147">
        <f>Q447*H447</f>
        <v>0</v>
      </c>
      <c r="S447" s="147">
        <v>0</v>
      </c>
      <c r="T447" s="148">
        <f>S447*H447</f>
        <v>0</v>
      </c>
      <c r="AR447" s="149" t="s">
        <v>491</v>
      </c>
      <c r="AT447" s="149" t="s">
        <v>377</v>
      </c>
      <c r="AU447" s="149" t="s">
        <v>85</v>
      </c>
      <c r="AY447" s="17" t="s">
        <v>375</v>
      </c>
      <c r="BE447" s="150">
        <f>IF(N447="základní",J447,0)</f>
        <v>0</v>
      </c>
      <c r="BF447" s="150">
        <f>IF(N447="snížená",J447,0)</f>
        <v>0</v>
      </c>
      <c r="BG447" s="150">
        <f>IF(N447="zákl. přenesená",J447,0)</f>
        <v>0</v>
      </c>
      <c r="BH447" s="150">
        <f>IF(N447="sníž. přenesená",J447,0)</f>
        <v>0</v>
      </c>
      <c r="BI447" s="150">
        <f>IF(N447="nulová",J447,0)</f>
        <v>0</v>
      </c>
      <c r="BJ447" s="17" t="s">
        <v>83</v>
      </c>
      <c r="BK447" s="150">
        <f>ROUND(I447*H447,2)</f>
        <v>0</v>
      </c>
      <c r="BL447" s="17" t="s">
        <v>491</v>
      </c>
      <c r="BM447" s="149" t="s">
        <v>7002</v>
      </c>
    </row>
    <row r="448" spans="2:65" s="14" customFormat="1" ht="11.25" x14ac:dyDescent="0.2">
      <c r="B448" s="166"/>
      <c r="D448" s="152" t="s">
        <v>384</v>
      </c>
      <c r="E448" s="167" t="s">
        <v>1</v>
      </c>
      <c r="F448" s="168" t="s">
        <v>5486</v>
      </c>
      <c r="H448" s="167" t="s">
        <v>1</v>
      </c>
      <c r="I448" s="169"/>
      <c r="L448" s="166"/>
      <c r="M448" s="170"/>
      <c r="T448" s="171"/>
      <c r="AT448" s="167" t="s">
        <v>384</v>
      </c>
      <c r="AU448" s="167" t="s">
        <v>85</v>
      </c>
      <c r="AV448" s="14" t="s">
        <v>83</v>
      </c>
      <c r="AW448" s="14" t="s">
        <v>32</v>
      </c>
      <c r="AX448" s="14" t="s">
        <v>76</v>
      </c>
      <c r="AY448" s="167" t="s">
        <v>375</v>
      </c>
    </row>
    <row r="449" spans="2:65" s="12" customFormat="1" ht="11.25" x14ac:dyDescent="0.2">
      <c r="B449" s="151"/>
      <c r="D449" s="152" t="s">
        <v>384</v>
      </c>
      <c r="E449" s="153" t="s">
        <v>1</v>
      </c>
      <c r="F449" s="154" t="s">
        <v>7003</v>
      </c>
      <c r="H449" s="155">
        <v>3</v>
      </c>
      <c r="I449" s="156"/>
      <c r="L449" s="151"/>
      <c r="M449" s="157"/>
      <c r="T449" s="158"/>
      <c r="AT449" s="153" t="s">
        <v>384</v>
      </c>
      <c r="AU449" s="153" t="s">
        <v>85</v>
      </c>
      <c r="AV449" s="12" t="s">
        <v>85</v>
      </c>
      <c r="AW449" s="12" t="s">
        <v>32</v>
      </c>
      <c r="AX449" s="12" t="s">
        <v>76</v>
      </c>
      <c r="AY449" s="153" t="s">
        <v>375</v>
      </c>
    </row>
    <row r="450" spans="2:65" s="12" customFormat="1" ht="11.25" x14ac:dyDescent="0.2">
      <c r="B450" s="151"/>
      <c r="D450" s="152" t="s">
        <v>384</v>
      </c>
      <c r="E450" s="153" t="s">
        <v>1</v>
      </c>
      <c r="F450" s="154" t="s">
        <v>7004</v>
      </c>
      <c r="H450" s="155">
        <v>1</v>
      </c>
      <c r="I450" s="156"/>
      <c r="L450" s="151"/>
      <c r="M450" s="157"/>
      <c r="T450" s="158"/>
      <c r="AT450" s="153" t="s">
        <v>384</v>
      </c>
      <c r="AU450" s="153" t="s">
        <v>85</v>
      </c>
      <c r="AV450" s="12" t="s">
        <v>85</v>
      </c>
      <c r="AW450" s="12" t="s">
        <v>32</v>
      </c>
      <c r="AX450" s="12" t="s">
        <v>76</v>
      </c>
      <c r="AY450" s="153" t="s">
        <v>375</v>
      </c>
    </row>
    <row r="451" spans="2:65" s="13" customFormat="1" ht="11.25" x14ac:dyDescent="0.2">
      <c r="B451" s="159"/>
      <c r="D451" s="152" t="s">
        <v>384</v>
      </c>
      <c r="E451" s="160" t="s">
        <v>1</v>
      </c>
      <c r="F451" s="161" t="s">
        <v>387</v>
      </c>
      <c r="H451" s="162">
        <v>4</v>
      </c>
      <c r="I451" s="163"/>
      <c r="L451" s="159"/>
      <c r="M451" s="164"/>
      <c r="T451" s="165"/>
      <c r="AT451" s="160" t="s">
        <v>384</v>
      </c>
      <c r="AU451" s="160" t="s">
        <v>85</v>
      </c>
      <c r="AV451" s="13" t="s">
        <v>382</v>
      </c>
      <c r="AW451" s="13" t="s">
        <v>32</v>
      </c>
      <c r="AX451" s="13" t="s">
        <v>83</v>
      </c>
      <c r="AY451" s="160" t="s">
        <v>375</v>
      </c>
    </row>
    <row r="452" spans="2:65" s="1" customFormat="1" ht="24.2" customHeight="1" x14ac:dyDescent="0.2">
      <c r="B452" s="32"/>
      <c r="C452" s="179" t="s">
        <v>846</v>
      </c>
      <c r="D452" s="179" t="s">
        <v>657</v>
      </c>
      <c r="E452" s="180" t="s">
        <v>7005</v>
      </c>
      <c r="F452" s="181" t="s">
        <v>7006</v>
      </c>
      <c r="G452" s="182" t="s">
        <v>631</v>
      </c>
      <c r="H452" s="183">
        <v>3</v>
      </c>
      <c r="I452" s="184"/>
      <c r="J452" s="185">
        <f>ROUND(I452*H452,2)</f>
        <v>0</v>
      </c>
      <c r="K452" s="181" t="s">
        <v>1614</v>
      </c>
      <c r="L452" s="186"/>
      <c r="M452" s="187" t="s">
        <v>1</v>
      </c>
      <c r="N452" s="188" t="s">
        <v>41</v>
      </c>
      <c r="P452" s="147">
        <f>O452*H452</f>
        <v>0</v>
      </c>
      <c r="Q452" s="147">
        <v>0</v>
      </c>
      <c r="R452" s="147">
        <f>Q452*H452</f>
        <v>0</v>
      </c>
      <c r="S452" s="147">
        <v>0</v>
      </c>
      <c r="T452" s="148">
        <f>S452*H452</f>
        <v>0</v>
      </c>
      <c r="AR452" s="149" t="s">
        <v>585</v>
      </c>
      <c r="AT452" s="149" t="s">
        <v>657</v>
      </c>
      <c r="AU452" s="149" t="s">
        <v>85</v>
      </c>
      <c r="AY452" s="17" t="s">
        <v>375</v>
      </c>
      <c r="BE452" s="150">
        <f>IF(N452="základní",J452,0)</f>
        <v>0</v>
      </c>
      <c r="BF452" s="150">
        <f>IF(N452="snížená",J452,0)</f>
        <v>0</v>
      </c>
      <c r="BG452" s="150">
        <f>IF(N452="zákl. přenesená",J452,0)</f>
        <v>0</v>
      </c>
      <c r="BH452" s="150">
        <f>IF(N452="sníž. přenesená",J452,0)</f>
        <v>0</v>
      </c>
      <c r="BI452" s="150">
        <f>IF(N452="nulová",J452,0)</f>
        <v>0</v>
      </c>
      <c r="BJ452" s="17" t="s">
        <v>83</v>
      </c>
      <c r="BK452" s="150">
        <f>ROUND(I452*H452,2)</f>
        <v>0</v>
      </c>
      <c r="BL452" s="17" t="s">
        <v>491</v>
      </c>
      <c r="BM452" s="149" t="s">
        <v>7007</v>
      </c>
    </row>
    <row r="453" spans="2:65" s="1" customFormat="1" ht="24.2" customHeight="1" x14ac:dyDescent="0.2">
      <c r="B453" s="32"/>
      <c r="C453" s="179" t="s">
        <v>850</v>
      </c>
      <c r="D453" s="179" t="s">
        <v>657</v>
      </c>
      <c r="E453" s="180" t="s">
        <v>7008</v>
      </c>
      <c r="F453" s="181" t="s">
        <v>7009</v>
      </c>
      <c r="G453" s="182" t="s">
        <v>631</v>
      </c>
      <c r="H453" s="183">
        <v>1</v>
      </c>
      <c r="I453" s="184"/>
      <c r="J453" s="185">
        <f>ROUND(I453*H453,2)</f>
        <v>0</v>
      </c>
      <c r="K453" s="181" t="s">
        <v>1614</v>
      </c>
      <c r="L453" s="186"/>
      <c r="M453" s="187" t="s">
        <v>1</v>
      </c>
      <c r="N453" s="188" t="s">
        <v>41</v>
      </c>
      <c r="P453" s="147">
        <f>O453*H453</f>
        <v>0</v>
      </c>
      <c r="Q453" s="147">
        <v>0</v>
      </c>
      <c r="R453" s="147">
        <f>Q453*H453</f>
        <v>0</v>
      </c>
      <c r="S453" s="147">
        <v>0</v>
      </c>
      <c r="T453" s="148">
        <f>S453*H453</f>
        <v>0</v>
      </c>
      <c r="AR453" s="149" t="s">
        <v>585</v>
      </c>
      <c r="AT453" s="149" t="s">
        <v>657</v>
      </c>
      <c r="AU453" s="149" t="s">
        <v>85</v>
      </c>
      <c r="AY453" s="17" t="s">
        <v>375</v>
      </c>
      <c r="BE453" s="150">
        <f>IF(N453="základní",J453,0)</f>
        <v>0</v>
      </c>
      <c r="BF453" s="150">
        <f>IF(N453="snížená",J453,0)</f>
        <v>0</v>
      </c>
      <c r="BG453" s="150">
        <f>IF(N453="zákl. přenesená",J453,0)</f>
        <v>0</v>
      </c>
      <c r="BH453" s="150">
        <f>IF(N453="sníž. přenesená",J453,0)</f>
        <v>0</v>
      </c>
      <c r="BI453" s="150">
        <f>IF(N453="nulová",J453,0)</f>
        <v>0</v>
      </c>
      <c r="BJ453" s="17" t="s">
        <v>83</v>
      </c>
      <c r="BK453" s="150">
        <f>ROUND(I453*H453,2)</f>
        <v>0</v>
      </c>
      <c r="BL453" s="17" t="s">
        <v>491</v>
      </c>
      <c r="BM453" s="149" t="s">
        <v>7010</v>
      </c>
    </row>
    <row r="454" spans="2:65" s="1" customFormat="1" ht="24.2" customHeight="1" x14ac:dyDescent="0.2">
      <c r="B454" s="32"/>
      <c r="C454" s="138" t="s">
        <v>854</v>
      </c>
      <c r="D454" s="138" t="s">
        <v>377</v>
      </c>
      <c r="E454" s="139" t="s">
        <v>5521</v>
      </c>
      <c r="F454" s="140" t="s">
        <v>5522</v>
      </c>
      <c r="G454" s="141" t="s">
        <v>532</v>
      </c>
      <c r="H454" s="142">
        <v>1</v>
      </c>
      <c r="I454" s="143"/>
      <c r="J454" s="144">
        <f>ROUND(I454*H454,2)</f>
        <v>0</v>
      </c>
      <c r="K454" s="140" t="s">
        <v>381</v>
      </c>
      <c r="L454" s="32"/>
      <c r="M454" s="145" t="s">
        <v>1</v>
      </c>
      <c r="N454" s="146" t="s">
        <v>41</v>
      </c>
      <c r="P454" s="147">
        <f>O454*H454</f>
        <v>0</v>
      </c>
      <c r="Q454" s="147">
        <v>0</v>
      </c>
      <c r="R454" s="147">
        <f>Q454*H454</f>
        <v>0</v>
      </c>
      <c r="S454" s="147">
        <v>0</v>
      </c>
      <c r="T454" s="148">
        <f>S454*H454</f>
        <v>0</v>
      </c>
      <c r="AR454" s="149" t="s">
        <v>491</v>
      </c>
      <c r="AT454" s="149" t="s">
        <v>377</v>
      </c>
      <c r="AU454" s="149" t="s">
        <v>85</v>
      </c>
      <c r="AY454" s="17" t="s">
        <v>375</v>
      </c>
      <c r="BE454" s="150">
        <f>IF(N454="základní",J454,0)</f>
        <v>0</v>
      </c>
      <c r="BF454" s="150">
        <f>IF(N454="snížená",J454,0)</f>
        <v>0</v>
      </c>
      <c r="BG454" s="150">
        <f>IF(N454="zákl. přenesená",J454,0)</f>
        <v>0</v>
      </c>
      <c r="BH454" s="150">
        <f>IF(N454="sníž. přenesená",J454,0)</f>
        <v>0</v>
      </c>
      <c r="BI454" s="150">
        <f>IF(N454="nulová",J454,0)</f>
        <v>0</v>
      </c>
      <c r="BJ454" s="17" t="s">
        <v>83</v>
      </c>
      <c r="BK454" s="150">
        <f>ROUND(I454*H454,2)</f>
        <v>0</v>
      </c>
      <c r="BL454" s="17" t="s">
        <v>491</v>
      </c>
      <c r="BM454" s="149" t="s">
        <v>7011</v>
      </c>
    </row>
    <row r="455" spans="2:65" s="12" customFormat="1" ht="11.25" x14ac:dyDescent="0.2">
      <c r="B455" s="151"/>
      <c r="D455" s="152" t="s">
        <v>384</v>
      </c>
      <c r="E455" s="153" t="s">
        <v>1</v>
      </c>
      <c r="F455" s="154" t="s">
        <v>7012</v>
      </c>
      <c r="H455" s="155">
        <v>1</v>
      </c>
      <c r="I455" s="156"/>
      <c r="L455" s="151"/>
      <c r="M455" s="157"/>
      <c r="T455" s="158"/>
      <c r="AT455" s="153" t="s">
        <v>384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375</v>
      </c>
    </row>
    <row r="456" spans="2:65" s="13" customFormat="1" ht="11.25" x14ac:dyDescent="0.2">
      <c r="B456" s="159"/>
      <c r="D456" s="152" t="s">
        <v>384</v>
      </c>
      <c r="E456" s="160" t="s">
        <v>1</v>
      </c>
      <c r="F456" s="161" t="s">
        <v>387</v>
      </c>
      <c r="H456" s="162">
        <v>1</v>
      </c>
      <c r="I456" s="163"/>
      <c r="L456" s="159"/>
      <c r="M456" s="164"/>
      <c r="T456" s="165"/>
      <c r="AT456" s="160" t="s">
        <v>384</v>
      </c>
      <c r="AU456" s="160" t="s">
        <v>85</v>
      </c>
      <c r="AV456" s="13" t="s">
        <v>382</v>
      </c>
      <c r="AW456" s="13" t="s">
        <v>32</v>
      </c>
      <c r="AX456" s="13" t="s">
        <v>83</v>
      </c>
      <c r="AY456" s="160" t="s">
        <v>375</v>
      </c>
    </row>
    <row r="457" spans="2:65" s="1" customFormat="1" ht="24.2" customHeight="1" x14ac:dyDescent="0.2">
      <c r="B457" s="32"/>
      <c r="C457" s="179" t="s">
        <v>862</v>
      </c>
      <c r="D457" s="179" t="s">
        <v>657</v>
      </c>
      <c r="E457" s="180" t="s">
        <v>7013</v>
      </c>
      <c r="F457" s="181" t="s">
        <v>7014</v>
      </c>
      <c r="G457" s="182" t="s">
        <v>631</v>
      </c>
      <c r="H457" s="183">
        <v>1</v>
      </c>
      <c r="I457" s="184"/>
      <c r="J457" s="185">
        <f>ROUND(I457*H457,2)</f>
        <v>0</v>
      </c>
      <c r="K457" s="181" t="s">
        <v>1614</v>
      </c>
      <c r="L457" s="186"/>
      <c r="M457" s="187" t="s">
        <v>1</v>
      </c>
      <c r="N457" s="188" t="s">
        <v>41</v>
      </c>
      <c r="P457" s="147">
        <f>O457*H457</f>
        <v>0</v>
      </c>
      <c r="Q457" s="147">
        <v>0</v>
      </c>
      <c r="R457" s="147">
        <f>Q457*H457</f>
        <v>0</v>
      </c>
      <c r="S457" s="147">
        <v>0</v>
      </c>
      <c r="T457" s="148">
        <f>S457*H457</f>
        <v>0</v>
      </c>
      <c r="AR457" s="149" t="s">
        <v>585</v>
      </c>
      <c r="AT457" s="149" t="s">
        <v>657</v>
      </c>
      <c r="AU457" s="149" t="s">
        <v>85</v>
      </c>
      <c r="AY457" s="17" t="s">
        <v>375</v>
      </c>
      <c r="BE457" s="150">
        <f>IF(N457="základní",J457,0)</f>
        <v>0</v>
      </c>
      <c r="BF457" s="150">
        <f>IF(N457="snížená",J457,0)</f>
        <v>0</v>
      </c>
      <c r="BG457" s="150">
        <f>IF(N457="zákl. přenesená",J457,0)</f>
        <v>0</v>
      </c>
      <c r="BH457" s="150">
        <f>IF(N457="sníž. přenesená",J457,0)</f>
        <v>0</v>
      </c>
      <c r="BI457" s="150">
        <f>IF(N457="nulová",J457,0)</f>
        <v>0</v>
      </c>
      <c r="BJ457" s="17" t="s">
        <v>83</v>
      </c>
      <c r="BK457" s="150">
        <f>ROUND(I457*H457,2)</f>
        <v>0</v>
      </c>
      <c r="BL457" s="17" t="s">
        <v>491</v>
      </c>
      <c r="BM457" s="149" t="s">
        <v>7015</v>
      </c>
    </row>
    <row r="458" spans="2:65" s="1" customFormat="1" ht="16.5" customHeight="1" x14ac:dyDescent="0.2">
      <c r="B458" s="32"/>
      <c r="C458" s="138" t="s">
        <v>904</v>
      </c>
      <c r="D458" s="138" t="s">
        <v>377</v>
      </c>
      <c r="E458" s="139" t="s">
        <v>5569</v>
      </c>
      <c r="F458" s="140" t="s">
        <v>5570</v>
      </c>
      <c r="G458" s="141" t="s">
        <v>532</v>
      </c>
      <c r="H458" s="142">
        <v>1</v>
      </c>
      <c r="I458" s="143"/>
      <c r="J458" s="144">
        <f>ROUND(I458*H458,2)</f>
        <v>0</v>
      </c>
      <c r="K458" s="140" t="s">
        <v>5571</v>
      </c>
      <c r="L458" s="32"/>
      <c r="M458" s="145" t="s">
        <v>1</v>
      </c>
      <c r="N458" s="146" t="s">
        <v>41</v>
      </c>
      <c r="P458" s="147">
        <f>O458*H458</f>
        <v>0</v>
      </c>
      <c r="Q458" s="147">
        <v>2.7E-4</v>
      </c>
      <c r="R458" s="147">
        <f>Q458*H458</f>
        <v>2.7E-4</v>
      </c>
      <c r="S458" s="147">
        <v>0</v>
      </c>
      <c r="T458" s="148">
        <f>S458*H458</f>
        <v>0</v>
      </c>
      <c r="AR458" s="149" t="s">
        <v>491</v>
      </c>
      <c r="AT458" s="149" t="s">
        <v>377</v>
      </c>
      <c r="AU458" s="149" t="s">
        <v>85</v>
      </c>
      <c r="AY458" s="17" t="s">
        <v>375</v>
      </c>
      <c r="BE458" s="150">
        <f>IF(N458="základní",J458,0)</f>
        <v>0</v>
      </c>
      <c r="BF458" s="150">
        <f>IF(N458="snížená",J458,0)</f>
        <v>0</v>
      </c>
      <c r="BG458" s="150">
        <f>IF(N458="zákl. přenesená",J458,0)</f>
        <v>0</v>
      </c>
      <c r="BH458" s="150">
        <f>IF(N458="sníž. přenesená",J458,0)</f>
        <v>0</v>
      </c>
      <c r="BI458" s="150">
        <f>IF(N458="nulová",J458,0)</f>
        <v>0</v>
      </c>
      <c r="BJ458" s="17" t="s">
        <v>83</v>
      </c>
      <c r="BK458" s="150">
        <f>ROUND(I458*H458,2)</f>
        <v>0</v>
      </c>
      <c r="BL458" s="17" t="s">
        <v>491</v>
      </c>
      <c r="BM458" s="149" t="s">
        <v>7016</v>
      </c>
    </row>
    <row r="459" spans="2:65" s="12" customFormat="1" ht="11.25" x14ac:dyDescent="0.2">
      <c r="B459" s="151"/>
      <c r="D459" s="152" t="s">
        <v>384</v>
      </c>
      <c r="E459" s="153" t="s">
        <v>1</v>
      </c>
      <c r="F459" s="154" t="s">
        <v>5577</v>
      </c>
      <c r="H459" s="155">
        <v>1</v>
      </c>
      <c r="I459" s="156"/>
      <c r="L459" s="151"/>
      <c r="M459" s="157"/>
      <c r="T459" s="158"/>
      <c r="AT459" s="153" t="s">
        <v>384</v>
      </c>
      <c r="AU459" s="153" t="s">
        <v>85</v>
      </c>
      <c r="AV459" s="12" t="s">
        <v>85</v>
      </c>
      <c r="AW459" s="12" t="s">
        <v>32</v>
      </c>
      <c r="AX459" s="12" t="s">
        <v>76</v>
      </c>
      <c r="AY459" s="153" t="s">
        <v>375</v>
      </c>
    </row>
    <row r="460" spans="2:65" s="13" customFormat="1" ht="11.25" x14ac:dyDescent="0.2">
      <c r="B460" s="159"/>
      <c r="D460" s="152" t="s">
        <v>384</v>
      </c>
      <c r="E460" s="160" t="s">
        <v>1</v>
      </c>
      <c r="F460" s="161" t="s">
        <v>387</v>
      </c>
      <c r="H460" s="162">
        <v>1</v>
      </c>
      <c r="I460" s="163"/>
      <c r="L460" s="159"/>
      <c r="M460" s="164"/>
      <c r="T460" s="165"/>
      <c r="AT460" s="160" t="s">
        <v>384</v>
      </c>
      <c r="AU460" s="160" t="s">
        <v>85</v>
      </c>
      <c r="AV460" s="13" t="s">
        <v>382</v>
      </c>
      <c r="AW460" s="13" t="s">
        <v>32</v>
      </c>
      <c r="AX460" s="13" t="s">
        <v>83</v>
      </c>
      <c r="AY460" s="160" t="s">
        <v>375</v>
      </c>
    </row>
    <row r="461" spans="2:65" s="1" customFormat="1" ht="24.2" customHeight="1" x14ac:dyDescent="0.2">
      <c r="B461" s="32"/>
      <c r="C461" s="179" t="s">
        <v>911</v>
      </c>
      <c r="D461" s="179" t="s">
        <v>657</v>
      </c>
      <c r="E461" s="180" t="s">
        <v>5574</v>
      </c>
      <c r="F461" s="181" t="s">
        <v>5575</v>
      </c>
      <c r="G461" s="182" t="s">
        <v>532</v>
      </c>
      <c r="H461" s="183">
        <v>1</v>
      </c>
      <c r="I461" s="184"/>
      <c r="J461" s="185">
        <f>ROUND(I461*H461,2)</f>
        <v>0</v>
      </c>
      <c r="K461" s="181" t="s">
        <v>381</v>
      </c>
      <c r="L461" s="186"/>
      <c r="M461" s="187" t="s">
        <v>1</v>
      </c>
      <c r="N461" s="188" t="s">
        <v>41</v>
      </c>
      <c r="P461" s="147">
        <f>O461*H461</f>
        <v>0</v>
      </c>
      <c r="Q461" s="147">
        <v>0</v>
      </c>
      <c r="R461" s="147">
        <f>Q461*H461</f>
        <v>0</v>
      </c>
      <c r="S461" s="147">
        <v>0</v>
      </c>
      <c r="T461" s="148">
        <f>S461*H461</f>
        <v>0</v>
      </c>
      <c r="AR461" s="149" t="s">
        <v>585</v>
      </c>
      <c r="AT461" s="149" t="s">
        <v>657</v>
      </c>
      <c r="AU461" s="149" t="s">
        <v>85</v>
      </c>
      <c r="AY461" s="17" t="s">
        <v>375</v>
      </c>
      <c r="BE461" s="150">
        <f>IF(N461="základní",J461,0)</f>
        <v>0</v>
      </c>
      <c r="BF461" s="150">
        <f>IF(N461="snížená",J461,0)</f>
        <v>0</v>
      </c>
      <c r="BG461" s="150">
        <f>IF(N461="zákl. přenesená",J461,0)</f>
        <v>0</v>
      </c>
      <c r="BH461" s="150">
        <f>IF(N461="sníž. přenesená",J461,0)</f>
        <v>0</v>
      </c>
      <c r="BI461" s="150">
        <f>IF(N461="nulová",J461,0)</f>
        <v>0</v>
      </c>
      <c r="BJ461" s="17" t="s">
        <v>83</v>
      </c>
      <c r="BK461" s="150">
        <f>ROUND(I461*H461,2)</f>
        <v>0</v>
      </c>
      <c r="BL461" s="17" t="s">
        <v>491</v>
      </c>
      <c r="BM461" s="149" t="s">
        <v>7017</v>
      </c>
    </row>
    <row r="462" spans="2:65" s="1" customFormat="1" ht="19.5" x14ac:dyDescent="0.2">
      <c r="B462" s="32"/>
      <c r="D462" s="152" t="s">
        <v>1139</v>
      </c>
      <c r="F462" s="189" t="s">
        <v>4921</v>
      </c>
      <c r="I462" s="190"/>
      <c r="L462" s="32"/>
      <c r="M462" s="191"/>
      <c r="T462" s="56"/>
      <c r="AT462" s="17" t="s">
        <v>1139</v>
      </c>
      <c r="AU462" s="17" t="s">
        <v>85</v>
      </c>
    </row>
    <row r="463" spans="2:65" s="12" customFormat="1" ht="11.25" x14ac:dyDescent="0.2">
      <c r="B463" s="151"/>
      <c r="D463" s="152" t="s">
        <v>384</v>
      </c>
      <c r="E463" s="153" t="s">
        <v>1</v>
      </c>
      <c r="F463" s="154" t="s">
        <v>5577</v>
      </c>
      <c r="H463" s="155">
        <v>1</v>
      </c>
      <c r="I463" s="156"/>
      <c r="L463" s="151"/>
      <c r="M463" s="157"/>
      <c r="T463" s="158"/>
      <c r="AT463" s="153" t="s">
        <v>384</v>
      </c>
      <c r="AU463" s="153" t="s">
        <v>85</v>
      </c>
      <c r="AV463" s="12" t="s">
        <v>85</v>
      </c>
      <c r="AW463" s="12" t="s">
        <v>32</v>
      </c>
      <c r="AX463" s="12" t="s">
        <v>83</v>
      </c>
      <c r="AY463" s="153" t="s">
        <v>375</v>
      </c>
    </row>
    <row r="464" spans="2:65" s="1" customFormat="1" ht="24.2" customHeight="1" x14ac:dyDescent="0.2">
      <c r="B464" s="32"/>
      <c r="C464" s="138" t="s">
        <v>916</v>
      </c>
      <c r="D464" s="138" t="s">
        <v>377</v>
      </c>
      <c r="E464" s="139" t="s">
        <v>1729</v>
      </c>
      <c r="F464" s="140" t="s">
        <v>1730</v>
      </c>
      <c r="G464" s="141" t="s">
        <v>1308</v>
      </c>
      <c r="H464" s="192"/>
      <c r="I464" s="143"/>
      <c r="J464" s="144">
        <f>ROUND(I464*H464,2)</f>
        <v>0</v>
      </c>
      <c r="K464" s="140" t="s">
        <v>381</v>
      </c>
      <c r="L464" s="32"/>
      <c r="M464" s="145" t="s">
        <v>1</v>
      </c>
      <c r="N464" s="146" t="s">
        <v>41</v>
      </c>
      <c r="P464" s="147">
        <f>O464*H464</f>
        <v>0</v>
      </c>
      <c r="Q464" s="147">
        <v>0</v>
      </c>
      <c r="R464" s="147">
        <f>Q464*H464</f>
        <v>0</v>
      </c>
      <c r="S464" s="147">
        <v>0</v>
      </c>
      <c r="T464" s="148">
        <f>S464*H464</f>
        <v>0</v>
      </c>
      <c r="AR464" s="149" t="s">
        <v>491</v>
      </c>
      <c r="AT464" s="149" t="s">
        <v>377</v>
      </c>
      <c r="AU464" s="149" t="s">
        <v>85</v>
      </c>
      <c r="AY464" s="17" t="s">
        <v>375</v>
      </c>
      <c r="BE464" s="150">
        <f>IF(N464="základní",J464,0)</f>
        <v>0</v>
      </c>
      <c r="BF464" s="150">
        <f>IF(N464="snížená",J464,0)</f>
        <v>0</v>
      </c>
      <c r="BG464" s="150">
        <f>IF(N464="zákl. přenesená",J464,0)</f>
        <v>0</v>
      </c>
      <c r="BH464" s="150">
        <f>IF(N464="sníž. přenesená",J464,0)</f>
        <v>0</v>
      </c>
      <c r="BI464" s="150">
        <f>IF(N464="nulová",J464,0)</f>
        <v>0</v>
      </c>
      <c r="BJ464" s="17" t="s">
        <v>83</v>
      </c>
      <c r="BK464" s="150">
        <f>ROUND(I464*H464,2)</f>
        <v>0</v>
      </c>
      <c r="BL464" s="17" t="s">
        <v>491</v>
      </c>
      <c r="BM464" s="149" t="s">
        <v>7018</v>
      </c>
    </row>
    <row r="465" spans="2:65" s="11" customFormat="1" ht="22.9" customHeight="1" x14ac:dyDescent="0.2">
      <c r="B465" s="126"/>
      <c r="D465" s="127" t="s">
        <v>75</v>
      </c>
      <c r="E465" s="136" t="s">
        <v>1732</v>
      </c>
      <c r="F465" s="136" t="s">
        <v>1733</v>
      </c>
      <c r="I465" s="129"/>
      <c r="J465" s="137">
        <f>BK465</f>
        <v>0</v>
      </c>
      <c r="L465" s="126"/>
      <c r="M465" s="131"/>
      <c r="P465" s="132">
        <f>SUM(P466:P467)</f>
        <v>0</v>
      </c>
      <c r="R465" s="132">
        <f>SUM(R466:R467)</f>
        <v>0</v>
      </c>
      <c r="T465" s="133">
        <f>SUM(T466:T467)</f>
        <v>0</v>
      </c>
      <c r="AR465" s="127" t="s">
        <v>85</v>
      </c>
      <c r="AT465" s="134" t="s">
        <v>75</v>
      </c>
      <c r="AU465" s="134" t="s">
        <v>83</v>
      </c>
      <c r="AY465" s="127" t="s">
        <v>375</v>
      </c>
      <c r="BK465" s="135">
        <f>SUM(BK466:BK467)</f>
        <v>0</v>
      </c>
    </row>
    <row r="466" spans="2:65" s="1" customFormat="1" ht="16.5" customHeight="1" x14ac:dyDescent="0.2">
      <c r="B466" s="32"/>
      <c r="C466" s="138" t="s">
        <v>920</v>
      </c>
      <c r="D466" s="138" t="s">
        <v>377</v>
      </c>
      <c r="E466" s="139" t="s">
        <v>7019</v>
      </c>
      <c r="F466" s="140" t="s">
        <v>7020</v>
      </c>
      <c r="G466" s="141" t="s">
        <v>631</v>
      </c>
      <c r="H466" s="142">
        <v>1</v>
      </c>
      <c r="I466" s="143"/>
      <c r="J466" s="144">
        <f>ROUND(I466*H466,2)</f>
        <v>0</v>
      </c>
      <c r="K466" s="140" t="s">
        <v>1</v>
      </c>
      <c r="L466" s="32"/>
      <c r="M466" s="145" t="s">
        <v>1</v>
      </c>
      <c r="N466" s="146" t="s">
        <v>41</v>
      </c>
      <c r="P466" s="147">
        <f>O466*H466</f>
        <v>0</v>
      </c>
      <c r="Q466" s="147">
        <v>0</v>
      </c>
      <c r="R466" s="147">
        <f>Q466*H466</f>
        <v>0</v>
      </c>
      <c r="S466" s="147">
        <v>0</v>
      </c>
      <c r="T466" s="148">
        <f>S466*H466</f>
        <v>0</v>
      </c>
      <c r="AR466" s="149" t="s">
        <v>491</v>
      </c>
      <c r="AT466" s="149" t="s">
        <v>377</v>
      </c>
      <c r="AU466" s="149" t="s">
        <v>85</v>
      </c>
      <c r="AY466" s="17" t="s">
        <v>375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83</v>
      </c>
      <c r="BK466" s="150">
        <f>ROUND(I466*H466,2)</f>
        <v>0</v>
      </c>
      <c r="BL466" s="17" t="s">
        <v>491</v>
      </c>
      <c r="BM466" s="149" t="s">
        <v>7021</v>
      </c>
    </row>
    <row r="467" spans="2:65" s="1" customFormat="1" ht="24.2" customHeight="1" x14ac:dyDescent="0.2">
      <c r="B467" s="32"/>
      <c r="C467" s="138" t="s">
        <v>925</v>
      </c>
      <c r="D467" s="138" t="s">
        <v>377</v>
      </c>
      <c r="E467" s="139" t="s">
        <v>1848</v>
      </c>
      <c r="F467" s="140" t="s">
        <v>1849</v>
      </c>
      <c r="G467" s="141" t="s">
        <v>1308</v>
      </c>
      <c r="H467" s="192"/>
      <c r="I467" s="143"/>
      <c r="J467" s="144">
        <f>ROUND(I467*H467,2)</f>
        <v>0</v>
      </c>
      <c r="K467" s="140" t="s">
        <v>381</v>
      </c>
      <c r="L467" s="32"/>
      <c r="M467" s="145" t="s">
        <v>1</v>
      </c>
      <c r="N467" s="146" t="s">
        <v>41</v>
      </c>
      <c r="P467" s="147">
        <f>O467*H467</f>
        <v>0</v>
      </c>
      <c r="Q467" s="147">
        <v>0</v>
      </c>
      <c r="R467" s="147">
        <f>Q467*H467</f>
        <v>0</v>
      </c>
      <c r="S467" s="147">
        <v>0</v>
      </c>
      <c r="T467" s="148">
        <f>S467*H467</f>
        <v>0</v>
      </c>
      <c r="AR467" s="149" t="s">
        <v>491</v>
      </c>
      <c r="AT467" s="149" t="s">
        <v>377</v>
      </c>
      <c r="AU467" s="149" t="s">
        <v>85</v>
      </c>
      <c r="AY467" s="17" t="s">
        <v>375</v>
      </c>
      <c r="BE467" s="150">
        <f>IF(N467="základní",J467,0)</f>
        <v>0</v>
      </c>
      <c r="BF467" s="150">
        <f>IF(N467="snížená",J467,0)</f>
        <v>0</v>
      </c>
      <c r="BG467" s="150">
        <f>IF(N467="zákl. přenesená",J467,0)</f>
        <v>0</v>
      </c>
      <c r="BH467" s="150">
        <f>IF(N467="sníž. přenesená",J467,0)</f>
        <v>0</v>
      </c>
      <c r="BI467" s="150">
        <f>IF(N467="nulová",J467,0)</f>
        <v>0</v>
      </c>
      <c r="BJ467" s="17" t="s">
        <v>83</v>
      </c>
      <c r="BK467" s="150">
        <f>ROUND(I467*H467,2)</f>
        <v>0</v>
      </c>
      <c r="BL467" s="17" t="s">
        <v>491</v>
      </c>
      <c r="BM467" s="149" t="s">
        <v>7022</v>
      </c>
    </row>
    <row r="468" spans="2:65" s="11" customFormat="1" ht="22.9" customHeight="1" x14ac:dyDescent="0.2">
      <c r="B468" s="126"/>
      <c r="D468" s="127" t="s">
        <v>75</v>
      </c>
      <c r="E468" s="136" t="s">
        <v>1851</v>
      </c>
      <c r="F468" s="136" t="s">
        <v>1852</v>
      </c>
      <c r="I468" s="129"/>
      <c r="J468" s="137">
        <f>BK468</f>
        <v>0</v>
      </c>
      <c r="L468" s="126"/>
      <c r="M468" s="131"/>
      <c r="P468" s="132">
        <f>SUM(P469:P477)</f>
        <v>0</v>
      </c>
      <c r="R468" s="132">
        <f>SUM(R469:R477)</f>
        <v>0.18935840000000001</v>
      </c>
      <c r="T468" s="133">
        <f>SUM(T469:T477)</f>
        <v>0</v>
      </c>
      <c r="AR468" s="127" t="s">
        <v>85</v>
      </c>
      <c r="AT468" s="134" t="s">
        <v>75</v>
      </c>
      <c r="AU468" s="134" t="s">
        <v>83</v>
      </c>
      <c r="AY468" s="127" t="s">
        <v>375</v>
      </c>
      <c r="BK468" s="135">
        <f>SUM(BK469:BK477)</f>
        <v>0</v>
      </c>
    </row>
    <row r="469" spans="2:65" s="1" customFormat="1" ht="16.5" customHeight="1" x14ac:dyDescent="0.2">
      <c r="B469" s="32"/>
      <c r="C469" s="138" t="s">
        <v>938</v>
      </c>
      <c r="D469" s="138" t="s">
        <v>377</v>
      </c>
      <c r="E469" s="139" t="s">
        <v>1854</v>
      </c>
      <c r="F469" s="140" t="s">
        <v>1855</v>
      </c>
      <c r="G469" s="141" t="s">
        <v>380</v>
      </c>
      <c r="H469" s="142">
        <v>5.83</v>
      </c>
      <c r="I469" s="143"/>
      <c r="J469" s="144">
        <f>ROUND(I469*H469,2)</f>
        <v>0</v>
      </c>
      <c r="K469" s="140" t="s">
        <v>381</v>
      </c>
      <c r="L469" s="32"/>
      <c r="M469" s="145" t="s">
        <v>1</v>
      </c>
      <c r="N469" s="146" t="s">
        <v>41</v>
      </c>
      <c r="P469" s="147">
        <f>O469*H469</f>
        <v>0</v>
      </c>
      <c r="Q469" s="147">
        <v>2.9999999999999997E-4</v>
      </c>
      <c r="R469" s="147">
        <f>Q469*H469</f>
        <v>1.7489999999999999E-3</v>
      </c>
      <c r="S469" s="147">
        <v>0</v>
      </c>
      <c r="T469" s="148">
        <f>S469*H469</f>
        <v>0</v>
      </c>
      <c r="AR469" s="149" t="s">
        <v>491</v>
      </c>
      <c r="AT469" s="149" t="s">
        <v>377</v>
      </c>
      <c r="AU469" s="149" t="s">
        <v>85</v>
      </c>
      <c r="AY469" s="17" t="s">
        <v>375</v>
      </c>
      <c r="BE469" s="150">
        <f>IF(N469="základní",J469,0)</f>
        <v>0</v>
      </c>
      <c r="BF469" s="150">
        <f>IF(N469="snížená",J469,0)</f>
        <v>0</v>
      </c>
      <c r="BG469" s="150">
        <f>IF(N469="zákl. přenesená",J469,0)</f>
        <v>0</v>
      </c>
      <c r="BH469" s="150">
        <f>IF(N469="sníž. přenesená",J469,0)</f>
        <v>0</v>
      </c>
      <c r="BI469" s="150">
        <f>IF(N469="nulová",J469,0)</f>
        <v>0</v>
      </c>
      <c r="BJ469" s="17" t="s">
        <v>83</v>
      </c>
      <c r="BK469" s="150">
        <f>ROUND(I469*H469,2)</f>
        <v>0</v>
      </c>
      <c r="BL469" s="17" t="s">
        <v>491</v>
      </c>
      <c r="BM469" s="149" t="s">
        <v>7023</v>
      </c>
    </row>
    <row r="470" spans="2:65" s="12" customFormat="1" ht="11.25" x14ac:dyDescent="0.2">
      <c r="B470" s="151"/>
      <c r="D470" s="152" t="s">
        <v>384</v>
      </c>
      <c r="E470" s="153" t="s">
        <v>1</v>
      </c>
      <c r="F470" s="154" t="s">
        <v>4408</v>
      </c>
      <c r="H470" s="155">
        <v>5.83</v>
      </c>
      <c r="I470" s="156"/>
      <c r="L470" s="151"/>
      <c r="M470" s="157"/>
      <c r="T470" s="158"/>
      <c r="AT470" s="153" t="s">
        <v>384</v>
      </c>
      <c r="AU470" s="153" t="s">
        <v>85</v>
      </c>
      <c r="AV470" s="12" t="s">
        <v>85</v>
      </c>
      <c r="AW470" s="12" t="s">
        <v>32</v>
      </c>
      <c r="AX470" s="12" t="s">
        <v>83</v>
      </c>
      <c r="AY470" s="153" t="s">
        <v>375</v>
      </c>
    </row>
    <row r="471" spans="2:65" s="1" customFormat="1" ht="21.75" customHeight="1" x14ac:dyDescent="0.2">
      <c r="B471" s="32"/>
      <c r="C471" s="138" t="s">
        <v>943</v>
      </c>
      <c r="D471" s="138" t="s">
        <v>377</v>
      </c>
      <c r="E471" s="139" t="s">
        <v>1859</v>
      </c>
      <c r="F471" s="140" t="s">
        <v>1860</v>
      </c>
      <c r="G471" s="141" t="s">
        <v>380</v>
      </c>
      <c r="H471" s="142">
        <v>5.83</v>
      </c>
      <c r="I471" s="143"/>
      <c r="J471" s="144">
        <f>ROUND(I471*H471,2)</f>
        <v>0</v>
      </c>
      <c r="K471" s="140" t="s">
        <v>381</v>
      </c>
      <c r="L471" s="32"/>
      <c r="M471" s="145" t="s">
        <v>1</v>
      </c>
      <c r="N471" s="146" t="s">
        <v>41</v>
      </c>
      <c r="P471" s="147">
        <f>O471*H471</f>
        <v>0</v>
      </c>
      <c r="Q471" s="147">
        <v>4.5500000000000002E-3</v>
      </c>
      <c r="R471" s="147">
        <f>Q471*H471</f>
        <v>2.6526500000000001E-2</v>
      </c>
      <c r="S471" s="147">
        <v>0</v>
      </c>
      <c r="T471" s="148">
        <f>S471*H471</f>
        <v>0</v>
      </c>
      <c r="AR471" s="149" t="s">
        <v>491</v>
      </c>
      <c r="AT471" s="149" t="s">
        <v>377</v>
      </c>
      <c r="AU471" s="149" t="s">
        <v>85</v>
      </c>
      <c r="AY471" s="17" t="s">
        <v>375</v>
      </c>
      <c r="BE471" s="150">
        <f>IF(N471="základní",J471,0)</f>
        <v>0</v>
      </c>
      <c r="BF471" s="150">
        <f>IF(N471="snížená",J471,0)</f>
        <v>0</v>
      </c>
      <c r="BG471" s="150">
        <f>IF(N471="zákl. přenesená",J471,0)</f>
        <v>0</v>
      </c>
      <c r="BH471" s="150">
        <f>IF(N471="sníž. přenesená",J471,0)</f>
        <v>0</v>
      </c>
      <c r="BI471" s="150">
        <f>IF(N471="nulová",J471,0)</f>
        <v>0</v>
      </c>
      <c r="BJ471" s="17" t="s">
        <v>83</v>
      </c>
      <c r="BK471" s="150">
        <f>ROUND(I471*H471,2)</f>
        <v>0</v>
      </c>
      <c r="BL471" s="17" t="s">
        <v>491</v>
      </c>
      <c r="BM471" s="149" t="s">
        <v>7024</v>
      </c>
    </row>
    <row r="472" spans="2:65" s="1" customFormat="1" ht="24.2" customHeight="1" x14ac:dyDescent="0.2">
      <c r="B472" s="32"/>
      <c r="C472" s="138" t="s">
        <v>947</v>
      </c>
      <c r="D472" s="138" t="s">
        <v>377</v>
      </c>
      <c r="E472" s="139" t="s">
        <v>1905</v>
      </c>
      <c r="F472" s="140" t="s">
        <v>5695</v>
      </c>
      <c r="G472" s="141" t="s">
        <v>380</v>
      </c>
      <c r="H472" s="142">
        <v>5.83</v>
      </c>
      <c r="I472" s="143"/>
      <c r="J472" s="144">
        <f>ROUND(I472*H472,2)</f>
        <v>0</v>
      </c>
      <c r="K472" s="140" t="s">
        <v>381</v>
      </c>
      <c r="L472" s="32"/>
      <c r="M472" s="145" t="s">
        <v>1</v>
      </c>
      <c r="N472" s="146" t="s">
        <v>41</v>
      </c>
      <c r="P472" s="147">
        <f>O472*H472</f>
        <v>0</v>
      </c>
      <c r="Q472" s="147">
        <v>6.3E-3</v>
      </c>
      <c r="R472" s="147">
        <f>Q472*H472</f>
        <v>3.6728999999999998E-2</v>
      </c>
      <c r="S472" s="147">
        <v>0</v>
      </c>
      <c r="T472" s="148">
        <f>S472*H472</f>
        <v>0</v>
      </c>
      <c r="AR472" s="149" t="s">
        <v>491</v>
      </c>
      <c r="AT472" s="149" t="s">
        <v>377</v>
      </c>
      <c r="AU472" s="149" t="s">
        <v>85</v>
      </c>
      <c r="AY472" s="17" t="s">
        <v>375</v>
      </c>
      <c r="BE472" s="150">
        <f>IF(N472="základní",J472,0)</f>
        <v>0</v>
      </c>
      <c r="BF472" s="150">
        <f>IF(N472="snížená",J472,0)</f>
        <v>0</v>
      </c>
      <c r="BG472" s="150">
        <f>IF(N472="zákl. přenesená",J472,0)</f>
        <v>0</v>
      </c>
      <c r="BH472" s="150">
        <f>IF(N472="sníž. přenesená",J472,0)</f>
        <v>0</v>
      </c>
      <c r="BI472" s="150">
        <f>IF(N472="nulová",J472,0)</f>
        <v>0</v>
      </c>
      <c r="BJ472" s="17" t="s">
        <v>83</v>
      </c>
      <c r="BK472" s="150">
        <f>ROUND(I472*H472,2)</f>
        <v>0</v>
      </c>
      <c r="BL472" s="17" t="s">
        <v>491</v>
      </c>
      <c r="BM472" s="149" t="s">
        <v>7025</v>
      </c>
    </row>
    <row r="473" spans="2:65" s="1" customFormat="1" ht="24.2" customHeight="1" x14ac:dyDescent="0.2">
      <c r="B473" s="32"/>
      <c r="C473" s="179" t="s">
        <v>952</v>
      </c>
      <c r="D473" s="179" t="s">
        <v>657</v>
      </c>
      <c r="E473" s="180" t="s">
        <v>1909</v>
      </c>
      <c r="F473" s="181" t="s">
        <v>1910</v>
      </c>
      <c r="G473" s="182" t="s">
        <v>380</v>
      </c>
      <c r="H473" s="183">
        <v>6.4130000000000003</v>
      </c>
      <c r="I473" s="184"/>
      <c r="J473" s="185">
        <f>ROUND(I473*H473,2)</f>
        <v>0</v>
      </c>
      <c r="K473" s="181" t="s">
        <v>381</v>
      </c>
      <c r="L473" s="186"/>
      <c r="M473" s="187" t="s">
        <v>1</v>
      </c>
      <c r="N473" s="188" t="s">
        <v>41</v>
      </c>
      <c r="P473" s="147">
        <f>O473*H473</f>
        <v>0</v>
      </c>
      <c r="Q473" s="147">
        <v>1.7999999999999999E-2</v>
      </c>
      <c r="R473" s="147">
        <f>Q473*H473</f>
        <v>0.11543399999999999</v>
      </c>
      <c r="S473" s="147">
        <v>0</v>
      </c>
      <c r="T473" s="148">
        <f>S473*H473</f>
        <v>0</v>
      </c>
      <c r="AR473" s="149" t="s">
        <v>585</v>
      </c>
      <c r="AT473" s="149" t="s">
        <v>657</v>
      </c>
      <c r="AU473" s="149" t="s">
        <v>85</v>
      </c>
      <c r="AY473" s="17" t="s">
        <v>375</v>
      </c>
      <c r="BE473" s="150">
        <f>IF(N473="základní",J473,0)</f>
        <v>0</v>
      </c>
      <c r="BF473" s="150">
        <f>IF(N473="snížená",J473,0)</f>
        <v>0</v>
      </c>
      <c r="BG473" s="150">
        <f>IF(N473="zákl. přenesená",J473,0)</f>
        <v>0</v>
      </c>
      <c r="BH473" s="150">
        <f>IF(N473="sníž. přenesená",J473,0)</f>
        <v>0</v>
      </c>
      <c r="BI473" s="150">
        <f>IF(N473="nulová",J473,0)</f>
        <v>0</v>
      </c>
      <c r="BJ473" s="17" t="s">
        <v>83</v>
      </c>
      <c r="BK473" s="150">
        <f>ROUND(I473*H473,2)</f>
        <v>0</v>
      </c>
      <c r="BL473" s="17" t="s">
        <v>491</v>
      </c>
      <c r="BM473" s="149" t="s">
        <v>7026</v>
      </c>
    </row>
    <row r="474" spans="2:65" s="12" customFormat="1" ht="11.25" x14ac:dyDescent="0.2">
      <c r="B474" s="151"/>
      <c r="D474" s="152" t="s">
        <v>384</v>
      </c>
      <c r="F474" s="154" t="s">
        <v>7027</v>
      </c>
      <c r="H474" s="155">
        <v>6.4130000000000003</v>
      </c>
      <c r="I474" s="156"/>
      <c r="L474" s="151"/>
      <c r="M474" s="157"/>
      <c r="T474" s="158"/>
      <c r="AT474" s="153" t="s">
        <v>384</v>
      </c>
      <c r="AU474" s="153" t="s">
        <v>85</v>
      </c>
      <c r="AV474" s="12" t="s">
        <v>85</v>
      </c>
      <c r="AW474" s="12" t="s">
        <v>4</v>
      </c>
      <c r="AX474" s="12" t="s">
        <v>83</v>
      </c>
      <c r="AY474" s="153" t="s">
        <v>375</v>
      </c>
    </row>
    <row r="475" spans="2:65" s="1" customFormat="1" ht="24.2" customHeight="1" x14ac:dyDescent="0.2">
      <c r="B475" s="32"/>
      <c r="C475" s="138" t="s">
        <v>970</v>
      </c>
      <c r="D475" s="138" t="s">
        <v>377</v>
      </c>
      <c r="E475" s="139" t="s">
        <v>1914</v>
      </c>
      <c r="F475" s="140" t="s">
        <v>1915</v>
      </c>
      <c r="G475" s="141" t="s">
        <v>380</v>
      </c>
      <c r="H475" s="142">
        <v>5.83</v>
      </c>
      <c r="I475" s="143"/>
      <c r="J475" s="144">
        <f>ROUND(I475*H475,2)</f>
        <v>0</v>
      </c>
      <c r="K475" s="140" t="s">
        <v>381</v>
      </c>
      <c r="L475" s="32"/>
      <c r="M475" s="145" t="s">
        <v>1</v>
      </c>
      <c r="N475" s="146" t="s">
        <v>41</v>
      </c>
      <c r="P475" s="147">
        <f>O475*H475</f>
        <v>0</v>
      </c>
      <c r="Q475" s="147">
        <v>1.5E-3</v>
      </c>
      <c r="R475" s="147">
        <f>Q475*H475</f>
        <v>8.745000000000001E-3</v>
      </c>
      <c r="S475" s="147">
        <v>0</v>
      </c>
      <c r="T475" s="148">
        <f>S475*H475</f>
        <v>0</v>
      </c>
      <c r="AR475" s="149" t="s">
        <v>491</v>
      </c>
      <c r="AT475" s="149" t="s">
        <v>377</v>
      </c>
      <c r="AU475" s="149" t="s">
        <v>85</v>
      </c>
      <c r="AY475" s="17" t="s">
        <v>375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7" t="s">
        <v>83</v>
      </c>
      <c r="BK475" s="150">
        <f>ROUND(I475*H475,2)</f>
        <v>0</v>
      </c>
      <c r="BL475" s="17" t="s">
        <v>491</v>
      </c>
      <c r="BM475" s="149" t="s">
        <v>7028</v>
      </c>
    </row>
    <row r="476" spans="2:65" s="1" customFormat="1" ht="16.5" customHeight="1" x14ac:dyDescent="0.2">
      <c r="B476" s="32"/>
      <c r="C476" s="138" t="s">
        <v>976</v>
      </c>
      <c r="D476" s="138" t="s">
        <v>377</v>
      </c>
      <c r="E476" s="139" t="s">
        <v>1918</v>
      </c>
      <c r="F476" s="140" t="s">
        <v>1919</v>
      </c>
      <c r="G476" s="141" t="s">
        <v>641</v>
      </c>
      <c r="H476" s="142">
        <v>5.83</v>
      </c>
      <c r="I476" s="143"/>
      <c r="J476" s="144">
        <f>ROUND(I476*H476,2)</f>
        <v>0</v>
      </c>
      <c r="K476" s="140" t="s">
        <v>381</v>
      </c>
      <c r="L476" s="32"/>
      <c r="M476" s="145" t="s">
        <v>1</v>
      </c>
      <c r="N476" s="146" t="s">
        <v>41</v>
      </c>
      <c r="P476" s="147">
        <f>O476*H476</f>
        <v>0</v>
      </c>
      <c r="Q476" s="147">
        <v>3.0000000000000001E-5</v>
      </c>
      <c r="R476" s="147">
        <f>Q476*H476</f>
        <v>1.749E-4</v>
      </c>
      <c r="S476" s="147">
        <v>0</v>
      </c>
      <c r="T476" s="148">
        <f>S476*H476</f>
        <v>0</v>
      </c>
      <c r="AR476" s="149" t="s">
        <v>491</v>
      </c>
      <c r="AT476" s="149" t="s">
        <v>377</v>
      </c>
      <c r="AU476" s="149" t="s">
        <v>85</v>
      </c>
      <c r="AY476" s="17" t="s">
        <v>375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83</v>
      </c>
      <c r="BK476" s="150">
        <f>ROUND(I476*H476,2)</f>
        <v>0</v>
      </c>
      <c r="BL476" s="17" t="s">
        <v>491</v>
      </c>
      <c r="BM476" s="149" t="s">
        <v>7029</v>
      </c>
    </row>
    <row r="477" spans="2:65" s="1" customFormat="1" ht="24.2" customHeight="1" x14ac:dyDescent="0.2">
      <c r="B477" s="32"/>
      <c r="C477" s="138" t="s">
        <v>982</v>
      </c>
      <c r="D477" s="138" t="s">
        <v>377</v>
      </c>
      <c r="E477" s="139" t="s">
        <v>1922</v>
      </c>
      <c r="F477" s="140" t="s">
        <v>1923</v>
      </c>
      <c r="G477" s="141" t="s">
        <v>1308</v>
      </c>
      <c r="H477" s="192"/>
      <c r="I477" s="143"/>
      <c r="J477" s="144">
        <f>ROUND(I477*H477,2)</f>
        <v>0</v>
      </c>
      <c r="K477" s="140" t="s">
        <v>381</v>
      </c>
      <c r="L477" s="32"/>
      <c r="M477" s="145" t="s">
        <v>1</v>
      </c>
      <c r="N477" s="146" t="s">
        <v>41</v>
      </c>
      <c r="P477" s="147">
        <f>O477*H477</f>
        <v>0</v>
      </c>
      <c r="Q477" s="147">
        <v>0</v>
      </c>
      <c r="R477" s="147">
        <f>Q477*H477</f>
        <v>0</v>
      </c>
      <c r="S477" s="147">
        <v>0</v>
      </c>
      <c r="T477" s="148">
        <f>S477*H477</f>
        <v>0</v>
      </c>
      <c r="AR477" s="149" t="s">
        <v>491</v>
      </c>
      <c r="AT477" s="149" t="s">
        <v>377</v>
      </c>
      <c r="AU477" s="149" t="s">
        <v>85</v>
      </c>
      <c r="AY477" s="17" t="s">
        <v>375</v>
      </c>
      <c r="BE477" s="150">
        <f>IF(N477="základní",J477,0)</f>
        <v>0</v>
      </c>
      <c r="BF477" s="150">
        <f>IF(N477="snížená",J477,0)</f>
        <v>0</v>
      </c>
      <c r="BG477" s="150">
        <f>IF(N477="zákl. přenesená",J477,0)</f>
        <v>0</v>
      </c>
      <c r="BH477" s="150">
        <f>IF(N477="sníž. přenesená",J477,0)</f>
        <v>0</v>
      </c>
      <c r="BI477" s="150">
        <f>IF(N477="nulová",J477,0)</f>
        <v>0</v>
      </c>
      <c r="BJ477" s="17" t="s">
        <v>83</v>
      </c>
      <c r="BK477" s="150">
        <f>ROUND(I477*H477,2)</f>
        <v>0</v>
      </c>
      <c r="BL477" s="17" t="s">
        <v>491</v>
      </c>
      <c r="BM477" s="149" t="s">
        <v>7030</v>
      </c>
    </row>
    <row r="478" spans="2:65" s="11" customFormat="1" ht="22.9" customHeight="1" x14ac:dyDescent="0.2">
      <c r="B478" s="126"/>
      <c r="D478" s="127" t="s">
        <v>75</v>
      </c>
      <c r="E478" s="136" t="s">
        <v>1925</v>
      </c>
      <c r="F478" s="136" t="s">
        <v>1926</v>
      </c>
      <c r="I478" s="129"/>
      <c r="J478" s="137">
        <f>BK478</f>
        <v>0</v>
      </c>
      <c r="L478" s="126"/>
      <c r="M478" s="131"/>
      <c r="P478" s="132">
        <f>SUM(P479:P486)</f>
        <v>0</v>
      </c>
      <c r="R478" s="132">
        <f>SUM(R479:R486)</f>
        <v>0.60396190000000005</v>
      </c>
      <c r="T478" s="133">
        <f>SUM(T479:T486)</f>
        <v>0</v>
      </c>
      <c r="AR478" s="127" t="s">
        <v>85</v>
      </c>
      <c r="AT478" s="134" t="s">
        <v>75</v>
      </c>
      <c r="AU478" s="134" t="s">
        <v>83</v>
      </c>
      <c r="AY478" s="127" t="s">
        <v>375</v>
      </c>
      <c r="BK478" s="135">
        <f>SUM(BK479:BK486)</f>
        <v>0</v>
      </c>
    </row>
    <row r="479" spans="2:65" s="1" customFormat="1" ht="24.2" customHeight="1" x14ac:dyDescent="0.2">
      <c r="B479" s="32"/>
      <c r="C479" s="138" t="s">
        <v>987</v>
      </c>
      <c r="D479" s="138" t="s">
        <v>377</v>
      </c>
      <c r="E479" s="139" t="s">
        <v>1928</v>
      </c>
      <c r="F479" s="140" t="s">
        <v>4104</v>
      </c>
      <c r="G479" s="141" t="s">
        <v>380</v>
      </c>
      <c r="H479" s="142">
        <v>55.85</v>
      </c>
      <c r="I479" s="143"/>
      <c r="J479" s="144">
        <f>ROUND(I479*H479,2)</f>
        <v>0</v>
      </c>
      <c r="K479" s="140" t="s">
        <v>381</v>
      </c>
      <c r="L479" s="32"/>
      <c r="M479" s="145" t="s">
        <v>1</v>
      </c>
      <c r="N479" s="146" t="s">
        <v>41</v>
      </c>
      <c r="P479" s="147">
        <f>O479*H479</f>
        <v>0</v>
      </c>
      <c r="Q479" s="147">
        <v>3.0000000000000001E-5</v>
      </c>
      <c r="R479" s="147">
        <f>Q479*H479</f>
        <v>1.6755000000000001E-3</v>
      </c>
      <c r="S479" s="147">
        <v>0</v>
      </c>
      <c r="T479" s="148">
        <f>S479*H479</f>
        <v>0</v>
      </c>
      <c r="AR479" s="149" t="s">
        <v>491</v>
      </c>
      <c r="AT479" s="149" t="s">
        <v>377</v>
      </c>
      <c r="AU479" s="149" t="s">
        <v>85</v>
      </c>
      <c r="AY479" s="17" t="s">
        <v>375</v>
      </c>
      <c r="BE479" s="150">
        <f>IF(N479="základní",J479,0)</f>
        <v>0</v>
      </c>
      <c r="BF479" s="150">
        <f>IF(N479="snížená",J479,0)</f>
        <v>0</v>
      </c>
      <c r="BG479" s="150">
        <f>IF(N479="zákl. přenesená",J479,0)</f>
        <v>0</v>
      </c>
      <c r="BH479" s="150">
        <f>IF(N479="sníž. přenesená",J479,0)</f>
        <v>0</v>
      </c>
      <c r="BI479" s="150">
        <f>IF(N479="nulová",J479,0)</f>
        <v>0</v>
      </c>
      <c r="BJ479" s="17" t="s">
        <v>83</v>
      </c>
      <c r="BK479" s="150">
        <f>ROUND(I479*H479,2)</f>
        <v>0</v>
      </c>
      <c r="BL479" s="17" t="s">
        <v>491</v>
      </c>
      <c r="BM479" s="149" t="s">
        <v>7031</v>
      </c>
    </row>
    <row r="480" spans="2:65" s="12" customFormat="1" ht="11.25" x14ac:dyDescent="0.2">
      <c r="B480" s="151"/>
      <c r="D480" s="152" t="s">
        <v>384</v>
      </c>
      <c r="E480" s="153" t="s">
        <v>1</v>
      </c>
      <c r="F480" s="154" t="s">
        <v>7032</v>
      </c>
      <c r="H480" s="155">
        <v>55.85</v>
      </c>
      <c r="I480" s="156"/>
      <c r="L480" s="151"/>
      <c r="M480" s="157"/>
      <c r="T480" s="158"/>
      <c r="AT480" s="153" t="s">
        <v>384</v>
      </c>
      <c r="AU480" s="153" t="s">
        <v>85</v>
      </c>
      <c r="AV480" s="12" t="s">
        <v>85</v>
      </c>
      <c r="AW480" s="12" t="s">
        <v>32</v>
      </c>
      <c r="AX480" s="12" t="s">
        <v>76</v>
      </c>
      <c r="AY480" s="153" t="s">
        <v>375</v>
      </c>
    </row>
    <row r="481" spans="2:65" s="13" customFormat="1" ht="11.25" x14ac:dyDescent="0.2">
      <c r="B481" s="159"/>
      <c r="D481" s="152" t="s">
        <v>384</v>
      </c>
      <c r="E481" s="160" t="s">
        <v>1</v>
      </c>
      <c r="F481" s="161" t="s">
        <v>387</v>
      </c>
      <c r="H481" s="162">
        <v>55.85</v>
      </c>
      <c r="I481" s="163"/>
      <c r="L481" s="159"/>
      <c r="M481" s="164"/>
      <c r="T481" s="165"/>
      <c r="AT481" s="160" t="s">
        <v>384</v>
      </c>
      <c r="AU481" s="160" t="s">
        <v>85</v>
      </c>
      <c r="AV481" s="13" t="s">
        <v>382</v>
      </c>
      <c r="AW481" s="13" t="s">
        <v>32</v>
      </c>
      <c r="AX481" s="13" t="s">
        <v>83</v>
      </c>
      <c r="AY481" s="160" t="s">
        <v>375</v>
      </c>
    </row>
    <row r="482" spans="2:65" s="1" customFormat="1" ht="24.2" customHeight="1" x14ac:dyDescent="0.2">
      <c r="B482" s="32"/>
      <c r="C482" s="138" t="s">
        <v>992</v>
      </c>
      <c r="D482" s="138" t="s">
        <v>377</v>
      </c>
      <c r="E482" s="139" t="s">
        <v>1933</v>
      </c>
      <c r="F482" s="140" t="s">
        <v>4107</v>
      </c>
      <c r="G482" s="141" t="s">
        <v>380</v>
      </c>
      <c r="H482" s="142">
        <v>55.85</v>
      </c>
      <c r="I482" s="143"/>
      <c r="J482" s="144">
        <f>ROUND(I482*H482,2)</f>
        <v>0</v>
      </c>
      <c r="K482" s="140" t="s">
        <v>381</v>
      </c>
      <c r="L482" s="32"/>
      <c r="M482" s="145" t="s">
        <v>1</v>
      </c>
      <c r="N482" s="146" t="s">
        <v>41</v>
      </c>
      <c r="P482" s="147">
        <f>O482*H482</f>
        <v>0</v>
      </c>
      <c r="Q482" s="147">
        <v>7.5799999999999999E-3</v>
      </c>
      <c r="R482" s="147">
        <f>Q482*H482</f>
        <v>0.42334300000000002</v>
      </c>
      <c r="S482" s="147">
        <v>0</v>
      </c>
      <c r="T482" s="148">
        <f>S482*H482</f>
        <v>0</v>
      </c>
      <c r="AR482" s="149" t="s">
        <v>491</v>
      </c>
      <c r="AT482" s="149" t="s">
        <v>377</v>
      </c>
      <c r="AU482" s="149" t="s">
        <v>85</v>
      </c>
      <c r="AY482" s="17" t="s">
        <v>375</v>
      </c>
      <c r="BE482" s="150">
        <f>IF(N482="základní",J482,0)</f>
        <v>0</v>
      </c>
      <c r="BF482" s="150">
        <f>IF(N482="snížená",J482,0)</f>
        <v>0</v>
      </c>
      <c r="BG482" s="150">
        <f>IF(N482="zákl. přenesená",J482,0)</f>
        <v>0</v>
      </c>
      <c r="BH482" s="150">
        <f>IF(N482="sníž. přenesená",J482,0)</f>
        <v>0</v>
      </c>
      <c r="BI482" s="150">
        <f>IF(N482="nulová",J482,0)</f>
        <v>0</v>
      </c>
      <c r="BJ482" s="17" t="s">
        <v>83</v>
      </c>
      <c r="BK482" s="150">
        <f>ROUND(I482*H482,2)</f>
        <v>0</v>
      </c>
      <c r="BL482" s="17" t="s">
        <v>491</v>
      </c>
      <c r="BM482" s="149" t="s">
        <v>7033</v>
      </c>
    </row>
    <row r="483" spans="2:65" s="1" customFormat="1" ht="16.5" customHeight="1" x14ac:dyDescent="0.2">
      <c r="B483" s="32"/>
      <c r="C483" s="138" t="s">
        <v>997</v>
      </c>
      <c r="D483" s="138" t="s">
        <v>377</v>
      </c>
      <c r="E483" s="139" t="s">
        <v>1937</v>
      </c>
      <c r="F483" s="140" t="s">
        <v>1938</v>
      </c>
      <c r="G483" s="141" t="s">
        <v>380</v>
      </c>
      <c r="H483" s="142">
        <v>55.85</v>
      </c>
      <c r="I483" s="143"/>
      <c r="J483" s="144">
        <f>ROUND(I483*H483,2)</f>
        <v>0</v>
      </c>
      <c r="K483" s="140" t="s">
        <v>381</v>
      </c>
      <c r="L483" s="32"/>
      <c r="M483" s="145" t="s">
        <v>1</v>
      </c>
      <c r="N483" s="146" t="s">
        <v>41</v>
      </c>
      <c r="P483" s="147">
        <f>O483*H483</f>
        <v>0</v>
      </c>
      <c r="Q483" s="147">
        <v>2.9999999999999997E-4</v>
      </c>
      <c r="R483" s="147">
        <f>Q483*H483</f>
        <v>1.6754999999999999E-2</v>
      </c>
      <c r="S483" s="147">
        <v>0</v>
      </c>
      <c r="T483" s="148">
        <f>S483*H483</f>
        <v>0</v>
      </c>
      <c r="AR483" s="149" t="s">
        <v>491</v>
      </c>
      <c r="AT483" s="149" t="s">
        <v>377</v>
      </c>
      <c r="AU483" s="149" t="s">
        <v>85</v>
      </c>
      <c r="AY483" s="17" t="s">
        <v>375</v>
      </c>
      <c r="BE483" s="150">
        <f>IF(N483="základní",J483,0)</f>
        <v>0</v>
      </c>
      <c r="BF483" s="150">
        <f>IF(N483="snížená",J483,0)</f>
        <v>0</v>
      </c>
      <c r="BG483" s="150">
        <f>IF(N483="zákl. přenesená",J483,0)</f>
        <v>0</v>
      </c>
      <c r="BH483" s="150">
        <f>IF(N483="sníž. přenesená",J483,0)</f>
        <v>0</v>
      </c>
      <c r="BI483" s="150">
        <f>IF(N483="nulová",J483,0)</f>
        <v>0</v>
      </c>
      <c r="BJ483" s="17" t="s">
        <v>83</v>
      </c>
      <c r="BK483" s="150">
        <f>ROUND(I483*H483,2)</f>
        <v>0</v>
      </c>
      <c r="BL483" s="17" t="s">
        <v>491</v>
      </c>
      <c r="BM483" s="149" t="s">
        <v>7034</v>
      </c>
    </row>
    <row r="484" spans="2:65" s="1" customFormat="1" ht="16.5" customHeight="1" x14ac:dyDescent="0.2">
      <c r="B484" s="32"/>
      <c r="C484" s="179" t="s">
        <v>1005</v>
      </c>
      <c r="D484" s="179" t="s">
        <v>657</v>
      </c>
      <c r="E484" s="180" t="s">
        <v>1941</v>
      </c>
      <c r="F484" s="181" t="s">
        <v>1942</v>
      </c>
      <c r="G484" s="182" t="s">
        <v>380</v>
      </c>
      <c r="H484" s="183">
        <v>61.435000000000002</v>
      </c>
      <c r="I484" s="184"/>
      <c r="J484" s="185">
        <f>ROUND(I484*H484,2)</f>
        <v>0</v>
      </c>
      <c r="K484" s="181" t="s">
        <v>381</v>
      </c>
      <c r="L484" s="186"/>
      <c r="M484" s="187" t="s">
        <v>1</v>
      </c>
      <c r="N484" s="188" t="s">
        <v>41</v>
      </c>
      <c r="P484" s="147">
        <f>O484*H484</f>
        <v>0</v>
      </c>
      <c r="Q484" s="147">
        <v>2.64E-3</v>
      </c>
      <c r="R484" s="147">
        <f>Q484*H484</f>
        <v>0.16218840000000001</v>
      </c>
      <c r="S484" s="147">
        <v>0</v>
      </c>
      <c r="T484" s="148">
        <f>S484*H484</f>
        <v>0</v>
      </c>
      <c r="AR484" s="149" t="s">
        <v>585</v>
      </c>
      <c r="AT484" s="149" t="s">
        <v>657</v>
      </c>
      <c r="AU484" s="149" t="s">
        <v>85</v>
      </c>
      <c r="AY484" s="17" t="s">
        <v>375</v>
      </c>
      <c r="BE484" s="150">
        <f>IF(N484="základní",J484,0)</f>
        <v>0</v>
      </c>
      <c r="BF484" s="150">
        <f>IF(N484="snížená",J484,0)</f>
        <v>0</v>
      </c>
      <c r="BG484" s="150">
        <f>IF(N484="zákl. přenesená",J484,0)</f>
        <v>0</v>
      </c>
      <c r="BH484" s="150">
        <f>IF(N484="sníž. přenesená",J484,0)</f>
        <v>0</v>
      </c>
      <c r="BI484" s="150">
        <f>IF(N484="nulová",J484,0)</f>
        <v>0</v>
      </c>
      <c r="BJ484" s="17" t="s">
        <v>83</v>
      </c>
      <c r="BK484" s="150">
        <f>ROUND(I484*H484,2)</f>
        <v>0</v>
      </c>
      <c r="BL484" s="17" t="s">
        <v>491</v>
      </c>
      <c r="BM484" s="149" t="s">
        <v>7035</v>
      </c>
    </row>
    <row r="485" spans="2:65" s="12" customFormat="1" ht="11.25" x14ac:dyDescent="0.2">
      <c r="B485" s="151"/>
      <c r="D485" s="152" t="s">
        <v>384</v>
      </c>
      <c r="F485" s="154" t="s">
        <v>7036</v>
      </c>
      <c r="H485" s="155">
        <v>61.435000000000002</v>
      </c>
      <c r="I485" s="156"/>
      <c r="L485" s="151"/>
      <c r="M485" s="157"/>
      <c r="T485" s="158"/>
      <c r="AT485" s="153" t="s">
        <v>384</v>
      </c>
      <c r="AU485" s="153" t="s">
        <v>85</v>
      </c>
      <c r="AV485" s="12" t="s">
        <v>85</v>
      </c>
      <c r="AW485" s="12" t="s">
        <v>4</v>
      </c>
      <c r="AX485" s="12" t="s">
        <v>83</v>
      </c>
      <c r="AY485" s="153" t="s">
        <v>375</v>
      </c>
    </row>
    <row r="486" spans="2:65" s="1" customFormat="1" ht="24.2" customHeight="1" x14ac:dyDescent="0.2">
      <c r="B486" s="32"/>
      <c r="C486" s="138" t="s">
        <v>1012</v>
      </c>
      <c r="D486" s="138" t="s">
        <v>377</v>
      </c>
      <c r="E486" s="139" t="s">
        <v>1946</v>
      </c>
      <c r="F486" s="140" t="s">
        <v>1947</v>
      </c>
      <c r="G486" s="141" t="s">
        <v>1308</v>
      </c>
      <c r="H486" s="192"/>
      <c r="I486" s="143"/>
      <c r="J486" s="144">
        <f>ROUND(I486*H486,2)</f>
        <v>0</v>
      </c>
      <c r="K486" s="140" t="s">
        <v>381</v>
      </c>
      <c r="L486" s="32"/>
      <c r="M486" s="145" t="s">
        <v>1</v>
      </c>
      <c r="N486" s="146" t="s">
        <v>41</v>
      </c>
      <c r="P486" s="147">
        <f>O486*H486</f>
        <v>0</v>
      </c>
      <c r="Q486" s="147">
        <v>0</v>
      </c>
      <c r="R486" s="147">
        <f>Q486*H486</f>
        <v>0</v>
      </c>
      <c r="S486" s="147">
        <v>0</v>
      </c>
      <c r="T486" s="148">
        <f>S486*H486</f>
        <v>0</v>
      </c>
      <c r="AR486" s="149" t="s">
        <v>491</v>
      </c>
      <c r="AT486" s="149" t="s">
        <v>377</v>
      </c>
      <c r="AU486" s="149" t="s">
        <v>85</v>
      </c>
      <c r="AY486" s="17" t="s">
        <v>375</v>
      </c>
      <c r="BE486" s="150">
        <f>IF(N486="základní",J486,0)</f>
        <v>0</v>
      </c>
      <c r="BF486" s="150">
        <f>IF(N486="snížená",J486,0)</f>
        <v>0</v>
      </c>
      <c r="BG486" s="150">
        <f>IF(N486="zákl. přenesená",J486,0)</f>
        <v>0</v>
      </c>
      <c r="BH486" s="150">
        <f>IF(N486="sníž. přenesená",J486,0)</f>
        <v>0</v>
      </c>
      <c r="BI486" s="150">
        <f>IF(N486="nulová",J486,0)</f>
        <v>0</v>
      </c>
      <c r="BJ486" s="17" t="s">
        <v>83</v>
      </c>
      <c r="BK486" s="150">
        <f>ROUND(I486*H486,2)</f>
        <v>0</v>
      </c>
      <c r="BL486" s="17" t="s">
        <v>491</v>
      </c>
      <c r="BM486" s="149" t="s">
        <v>7037</v>
      </c>
    </row>
    <row r="487" spans="2:65" s="11" customFormat="1" ht="22.9" customHeight="1" x14ac:dyDescent="0.2">
      <c r="B487" s="126"/>
      <c r="D487" s="127" t="s">
        <v>75</v>
      </c>
      <c r="E487" s="136" t="s">
        <v>1965</v>
      </c>
      <c r="F487" s="136" t="s">
        <v>1966</v>
      </c>
      <c r="I487" s="129"/>
      <c r="J487" s="137">
        <f>BK487</f>
        <v>0</v>
      </c>
      <c r="L487" s="126"/>
      <c r="M487" s="131"/>
      <c r="P487" s="132">
        <f>SUM(P488:P509)</f>
        <v>0</v>
      </c>
      <c r="R487" s="132">
        <f>SUM(R488:R509)</f>
        <v>0.45734619999999998</v>
      </c>
      <c r="T487" s="133">
        <f>SUM(T488:T509)</f>
        <v>0</v>
      </c>
      <c r="AR487" s="127" t="s">
        <v>85</v>
      </c>
      <c r="AT487" s="134" t="s">
        <v>75</v>
      </c>
      <c r="AU487" s="134" t="s">
        <v>83</v>
      </c>
      <c r="AY487" s="127" t="s">
        <v>375</v>
      </c>
      <c r="BK487" s="135">
        <f>SUM(BK488:BK509)</f>
        <v>0</v>
      </c>
    </row>
    <row r="488" spans="2:65" s="1" customFormat="1" ht="16.5" customHeight="1" x14ac:dyDescent="0.2">
      <c r="B488" s="32"/>
      <c r="C488" s="138" t="s">
        <v>1025</v>
      </c>
      <c r="D488" s="138" t="s">
        <v>377</v>
      </c>
      <c r="E488" s="139" t="s">
        <v>1968</v>
      </c>
      <c r="F488" s="140" t="s">
        <v>1969</v>
      </c>
      <c r="G488" s="141" t="s">
        <v>380</v>
      </c>
      <c r="H488" s="142">
        <v>21.79</v>
      </c>
      <c r="I488" s="143"/>
      <c r="J488" s="144">
        <f>ROUND(I488*H488,2)</f>
        <v>0</v>
      </c>
      <c r="K488" s="140" t="s">
        <v>381</v>
      </c>
      <c r="L488" s="32"/>
      <c r="M488" s="145" t="s">
        <v>1</v>
      </c>
      <c r="N488" s="146" t="s">
        <v>41</v>
      </c>
      <c r="P488" s="147">
        <f>O488*H488</f>
        <v>0</v>
      </c>
      <c r="Q488" s="147">
        <v>2.9999999999999997E-4</v>
      </c>
      <c r="R488" s="147">
        <f>Q488*H488</f>
        <v>6.5369999999999994E-3</v>
      </c>
      <c r="S488" s="147">
        <v>0</v>
      </c>
      <c r="T488" s="148">
        <f>S488*H488</f>
        <v>0</v>
      </c>
      <c r="AR488" s="149" t="s">
        <v>491</v>
      </c>
      <c r="AT488" s="149" t="s">
        <v>377</v>
      </c>
      <c r="AU488" s="149" t="s">
        <v>85</v>
      </c>
      <c r="AY488" s="17" t="s">
        <v>375</v>
      </c>
      <c r="BE488" s="150">
        <f>IF(N488="základní",J488,0)</f>
        <v>0</v>
      </c>
      <c r="BF488" s="150">
        <f>IF(N488="snížená",J488,0)</f>
        <v>0</v>
      </c>
      <c r="BG488" s="150">
        <f>IF(N488="zákl. přenesená",J488,0)</f>
        <v>0</v>
      </c>
      <c r="BH488" s="150">
        <f>IF(N488="sníž. přenesená",J488,0)</f>
        <v>0</v>
      </c>
      <c r="BI488" s="150">
        <f>IF(N488="nulová",J488,0)</f>
        <v>0</v>
      </c>
      <c r="BJ488" s="17" t="s">
        <v>83</v>
      </c>
      <c r="BK488" s="150">
        <f>ROUND(I488*H488,2)</f>
        <v>0</v>
      </c>
      <c r="BL488" s="17" t="s">
        <v>491</v>
      </c>
      <c r="BM488" s="149" t="s">
        <v>7038</v>
      </c>
    </row>
    <row r="489" spans="2:65" s="14" customFormat="1" ht="11.25" x14ac:dyDescent="0.2">
      <c r="B489" s="166"/>
      <c r="D489" s="152" t="s">
        <v>384</v>
      </c>
      <c r="E489" s="167" t="s">
        <v>1</v>
      </c>
      <c r="F489" s="168" t="s">
        <v>1971</v>
      </c>
      <c r="H489" s="167" t="s">
        <v>1</v>
      </c>
      <c r="I489" s="169"/>
      <c r="L489" s="166"/>
      <c r="M489" s="170"/>
      <c r="T489" s="171"/>
      <c r="AT489" s="167" t="s">
        <v>384</v>
      </c>
      <c r="AU489" s="167" t="s">
        <v>85</v>
      </c>
      <c r="AV489" s="14" t="s">
        <v>83</v>
      </c>
      <c r="AW489" s="14" t="s">
        <v>32</v>
      </c>
      <c r="AX489" s="14" t="s">
        <v>76</v>
      </c>
      <c r="AY489" s="167" t="s">
        <v>375</v>
      </c>
    </row>
    <row r="490" spans="2:65" s="14" customFormat="1" ht="11.25" x14ac:dyDescent="0.2">
      <c r="B490" s="166"/>
      <c r="D490" s="152" t="s">
        <v>384</v>
      </c>
      <c r="E490" s="167" t="s">
        <v>1</v>
      </c>
      <c r="F490" s="168" t="s">
        <v>4614</v>
      </c>
      <c r="H490" s="167" t="s">
        <v>1</v>
      </c>
      <c r="I490" s="169"/>
      <c r="L490" s="166"/>
      <c r="M490" s="170"/>
      <c r="T490" s="171"/>
      <c r="AT490" s="167" t="s">
        <v>384</v>
      </c>
      <c r="AU490" s="167" t="s">
        <v>85</v>
      </c>
      <c r="AV490" s="14" t="s">
        <v>83</v>
      </c>
      <c r="AW490" s="14" t="s">
        <v>32</v>
      </c>
      <c r="AX490" s="14" t="s">
        <v>76</v>
      </c>
      <c r="AY490" s="167" t="s">
        <v>375</v>
      </c>
    </row>
    <row r="491" spans="2:65" s="12" customFormat="1" ht="11.25" x14ac:dyDescent="0.2">
      <c r="B491" s="151"/>
      <c r="D491" s="152" t="s">
        <v>384</v>
      </c>
      <c r="E491" s="153" t="s">
        <v>1</v>
      </c>
      <c r="F491" s="154" t="s">
        <v>7039</v>
      </c>
      <c r="H491" s="155">
        <v>11.75</v>
      </c>
      <c r="I491" s="156"/>
      <c r="L491" s="151"/>
      <c r="M491" s="157"/>
      <c r="T491" s="158"/>
      <c r="AT491" s="153" t="s">
        <v>384</v>
      </c>
      <c r="AU491" s="153" t="s">
        <v>85</v>
      </c>
      <c r="AV491" s="12" t="s">
        <v>85</v>
      </c>
      <c r="AW491" s="12" t="s">
        <v>32</v>
      </c>
      <c r="AX491" s="12" t="s">
        <v>76</v>
      </c>
      <c r="AY491" s="153" t="s">
        <v>375</v>
      </c>
    </row>
    <row r="492" spans="2:65" s="15" customFormat="1" ht="11.25" x14ac:dyDescent="0.2">
      <c r="B492" s="172"/>
      <c r="D492" s="152" t="s">
        <v>384</v>
      </c>
      <c r="E492" s="173" t="s">
        <v>242</v>
      </c>
      <c r="F492" s="174" t="s">
        <v>526</v>
      </c>
      <c r="H492" s="175">
        <v>11.75</v>
      </c>
      <c r="I492" s="176"/>
      <c r="L492" s="172"/>
      <c r="M492" s="177"/>
      <c r="T492" s="178"/>
      <c r="AT492" s="173" t="s">
        <v>384</v>
      </c>
      <c r="AU492" s="173" t="s">
        <v>85</v>
      </c>
      <c r="AV492" s="15" t="s">
        <v>93</v>
      </c>
      <c r="AW492" s="15" t="s">
        <v>32</v>
      </c>
      <c r="AX492" s="15" t="s">
        <v>76</v>
      </c>
      <c r="AY492" s="173" t="s">
        <v>375</v>
      </c>
    </row>
    <row r="493" spans="2:65" s="14" customFormat="1" ht="11.25" x14ac:dyDescent="0.2">
      <c r="B493" s="166"/>
      <c r="D493" s="152" t="s">
        <v>384</v>
      </c>
      <c r="E493" s="167" t="s">
        <v>1</v>
      </c>
      <c r="F493" s="168" t="s">
        <v>7040</v>
      </c>
      <c r="H493" s="167" t="s">
        <v>1</v>
      </c>
      <c r="I493" s="169"/>
      <c r="L493" s="166"/>
      <c r="M493" s="170"/>
      <c r="T493" s="171"/>
      <c r="AT493" s="167" t="s">
        <v>384</v>
      </c>
      <c r="AU493" s="167" t="s">
        <v>85</v>
      </c>
      <c r="AV493" s="14" t="s">
        <v>83</v>
      </c>
      <c r="AW493" s="14" t="s">
        <v>32</v>
      </c>
      <c r="AX493" s="14" t="s">
        <v>76</v>
      </c>
      <c r="AY493" s="167" t="s">
        <v>375</v>
      </c>
    </row>
    <row r="494" spans="2:65" s="12" customFormat="1" ht="11.25" x14ac:dyDescent="0.2">
      <c r="B494" s="151"/>
      <c r="D494" s="152" t="s">
        <v>384</v>
      </c>
      <c r="E494" s="153" t="s">
        <v>1</v>
      </c>
      <c r="F494" s="154" t="s">
        <v>7041</v>
      </c>
      <c r="H494" s="155">
        <v>1.56</v>
      </c>
      <c r="I494" s="156"/>
      <c r="L494" s="151"/>
      <c r="M494" s="157"/>
      <c r="T494" s="158"/>
      <c r="AT494" s="153" t="s">
        <v>384</v>
      </c>
      <c r="AU494" s="153" t="s">
        <v>85</v>
      </c>
      <c r="AV494" s="12" t="s">
        <v>85</v>
      </c>
      <c r="AW494" s="12" t="s">
        <v>32</v>
      </c>
      <c r="AX494" s="12" t="s">
        <v>76</v>
      </c>
      <c r="AY494" s="153" t="s">
        <v>375</v>
      </c>
    </row>
    <row r="495" spans="2:65" s="12" customFormat="1" ht="11.25" x14ac:dyDescent="0.2">
      <c r="B495" s="151"/>
      <c r="D495" s="152" t="s">
        <v>384</v>
      </c>
      <c r="E495" s="153" t="s">
        <v>1</v>
      </c>
      <c r="F495" s="154" t="s">
        <v>7042</v>
      </c>
      <c r="H495" s="155">
        <v>8.48</v>
      </c>
      <c r="I495" s="156"/>
      <c r="L495" s="151"/>
      <c r="M495" s="157"/>
      <c r="T495" s="158"/>
      <c r="AT495" s="153" t="s">
        <v>384</v>
      </c>
      <c r="AU495" s="153" t="s">
        <v>85</v>
      </c>
      <c r="AV495" s="12" t="s">
        <v>85</v>
      </c>
      <c r="AW495" s="12" t="s">
        <v>32</v>
      </c>
      <c r="AX495" s="12" t="s">
        <v>76</v>
      </c>
      <c r="AY495" s="153" t="s">
        <v>375</v>
      </c>
    </row>
    <row r="496" spans="2:65" s="13" customFormat="1" ht="11.25" x14ac:dyDescent="0.2">
      <c r="B496" s="159"/>
      <c r="D496" s="152" t="s">
        <v>384</v>
      </c>
      <c r="E496" s="160" t="s">
        <v>239</v>
      </c>
      <c r="F496" s="161" t="s">
        <v>387</v>
      </c>
      <c r="H496" s="162">
        <v>21.79</v>
      </c>
      <c r="I496" s="163"/>
      <c r="L496" s="159"/>
      <c r="M496" s="164"/>
      <c r="T496" s="165"/>
      <c r="AT496" s="160" t="s">
        <v>384</v>
      </c>
      <c r="AU496" s="160" t="s">
        <v>85</v>
      </c>
      <c r="AV496" s="13" t="s">
        <v>382</v>
      </c>
      <c r="AW496" s="13" t="s">
        <v>32</v>
      </c>
      <c r="AX496" s="13" t="s">
        <v>83</v>
      </c>
      <c r="AY496" s="160" t="s">
        <v>375</v>
      </c>
    </row>
    <row r="497" spans="2:65" s="1" customFormat="1" ht="24.2" customHeight="1" x14ac:dyDescent="0.2">
      <c r="B497" s="32"/>
      <c r="C497" s="138" t="s">
        <v>1033</v>
      </c>
      <c r="D497" s="138" t="s">
        <v>377</v>
      </c>
      <c r="E497" s="139" t="s">
        <v>1999</v>
      </c>
      <c r="F497" s="140" t="s">
        <v>2000</v>
      </c>
      <c r="G497" s="141" t="s">
        <v>380</v>
      </c>
      <c r="H497" s="142">
        <v>21.79</v>
      </c>
      <c r="I497" s="143"/>
      <c r="J497" s="144">
        <f>ROUND(I497*H497,2)</f>
        <v>0</v>
      </c>
      <c r="K497" s="140" t="s">
        <v>381</v>
      </c>
      <c r="L497" s="32"/>
      <c r="M497" s="145" t="s">
        <v>1</v>
      </c>
      <c r="N497" s="146" t="s">
        <v>41</v>
      </c>
      <c r="P497" s="147">
        <f>O497*H497</f>
        <v>0</v>
      </c>
      <c r="Q497" s="147">
        <v>1.5E-3</v>
      </c>
      <c r="R497" s="147">
        <f>Q497*H497</f>
        <v>3.2684999999999999E-2</v>
      </c>
      <c r="S497" s="147">
        <v>0</v>
      </c>
      <c r="T497" s="148">
        <f>S497*H497</f>
        <v>0</v>
      </c>
      <c r="AR497" s="149" t="s">
        <v>491</v>
      </c>
      <c r="AT497" s="149" t="s">
        <v>377</v>
      </c>
      <c r="AU497" s="149" t="s">
        <v>85</v>
      </c>
      <c r="AY497" s="17" t="s">
        <v>375</v>
      </c>
      <c r="BE497" s="150">
        <f>IF(N497="základní",J497,0)</f>
        <v>0</v>
      </c>
      <c r="BF497" s="150">
        <f>IF(N497="snížená",J497,0)</f>
        <v>0</v>
      </c>
      <c r="BG497" s="150">
        <f>IF(N497="zákl. přenesená",J497,0)</f>
        <v>0</v>
      </c>
      <c r="BH497" s="150">
        <f>IF(N497="sníž. přenesená",J497,0)</f>
        <v>0</v>
      </c>
      <c r="BI497" s="150">
        <f>IF(N497="nulová",J497,0)</f>
        <v>0</v>
      </c>
      <c r="BJ497" s="17" t="s">
        <v>83</v>
      </c>
      <c r="BK497" s="150">
        <f>ROUND(I497*H497,2)</f>
        <v>0</v>
      </c>
      <c r="BL497" s="17" t="s">
        <v>491</v>
      </c>
      <c r="BM497" s="149" t="s">
        <v>7043</v>
      </c>
    </row>
    <row r="498" spans="2:65" s="12" customFormat="1" ht="11.25" x14ac:dyDescent="0.2">
      <c r="B498" s="151"/>
      <c r="D498" s="152" t="s">
        <v>384</v>
      </c>
      <c r="E498" s="153" t="s">
        <v>1</v>
      </c>
      <c r="F498" s="154" t="s">
        <v>239</v>
      </c>
      <c r="H498" s="155">
        <v>21.79</v>
      </c>
      <c r="I498" s="156"/>
      <c r="L498" s="151"/>
      <c r="M498" s="157"/>
      <c r="T498" s="158"/>
      <c r="AT498" s="153" t="s">
        <v>384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375</v>
      </c>
    </row>
    <row r="499" spans="2:65" s="13" customFormat="1" ht="11.25" x14ac:dyDescent="0.2">
      <c r="B499" s="159"/>
      <c r="D499" s="152" t="s">
        <v>384</v>
      </c>
      <c r="E499" s="160" t="s">
        <v>1</v>
      </c>
      <c r="F499" s="161" t="s">
        <v>387</v>
      </c>
      <c r="H499" s="162">
        <v>21.79</v>
      </c>
      <c r="I499" s="163"/>
      <c r="L499" s="159"/>
      <c r="M499" s="164"/>
      <c r="T499" s="165"/>
      <c r="AT499" s="160" t="s">
        <v>384</v>
      </c>
      <c r="AU499" s="160" t="s">
        <v>85</v>
      </c>
      <c r="AV499" s="13" t="s">
        <v>382</v>
      </c>
      <c r="AW499" s="13" t="s">
        <v>32</v>
      </c>
      <c r="AX499" s="13" t="s">
        <v>83</v>
      </c>
      <c r="AY499" s="160" t="s">
        <v>375</v>
      </c>
    </row>
    <row r="500" spans="2:65" s="1" customFormat="1" ht="24.2" customHeight="1" x14ac:dyDescent="0.2">
      <c r="B500" s="32"/>
      <c r="C500" s="138" t="s">
        <v>1038</v>
      </c>
      <c r="D500" s="138" t="s">
        <v>377</v>
      </c>
      <c r="E500" s="139" t="s">
        <v>2003</v>
      </c>
      <c r="F500" s="140" t="s">
        <v>5764</v>
      </c>
      <c r="G500" s="141" t="s">
        <v>380</v>
      </c>
      <c r="H500" s="142">
        <v>21.79</v>
      </c>
      <c r="I500" s="143"/>
      <c r="J500" s="144">
        <f>ROUND(I500*H500,2)</f>
        <v>0</v>
      </c>
      <c r="K500" s="140" t="s">
        <v>381</v>
      </c>
      <c r="L500" s="32"/>
      <c r="M500" s="145" t="s">
        <v>1</v>
      </c>
      <c r="N500" s="146" t="s">
        <v>41</v>
      </c>
      <c r="P500" s="147">
        <f>O500*H500</f>
        <v>0</v>
      </c>
      <c r="Q500" s="147">
        <v>6.0000000000000001E-3</v>
      </c>
      <c r="R500" s="147">
        <f>Q500*H500</f>
        <v>0.13074</v>
      </c>
      <c r="S500" s="147">
        <v>0</v>
      </c>
      <c r="T500" s="148">
        <f>S500*H500</f>
        <v>0</v>
      </c>
      <c r="AR500" s="149" t="s">
        <v>491</v>
      </c>
      <c r="AT500" s="149" t="s">
        <v>377</v>
      </c>
      <c r="AU500" s="149" t="s">
        <v>85</v>
      </c>
      <c r="AY500" s="17" t="s">
        <v>375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83</v>
      </c>
      <c r="BK500" s="150">
        <f>ROUND(I500*H500,2)</f>
        <v>0</v>
      </c>
      <c r="BL500" s="17" t="s">
        <v>491</v>
      </c>
      <c r="BM500" s="149" t="s">
        <v>7044</v>
      </c>
    </row>
    <row r="501" spans="2:65" s="12" customFormat="1" ht="11.25" x14ac:dyDescent="0.2">
      <c r="B501" s="151"/>
      <c r="D501" s="152" t="s">
        <v>384</v>
      </c>
      <c r="E501" s="153" t="s">
        <v>1</v>
      </c>
      <c r="F501" s="154" t="s">
        <v>239</v>
      </c>
      <c r="H501" s="155">
        <v>21.79</v>
      </c>
      <c r="I501" s="156"/>
      <c r="L501" s="151"/>
      <c r="M501" s="157"/>
      <c r="T501" s="158"/>
      <c r="AT501" s="153" t="s">
        <v>384</v>
      </c>
      <c r="AU501" s="153" t="s">
        <v>85</v>
      </c>
      <c r="AV501" s="12" t="s">
        <v>85</v>
      </c>
      <c r="AW501" s="12" t="s">
        <v>32</v>
      </c>
      <c r="AX501" s="12" t="s">
        <v>76</v>
      </c>
      <c r="AY501" s="153" t="s">
        <v>375</v>
      </c>
    </row>
    <row r="502" spans="2:65" s="13" customFormat="1" ht="11.25" x14ac:dyDescent="0.2">
      <c r="B502" s="159"/>
      <c r="D502" s="152" t="s">
        <v>384</v>
      </c>
      <c r="E502" s="160" t="s">
        <v>1</v>
      </c>
      <c r="F502" s="161" t="s">
        <v>387</v>
      </c>
      <c r="H502" s="162">
        <v>21.79</v>
      </c>
      <c r="I502" s="163"/>
      <c r="L502" s="159"/>
      <c r="M502" s="164"/>
      <c r="T502" s="165"/>
      <c r="AT502" s="160" t="s">
        <v>384</v>
      </c>
      <c r="AU502" s="160" t="s">
        <v>85</v>
      </c>
      <c r="AV502" s="13" t="s">
        <v>382</v>
      </c>
      <c r="AW502" s="13" t="s">
        <v>32</v>
      </c>
      <c r="AX502" s="13" t="s">
        <v>83</v>
      </c>
      <c r="AY502" s="160" t="s">
        <v>375</v>
      </c>
    </row>
    <row r="503" spans="2:65" s="1" customFormat="1" ht="16.5" customHeight="1" x14ac:dyDescent="0.2">
      <c r="B503" s="32"/>
      <c r="C503" s="179" t="s">
        <v>1043</v>
      </c>
      <c r="D503" s="179" t="s">
        <v>657</v>
      </c>
      <c r="E503" s="180" t="s">
        <v>2007</v>
      </c>
      <c r="F503" s="181" t="s">
        <v>2008</v>
      </c>
      <c r="G503" s="182" t="s">
        <v>380</v>
      </c>
      <c r="H503" s="183">
        <v>23.969000000000001</v>
      </c>
      <c r="I503" s="184"/>
      <c r="J503" s="185">
        <f>ROUND(I503*H503,2)</f>
        <v>0</v>
      </c>
      <c r="K503" s="181" t="s">
        <v>381</v>
      </c>
      <c r="L503" s="186"/>
      <c r="M503" s="187" t="s">
        <v>1</v>
      </c>
      <c r="N503" s="188" t="s">
        <v>41</v>
      </c>
      <c r="P503" s="147">
        <f>O503*H503</f>
        <v>0</v>
      </c>
      <c r="Q503" s="147">
        <v>1.18E-2</v>
      </c>
      <c r="R503" s="147">
        <f>Q503*H503</f>
        <v>0.28283419999999998</v>
      </c>
      <c r="S503" s="147">
        <v>0</v>
      </c>
      <c r="T503" s="148">
        <f>S503*H503</f>
        <v>0</v>
      </c>
      <c r="AR503" s="149" t="s">
        <v>585</v>
      </c>
      <c r="AT503" s="149" t="s">
        <v>657</v>
      </c>
      <c r="AU503" s="149" t="s">
        <v>85</v>
      </c>
      <c r="AY503" s="17" t="s">
        <v>375</v>
      </c>
      <c r="BE503" s="150">
        <f>IF(N503="základní",J503,0)</f>
        <v>0</v>
      </c>
      <c r="BF503" s="150">
        <f>IF(N503="snížená",J503,0)</f>
        <v>0</v>
      </c>
      <c r="BG503" s="150">
        <f>IF(N503="zákl. přenesená",J503,0)</f>
        <v>0</v>
      </c>
      <c r="BH503" s="150">
        <f>IF(N503="sníž. přenesená",J503,0)</f>
        <v>0</v>
      </c>
      <c r="BI503" s="150">
        <f>IF(N503="nulová",J503,0)</f>
        <v>0</v>
      </c>
      <c r="BJ503" s="17" t="s">
        <v>83</v>
      </c>
      <c r="BK503" s="150">
        <f>ROUND(I503*H503,2)</f>
        <v>0</v>
      </c>
      <c r="BL503" s="17" t="s">
        <v>491</v>
      </c>
      <c r="BM503" s="149" t="s">
        <v>7045</v>
      </c>
    </row>
    <row r="504" spans="2:65" s="12" customFormat="1" ht="11.25" x14ac:dyDescent="0.2">
      <c r="B504" s="151"/>
      <c r="D504" s="152" t="s">
        <v>384</v>
      </c>
      <c r="F504" s="154" t="s">
        <v>7046</v>
      </c>
      <c r="H504" s="155">
        <v>23.969000000000001</v>
      </c>
      <c r="I504" s="156"/>
      <c r="L504" s="151"/>
      <c r="M504" s="157"/>
      <c r="T504" s="158"/>
      <c r="AT504" s="153" t="s">
        <v>384</v>
      </c>
      <c r="AU504" s="153" t="s">
        <v>85</v>
      </c>
      <c r="AV504" s="12" t="s">
        <v>85</v>
      </c>
      <c r="AW504" s="12" t="s">
        <v>4</v>
      </c>
      <c r="AX504" s="12" t="s">
        <v>83</v>
      </c>
      <c r="AY504" s="153" t="s">
        <v>375</v>
      </c>
    </row>
    <row r="505" spans="2:65" s="1" customFormat="1" ht="21.75" customHeight="1" x14ac:dyDescent="0.2">
      <c r="B505" s="32"/>
      <c r="C505" s="138" t="s">
        <v>1072</v>
      </c>
      <c r="D505" s="138" t="s">
        <v>377</v>
      </c>
      <c r="E505" s="139" t="s">
        <v>2018</v>
      </c>
      <c r="F505" s="140" t="s">
        <v>2019</v>
      </c>
      <c r="G505" s="141" t="s">
        <v>641</v>
      </c>
      <c r="H505" s="142">
        <v>9.1</v>
      </c>
      <c r="I505" s="143"/>
      <c r="J505" s="144">
        <f>ROUND(I505*H505,2)</f>
        <v>0</v>
      </c>
      <c r="K505" s="140" t="s">
        <v>381</v>
      </c>
      <c r="L505" s="32"/>
      <c r="M505" s="145" t="s">
        <v>1</v>
      </c>
      <c r="N505" s="146" t="s">
        <v>41</v>
      </c>
      <c r="P505" s="147">
        <f>O505*H505</f>
        <v>0</v>
      </c>
      <c r="Q505" s="147">
        <v>5.0000000000000001E-4</v>
      </c>
      <c r="R505" s="147">
        <f>Q505*H505</f>
        <v>4.5500000000000002E-3</v>
      </c>
      <c r="S505" s="147">
        <v>0</v>
      </c>
      <c r="T505" s="148">
        <f>S505*H505</f>
        <v>0</v>
      </c>
      <c r="AR505" s="149" t="s">
        <v>491</v>
      </c>
      <c r="AT505" s="149" t="s">
        <v>377</v>
      </c>
      <c r="AU505" s="149" t="s">
        <v>85</v>
      </c>
      <c r="AY505" s="17" t="s">
        <v>375</v>
      </c>
      <c r="BE505" s="150">
        <f>IF(N505="základní",J505,0)</f>
        <v>0</v>
      </c>
      <c r="BF505" s="150">
        <f>IF(N505="snížená",J505,0)</f>
        <v>0</v>
      </c>
      <c r="BG505" s="150">
        <f>IF(N505="zákl. přenesená",J505,0)</f>
        <v>0</v>
      </c>
      <c r="BH505" s="150">
        <f>IF(N505="sníž. přenesená",J505,0)</f>
        <v>0</v>
      </c>
      <c r="BI505" s="150">
        <f>IF(N505="nulová",J505,0)</f>
        <v>0</v>
      </c>
      <c r="BJ505" s="17" t="s">
        <v>83</v>
      </c>
      <c r="BK505" s="150">
        <f>ROUND(I505*H505,2)</f>
        <v>0</v>
      </c>
      <c r="BL505" s="17" t="s">
        <v>491</v>
      </c>
      <c r="BM505" s="149" t="s">
        <v>7047</v>
      </c>
    </row>
    <row r="506" spans="2:65" s="14" customFormat="1" ht="11.25" x14ac:dyDescent="0.2">
      <c r="B506" s="166"/>
      <c r="D506" s="152" t="s">
        <v>384</v>
      </c>
      <c r="E506" s="167" t="s">
        <v>1</v>
      </c>
      <c r="F506" s="168" t="s">
        <v>4614</v>
      </c>
      <c r="H506" s="167" t="s">
        <v>1</v>
      </c>
      <c r="I506" s="169"/>
      <c r="L506" s="166"/>
      <c r="M506" s="170"/>
      <c r="T506" s="171"/>
      <c r="AT506" s="167" t="s">
        <v>384</v>
      </c>
      <c r="AU506" s="167" t="s">
        <v>85</v>
      </c>
      <c r="AV506" s="14" t="s">
        <v>83</v>
      </c>
      <c r="AW506" s="14" t="s">
        <v>32</v>
      </c>
      <c r="AX506" s="14" t="s">
        <v>76</v>
      </c>
      <c r="AY506" s="167" t="s">
        <v>375</v>
      </c>
    </row>
    <row r="507" spans="2:65" s="12" customFormat="1" ht="11.25" x14ac:dyDescent="0.2">
      <c r="B507" s="151"/>
      <c r="D507" s="152" t="s">
        <v>384</v>
      </c>
      <c r="E507" s="153" t="s">
        <v>1</v>
      </c>
      <c r="F507" s="154" t="s">
        <v>7048</v>
      </c>
      <c r="H507" s="155">
        <v>9.1</v>
      </c>
      <c r="I507" s="156"/>
      <c r="L507" s="151"/>
      <c r="M507" s="157"/>
      <c r="T507" s="158"/>
      <c r="AT507" s="153" t="s">
        <v>384</v>
      </c>
      <c r="AU507" s="153" t="s">
        <v>85</v>
      </c>
      <c r="AV507" s="12" t="s">
        <v>85</v>
      </c>
      <c r="AW507" s="12" t="s">
        <v>32</v>
      </c>
      <c r="AX507" s="12" t="s">
        <v>76</v>
      </c>
      <c r="AY507" s="153" t="s">
        <v>375</v>
      </c>
    </row>
    <row r="508" spans="2:65" s="13" customFormat="1" ht="11.25" x14ac:dyDescent="0.2">
      <c r="B508" s="159"/>
      <c r="D508" s="152" t="s">
        <v>384</v>
      </c>
      <c r="E508" s="160" t="s">
        <v>1</v>
      </c>
      <c r="F508" s="161" t="s">
        <v>387</v>
      </c>
      <c r="H508" s="162">
        <v>9.1</v>
      </c>
      <c r="I508" s="163"/>
      <c r="L508" s="159"/>
      <c r="M508" s="164"/>
      <c r="T508" s="165"/>
      <c r="AT508" s="160" t="s">
        <v>384</v>
      </c>
      <c r="AU508" s="160" t="s">
        <v>85</v>
      </c>
      <c r="AV508" s="13" t="s">
        <v>382</v>
      </c>
      <c r="AW508" s="13" t="s">
        <v>32</v>
      </c>
      <c r="AX508" s="13" t="s">
        <v>83</v>
      </c>
      <c r="AY508" s="160" t="s">
        <v>375</v>
      </c>
    </row>
    <row r="509" spans="2:65" s="1" customFormat="1" ht="24.2" customHeight="1" x14ac:dyDescent="0.2">
      <c r="B509" s="32"/>
      <c r="C509" s="138" t="s">
        <v>1080</v>
      </c>
      <c r="D509" s="138" t="s">
        <v>377</v>
      </c>
      <c r="E509" s="139" t="s">
        <v>2039</v>
      </c>
      <c r="F509" s="140" t="s">
        <v>2040</v>
      </c>
      <c r="G509" s="141" t="s">
        <v>1308</v>
      </c>
      <c r="H509" s="192"/>
      <c r="I509" s="143"/>
      <c r="J509" s="144">
        <f>ROUND(I509*H509,2)</f>
        <v>0</v>
      </c>
      <c r="K509" s="140" t="s">
        <v>381</v>
      </c>
      <c r="L509" s="32"/>
      <c r="M509" s="145" t="s">
        <v>1</v>
      </c>
      <c r="N509" s="146" t="s">
        <v>41</v>
      </c>
      <c r="P509" s="147">
        <f>O509*H509</f>
        <v>0</v>
      </c>
      <c r="Q509" s="147">
        <v>0</v>
      </c>
      <c r="R509" s="147">
        <f>Q509*H509</f>
        <v>0</v>
      </c>
      <c r="S509" s="147">
        <v>0</v>
      </c>
      <c r="T509" s="148">
        <f>S509*H509</f>
        <v>0</v>
      </c>
      <c r="AR509" s="149" t="s">
        <v>491</v>
      </c>
      <c r="AT509" s="149" t="s">
        <v>377</v>
      </c>
      <c r="AU509" s="149" t="s">
        <v>85</v>
      </c>
      <c r="AY509" s="17" t="s">
        <v>375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83</v>
      </c>
      <c r="BK509" s="150">
        <f>ROUND(I509*H509,2)</f>
        <v>0</v>
      </c>
      <c r="BL509" s="17" t="s">
        <v>491</v>
      </c>
      <c r="BM509" s="149" t="s">
        <v>7049</v>
      </c>
    </row>
    <row r="510" spans="2:65" s="11" customFormat="1" ht="22.9" customHeight="1" x14ac:dyDescent="0.2">
      <c r="B510" s="126"/>
      <c r="D510" s="127" t="s">
        <v>75</v>
      </c>
      <c r="E510" s="136" t="s">
        <v>2042</v>
      </c>
      <c r="F510" s="136" t="s">
        <v>2043</v>
      </c>
      <c r="I510" s="129"/>
      <c r="J510" s="137">
        <f>BK510</f>
        <v>0</v>
      </c>
      <c r="L510" s="126"/>
      <c r="M510" s="131"/>
      <c r="P510" s="132">
        <f>SUM(P511:P523)</f>
        <v>0</v>
      </c>
      <c r="R510" s="132">
        <f>SUM(R511:R523)</f>
        <v>1.9999399999999995E-3</v>
      </c>
      <c r="T510" s="133">
        <f>SUM(T511:T523)</f>
        <v>0</v>
      </c>
      <c r="AR510" s="127" t="s">
        <v>85</v>
      </c>
      <c r="AT510" s="134" t="s">
        <v>75</v>
      </c>
      <c r="AU510" s="134" t="s">
        <v>83</v>
      </c>
      <c r="AY510" s="127" t="s">
        <v>375</v>
      </c>
      <c r="BK510" s="135">
        <f>SUM(BK511:BK523)</f>
        <v>0</v>
      </c>
    </row>
    <row r="511" spans="2:65" s="1" customFormat="1" ht="16.5" customHeight="1" x14ac:dyDescent="0.2">
      <c r="B511" s="32"/>
      <c r="C511" s="138" t="s">
        <v>1093</v>
      </c>
      <c r="D511" s="138" t="s">
        <v>377</v>
      </c>
      <c r="E511" s="139" t="s">
        <v>5784</v>
      </c>
      <c r="F511" s="140" t="s">
        <v>5785</v>
      </c>
      <c r="G511" s="141" t="s">
        <v>380</v>
      </c>
      <c r="H511" s="142">
        <v>8.1300000000000008</v>
      </c>
      <c r="I511" s="143"/>
      <c r="J511" s="144">
        <f>ROUND(I511*H511,2)</f>
        <v>0</v>
      </c>
      <c r="K511" s="140" t="s">
        <v>1170</v>
      </c>
      <c r="L511" s="32"/>
      <c r="M511" s="145" t="s">
        <v>1</v>
      </c>
      <c r="N511" s="146" t="s">
        <v>41</v>
      </c>
      <c r="P511" s="147">
        <f>O511*H511</f>
        <v>0</v>
      </c>
      <c r="Q511" s="147">
        <v>0</v>
      </c>
      <c r="R511" s="147">
        <f>Q511*H511</f>
        <v>0</v>
      </c>
      <c r="S511" s="147">
        <v>0</v>
      </c>
      <c r="T511" s="148">
        <f>S511*H511</f>
        <v>0</v>
      </c>
      <c r="AR511" s="149" t="s">
        <v>491</v>
      </c>
      <c r="AT511" s="149" t="s">
        <v>377</v>
      </c>
      <c r="AU511" s="149" t="s">
        <v>85</v>
      </c>
      <c r="AY511" s="17" t="s">
        <v>375</v>
      </c>
      <c r="BE511" s="150">
        <f>IF(N511="základní",J511,0)</f>
        <v>0</v>
      </c>
      <c r="BF511" s="150">
        <f>IF(N511="snížená",J511,0)</f>
        <v>0</v>
      </c>
      <c r="BG511" s="150">
        <f>IF(N511="zákl. přenesená",J511,0)</f>
        <v>0</v>
      </c>
      <c r="BH511" s="150">
        <f>IF(N511="sníž. přenesená",J511,0)</f>
        <v>0</v>
      </c>
      <c r="BI511" s="150">
        <f>IF(N511="nulová",J511,0)</f>
        <v>0</v>
      </c>
      <c r="BJ511" s="17" t="s">
        <v>83</v>
      </c>
      <c r="BK511" s="150">
        <f>ROUND(I511*H511,2)</f>
        <v>0</v>
      </c>
      <c r="BL511" s="17" t="s">
        <v>491</v>
      </c>
      <c r="BM511" s="149" t="s">
        <v>7050</v>
      </c>
    </row>
    <row r="512" spans="2:65" s="1" customFormat="1" ht="29.25" x14ac:dyDescent="0.2">
      <c r="B512" s="32"/>
      <c r="D512" s="152" t="s">
        <v>1139</v>
      </c>
      <c r="F512" s="189" t="s">
        <v>5787</v>
      </c>
      <c r="I512" s="190"/>
      <c r="L512" s="32"/>
      <c r="M512" s="191"/>
      <c r="T512" s="56"/>
      <c r="AT512" s="17" t="s">
        <v>1139</v>
      </c>
      <c r="AU512" s="17" t="s">
        <v>85</v>
      </c>
    </row>
    <row r="513" spans="2:65" s="12" customFormat="1" ht="11.25" x14ac:dyDescent="0.2">
      <c r="B513" s="151"/>
      <c r="D513" s="152" t="s">
        <v>384</v>
      </c>
      <c r="E513" s="153" t="s">
        <v>1</v>
      </c>
      <c r="F513" s="154" t="s">
        <v>7051</v>
      </c>
      <c r="H513" s="155">
        <v>5.04</v>
      </c>
      <c r="I513" s="156"/>
      <c r="L513" s="151"/>
      <c r="M513" s="157"/>
      <c r="T513" s="158"/>
      <c r="AT513" s="153" t="s">
        <v>384</v>
      </c>
      <c r="AU513" s="153" t="s">
        <v>85</v>
      </c>
      <c r="AV513" s="12" t="s">
        <v>85</v>
      </c>
      <c r="AW513" s="12" t="s">
        <v>32</v>
      </c>
      <c r="AX513" s="12" t="s">
        <v>76</v>
      </c>
      <c r="AY513" s="153" t="s">
        <v>375</v>
      </c>
    </row>
    <row r="514" spans="2:65" s="12" customFormat="1" ht="11.25" x14ac:dyDescent="0.2">
      <c r="B514" s="151"/>
      <c r="D514" s="152" t="s">
        <v>384</v>
      </c>
      <c r="E514" s="153" t="s">
        <v>1</v>
      </c>
      <c r="F514" s="154" t="s">
        <v>7052</v>
      </c>
      <c r="H514" s="155">
        <v>3.09</v>
      </c>
      <c r="I514" s="156"/>
      <c r="L514" s="151"/>
      <c r="M514" s="157"/>
      <c r="T514" s="158"/>
      <c r="AT514" s="153" t="s">
        <v>384</v>
      </c>
      <c r="AU514" s="153" t="s">
        <v>85</v>
      </c>
      <c r="AV514" s="12" t="s">
        <v>85</v>
      </c>
      <c r="AW514" s="12" t="s">
        <v>32</v>
      </c>
      <c r="AX514" s="12" t="s">
        <v>76</v>
      </c>
      <c r="AY514" s="153" t="s">
        <v>375</v>
      </c>
    </row>
    <row r="515" spans="2:65" s="13" customFormat="1" ht="11.25" x14ac:dyDescent="0.2">
      <c r="B515" s="159"/>
      <c r="D515" s="152" t="s">
        <v>384</v>
      </c>
      <c r="E515" s="160" t="s">
        <v>1</v>
      </c>
      <c r="F515" s="161" t="s">
        <v>387</v>
      </c>
      <c r="H515" s="162">
        <v>8.1300000000000008</v>
      </c>
      <c r="I515" s="163"/>
      <c r="L515" s="159"/>
      <c r="M515" s="164"/>
      <c r="T515" s="165"/>
      <c r="AT515" s="160" t="s">
        <v>384</v>
      </c>
      <c r="AU515" s="160" t="s">
        <v>85</v>
      </c>
      <c r="AV515" s="13" t="s">
        <v>382</v>
      </c>
      <c r="AW515" s="13" t="s">
        <v>32</v>
      </c>
      <c r="AX515" s="13" t="s">
        <v>83</v>
      </c>
      <c r="AY515" s="160" t="s">
        <v>375</v>
      </c>
    </row>
    <row r="516" spans="2:65" s="1" customFormat="1" ht="24.2" customHeight="1" x14ac:dyDescent="0.2">
      <c r="B516" s="32"/>
      <c r="C516" s="138" t="s">
        <v>1097</v>
      </c>
      <c r="D516" s="138" t="s">
        <v>377</v>
      </c>
      <c r="E516" s="139" t="s">
        <v>2045</v>
      </c>
      <c r="F516" s="140" t="s">
        <v>2046</v>
      </c>
      <c r="G516" s="141" t="s">
        <v>380</v>
      </c>
      <c r="H516" s="142">
        <v>5.2629999999999999</v>
      </c>
      <c r="I516" s="143"/>
      <c r="J516" s="144">
        <f>ROUND(I516*H516,2)</f>
        <v>0</v>
      </c>
      <c r="K516" s="140" t="s">
        <v>381</v>
      </c>
      <c r="L516" s="32"/>
      <c r="M516" s="145" t="s">
        <v>1</v>
      </c>
      <c r="N516" s="146" t="s">
        <v>41</v>
      </c>
      <c r="P516" s="147">
        <f>O516*H516</f>
        <v>0</v>
      </c>
      <c r="Q516" s="147">
        <v>1.3999999999999999E-4</v>
      </c>
      <c r="R516" s="147">
        <f>Q516*H516</f>
        <v>7.368199999999999E-4</v>
      </c>
      <c r="S516" s="147">
        <v>0</v>
      </c>
      <c r="T516" s="148">
        <f>S516*H516</f>
        <v>0</v>
      </c>
      <c r="AR516" s="149" t="s">
        <v>491</v>
      </c>
      <c r="AT516" s="149" t="s">
        <v>377</v>
      </c>
      <c r="AU516" s="149" t="s">
        <v>85</v>
      </c>
      <c r="AY516" s="17" t="s">
        <v>375</v>
      </c>
      <c r="BE516" s="150">
        <f>IF(N516="základní",J516,0)</f>
        <v>0</v>
      </c>
      <c r="BF516" s="150">
        <f>IF(N516="snížená",J516,0)</f>
        <v>0</v>
      </c>
      <c r="BG516" s="150">
        <f>IF(N516="zákl. přenesená",J516,0)</f>
        <v>0</v>
      </c>
      <c r="BH516" s="150">
        <f>IF(N516="sníž. přenesená",J516,0)</f>
        <v>0</v>
      </c>
      <c r="BI516" s="150">
        <f>IF(N516="nulová",J516,0)</f>
        <v>0</v>
      </c>
      <c r="BJ516" s="17" t="s">
        <v>83</v>
      </c>
      <c r="BK516" s="150">
        <f>ROUND(I516*H516,2)</f>
        <v>0</v>
      </c>
      <c r="BL516" s="17" t="s">
        <v>491</v>
      </c>
      <c r="BM516" s="149" t="s">
        <v>7053</v>
      </c>
    </row>
    <row r="517" spans="2:65" s="14" customFormat="1" ht="11.25" x14ac:dyDescent="0.2">
      <c r="B517" s="166"/>
      <c r="D517" s="152" t="s">
        <v>384</v>
      </c>
      <c r="E517" s="167" t="s">
        <v>1</v>
      </c>
      <c r="F517" s="168" t="s">
        <v>2048</v>
      </c>
      <c r="H517" s="167" t="s">
        <v>1</v>
      </c>
      <c r="I517" s="169"/>
      <c r="L517" s="166"/>
      <c r="M517" s="170"/>
      <c r="T517" s="171"/>
      <c r="AT517" s="167" t="s">
        <v>384</v>
      </c>
      <c r="AU517" s="167" t="s">
        <v>85</v>
      </c>
      <c r="AV517" s="14" t="s">
        <v>83</v>
      </c>
      <c r="AW517" s="14" t="s">
        <v>32</v>
      </c>
      <c r="AX517" s="14" t="s">
        <v>76</v>
      </c>
      <c r="AY517" s="167" t="s">
        <v>375</v>
      </c>
    </row>
    <row r="518" spans="2:65" s="12" customFormat="1" ht="11.25" x14ac:dyDescent="0.2">
      <c r="B518" s="151"/>
      <c r="D518" s="152" t="s">
        <v>384</v>
      </c>
      <c r="E518" s="153" t="s">
        <v>1</v>
      </c>
      <c r="F518" s="154" t="s">
        <v>7054</v>
      </c>
      <c r="H518" s="155">
        <v>0.92</v>
      </c>
      <c r="I518" s="156"/>
      <c r="L518" s="151"/>
      <c r="M518" s="157"/>
      <c r="T518" s="158"/>
      <c r="AT518" s="153" t="s">
        <v>384</v>
      </c>
      <c r="AU518" s="153" t="s">
        <v>85</v>
      </c>
      <c r="AV518" s="12" t="s">
        <v>85</v>
      </c>
      <c r="AW518" s="12" t="s">
        <v>32</v>
      </c>
      <c r="AX518" s="12" t="s">
        <v>76</v>
      </c>
      <c r="AY518" s="153" t="s">
        <v>375</v>
      </c>
    </row>
    <row r="519" spans="2:65" s="12" customFormat="1" ht="11.25" x14ac:dyDescent="0.2">
      <c r="B519" s="151"/>
      <c r="D519" s="152" t="s">
        <v>384</v>
      </c>
      <c r="E519" s="153" t="s">
        <v>1</v>
      </c>
      <c r="F519" s="154" t="s">
        <v>7055</v>
      </c>
      <c r="H519" s="155">
        <v>3.24</v>
      </c>
      <c r="I519" s="156"/>
      <c r="L519" s="151"/>
      <c r="M519" s="157"/>
      <c r="T519" s="158"/>
      <c r="AT519" s="153" t="s">
        <v>384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375</v>
      </c>
    </row>
    <row r="520" spans="2:65" s="12" customFormat="1" ht="11.25" x14ac:dyDescent="0.2">
      <c r="B520" s="151"/>
      <c r="D520" s="152" t="s">
        <v>384</v>
      </c>
      <c r="E520" s="153" t="s">
        <v>1</v>
      </c>
      <c r="F520" s="154" t="s">
        <v>7056</v>
      </c>
      <c r="H520" s="155">
        <v>1.103</v>
      </c>
      <c r="I520" s="156"/>
      <c r="L520" s="151"/>
      <c r="M520" s="157"/>
      <c r="T520" s="158"/>
      <c r="AT520" s="153" t="s">
        <v>384</v>
      </c>
      <c r="AU520" s="153" t="s">
        <v>85</v>
      </c>
      <c r="AV520" s="12" t="s">
        <v>85</v>
      </c>
      <c r="AW520" s="12" t="s">
        <v>32</v>
      </c>
      <c r="AX520" s="12" t="s">
        <v>76</v>
      </c>
      <c r="AY520" s="153" t="s">
        <v>375</v>
      </c>
    </row>
    <row r="521" spans="2:65" s="13" customFormat="1" ht="11.25" x14ac:dyDescent="0.2">
      <c r="B521" s="159"/>
      <c r="D521" s="152" t="s">
        <v>384</v>
      </c>
      <c r="E521" s="160" t="s">
        <v>1</v>
      </c>
      <c r="F521" s="161" t="s">
        <v>387</v>
      </c>
      <c r="H521" s="162">
        <v>5.2629999999999999</v>
      </c>
      <c r="I521" s="163"/>
      <c r="L521" s="159"/>
      <c r="M521" s="164"/>
      <c r="T521" s="165"/>
      <c r="AT521" s="160" t="s">
        <v>384</v>
      </c>
      <c r="AU521" s="160" t="s">
        <v>85</v>
      </c>
      <c r="AV521" s="13" t="s">
        <v>382</v>
      </c>
      <c r="AW521" s="13" t="s">
        <v>32</v>
      </c>
      <c r="AX521" s="13" t="s">
        <v>83</v>
      </c>
      <c r="AY521" s="160" t="s">
        <v>375</v>
      </c>
    </row>
    <row r="522" spans="2:65" s="1" customFormat="1" ht="24.2" customHeight="1" x14ac:dyDescent="0.2">
      <c r="B522" s="32"/>
      <c r="C522" s="138" t="s">
        <v>1109</v>
      </c>
      <c r="D522" s="138" t="s">
        <v>377</v>
      </c>
      <c r="E522" s="139" t="s">
        <v>2056</v>
      </c>
      <c r="F522" s="140" t="s">
        <v>2057</v>
      </c>
      <c r="G522" s="141" t="s">
        <v>380</v>
      </c>
      <c r="H522" s="142">
        <v>5.2629999999999999</v>
      </c>
      <c r="I522" s="143"/>
      <c r="J522" s="144">
        <f>ROUND(I522*H522,2)</f>
        <v>0</v>
      </c>
      <c r="K522" s="140" t="s">
        <v>381</v>
      </c>
      <c r="L522" s="32"/>
      <c r="M522" s="145" t="s">
        <v>1</v>
      </c>
      <c r="N522" s="146" t="s">
        <v>41</v>
      </c>
      <c r="P522" s="147">
        <f>O522*H522</f>
        <v>0</v>
      </c>
      <c r="Q522" s="147">
        <v>1.2E-4</v>
      </c>
      <c r="R522" s="147">
        <f>Q522*H522</f>
        <v>6.3155999999999998E-4</v>
      </c>
      <c r="S522" s="147">
        <v>0</v>
      </c>
      <c r="T522" s="148">
        <f>S522*H522</f>
        <v>0</v>
      </c>
      <c r="AR522" s="149" t="s">
        <v>491</v>
      </c>
      <c r="AT522" s="149" t="s">
        <v>377</v>
      </c>
      <c r="AU522" s="149" t="s">
        <v>85</v>
      </c>
      <c r="AY522" s="17" t="s">
        <v>375</v>
      </c>
      <c r="BE522" s="150">
        <f>IF(N522="základní",J522,0)</f>
        <v>0</v>
      </c>
      <c r="BF522" s="150">
        <f>IF(N522="snížená",J522,0)</f>
        <v>0</v>
      </c>
      <c r="BG522" s="150">
        <f>IF(N522="zákl. přenesená",J522,0)</f>
        <v>0</v>
      </c>
      <c r="BH522" s="150">
        <f>IF(N522="sníž. přenesená",J522,0)</f>
        <v>0</v>
      </c>
      <c r="BI522" s="150">
        <f>IF(N522="nulová",J522,0)</f>
        <v>0</v>
      </c>
      <c r="BJ522" s="17" t="s">
        <v>83</v>
      </c>
      <c r="BK522" s="150">
        <f>ROUND(I522*H522,2)</f>
        <v>0</v>
      </c>
      <c r="BL522" s="17" t="s">
        <v>491</v>
      </c>
      <c r="BM522" s="149" t="s">
        <v>7057</v>
      </c>
    </row>
    <row r="523" spans="2:65" s="1" customFormat="1" ht="24.2" customHeight="1" x14ac:dyDescent="0.2">
      <c r="B523" s="32"/>
      <c r="C523" s="138" t="s">
        <v>1121</v>
      </c>
      <c r="D523" s="138" t="s">
        <v>377</v>
      </c>
      <c r="E523" s="139" t="s">
        <v>2060</v>
      </c>
      <c r="F523" s="140" t="s">
        <v>2061</v>
      </c>
      <c r="G523" s="141" t="s">
        <v>380</v>
      </c>
      <c r="H523" s="142">
        <v>5.2629999999999999</v>
      </c>
      <c r="I523" s="143"/>
      <c r="J523" s="144">
        <f>ROUND(I523*H523,2)</f>
        <v>0</v>
      </c>
      <c r="K523" s="140" t="s">
        <v>381</v>
      </c>
      <c r="L523" s="32"/>
      <c r="M523" s="145" t="s">
        <v>1</v>
      </c>
      <c r="N523" s="146" t="s">
        <v>41</v>
      </c>
      <c r="P523" s="147">
        <f>O523*H523</f>
        <v>0</v>
      </c>
      <c r="Q523" s="147">
        <v>1.2E-4</v>
      </c>
      <c r="R523" s="147">
        <f>Q523*H523</f>
        <v>6.3155999999999998E-4</v>
      </c>
      <c r="S523" s="147">
        <v>0</v>
      </c>
      <c r="T523" s="148">
        <f>S523*H523</f>
        <v>0</v>
      </c>
      <c r="AR523" s="149" t="s">
        <v>491</v>
      </c>
      <c r="AT523" s="149" t="s">
        <v>377</v>
      </c>
      <c r="AU523" s="149" t="s">
        <v>85</v>
      </c>
      <c r="AY523" s="17" t="s">
        <v>375</v>
      </c>
      <c r="BE523" s="150">
        <f>IF(N523="základní",J523,0)</f>
        <v>0</v>
      </c>
      <c r="BF523" s="150">
        <f>IF(N523="snížená",J523,0)</f>
        <v>0</v>
      </c>
      <c r="BG523" s="150">
        <f>IF(N523="zákl. přenesená",J523,0)</f>
        <v>0</v>
      </c>
      <c r="BH523" s="150">
        <f>IF(N523="sníž. přenesená",J523,0)</f>
        <v>0</v>
      </c>
      <c r="BI523" s="150">
        <f>IF(N523="nulová",J523,0)</f>
        <v>0</v>
      </c>
      <c r="BJ523" s="17" t="s">
        <v>83</v>
      </c>
      <c r="BK523" s="150">
        <f>ROUND(I523*H523,2)</f>
        <v>0</v>
      </c>
      <c r="BL523" s="17" t="s">
        <v>491</v>
      </c>
      <c r="BM523" s="149" t="s">
        <v>7058</v>
      </c>
    </row>
    <row r="524" spans="2:65" s="11" customFormat="1" ht="22.9" customHeight="1" x14ac:dyDescent="0.2">
      <c r="B524" s="126"/>
      <c r="D524" s="127" t="s">
        <v>75</v>
      </c>
      <c r="E524" s="136" t="s">
        <v>2063</v>
      </c>
      <c r="F524" s="136" t="s">
        <v>2064</v>
      </c>
      <c r="I524" s="129"/>
      <c r="J524" s="137">
        <f>BK524</f>
        <v>0</v>
      </c>
      <c r="L524" s="126"/>
      <c r="M524" s="131"/>
      <c r="P524" s="132">
        <f>SUM(P525:P533)</f>
        <v>0</v>
      </c>
      <c r="R524" s="132">
        <f>SUM(R525:R533)</f>
        <v>0.12489218000000001</v>
      </c>
      <c r="T524" s="133">
        <f>SUM(T525:T533)</f>
        <v>0</v>
      </c>
      <c r="AR524" s="127" t="s">
        <v>85</v>
      </c>
      <c r="AT524" s="134" t="s">
        <v>75</v>
      </c>
      <c r="AU524" s="134" t="s">
        <v>83</v>
      </c>
      <c r="AY524" s="127" t="s">
        <v>375</v>
      </c>
      <c r="BK524" s="135">
        <f>SUM(BK525:BK533)</f>
        <v>0</v>
      </c>
    </row>
    <row r="525" spans="2:65" s="1" customFormat="1" ht="33" customHeight="1" x14ac:dyDescent="0.2">
      <c r="B525" s="32"/>
      <c r="C525" s="138" t="s">
        <v>1127</v>
      </c>
      <c r="D525" s="138" t="s">
        <v>377</v>
      </c>
      <c r="E525" s="139" t="s">
        <v>2066</v>
      </c>
      <c r="F525" s="140" t="s">
        <v>4113</v>
      </c>
      <c r="G525" s="141" t="s">
        <v>380</v>
      </c>
      <c r="H525" s="142">
        <v>254.88200000000001</v>
      </c>
      <c r="I525" s="143"/>
      <c r="J525" s="144">
        <f>ROUND(I525*H525,2)</f>
        <v>0</v>
      </c>
      <c r="K525" s="140" t="s">
        <v>381</v>
      </c>
      <c r="L525" s="32"/>
      <c r="M525" s="145" t="s">
        <v>1</v>
      </c>
      <c r="N525" s="146" t="s">
        <v>41</v>
      </c>
      <c r="P525" s="147">
        <f>O525*H525</f>
        <v>0</v>
      </c>
      <c r="Q525" s="147">
        <v>2.0000000000000001E-4</v>
      </c>
      <c r="R525" s="147">
        <f>Q525*H525</f>
        <v>5.0976400000000005E-2</v>
      </c>
      <c r="S525" s="147">
        <v>0</v>
      </c>
      <c r="T525" s="148">
        <f>S525*H525</f>
        <v>0</v>
      </c>
      <c r="AR525" s="149" t="s">
        <v>491</v>
      </c>
      <c r="AT525" s="149" t="s">
        <v>377</v>
      </c>
      <c r="AU525" s="149" t="s">
        <v>85</v>
      </c>
      <c r="AY525" s="17" t="s">
        <v>375</v>
      </c>
      <c r="BE525" s="150">
        <f>IF(N525="základní",J525,0)</f>
        <v>0</v>
      </c>
      <c r="BF525" s="150">
        <f>IF(N525="snížená",J525,0)</f>
        <v>0</v>
      </c>
      <c r="BG525" s="150">
        <f>IF(N525="zákl. přenesená",J525,0)</f>
        <v>0</v>
      </c>
      <c r="BH525" s="150">
        <f>IF(N525="sníž. přenesená",J525,0)</f>
        <v>0</v>
      </c>
      <c r="BI525" s="150">
        <f>IF(N525="nulová",J525,0)</f>
        <v>0</v>
      </c>
      <c r="BJ525" s="17" t="s">
        <v>83</v>
      </c>
      <c r="BK525" s="150">
        <f>ROUND(I525*H525,2)</f>
        <v>0</v>
      </c>
      <c r="BL525" s="17" t="s">
        <v>491</v>
      </c>
      <c r="BM525" s="149" t="s">
        <v>7059</v>
      </c>
    </row>
    <row r="526" spans="2:65" s="14" customFormat="1" ht="11.25" x14ac:dyDescent="0.2">
      <c r="B526" s="166"/>
      <c r="D526" s="152" t="s">
        <v>384</v>
      </c>
      <c r="E526" s="167" t="s">
        <v>1</v>
      </c>
      <c r="F526" s="168" t="s">
        <v>4614</v>
      </c>
      <c r="H526" s="167" t="s">
        <v>1</v>
      </c>
      <c r="I526" s="169"/>
      <c r="L526" s="166"/>
      <c r="M526" s="170"/>
      <c r="T526" s="171"/>
      <c r="AT526" s="167" t="s">
        <v>384</v>
      </c>
      <c r="AU526" s="167" t="s">
        <v>85</v>
      </c>
      <c r="AV526" s="14" t="s">
        <v>83</v>
      </c>
      <c r="AW526" s="14" t="s">
        <v>32</v>
      </c>
      <c r="AX526" s="14" t="s">
        <v>76</v>
      </c>
      <c r="AY526" s="167" t="s">
        <v>375</v>
      </c>
    </row>
    <row r="527" spans="2:65" s="14" customFormat="1" ht="11.25" x14ac:dyDescent="0.2">
      <c r="B527" s="166"/>
      <c r="D527" s="152" t="s">
        <v>384</v>
      </c>
      <c r="E527" s="167" t="s">
        <v>1</v>
      </c>
      <c r="F527" s="168" t="s">
        <v>4741</v>
      </c>
      <c r="H527" s="167" t="s">
        <v>1</v>
      </c>
      <c r="I527" s="169"/>
      <c r="L527" s="166"/>
      <c r="M527" s="170"/>
      <c r="T527" s="171"/>
      <c r="AT527" s="167" t="s">
        <v>384</v>
      </c>
      <c r="AU527" s="167" t="s">
        <v>85</v>
      </c>
      <c r="AV527" s="14" t="s">
        <v>83</v>
      </c>
      <c r="AW527" s="14" t="s">
        <v>32</v>
      </c>
      <c r="AX527" s="14" t="s">
        <v>76</v>
      </c>
      <c r="AY527" s="167" t="s">
        <v>375</v>
      </c>
    </row>
    <row r="528" spans="2:65" s="12" customFormat="1" ht="33.75" x14ac:dyDescent="0.2">
      <c r="B528" s="151"/>
      <c r="D528" s="152" t="s">
        <v>384</v>
      </c>
      <c r="E528" s="153" t="s">
        <v>1</v>
      </c>
      <c r="F528" s="154" t="s">
        <v>7060</v>
      </c>
      <c r="H528" s="155">
        <v>193.202</v>
      </c>
      <c r="I528" s="156"/>
      <c r="L528" s="151"/>
      <c r="M528" s="157"/>
      <c r="T528" s="158"/>
      <c r="AT528" s="153" t="s">
        <v>384</v>
      </c>
      <c r="AU528" s="153" t="s">
        <v>85</v>
      </c>
      <c r="AV528" s="12" t="s">
        <v>85</v>
      </c>
      <c r="AW528" s="12" t="s">
        <v>32</v>
      </c>
      <c r="AX528" s="12" t="s">
        <v>76</v>
      </c>
      <c r="AY528" s="153" t="s">
        <v>375</v>
      </c>
    </row>
    <row r="529" spans="2:65" s="14" customFormat="1" ht="11.25" x14ac:dyDescent="0.2">
      <c r="B529" s="166"/>
      <c r="D529" s="152" t="s">
        <v>384</v>
      </c>
      <c r="E529" s="167" t="s">
        <v>1</v>
      </c>
      <c r="F529" s="168" t="s">
        <v>2069</v>
      </c>
      <c r="H529" s="167" t="s">
        <v>1</v>
      </c>
      <c r="I529" s="169"/>
      <c r="L529" s="166"/>
      <c r="M529" s="170"/>
      <c r="T529" s="171"/>
      <c r="AT529" s="167" t="s">
        <v>384</v>
      </c>
      <c r="AU529" s="167" t="s">
        <v>85</v>
      </c>
      <c r="AV529" s="14" t="s">
        <v>83</v>
      </c>
      <c r="AW529" s="14" t="s">
        <v>32</v>
      </c>
      <c r="AX529" s="14" t="s">
        <v>76</v>
      </c>
      <c r="AY529" s="167" t="s">
        <v>375</v>
      </c>
    </row>
    <row r="530" spans="2:65" s="12" customFormat="1" ht="11.25" x14ac:dyDescent="0.2">
      <c r="B530" s="151"/>
      <c r="D530" s="152" t="s">
        <v>384</v>
      </c>
      <c r="E530" s="153" t="s">
        <v>1</v>
      </c>
      <c r="F530" s="154" t="s">
        <v>7061</v>
      </c>
      <c r="H530" s="155">
        <v>61.68</v>
      </c>
      <c r="I530" s="156"/>
      <c r="L530" s="151"/>
      <c r="M530" s="157"/>
      <c r="T530" s="158"/>
      <c r="AT530" s="153" t="s">
        <v>384</v>
      </c>
      <c r="AU530" s="153" t="s">
        <v>85</v>
      </c>
      <c r="AV530" s="12" t="s">
        <v>85</v>
      </c>
      <c r="AW530" s="12" t="s">
        <v>32</v>
      </c>
      <c r="AX530" s="12" t="s">
        <v>76</v>
      </c>
      <c r="AY530" s="153" t="s">
        <v>375</v>
      </c>
    </row>
    <row r="531" spans="2:65" s="13" customFormat="1" ht="11.25" x14ac:dyDescent="0.2">
      <c r="B531" s="159"/>
      <c r="D531" s="152" t="s">
        <v>384</v>
      </c>
      <c r="E531" s="160" t="s">
        <v>228</v>
      </c>
      <c r="F531" s="161" t="s">
        <v>387</v>
      </c>
      <c r="H531" s="162">
        <v>254.88200000000001</v>
      </c>
      <c r="I531" s="163"/>
      <c r="L531" s="159"/>
      <c r="M531" s="164"/>
      <c r="T531" s="165"/>
      <c r="AT531" s="160" t="s">
        <v>384</v>
      </c>
      <c r="AU531" s="160" t="s">
        <v>85</v>
      </c>
      <c r="AV531" s="13" t="s">
        <v>382</v>
      </c>
      <c r="AW531" s="13" t="s">
        <v>32</v>
      </c>
      <c r="AX531" s="13" t="s">
        <v>83</v>
      </c>
      <c r="AY531" s="160" t="s">
        <v>375</v>
      </c>
    </row>
    <row r="532" spans="2:65" s="1" customFormat="1" ht="24.2" customHeight="1" x14ac:dyDescent="0.2">
      <c r="B532" s="32"/>
      <c r="C532" s="138" t="s">
        <v>1131</v>
      </c>
      <c r="D532" s="138" t="s">
        <v>377</v>
      </c>
      <c r="E532" s="139" t="s">
        <v>2084</v>
      </c>
      <c r="F532" s="140" t="s">
        <v>2085</v>
      </c>
      <c r="G532" s="141" t="s">
        <v>380</v>
      </c>
      <c r="H532" s="142">
        <v>254.88200000000001</v>
      </c>
      <c r="I532" s="143"/>
      <c r="J532" s="144">
        <f>ROUND(I532*H532,2)</f>
        <v>0</v>
      </c>
      <c r="K532" s="140" t="s">
        <v>381</v>
      </c>
      <c r="L532" s="32"/>
      <c r="M532" s="145" t="s">
        <v>1</v>
      </c>
      <c r="N532" s="146" t="s">
        <v>41</v>
      </c>
      <c r="P532" s="147">
        <f>O532*H532</f>
        <v>0</v>
      </c>
      <c r="Q532" s="147">
        <v>2.9E-4</v>
      </c>
      <c r="R532" s="147">
        <f>Q532*H532</f>
        <v>7.391578E-2</v>
      </c>
      <c r="S532" s="147">
        <v>0</v>
      </c>
      <c r="T532" s="148">
        <f>S532*H532</f>
        <v>0</v>
      </c>
      <c r="AR532" s="149" t="s">
        <v>491</v>
      </c>
      <c r="AT532" s="149" t="s">
        <v>377</v>
      </c>
      <c r="AU532" s="149" t="s">
        <v>85</v>
      </c>
      <c r="AY532" s="17" t="s">
        <v>375</v>
      </c>
      <c r="BE532" s="150">
        <f>IF(N532="základní",J532,0)</f>
        <v>0</v>
      </c>
      <c r="BF532" s="150">
        <f>IF(N532="snížená",J532,0)</f>
        <v>0</v>
      </c>
      <c r="BG532" s="150">
        <f>IF(N532="zákl. přenesená",J532,0)</f>
        <v>0</v>
      </c>
      <c r="BH532" s="150">
        <f>IF(N532="sníž. přenesená",J532,0)</f>
        <v>0</v>
      </c>
      <c r="BI532" s="150">
        <f>IF(N532="nulová",J532,0)</f>
        <v>0</v>
      </c>
      <c r="BJ532" s="17" t="s">
        <v>83</v>
      </c>
      <c r="BK532" s="150">
        <f>ROUND(I532*H532,2)</f>
        <v>0</v>
      </c>
      <c r="BL532" s="17" t="s">
        <v>491</v>
      </c>
      <c r="BM532" s="149" t="s">
        <v>7062</v>
      </c>
    </row>
    <row r="533" spans="2:65" s="12" customFormat="1" ht="11.25" x14ac:dyDescent="0.2">
      <c r="B533" s="151"/>
      <c r="D533" s="152" t="s">
        <v>384</v>
      </c>
      <c r="E533" s="153" t="s">
        <v>1</v>
      </c>
      <c r="F533" s="154" t="s">
        <v>228</v>
      </c>
      <c r="H533" s="155">
        <v>254.88200000000001</v>
      </c>
      <c r="I533" s="156"/>
      <c r="L533" s="151"/>
      <c r="M533" s="157"/>
      <c r="T533" s="158"/>
      <c r="AT533" s="153" t="s">
        <v>384</v>
      </c>
      <c r="AU533" s="153" t="s">
        <v>85</v>
      </c>
      <c r="AV533" s="12" t="s">
        <v>85</v>
      </c>
      <c r="AW533" s="12" t="s">
        <v>32</v>
      </c>
      <c r="AX533" s="12" t="s">
        <v>83</v>
      </c>
      <c r="AY533" s="153" t="s">
        <v>375</v>
      </c>
    </row>
    <row r="534" spans="2:65" s="11" customFormat="1" ht="25.9" customHeight="1" x14ac:dyDescent="0.2">
      <c r="B534" s="126"/>
      <c r="D534" s="127" t="s">
        <v>75</v>
      </c>
      <c r="E534" s="128" t="s">
        <v>657</v>
      </c>
      <c r="F534" s="128" t="s">
        <v>2095</v>
      </c>
      <c r="I534" s="129"/>
      <c r="J534" s="130">
        <f>BK534</f>
        <v>0</v>
      </c>
      <c r="L534" s="126"/>
      <c r="M534" s="131"/>
      <c r="P534" s="132">
        <f>P535+P557+P564</f>
        <v>0</v>
      </c>
      <c r="R534" s="132">
        <f>R535+R557+R564</f>
        <v>0</v>
      </c>
      <c r="T534" s="133">
        <f>T535+T557+T564</f>
        <v>0</v>
      </c>
      <c r="AR534" s="127" t="s">
        <v>93</v>
      </c>
      <c r="AT534" s="134" t="s">
        <v>75</v>
      </c>
      <c r="AU534" s="134" t="s">
        <v>76</v>
      </c>
      <c r="AY534" s="127" t="s">
        <v>375</v>
      </c>
      <c r="BK534" s="135">
        <f>BK535+BK557+BK564</f>
        <v>0</v>
      </c>
    </row>
    <row r="535" spans="2:65" s="11" customFormat="1" ht="22.9" customHeight="1" x14ac:dyDescent="0.2">
      <c r="B535" s="126"/>
      <c r="D535" s="127" t="s">
        <v>75</v>
      </c>
      <c r="E535" s="136" t="s">
        <v>7063</v>
      </c>
      <c r="F535" s="136" t="s">
        <v>7064</v>
      </c>
      <c r="I535" s="129"/>
      <c r="J535" s="137">
        <f>BK535</f>
        <v>0</v>
      </c>
      <c r="L535" s="126"/>
      <c r="M535" s="131"/>
      <c r="P535" s="132">
        <f>P536+P549+P553</f>
        <v>0</v>
      </c>
      <c r="R535" s="132">
        <f>R536+R549+R553</f>
        <v>0</v>
      </c>
      <c r="T535" s="133">
        <f>T536+T549+T553</f>
        <v>0</v>
      </c>
      <c r="AR535" s="127" t="s">
        <v>93</v>
      </c>
      <c r="AT535" s="134" t="s">
        <v>75</v>
      </c>
      <c r="AU535" s="134" t="s">
        <v>83</v>
      </c>
      <c r="AY535" s="127" t="s">
        <v>375</v>
      </c>
      <c r="BK535" s="135">
        <f>BK536+BK549+BK553</f>
        <v>0</v>
      </c>
    </row>
    <row r="536" spans="2:65" s="11" customFormat="1" ht="20.85" customHeight="1" x14ac:dyDescent="0.2">
      <c r="B536" s="126"/>
      <c r="D536" s="127" t="s">
        <v>75</v>
      </c>
      <c r="E536" s="136" t="s">
        <v>2835</v>
      </c>
      <c r="F536" s="136" t="s">
        <v>2836</v>
      </c>
      <c r="I536" s="129"/>
      <c r="J536" s="137">
        <f>BK536</f>
        <v>0</v>
      </c>
      <c r="L536" s="126"/>
      <c r="M536" s="131"/>
      <c r="P536" s="132">
        <f>SUM(P537:P548)</f>
        <v>0</v>
      </c>
      <c r="R536" s="132">
        <f>SUM(R537:R548)</f>
        <v>0</v>
      </c>
      <c r="T536" s="133">
        <f>SUM(T537:T548)</f>
        <v>0</v>
      </c>
      <c r="AR536" s="127" t="s">
        <v>83</v>
      </c>
      <c r="AT536" s="134" t="s">
        <v>75</v>
      </c>
      <c r="AU536" s="134" t="s">
        <v>85</v>
      </c>
      <c r="AY536" s="127" t="s">
        <v>375</v>
      </c>
      <c r="BK536" s="135">
        <f>SUM(BK537:BK548)</f>
        <v>0</v>
      </c>
    </row>
    <row r="537" spans="2:65" s="1" customFormat="1" ht="21.75" customHeight="1" x14ac:dyDescent="0.2">
      <c r="B537" s="32"/>
      <c r="C537" s="138" t="s">
        <v>1135</v>
      </c>
      <c r="D537" s="138" t="s">
        <v>377</v>
      </c>
      <c r="E537" s="139" t="s">
        <v>3101</v>
      </c>
      <c r="F537" s="140" t="s">
        <v>3102</v>
      </c>
      <c r="G537" s="141" t="s">
        <v>631</v>
      </c>
      <c r="H537" s="142">
        <v>2</v>
      </c>
      <c r="I537" s="143"/>
      <c r="J537" s="144">
        <f>ROUND(I537*H537,2)</f>
        <v>0</v>
      </c>
      <c r="K537" s="140" t="s">
        <v>381</v>
      </c>
      <c r="L537" s="32"/>
      <c r="M537" s="145" t="s">
        <v>1</v>
      </c>
      <c r="N537" s="146" t="s">
        <v>41</v>
      </c>
      <c r="P537" s="147">
        <f>O537*H537</f>
        <v>0</v>
      </c>
      <c r="Q537" s="147">
        <v>0</v>
      </c>
      <c r="R537" s="147">
        <f>Q537*H537</f>
        <v>0</v>
      </c>
      <c r="S537" s="147">
        <v>0</v>
      </c>
      <c r="T537" s="148">
        <f>S537*H537</f>
        <v>0</v>
      </c>
      <c r="AR537" s="149" t="s">
        <v>382</v>
      </c>
      <c r="AT537" s="149" t="s">
        <v>377</v>
      </c>
      <c r="AU537" s="149" t="s">
        <v>93</v>
      </c>
      <c r="AY537" s="17" t="s">
        <v>375</v>
      </c>
      <c r="BE537" s="150">
        <f>IF(N537="základní",J537,0)</f>
        <v>0</v>
      </c>
      <c r="BF537" s="150">
        <f>IF(N537="snížená",J537,0)</f>
        <v>0</v>
      </c>
      <c r="BG537" s="150">
        <f>IF(N537="zákl. přenesená",J537,0)</f>
        <v>0</v>
      </c>
      <c r="BH537" s="150">
        <f>IF(N537="sníž. přenesená",J537,0)</f>
        <v>0</v>
      </c>
      <c r="BI537" s="150">
        <f>IF(N537="nulová",J537,0)</f>
        <v>0</v>
      </c>
      <c r="BJ537" s="17" t="s">
        <v>83</v>
      </c>
      <c r="BK537" s="150">
        <f>ROUND(I537*H537,2)</f>
        <v>0</v>
      </c>
      <c r="BL537" s="17" t="s">
        <v>382</v>
      </c>
      <c r="BM537" s="149" t="s">
        <v>7065</v>
      </c>
    </row>
    <row r="538" spans="2:65" s="12" customFormat="1" ht="11.25" x14ac:dyDescent="0.2">
      <c r="B538" s="151"/>
      <c r="D538" s="152" t="s">
        <v>384</v>
      </c>
      <c r="E538" s="153" t="s">
        <v>1</v>
      </c>
      <c r="F538" s="154" t="s">
        <v>7066</v>
      </c>
      <c r="H538" s="155">
        <v>2</v>
      </c>
      <c r="I538" s="156"/>
      <c r="L538" s="151"/>
      <c r="M538" s="157"/>
      <c r="T538" s="158"/>
      <c r="AT538" s="153" t="s">
        <v>384</v>
      </c>
      <c r="AU538" s="153" t="s">
        <v>93</v>
      </c>
      <c r="AV538" s="12" t="s">
        <v>85</v>
      </c>
      <c r="AW538" s="12" t="s">
        <v>32</v>
      </c>
      <c r="AX538" s="12" t="s">
        <v>76</v>
      </c>
      <c r="AY538" s="153" t="s">
        <v>375</v>
      </c>
    </row>
    <row r="539" spans="2:65" s="13" customFormat="1" ht="11.25" x14ac:dyDescent="0.2">
      <c r="B539" s="159"/>
      <c r="D539" s="152" t="s">
        <v>384</v>
      </c>
      <c r="E539" s="160" t="s">
        <v>1</v>
      </c>
      <c r="F539" s="161" t="s">
        <v>387</v>
      </c>
      <c r="H539" s="162">
        <v>2</v>
      </c>
      <c r="I539" s="163"/>
      <c r="L539" s="159"/>
      <c r="M539" s="164"/>
      <c r="T539" s="165"/>
      <c r="AT539" s="160" t="s">
        <v>384</v>
      </c>
      <c r="AU539" s="160" t="s">
        <v>93</v>
      </c>
      <c r="AV539" s="13" t="s">
        <v>382</v>
      </c>
      <c r="AW539" s="13" t="s">
        <v>32</v>
      </c>
      <c r="AX539" s="13" t="s">
        <v>83</v>
      </c>
      <c r="AY539" s="160" t="s">
        <v>375</v>
      </c>
    </row>
    <row r="540" spans="2:65" s="14" customFormat="1" ht="11.25" x14ac:dyDescent="0.2">
      <c r="B540" s="166"/>
      <c r="D540" s="152" t="s">
        <v>384</v>
      </c>
      <c r="E540" s="167" t="s">
        <v>1</v>
      </c>
      <c r="F540" s="168" t="s">
        <v>2840</v>
      </c>
      <c r="H540" s="167" t="s">
        <v>1</v>
      </c>
      <c r="I540" s="169"/>
      <c r="L540" s="166"/>
      <c r="M540" s="170"/>
      <c r="T540" s="171"/>
      <c r="AT540" s="167" t="s">
        <v>384</v>
      </c>
      <c r="AU540" s="167" t="s">
        <v>93</v>
      </c>
      <c r="AV540" s="14" t="s">
        <v>83</v>
      </c>
      <c r="AW540" s="14" t="s">
        <v>32</v>
      </c>
      <c r="AX540" s="14" t="s">
        <v>76</v>
      </c>
      <c r="AY540" s="167" t="s">
        <v>375</v>
      </c>
    </row>
    <row r="541" spans="2:65" s="1" customFormat="1" ht="24.2" customHeight="1" x14ac:dyDescent="0.2">
      <c r="B541" s="32"/>
      <c r="C541" s="138" t="s">
        <v>1141</v>
      </c>
      <c r="D541" s="138" t="s">
        <v>377</v>
      </c>
      <c r="E541" s="139" t="s">
        <v>2856</v>
      </c>
      <c r="F541" s="140" t="s">
        <v>2845</v>
      </c>
      <c r="G541" s="141" t="s">
        <v>631</v>
      </c>
      <c r="H541" s="142">
        <v>6</v>
      </c>
      <c r="I541" s="143"/>
      <c r="J541" s="144">
        <f>ROUND(I541*H541,2)</f>
        <v>0</v>
      </c>
      <c r="K541" s="140" t="s">
        <v>381</v>
      </c>
      <c r="L541" s="32"/>
      <c r="M541" s="145" t="s">
        <v>1</v>
      </c>
      <c r="N541" s="146" t="s">
        <v>41</v>
      </c>
      <c r="P541" s="147">
        <f>O541*H541</f>
        <v>0</v>
      </c>
      <c r="Q541" s="147">
        <v>0</v>
      </c>
      <c r="R541" s="147">
        <f>Q541*H541</f>
        <v>0</v>
      </c>
      <c r="S541" s="147">
        <v>0</v>
      </c>
      <c r="T541" s="148">
        <f>S541*H541</f>
        <v>0</v>
      </c>
      <c r="AR541" s="149" t="s">
        <v>382</v>
      </c>
      <c r="AT541" s="149" t="s">
        <v>377</v>
      </c>
      <c r="AU541" s="149" t="s">
        <v>93</v>
      </c>
      <c r="AY541" s="17" t="s">
        <v>375</v>
      </c>
      <c r="BE541" s="150">
        <f>IF(N541="základní",J541,0)</f>
        <v>0</v>
      </c>
      <c r="BF541" s="150">
        <f>IF(N541="snížená",J541,0)</f>
        <v>0</v>
      </c>
      <c r="BG541" s="150">
        <f>IF(N541="zákl. přenesená",J541,0)</f>
        <v>0</v>
      </c>
      <c r="BH541" s="150">
        <f>IF(N541="sníž. přenesená",J541,0)</f>
        <v>0</v>
      </c>
      <c r="BI541" s="150">
        <f>IF(N541="nulová",J541,0)</f>
        <v>0</v>
      </c>
      <c r="BJ541" s="17" t="s">
        <v>83</v>
      </c>
      <c r="BK541" s="150">
        <f>ROUND(I541*H541,2)</f>
        <v>0</v>
      </c>
      <c r="BL541" s="17" t="s">
        <v>382</v>
      </c>
      <c r="BM541" s="149" t="s">
        <v>7067</v>
      </c>
    </row>
    <row r="542" spans="2:65" s="12" customFormat="1" ht="11.25" x14ac:dyDescent="0.2">
      <c r="B542" s="151"/>
      <c r="D542" s="152" t="s">
        <v>384</v>
      </c>
      <c r="E542" s="153" t="s">
        <v>1</v>
      </c>
      <c r="F542" s="154" t="s">
        <v>7068</v>
      </c>
      <c r="H542" s="155">
        <v>6</v>
      </c>
      <c r="I542" s="156"/>
      <c r="L542" s="151"/>
      <c r="M542" s="157"/>
      <c r="T542" s="158"/>
      <c r="AT542" s="153" t="s">
        <v>384</v>
      </c>
      <c r="AU542" s="153" t="s">
        <v>93</v>
      </c>
      <c r="AV542" s="12" t="s">
        <v>85</v>
      </c>
      <c r="AW542" s="12" t="s">
        <v>32</v>
      </c>
      <c r="AX542" s="12" t="s">
        <v>76</v>
      </c>
      <c r="AY542" s="153" t="s">
        <v>375</v>
      </c>
    </row>
    <row r="543" spans="2:65" s="13" customFormat="1" ht="11.25" x14ac:dyDescent="0.2">
      <c r="B543" s="159"/>
      <c r="D543" s="152" t="s">
        <v>384</v>
      </c>
      <c r="E543" s="160" t="s">
        <v>1</v>
      </c>
      <c r="F543" s="161" t="s">
        <v>387</v>
      </c>
      <c r="H543" s="162">
        <v>6</v>
      </c>
      <c r="I543" s="163"/>
      <c r="L543" s="159"/>
      <c r="M543" s="164"/>
      <c r="T543" s="165"/>
      <c r="AT543" s="160" t="s">
        <v>384</v>
      </c>
      <c r="AU543" s="160" t="s">
        <v>93</v>
      </c>
      <c r="AV543" s="13" t="s">
        <v>382</v>
      </c>
      <c r="AW543" s="13" t="s">
        <v>32</v>
      </c>
      <c r="AX543" s="13" t="s">
        <v>83</v>
      </c>
      <c r="AY543" s="160" t="s">
        <v>375</v>
      </c>
    </row>
    <row r="544" spans="2:65" s="14" customFormat="1" ht="11.25" x14ac:dyDescent="0.2">
      <c r="B544" s="166"/>
      <c r="D544" s="152" t="s">
        <v>384</v>
      </c>
      <c r="E544" s="167" t="s">
        <v>1</v>
      </c>
      <c r="F544" s="168" t="s">
        <v>2840</v>
      </c>
      <c r="H544" s="167" t="s">
        <v>1</v>
      </c>
      <c r="I544" s="169"/>
      <c r="L544" s="166"/>
      <c r="M544" s="170"/>
      <c r="T544" s="171"/>
      <c r="AT544" s="167" t="s">
        <v>384</v>
      </c>
      <c r="AU544" s="167" t="s">
        <v>93</v>
      </c>
      <c r="AV544" s="14" t="s">
        <v>83</v>
      </c>
      <c r="AW544" s="14" t="s">
        <v>32</v>
      </c>
      <c r="AX544" s="14" t="s">
        <v>76</v>
      </c>
      <c r="AY544" s="167" t="s">
        <v>375</v>
      </c>
    </row>
    <row r="545" spans="2:65" s="1" customFormat="1" ht="21.75" customHeight="1" x14ac:dyDescent="0.2">
      <c r="B545" s="32"/>
      <c r="C545" s="138" t="s">
        <v>1145</v>
      </c>
      <c r="D545" s="138" t="s">
        <v>377</v>
      </c>
      <c r="E545" s="139" t="s">
        <v>3092</v>
      </c>
      <c r="F545" s="140" t="s">
        <v>3093</v>
      </c>
      <c r="G545" s="141" t="s">
        <v>631</v>
      </c>
      <c r="H545" s="142">
        <v>14</v>
      </c>
      <c r="I545" s="143"/>
      <c r="J545" s="144">
        <f>ROUND(I545*H545,2)</f>
        <v>0</v>
      </c>
      <c r="K545" s="140" t="s">
        <v>381</v>
      </c>
      <c r="L545" s="32"/>
      <c r="M545" s="145" t="s">
        <v>1</v>
      </c>
      <c r="N545" s="146" t="s">
        <v>41</v>
      </c>
      <c r="P545" s="147">
        <f>O545*H545</f>
        <v>0</v>
      </c>
      <c r="Q545" s="147">
        <v>0</v>
      </c>
      <c r="R545" s="147">
        <f>Q545*H545</f>
        <v>0</v>
      </c>
      <c r="S545" s="147">
        <v>0</v>
      </c>
      <c r="T545" s="148">
        <f>S545*H545</f>
        <v>0</v>
      </c>
      <c r="AR545" s="149" t="s">
        <v>382</v>
      </c>
      <c r="AT545" s="149" t="s">
        <v>377</v>
      </c>
      <c r="AU545" s="149" t="s">
        <v>93</v>
      </c>
      <c r="AY545" s="17" t="s">
        <v>375</v>
      </c>
      <c r="BE545" s="150">
        <f>IF(N545="základní",J545,0)</f>
        <v>0</v>
      </c>
      <c r="BF545" s="150">
        <f>IF(N545="snížená",J545,0)</f>
        <v>0</v>
      </c>
      <c r="BG545" s="150">
        <f>IF(N545="zákl. přenesená",J545,0)</f>
        <v>0</v>
      </c>
      <c r="BH545" s="150">
        <f>IF(N545="sníž. přenesená",J545,0)</f>
        <v>0</v>
      </c>
      <c r="BI545" s="150">
        <f>IF(N545="nulová",J545,0)</f>
        <v>0</v>
      </c>
      <c r="BJ545" s="17" t="s">
        <v>83</v>
      </c>
      <c r="BK545" s="150">
        <f>ROUND(I545*H545,2)</f>
        <v>0</v>
      </c>
      <c r="BL545" s="17" t="s">
        <v>382</v>
      </c>
      <c r="BM545" s="149" t="s">
        <v>7069</v>
      </c>
    </row>
    <row r="546" spans="2:65" s="12" customFormat="1" ht="11.25" x14ac:dyDescent="0.2">
      <c r="B546" s="151"/>
      <c r="D546" s="152" t="s">
        <v>384</v>
      </c>
      <c r="E546" s="153" t="s">
        <v>1</v>
      </c>
      <c r="F546" s="154" t="s">
        <v>7070</v>
      </c>
      <c r="H546" s="155">
        <v>14</v>
      </c>
      <c r="I546" s="156"/>
      <c r="L546" s="151"/>
      <c r="M546" s="157"/>
      <c r="T546" s="158"/>
      <c r="AT546" s="153" t="s">
        <v>384</v>
      </c>
      <c r="AU546" s="153" t="s">
        <v>93</v>
      </c>
      <c r="AV546" s="12" t="s">
        <v>85</v>
      </c>
      <c r="AW546" s="12" t="s">
        <v>32</v>
      </c>
      <c r="AX546" s="12" t="s">
        <v>76</v>
      </c>
      <c r="AY546" s="153" t="s">
        <v>375</v>
      </c>
    </row>
    <row r="547" spans="2:65" s="13" customFormat="1" ht="11.25" x14ac:dyDescent="0.2">
      <c r="B547" s="159"/>
      <c r="D547" s="152" t="s">
        <v>384</v>
      </c>
      <c r="E547" s="160" t="s">
        <v>1</v>
      </c>
      <c r="F547" s="161" t="s">
        <v>387</v>
      </c>
      <c r="H547" s="162">
        <v>14</v>
      </c>
      <c r="I547" s="163"/>
      <c r="L547" s="159"/>
      <c r="M547" s="164"/>
      <c r="T547" s="165"/>
      <c r="AT547" s="160" t="s">
        <v>384</v>
      </c>
      <c r="AU547" s="160" t="s">
        <v>93</v>
      </c>
      <c r="AV547" s="13" t="s">
        <v>382</v>
      </c>
      <c r="AW547" s="13" t="s">
        <v>32</v>
      </c>
      <c r="AX547" s="13" t="s">
        <v>83</v>
      </c>
      <c r="AY547" s="160" t="s">
        <v>375</v>
      </c>
    </row>
    <row r="548" spans="2:65" s="14" customFormat="1" ht="11.25" x14ac:dyDescent="0.2">
      <c r="B548" s="166"/>
      <c r="D548" s="152" t="s">
        <v>384</v>
      </c>
      <c r="E548" s="167" t="s">
        <v>1</v>
      </c>
      <c r="F548" s="168" t="s">
        <v>2840</v>
      </c>
      <c r="H548" s="167" t="s">
        <v>1</v>
      </c>
      <c r="I548" s="169"/>
      <c r="L548" s="166"/>
      <c r="M548" s="170"/>
      <c r="T548" s="171"/>
      <c r="AT548" s="167" t="s">
        <v>384</v>
      </c>
      <c r="AU548" s="167" t="s">
        <v>93</v>
      </c>
      <c r="AV548" s="14" t="s">
        <v>83</v>
      </c>
      <c r="AW548" s="14" t="s">
        <v>32</v>
      </c>
      <c r="AX548" s="14" t="s">
        <v>76</v>
      </c>
      <c r="AY548" s="167" t="s">
        <v>375</v>
      </c>
    </row>
    <row r="549" spans="2:65" s="11" customFormat="1" ht="20.85" customHeight="1" x14ac:dyDescent="0.2">
      <c r="B549" s="126"/>
      <c r="D549" s="127" t="s">
        <v>75</v>
      </c>
      <c r="E549" s="136" t="s">
        <v>3787</v>
      </c>
      <c r="F549" s="136" t="s">
        <v>3788</v>
      </c>
      <c r="I549" s="129"/>
      <c r="J549" s="137">
        <f>BK549</f>
        <v>0</v>
      </c>
      <c r="L549" s="126"/>
      <c r="M549" s="131"/>
      <c r="P549" s="132">
        <f>SUM(P550:P552)</f>
        <v>0</v>
      </c>
      <c r="R549" s="132">
        <f>SUM(R550:R552)</f>
        <v>0</v>
      </c>
      <c r="T549" s="133">
        <f>SUM(T550:T552)</f>
        <v>0</v>
      </c>
      <c r="AR549" s="127" t="s">
        <v>83</v>
      </c>
      <c r="AT549" s="134" t="s">
        <v>75</v>
      </c>
      <c r="AU549" s="134" t="s">
        <v>85</v>
      </c>
      <c r="AY549" s="127" t="s">
        <v>375</v>
      </c>
      <c r="BK549" s="135">
        <f>SUM(BK550:BK552)</f>
        <v>0</v>
      </c>
    </row>
    <row r="550" spans="2:65" s="1" customFormat="1" ht="24.2" customHeight="1" x14ac:dyDescent="0.2">
      <c r="B550" s="32"/>
      <c r="C550" s="138" t="s">
        <v>1151</v>
      </c>
      <c r="D550" s="138" t="s">
        <v>377</v>
      </c>
      <c r="E550" s="139" t="s">
        <v>6416</v>
      </c>
      <c r="F550" s="140" t="s">
        <v>6417</v>
      </c>
      <c r="G550" s="141" t="s">
        <v>1825</v>
      </c>
      <c r="H550" s="142">
        <v>1</v>
      </c>
      <c r="I550" s="143"/>
      <c r="J550" s="144">
        <f>ROUND(I550*H550,2)</f>
        <v>0</v>
      </c>
      <c r="K550" s="140" t="s">
        <v>381</v>
      </c>
      <c r="L550" s="32"/>
      <c r="M550" s="145" t="s">
        <v>1</v>
      </c>
      <c r="N550" s="146" t="s">
        <v>41</v>
      </c>
      <c r="P550" s="147">
        <f>O550*H550</f>
        <v>0</v>
      </c>
      <c r="Q550" s="147">
        <v>0</v>
      </c>
      <c r="R550" s="147">
        <f>Q550*H550</f>
        <v>0</v>
      </c>
      <c r="S550" s="147">
        <v>0</v>
      </c>
      <c r="T550" s="148">
        <f>S550*H550</f>
        <v>0</v>
      </c>
      <c r="AR550" s="149" t="s">
        <v>382</v>
      </c>
      <c r="AT550" s="149" t="s">
        <v>377</v>
      </c>
      <c r="AU550" s="149" t="s">
        <v>93</v>
      </c>
      <c r="AY550" s="17" t="s">
        <v>375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83</v>
      </c>
      <c r="BK550" s="150">
        <f>ROUND(I550*H550,2)</f>
        <v>0</v>
      </c>
      <c r="BL550" s="17" t="s">
        <v>382</v>
      </c>
      <c r="BM550" s="149" t="s">
        <v>7071</v>
      </c>
    </row>
    <row r="551" spans="2:65" s="12" customFormat="1" ht="11.25" x14ac:dyDescent="0.2">
      <c r="B551" s="151"/>
      <c r="D551" s="152" t="s">
        <v>384</v>
      </c>
      <c r="E551" s="153" t="s">
        <v>1</v>
      </c>
      <c r="F551" s="154" t="s">
        <v>83</v>
      </c>
      <c r="H551" s="155">
        <v>1</v>
      </c>
      <c r="I551" s="156"/>
      <c r="L551" s="151"/>
      <c r="M551" s="157"/>
      <c r="T551" s="158"/>
      <c r="AT551" s="153" t="s">
        <v>384</v>
      </c>
      <c r="AU551" s="153" t="s">
        <v>93</v>
      </c>
      <c r="AV551" s="12" t="s">
        <v>85</v>
      </c>
      <c r="AW551" s="12" t="s">
        <v>32</v>
      </c>
      <c r="AX551" s="12" t="s">
        <v>83</v>
      </c>
      <c r="AY551" s="153" t="s">
        <v>375</v>
      </c>
    </row>
    <row r="552" spans="2:65" s="14" customFormat="1" ht="11.25" x14ac:dyDescent="0.2">
      <c r="B552" s="166"/>
      <c r="D552" s="152" t="s">
        <v>384</v>
      </c>
      <c r="E552" s="167" t="s">
        <v>1</v>
      </c>
      <c r="F552" s="168" t="s">
        <v>6420</v>
      </c>
      <c r="H552" s="167" t="s">
        <v>1</v>
      </c>
      <c r="I552" s="169"/>
      <c r="L552" s="166"/>
      <c r="M552" s="170"/>
      <c r="T552" s="171"/>
      <c r="AT552" s="167" t="s">
        <v>384</v>
      </c>
      <c r="AU552" s="167" t="s">
        <v>93</v>
      </c>
      <c r="AV552" s="14" t="s">
        <v>83</v>
      </c>
      <c r="AW552" s="14" t="s">
        <v>32</v>
      </c>
      <c r="AX552" s="14" t="s">
        <v>76</v>
      </c>
      <c r="AY552" s="167" t="s">
        <v>375</v>
      </c>
    </row>
    <row r="553" spans="2:65" s="11" customFormat="1" ht="20.85" customHeight="1" x14ac:dyDescent="0.2">
      <c r="B553" s="126"/>
      <c r="D553" s="127" t="s">
        <v>75</v>
      </c>
      <c r="E553" s="136" t="s">
        <v>6191</v>
      </c>
      <c r="F553" s="136" t="s">
        <v>3297</v>
      </c>
      <c r="I553" s="129"/>
      <c r="J553" s="137">
        <f>BK553</f>
        <v>0</v>
      </c>
      <c r="L553" s="126"/>
      <c r="M553" s="131"/>
      <c r="P553" s="132">
        <f>SUM(P554:P556)</f>
        <v>0</v>
      </c>
      <c r="R553" s="132">
        <f>SUM(R554:R556)</f>
        <v>0</v>
      </c>
      <c r="T553" s="133">
        <f>SUM(T554:T556)</f>
        <v>0</v>
      </c>
      <c r="AR553" s="127" t="s">
        <v>83</v>
      </c>
      <c r="AT553" s="134" t="s">
        <v>75</v>
      </c>
      <c r="AU553" s="134" t="s">
        <v>85</v>
      </c>
      <c r="AY553" s="127" t="s">
        <v>375</v>
      </c>
      <c r="BK553" s="135">
        <f>SUM(BK554:BK556)</f>
        <v>0</v>
      </c>
    </row>
    <row r="554" spans="2:65" s="1" customFormat="1" ht="24.2" customHeight="1" x14ac:dyDescent="0.2">
      <c r="B554" s="32"/>
      <c r="C554" s="179" t="s">
        <v>1155</v>
      </c>
      <c r="D554" s="179" t="s">
        <v>657</v>
      </c>
      <c r="E554" s="180" t="s">
        <v>3741</v>
      </c>
      <c r="F554" s="181" t="s">
        <v>3742</v>
      </c>
      <c r="G554" s="182" t="s">
        <v>631</v>
      </c>
      <c r="H554" s="183">
        <v>14</v>
      </c>
      <c r="I554" s="184"/>
      <c r="J554" s="185">
        <f>ROUND(I554*H554,2)</f>
        <v>0</v>
      </c>
      <c r="K554" s="181" t="s">
        <v>381</v>
      </c>
      <c r="L554" s="186"/>
      <c r="M554" s="187" t="s">
        <v>1</v>
      </c>
      <c r="N554" s="188" t="s">
        <v>41</v>
      </c>
      <c r="P554" s="147">
        <f>O554*H554</f>
        <v>0</v>
      </c>
      <c r="Q554" s="147">
        <v>0</v>
      </c>
      <c r="R554" s="147">
        <f>Q554*H554</f>
        <v>0</v>
      </c>
      <c r="S554" s="147">
        <v>0</v>
      </c>
      <c r="T554" s="148">
        <f>S554*H554</f>
        <v>0</v>
      </c>
      <c r="AR554" s="149" t="s">
        <v>424</v>
      </c>
      <c r="AT554" s="149" t="s">
        <v>657</v>
      </c>
      <c r="AU554" s="149" t="s">
        <v>93</v>
      </c>
      <c r="AY554" s="17" t="s">
        <v>375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83</v>
      </c>
      <c r="BK554" s="150">
        <f>ROUND(I554*H554,2)</f>
        <v>0</v>
      </c>
      <c r="BL554" s="17" t="s">
        <v>382</v>
      </c>
      <c r="BM554" s="149" t="s">
        <v>7072</v>
      </c>
    </row>
    <row r="555" spans="2:65" s="1" customFormat="1" ht="16.5" customHeight="1" x14ac:dyDescent="0.2">
      <c r="B555" s="32"/>
      <c r="C555" s="179" t="s">
        <v>1160</v>
      </c>
      <c r="D555" s="179" t="s">
        <v>657</v>
      </c>
      <c r="E555" s="180" t="s">
        <v>3745</v>
      </c>
      <c r="F555" s="181" t="s">
        <v>3746</v>
      </c>
      <c r="G555" s="182" t="s">
        <v>631</v>
      </c>
      <c r="H555" s="183">
        <v>2</v>
      </c>
      <c r="I555" s="184"/>
      <c r="J555" s="185">
        <f>ROUND(I555*H555,2)</f>
        <v>0</v>
      </c>
      <c r="K555" s="181" t="s">
        <v>381</v>
      </c>
      <c r="L555" s="186"/>
      <c r="M555" s="187" t="s">
        <v>1</v>
      </c>
      <c r="N555" s="188" t="s">
        <v>41</v>
      </c>
      <c r="P555" s="147">
        <f>O555*H555</f>
        <v>0</v>
      </c>
      <c r="Q555" s="147">
        <v>0</v>
      </c>
      <c r="R555" s="147">
        <f>Q555*H555</f>
        <v>0</v>
      </c>
      <c r="S555" s="147">
        <v>0</v>
      </c>
      <c r="T555" s="148">
        <f>S555*H555</f>
        <v>0</v>
      </c>
      <c r="AR555" s="149" t="s">
        <v>424</v>
      </c>
      <c r="AT555" s="149" t="s">
        <v>657</v>
      </c>
      <c r="AU555" s="149" t="s">
        <v>93</v>
      </c>
      <c r="AY555" s="17" t="s">
        <v>375</v>
      </c>
      <c r="BE555" s="150">
        <f>IF(N555="základní",J555,0)</f>
        <v>0</v>
      </c>
      <c r="BF555" s="150">
        <f>IF(N555="snížená",J555,0)</f>
        <v>0</v>
      </c>
      <c r="BG555" s="150">
        <f>IF(N555="zákl. přenesená",J555,0)</f>
        <v>0</v>
      </c>
      <c r="BH555" s="150">
        <f>IF(N555="sníž. přenesená",J555,0)</f>
        <v>0</v>
      </c>
      <c r="BI555" s="150">
        <f>IF(N555="nulová",J555,0)</f>
        <v>0</v>
      </c>
      <c r="BJ555" s="17" t="s">
        <v>83</v>
      </c>
      <c r="BK555" s="150">
        <f>ROUND(I555*H555,2)</f>
        <v>0</v>
      </c>
      <c r="BL555" s="17" t="s">
        <v>382</v>
      </c>
      <c r="BM555" s="149" t="s">
        <v>7073</v>
      </c>
    </row>
    <row r="556" spans="2:65" s="1" customFormat="1" ht="24.2" customHeight="1" x14ac:dyDescent="0.2">
      <c r="B556" s="32"/>
      <c r="C556" s="179" t="s">
        <v>1166</v>
      </c>
      <c r="D556" s="179" t="s">
        <v>657</v>
      </c>
      <c r="E556" s="180" t="s">
        <v>3336</v>
      </c>
      <c r="F556" s="181" t="s">
        <v>2845</v>
      </c>
      <c r="G556" s="182" t="s">
        <v>631</v>
      </c>
      <c r="H556" s="183">
        <v>6</v>
      </c>
      <c r="I556" s="184"/>
      <c r="J556" s="185">
        <f>ROUND(I556*H556,2)</f>
        <v>0</v>
      </c>
      <c r="K556" s="181" t="s">
        <v>381</v>
      </c>
      <c r="L556" s="186"/>
      <c r="M556" s="187" t="s">
        <v>1</v>
      </c>
      <c r="N556" s="188" t="s">
        <v>41</v>
      </c>
      <c r="P556" s="147">
        <f>O556*H556</f>
        <v>0</v>
      </c>
      <c r="Q556" s="147">
        <v>0</v>
      </c>
      <c r="R556" s="147">
        <f>Q556*H556</f>
        <v>0</v>
      </c>
      <c r="S556" s="147">
        <v>0</v>
      </c>
      <c r="T556" s="148">
        <f>S556*H556</f>
        <v>0</v>
      </c>
      <c r="AR556" s="149" t="s">
        <v>424</v>
      </c>
      <c r="AT556" s="149" t="s">
        <v>657</v>
      </c>
      <c r="AU556" s="149" t="s">
        <v>93</v>
      </c>
      <c r="AY556" s="17" t="s">
        <v>375</v>
      </c>
      <c r="BE556" s="150">
        <f>IF(N556="základní",J556,0)</f>
        <v>0</v>
      </c>
      <c r="BF556" s="150">
        <f>IF(N556="snížená",J556,0)</f>
        <v>0</v>
      </c>
      <c r="BG556" s="150">
        <f>IF(N556="zákl. přenesená",J556,0)</f>
        <v>0</v>
      </c>
      <c r="BH556" s="150">
        <f>IF(N556="sníž. přenesená",J556,0)</f>
        <v>0</v>
      </c>
      <c r="BI556" s="150">
        <f>IF(N556="nulová",J556,0)</f>
        <v>0</v>
      </c>
      <c r="BJ556" s="17" t="s">
        <v>83</v>
      </c>
      <c r="BK556" s="150">
        <f>ROUND(I556*H556,2)</f>
        <v>0</v>
      </c>
      <c r="BL556" s="17" t="s">
        <v>382</v>
      </c>
      <c r="BM556" s="149" t="s">
        <v>7074</v>
      </c>
    </row>
    <row r="557" spans="2:65" s="11" customFormat="1" ht="22.9" customHeight="1" x14ac:dyDescent="0.2">
      <c r="B557" s="126"/>
      <c r="D557" s="127" t="s">
        <v>75</v>
      </c>
      <c r="E557" s="136" t="s">
        <v>3884</v>
      </c>
      <c r="F557" s="136" t="s">
        <v>3885</v>
      </c>
      <c r="I557" s="129"/>
      <c r="J557" s="137">
        <f>BK557</f>
        <v>0</v>
      </c>
      <c r="L557" s="126"/>
      <c r="M557" s="131"/>
      <c r="P557" s="132">
        <f>SUM(P558:P563)</f>
        <v>0</v>
      </c>
      <c r="R557" s="132">
        <f>SUM(R558:R563)</f>
        <v>0</v>
      </c>
      <c r="T557" s="133">
        <f>SUM(T558:T563)</f>
        <v>0</v>
      </c>
      <c r="AR557" s="127" t="s">
        <v>382</v>
      </c>
      <c r="AT557" s="134" t="s">
        <v>75</v>
      </c>
      <c r="AU557" s="134" t="s">
        <v>83</v>
      </c>
      <c r="AY557" s="127" t="s">
        <v>375</v>
      </c>
      <c r="BK557" s="135">
        <f>SUM(BK558:BK563)</f>
        <v>0</v>
      </c>
    </row>
    <row r="558" spans="2:65" s="1" customFormat="1" ht="16.5" customHeight="1" x14ac:dyDescent="0.2">
      <c r="B558" s="32"/>
      <c r="C558" s="138" t="s">
        <v>1172</v>
      </c>
      <c r="D558" s="138" t="s">
        <v>377</v>
      </c>
      <c r="E558" s="139" t="s">
        <v>6437</v>
      </c>
      <c r="F558" s="140" t="s">
        <v>3888</v>
      </c>
      <c r="G558" s="141" t="s">
        <v>1169</v>
      </c>
      <c r="H558" s="142">
        <v>6.0999999999999999E-2</v>
      </c>
      <c r="I558" s="143"/>
      <c r="J558" s="144">
        <f>ROUND(I558*H558,2)</f>
        <v>0</v>
      </c>
      <c r="K558" s="140" t="s">
        <v>381</v>
      </c>
      <c r="L558" s="32"/>
      <c r="M558" s="145" t="s">
        <v>1</v>
      </c>
      <c r="N558" s="146" t="s">
        <v>41</v>
      </c>
      <c r="P558" s="147">
        <f>O558*H558</f>
        <v>0</v>
      </c>
      <c r="Q558" s="147">
        <v>0</v>
      </c>
      <c r="R558" s="147">
        <f>Q558*H558</f>
        <v>0</v>
      </c>
      <c r="S558" s="147">
        <v>0</v>
      </c>
      <c r="T558" s="148">
        <f>S558*H558</f>
        <v>0</v>
      </c>
      <c r="AR558" s="149" t="s">
        <v>3889</v>
      </c>
      <c r="AT558" s="149" t="s">
        <v>377</v>
      </c>
      <c r="AU558" s="149" t="s">
        <v>85</v>
      </c>
      <c r="AY558" s="17" t="s">
        <v>375</v>
      </c>
      <c r="BE558" s="150">
        <f>IF(N558="základní",J558,0)</f>
        <v>0</v>
      </c>
      <c r="BF558" s="150">
        <f>IF(N558="snížená",J558,0)</f>
        <v>0</v>
      </c>
      <c r="BG558" s="150">
        <f>IF(N558="zákl. přenesená",J558,0)</f>
        <v>0</v>
      </c>
      <c r="BH558" s="150">
        <f>IF(N558="sníž. přenesená",J558,0)</f>
        <v>0</v>
      </c>
      <c r="BI558" s="150">
        <f>IF(N558="nulová",J558,0)</f>
        <v>0</v>
      </c>
      <c r="BJ558" s="17" t="s">
        <v>83</v>
      </c>
      <c r="BK558" s="150">
        <f>ROUND(I558*H558,2)</f>
        <v>0</v>
      </c>
      <c r="BL558" s="17" t="s">
        <v>3889</v>
      </c>
      <c r="BM558" s="149" t="s">
        <v>7075</v>
      </c>
    </row>
    <row r="559" spans="2:65" s="12" customFormat="1" ht="11.25" x14ac:dyDescent="0.2">
      <c r="B559" s="151"/>
      <c r="D559" s="152" t="s">
        <v>384</v>
      </c>
      <c r="E559" s="153" t="s">
        <v>1</v>
      </c>
      <c r="F559" s="154" t="s">
        <v>7076</v>
      </c>
      <c r="H559" s="155">
        <v>6.0999999999999999E-2</v>
      </c>
      <c r="I559" s="156"/>
      <c r="L559" s="151"/>
      <c r="M559" s="157"/>
      <c r="T559" s="158"/>
      <c r="AT559" s="153" t="s">
        <v>384</v>
      </c>
      <c r="AU559" s="153" t="s">
        <v>85</v>
      </c>
      <c r="AV559" s="12" t="s">
        <v>85</v>
      </c>
      <c r="AW559" s="12" t="s">
        <v>32</v>
      </c>
      <c r="AX559" s="12" t="s">
        <v>83</v>
      </c>
      <c r="AY559" s="153" t="s">
        <v>375</v>
      </c>
    </row>
    <row r="560" spans="2:65" s="14" customFormat="1" ht="11.25" x14ac:dyDescent="0.2">
      <c r="B560" s="166"/>
      <c r="D560" s="152" t="s">
        <v>384</v>
      </c>
      <c r="E560" s="167" t="s">
        <v>1</v>
      </c>
      <c r="F560" s="168" t="s">
        <v>3867</v>
      </c>
      <c r="H560" s="167" t="s">
        <v>1</v>
      </c>
      <c r="I560" s="169"/>
      <c r="L560" s="166"/>
      <c r="M560" s="170"/>
      <c r="T560" s="171"/>
      <c r="AT560" s="167" t="s">
        <v>384</v>
      </c>
      <c r="AU560" s="167" t="s">
        <v>85</v>
      </c>
      <c r="AV560" s="14" t="s">
        <v>83</v>
      </c>
      <c r="AW560" s="14" t="s">
        <v>32</v>
      </c>
      <c r="AX560" s="14" t="s">
        <v>76</v>
      </c>
      <c r="AY560" s="167" t="s">
        <v>375</v>
      </c>
    </row>
    <row r="561" spans="2:65" s="1" customFormat="1" ht="16.5" customHeight="1" x14ac:dyDescent="0.2">
      <c r="B561" s="32"/>
      <c r="C561" s="138" t="s">
        <v>1180</v>
      </c>
      <c r="D561" s="138" t="s">
        <v>377</v>
      </c>
      <c r="E561" s="139" t="s">
        <v>6440</v>
      </c>
      <c r="F561" s="140" t="s">
        <v>6441</v>
      </c>
      <c r="G561" s="141" t="s">
        <v>1169</v>
      </c>
      <c r="H561" s="142">
        <v>6.0999999999999999E-2</v>
      </c>
      <c r="I561" s="143"/>
      <c r="J561" s="144">
        <f>ROUND(I561*H561,2)</f>
        <v>0</v>
      </c>
      <c r="K561" s="140" t="s">
        <v>381</v>
      </c>
      <c r="L561" s="32"/>
      <c r="M561" s="145" t="s">
        <v>1</v>
      </c>
      <c r="N561" s="146" t="s">
        <v>41</v>
      </c>
      <c r="P561" s="147">
        <f>O561*H561</f>
        <v>0</v>
      </c>
      <c r="Q561" s="147">
        <v>0</v>
      </c>
      <c r="R561" s="147">
        <f>Q561*H561</f>
        <v>0</v>
      </c>
      <c r="S561" s="147">
        <v>0</v>
      </c>
      <c r="T561" s="148">
        <f>S561*H561</f>
        <v>0</v>
      </c>
      <c r="AR561" s="149" t="s">
        <v>3889</v>
      </c>
      <c r="AT561" s="149" t="s">
        <v>377</v>
      </c>
      <c r="AU561" s="149" t="s">
        <v>85</v>
      </c>
      <c r="AY561" s="17" t="s">
        <v>375</v>
      </c>
      <c r="BE561" s="150">
        <f>IF(N561="základní",J561,0)</f>
        <v>0</v>
      </c>
      <c r="BF561" s="150">
        <f>IF(N561="snížená",J561,0)</f>
        <v>0</v>
      </c>
      <c r="BG561" s="150">
        <f>IF(N561="zákl. přenesená",J561,0)</f>
        <v>0</v>
      </c>
      <c r="BH561" s="150">
        <f>IF(N561="sníž. přenesená",J561,0)</f>
        <v>0</v>
      </c>
      <c r="BI561" s="150">
        <f>IF(N561="nulová",J561,0)</f>
        <v>0</v>
      </c>
      <c r="BJ561" s="17" t="s">
        <v>83</v>
      </c>
      <c r="BK561" s="150">
        <f>ROUND(I561*H561,2)</f>
        <v>0</v>
      </c>
      <c r="BL561" s="17" t="s">
        <v>3889</v>
      </c>
      <c r="BM561" s="149" t="s">
        <v>7077</v>
      </c>
    </row>
    <row r="562" spans="2:65" s="12" customFormat="1" ht="11.25" x14ac:dyDescent="0.2">
      <c r="B562" s="151"/>
      <c r="D562" s="152" t="s">
        <v>384</v>
      </c>
      <c r="E562" s="153" t="s">
        <v>1</v>
      </c>
      <c r="F562" s="154" t="s">
        <v>7076</v>
      </c>
      <c r="H562" s="155">
        <v>6.0999999999999999E-2</v>
      </c>
      <c r="I562" s="156"/>
      <c r="L562" s="151"/>
      <c r="M562" s="157"/>
      <c r="T562" s="158"/>
      <c r="AT562" s="153" t="s">
        <v>384</v>
      </c>
      <c r="AU562" s="153" t="s">
        <v>85</v>
      </c>
      <c r="AV562" s="12" t="s">
        <v>85</v>
      </c>
      <c r="AW562" s="12" t="s">
        <v>32</v>
      </c>
      <c r="AX562" s="12" t="s">
        <v>83</v>
      </c>
      <c r="AY562" s="153" t="s">
        <v>375</v>
      </c>
    </row>
    <row r="563" spans="2:65" s="14" customFormat="1" ht="11.25" x14ac:dyDescent="0.2">
      <c r="B563" s="166"/>
      <c r="D563" s="152" t="s">
        <v>384</v>
      </c>
      <c r="E563" s="167" t="s">
        <v>1</v>
      </c>
      <c r="F563" s="168" t="s">
        <v>3867</v>
      </c>
      <c r="H563" s="167" t="s">
        <v>1</v>
      </c>
      <c r="I563" s="169"/>
      <c r="L563" s="166"/>
      <c r="M563" s="170"/>
      <c r="T563" s="171"/>
      <c r="AT563" s="167" t="s">
        <v>384</v>
      </c>
      <c r="AU563" s="167" t="s">
        <v>85</v>
      </c>
      <c r="AV563" s="14" t="s">
        <v>83</v>
      </c>
      <c r="AW563" s="14" t="s">
        <v>32</v>
      </c>
      <c r="AX563" s="14" t="s">
        <v>76</v>
      </c>
      <c r="AY563" s="167" t="s">
        <v>375</v>
      </c>
    </row>
    <row r="564" spans="2:65" s="11" customFormat="1" ht="22.9" customHeight="1" x14ac:dyDescent="0.2">
      <c r="B564" s="126"/>
      <c r="D564" s="127" t="s">
        <v>75</v>
      </c>
      <c r="E564" s="136" t="s">
        <v>4169</v>
      </c>
      <c r="F564" s="136" t="s">
        <v>4170</v>
      </c>
      <c r="I564" s="129"/>
      <c r="J564" s="137">
        <f>BK564</f>
        <v>0</v>
      </c>
      <c r="L564" s="126"/>
      <c r="M564" s="131"/>
      <c r="P564" s="132">
        <f>SUM(P565:P567)</f>
        <v>0</v>
      </c>
      <c r="R564" s="132">
        <f>SUM(R565:R567)</f>
        <v>0</v>
      </c>
      <c r="T564" s="133">
        <f>SUM(T565:T567)</f>
        <v>0</v>
      </c>
      <c r="AR564" s="127" t="s">
        <v>404</v>
      </c>
      <c r="AT564" s="134" t="s">
        <v>75</v>
      </c>
      <c r="AU564" s="134" t="s">
        <v>83</v>
      </c>
      <c r="AY564" s="127" t="s">
        <v>375</v>
      </c>
      <c r="BK564" s="135">
        <f>SUM(BK565:BK567)</f>
        <v>0</v>
      </c>
    </row>
    <row r="565" spans="2:65" s="1" customFormat="1" ht="16.5" customHeight="1" x14ac:dyDescent="0.2">
      <c r="B565" s="32"/>
      <c r="C565" s="138" t="s">
        <v>1189</v>
      </c>
      <c r="D565" s="138" t="s">
        <v>377</v>
      </c>
      <c r="E565" s="139" t="s">
        <v>6810</v>
      </c>
      <c r="F565" s="140" t="s">
        <v>4172</v>
      </c>
      <c r="G565" s="141" t="s">
        <v>1169</v>
      </c>
      <c r="H565" s="142">
        <v>6.0999999999999999E-2</v>
      </c>
      <c r="I565" s="143"/>
      <c r="J565" s="144">
        <f>ROUND(I565*H565,2)</f>
        <v>0</v>
      </c>
      <c r="K565" s="140" t="s">
        <v>381</v>
      </c>
      <c r="L565" s="32"/>
      <c r="M565" s="145" t="s">
        <v>1</v>
      </c>
      <c r="N565" s="146" t="s">
        <v>41</v>
      </c>
      <c r="P565" s="147">
        <f>O565*H565</f>
        <v>0</v>
      </c>
      <c r="Q565" s="147">
        <v>0</v>
      </c>
      <c r="R565" s="147">
        <f>Q565*H565</f>
        <v>0</v>
      </c>
      <c r="S565" s="147">
        <v>0</v>
      </c>
      <c r="T565" s="148">
        <f>S565*H565</f>
        <v>0</v>
      </c>
      <c r="AR565" s="149" t="s">
        <v>382</v>
      </c>
      <c r="AT565" s="149" t="s">
        <v>377</v>
      </c>
      <c r="AU565" s="149" t="s">
        <v>85</v>
      </c>
      <c r="AY565" s="17" t="s">
        <v>375</v>
      </c>
      <c r="BE565" s="150">
        <f>IF(N565="základní",J565,0)</f>
        <v>0</v>
      </c>
      <c r="BF565" s="150">
        <f>IF(N565="snížená",J565,0)</f>
        <v>0</v>
      </c>
      <c r="BG565" s="150">
        <f>IF(N565="zákl. přenesená",J565,0)</f>
        <v>0</v>
      </c>
      <c r="BH565" s="150">
        <f>IF(N565="sníž. přenesená",J565,0)</f>
        <v>0</v>
      </c>
      <c r="BI565" s="150">
        <f>IF(N565="nulová",J565,0)</f>
        <v>0</v>
      </c>
      <c r="BJ565" s="17" t="s">
        <v>83</v>
      </c>
      <c r="BK565" s="150">
        <f>ROUND(I565*H565,2)</f>
        <v>0</v>
      </c>
      <c r="BL565" s="17" t="s">
        <v>382</v>
      </c>
      <c r="BM565" s="149" t="s">
        <v>7078</v>
      </c>
    </row>
    <row r="566" spans="2:65" s="12" customFormat="1" ht="11.25" x14ac:dyDescent="0.2">
      <c r="B566" s="151"/>
      <c r="D566" s="152" t="s">
        <v>384</v>
      </c>
      <c r="E566" s="153" t="s">
        <v>1</v>
      </c>
      <c r="F566" s="154" t="s">
        <v>7076</v>
      </c>
      <c r="H566" s="155">
        <v>6.0999999999999999E-2</v>
      </c>
      <c r="I566" s="156"/>
      <c r="L566" s="151"/>
      <c r="M566" s="157"/>
      <c r="T566" s="158"/>
      <c r="AT566" s="153" t="s">
        <v>384</v>
      </c>
      <c r="AU566" s="153" t="s">
        <v>85</v>
      </c>
      <c r="AV566" s="12" t="s">
        <v>85</v>
      </c>
      <c r="AW566" s="12" t="s">
        <v>32</v>
      </c>
      <c r="AX566" s="12" t="s">
        <v>83</v>
      </c>
      <c r="AY566" s="153" t="s">
        <v>375</v>
      </c>
    </row>
    <row r="567" spans="2:65" s="14" customFormat="1" ht="11.25" x14ac:dyDescent="0.2">
      <c r="B567" s="166"/>
      <c r="D567" s="152" t="s">
        <v>384</v>
      </c>
      <c r="E567" s="167" t="s">
        <v>1</v>
      </c>
      <c r="F567" s="168" t="s">
        <v>3867</v>
      </c>
      <c r="H567" s="167" t="s">
        <v>1</v>
      </c>
      <c r="I567" s="169"/>
      <c r="L567" s="166"/>
      <c r="M567" s="204"/>
      <c r="N567" s="205"/>
      <c r="O567" s="205"/>
      <c r="P567" s="205"/>
      <c r="Q567" s="205"/>
      <c r="R567" s="205"/>
      <c r="S567" s="205"/>
      <c r="T567" s="206"/>
      <c r="AT567" s="167" t="s">
        <v>384</v>
      </c>
      <c r="AU567" s="167" t="s">
        <v>85</v>
      </c>
      <c r="AV567" s="14" t="s">
        <v>83</v>
      </c>
      <c r="AW567" s="14" t="s">
        <v>32</v>
      </c>
      <c r="AX567" s="14" t="s">
        <v>76</v>
      </c>
      <c r="AY567" s="167" t="s">
        <v>375</v>
      </c>
    </row>
    <row r="568" spans="2:65" s="1" customFormat="1" ht="6.95" customHeight="1" x14ac:dyDescent="0.2">
      <c r="B568" s="44"/>
      <c r="C568" s="45"/>
      <c r="D568" s="45"/>
      <c r="E568" s="45"/>
      <c r="F568" s="45"/>
      <c r="G568" s="45"/>
      <c r="H568" s="45"/>
      <c r="I568" s="45"/>
      <c r="J568" s="45"/>
      <c r="K568" s="45"/>
      <c r="L568" s="32"/>
    </row>
  </sheetData>
  <sheetProtection algorithmName="SHA-512" hashValue="cPICiBEIr9pFTNBHtoaAb1gLR9dBzDerf6HGhRueLEd/kYKs9yrNJcQATY11C6C7Q7+NDcjVpeqWbPn7cxzxUA==" saltValue="V3rPIBhIZ+T9R1V+dLOKZOKi6uknl8VDNo5QXmfd6xCfsiSkXo97Ndl6w+763OxBFNu/LzXsS2CgUq/pnsy1UQ==" spinCount="100000" sheet="1" objects="1" scenarios="1" formatColumns="0" formatRows="0" autoFilter="0"/>
  <autoFilter ref="C141:K567" xr:uid="{00000000-0009-0000-0000-00001D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H1632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7079</v>
      </c>
      <c r="H4" s="20"/>
    </row>
    <row r="5" spans="2:8" ht="12" customHeight="1" x14ac:dyDescent="0.2">
      <c r="B5" s="20"/>
      <c r="C5" s="24" t="s">
        <v>13</v>
      </c>
      <c r="D5" s="223" t="s">
        <v>14</v>
      </c>
      <c r="E5" s="219"/>
      <c r="F5" s="219"/>
      <c r="H5" s="20"/>
    </row>
    <row r="6" spans="2:8" ht="36.950000000000003" customHeight="1" x14ac:dyDescent="0.2">
      <c r="B6" s="20"/>
      <c r="C6" s="26" t="s">
        <v>16</v>
      </c>
      <c r="D6" s="220" t="s">
        <v>17</v>
      </c>
      <c r="E6" s="219"/>
      <c r="F6" s="219"/>
      <c r="H6" s="20"/>
    </row>
    <row r="7" spans="2:8" ht="16.5" customHeight="1" x14ac:dyDescent="0.2">
      <c r="B7" s="20"/>
      <c r="C7" s="27" t="s">
        <v>22</v>
      </c>
      <c r="D7" s="52" t="str">
        <f>'Rekapitulace stavby'!AN8</f>
        <v>25. 10. 2023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18"/>
      <c r="C9" s="119" t="s">
        <v>57</v>
      </c>
      <c r="D9" s="120" t="s">
        <v>58</v>
      </c>
      <c r="E9" s="120" t="s">
        <v>362</v>
      </c>
      <c r="F9" s="121" t="s">
        <v>7080</v>
      </c>
      <c r="H9" s="118"/>
    </row>
    <row r="10" spans="2:8" s="1" customFormat="1" ht="26.45" customHeight="1" x14ac:dyDescent="0.2">
      <c r="B10" s="32"/>
      <c r="C10" s="207" t="s">
        <v>7081</v>
      </c>
      <c r="D10" s="207" t="s">
        <v>92</v>
      </c>
      <c r="H10" s="32"/>
    </row>
    <row r="11" spans="2:8" s="1" customFormat="1" ht="16.899999999999999" customHeight="1" x14ac:dyDescent="0.2">
      <c r="B11" s="32"/>
      <c r="C11" s="208" t="s">
        <v>197</v>
      </c>
      <c r="D11" s="209" t="s">
        <v>198</v>
      </c>
      <c r="E11" s="210" t="s">
        <v>1</v>
      </c>
      <c r="F11" s="211">
        <v>376.185</v>
      </c>
      <c r="H11" s="32"/>
    </row>
    <row r="12" spans="2:8" s="1" customFormat="1" ht="16.899999999999999" customHeight="1" x14ac:dyDescent="0.2">
      <c r="B12" s="32"/>
      <c r="C12" s="212" t="s">
        <v>1</v>
      </c>
      <c r="D12" s="212" t="s">
        <v>1016</v>
      </c>
      <c r="E12" s="17" t="s">
        <v>1</v>
      </c>
      <c r="F12" s="213">
        <v>0</v>
      </c>
      <c r="H12" s="32"/>
    </row>
    <row r="13" spans="2:8" s="1" customFormat="1" ht="16.899999999999999" customHeight="1" x14ac:dyDescent="0.2">
      <c r="B13" s="32"/>
      <c r="C13" s="212" t="s">
        <v>1</v>
      </c>
      <c r="D13" s="212" t="s">
        <v>1017</v>
      </c>
      <c r="E13" s="17" t="s">
        <v>1</v>
      </c>
      <c r="F13" s="213">
        <v>53.393000000000001</v>
      </c>
      <c r="H13" s="32"/>
    </row>
    <row r="14" spans="2:8" s="1" customFormat="1" ht="16.899999999999999" customHeight="1" x14ac:dyDescent="0.2">
      <c r="B14" s="32"/>
      <c r="C14" s="212" t="s">
        <v>1</v>
      </c>
      <c r="D14" s="212" t="s">
        <v>1018</v>
      </c>
      <c r="E14" s="17" t="s">
        <v>1</v>
      </c>
      <c r="F14" s="213">
        <v>8.99</v>
      </c>
      <c r="H14" s="32"/>
    </row>
    <row r="15" spans="2:8" s="1" customFormat="1" ht="16.899999999999999" customHeight="1" x14ac:dyDescent="0.2">
      <c r="B15" s="32"/>
      <c r="C15" s="212" t="s">
        <v>1</v>
      </c>
      <c r="D15" s="212" t="s">
        <v>1019</v>
      </c>
      <c r="E15" s="17" t="s">
        <v>1</v>
      </c>
      <c r="F15" s="213">
        <v>32.244</v>
      </c>
      <c r="H15" s="32"/>
    </row>
    <row r="16" spans="2:8" s="1" customFormat="1" ht="16.899999999999999" customHeight="1" x14ac:dyDescent="0.2">
      <c r="B16" s="32"/>
      <c r="C16" s="212" t="s">
        <v>1</v>
      </c>
      <c r="D16" s="212" t="s">
        <v>1020</v>
      </c>
      <c r="E16" s="17" t="s">
        <v>1</v>
      </c>
      <c r="F16" s="213">
        <v>96.263000000000005</v>
      </c>
      <c r="H16" s="32"/>
    </row>
    <row r="17" spans="2:8" s="1" customFormat="1" ht="16.899999999999999" customHeight="1" x14ac:dyDescent="0.2">
      <c r="B17" s="32"/>
      <c r="C17" s="212" t="s">
        <v>1</v>
      </c>
      <c r="D17" s="212" t="s">
        <v>1021</v>
      </c>
      <c r="E17" s="17" t="s">
        <v>1</v>
      </c>
      <c r="F17" s="213">
        <v>0</v>
      </c>
      <c r="H17" s="32"/>
    </row>
    <row r="18" spans="2:8" s="1" customFormat="1" ht="16.899999999999999" customHeight="1" x14ac:dyDescent="0.2">
      <c r="B18" s="32"/>
      <c r="C18" s="212" t="s">
        <v>1</v>
      </c>
      <c r="D18" s="212" t="s">
        <v>1022</v>
      </c>
      <c r="E18" s="17" t="s">
        <v>1</v>
      </c>
      <c r="F18" s="213">
        <v>22.465</v>
      </c>
      <c r="H18" s="32"/>
    </row>
    <row r="19" spans="2:8" s="1" customFormat="1" ht="16.899999999999999" customHeight="1" x14ac:dyDescent="0.2">
      <c r="B19" s="32"/>
      <c r="C19" s="212" t="s">
        <v>1</v>
      </c>
      <c r="D19" s="212" t="s">
        <v>1023</v>
      </c>
      <c r="E19" s="17" t="s">
        <v>1</v>
      </c>
      <c r="F19" s="213">
        <v>162.83000000000001</v>
      </c>
      <c r="H19" s="32"/>
    </row>
    <row r="20" spans="2:8" s="1" customFormat="1" ht="16.899999999999999" customHeight="1" x14ac:dyDescent="0.2">
      <c r="B20" s="32"/>
      <c r="C20" s="212" t="s">
        <v>197</v>
      </c>
      <c r="D20" s="212" t="s">
        <v>387</v>
      </c>
      <c r="E20" s="17" t="s">
        <v>1</v>
      </c>
      <c r="F20" s="213">
        <v>376.185</v>
      </c>
      <c r="H20" s="32"/>
    </row>
    <row r="21" spans="2:8" s="1" customFormat="1" ht="16.899999999999999" customHeight="1" x14ac:dyDescent="0.2">
      <c r="B21" s="32"/>
      <c r="C21" s="214" t="s">
        <v>7082</v>
      </c>
      <c r="H21" s="32"/>
    </row>
    <row r="22" spans="2:8" s="1" customFormat="1" ht="22.5" x14ac:dyDescent="0.2">
      <c r="B22" s="32"/>
      <c r="C22" s="212" t="s">
        <v>1013</v>
      </c>
      <c r="D22" s="212" t="s">
        <v>1014</v>
      </c>
      <c r="E22" s="17" t="s">
        <v>390</v>
      </c>
      <c r="F22" s="213">
        <v>62.070999999999998</v>
      </c>
      <c r="H22" s="32"/>
    </row>
    <row r="23" spans="2:8" s="1" customFormat="1" ht="22.5" x14ac:dyDescent="0.2">
      <c r="B23" s="32"/>
      <c r="C23" s="212" t="s">
        <v>1039</v>
      </c>
      <c r="D23" s="212" t="s">
        <v>1040</v>
      </c>
      <c r="E23" s="17" t="s">
        <v>390</v>
      </c>
      <c r="F23" s="213">
        <v>112.85599999999999</v>
      </c>
      <c r="H23" s="32"/>
    </row>
    <row r="24" spans="2:8" s="1" customFormat="1" ht="16.899999999999999" customHeight="1" x14ac:dyDescent="0.2">
      <c r="B24" s="32"/>
      <c r="C24" s="212" t="s">
        <v>1073</v>
      </c>
      <c r="D24" s="212" t="s">
        <v>1074</v>
      </c>
      <c r="E24" s="17" t="s">
        <v>421</v>
      </c>
      <c r="F24" s="213">
        <v>7.694</v>
      </c>
      <c r="H24" s="32"/>
    </row>
    <row r="25" spans="2:8" s="1" customFormat="1" ht="16.899999999999999" customHeight="1" x14ac:dyDescent="0.2">
      <c r="B25" s="32"/>
      <c r="C25" s="212" t="s">
        <v>1258</v>
      </c>
      <c r="D25" s="212" t="s">
        <v>1259</v>
      </c>
      <c r="E25" s="17" t="s">
        <v>380</v>
      </c>
      <c r="F25" s="213">
        <v>376.185</v>
      </c>
      <c r="H25" s="32"/>
    </row>
    <row r="26" spans="2:8" s="1" customFormat="1" ht="16.899999999999999" customHeight="1" x14ac:dyDescent="0.2">
      <c r="B26" s="32"/>
      <c r="C26" s="212" t="s">
        <v>1281</v>
      </c>
      <c r="D26" s="212" t="s">
        <v>1282</v>
      </c>
      <c r="E26" s="17" t="s">
        <v>380</v>
      </c>
      <c r="F26" s="213">
        <v>752.37</v>
      </c>
      <c r="H26" s="32"/>
    </row>
    <row r="27" spans="2:8" s="1" customFormat="1" ht="16.899999999999999" customHeight="1" x14ac:dyDescent="0.2">
      <c r="B27" s="32"/>
      <c r="C27" s="212" t="s">
        <v>1274</v>
      </c>
      <c r="D27" s="212" t="s">
        <v>1275</v>
      </c>
      <c r="E27" s="17" t="s">
        <v>421</v>
      </c>
      <c r="F27" s="213">
        <v>0.182</v>
      </c>
      <c r="H27" s="32"/>
    </row>
    <row r="28" spans="2:8" s="1" customFormat="1" ht="22.5" x14ac:dyDescent="0.2">
      <c r="B28" s="32"/>
      <c r="C28" s="212" t="s">
        <v>1291</v>
      </c>
      <c r="D28" s="212" t="s">
        <v>1292</v>
      </c>
      <c r="E28" s="17" t="s">
        <v>380</v>
      </c>
      <c r="F28" s="213">
        <v>1310.6120000000001</v>
      </c>
      <c r="H28" s="32"/>
    </row>
    <row r="29" spans="2:8" s="1" customFormat="1" ht="16.899999999999999" customHeight="1" x14ac:dyDescent="0.2">
      <c r="B29" s="32"/>
      <c r="C29" s="208" t="s">
        <v>200</v>
      </c>
      <c r="D29" s="209" t="s">
        <v>201</v>
      </c>
      <c r="E29" s="210" t="s">
        <v>1</v>
      </c>
      <c r="F29" s="211">
        <v>160.511</v>
      </c>
      <c r="H29" s="32"/>
    </row>
    <row r="30" spans="2:8" s="1" customFormat="1" ht="16.899999999999999" customHeight="1" x14ac:dyDescent="0.2">
      <c r="B30" s="32"/>
      <c r="C30" s="212" t="s">
        <v>1</v>
      </c>
      <c r="D30" s="212" t="s">
        <v>1266</v>
      </c>
      <c r="E30" s="17" t="s">
        <v>1</v>
      </c>
      <c r="F30" s="213">
        <v>0</v>
      </c>
      <c r="H30" s="32"/>
    </row>
    <row r="31" spans="2:8" s="1" customFormat="1" ht="16.899999999999999" customHeight="1" x14ac:dyDescent="0.2">
      <c r="B31" s="32"/>
      <c r="C31" s="212" t="s">
        <v>1</v>
      </c>
      <c r="D31" s="212" t="s">
        <v>1267</v>
      </c>
      <c r="E31" s="17" t="s">
        <v>1</v>
      </c>
      <c r="F31" s="213">
        <v>69.760000000000005</v>
      </c>
      <c r="H31" s="32"/>
    </row>
    <row r="32" spans="2:8" s="1" customFormat="1" ht="16.899999999999999" customHeight="1" x14ac:dyDescent="0.2">
      <c r="B32" s="32"/>
      <c r="C32" s="212" t="s">
        <v>1</v>
      </c>
      <c r="D32" s="212" t="s">
        <v>1268</v>
      </c>
      <c r="E32" s="17" t="s">
        <v>1</v>
      </c>
      <c r="F32" s="213">
        <v>13.39</v>
      </c>
      <c r="H32" s="32"/>
    </row>
    <row r="33" spans="2:8" s="1" customFormat="1" ht="16.899999999999999" customHeight="1" x14ac:dyDescent="0.2">
      <c r="B33" s="32"/>
      <c r="C33" s="212" t="s">
        <v>1</v>
      </c>
      <c r="D33" s="212" t="s">
        <v>1269</v>
      </c>
      <c r="E33" s="17" t="s">
        <v>1</v>
      </c>
      <c r="F33" s="213">
        <v>0</v>
      </c>
      <c r="H33" s="32"/>
    </row>
    <row r="34" spans="2:8" s="1" customFormat="1" ht="16.899999999999999" customHeight="1" x14ac:dyDescent="0.2">
      <c r="B34" s="32"/>
      <c r="C34" s="212" t="s">
        <v>1</v>
      </c>
      <c r="D34" s="212" t="s">
        <v>1270</v>
      </c>
      <c r="E34" s="17" t="s">
        <v>1</v>
      </c>
      <c r="F34" s="213">
        <v>50.95</v>
      </c>
      <c r="H34" s="32"/>
    </row>
    <row r="35" spans="2:8" s="1" customFormat="1" ht="16.899999999999999" customHeight="1" x14ac:dyDescent="0.2">
      <c r="B35" s="32"/>
      <c r="C35" s="212" t="s">
        <v>1</v>
      </c>
      <c r="D35" s="212" t="s">
        <v>1271</v>
      </c>
      <c r="E35" s="17" t="s">
        <v>1</v>
      </c>
      <c r="F35" s="213">
        <v>0</v>
      </c>
      <c r="H35" s="32"/>
    </row>
    <row r="36" spans="2:8" s="1" customFormat="1" ht="16.899999999999999" customHeight="1" x14ac:dyDescent="0.2">
      <c r="B36" s="32"/>
      <c r="C36" s="212" t="s">
        <v>1</v>
      </c>
      <c r="D36" s="212" t="s">
        <v>1272</v>
      </c>
      <c r="E36" s="17" t="s">
        <v>1</v>
      </c>
      <c r="F36" s="213">
        <v>26.411000000000001</v>
      </c>
      <c r="H36" s="32"/>
    </row>
    <row r="37" spans="2:8" s="1" customFormat="1" ht="16.899999999999999" customHeight="1" x14ac:dyDescent="0.2">
      <c r="B37" s="32"/>
      <c r="C37" s="212" t="s">
        <v>200</v>
      </c>
      <c r="D37" s="212" t="s">
        <v>387</v>
      </c>
      <c r="E37" s="17" t="s">
        <v>1</v>
      </c>
      <c r="F37" s="213">
        <v>160.511</v>
      </c>
      <c r="H37" s="32"/>
    </row>
    <row r="38" spans="2:8" s="1" customFormat="1" ht="16.899999999999999" customHeight="1" x14ac:dyDescent="0.2">
      <c r="B38" s="32"/>
      <c r="C38" s="214" t="s">
        <v>7082</v>
      </c>
      <c r="H38" s="32"/>
    </row>
    <row r="39" spans="2:8" s="1" customFormat="1" ht="16.899999999999999" customHeight="1" x14ac:dyDescent="0.2">
      <c r="B39" s="32"/>
      <c r="C39" s="212" t="s">
        <v>1263</v>
      </c>
      <c r="D39" s="212" t="s">
        <v>1264</v>
      </c>
      <c r="E39" s="17" t="s">
        <v>380</v>
      </c>
      <c r="F39" s="213">
        <v>160.511</v>
      </c>
      <c r="H39" s="32"/>
    </row>
    <row r="40" spans="2:8" s="1" customFormat="1" ht="16.899999999999999" customHeight="1" x14ac:dyDescent="0.2">
      <c r="B40" s="32"/>
      <c r="C40" s="212" t="s">
        <v>1286</v>
      </c>
      <c r="D40" s="212" t="s">
        <v>1287</v>
      </c>
      <c r="E40" s="17" t="s">
        <v>380</v>
      </c>
      <c r="F40" s="213">
        <v>321.02199999999999</v>
      </c>
      <c r="H40" s="32"/>
    </row>
    <row r="41" spans="2:8" s="1" customFormat="1" ht="16.899999999999999" customHeight="1" x14ac:dyDescent="0.2">
      <c r="B41" s="32"/>
      <c r="C41" s="212" t="s">
        <v>1274</v>
      </c>
      <c r="D41" s="212" t="s">
        <v>1275</v>
      </c>
      <c r="E41" s="17" t="s">
        <v>421</v>
      </c>
      <c r="F41" s="213">
        <v>0.182</v>
      </c>
      <c r="H41" s="32"/>
    </row>
    <row r="42" spans="2:8" s="1" customFormat="1" ht="22.5" x14ac:dyDescent="0.2">
      <c r="B42" s="32"/>
      <c r="C42" s="212" t="s">
        <v>1291</v>
      </c>
      <c r="D42" s="212" t="s">
        <v>1292</v>
      </c>
      <c r="E42" s="17" t="s">
        <v>380</v>
      </c>
      <c r="F42" s="213">
        <v>1310.6120000000001</v>
      </c>
      <c r="H42" s="32"/>
    </row>
    <row r="43" spans="2:8" s="1" customFormat="1" ht="16.899999999999999" customHeight="1" x14ac:dyDescent="0.2">
      <c r="B43" s="32"/>
      <c r="C43" s="208" t="s">
        <v>7083</v>
      </c>
      <c r="D43" s="209" t="s">
        <v>7084</v>
      </c>
      <c r="E43" s="210" t="s">
        <v>1</v>
      </c>
      <c r="F43" s="211">
        <v>42.41</v>
      </c>
      <c r="H43" s="32"/>
    </row>
    <row r="44" spans="2:8" s="1" customFormat="1" ht="16.899999999999999" customHeight="1" x14ac:dyDescent="0.2">
      <c r="B44" s="32"/>
      <c r="C44" s="212" t="s">
        <v>1</v>
      </c>
      <c r="D44" s="212" t="s">
        <v>7085</v>
      </c>
      <c r="E44" s="17" t="s">
        <v>1</v>
      </c>
      <c r="F44" s="213">
        <v>42.41</v>
      </c>
      <c r="H44" s="32"/>
    </row>
    <row r="45" spans="2:8" s="1" customFormat="1" ht="16.899999999999999" customHeight="1" x14ac:dyDescent="0.2">
      <c r="B45" s="32"/>
      <c r="C45" s="208" t="s">
        <v>7086</v>
      </c>
      <c r="D45" s="209" t="s">
        <v>7087</v>
      </c>
      <c r="E45" s="210" t="s">
        <v>1</v>
      </c>
      <c r="F45" s="211">
        <v>65.239999999999995</v>
      </c>
      <c r="H45" s="32"/>
    </row>
    <row r="46" spans="2:8" s="1" customFormat="1" ht="16.899999999999999" customHeight="1" x14ac:dyDescent="0.2">
      <c r="B46" s="32"/>
      <c r="C46" s="212" t="s">
        <v>1</v>
      </c>
      <c r="D46" s="212" t="s">
        <v>7088</v>
      </c>
      <c r="E46" s="17" t="s">
        <v>1</v>
      </c>
      <c r="F46" s="213">
        <v>65.239999999999995</v>
      </c>
      <c r="H46" s="32"/>
    </row>
    <row r="47" spans="2:8" s="1" customFormat="1" ht="16.899999999999999" customHeight="1" x14ac:dyDescent="0.2">
      <c r="B47" s="32"/>
      <c r="C47" s="208" t="s">
        <v>204</v>
      </c>
      <c r="D47" s="209" t="s">
        <v>205</v>
      </c>
      <c r="E47" s="210" t="s">
        <v>1</v>
      </c>
      <c r="F47" s="211">
        <v>57.595999999999997</v>
      </c>
      <c r="H47" s="32"/>
    </row>
    <row r="48" spans="2:8" s="1" customFormat="1" ht="16.899999999999999" customHeight="1" x14ac:dyDescent="0.2">
      <c r="B48" s="32"/>
      <c r="C48" s="214" t="s">
        <v>7082</v>
      </c>
      <c r="H48" s="32"/>
    </row>
    <row r="49" spans="2:8" s="1" customFormat="1" ht="16.899999999999999" customHeight="1" x14ac:dyDescent="0.2">
      <c r="B49" s="32"/>
      <c r="C49" s="212" t="s">
        <v>1336</v>
      </c>
      <c r="D49" s="212" t="s">
        <v>1337</v>
      </c>
      <c r="E49" s="17" t="s">
        <v>380</v>
      </c>
      <c r="F49" s="213">
        <v>439.88900000000001</v>
      </c>
      <c r="H49" s="32"/>
    </row>
    <row r="50" spans="2:8" s="1" customFormat="1" ht="16.899999999999999" customHeight="1" x14ac:dyDescent="0.2">
      <c r="B50" s="32"/>
      <c r="C50" s="208" t="s">
        <v>207</v>
      </c>
      <c r="D50" s="209" t="s">
        <v>208</v>
      </c>
      <c r="E50" s="210" t="s">
        <v>1</v>
      </c>
      <c r="F50" s="211">
        <v>291.47500000000002</v>
      </c>
      <c r="H50" s="32"/>
    </row>
    <row r="51" spans="2:8" s="1" customFormat="1" ht="16.899999999999999" customHeight="1" x14ac:dyDescent="0.2">
      <c r="B51" s="32"/>
      <c r="C51" s="212" t="s">
        <v>1</v>
      </c>
      <c r="D51" s="212" t="s">
        <v>956</v>
      </c>
      <c r="E51" s="17" t="s">
        <v>1</v>
      </c>
      <c r="F51" s="213">
        <v>0</v>
      </c>
      <c r="H51" s="32"/>
    </row>
    <row r="52" spans="2:8" s="1" customFormat="1" ht="16.899999999999999" customHeight="1" x14ac:dyDescent="0.2">
      <c r="B52" s="32"/>
      <c r="C52" s="212" t="s">
        <v>1</v>
      </c>
      <c r="D52" s="212" t="s">
        <v>957</v>
      </c>
      <c r="E52" s="17" t="s">
        <v>1</v>
      </c>
      <c r="F52" s="213">
        <v>0</v>
      </c>
      <c r="H52" s="32"/>
    </row>
    <row r="53" spans="2:8" s="1" customFormat="1" ht="16.899999999999999" customHeight="1" x14ac:dyDescent="0.2">
      <c r="B53" s="32"/>
      <c r="C53" s="212" t="s">
        <v>1</v>
      </c>
      <c r="D53" s="212" t="s">
        <v>514</v>
      </c>
      <c r="E53" s="17" t="s">
        <v>1</v>
      </c>
      <c r="F53" s="213">
        <v>0</v>
      </c>
      <c r="H53" s="32"/>
    </row>
    <row r="54" spans="2:8" s="1" customFormat="1" ht="16.899999999999999" customHeight="1" x14ac:dyDescent="0.2">
      <c r="B54" s="32"/>
      <c r="C54" s="212" t="s">
        <v>1</v>
      </c>
      <c r="D54" s="212" t="s">
        <v>958</v>
      </c>
      <c r="E54" s="17" t="s">
        <v>1</v>
      </c>
      <c r="F54" s="213">
        <v>103.75</v>
      </c>
      <c r="H54" s="32"/>
    </row>
    <row r="55" spans="2:8" s="1" customFormat="1" ht="16.899999999999999" customHeight="1" x14ac:dyDescent="0.2">
      <c r="B55" s="32"/>
      <c r="C55" s="212" t="s">
        <v>1</v>
      </c>
      <c r="D55" s="212" t="s">
        <v>959</v>
      </c>
      <c r="E55" s="17" t="s">
        <v>1</v>
      </c>
      <c r="F55" s="213">
        <v>35.274999999999999</v>
      </c>
      <c r="H55" s="32"/>
    </row>
    <row r="56" spans="2:8" s="1" customFormat="1" ht="16.899999999999999" customHeight="1" x14ac:dyDescent="0.2">
      <c r="B56" s="32"/>
      <c r="C56" s="212" t="s">
        <v>1</v>
      </c>
      <c r="D56" s="212" t="s">
        <v>960</v>
      </c>
      <c r="E56" s="17" t="s">
        <v>1</v>
      </c>
      <c r="F56" s="213">
        <v>14.5</v>
      </c>
      <c r="H56" s="32"/>
    </row>
    <row r="57" spans="2:8" s="1" customFormat="1" ht="16.899999999999999" customHeight="1" x14ac:dyDescent="0.2">
      <c r="B57" s="32"/>
      <c r="C57" s="212" t="s">
        <v>1</v>
      </c>
      <c r="D57" s="212" t="s">
        <v>522</v>
      </c>
      <c r="E57" s="17" t="s">
        <v>1</v>
      </c>
      <c r="F57" s="213">
        <v>0</v>
      </c>
      <c r="H57" s="32"/>
    </row>
    <row r="58" spans="2:8" s="1" customFormat="1" ht="16.899999999999999" customHeight="1" x14ac:dyDescent="0.2">
      <c r="B58" s="32"/>
      <c r="C58" s="212" t="s">
        <v>1</v>
      </c>
      <c r="D58" s="212" t="s">
        <v>961</v>
      </c>
      <c r="E58" s="17" t="s">
        <v>1</v>
      </c>
      <c r="F58" s="213">
        <v>80</v>
      </c>
      <c r="H58" s="32"/>
    </row>
    <row r="59" spans="2:8" s="1" customFormat="1" ht="16.899999999999999" customHeight="1" x14ac:dyDescent="0.2">
      <c r="B59" s="32"/>
      <c r="C59" s="212" t="s">
        <v>1</v>
      </c>
      <c r="D59" s="212" t="s">
        <v>962</v>
      </c>
      <c r="E59" s="17" t="s">
        <v>1</v>
      </c>
      <c r="F59" s="213">
        <v>12</v>
      </c>
      <c r="H59" s="32"/>
    </row>
    <row r="60" spans="2:8" s="1" customFormat="1" ht="16.899999999999999" customHeight="1" x14ac:dyDescent="0.2">
      <c r="B60" s="32"/>
      <c r="C60" s="212" t="s">
        <v>1</v>
      </c>
      <c r="D60" s="212" t="s">
        <v>963</v>
      </c>
      <c r="E60" s="17" t="s">
        <v>1</v>
      </c>
      <c r="F60" s="213">
        <v>21.7</v>
      </c>
      <c r="H60" s="32"/>
    </row>
    <row r="61" spans="2:8" s="1" customFormat="1" ht="16.899999999999999" customHeight="1" x14ac:dyDescent="0.2">
      <c r="B61" s="32"/>
      <c r="C61" s="212" t="s">
        <v>1</v>
      </c>
      <c r="D61" s="212" t="s">
        <v>964</v>
      </c>
      <c r="E61" s="17" t="s">
        <v>1</v>
      </c>
      <c r="F61" s="213">
        <v>24.25</v>
      </c>
      <c r="H61" s="32"/>
    </row>
    <row r="62" spans="2:8" s="1" customFormat="1" ht="16.899999999999999" customHeight="1" x14ac:dyDescent="0.2">
      <c r="B62" s="32"/>
      <c r="C62" s="212" t="s">
        <v>207</v>
      </c>
      <c r="D62" s="212" t="s">
        <v>526</v>
      </c>
      <c r="E62" s="17" t="s">
        <v>1</v>
      </c>
      <c r="F62" s="213">
        <v>291.47500000000002</v>
      </c>
      <c r="H62" s="32"/>
    </row>
    <row r="63" spans="2:8" s="1" customFormat="1" ht="16.899999999999999" customHeight="1" x14ac:dyDescent="0.2">
      <c r="B63" s="32"/>
      <c r="C63" s="214" t="s">
        <v>7082</v>
      </c>
      <c r="H63" s="32"/>
    </row>
    <row r="64" spans="2:8" s="1" customFormat="1" ht="16.899999999999999" customHeight="1" x14ac:dyDescent="0.2">
      <c r="B64" s="32"/>
      <c r="C64" s="212" t="s">
        <v>953</v>
      </c>
      <c r="D64" s="212" t="s">
        <v>954</v>
      </c>
      <c r="E64" s="17" t="s">
        <v>641</v>
      </c>
      <c r="F64" s="213">
        <v>764.98</v>
      </c>
      <c r="H64" s="32"/>
    </row>
    <row r="65" spans="2:8" s="1" customFormat="1" ht="16.899999999999999" customHeight="1" x14ac:dyDescent="0.2">
      <c r="B65" s="32"/>
      <c r="C65" s="212" t="s">
        <v>971</v>
      </c>
      <c r="D65" s="212" t="s">
        <v>972</v>
      </c>
      <c r="E65" s="17" t="s">
        <v>641</v>
      </c>
      <c r="F65" s="213">
        <v>297.649</v>
      </c>
      <c r="H65" s="32"/>
    </row>
    <row r="66" spans="2:8" s="1" customFormat="1" ht="16.899999999999999" customHeight="1" x14ac:dyDescent="0.2">
      <c r="B66" s="32"/>
      <c r="C66" s="208" t="s">
        <v>210</v>
      </c>
      <c r="D66" s="209" t="s">
        <v>211</v>
      </c>
      <c r="E66" s="210" t="s">
        <v>1</v>
      </c>
      <c r="F66" s="211">
        <v>100.79</v>
      </c>
      <c r="H66" s="32"/>
    </row>
    <row r="67" spans="2:8" s="1" customFormat="1" ht="16.899999999999999" customHeight="1" x14ac:dyDescent="0.2">
      <c r="B67" s="32"/>
      <c r="C67" s="212" t="s">
        <v>1</v>
      </c>
      <c r="D67" s="212" t="s">
        <v>967</v>
      </c>
      <c r="E67" s="17" t="s">
        <v>1</v>
      </c>
      <c r="F67" s="213">
        <v>100.79</v>
      </c>
      <c r="H67" s="32"/>
    </row>
    <row r="68" spans="2:8" s="1" customFormat="1" ht="16.899999999999999" customHeight="1" x14ac:dyDescent="0.2">
      <c r="B68" s="32"/>
      <c r="C68" s="212" t="s">
        <v>210</v>
      </c>
      <c r="D68" s="212" t="s">
        <v>526</v>
      </c>
      <c r="E68" s="17" t="s">
        <v>1</v>
      </c>
      <c r="F68" s="213">
        <v>100.79</v>
      </c>
      <c r="H68" s="32"/>
    </row>
    <row r="69" spans="2:8" s="1" customFormat="1" ht="16.899999999999999" customHeight="1" x14ac:dyDescent="0.2">
      <c r="B69" s="32"/>
      <c r="C69" s="214" t="s">
        <v>7082</v>
      </c>
      <c r="H69" s="32"/>
    </row>
    <row r="70" spans="2:8" s="1" customFormat="1" ht="16.899999999999999" customHeight="1" x14ac:dyDescent="0.2">
      <c r="B70" s="32"/>
      <c r="C70" s="212" t="s">
        <v>953</v>
      </c>
      <c r="D70" s="212" t="s">
        <v>954</v>
      </c>
      <c r="E70" s="17" t="s">
        <v>641</v>
      </c>
      <c r="F70" s="213">
        <v>764.98</v>
      </c>
      <c r="H70" s="32"/>
    </row>
    <row r="71" spans="2:8" s="1" customFormat="1" ht="16.899999999999999" customHeight="1" x14ac:dyDescent="0.2">
      <c r="B71" s="32"/>
      <c r="C71" s="212" t="s">
        <v>983</v>
      </c>
      <c r="D71" s="212" t="s">
        <v>984</v>
      </c>
      <c r="E71" s="17" t="s">
        <v>641</v>
      </c>
      <c r="F71" s="213">
        <v>105.83</v>
      </c>
      <c r="H71" s="32"/>
    </row>
    <row r="72" spans="2:8" s="1" customFormat="1" ht="16.899999999999999" customHeight="1" x14ac:dyDescent="0.2">
      <c r="B72" s="32"/>
      <c r="C72" s="208" t="s">
        <v>213</v>
      </c>
      <c r="D72" s="209" t="s">
        <v>214</v>
      </c>
      <c r="E72" s="210" t="s">
        <v>1</v>
      </c>
      <c r="F72" s="211">
        <v>384.21499999999997</v>
      </c>
      <c r="H72" s="32"/>
    </row>
    <row r="73" spans="2:8" s="1" customFormat="1" ht="16.899999999999999" customHeight="1" x14ac:dyDescent="0.2">
      <c r="B73" s="32"/>
      <c r="C73" s="212" t="s">
        <v>1</v>
      </c>
      <c r="D73" s="212" t="s">
        <v>965</v>
      </c>
      <c r="E73" s="17" t="s">
        <v>1</v>
      </c>
      <c r="F73" s="213">
        <v>291.47500000000002</v>
      </c>
      <c r="H73" s="32"/>
    </row>
    <row r="74" spans="2:8" s="1" customFormat="1" ht="16.899999999999999" customHeight="1" x14ac:dyDescent="0.2">
      <c r="B74" s="32"/>
      <c r="C74" s="212" t="s">
        <v>1</v>
      </c>
      <c r="D74" s="212" t="s">
        <v>966</v>
      </c>
      <c r="E74" s="17" t="s">
        <v>1</v>
      </c>
      <c r="F74" s="213">
        <v>92.74</v>
      </c>
      <c r="H74" s="32"/>
    </row>
    <row r="75" spans="2:8" s="1" customFormat="1" ht="16.899999999999999" customHeight="1" x14ac:dyDescent="0.2">
      <c r="B75" s="32"/>
      <c r="C75" s="212" t="s">
        <v>213</v>
      </c>
      <c r="D75" s="212" t="s">
        <v>526</v>
      </c>
      <c r="E75" s="17" t="s">
        <v>1</v>
      </c>
      <c r="F75" s="213">
        <v>384.21499999999997</v>
      </c>
      <c r="H75" s="32"/>
    </row>
    <row r="76" spans="2:8" s="1" customFormat="1" ht="16.899999999999999" customHeight="1" x14ac:dyDescent="0.2">
      <c r="B76" s="32"/>
      <c r="C76" s="214" t="s">
        <v>7082</v>
      </c>
      <c r="H76" s="32"/>
    </row>
    <row r="77" spans="2:8" s="1" customFormat="1" ht="16.899999999999999" customHeight="1" x14ac:dyDescent="0.2">
      <c r="B77" s="32"/>
      <c r="C77" s="212" t="s">
        <v>953</v>
      </c>
      <c r="D77" s="212" t="s">
        <v>954</v>
      </c>
      <c r="E77" s="17" t="s">
        <v>641</v>
      </c>
      <c r="F77" s="213">
        <v>764.98</v>
      </c>
      <c r="H77" s="32"/>
    </row>
    <row r="78" spans="2:8" s="1" customFormat="1" ht="16.899999999999999" customHeight="1" x14ac:dyDescent="0.2">
      <c r="B78" s="32"/>
      <c r="C78" s="212" t="s">
        <v>993</v>
      </c>
      <c r="D78" s="212" t="s">
        <v>994</v>
      </c>
      <c r="E78" s="17" t="s">
        <v>380</v>
      </c>
      <c r="F78" s="213">
        <v>545.46799999999996</v>
      </c>
      <c r="H78" s="32"/>
    </row>
    <row r="79" spans="2:8" s="1" customFormat="1" ht="16.899999999999999" customHeight="1" x14ac:dyDescent="0.2">
      <c r="B79" s="32"/>
      <c r="C79" s="212" t="s">
        <v>977</v>
      </c>
      <c r="D79" s="212" t="s">
        <v>978</v>
      </c>
      <c r="E79" s="17" t="s">
        <v>641</v>
      </c>
      <c r="F79" s="213">
        <v>399.69799999999998</v>
      </c>
      <c r="H79" s="32"/>
    </row>
    <row r="80" spans="2:8" s="1" customFormat="1" ht="16.899999999999999" customHeight="1" x14ac:dyDescent="0.2">
      <c r="B80" s="32"/>
      <c r="C80" s="208" t="s">
        <v>4370</v>
      </c>
      <c r="D80" s="209" t="s">
        <v>4371</v>
      </c>
      <c r="E80" s="210" t="s">
        <v>1</v>
      </c>
      <c r="F80" s="211">
        <v>0</v>
      </c>
      <c r="H80" s="32"/>
    </row>
    <row r="81" spans="2:8" s="1" customFormat="1" ht="16.899999999999999" customHeight="1" x14ac:dyDescent="0.2">
      <c r="B81" s="32"/>
      <c r="C81" s="208" t="s">
        <v>217</v>
      </c>
      <c r="D81" s="209" t="s">
        <v>218</v>
      </c>
      <c r="E81" s="210" t="s">
        <v>1</v>
      </c>
      <c r="F81" s="211">
        <v>480.16899999999998</v>
      </c>
      <c r="H81" s="32"/>
    </row>
    <row r="82" spans="2:8" s="1" customFormat="1" ht="16.899999999999999" customHeight="1" x14ac:dyDescent="0.2">
      <c r="B82" s="32"/>
      <c r="C82" s="212" t="s">
        <v>1</v>
      </c>
      <c r="D82" s="212" t="s">
        <v>929</v>
      </c>
      <c r="E82" s="17" t="s">
        <v>1</v>
      </c>
      <c r="F82" s="213">
        <v>0</v>
      </c>
      <c r="H82" s="32"/>
    </row>
    <row r="83" spans="2:8" s="1" customFormat="1" ht="16.899999999999999" customHeight="1" x14ac:dyDescent="0.2">
      <c r="B83" s="32"/>
      <c r="C83" s="212" t="s">
        <v>1</v>
      </c>
      <c r="D83" s="212" t="s">
        <v>930</v>
      </c>
      <c r="E83" s="17" t="s">
        <v>1</v>
      </c>
      <c r="F83" s="213">
        <v>0</v>
      </c>
      <c r="H83" s="32"/>
    </row>
    <row r="84" spans="2:8" s="1" customFormat="1" ht="16.899999999999999" customHeight="1" x14ac:dyDescent="0.2">
      <c r="B84" s="32"/>
      <c r="C84" s="212" t="s">
        <v>1</v>
      </c>
      <c r="D84" s="212" t="s">
        <v>931</v>
      </c>
      <c r="E84" s="17" t="s">
        <v>1</v>
      </c>
      <c r="F84" s="213">
        <v>171.749</v>
      </c>
      <c r="H84" s="32"/>
    </row>
    <row r="85" spans="2:8" s="1" customFormat="1" ht="16.899999999999999" customHeight="1" x14ac:dyDescent="0.2">
      <c r="B85" s="32"/>
      <c r="C85" s="212" t="s">
        <v>1</v>
      </c>
      <c r="D85" s="212" t="s">
        <v>932</v>
      </c>
      <c r="E85" s="17" t="s">
        <v>1</v>
      </c>
      <c r="F85" s="213">
        <v>75.018000000000001</v>
      </c>
      <c r="H85" s="32"/>
    </row>
    <row r="86" spans="2:8" s="1" customFormat="1" ht="16.899999999999999" customHeight="1" x14ac:dyDescent="0.2">
      <c r="B86" s="32"/>
      <c r="C86" s="212" t="s">
        <v>1</v>
      </c>
      <c r="D86" s="212" t="s">
        <v>933</v>
      </c>
      <c r="E86" s="17" t="s">
        <v>1</v>
      </c>
      <c r="F86" s="213">
        <v>125.39700000000001</v>
      </c>
      <c r="H86" s="32"/>
    </row>
    <row r="87" spans="2:8" s="1" customFormat="1" ht="16.899999999999999" customHeight="1" x14ac:dyDescent="0.2">
      <c r="B87" s="32"/>
      <c r="C87" s="212" t="s">
        <v>1</v>
      </c>
      <c r="D87" s="212" t="s">
        <v>934</v>
      </c>
      <c r="E87" s="17" t="s">
        <v>1</v>
      </c>
      <c r="F87" s="213">
        <v>5.2560000000000002</v>
      </c>
      <c r="H87" s="32"/>
    </row>
    <row r="88" spans="2:8" s="1" customFormat="1" ht="16.899999999999999" customHeight="1" x14ac:dyDescent="0.2">
      <c r="B88" s="32"/>
      <c r="C88" s="212" t="s">
        <v>1</v>
      </c>
      <c r="D88" s="212" t="s">
        <v>935</v>
      </c>
      <c r="E88" s="17" t="s">
        <v>1</v>
      </c>
      <c r="F88" s="213">
        <v>0</v>
      </c>
      <c r="H88" s="32"/>
    </row>
    <row r="89" spans="2:8" s="1" customFormat="1" ht="16.899999999999999" customHeight="1" x14ac:dyDescent="0.2">
      <c r="B89" s="32"/>
      <c r="C89" s="212" t="s">
        <v>1</v>
      </c>
      <c r="D89" s="212" t="s">
        <v>936</v>
      </c>
      <c r="E89" s="17" t="s">
        <v>1</v>
      </c>
      <c r="F89" s="213">
        <v>133.50399999999999</v>
      </c>
      <c r="H89" s="32"/>
    </row>
    <row r="90" spans="2:8" s="1" customFormat="1" ht="16.899999999999999" customHeight="1" x14ac:dyDescent="0.2">
      <c r="B90" s="32"/>
      <c r="C90" s="212" t="s">
        <v>1</v>
      </c>
      <c r="D90" s="212" t="s">
        <v>937</v>
      </c>
      <c r="E90" s="17" t="s">
        <v>1</v>
      </c>
      <c r="F90" s="213">
        <v>-30.754999999999999</v>
      </c>
      <c r="H90" s="32"/>
    </row>
    <row r="91" spans="2:8" s="1" customFormat="1" ht="16.899999999999999" customHeight="1" x14ac:dyDescent="0.2">
      <c r="B91" s="32"/>
      <c r="C91" s="212" t="s">
        <v>217</v>
      </c>
      <c r="D91" s="212" t="s">
        <v>387</v>
      </c>
      <c r="E91" s="17" t="s">
        <v>1</v>
      </c>
      <c r="F91" s="213">
        <v>480.16899999999998</v>
      </c>
      <c r="H91" s="32"/>
    </row>
    <row r="92" spans="2:8" s="1" customFormat="1" ht="16.899999999999999" customHeight="1" x14ac:dyDescent="0.2">
      <c r="B92" s="32"/>
      <c r="C92" s="214" t="s">
        <v>7082</v>
      </c>
      <c r="H92" s="32"/>
    </row>
    <row r="93" spans="2:8" s="1" customFormat="1" ht="22.5" x14ac:dyDescent="0.2">
      <c r="B93" s="32"/>
      <c r="C93" s="212" t="s">
        <v>926</v>
      </c>
      <c r="D93" s="212" t="s">
        <v>927</v>
      </c>
      <c r="E93" s="17" t="s">
        <v>380</v>
      </c>
      <c r="F93" s="213">
        <v>480.16899999999998</v>
      </c>
      <c r="H93" s="32"/>
    </row>
    <row r="94" spans="2:8" s="1" customFormat="1" ht="16.899999999999999" customHeight="1" x14ac:dyDescent="0.2">
      <c r="B94" s="32"/>
      <c r="C94" s="212" t="s">
        <v>993</v>
      </c>
      <c r="D94" s="212" t="s">
        <v>994</v>
      </c>
      <c r="E94" s="17" t="s">
        <v>380</v>
      </c>
      <c r="F94" s="213">
        <v>545.46799999999996</v>
      </c>
      <c r="H94" s="32"/>
    </row>
    <row r="95" spans="2:8" s="1" customFormat="1" ht="16.899999999999999" customHeight="1" x14ac:dyDescent="0.2">
      <c r="B95" s="32"/>
      <c r="C95" s="208" t="s">
        <v>4374</v>
      </c>
      <c r="D95" s="209" t="s">
        <v>4375</v>
      </c>
      <c r="E95" s="210" t="s">
        <v>1</v>
      </c>
      <c r="F95" s="211">
        <v>0</v>
      </c>
      <c r="H95" s="32"/>
    </row>
    <row r="96" spans="2:8" s="1" customFormat="1" ht="16.899999999999999" customHeight="1" x14ac:dyDescent="0.2">
      <c r="B96" s="32"/>
      <c r="C96" s="208" t="s">
        <v>4376</v>
      </c>
      <c r="D96" s="209" t="s">
        <v>4377</v>
      </c>
      <c r="E96" s="210" t="s">
        <v>1</v>
      </c>
      <c r="F96" s="211">
        <v>0</v>
      </c>
      <c r="H96" s="32"/>
    </row>
    <row r="97" spans="2:8" s="1" customFormat="1" ht="16.899999999999999" customHeight="1" x14ac:dyDescent="0.2">
      <c r="B97" s="32"/>
      <c r="C97" s="208" t="s">
        <v>221</v>
      </c>
      <c r="D97" s="209" t="s">
        <v>222</v>
      </c>
      <c r="E97" s="210" t="s">
        <v>1</v>
      </c>
      <c r="F97" s="211">
        <v>40.94</v>
      </c>
      <c r="H97" s="32"/>
    </row>
    <row r="98" spans="2:8" s="1" customFormat="1" ht="16.899999999999999" customHeight="1" x14ac:dyDescent="0.2">
      <c r="B98" s="32"/>
      <c r="C98" s="212" t="s">
        <v>1</v>
      </c>
      <c r="D98" s="212" t="s">
        <v>1316</v>
      </c>
      <c r="E98" s="17" t="s">
        <v>1</v>
      </c>
      <c r="F98" s="213">
        <v>0</v>
      </c>
      <c r="H98" s="32"/>
    </row>
    <row r="99" spans="2:8" s="1" customFormat="1" ht="16.899999999999999" customHeight="1" x14ac:dyDescent="0.2">
      <c r="B99" s="32"/>
      <c r="C99" s="212" t="s">
        <v>221</v>
      </c>
      <c r="D99" s="212" t="s">
        <v>1317</v>
      </c>
      <c r="E99" s="17" t="s">
        <v>1</v>
      </c>
      <c r="F99" s="213">
        <v>40.94</v>
      </c>
      <c r="H99" s="32"/>
    </row>
    <row r="100" spans="2:8" s="1" customFormat="1" ht="16.899999999999999" customHeight="1" x14ac:dyDescent="0.2">
      <c r="B100" s="32"/>
      <c r="C100" s="214" t="s">
        <v>7082</v>
      </c>
      <c r="H100" s="32"/>
    </row>
    <row r="101" spans="2:8" s="1" customFormat="1" ht="16.899999999999999" customHeight="1" x14ac:dyDescent="0.2">
      <c r="B101" s="32"/>
      <c r="C101" s="212" t="s">
        <v>1313</v>
      </c>
      <c r="D101" s="212" t="s">
        <v>1314</v>
      </c>
      <c r="E101" s="17" t="s">
        <v>380</v>
      </c>
      <c r="F101" s="213">
        <v>423.233</v>
      </c>
      <c r="H101" s="32"/>
    </row>
    <row r="102" spans="2:8" s="1" customFormat="1" ht="16.899999999999999" customHeight="1" x14ac:dyDescent="0.2">
      <c r="B102" s="32"/>
      <c r="C102" s="212" t="s">
        <v>1428</v>
      </c>
      <c r="D102" s="212" t="s">
        <v>1429</v>
      </c>
      <c r="E102" s="17" t="s">
        <v>390</v>
      </c>
      <c r="F102" s="213">
        <v>10.747</v>
      </c>
      <c r="H102" s="32"/>
    </row>
    <row r="103" spans="2:8" s="1" customFormat="1" ht="16.899999999999999" customHeight="1" x14ac:dyDescent="0.2">
      <c r="B103" s="32"/>
      <c r="C103" s="208" t="s">
        <v>225</v>
      </c>
      <c r="D103" s="209" t="s">
        <v>226</v>
      </c>
      <c r="E103" s="210" t="s">
        <v>1</v>
      </c>
      <c r="F103" s="211">
        <v>0</v>
      </c>
      <c r="H103" s="32"/>
    </row>
    <row r="104" spans="2:8" s="1" customFormat="1" ht="16.899999999999999" customHeight="1" x14ac:dyDescent="0.2">
      <c r="B104" s="32"/>
      <c r="C104" s="214" t="s">
        <v>7082</v>
      </c>
      <c r="H104" s="32"/>
    </row>
    <row r="105" spans="2:8" s="1" customFormat="1" ht="22.5" x14ac:dyDescent="0.2">
      <c r="B105" s="32"/>
      <c r="C105" s="212" t="s">
        <v>405</v>
      </c>
      <c r="D105" s="212" t="s">
        <v>406</v>
      </c>
      <c r="E105" s="17" t="s">
        <v>390</v>
      </c>
      <c r="F105" s="213">
        <v>478.27699999999999</v>
      </c>
      <c r="H105" s="32"/>
    </row>
    <row r="106" spans="2:8" s="1" customFormat="1" ht="16.899999999999999" customHeight="1" x14ac:dyDescent="0.2">
      <c r="B106" s="32"/>
      <c r="C106" s="212" t="s">
        <v>429</v>
      </c>
      <c r="D106" s="212" t="s">
        <v>430</v>
      </c>
      <c r="E106" s="17" t="s">
        <v>390</v>
      </c>
      <c r="F106" s="213">
        <v>27.677</v>
      </c>
      <c r="H106" s="32"/>
    </row>
    <row r="107" spans="2:8" s="1" customFormat="1" ht="16.899999999999999" customHeight="1" x14ac:dyDescent="0.2">
      <c r="B107" s="32"/>
      <c r="C107" s="208" t="s">
        <v>228</v>
      </c>
      <c r="D107" s="209" t="s">
        <v>229</v>
      </c>
      <c r="E107" s="210" t="s">
        <v>1</v>
      </c>
      <c r="F107" s="211">
        <v>1835.606</v>
      </c>
      <c r="H107" s="32"/>
    </row>
    <row r="108" spans="2:8" s="1" customFormat="1" ht="16.899999999999999" customHeight="1" x14ac:dyDescent="0.2">
      <c r="B108" s="32"/>
      <c r="C108" s="212" t="s">
        <v>1</v>
      </c>
      <c r="D108" s="212" t="s">
        <v>392</v>
      </c>
      <c r="E108" s="17" t="s">
        <v>1</v>
      </c>
      <c r="F108" s="213">
        <v>0</v>
      </c>
      <c r="H108" s="32"/>
    </row>
    <row r="109" spans="2:8" s="1" customFormat="1" ht="16.899999999999999" customHeight="1" x14ac:dyDescent="0.2">
      <c r="B109" s="32"/>
      <c r="C109" s="212" t="s">
        <v>1</v>
      </c>
      <c r="D109" s="212" t="s">
        <v>866</v>
      </c>
      <c r="E109" s="17" t="s">
        <v>1</v>
      </c>
      <c r="F109" s="213">
        <v>0</v>
      </c>
      <c r="H109" s="32"/>
    </row>
    <row r="110" spans="2:8" s="1" customFormat="1" ht="16.899999999999999" customHeight="1" x14ac:dyDescent="0.2">
      <c r="B110" s="32"/>
      <c r="C110" s="212" t="s">
        <v>1</v>
      </c>
      <c r="D110" s="212" t="s">
        <v>867</v>
      </c>
      <c r="E110" s="17" t="s">
        <v>1</v>
      </c>
      <c r="F110" s="213">
        <v>135.452</v>
      </c>
      <c r="H110" s="32"/>
    </row>
    <row r="111" spans="2:8" s="1" customFormat="1" ht="16.899999999999999" customHeight="1" x14ac:dyDescent="0.2">
      <c r="B111" s="32"/>
      <c r="C111" s="212" t="s">
        <v>1</v>
      </c>
      <c r="D111" s="212" t="s">
        <v>869</v>
      </c>
      <c r="E111" s="17" t="s">
        <v>1</v>
      </c>
      <c r="F111" s="213">
        <v>150.19800000000001</v>
      </c>
      <c r="H111" s="32"/>
    </row>
    <row r="112" spans="2:8" s="1" customFormat="1" ht="16.899999999999999" customHeight="1" x14ac:dyDescent="0.2">
      <c r="B112" s="32"/>
      <c r="C112" s="212" t="s">
        <v>1</v>
      </c>
      <c r="D112" s="212" t="s">
        <v>870</v>
      </c>
      <c r="E112" s="17" t="s">
        <v>1</v>
      </c>
      <c r="F112" s="213">
        <v>62.670999999999999</v>
      </c>
      <c r="H112" s="32"/>
    </row>
    <row r="113" spans="2:8" s="1" customFormat="1" ht="16.899999999999999" customHeight="1" x14ac:dyDescent="0.2">
      <c r="B113" s="32"/>
      <c r="C113" s="212" t="s">
        <v>1</v>
      </c>
      <c r="D113" s="212" t="s">
        <v>871</v>
      </c>
      <c r="E113" s="17" t="s">
        <v>1</v>
      </c>
      <c r="F113" s="213">
        <v>30.715</v>
      </c>
      <c r="H113" s="32"/>
    </row>
    <row r="114" spans="2:8" s="1" customFormat="1" ht="16.899999999999999" customHeight="1" x14ac:dyDescent="0.2">
      <c r="B114" s="32"/>
      <c r="C114" s="212" t="s">
        <v>1</v>
      </c>
      <c r="D114" s="212" t="s">
        <v>872</v>
      </c>
      <c r="E114" s="17" t="s">
        <v>1</v>
      </c>
      <c r="F114" s="213">
        <v>39.968000000000004</v>
      </c>
      <c r="H114" s="32"/>
    </row>
    <row r="115" spans="2:8" s="1" customFormat="1" ht="16.899999999999999" customHeight="1" x14ac:dyDescent="0.2">
      <c r="B115" s="32"/>
      <c r="C115" s="212" t="s">
        <v>1</v>
      </c>
      <c r="D115" s="212" t="s">
        <v>873</v>
      </c>
      <c r="E115" s="17" t="s">
        <v>1</v>
      </c>
      <c r="F115" s="213">
        <v>23.123000000000001</v>
      </c>
      <c r="H115" s="32"/>
    </row>
    <row r="116" spans="2:8" s="1" customFormat="1" ht="16.899999999999999" customHeight="1" x14ac:dyDescent="0.2">
      <c r="B116" s="32"/>
      <c r="C116" s="212" t="s">
        <v>1</v>
      </c>
      <c r="D116" s="212" t="s">
        <v>874</v>
      </c>
      <c r="E116" s="17" t="s">
        <v>1</v>
      </c>
      <c r="F116" s="213">
        <v>27.922999999999998</v>
      </c>
      <c r="H116" s="32"/>
    </row>
    <row r="117" spans="2:8" s="1" customFormat="1" ht="16.899999999999999" customHeight="1" x14ac:dyDescent="0.2">
      <c r="B117" s="32"/>
      <c r="C117" s="212" t="s">
        <v>1</v>
      </c>
      <c r="D117" s="212" t="s">
        <v>875</v>
      </c>
      <c r="E117" s="17" t="s">
        <v>1</v>
      </c>
      <c r="F117" s="213">
        <v>16.132999999999999</v>
      </c>
      <c r="H117" s="32"/>
    </row>
    <row r="118" spans="2:8" s="1" customFormat="1" ht="16.899999999999999" customHeight="1" x14ac:dyDescent="0.2">
      <c r="B118" s="32"/>
      <c r="C118" s="212" t="s">
        <v>1</v>
      </c>
      <c r="D118" s="212" t="s">
        <v>876</v>
      </c>
      <c r="E118" s="17" t="s">
        <v>1</v>
      </c>
      <c r="F118" s="213">
        <v>16.132999999999999</v>
      </c>
      <c r="H118" s="32"/>
    </row>
    <row r="119" spans="2:8" s="1" customFormat="1" ht="16.899999999999999" customHeight="1" x14ac:dyDescent="0.2">
      <c r="B119" s="32"/>
      <c r="C119" s="212" t="s">
        <v>1</v>
      </c>
      <c r="D119" s="212" t="s">
        <v>877</v>
      </c>
      <c r="E119" s="17" t="s">
        <v>1</v>
      </c>
      <c r="F119" s="213">
        <v>22.721</v>
      </c>
      <c r="H119" s="32"/>
    </row>
    <row r="120" spans="2:8" s="1" customFormat="1" ht="16.899999999999999" customHeight="1" x14ac:dyDescent="0.2">
      <c r="B120" s="32"/>
      <c r="C120" s="212" t="s">
        <v>1</v>
      </c>
      <c r="D120" s="212" t="s">
        <v>879</v>
      </c>
      <c r="E120" s="17" t="s">
        <v>1</v>
      </c>
      <c r="F120" s="213">
        <v>74.194999999999993</v>
      </c>
      <c r="H120" s="32"/>
    </row>
    <row r="121" spans="2:8" s="1" customFormat="1" ht="16.899999999999999" customHeight="1" x14ac:dyDescent="0.2">
      <c r="B121" s="32"/>
      <c r="C121" s="212" t="s">
        <v>1</v>
      </c>
      <c r="D121" s="212" t="s">
        <v>522</v>
      </c>
      <c r="E121" s="17" t="s">
        <v>1</v>
      </c>
      <c r="F121" s="213">
        <v>0</v>
      </c>
      <c r="H121" s="32"/>
    </row>
    <row r="122" spans="2:8" s="1" customFormat="1" ht="16.899999999999999" customHeight="1" x14ac:dyDescent="0.2">
      <c r="B122" s="32"/>
      <c r="C122" s="212" t="s">
        <v>1</v>
      </c>
      <c r="D122" s="212" t="s">
        <v>888</v>
      </c>
      <c r="E122" s="17" t="s">
        <v>1</v>
      </c>
      <c r="F122" s="213">
        <v>156.27099999999999</v>
      </c>
      <c r="H122" s="32"/>
    </row>
    <row r="123" spans="2:8" s="1" customFormat="1" ht="16.899999999999999" customHeight="1" x14ac:dyDescent="0.2">
      <c r="B123" s="32"/>
      <c r="C123" s="212" t="s">
        <v>1</v>
      </c>
      <c r="D123" s="212" t="s">
        <v>889</v>
      </c>
      <c r="E123" s="17" t="s">
        <v>1</v>
      </c>
      <c r="F123" s="213">
        <v>132.238</v>
      </c>
      <c r="H123" s="32"/>
    </row>
    <row r="124" spans="2:8" s="1" customFormat="1" ht="16.899999999999999" customHeight="1" x14ac:dyDescent="0.2">
      <c r="B124" s="32"/>
      <c r="C124" s="212" t="s">
        <v>1</v>
      </c>
      <c r="D124" s="212" t="s">
        <v>890</v>
      </c>
      <c r="E124" s="17" t="s">
        <v>1</v>
      </c>
      <c r="F124" s="213">
        <v>123.96599999999999</v>
      </c>
      <c r="H124" s="32"/>
    </row>
    <row r="125" spans="2:8" s="1" customFormat="1" ht="16.899999999999999" customHeight="1" x14ac:dyDescent="0.2">
      <c r="B125" s="32"/>
      <c r="C125" s="212" t="s">
        <v>1</v>
      </c>
      <c r="D125" s="212" t="s">
        <v>891</v>
      </c>
      <c r="E125" s="17" t="s">
        <v>1</v>
      </c>
      <c r="F125" s="213">
        <v>72.561999999999998</v>
      </c>
      <c r="H125" s="32"/>
    </row>
    <row r="126" spans="2:8" s="1" customFormat="1" ht="16.899999999999999" customHeight="1" x14ac:dyDescent="0.2">
      <c r="B126" s="32"/>
      <c r="C126" s="212" t="s">
        <v>1</v>
      </c>
      <c r="D126" s="212" t="s">
        <v>892</v>
      </c>
      <c r="E126" s="17" t="s">
        <v>1</v>
      </c>
      <c r="F126" s="213">
        <v>60.954000000000001</v>
      </c>
      <c r="H126" s="32"/>
    </row>
    <row r="127" spans="2:8" s="1" customFormat="1" ht="16.899999999999999" customHeight="1" x14ac:dyDescent="0.2">
      <c r="B127" s="32"/>
      <c r="C127" s="212" t="s">
        <v>1</v>
      </c>
      <c r="D127" s="212" t="s">
        <v>893</v>
      </c>
      <c r="E127" s="17" t="s">
        <v>1</v>
      </c>
      <c r="F127" s="213">
        <v>29.873000000000001</v>
      </c>
      <c r="H127" s="32"/>
    </row>
    <row r="128" spans="2:8" s="1" customFormat="1" ht="16.899999999999999" customHeight="1" x14ac:dyDescent="0.2">
      <c r="B128" s="32"/>
      <c r="C128" s="212" t="s">
        <v>1</v>
      </c>
      <c r="D128" s="212" t="s">
        <v>894</v>
      </c>
      <c r="E128" s="17" t="s">
        <v>1</v>
      </c>
      <c r="F128" s="213">
        <v>38.872999999999998</v>
      </c>
      <c r="H128" s="32"/>
    </row>
    <row r="129" spans="2:8" s="1" customFormat="1" ht="16.899999999999999" customHeight="1" x14ac:dyDescent="0.2">
      <c r="B129" s="32"/>
      <c r="C129" s="212" t="s">
        <v>1</v>
      </c>
      <c r="D129" s="212" t="s">
        <v>895</v>
      </c>
      <c r="E129" s="17" t="s">
        <v>1</v>
      </c>
      <c r="F129" s="213">
        <v>50.02</v>
      </c>
      <c r="H129" s="32"/>
    </row>
    <row r="130" spans="2:8" s="1" customFormat="1" ht="16.899999999999999" customHeight="1" x14ac:dyDescent="0.2">
      <c r="B130" s="32"/>
      <c r="C130" s="212" t="s">
        <v>1</v>
      </c>
      <c r="D130" s="212" t="s">
        <v>896</v>
      </c>
      <c r="E130" s="17" t="s">
        <v>1</v>
      </c>
      <c r="F130" s="213">
        <v>33.973999999999997</v>
      </c>
      <c r="H130" s="32"/>
    </row>
    <row r="131" spans="2:8" s="1" customFormat="1" ht="16.899999999999999" customHeight="1" x14ac:dyDescent="0.2">
      <c r="B131" s="32"/>
      <c r="C131" s="212" t="s">
        <v>1</v>
      </c>
      <c r="D131" s="212" t="s">
        <v>897</v>
      </c>
      <c r="E131" s="17" t="s">
        <v>1</v>
      </c>
      <c r="F131" s="213">
        <v>29.393999999999998</v>
      </c>
      <c r="H131" s="32"/>
    </row>
    <row r="132" spans="2:8" s="1" customFormat="1" ht="16.899999999999999" customHeight="1" x14ac:dyDescent="0.2">
      <c r="B132" s="32"/>
      <c r="C132" s="212" t="s">
        <v>1</v>
      </c>
      <c r="D132" s="212" t="s">
        <v>898</v>
      </c>
      <c r="E132" s="17" t="s">
        <v>1</v>
      </c>
      <c r="F132" s="213">
        <v>19.419</v>
      </c>
      <c r="H132" s="32"/>
    </row>
    <row r="133" spans="2:8" s="1" customFormat="1" ht="16.899999999999999" customHeight="1" x14ac:dyDescent="0.2">
      <c r="B133" s="32"/>
      <c r="C133" s="212" t="s">
        <v>1</v>
      </c>
      <c r="D133" s="212" t="s">
        <v>2069</v>
      </c>
      <c r="E133" s="17" t="s">
        <v>1</v>
      </c>
      <c r="F133" s="213">
        <v>0</v>
      </c>
      <c r="H133" s="32"/>
    </row>
    <row r="134" spans="2:8" s="1" customFormat="1" ht="16.899999999999999" customHeight="1" x14ac:dyDescent="0.2">
      <c r="B134" s="32"/>
      <c r="C134" s="212" t="s">
        <v>1</v>
      </c>
      <c r="D134" s="212" t="s">
        <v>2070</v>
      </c>
      <c r="E134" s="17" t="s">
        <v>1</v>
      </c>
      <c r="F134" s="213">
        <v>208</v>
      </c>
      <c r="H134" s="32"/>
    </row>
    <row r="135" spans="2:8" s="1" customFormat="1" ht="22.5" x14ac:dyDescent="0.2">
      <c r="B135" s="32"/>
      <c r="C135" s="212" t="s">
        <v>1</v>
      </c>
      <c r="D135" s="212" t="s">
        <v>2071</v>
      </c>
      <c r="E135" s="17" t="s">
        <v>1</v>
      </c>
      <c r="F135" s="213">
        <v>298.88</v>
      </c>
      <c r="H135" s="32"/>
    </row>
    <row r="136" spans="2:8" s="1" customFormat="1" ht="16.899999999999999" customHeight="1" x14ac:dyDescent="0.2">
      <c r="B136" s="32"/>
      <c r="C136" s="212" t="s">
        <v>1</v>
      </c>
      <c r="D136" s="212" t="s">
        <v>2072</v>
      </c>
      <c r="E136" s="17" t="s">
        <v>1</v>
      </c>
      <c r="F136" s="213">
        <v>-18.05</v>
      </c>
      <c r="H136" s="32"/>
    </row>
    <row r="137" spans="2:8" s="1" customFormat="1" ht="16.899999999999999" customHeight="1" x14ac:dyDescent="0.2">
      <c r="B137" s="32"/>
      <c r="C137" s="212" t="s">
        <v>228</v>
      </c>
      <c r="D137" s="212" t="s">
        <v>387</v>
      </c>
      <c r="E137" s="17" t="s">
        <v>1</v>
      </c>
      <c r="F137" s="213">
        <v>1835.606</v>
      </c>
      <c r="H137" s="32"/>
    </row>
    <row r="138" spans="2:8" s="1" customFormat="1" ht="16.899999999999999" customHeight="1" x14ac:dyDescent="0.2">
      <c r="B138" s="32"/>
      <c r="C138" s="214" t="s">
        <v>7082</v>
      </c>
      <c r="H138" s="32"/>
    </row>
    <row r="139" spans="2:8" s="1" customFormat="1" ht="16.899999999999999" customHeight="1" x14ac:dyDescent="0.2">
      <c r="B139" s="32"/>
      <c r="C139" s="212" t="s">
        <v>2066</v>
      </c>
      <c r="D139" s="212" t="s">
        <v>2067</v>
      </c>
      <c r="E139" s="17" t="s">
        <v>380</v>
      </c>
      <c r="F139" s="213">
        <v>1835.606</v>
      </c>
      <c r="H139" s="32"/>
    </row>
    <row r="140" spans="2:8" s="1" customFormat="1" ht="16.899999999999999" customHeight="1" x14ac:dyDescent="0.2">
      <c r="B140" s="32"/>
      <c r="C140" s="212" t="s">
        <v>2084</v>
      </c>
      <c r="D140" s="212" t="s">
        <v>2085</v>
      </c>
      <c r="E140" s="17" t="s">
        <v>380</v>
      </c>
      <c r="F140" s="213">
        <v>1835.606</v>
      </c>
      <c r="H140" s="32"/>
    </row>
    <row r="141" spans="2:8" s="1" customFormat="1" ht="16.899999999999999" customHeight="1" x14ac:dyDescent="0.2">
      <c r="B141" s="32"/>
      <c r="C141" s="208" t="s">
        <v>232</v>
      </c>
      <c r="D141" s="209" t="s">
        <v>233</v>
      </c>
      <c r="E141" s="210" t="s">
        <v>1</v>
      </c>
      <c r="F141" s="211">
        <v>421.91500000000002</v>
      </c>
      <c r="H141" s="32"/>
    </row>
    <row r="142" spans="2:8" s="1" customFormat="1" ht="16.899999999999999" customHeight="1" x14ac:dyDescent="0.2">
      <c r="B142" s="32"/>
      <c r="C142" s="212" t="s">
        <v>1</v>
      </c>
      <c r="D142" s="212" t="s">
        <v>2077</v>
      </c>
      <c r="E142" s="17" t="s">
        <v>1</v>
      </c>
      <c r="F142" s="213">
        <v>277.61</v>
      </c>
      <c r="H142" s="32"/>
    </row>
    <row r="143" spans="2:8" s="1" customFormat="1" ht="16.899999999999999" customHeight="1" x14ac:dyDescent="0.2">
      <c r="B143" s="32"/>
      <c r="C143" s="212" t="s">
        <v>1</v>
      </c>
      <c r="D143" s="212" t="s">
        <v>2078</v>
      </c>
      <c r="E143" s="17" t="s">
        <v>1</v>
      </c>
      <c r="F143" s="213">
        <v>144.30500000000001</v>
      </c>
      <c r="H143" s="32"/>
    </row>
    <row r="144" spans="2:8" s="1" customFormat="1" ht="16.899999999999999" customHeight="1" x14ac:dyDescent="0.2">
      <c r="B144" s="32"/>
      <c r="C144" s="212" t="s">
        <v>232</v>
      </c>
      <c r="D144" s="212" t="s">
        <v>387</v>
      </c>
      <c r="E144" s="17" t="s">
        <v>1</v>
      </c>
      <c r="F144" s="213">
        <v>421.91500000000002</v>
      </c>
      <c r="H144" s="32"/>
    </row>
    <row r="145" spans="2:8" s="1" customFormat="1" ht="16.899999999999999" customHeight="1" x14ac:dyDescent="0.2">
      <c r="B145" s="32"/>
      <c r="C145" s="214" t="s">
        <v>7082</v>
      </c>
      <c r="H145" s="32"/>
    </row>
    <row r="146" spans="2:8" s="1" customFormat="1" ht="22.5" x14ac:dyDescent="0.2">
      <c r="B146" s="32"/>
      <c r="C146" s="212" t="s">
        <v>2074</v>
      </c>
      <c r="D146" s="212" t="s">
        <v>2075</v>
      </c>
      <c r="E146" s="17" t="s">
        <v>380</v>
      </c>
      <c r="F146" s="213">
        <v>421.91500000000002</v>
      </c>
      <c r="H146" s="32"/>
    </row>
    <row r="147" spans="2:8" s="1" customFormat="1" ht="22.5" x14ac:dyDescent="0.2">
      <c r="B147" s="32"/>
      <c r="C147" s="212" t="s">
        <v>2088</v>
      </c>
      <c r="D147" s="212" t="s">
        <v>2089</v>
      </c>
      <c r="E147" s="17" t="s">
        <v>380</v>
      </c>
      <c r="F147" s="213">
        <v>421.91500000000002</v>
      </c>
      <c r="H147" s="32"/>
    </row>
    <row r="148" spans="2:8" s="1" customFormat="1" ht="16.899999999999999" customHeight="1" x14ac:dyDescent="0.2">
      <c r="B148" s="32"/>
      <c r="C148" s="208" t="s">
        <v>236</v>
      </c>
      <c r="D148" s="209" t="s">
        <v>237</v>
      </c>
      <c r="E148" s="210" t="s">
        <v>1</v>
      </c>
      <c r="F148" s="211">
        <v>154.45699999999999</v>
      </c>
      <c r="H148" s="32"/>
    </row>
    <row r="149" spans="2:8" s="1" customFormat="1" ht="16.899999999999999" customHeight="1" x14ac:dyDescent="0.2">
      <c r="B149" s="32"/>
      <c r="C149" s="212" t="s">
        <v>1</v>
      </c>
      <c r="D149" s="212" t="s">
        <v>841</v>
      </c>
      <c r="E149" s="17" t="s">
        <v>1</v>
      </c>
      <c r="F149" s="213">
        <v>0</v>
      </c>
      <c r="H149" s="32"/>
    </row>
    <row r="150" spans="2:8" s="1" customFormat="1" ht="16.899999999999999" customHeight="1" x14ac:dyDescent="0.2">
      <c r="B150" s="32"/>
      <c r="C150" s="212" t="s">
        <v>1</v>
      </c>
      <c r="D150" s="212" t="s">
        <v>842</v>
      </c>
      <c r="E150" s="17" t="s">
        <v>1</v>
      </c>
      <c r="F150" s="213">
        <v>119.56</v>
      </c>
      <c r="H150" s="32"/>
    </row>
    <row r="151" spans="2:8" s="1" customFormat="1" ht="16.899999999999999" customHeight="1" x14ac:dyDescent="0.2">
      <c r="B151" s="32"/>
      <c r="C151" s="212" t="s">
        <v>1</v>
      </c>
      <c r="D151" s="212" t="s">
        <v>843</v>
      </c>
      <c r="E151" s="17" t="s">
        <v>1</v>
      </c>
      <c r="F151" s="213">
        <v>17.469000000000001</v>
      </c>
      <c r="H151" s="32"/>
    </row>
    <row r="152" spans="2:8" s="1" customFormat="1" ht="16.899999999999999" customHeight="1" x14ac:dyDescent="0.2">
      <c r="B152" s="32"/>
      <c r="C152" s="212" t="s">
        <v>1</v>
      </c>
      <c r="D152" s="212" t="s">
        <v>844</v>
      </c>
      <c r="E152" s="17" t="s">
        <v>1</v>
      </c>
      <c r="F152" s="213">
        <v>17.428000000000001</v>
      </c>
      <c r="H152" s="32"/>
    </row>
    <row r="153" spans="2:8" s="1" customFormat="1" ht="16.899999999999999" customHeight="1" x14ac:dyDescent="0.2">
      <c r="B153" s="32"/>
      <c r="C153" s="212" t="s">
        <v>236</v>
      </c>
      <c r="D153" s="212" t="s">
        <v>387</v>
      </c>
      <c r="E153" s="17" t="s">
        <v>1</v>
      </c>
      <c r="F153" s="213">
        <v>154.45699999999999</v>
      </c>
      <c r="H153" s="32"/>
    </row>
    <row r="154" spans="2:8" s="1" customFormat="1" ht="16.899999999999999" customHeight="1" x14ac:dyDescent="0.2">
      <c r="B154" s="32"/>
      <c r="C154" s="214" t="s">
        <v>7082</v>
      </c>
      <c r="H154" s="32"/>
    </row>
    <row r="155" spans="2:8" s="1" customFormat="1" ht="22.5" x14ac:dyDescent="0.2">
      <c r="B155" s="32"/>
      <c r="C155" s="212" t="s">
        <v>2080</v>
      </c>
      <c r="D155" s="212" t="s">
        <v>2081</v>
      </c>
      <c r="E155" s="17" t="s">
        <v>380</v>
      </c>
      <c r="F155" s="213">
        <v>154.45699999999999</v>
      </c>
      <c r="H155" s="32"/>
    </row>
    <row r="156" spans="2:8" s="1" customFormat="1" ht="16.899999999999999" customHeight="1" x14ac:dyDescent="0.2">
      <c r="B156" s="32"/>
      <c r="C156" s="212" t="s">
        <v>2092</v>
      </c>
      <c r="D156" s="212" t="s">
        <v>2093</v>
      </c>
      <c r="E156" s="17" t="s">
        <v>380</v>
      </c>
      <c r="F156" s="213">
        <v>154.45699999999999</v>
      </c>
      <c r="H156" s="32"/>
    </row>
    <row r="157" spans="2:8" s="1" customFormat="1" ht="16.899999999999999" customHeight="1" x14ac:dyDescent="0.2">
      <c r="B157" s="32"/>
      <c r="C157" s="208" t="s">
        <v>239</v>
      </c>
      <c r="D157" s="209" t="s">
        <v>240</v>
      </c>
      <c r="E157" s="210" t="s">
        <v>1</v>
      </c>
      <c r="F157" s="211">
        <v>183.035</v>
      </c>
      <c r="H157" s="32"/>
    </row>
    <row r="158" spans="2:8" s="1" customFormat="1" ht="16.899999999999999" customHeight="1" x14ac:dyDescent="0.2">
      <c r="B158" s="32"/>
      <c r="C158" s="212" t="s">
        <v>1</v>
      </c>
      <c r="D158" s="212" t="s">
        <v>1971</v>
      </c>
      <c r="E158" s="17" t="s">
        <v>1</v>
      </c>
      <c r="F158" s="213">
        <v>0</v>
      </c>
      <c r="H158" s="32"/>
    </row>
    <row r="159" spans="2:8" s="1" customFormat="1" ht="16.899999999999999" customHeight="1" x14ac:dyDescent="0.2">
      <c r="B159" s="32"/>
      <c r="C159" s="212" t="s">
        <v>1</v>
      </c>
      <c r="D159" s="212" t="s">
        <v>392</v>
      </c>
      <c r="E159" s="17" t="s">
        <v>1</v>
      </c>
      <c r="F159" s="213">
        <v>0</v>
      </c>
      <c r="H159" s="32"/>
    </row>
    <row r="160" spans="2:8" s="1" customFormat="1" ht="16.899999999999999" customHeight="1" x14ac:dyDescent="0.2">
      <c r="B160" s="32"/>
      <c r="C160" s="212" t="s">
        <v>1</v>
      </c>
      <c r="D160" s="212" t="s">
        <v>1972</v>
      </c>
      <c r="E160" s="17" t="s">
        <v>1</v>
      </c>
      <c r="F160" s="213">
        <v>3.06</v>
      </c>
      <c r="H160" s="32"/>
    </row>
    <row r="161" spans="2:8" s="1" customFormat="1" ht="16.899999999999999" customHeight="1" x14ac:dyDescent="0.2">
      <c r="B161" s="32"/>
      <c r="C161" s="212" t="s">
        <v>1</v>
      </c>
      <c r="D161" s="212" t="s">
        <v>1973</v>
      </c>
      <c r="E161" s="17" t="s">
        <v>1</v>
      </c>
      <c r="F161" s="213">
        <v>25.975000000000001</v>
      </c>
      <c r="H161" s="32"/>
    </row>
    <row r="162" spans="2:8" s="1" customFormat="1" ht="16.899999999999999" customHeight="1" x14ac:dyDescent="0.2">
      <c r="B162" s="32"/>
      <c r="C162" s="212" t="s">
        <v>1</v>
      </c>
      <c r="D162" s="212" t="s">
        <v>1974</v>
      </c>
      <c r="E162" s="17" t="s">
        <v>1</v>
      </c>
      <c r="F162" s="213">
        <v>7.2629999999999999</v>
      </c>
      <c r="H162" s="32"/>
    </row>
    <row r="163" spans="2:8" s="1" customFormat="1" ht="16.899999999999999" customHeight="1" x14ac:dyDescent="0.2">
      <c r="B163" s="32"/>
      <c r="C163" s="212" t="s">
        <v>1</v>
      </c>
      <c r="D163" s="212" t="s">
        <v>1975</v>
      </c>
      <c r="E163" s="17" t="s">
        <v>1</v>
      </c>
      <c r="F163" s="213">
        <v>9.56</v>
      </c>
      <c r="H163" s="32"/>
    </row>
    <row r="164" spans="2:8" s="1" customFormat="1" ht="16.899999999999999" customHeight="1" x14ac:dyDescent="0.2">
      <c r="B164" s="32"/>
      <c r="C164" s="212" t="s">
        <v>1</v>
      </c>
      <c r="D164" s="212" t="s">
        <v>1976</v>
      </c>
      <c r="E164" s="17" t="s">
        <v>1</v>
      </c>
      <c r="F164" s="213">
        <v>6.6959999999999997</v>
      </c>
      <c r="H164" s="32"/>
    </row>
    <row r="165" spans="2:8" s="1" customFormat="1" ht="16.899999999999999" customHeight="1" x14ac:dyDescent="0.2">
      <c r="B165" s="32"/>
      <c r="C165" s="212" t="s">
        <v>1</v>
      </c>
      <c r="D165" s="212" t="s">
        <v>1977</v>
      </c>
      <c r="E165" s="17" t="s">
        <v>1</v>
      </c>
      <c r="F165" s="213">
        <v>6.4459999999999997</v>
      </c>
      <c r="H165" s="32"/>
    </row>
    <row r="166" spans="2:8" s="1" customFormat="1" ht="16.899999999999999" customHeight="1" x14ac:dyDescent="0.2">
      <c r="B166" s="32"/>
      <c r="C166" s="212" t="s">
        <v>1</v>
      </c>
      <c r="D166" s="212" t="s">
        <v>1978</v>
      </c>
      <c r="E166" s="17" t="s">
        <v>1</v>
      </c>
      <c r="F166" s="213">
        <v>10.782</v>
      </c>
      <c r="H166" s="32"/>
    </row>
    <row r="167" spans="2:8" s="1" customFormat="1" ht="16.899999999999999" customHeight="1" x14ac:dyDescent="0.2">
      <c r="B167" s="32"/>
      <c r="C167" s="212" t="s">
        <v>1</v>
      </c>
      <c r="D167" s="212" t="s">
        <v>1979</v>
      </c>
      <c r="E167" s="17" t="s">
        <v>1</v>
      </c>
      <c r="F167" s="213">
        <v>1.65</v>
      </c>
      <c r="H167" s="32"/>
    </row>
    <row r="168" spans="2:8" s="1" customFormat="1" ht="16.899999999999999" customHeight="1" x14ac:dyDescent="0.2">
      <c r="B168" s="32"/>
      <c r="C168" s="212" t="s">
        <v>1</v>
      </c>
      <c r="D168" s="212" t="s">
        <v>1980</v>
      </c>
      <c r="E168" s="17" t="s">
        <v>1</v>
      </c>
      <c r="F168" s="213">
        <v>3.06</v>
      </c>
      <c r="H168" s="32"/>
    </row>
    <row r="169" spans="2:8" s="1" customFormat="1" ht="16.899999999999999" customHeight="1" x14ac:dyDescent="0.2">
      <c r="B169" s="32"/>
      <c r="C169" s="212" t="s">
        <v>1</v>
      </c>
      <c r="D169" s="212" t="s">
        <v>1981</v>
      </c>
      <c r="E169" s="17" t="s">
        <v>1</v>
      </c>
      <c r="F169" s="213">
        <v>25.875</v>
      </c>
      <c r="H169" s="32"/>
    </row>
    <row r="170" spans="2:8" s="1" customFormat="1" ht="16.899999999999999" customHeight="1" x14ac:dyDescent="0.2">
      <c r="B170" s="32"/>
      <c r="C170" s="212" t="s">
        <v>1</v>
      </c>
      <c r="D170" s="212" t="s">
        <v>1982</v>
      </c>
      <c r="E170" s="17" t="s">
        <v>1</v>
      </c>
      <c r="F170" s="213">
        <v>21.7</v>
      </c>
      <c r="H170" s="32"/>
    </row>
    <row r="171" spans="2:8" s="1" customFormat="1" ht="16.899999999999999" customHeight="1" x14ac:dyDescent="0.2">
      <c r="B171" s="32"/>
      <c r="C171" s="212" t="s">
        <v>1</v>
      </c>
      <c r="D171" s="212" t="s">
        <v>1983</v>
      </c>
      <c r="E171" s="17" t="s">
        <v>1</v>
      </c>
      <c r="F171" s="213">
        <v>13.464</v>
      </c>
      <c r="H171" s="32"/>
    </row>
    <row r="172" spans="2:8" s="1" customFormat="1" ht="16.899999999999999" customHeight="1" x14ac:dyDescent="0.2">
      <c r="B172" s="32"/>
      <c r="C172" s="212" t="s">
        <v>1</v>
      </c>
      <c r="D172" s="212" t="s">
        <v>1984</v>
      </c>
      <c r="E172" s="17" t="s">
        <v>1</v>
      </c>
      <c r="F172" s="213">
        <v>8.5860000000000003</v>
      </c>
      <c r="H172" s="32"/>
    </row>
    <row r="173" spans="2:8" s="1" customFormat="1" ht="16.899999999999999" customHeight="1" x14ac:dyDescent="0.2">
      <c r="B173" s="32"/>
      <c r="C173" s="212" t="s">
        <v>1</v>
      </c>
      <c r="D173" s="212" t="s">
        <v>1985</v>
      </c>
      <c r="E173" s="17" t="s">
        <v>1</v>
      </c>
      <c r="F173" s="213">
        <v>0</v>
      </c>
      <c r="H173" s="32"/>
    </row>
    <row r="174" spans="2:8" s="1" customFormat="1" ht="16.899999999999999" customHeight="1" x14ac:dyDescent="0.2">
      <c r="B174" s="32"/>
      <c r="C174" s="212" t="s">
        <v>1</v>
      </c>
      <c r="D174" s="212" t="s">
        <v>392</v>
      </c>
      <c r="E174" s="17" t="s">
        <v>1</v>
      </c>
      <c r="F174" s="213">
        <v>0</v>
      </c>
      <c r="H174" s="32"/>
    </row>
    <row r="175" spans="2:8" s="1" customFormat="1" ht="16.899999999999999" customHeight="1" x14ac:dyDescent="0.2">
      <c r="B175" s="32"/>
      <c r="C175" s="212" t="s">
        <v>1</v>
      </c>
      <c r="D175" s="212" t="s">
        <v>1986</v>
      </c>
      <c r="E175" s="17" t="s">
        <v>1</v>
      </c>
      <c r="F175" s="213">
        <v>1.8</v>
      </c>
      <c r="H175" s="32"/>
    </row>
    <row r="176" spans="2:8" s="1" customFormat="1" ht="16.899999999999999" customHeight="1" x14ac:dyDescent="0.2">
      <c r="B176" s="32"/>
      <c r="C176" s="212" t="s">
        <v>1</v>
      </c>
      <c r="D176" s="212" t="s">
        <v>1987</v>
      </c>
      <c r="E176" s="17" t="s">
        <v>1</v>
      </c>
      <c r="F176" s="213">
        <v>1.875</v>
      </c>
      <c r="H176" s="32"/>
    </row>
    <row r="177" spans="2:8" s="1" customFormat="1" ht="16.899999999999999" customHeight="1" x14ac:dyDescent="0.2">
      <c r="B177" s="32"/>
      <c r="C177" s="212" t="s">
        <v>1</v>
      </c>
      <c r="D177" s="212" t="s">
        <v>1988</v>
      </c>
      <c r="E177" s="17" t="s">
        <v>1</v>
      </c>
      <c r="F177" s="213">
        <v>5.157</v>
      </c>
      <c r="H177" s="32"/>
    </row>
    <row r="178" spans="2:8" s="1" customFormat="1" ht="16.899999999999999" customHeight="1" x14ac:dyDescent="0.2">
      <c r="B178" s="32"/>
      <c r="C178" s="212" t="s">
        <v>1</v>
      </c>
      <c r="D178" s="212" t="s">
        <v>1989</v>
      </c>
      <c r="E178" s="17" t="s">
        <v>1</v>
      </c>
      <c r="F178" s="213">
        <v>3.2130000000000001</v>
      </c>
      <c r="H178" s="32"/>
    </row>
    <row r="179" spans="2:8" s="1" customFormat="1" ht="16.899999999999999" customHeight="1" x14ac:dyDescent="0.2">
      <c r="B179" s="32"/>
      <c r="C179" s="212" t="s">
        <v>1</v>
      </c>
      <c r="D179" s="212" t="s">
        <v>1990</v>
      </c>
      <c r="E179" s="17" t="s">
        <v>1</v>
      </c>
      <c r="F179" s="213">
        <v>5.58</v>
      </c>
      <c r="H179" s="32"/>
    </row>
    <row r="180" spans="2:8" s="1" customFormat="1" ht="16.899999999999999" customHeight="1" x14ac:dyDescent="0.2">
      <c r="B180" s="32"/>
      <c r="C180" s="212" t="s">
        <v>1</v>
      </c>
      <c r="D180" s="212" t="s">
        <v>1991</v>
      </c>
      <c r="E180" s="17" t="s">
        <v>1</v>
      </c>
      <c r="F180" s="213">
        <v>1.71</v>
      </c>
      <c r="H180" s="32"/>
    </row>
    <row r="181" spans="2:8" s="1" customFormat="1" ht="16.899999999999999" customHeight="1" x14ac:dyDescent="0.2">
      <c r="B181" s="32"/>
      <c r="C181" s="212" t="s">
        <v>1</v>
      </c>
      <c r="D181" s="212" t="s">
        <v>1992</v>
      </c>
      <c r="E181" s="17" t="s">
        <v>1</v>
      </c>
      <c r="F181" s="213">
        <v>1.71</v>
      </c>
      <c r="H181" s="32"/>
    </row>
    <row r="182" spans="2:8" s="1" customFormat="1" ht="16.899999999999999" customHeight="1" x14ac:dyDescent="0.2">
      <c r="B182" s="32"/>
      <c r="C182" s="212" t="s">
        <v>1</v>
      </c>
      <c r="D182" s="212" t="s">
        <v>1993</v>
      </c>
      <c r="E182" s="17" t="s">
        <v>1</v>
      </c>
      <c r="F182" s="213">
        <v>4.1219999999999999</v>
      </c>
      <c r="H182" s="32"/>
    </row>
    <row r="183" spans="2:8" s="1" customFormat="1" ht="16.899999999999999" customHeight="1" x14ac:dyDescent="0.2">
      <c r="B183" s="32"/>
      <c r="C183" s="212" t="s">
        <v>1</v>
      </c>
      <c r="D183" s="212" t="s">
        <v>1994</v>
      </c>
      <c r="E183" s="17" t="s">
        <v>1</v>
      </c>
      <c r="F183" s="213">
        <v>2.0630000000000002</v>
      </c>
      <c r="H183" s="32"/>
    </row>
    <row r="184" spans="2:8" s="1" customFormat="1" ht="16.899999999999999" customHeight="1" x14ac:dyDescent="0.2">
      <c r="B184" s="32"/>
      <c r="C184" s="212" t="s">
        <v>1</v>
      </c>
      <c r="D184" s="212" t="s">
        <v>1995</v>
      </c>
      <c r="E184" s="17" t="s">
        <v>1</v>
      </c>
      <c r="F184" s="213">
        <v>2.25</v>
      </c>
      <c r="H184" s="32"/>
    </row>
    <row r="185" spans="2:8" s="1" customFormat="1" ht="16.899999999999999" customHeight="1" x14ac:dyDescent="0.2">
      <c r="B185" s="32"/>
      <c r="C185" s="212" t="s">
        <v>1</v>
      </c>
      <c r="D185" s="212" t="s">
        <v>1996</v>
      </c>
      <c r="E185" s="17" t="s">
        <v>1</v>
      </c>
      <c r="F185" s="213">
        <v>4.2809999999999997</v>
      </c>
      <c r="H185" s="32"/>
    </row>
    <row r="186" spans="2:8" s="1" customFormat="1" ht="16.899999999999999" customHeight="1" x14ac:dyDescent="0.2">
      <c r="B186" s="32"/>
      <c r="C186" s="212" t="s">
        <v>1</v>
      </c>
      <c r="D186" s="212" t="s">
        <v>1997</v>
      </c>
      <c r="E186" s="17" t="s">
        <v>1</v>
      </c>
      <c r="F186" s="213">
        <v>5.157</v>
      </c>
      <c r="H186" s="32"/>
    </row>
    <row r="187" spans="2:8" s="1" customFormat="1" ht="16.899999999999999" customHeight="1" x14ac:dyDescent="0.2">
      <c r="B187" s="32"/>
      <c r="C187" s="212" t="s">
        <v>239</v>
      </c>
      <c r="D187" s="212" t="s">
        <v>387</v>
      </c>
      <c r="E187" s="17" t="s">
        <v>1</v>
      </c>
      <c r="F187" s="213">
        <v>183.035</v>
      </c>
      <c r="H187" s="32"/>
    </row>
    <row r="188" spans="2:8" s="1" customFormat="1" ht="16.899999999999999" customHeight="1" x14ac:dyDescent="0.2">
      <c r="B188" s="32"/>
      <c r="C188" s="214" t="s">
        <v>7082</v>
      </c>
      <c r="H188" s="32"/>
    </row>
    <row r="189" spans="2:8" s="1" customFormat="1" ht="16.899999999999999" customHeight="1" x14ac:dyDescent="0.2">
      <c r="B189" s="32"/>
      <c r="C189" s="212" t="s">
        <v>1968</v>
      </c>
      <c r="D189" s="212" t="s">
        <v>1969</v>
      </c>
      <c r="E189" s="17" t="s">
        <v>380</v>
      </c>
      <c r="F189" s="213">
        <v>183.035</v>
      </c>
      <c r="H189" s="32"/>
    </row>
    <row r="190" spans="2:8" s="1" customFormat="1" ht="16.899999999999999" customHeight="1" x14ac:dyDescent="0.2">
      <c r="B190" s="32"/>
      <c r="C190" s="212" t="s">
        <v>1999</v>
      </c>
      <c r="D190" s="212" t="s">
        <v>2000</v>
      </c>
      <c r="E190" s="17" t="s">
        <v>380</v>
      </c>
      <c r="F190" s="213">
        <v>183.035</v>
      </c>
      <c r="H190" s="32"/>
    </row>
    <row r="191" spans="2:8" s="1" customFormat="1" ht="22.5" x14ac:dyDescent="0.2">
      <c r="B191" s="32"/>
      <c r="C191" s="212" t="s">
        <v>2003</v>
      </c>
      <c r="D191" s="212" t="s">
        <v>2004</v>
      </c>
      <c r="E191" s="17" t="s">
        <v>380</v>
      </c>
      <c r="F191" s="213">
        <v>183.035</v>
      </c>
      <c r="H191" s="32"/>
    </row>
    <row r="192" spans="2:8" s="1" customFormat="1" ht="16.899999999999999" customHeight="1" x14ac:dyDescent="0.2">
      <c r="B192" s="32"/>
      <c r="C192" s="208" t="s">
        <v>242</v>
      </c>
      <c r="D192" s="209" t="s">
        <v>243</v>
      </c>
      <c r="E192" s="210" t="s">
        <v>1</v>
      </c>
      <c r="F192" s="211">
        <v>144.11699999999999</v>
      </c>
      <c r="H192" s="32"/>
    </row>
    <row r="193" spans="2:8" s="1" customFormat="1" ht="16.899999999999999" customHeight="1" x14ac:dyDescent="0.2">
      <c r="B193" s="32"/>
      <c r="C193" s="212" t="s">
        <v>1</v>
      </c>
      <c r="D193" s="212" t="s">
        <v>1971</v>
      </c>
      <c r="E193" s="17" t="s">
        <v>1</v>
      </c>
      <c r="F193" s="213">
        <v>0</v>
      </c>
      <c r="H193" s="32"/>
    </row>
    <row r="194" spans="2:8" s="1" customFormat="1" ht="16.899999999999999" customHeight="1" x14ac:dyDescent="0.2">
      <c r="B194" s="32"/>
      <c r="C194" s="212" t="s">
        <v>1</v>
      </c>
      <c r="D194" s="212" t="s">
        <v>392</v>
      </c>
      <c r="E194" s="17" t="s">
        <v>1</v>
      </c>
      <c r="F194" s="213">
        <v>0</v>
      </c>
      <c r="H194" s="32"/>
    </row>
    <row r="195" spans="2:8" s="1" customFormat="1" ht="16.899999999999999" customHeight="1" x14ac:dyDescent="0.2">
      <c r="B195" s="32"/>
      <c r="C195" s="212" t="s">
        <v>1</v>
      </c>
      <c r="D195" s="212" t="s">
        <v>1972</v>
      </c>
      <c r="E195" s="17" t="s">
        <v>1</v>
      </c>
      <c r="F195" s="213">
        <v>3.06</v>
      </c>
      <c r="H195" s="32"/>
    </row>
    <row r="196" spans="2:8" s="1" customFormat="1" ht="16.899999999999999" customHeight="1" x14ac:dyDescent="0.2">
      <c r="B196" s="32"/>
      <c r="C196" s="212" t="s">
        <v>1</v>
      </c>
      <c r="D196" s="212" t="s">
        <v>1973</v>
      </c>
      <c r="E196" s="17" t="s">
        <v>1</v>
      </c>
      <c r="F196" s="213">
        <v>25.975000000000001</v>
      </c>
      <c r="H196" s="32"/>
    </row>
    <row r="197" spans="2:8" s="1" customFormat="1" ht="16.899999999999999" customHeight="1" x14ac:dyDescent="0.2">
      <c r="B197" s="32"/>
      <c r="C197" s="212" t="s">
        <v>1</v>
      </c>
      <c r="D197" s="212" t="s">
        <v>1974</v>
      </c>
      <c r="E197" s="17" t="s">
        <v>1</v>
      </c>
      <c r="F197" s="213">
        <v>7.2629999999999999</v>
      </c>
      <c r="H197" s="32"/>
    </row>
    <row r="198" spans="2:8" s="1" customFormat="1" ht="16.899999999999999" customHeight="1" x14ac:dyDescent="0.2">
      <c r="B198" s="32"/>
      <c r="C198" s="212" t="s">
        <v>1</v>
      </c>
      <c r="D198" s="212" t="s">
        <v>1975</v>
      </c>
      <c r="E198" s="17" t="s">
        <v>1</v>
      </c>
      <c r="F198" s="213">
        <v>9.56</v>
      </c>
      <c r="H198" s="32"/>
    </row>
    <row r="199" spans="2:8" s="1" customFormat="1" ht="16.899999999999999" customHeight="1" x14ac:dyDescent="0.2">
      <c r="B199" s="32"/>
      <c r="C199" s="212" t="s">
        <v>1</v>
      </c>
      <c r="D199" s="212" t="s">
        <v>1976</v>
      </c>
      <c r="E199" s="17" t="s">
        <v>1</v>
      </c>
      <c r="F199" s="213">
        <v>6.6959999999999997</v>
      </c>
      <c r="H199" s="32"/>
    </row>
    <row r="200" spans="2:8" s="1" customFormat="1" ht="16.899999999999999" customHeight="1" x14ac:dyDescent="0.2">
      <c r="B200" s="32"/>
      <c r="C200" s="212" t="s">
        <v>1</v>
      </c>
      <c r="D200" s="212" t="s">
        <v>1977</v>
      </c>
      <c r="E200" s="17" t="s">
        <v>1</v>
      </c>
      <c r="F200" s="213">
        <v>6.4459999999999997</v>
      </c>
      <c r="H200" s="32"/>
    </row>
    <row r="201" spans="2:8" s="1" customFormat="1" ht="16.899999999999999" customHeight="1" x14ac:dyDescent="0.2">
      <c r="B201" s="32"/>
      <c r="C201" s="212" t="s">
        <v>1</v>
      </c>
      <c r="D201" s="212" t="s">
        <v>1978</v>
      </c>
      <c r="E201" s="17" t="s">
        <v>1</v>
      </c>
      <c r="F201" s="213">
        <v>10.782</v>
      </c>
      <c r="H201" s="32"/>
    </row>
    <row r="202" spans="2:8" s="1" customFormat="1" ht="16.899999999999999" customHeight="1" x14ac:dyDescent="0.2">
      <c r="B202" s="32"/>
      <c r="C202" s="212" t="s">
        <v>1</v>
      </c>
      <c r="D202" s="212" t="s">
        <v>1979</v>
      </c>
      <c r="E202" s="17" t="s">
        <v>1</v>
      </c>
      <c r="F202" s="213">
        <v>1.65</v>
      </c>
      <c r="H202" s="32"/>
    </row>
    <row r="203" spans="2:8" s="1" customFormat="1" ht="16.899999999999999" customHeight="1" x14ac:dyDescent="0.2">
      <c r="B203" s="32"/>
      <c r="C203" s="212" t="s">
        <v>1</v>
      </c>
      <c r="D203" s="212" t="s">
        <v>1980</v>
      </c>
      <c r="E203" s="17" t="s">
        <v>1</v>
      </c>
      <c r="F203" s="213">
        <v>3.06</v>
      </c>
      <c r="H203" s="32"/>
    </row>
    <row r="204" spans="2:8" s="1" customFormat="1" ht="16.899999999999999" customHeight="1" x14ac:dyDescent="0.2">
      <c r="B204" s="32"/>
      <c r="C204" s="212" t="s">
        <v>1</v>
      </c>
      <c r="D204" s="212" t="s">
        <v>1981</v>
      </c>
      <c r="E204" s="17" t="s">
        <v>1</v>
      </c>
      <c r="F204" s="213">
        <v>25.875</v>
      </c>
      <c r="H204" s="32"/>
    </row>
    <row r="205" spans="2:8" s="1" customFormat="1" ht="16.899999999999999" customHeight="1" x14ac:dyDescent="0.2">
      <c r="B205" s="32"/>
      <c r="C205" s="212" t="s">
        <v>1</v>
      </c>
      <c r="D205" s="212" t="s">
        <v>1982</v>
      </c>
      <c r="E205" s="17" t="s">
        <v>1</v>
      </c>
      <c r="F205" s="213">
        <v>21.7</v>
      </c>
      <c r="H205" s="32"/>
    </row>
    <row r="206" spans="2:8" s="1" customFormat="1" ht="16.899999999999999" customHeight="1" x14ac:dyDescent="0.2">
      <c r="B206" s="32"/>
      <c r="C206" s="212" t="s">
        <v>1</v>
      </c>
      <c r="D206" s="212" t="s">
        <v>1983</v>
      </c>
      <c r="E206" s="17" t="s">
        <v>1</v>
      </c>
      <c r="F206" s="213">
        <v>13.464</v>
      </c>
      <c r="H206" s="32"/>
    </row>
    <row r="207" spans="2:8" s="1" customFormat="1" ht="16.899999999999999" customHeight="1" x14ac:dyDescent="0.2">
      <c r="B207" s="32"/>
      <c r="C207" s="212" t="s">
        <v>1</v>
      </c>
      <c r="D207" s="212" t="s">
        <v>1984</v>
      </c>
      <c r="E207" s="17" t="s">
        <v>1</v>
      </c>
      <c r="F207" s="213">
        <v>8.5860000000000003</v>
      </c>
      <c r="H207" s="32"/>
    </row>
    <row r="208" spans="2:8" s="1" customFormat="1" ht="16.899999999999999" customHeight="1" x14ac:dyDescent="0.2">
      <c r="B208" s="32"/>
      <c r="C208" s="212" t="s">
        <v>242</v>
      </c>
      <c r="D208" s="212" t="s">
        <v>526</v>
      </c>
      <c r="E208" s="17" t="s">
        <v>1</v>
      </c>
      <c r="F208" s="213">
        <v>144.11699999999999</v>
      </c>
      <c r="H208" s="32"/>
    </row>
    <row r="209" spans="2:8" s="1" customFormat="1" ht="16.899999999999999" customHeight="1" x14ac:dyDescent="0.2">
      <c r="B209" s="32"/>
      <c r="C209" s="214" t="s">
        <v>7082</v>
      </c>
      <c r="H209" s="32"/>
    </row>
    <row r="210" spans="2:8" s="1" customFormat="1" ht="16.899999999999999" customHeight="1" x14ac:dyDescent="0.2">
      <c r="B210" s="32"/>
      <c r="C210" s="212" t="s">
        <v>1968</v>
      </c>
      <c r="D210" s="212" t="s">
        <v>1969</v>
      </c>
      <c r="E210" s="17" t="s">
        <v>380</v>
      </c>
      <c r="F210" s="213">
        <v>183.035</v>
      </c>
      <c r="H210" s="32"/>
    </row>
    <row r="211" spans="2:8" s="1" customFormat="1" ht="16.899999999999999" customHeight="1" x14ac:dyDescent="0.2">
      <c r="B211" s="32"/>
      <c r="C211" s="212" t="s">
        <v>917</v>
      </c>
      <c r="D211" s="212" t="s">
        <v>918</v>
      </c>
      <c r="E211" s="17" t="s">
        <v>380</v>
      </c>
      <c r="F211" s="213">
        <v>144.11699999999999</v>
      </c>
      <c r="H211" s="32"/>
    </row>
    <row r="212" spans="2:8" s="1" customFormat="1" ht="16.899999999999999" customHeight="1" x14ac:dyDescent="0.2">
      <c r="B212" s="32"/>
      <c r="C212" s="212" t="s">
        <v>921</v>
      </c>
      <c r="D212" s="212" t="s">
        <v>922</v>
      </c>
      <c r="E212" s="17" t="s">
        <v>380</v>
      </c>
      <c r="F212" s="213">
        <v>1354.8879999999999</v>
      </c>
      <c r="H212" s="32"/>
    </row>
    <row r="213" spans="2:8" s="1" customFormat="1" ht="16.899999999999999" customHeight="1" x14ac:dyDescent="0.2">
      <c r="B213" s="32"/>
      <c r="C213" s="208" t="s">
        <v>245</v>
      </c>
      <c r="D213" s="209" t="s">
        <v>246</v>
      </c>
      <c r="E213" s="210" t="s">
        <v>1</v>
      </c>
      <c r="F213" s="211">
        <v>38.917999999999999</v>
      </c>
      <c r="H213" s="32"/>
    </row>
    <row r="214" spans="2:8" s="1" customFormat="1" ht="16.899999999999999" customHeight="1" x14ac:dyDescent="0.2">
      <c r="B214" s="32"/>
      <c r="C214" s="212" t="s">
        <v>1</v>
      </c>
      <c r="D214" s="212" t="s">
        <v>1985</v>
      </c>
      <c r="E214" s="17" t="s">
        <v>1</v>
      </c>
      <c r="F214" s="213">
        <v>0</v>
      </c>
      <c r="H214" s="32"/>
    </row>
    <row r="215" spans="2:8" s="1" customFormat="1" ht="16.899999999999999" customHeight="1" x14ac:dyDescent="0.2">
      <c r="B215" s="32"/>
      <c r="C215" s="212" t="s">
        <v>1</v>
      </c>
      <c r="D215" s="212" t="s">
        <v>392</v>
      </c>
      <c r="E215" s="17" t="s">
        <v>1</v>
      </c>
      <c r="F215" s="213">
        <v>0</v>
      </c>
      <c r="H215" s="32"/>
    </row>
    <row r="216" spans="2:8" s="1" customFormat="1" ht="16.899999999999999" customHeight="1" x14ac:dyDescent="0.2">
      <c r="B216" s="32"/>
      <c r="C216" s="212" t="s">
        <v>1</v>
      </c>
      <c r="D216" s="212" t="s">
        <v>1986</v>
      </c>
      <c r="E216" s="17" t="s">
        <v>1</v>
      </c>
      <c r="F216" s="213">
        <v>1.8</v>
      </c>
      <c r="H216" s="32"/>
    </row>
    <row r="217" spans="2:8" s="1" customFormat="1" ht="16.899999999999999" customHeight="1" x14ac:dyDescent="0.2">
      <c r="B217" s="32"/>
      <c r="C217" s="212" t="s">
        <v>1</v>
      </c>
      <c r="D217" s="212" t="s">
        <v>1987</v>
      </c>
      <c r="E217" s="17" t="s">
        <v>1</v>
      </c>
      <c r="F217" s="213">
        <v>1.875</v>
      </c>
      <c r="H217" s="32"/>
    </row>
    <row r="218" spans="2:8" s="1" customFormat="1" ht="16.899999999999999" customHeight="1" x14ac:dyDescent="0.2">
      <c r="B218" s="32"/>
      <c r="C218" s="212" t="s">
        <v>1</v>
      </c>
      <c r="D218" s="212" t="s">
        <v>1988</v>
      </c>
      <c r="E218" s="17" t="s">
        <v>1</v>
      </c>
      <c r="F218" s="213">
        <v>5.157</v>
      </c>
      <c r="H218" s="32"/>
    </row>
    <row r="219" spans="2:8" s="1" customFormat="1" ht="16.899999999999999" customHeight="1" x14ac:dyDescent="0.2">
      <c r="B219" s="32"/>
      <c r="C219" s="212" t="s">
        <v>1</v>
      </c>
      <c r="D219" s="212" t="s">
        <v>1989</v>
      </c>
      <c r="E219" s="17" t="s">
        <v>1</v>
      </c>
      <c r="F219" s="213">
        <v>3.2130000000000001</v>
      </c>
      <c r="H219" s="32"/>
    </row>
    <row r="220" spans="2:8" s="1" customFormat="1" ht="16.899999999999999" customHeight="1" x14ac:dyDescent="0.2">
      <c r="B220" s="32"/>
      <c r="C220" s="212" t="s">
        <v>1</v>
      </c>
      <c r="D220" s="212" t="s">
        <v>1990</v>
      </c>
      <c r="E220" s="17" t="s">
        <v>1</v>
      </c>
      <c r="F220" s="213">
        <v>5.58</v>
      </c>
      <c r="H220" s="32"/>
    </row>
    <row r="221" spans="2:8" s="1" customFormat="1" ht="16.899999999999999" customHeight="1" x14ac:dyDescent="0.2">
      <c r="B221" s="32"/>
      <c r="C221" s="212" t="s">
        <v>1</v>
      </c>
      <c r="D221" s="212" t="s">
        <v>1991</v>
      </c>
      <c r="E221" s="17" t="s">
        <v>1</v>
      </c>
      <c r="F221" s="213">
        <v>1.71</v>
      </c>
      <c r="H221" s="32"/>
    </row>
    <row r="222" spans="2:8" s="1" customFormat="1" ht="16.899999999999999" customHeight="1" x14ac:dyDescent="0.2">
      <c r="B222" s="32"/>
      <c r="C222" s="212" t="s">
        <v>1</v>
      </c>
      <c r="D222" s="212" t="s">
        <v>1992</v>
      </c>
      <c r="E222" s="17" t="s">
        <v>1</v>
      </c>
      <c r="F222" s="213">
        <v>1.71</v>
      </c>
      <c r="H222" s="32"/>
    </row>
    <row r="223" spans="2:8" s="1" customFormat="1" ht="16.899999999999999" customHeight="1" x14ac:dyDescent="0.2">
      <c r="B223" s="32"/>
      <c r="C223" s="212" t="s">
        <v>1</v>
      </c>
      <c r="D223" s="212" t="s">
        <v>1993</v>
      </c>
      <c r="E223" s="17" t="s">
        <v>1</v>
      </c>
      <c r="F223" s="213">
        <v>4.1219999999999999</v>
      </c>
      <c r="H223" s="32"/>
    </row>
    <row r="224" spans="2:8" s="1" customFormat="1" ht="16.899999999999999" customHeight="1" x14ac:dyDescent="0.2">
      <c r="B224" s="32"/>
      <c r="C224" s="212" t="s">
        <v>1</v>
      </c>
      <c r="D224" s="212" t="s">
        <v>1994</v>
      </c>
      <c r="E224" s="17" t="s">
        <v>1</v>
      </c>
      <c r="F224" s="213">
        <v>2.0630000000000002</v>
      </c>
      <c r="H224" s="32"/>
    </row>
    <row r="225" spans="2:8" s="1" customFormat="1" ht="16.899999999999999" customHeight="1" x14ac:dyDescent="0.2">
      <c r="B225" s="32"/>
      <c r="C225" s="212" t="s">
        <v>1</v>
      </c>
      <c r="D225" s="212" t="s">
        <v>1995</v>
      </c>
      <c r="E225" s="17" t="s">
        <v>1</v>
      </c>
      <c r="F225" s="213">
        <v>2.25</v>
      </c>
      <c r="H225" s="32"/>
    </row>
    <row r="226" spans="2:8" s="1" customFormat="1" ht="16.899999999999999" customHeight="1" x14ac:dyDescent="0.2">
      <c r="B226" s="32"/>
      <c r="C226" s="212" t="s">
        <v>1</v>
      </c>
      <c r="D226" s="212" t="s">
        <v>1996</v>
      </c>
      <c r="E226" s="17" t="s">
        <v>1</v>
      </c>
      <c r="F226" s="213">
        <v>4.2809999999999997</v>
      </c>
      <c r="H226" s="32"/>
    </row>
    <row r="227" spans="2:8" s="1" customFormat="1" ht="16.899999999999999" customHeight="1" x14ac:dyDescent="0.2">
      <c r="B227" s="32"/>
      <c r="C227" s="212" t="s">
        <v>1</v>
      </c>
      <c r="D227" s="212" t="s">
        <v>1997</v>
      </c>
      <c r="E227" s="17" t="s">
        <v>1</v>
      </c>
      <c r="F227" s="213">
        <v>5.157</v>
      </c>
      <c r="H227" s="32"/>
    </row>
    <row r="228" spans="2:8" s="1" customFormat="1" ht="16.899999999999999" customHeight="1" x14ac:dyDescent="0.2">
      <c r="B228" s="32"/>
      <c r="C228" s="212" t="s">
        <v>245</v>
      </c>
      <c r="D228" s="212" t="s">
        <v>526</v>
      </c>
      <c r="E228" s="17" t="s">
        <v>1</v>
      </c>
      <c r="F228" s="213">
        <v>38.917999999999999</v>
      </c>
      <c r="H228" s="32"/>
    </row>
    <row r="229" spans="2:8" s="1" customFormat="1" ht="16.899999999999999" customHeight="1" x14ac:dyDescent="0.2">
      <c r="B229" s="32"/>
      <c r="C229" s="214" t="s">
        <v>7082</v>
      </c>
      <c r="H229" s="32"/>
    </row>
    <row r="230" spans="2:8" s="1" customFormat="1" ht="16.899999999999999" customHeight="1" x14ac:dyDescent="0.2">
      <c r="B230" s="32"/>
      <c r="C230" s="212" t="s">
        <v>1968</v>
      </c>
      <c r="D230" s="212" t="s">
        <v>1969</v>
      </c>
      <c r="E230" s="17" t="s">
        <v>380</v>
      </c>
      <c r="F230" s="213">
        <v>183.035</v>
      </c>
      <c r="H230" s="32"/>
    </row>
    <row r="231" spans="2:8" s="1" customFormat="1" ht="16.899999999999999" customHeight="1" x14ac:dyDescent="0.2">
      <c r="B231" s="32"/>
      <c r="C231" s="212" t="s">
        <v>912</v>
      </c>
      <c r="D231" s="212" t="s">
        <v>913</v>
      </c>
      <c r="E231" s="17" t="s">
        <v>380</v>
      </c>
      <c r="F231" s="213">
        <v>47.41</v>
      </c>
      <c r="H231" s="32"/>
    </row>
    <row r="232" spans="2:8" s="1" customFormat="1" ht="16.899999999999999" customHeight="1" x14ac:dyDescent="0.2">
      <c r="B232" s="32"/>
      <c r="C232" s="208" t="s">
        <v>4256</v>
      </c>
      <c r="D232" s="209" t="s">
        <v>7089</v>
      </c>
      <c r="E232" s="210" t="s">
        <v>1</v>
      </c>
      <c r="F232" s="211">
        <v>258.61799999999999</v>
      </c>
      <c r="H232" s="32"/>
    </row>
    <row r="233" spans="2:8" s="1" customFormat="1" ht="16.899999999999999" customHeight="1" x14ac:dyDescent="0.2">
      <c r="B233" s="32"/>
      <c r="C233" s="208" t="s">
        <v>248</v>
      </c>
      <c r="D233" s="209" t="s">
        <v>249</v>
      </c>
      <c r="E233" s="210" t="s">
        <v>1</v>
      </c>
      <c r="F233" s="211">
        <v>258.61799999999999</v>
      </c>
      <c r="H233" s="32"/>
    </row>
    <row r="234" spans="2:8" s="1" customFormat="1" ht="16.899999999999999" customHeight="1" x14ac:dyDescent="0.2">
      <c r="B234" s="32"/>
      <c r="C234" s="212" t="s">
        <v>1</v>
      </c>
      <c r="D234" s="212" t="s">
        <v>392</v>
      </c>
      <c r="E234" s="17" t="s">
        <v>1</v>
      </c>
      <c r="F234" s="213">
        <v>0</v>
      </c>
      <c r="H234" s="32"/>
    </row>
    <row r="235" spans="2:8" s="1" customFormat="1" ht="16.899999999999999" customHeight="1" x14ac:dyDescent="0.2">
      <c r="B235" s="32"/>
      <c r="C235" s="212" t="s">
        <v>1</v>
      </c>
      <c r="D235" s="212" t="s">
        <v>393</v>
      </c>
      <c r="E235" s="17" t="s">
        <v>1</v>
      </c>
      <c r="F235" s="213">
        <v>117.6</v>
      </c>
      <c r="H235" s="32"/>
    </row>
    <row r="236" spans="2:8" s="1" customFormat="1" ht="16.899999999999999" customHeight="1" x14ac:dyDescent="0.2">
      <c r="B236" s="32"/>
      <c r="C236" s="212" t="s">
        <v>1</v>
      </c>
      <c r="D236" s="212" t="s">
        <v>394</v>
      </c>
      <c r="E236" s="17" t="s">
        <v>1</v>
      </c>
      <c r="F236" s="213">
        <v>77.22</v>
      </c>
      <c r="H236" s="32"/>
    </row>
    <row r="237" spans="2:8" s="1" customFormat="1" ht="16.899999999999999" customHeight="1" x14ac:dyDescent="0.2">
      <c r="B237" s="32"/>
      <c r="C237" s="212" t="s">
        <v>1</v>
      </c>
      <c r="D237" s="212" t="s">
        <v>395</v>
      </c>
      <c r="E237" s="17" t="s">
        <v>1</v>
      </c>
      <c r="F237" s="213">
        <v>63.798000000000002</v>
      </c>
      <c r="H237" s="32"/>
    </row>
    <row r="238" spans="2:8" s="1" customFormat="1" ht="16.899999999999999" customHeight="1" x14ac:dyDescent="0.2">
      <c r="B238" s="32"/>
      <c r="C238" s="212" t="s">
        <v>248</v>
      </c>
      <c r="D238" s="212" t="s">
        <v>387</v>
      </c>
      <c r="E238" s="17" t="s">
        <v>1</v>
      </c>
      <c r="F238" s="213">
        <v>258.61799999999999</v>
      </c>
      <c r="H238" s="32"/>
    </row>
    <row r="239" spans="2:8" s="1" customFormat="1" ht="16.899999999999999" customHeight="1" x14ac:dyDescent="0.2">
      <c r="B239" s="32"/>
      <c r="C239" s="214" t="s">
        <v>7082</v>
      </c>
      <c r="H239" s="32"/>
    </row>
    <row r="240" spans="2:8" s="1" customFormat="1" ht="22.5" x14ac:dyDescent="0.2">
      <c r="B240" s="32"/>
      <c r="C240" s="212" t="s">
        <v>388</v>
      </c>
      <c r="D240" s="212" t="s">
        <v>389</v>
      </c>
      <c r="E240" s="17" t="s">
        <v>390</v>
      </c>
      <c r="F240" s="213">
        <v>258.61799999999999</v>
      </c>
      <c r="H240" s="32"/>
    </row>
    <row r="241" spans="2:8" s="1" customFormat="1" ht="22.5" x14ac:dyDescent="0.2">
      <c r="B241" s="32"/>
      <c r="C241" s="212" t="s">
        <v>405</v>
      </c>
      <c r="D241" s="212" t="s">
        <v>406</v>
      </c>
      <c r="E241" s="17" t="s">
        <v>390</v>
      </c>
      <c r="F241" s="213">
        <v>478.27699999999999</v>
      </c>
      <c r="H241" s="32"/>
    </row>
    <row r="242" spans="2:8" s="1" customFormat="1" ht="16.899999999999999" customHeight="1" x14ac:dyDescent="0.2">
      <c r="B242" s="32"/>
      <c r="C242" s="208" t="s">
        <v>251</v>
      </c>
      <c r="D242" s="209" t="s">
        <v>252</v>
      </c>
      <c r="E242" s="210" t="s">
        <v>1</v>
      </c>
      <c r="F242" s="211">
        <v>0</v>
      </c>
      <c r="H242" s="32"/>
    </row>
    <row r="243" spans="2:8" s="1" customFormat="1" ht="16.899999999999999" customHeight="1" x14ac:dyDescent="0.2">
      <c r="B243" s="32"/>
      <c r="C243" s="214" t="s">
        <v>7082</v>
      </c>
      <c r="H243" s="32"/>
    </row>
    <row r="244" spans="2:8" s="1" customFormat="1" ht="22.5" x14ac:dyDescent="0.2">
      <c r="B244" s="32"/>
      <c r="C244" s="212" t="s">
        <v>405</v>
      </c>
      <c r="D244" s="212" t="s">
        <v>406</v>
      </c>
      <c r="E244" s="17" t="s">
        <v>390</v>
      </c>
      <c r="F244" s="213">
        <v>478.27699999999999</v>
      </c>
      <c r="H244" s="32"/>
    </row>
    <row r="245" spans="2:8" s="1" customFormat="1" ht="16.899999999999999" customHeight="1" x14ac:dyDescent="0.2">
      <c r="B245" s="32"/>
      <c r="C245" s="208" t="s">
        <v>253</v>
      </c>
      <c r="D245" s="209" t="s">
        <v>254</v>
      </c>
      <c r="E245" s="210" t="s">
        <v>1</v>
      </c>
      <c r="F245" s="211">
        <v>478.27699999999999</v>
      </c>
      <c r="H245" s="32"/>
    </row>
    <row r="246" spans="2:8" s="1" customFormat="1" ht="16.899999999999999" customHeight="1" x14ac:dyDescent="0.2">
      <c r="B246" s="32"/>
      <c r="C246" s="212" t="s">
        <v>1</v>
      </c>
      <c r="D246" s="212" t="s">
        <v>408</v>
      </c>
      <c r="E246" s="17" t="s">
        <v>1</v>
      </c>
      <c r="F246" s="213">
        <v>155.08000000000001</v>
      </c>
      <c r="H246" s="32"/>
    </row>
    <row r="247" spans="2:8" s="1" customFormat="1" ht="16.899999999999999" customHeight="1" x14ac:dyDescent="0.2">
      <c r="B247" s="32"/>
      <c r="C247" s="212" t="s">
        <v>1</v>
      </c>
      <c r="D247" s="212" t="s">
        <v>409</v>
      </c>
      <c r="E247" s="17" t="s">
        <v>1</v>
      </c>
      <c r="F247" s="213">
        <v>258.61799999999999</v>
      </c>
      <c r="H247" s="32"/>
    </row>
    <row r="248" spans="2:8" s="1" customFormat="1" ht="16.899999999999999" customHeight="1" x14ac:dyDescent="0.2">
      <c r="B248" s="32"/>
      <c r="C248" s="212" t="s">
        <v>1</v>
      </c>
      <c r="D248" s="212" t="s">
        <v>410</v>
      </c>
      <c r="E248" s="17" t="s">
        <v>1</v>
      </c>
      <c r="F248" s="213">
        <v>92.256</v>
      </c>
      <c r="H248" s="32"/>
    </row>
    <row r="249" spans="2:8" s="1" customFormat="1" ht="16.899999999999999" customHeight="1" x14ac:dyDescent="0.2">
      <c r="B249" s="32"/>
      <c r="C249" s="212" t="s">
        <v>1</v>
      </c>
      <c r="D249" s="212" t="s">
        <v>411</v>
      </c>
      <c r="E249" s="17" t="s">
        <v>1</v>
      </c>
      <c r="F249" s="213">
        <v>0</v>
      </c>
      <c r="H249" s="32"/>
    </row>
    <row r="250" spans="2:8" s="1" customFormat="1" ht="16.899999999999999" customHeight="1" x14ac:dyDescent="0.2">
      <c r="B250" s="32"/>
      <c r="C250" s="212" t="s">
        <v>1</v>
      </c>
      <c r="D250" s="212" t="s">
        <v>412</v>
      </c>
      <c r="E250" s="17" t="s">
        <v>1</v>
      </c>
      <c r="F250" s="213">
        <v>-27.677</v>
      </c>
      <c r="H250" s="32"/>
    </row>
    <row r="251" spans="2:8" s="1" customFormat="1" ht="16.899999999999999" customHeight="1" x14ac:dyDescent="0.2">
      <c r="B251" s="32"/>
      <c r="C251" s="212" t="s">
        <v>253</v>
      </c>
      <c r="D251" s="212" t="s">
        <v>387</v>
      </c>
      <c r="E251" s="17" t="s">
        <v>1</v>
      </c>
      <c r="F251" s="213">
        <v>478.27699999999999</v>
      </c>
      <c r="H251" s="32"/>
    </row>
    <row r="252" spans="2:8" s="1" customFormat="1" ht="16.899999999999999" customHeight="1" x14ac:dyDescent="0.2">
      <c r="B252" s="32"/>
      <c r="C252" s="214" t="s">
        <v>7082</v>
      </c>
      <c r="H252" s="32"/>
    </row>
    <row r="253" spans="2:8" s="1" customFormat="1" ht="22.5" x14ac:dyDescent="0.2">
      <c r="B253" s="32"/>
      <c r="C253" s="212" t="s">
        <v>405</v>
      </c>
      <c r="D253" s="212" t="s">
        <v>406</v>
      </c>
      <c r="E253" s="17" t="s">
        <v>390</v>
      </c>
      <c r="F253" s="213">
        <v>478.27699999999999</v>
      </c>
      <c r="H253" s="32"/>
    </row>
    <row r="254" spans="2:8" s="1" customFormat="1" ht="22.5" x14ac:dyDescent="0.2">
      <c r="B254" s="32"/>
      <c r="C254" s="212" t="s">
        <v>419</v>
      </c>
      <c r="D254" s="212" t="s">
        <v>420</v>
      </c>
      <c r="E254" s="17" t="s">
        <v>421</v>
      </c>
      <c r="F254" s="213">
        <v>860.899</v>
      </c>
      <c r="H254" s="32"/>
    </row>
    <row r="255" spans="2:8" s="1" customFormat="1" ht="16.899999999999999" customHeight="1" x14ac:dyDescent="0.2">
      <c r="B255" s="32"/>
      <c r="C255" s="212" t="s">
        <v>425</v>
      </c>
      <c r="D255" s="212" t="s">
        <v>426</v>
      </c>
      <c r="E255" s="17" t="s">
        <v>390</v>
      </c>
      <c r="F255" s="213">
        <v>478.27699999999999</v>
      </c>
      <c r="H255" s="32"/>
    </row>
    <row r="256" spans="2:8" s="1" customFormat="1" ht="16.899999999999999" customHeight="1" x14ac:dyDescent="0.2">
      <c r="B256" s="32"/>
      <c r="C256" s="208" t="s">
        <v>256</v>
      </c>
      <c r="D256" s="209" t="s">
        <v>257</v>
      </c>
      <c r="E256" s="210" t="s">
        <v>1</v>
      </c>
      <c r="F256" s="211">
        <v>146.41900000000001</v>
      </c>
      <c r="H256" s="32"/>
    </row>
    <row r="257" spans="2:8" s="1" customFormat="1" ht="16.899999999999999" customHeight="1" x14ac:dyDescent="0.2">
      <c r="B257" s="32"/>
      <c r="C257" s="212" t="s">
        <v>1</v>
      </c>
      <c r="D257" s="212" t="s">
        <v>841</v>
      </c>
      <c r="E257" s="17" t="s">
        <v>1</v>
      </c>
      <c r="F257" s="213">
        <v>0</v>
      </c>
      <c r="H257" s="32"/>
    </row>
    <row r="258" spans="2:8" s="1" customFormat="1" ht="16.899999999999999" customHeight="1" x14ac:dyDescent="0.2">
      <c r="B258" s="32"/>
      <c r="C258" s="212" t="s">
        <v>1</v>
      </c>
      <c r="D258" s="212" t="s">
        <v>842</v>
      </c>
      <c r="E258" s="17" t="s">
        <v>1</v>
      </c>
      <c r="F258" s="213">
        <v>119.56</v>
      </c>
      <c r="H258" s="32"/>
    </row>
    <row r="259" spans="2:8" s="1" customFormat="1" ht="16.899999999999999" customHeight="1" x14ac:dyDescent="0.2">
      <c r="B259" s="32"/>
      <c r="C259" s="212" t="s">
        <v>1</v>
      </c>
      <c r="D259" s="212" t="s">
        <v>843</v>
      </c>
      <c r="E259" s="17" t="s">
        <v>1</v>
      </c>
      <c r="F259" s="213">
        <v>17.469000000000001</v>
      </c>
      <c r="H259" s="32"/>
    </row>
    <row r="260" spans="2:8" s="1" customFormat="1" ht="16.899999999999999" customHeight="1" x14ac:dyDescent="0.2">
      <c r="B260" s="32"/>
      <c r="C260" s="212" t="s">
        <v>1</v>
      </c>
      <c r="D260" s="212" t="s">
        <v>844</v>
      </c>
      <c r="E260" s="17" t="s">
        <v>1</v>
      </c>
      <c r="F260" s="213">
        <v>17.428000000000001</v>
      </c>
      <c r="H260" s="32"/>
    </row>
    <row r="261" spans="2:8" s="1" customFormat="1" ht="16.899999999999999" customHeight="1" x14ac:dyDescent="0.2">
      <c r="B261" s="32"/>
      <c r="C261" s="212" t="s">
        <v>1</v>
      </c>
      <c r="D261" s="212" t="s">
        <v>845</v>
      </c>
      <c r="E261" s="17" t="s">
        <v>1</v>
      </c>
      <c r="F261" s="213">
        <v>-8.0380000000000003</v>
      </c>
      <c r="H261" s="32"/>
    </row>
    <row r="262" spans="2:8" s="1" customFormat="1" ht="16.899999999999999" customHeight="1" x14ac:dyDescent="0.2">
      <c r="B262" s="32"/>
      <c r="C262" s="212" t="s">
        <v>256</v>
      </c>
      <c r="D262" s="212" t="s">
        <v>387</v>
      </c>
      <c r="E262" s="17" t="s">
        <v>1</v>
      </c>
      <c r="F262" s="213">
        <v>146.41900000000001</v>
      </c>
      <c r="H262" s="32"/>
    </row>
    <row r="263" spans="2:8" s="1" customFormat="1" ht="16.899999999999999" customHeight="1" x14ac:dyDescent="0.2">
      <c r="B263" s="32"/>
      <c r="C263" s="214" t="s">
        <v>7082</v>
      </c>
      <c r="H263" s="32"/>
    </row>
    <row r="264" spans="2:8" s="1" customFormat="1" ht="16.899999999999999" customHeight="1" x14ac:dyDescent="0.2">
      <c r="B264" s="32"/>
      <c r="C264" s="212" t="s">
        <v>838</v>
      </c>
      <c r="D264" s="212" t="s">
        <v>839</v>
      </c>
      <c r="E264" s="17" t="s">
        <v>380</v>
      </c>
      <c r="F264" s="213">
        <v>146.41900000000001</v>
      </c>
      <c r="H264" s="32"/>
    </row>
    <row r="265" spans="2:8" s="1" customFormat="1" ht="22.5" x14ac:dyDescent="0.2">
      <c r="B265" s="32"/>
      <c r="C265" s="212" t="s">
        <v>851</v>
      </c>
      <c r="D265" s="212" t="s">
        <v>852</v>
      </c>
      <c r="E265" s="17" t="s">
        <v>380</v>
      </c>
      <c r="F265" s="213">
        <v>146.41900000000001</v>
      </c>
      <c r="H265" s="32"/>
    </row>
    <row r="266" spans="2:8" s="1" customFormat="1" ht="16.899999999999999" customHeight="1" x14ac:dyDescent="0.2">
      <c r="B266" s="32"/>
      <c r="C266" s="208" t="s">
        <v>259</v>
      </c>
      <c r="D266" s="209" t="s">
        <v>260</v>
      </c>
      <c r="E266" s="210" t="s">
        <v>1</v>
      </c>
      <c r="F266" s="211">
        <v>1499.0050000000001</v>
      </c>
      <c r="H266" s="32"/>
    </row>
    <row r="267" spans="2:8" s="1" customFormat="1" ht="16.899999999999999" customHeight="1" x14ac:dyDescent="0.2">
      <c r="B267" s="32"/>
      <c r="C267" s="212" t="s">
        <v>1</v>
      </c>
      <c r="D267" s="212" t="s">
        <v>392</v>
      </c>
      <c r="E267" s="17" t="s">
        <v>1</v>
      </c>
      <c r="F267" s="213">
        <v>0</v>
      </c>
      <c r="H267" s="32"/>
    </row>
    <row r="268" spans="2:8" s="1" customFormat="1" ht="16.899999999999999" customHeight="1" x14ac:dyDescent="0.2">
      <c r="B268" s="32"/>
      <c r="C268" s="212" t="s">
        <v>1</v>
      </c>
      <c r="D268" s="212" t="s">
        <v>866</v>
      </c>
      <c r="E268" s="17" t="s">
        <v>1</v>
      </c>
      <c r="F268" s="213">
        <v>0</v>
      </c>
      <c r="H268" s="32"/>
    </row>
    <row r="269" spans="2:8" s="1" customFormat="1" ht="16.899999999999999" customHeight="1" x14ac:dyDescent="0.2">
      <c r="B269" s="32"/>
      <c r="C269" s="212" t="s">
        <v>1</v>
      </c>
      <c r="D269" s="212" t="s">
        <v>867</v>
      </c>
      <c r="E269" s="17" t="s">
        <v>1</v>
      </c>
      <c r="F269" s="213">
        <v>135.452</v>
      </c>
      <c r="H269" s="32"/>
    </row>
    <row r="270" spans="2:8" s="1" customFormat="1" ht="16.899999999999999" customHeight="1" x14ac:dyDescent="0.2">
      <c r="B270" s="32"/>
      <c r="C270" s="212" t="s">
        <v>1</v>
      </c>
      <c r="D270" s="212" t="s">
        <v>868</v>
      </c>
      <c r="E270" s="17" t="s">
        <v>1</v>
      </c>
      <c r="F270" s="213">
        <v>188.65</v>
      </c>
      <c r="H270" s="32"/>
    </row>
    <row r="271" spans="2:8" s="1" customFormat="1" ht="16.899999999999999" customHeight="1" x14ac:dyDescent="0.2">
      <c r="B271" s="32"/>
      <c r="C271" s="212" t="s">
        <v>1</v>
      </c>
      <c r="D271" s="212" t="s">
        <v>869</v>
      </c>
      <c r="E271" s="17" t="s">
        <v>1</v>
      </c>
      <c r="F271" s="213">
        <v>150.19800000000001</v>
      </c>
      <c r="H271" s="32"/>
    </row>
    <row r="272" spans="2:8" s="1" customFormat="1" ht="16.899999999999999" customHeight="1" x14ac:dyDescent="0.2">
      <c r="B272" s="32"/>
      <c r="C272" s="212" t="s">
        <v>1</v>
      </c>
      <c r="D272" s="212" t="s">
        <v>870</v>
      </c>
      <c r="E272" s="17" t="s">
        <v>1</v>
      </c>
      <c r="F272" s="213">
        <v>62.670999999999999</v>
      </c>
      <c r="H272" s="32"/>
    </row>
    <row r="273" spans="2:8" s="1" customFormat="1" ht="16.899999999999999" customHeight="1" x14ac:dyDescent="0.2">
      <c r="B273" s="32"/>
      <c r="C273" s="212" t="s">
        <v>1</v>
      </c>
      <c r="D273" s="212" t="s">
        <v>871</v>
      </c>
      <c r="E273" s="17" t="s">
        <v>1</v>
      </c>
      <c r="F273" s="213">
        <v>30.715</v>
      </c>
      <c r="H273" s="32"/>
    </row>
    <row r="274" spans="2:8" s="1" customFormat="1" ht="16.899999999999999" customHeight="1" x14ac:dyDescent="0.2">
      <c r="B274" s="32"/>
      <c r="C274" s="212" t="s">
        <v>1</v>
      </c>
      <c r="D274" s="212" t="s">
        <v>872</v>
      </c>
      <c r="E274" s="17" t="s">
        <v>1</v>
      </c>
      <c r="F274" s="213">
        <v>39.968000000000004</v>
      </c>
      <c r="H274" s="32"/>
    </row>
    <row r="275" spans="2:8" s="1" customFormat="1" ht="16.899999999999999" customHeight="1" x14ac:dyDescent="0.2">
      <c r="B275" s="32"/>
      <c r="C275" s="212" t="s">
        <v>1</v>
      </c>
      <c r="D275" s="212" t="s">
        <v>873</v>
      </c>
      <c r="E275" s="17" t="s">
        <v>1</v>
      </c>
      <c r="F275" s="213">
        <v>23.123000000000001</v>
      </c>
      <c r="H275" s="32"/>
    </row>
    <row r="276" spans="2:8" s="1" customFormat="1" ht="16.899999999999999" customHeight="1" x14ac:dyDescent="0.2">
      <c r="B276" s="32"/>
      <c r="C276" s="212" t="s">
        <v>1</v>
      </c>
      <c r="D276" s="212" t="s">
        <v>874</v>
      </c>
      <c r="E276" s="17" t="s">
        <v>1</v>
      </c>
      <c r="F276" s="213">
        <v>27.922999999999998</v>
      </c>
      <c r="H276" s="32"/>
    </row>
    <row r="277" spans="2:8" s="1" customFormat="1" ht="16.899999999999999" customHeight="1" x14ac:dyDescent="0.2">
      <c r="B277" s="32"/>
      <c r="C277" s="212" t="s">
        <v>1</v>
      </c>
      <c r="D277" s="212" t="s">
        <v>875</v>
      </c>
      <c r="E277" s="17" t="s">
        <v>1</v>
      </c>
      <c r="F277" s="213">
        <v>16.132999999999999</v>
      </c>
      <c r="H277" s="32"/>
    </row>
    <row r="278" spans="2:8" s="1" customFormat="1" ht="16.899999999999999" customHeight="1" x14ac:dyDescent="0.2">
      <c r="B278" s="32"/>
      <c r="C278" s="212" t="s">
        <v>1</v>
      </c>
      <c r="D278" s="212" t="s">
        <v>876</v>
      </c>
      <c r="E278" s="17" t="s">
        <v>1</v>
      </c>
      <c r="F278" s="213">
        <v>16.132999999999999</v>
      </c>
      <c r="H278" s="32"/>
    </row>
    <row r="279" spans="2:8" s="1" customFormat="1" ht="16.899999999999999" customHeight="1" x14ac:dyDescent="0.2">
      <c r="B279" s="32"/>
      <c r="C279" s="212" t="s">
        <v>1</v>
      </c>
      <c r="D279" s="212" t="s">
        <v>877</v>
      </c>
      <c r="E279" s="17" t="s">
        <v>1</v>
      </c>
      <c r="F279" s="213">
        <v>22.721</v>
      </c>
      <c r="H279" s="32"/>
    </row>
    <row r="280" spans="2:8" s="1" customFormat="1" ht="16.899999999999999" customHeight="1" x14ac:dyDescent="0.2">
      <c r="B280" s="32"/>
      <c r="C280" s="212" t="s">
        <v>1</v>
      </c>
      <c r="D280" s="212" t="s">
        <v>878</v>
      </c>
      <c r="E280" s="17" t="s">
        <v>1</v>
      </c>
      <c r="F280" s="213">
        <v>112.94499999999999</v>
      </c>
      <c r="H280" s="32"/>
    </row>
    <row r="281" spans="2:8" s="1" customFormat="1" ht="16.899999999999999" customHeight="1" x14ac:dyDescent="0.2">
      <c r="B281" s="32"/>
      <c r="C281" s="212" t="s">
        <v>1</v>
      </c>
      <c r="D281" s="212" t="s">
        <v>879</v>
      </c>
      <c r="E281" s="17" t="s">
        <v>1</v>
      </c>
      <c r="F281" s="213">
        <v>74.194999999999993</v>
      </c>
      <c r="H281" s="32"/>
    </row>
    <row r="282" spans="2:8" s="1" customFormat="1" ht="16.899999999999999" customHeight="1" x14ac:dyDescent="0.2">
      <c r="B282" s="32"/>
      <c r="C282" s="212" t="s">
        <v>1</v>
      </c>
      <c r="D282" s="212" t="s">
        <v>880</v>
      </c>
      <c r="E282" s="17" t="s">
        <v>1</v>
      </c>
      <c r="F282" s="213">
        <v>0</v>
      </c>
      <c r="H282" s="32"/>
    </row>
    <row r="283" spans="2:8" s="1" customFormat="1" ht="16.899999999999999" customHeight="1" x14ac:dyDescent="0.2">
      <c r="B283" s="32"/>
      <c r="C283" s="212" t="s">
        <v>1</v>
      </c>
      <c r="D283" s="212" t="s">
        <v>881</v>
      </c>
      <c r="E283" s="17" t="s">
        <v>1</v>
      </c>
      <c r="F283" s="213">
        <v>-31.178999999999998</v>
      </c>
      <c r="H283" s="32"/>
    </row>
    <row r="284" spans="2:8" s="1" customFormat="1" ht="16.899999999999999" customHeight="1" x14ac:dyDescent="0.2">
      <c r="B284" s="32"/>
      <c r="C284" s="212" t="s">
        <v>1</v>
      </c>
      <c r="D284" s="212" t="s">
        <v>882</v>
      </c>
      <c r="E284" s="17" t="s">
        <v>1</v>
      </c>
      <c r="F284" s="213">
        <v>10.081</v>
      </c>
      <c r="H284" s="32"/>
    </row>
    <row r="285" spans="2:8" s="1" customFormat="1" ht="16.899999999999999" customHeight="1" x14ac:dyDescent="0.2">
      <c r="B285" s="32"/>
      <c r="C285" s="212" t="s">
        <v>1</v>
      </c>
      <c r="D285" s="212" t="s">
        <v>883</v>
      </c>
      <c r="E285" s="17" t="s">
        <v>1</v>
      </c>
      <c r="F285" s="213">
        <v>0</v>
      </c>
      <c r="H285" s="32"/>
    </row>
    <row r="286" spans="2:8" s="1" customFormat="1" ht="16.899999999999999" customHeight="1" x14ac:dyDescent="0.2">
      <c r="B286" s="32"/>
      <c r="C286" s="212" t="s">
        <v>1</v>
      </c>
      <c r="D286" s="212" t="s">
        <v>884</v>
      </c>
      <c r="E286" s="17" t="s">
        <v>1</v>
      </c>
      <c r="F286" s="213">
        <v>-39.725000000000001</v>
      </c>
      <c r="H286" s="32"/>
    </row>
    <row r="287" spans="2:8" s="1" customFormat="1" ht="16.899999999999999" customHeight="1" x14ac:dyDescent="0.2">
      <c r="B287" s="32"/>
      <c r="C287" s="212" t="s">
        <v>1</v>
      </c>
      <c r="D287" s="212" t="s">
        <v>885</v>
      </c>
      <c r="E287" s="17" t="s">
        <v>1</v>
      </c>
      <c r="F287" s="213">
        <v>-47</v>
      </c>
      <c r="H287" s="32"/>
    </row>
    <row r="288" spans="2:8" s="1" customFormat="1" ht="33.75" x14ac:dyDescent="0.2">
      <c r="B288" s="32"/>
      <c r="C288" s="212" t="s">
        <v>1</v>
      </c>
      <c r="D288" s="212" t="s">
        <v>886</v>
      </c>
      <c r="E288" s="17" t="s">
        <v>1</v>
      </c>
      <c r="F288" s="213">
        <v>0</v>
      </c>
      <c r="H288" s="32"/>
    </row>
    <row r="289" spans="2:8" s="1" customFormat="1" ht="16.899999999999999" customHeight="1" x14ac:dyDescent="0.2">
      <c r="B289" s="32"/>
      <c r="C289" s="212" t="s">
        <v>1</v>
      </c>
      <c r="D289" s="212" t="s">
        <v>887</v>
      </c>
      <c r="E289" s="17" t="s">
        <v>1</v>
      </c>
      <c r="F289" s="213">
        <v>18.312999999999999</v>
      </c>
      <c r="H289" s="32"/>
    </row>
    <row r="290" spans="2:8" s="1" customFormat="1" ht="16.899999999999999" customHeight="1" x14ac:dyDescent="0.2">
      <c r="B290" s="32"/>
      <c r="C290" s="212" t="s">
        <v>1</v>
      </c>
      <c r="D290" s="212" t="s">
        <v>522</v>
      </c>
      <c r="E290" s="17" t="s">
        <v>1</v>
      </c>
      <c r="F290" s="213">
        <v>0</v>
      </c>
      <c r="H290" s="32"/>
    </row>
    <row r="291" spans="2:8" s="1" customFormat="1" ht="16.899999999999999" customHeight="1" x14ac:dyDescent="0.2">
      <c r="B291" s="32"/>
      <c r="C291" s="212" t="s">
        <v>1</v>
      </c>
      <c r="D291" s="212" t="s">
        <v>888</v>
      </c>
      <c r="E291" s="17" t="s">
        <v>1</v>
      </c>
      <c r="F291" s="213">
        <v>156.27099999999999</v>
      </c>
      <c r="H291" s="32"/>
    </row>
    <row r="292" spans="2:8" s="1" customFormat="1" ht="16.899999999999999" customHeight="1" x14ac:dyDescent="0.2">
      <c r="B292" s="32"/>
      <c r="C292" s="212" t="s">
        <v>1</v>
      </c>
      <c r="D292" s="212" t="s">
        <v>889</v>
      </c>
      <c r="E292" s="17" t="s">
        <v>1</v>
      </c>
      <c r="F292" s="213">
        <v>132.238</v>
      </c>
      <c r="H292" s="32"/>
    </row>
    <row r="293" spans="2:8" s="1" customFormat="1" ht="16.899999999999999" customHeight="1" x14ac:dyDescent="0.2">
      <c r="B293" s="32"/>
      <c r="C293" s="212" t="s">
        <v>1</v>
      </c>
      <c r="D293" s="212" t="s">
        <v>890</v>
      </c>
      <c r="E293" s="17" t="s">
        <v>1</v>
      </c>
      <c r="F293" s="213">
        <v>123.96599999999999</v>
      </c>
      <c r="H293" s="32"/>
    </row>
    <row r="294" spans="2:8" s="1" customFormat="1" ht="16.899999999999999" customHeight="1" x14ac:dyDescent="0.2">
      <c r="B294" s="32"/>
      <c r="C294" s="212" t="s">
        <v>1</v>
      </c>
      <c r="D294" s="212" t="s">
        <v>891</v>
      </c>
      <c r="E294" s="17" t="s">
        <v>1</v>
      </c>
      <c r="F294" s="213">
        <v>72.561999999999998</v>
      </c>
      <c r="H294" s="32"/>
    </row>
    <row r="295" spans="2:8" s="1" customFormat="1" ht="16.899999999999999" customHeight="1" x14ac:dyDescent="0.2">
      <c r="B295" s="32"/>
      <c r="C295" s="212" t="s">
        <v>1</v>
      </c>
      <c r="D295" s="212" t="s">
        <v>892</v>
      </c>
      <c r="E295" s="17" t="s">
        <v>1</v>
      </c>
      <c r="F295" s="213">
        <v>60.954000000000001</v>
      </c>
      <c r="H295" s="32"/>
    </row>
    <row r="296" spans="2:8" s="1" customFormat="1" ht="16.899999999999999" customHeight="1" x14ac:dyDescent="0.2">
      <c r="B296" s="32"/>
      <c r="C296" s="212" t="s">
        <v>1</v>
      </c>
      <c r="D296" s="212" t="s">
        <v>893</v>
      </c>
      <c r="E296" s="17" t="s">
        <v>1</v>
      </c>
      <c r="F296" s="213">
        <v>29.873000000000001</v>
      </c>
      <c r="H296" s="32"/>
    </row>
    <row r="297" spans="2:8" s="1" customFormat="1" ht="16.899999999999999" customHeight="1" x14ac:dyDescent="0.2">
      <c r="B297" s="32"/>
      <c r="C297" s="212" t="s">
        <v>1</v>
      </c>
      <c r="D297" s="212" t="s">
        <v>894</v>
      </c>
      <c r="E297" s="17" t="s">
        <v>1</v>
      </c>
      <c r="F297" s="213">
        <v>38.872999999999998</v>
      </c>
      <c r="H297" s="32"/>
    </row>
    <row r="298" spans="2:8" s="1" customFormat="1" ht="16.899999999999999" customHeight="1" x14ac:dyDescent="0.2">
      <c r="B298" s="32"/>
      <c r="C298" s="212" t="s">
        <v>1</v>
      </c>
      <c r="D298" s="212" t="s">
        <v>895</v>
      </c>
      <c r="E298" s="17" t="s">
        <v>1</v>
      </c>
      <c r="F298" s="213">
        <v>50.02</v>
      </c>
      <c r="H298" s="32"/>
    </row>
    <row r="299" spans="2:8" s="1" customFormat="1" ht="16.899999999999999" customHeight="1" x14ac:dyDescent="0.2">
      <c r="B299" s="32"/>
      <c r="C299" s="212" t="s">
        <v>1</v>
      </c>
      <c r="D299" s="212" t="s">
        <v>896</v>
      </c>
      <c r="E299" s="17" t="s">
        <v>1</v>
      </c>
      <c r="F299" s="213">
        <v>33.973999999999997</v>
      </c>
      <c r="H299" s="32"/>
    </row>
    <row r="300" spans="2:8" s="1" customFormat="1" ht="16.899999999999999" customHeight="1" x14ac:dyDescent="0.2">
      <c r="B300" s="32"/>
      <c r="C300" s="212" t="s">
        <v>1</v>
      </c>
      <c r="D300" s="212" t="s">
        <v>897</v>
      </c>
      <c r="E300" s="17" t="s">
        <v>1</v>
      </c>
      <c r="F300" s="213">
        <v>29.393999999999998</v>
      </c>
      <c r="H300" s="32"/>
    </row>
    <row r="301" spans="2:8" s="1" customFormat="1" ht="16.899999999999999" customHeight="1" x14ac:dyDescent="0.2">
      <c r="B301" s="32"/>
      <c r="C301" s="212" t="s">
        <v>1</v>
      </c>
      <c r="D301" s="212" t="s">
        <v>898</v>
      </c>
      <c r="E301" s="17" t="s">
        <v>1</v>
      </c>
      <c r="F301" s="213">
        <v>19.419</v>
      </c>
      <c r="H301" s="32"/>
    </row>
    <row r="302" spans="2:8" s="1" customFormat="1" ht="16.899999999999999" customHeight="1" x14ac:dyDescent="0.2">
      <c r="B302" s="32"/>
      <c r="C302" s="212" t="s">
        <v>1</v>
      </c>
      <c r="D302" s="212" t="s">
        <v>899</v>
      </c>
      <c r="E302" s="17" t="s">
        <v>1</v>
      </c>
      <c r="F302" s="213">
        <v>0</v>
      </c>
      <c r="H302" s="32"/>
    </row>
    <row r="303" spans="2:8" s="1" customFormat="1" ht="16.899999999999999" customHeight="1" x14ac:dyDescent="0.2">
      <c r="B303" s="32"/>
      <c r="C303" s="212" t="s">
        <v>1</v>
      </c>
      <c r="D303" s="212" t="s">
        <v>900</v>
      </c>
      <c r="E303" s="17" t="s">
        <v>1</v>
      </c>
      <c r="F303" s="213">
        <v>-28.760999999999999</v>
      </c>
      <c r="H303" s="32"/>
    </row>
    <row r="304" spans="2:8" s="1" customFormat="1" ht="16.899999999999999" customHeight="1" x14ac:dyDescent="0.2">
      <c r="B304" s="32"/>
      <c r="C304" s="212" t="s">
        <v>1</v>
      </c>
      <c r="D304" s="212" t="s">
        <v>901</v>
      </c>
      <c r="E304" s="17" t="s">
        <v>1</v>
      </c>
      <c r="F304" s="213">
        <v>6.78</v>
      </c>
      <c r="H304" s="32"/>
    </row>
    <row r="305" spans="2:8" s="1" customFormat="1" ht="16.899999999999999" customHeight="1" x14ac:dyDescent="0.2">
      <c r="B305" s="32"/>
      <c r="C305" s="212" t="s">
        <v>1</v>
      </c>
      <c r="D305" s="212" t="s">
        <v>883</v>
      </c>
      <c r="E305" s="17" t="s">
        <v>1</v>
      </c>
      <c r="F305" s="213">
        <v>0</v>
      </c>
      <c r="H305" s="32"/>
    </row>
    <row r="306" spans="2:8" s="1" customFormat="1" ht="16.899999999999999" customHeight="1" x14ac:dyDescent="0.2">
      <c r="B306" s="32"/>
      <c r="C306" s="212" t="s">
        <v>1</v>
      </c>
      <c r="D306" s="212" t="s">
        <v>902</v>
      </c>
      <c r="E306" s="17" t="s">
        <v>1</v>
      </c>
      <c r="F306" s="213">
        <v>-60.55</v>
      </c>
      <c r="H306" s="32"/>
    </row>
    <row r="307" spans="2:8" s="1" customFormat="1" ht="16.899999999999999" customHeight="1" x14ac:dyDescent="0.2">
      <c r="B307" s="32"/>
      <c r="C307" s="212" t="s">
        <v>1</v>
      </c>
      <c r="D307" s="212" t="s">
        <v>903</v>
      </c>
      <c r="E307" s="17" t="s">
        <v>1</v>
      </c>
      <c r="F307" s="213">
        <v>22.675000000000001</v>
      </c>
      <c r="H307" s="32"/>
    </row>
    <row r="308" spans="2:8" s="1" customFormat="1" ht="16.899999999999999" customHeight="1" x14ac:dyDescent="0.2">
      <c r="B308" s="32"/>
      <c r="C308" s="212" t="s">
        <v>259</v>
      </c>
      <c r="D308" s="212" t="s">
        <v>387</v>
      </c>
      <c r="E308" s="17" t="s">
        <v>1</v>
      </c>
      <c r="F308" s="213">
        <v>1499.0050000000001</v>
      </c>
      <c r="H308" s="32"/>
    </row>
    <row r="309" spans="2:8" s="1" customFormat="1" ht="16.899999999999999" customHeight="1" x14ac:dyDescent="0.2">
      <c r="B309" s="32"/>
      <c r="C309" s="214" t="s">
        <v>7082</v>
      </c>
      <c r="H309" s="32"/>
    </row>
    <row r="310" spans="2:8" s="1" customFormat="1" ht="16.899999999999999" customHeight="1" x14ac:dyDescent="0.2">
      <c r="B310" s="32"/>
      <c r="C310" s="212" t="s">
        <v>863</v>
      </c>
      <c r="D310" s="212" t="s">
        <v>864</v>
      </c>
      <c r="E310" s="17" t="s">
        <v>380</v>
      </c>
      <c r="F310" s="213">
        <v>1499.0050000000001</v>
      </c>
      <c r="H310" s="32"/>
    </row>
    <row r="311" spans="2:8" s="1" customFormat="1" ht="16.899999999999999" customHeight="1" x14ac:dyDescent="0.2">
      <c r="B311" s="32"/>
      <c r="C311" s="212" t="s">
        <v>921</v>
      </c>
      <c r="D311" s="212" t="s">
        <v>922</v>
      </c>
      <c r="E311" s="17" t="s">
        <v>380</v>
      </c>
      <c r="F311" s="213">
        <v>1354.8879999999999</v>
      </c>
      <c r="H311" s="32"/>
    </row>
    <row r="312" spans="2:8" s="1" customFormat="1" ht="16.899999999999999" customHeight="1" x14ac:dyDescent="0.2">
      <c r="B312" s="32"/>
      <c r="C312" s="208" t="s">
        <v>262</v>
      </c>
      <c r="D312" s="209" t="s">
        <v>263</v>
      </c>
      <c r="E312" s="210" t="s">
        <v>1</v>
      </c>
      <c r="F312" s="211">
        <v>86.328000000000003</v>
      </c>
      <c r="H312" s="32"/>
    </row>
    <row r="313" spans="2:8" s="1" customFormat="1" ht="16.899999999999999" customHeight="1" x14ac:dyDescent="0.2">
      <c r="B313" s="32"/>
      <c r="C313" s="212" t="s">
        <v>1</v>
      </c>
      <c r="D313" s="212" t="s">
        <v>908</v>
      </c>
      <c r="E313" s="17" t="s">
        <v>1</v>
      </c>
      <c r="F313" s="213">
        <v>0</v>
      </c>
      <c r="H313" s="32"/>
    </row>
    <row r="314" spans="2:8" s="1" customFormat="1" ht="16.899999999999999" customHeight="1" x14ac:dyDescent="0.2">
      <c r="B314" s="32"/>
      <c r="C314" s="212" t="s">
        <v>1</v>
      </c>
      <c r="D314" s="212" t="s">
        <v>392</v>
      </c>
      <c r="E314" s="17" t="s">
        <v>1</v>
      </c>
      <c r="F314" s="213">
        <v>0</v>
      </c>
      <c r="H314" s="32"/>
    </row>
    <row r="315" spans="2:8" s="1" customFormat="1" ht="16.899999999999999" customHeight="1" x14ac:dyDescent="0.2">
      <c r="B315" s="32"/>
      <c r="C315" s="212" t="s">
        <v>1</v>
      </c>
      <c r="D315" s="212" t="s">
        <v>909</v>
      </c>
      <c r="E315" s="17" t="s">
        <v>1</v>
      </c>
      <c r="F315" s="213">
        <v>47.04</v>
      </c>
      <c r="H315" s="32"/>
    </row>
    <row r="316" spans="2:8" s="1" customFormat="1" ht="16.899999999999999" customHeight="1" x14ac:dyDescent="0.2">
      <c r="B316" s="32"/>
      <c r="C316" s="212" t="s">
        <v>1</v>
      </c>
      <c r="D316" s="212" t="s">
        <v>910</v>
      </c>
      <c r="E316" s="17" t="s">
        <v>1</v>
      </c>
      <c r="F316" s="213">
        <v>39.287999999999997</v>
      </c>
      <c r="H316" s="32"/>
    </row>
    <row r="317" spans="2:8" s="1" customFormat="1" ht="16.899999999999999" customHeight="1" x14ac:dyDescent="0.2">
      <c r="B317" s="32"/>
      <c r="C317" s="212" t="s">
        <v>262</v>
      </c>
      <c r="D317" s="212" t="s">
        <v>387</v>
      </c>
      <c r="E317" s="17" t="s">
        <v>1</v>
      </c>
      <c r="F317" s="213">
        <v>86.328000000000003</v>
      </c>
      <c r="H317" s="32"/>
    </row>
    <row r="318" spans="2:8" s="1" customFormat="1" ht="16.899999999999999" customHeight="1" x14ac:dyDescent="0.2">
      <c r="B318" s="32"/>
      <c r="C318" s="214" t="s">
        <v>7082</v>
      </c>
      <c r="H318" s="32"/>
    </row>
    <row r="319" spans="2:8" s="1" customFormat="1" ht="16.899999999999999" customHeight="1" x14ac:dyDescent="0.2">
      <c r="B319" s="32"/>
      <c r="C319" s="212" t="s">
        <v>905</v>
      </c>
      <c r="D319" s="212" t="s">
        <v>906</v>
      </c>
      <c r="E319" s="17" t="s">
        <v>380</v>
      </c>
      <c r="F319" s="213">
        <v>86.328000000000003</v>
      </c>
      <c r="H319" s="32"/>
    </row>
    <row r="320" spans="2:8" s="1" customFormat="1" ht="16.899999999999999" customHeight="1" x14ac:dyDescent="0.2">
      <c r="B320" s="32"/>
      <c r="C320" s="212" t="s">
        <v>912</v>
      </c>
      <c r="D320" s="212" t="s">
        <v>913</v>
      </c>
      <c r="E320" s="17" t="s">
        <v>380</v>
      </c>
      <c r="F320" s="213">
        <v>47.41</v>
      </c>
      <c r="H320" s="32"/>
    </row>
    <row r="321" spans="2:8" s="1" customFormat="1" ht="16.899999999999999" customHeight="1" x14ac:dyDescent="0.2">
      <c r="B321" s="32"/>
      <c r="C321" s="208" t="s">
        <v>265</v>
      </c>
      <c r="D321" s="209" t="s">
        <v>266</v>
      </c>
      <c r="E321" s="210" t="s">
        <v>1</v>
      </c>
      <c r="F321" s="211">
        <v>523.28</v>
      </c>
      <c r="H321" s="32"/>
    </row>
    <row r="322" spans="2:8" s="1" customFormat="1" ht="16.899999999999999" customHeight="1" x14ac:dyDescent="0.2">
      <c r="B322" s="32"/>
      <c r="C322" s="212" t="s">
        <v>1</v>
      </c>
      <c r="D322" s="212" t="s">
        <v>831</v>
      </c>
      <c r="E322" s="17" t="s">
        <v>1</v>
      </c>
      <c r="F322" s="213">
        <v>0</v>
      </c>
      <c r="H322" s="32"/>
    </row>
    <row r="323" spans="2:8" s="1" customFormat="1" ht="16.899999999999999" customHeight="1" x14ac:dyDescent="0.2">
      <c r="B323" s="32"/>
      <c r="C323" s="212" t="s">
        <v>1</v>
      </c>
      <c r="D323" s="212" t="s">
        <v>832</v>
      </c>
      <c r="E323" s="17" t="s">
        <v>1</v>
      </c>
      <c r="F323" s="213">
        <v>258.26</v>
      </c>
      <c r="H323" s="32"/>
    </row>
    <row r="324" spans="2:8" s="1" customFormat="1" ht="16.899999999999999" customHeight="1" x14ac:dyDescent="0.2">
      <c r="B324" s="32"/>
      <c r="C324" s="212" t="s">
        <v>1</v>
      </c>
      <c r="D324" s="212" t="s">
        <v>833</v>
      </c>
      <c r="E324" s="17" t="s">
        <v>1</v>
      </c>
      <c r="F324" s="213">
        <v>0</v>
      </c>
      <c r="H324" s="32"/>
    </row>
    <row r="325" spans="2:8" s="1" customFormat="1" ht="16.899999999999999" customHeight="1" x14ac:dyDescent="0.2">
      <c r="B325" s="32"/>
      <c r="C325" s="212" t="s">
        <v>1</v>
      </c>
      <c r="D325" s="212" t="s">
        <v>834</v>
      </c>
      <c r="E325" s="17" t="s">
        <v>1</v>
      </c>
      <c r="F325" s="213">
        <v>283.07</v>
      </c>
      <c r="H325" s="32"/>
    </row>
    <row r="326" spans="2:8" s="1" customFormat="1" ht="16.899999999999999" customHeight="1" x14ac:dyDescent="0.2">
      <c r="B326" s="32"/>
      <c r="C326" s="212" t="s">
        <v>1</v>
      </c>
      <c r="D326" s="212" t="s">
        <v>835</v>
      </c>
      <c r="E326" s="17" t="s">
        <v>1</v>
      </c>
      <c r="F326" s="213">
        <v>0</v>
      </c>
      <c r="H326" s="32"/>
    </row>
    <row r="327" spans="2:8" s="1" customFormat="1" ht="16.899999999999999" customHeight="1" x14ac:dyDescent="0.2">
      <c r="B327" s="32"/>
      <c r="C327" s="212" t="s">
        <v>1</v>
      </c>
      <c r="D327" s="212" t="s">
        <v>836</v>
      </c>
      <c r="E327" s="17" t="s">
        <v>1</v>
      </c>
      <c r="F327" s="213">
        <v>-18.05</v>
      </c>
      <c r="H327" s="32"/>
    </row>
    <row r="328" spans="2:8" s="1" customFormat="1" ht="16.899999999999999" customHeight="1" x14ac:dyDescent="0.2">
      <c r="B328" s="32"/>
      <c r="C328" s="212" t="s">
        <v>265</v>
      </c>
      <c r="D328" s="212" t="s">
        <v>387</v>
      </c>
      <c r="E328" s="17" t="s">
        <v>1</v>
      </c>
      <c r="F328" s="213">
        <v>523.28</v>
      </c>
      <c r="H328" s="32"/>
    </row>
    <row r="329" spans="2:8" s="1" customFormat="1" ht="16.899999999999999" customHeight="1" x14ac:dyDescent="0.2">
      <c r="B329" s="32"/>
      <c r="C329" s="214" t="s">
        <v>7082</v>
      </c>
      <c r="H329" s="32"/>
    </row>
    <row r="330" spans="2:8" s="1" customFormat="1" ht="16.899999999999999" customHeight="1" x14ac:dyDescent="0.2">
      <c r="B330" s="32"/>
      <c r="C330" s="212" t="s">
        <v>828</v>
      </c>
      <c r="D330" s="212" t="s">
        <v>829</v>
      </c>
      <c r="E330" s="17" t="s">
        <v>380</v>
      </c>
      <c r="F330" s="213">
        <v>523.28</v>
      </c>
      <c r="H330" s="32"/>
    </row>
    <row r="331" spans="2:8" s="1" customFormat="1" ht="16.899999999999999" customHeight="1" x14ac:dyDescent="0.2">
      <c r="B331" s="32"/>
      <c r="C331" s="212" t="s">
        <v>847</v>
      </c>
      <c r="D331" s="212" t="s">
        <v>848</v>
      </c>
      <c r="E331" s="17" t="s">
        <v>380</v>
      </c>
      <c r="F331" s="213">
        <v>523.28</v>
      </c>
      <c r="H331" s="32"/>
    </row>
    <row r="332" spans="2:8" s="1" customFormat="1" ht="16.899999999999999" customHeight="1" x14ac:dyDescent="0.2">
      <c r="B332" s="32"/>
      <c r="C332" s="208" t="s">
        <v>269</v>
      </c>
      <c r="D332" s="209" t="s">
        <v>270</v>
      </c>
      <c r="E332" s="210" t="s">
        <v>1</v>
      </c>
      <c r="F332" s="211">
        <v>775.4</v>
      </c>
      <c r="H332" s="32"/>
    </row>
    <row r="333" spans="2:8" s="1" customFormat="1" ht="16.899999999999999" customHeight="1" x14ac:dyDescent="0.2">
      <c r="B333" s="32"/>
      <c r="C333" s="212" t="s">
        <v>1</v>
      </c>
      <c r="D333" s="212" t="s">
        <v>385</v>
      </c>
      <c r="E333" s="17" t="s">
        <v>1</v>
      </c>
      <c r="F333" s="213">
        <v>387.7</v>
      </c>
      <c r="H333" s="32"/>
    </row>
    <row r="334" spans="2:8" s="1" customFormat="1" ht="16.899999999999999" customHeight="1" x14ac:dyDescent="0.2">
      <c r="B334" s="32"/>
      <c r="C334" s="212" t="s">
        <v>1</v>
      </c>
      <c r="D334" s="212" t="s">
        <v>386</v>
      </c>
      <c r="E334" s="17" t="s">
        <v>1</v>
      </c>
      <c r="F334" s="213">
        <v>387.7</v>
      </c>
      <c r="H334" s="32"/>
    </row>
    <row r="335" spans="2:8" s="1" customFormat="1" ht="16.899999999999999" customHeight="1" x14ac:dyDescent="0.2">
      <c r="B335" s="32"/>
      <c r="C335" s="212" t="s">
        <v>269</v>
      </c>
      <c r="D335" s="212" t="s">
        <v>387</v>
      </c>
      <c r="E335" s="17" t="s">
        <v>1</v>
      </c>
      <c r="F335" s="213">
        <v>775.4</v>
      </c>
      <c r="H335" s="32"/>
    </row>
    <row r="336" spans="2:8" s="1" customFormat="1" ht="16.899999999999999" customHeight="1" x14ac:dyDescent="0.2">
      <c r="B336" s="32"/>
      <c r="C336" s="214" t="s">
        <v>7082</v>
      </c>
      <c r="H336" s="32"/>
    </row>
    <row r="337" spans="2:8" s="1" customFormat="1" ht="16.899999999999999" customHeight="1" x14ac:dyDescent="0.2">
      <c r="B337" s="32"/>
      <c r="C337" s="212" t="s">
        <v>378</v>
      </c>
      <c r="D337" s="212" t="s">
        <v>379</v>
      </c>
      <c r="E337" s="17" t="s">
        <v>380</v>
      </c>
      <c r="F337" s="213">
        <v>775.4</v>
      </c>
      <c r="H337" s="32"/>
    </row>
    <row r="338" spans="2:8" s="1" customFormat="1" ht="22.5" x14ac:dyDescent="0.2">
      <c r="B338" s="32"/>
      <c r="C338" s="212" t="s">
        <v>405</v>
      </c>
      <c r="D338" s="212" t="s">
        <v>406</v>
      </c>
      <c r="E338" s="17" t="s">
        <v>390</v>
      </c>
      <c r="F338" s="213">
        <v>478.27699999999999</v>
      </c>
      <c r="H338" s="32"/>
    </row>
    <row r="339" spans="2:8" s="1" customFormat="1" ht="16.899999999999999" customHeight="1" x14ac:dyDescent="0.2">
      <c r="B339" s="32"/>
      <c r="C339" s="208" t="s">
        <v>272</v>
      </c>
      <c r="D339" s="209" t="s">
        <v>273</v>
      </c>
      <c r="E339" s="210" t="s">
        <v>1</v>
      </c>
      <c r="F339" s="211">
        <v>137.1</v>
      </c>
      <c r="H339" s="32"/>
    </row>
    <row r="340" spans="2:8" s="1" customFormat="1" ht="16.899999999999999" customHeight="1" x14ac:dyDescent="0.2">
      <c r="B340" s="32"/>
      <c r="C340" s="212" t="s">
        <v>1</v>
      </c>
      <c r="D340" s="212" t="s">
        <v>274</v>
      </c>
      <c r="E340" s="17" t="s">
        <v>1</v>
      </c>
      <c r="F340" s="213">
        <v>137.1</v>
      </c>
      <c r="H340" s="32"/>
    </row>
    <row r="341" spans="2:8" s="1" customFormat="1" ht="16.899999999999999" customHeight="1" x14ac:dyDescent="0.2">
      <c r="B341" s="32"/>
      <c r="C341" s="214" t="s">
        <v>7082</v>
      </c>
      <c r="H341" s="32"/>
    </row>
    <row r="342" spans="2:8" s="1" customFormat="1" ht="22.5" x14ac:dyDescent="0.2">
      <c r="B342" s="32"/>
      <c r="C342" s="212" t="s">
        <v>1026</v>
      </c>
      <c r="D342" s="212" t="s">
        <v>1027</v>
      </c>
      <c r="E342" s="17" t="s">
        <v>390</v>
      </c>
      <c r="F342" s="213">
        <v>23.783000000000001</v>
      </c>
      <c r="H342" s="32"/>
    </row>
    <row r="343" spans="2:8" s="1" customFormat="1" ht="16.899999999999999" customHeight="1" x14ac:dyDescent="0.2">
      <c r="B343" s="32"/>
      <c r="C343" s="212" t="s">
        <v>1354</v>
      </c>
      <c r="D343" s="212" t="s">
        <v>1355</v>
      </c>
      <c r="E343" s="17" t="s">
        <v>380</v>
      </c>
      <c r="F343" s="213">
        <v>581.34</v>
      </c>
      <c r="H343" s="32"/>
    </row>
    <row r="344" spans="2:8" s="1" customFormat="1" ht="16.899999999999999" customHeight="1" x14ac:dyDescent="0.2">
      <c r="B344" s="32"/>
      <c r="C344" s="212" t="s">
        <v>1445</v>
      </c>
      <c r="D344" s="212" t="s">
        <v>1446</v>
      </c>
      <c r="E344" s="17" t="s">
        <v>380</v>
      </c>
      <c r="F344" s="213">
        <v>581.34</v>
      </c>
      <c r="H344" s="32"/>
    </row>
    <row r="345" spans="2:8" s="1" customFormat="1" ht="16.899999999999999" customHeight="1" x14ac:dyDescent="0.2">
      <c r="B345" s="32"/>
      <c r="C345" s="212" t="s">
        <v>1952</v>
      </c>
      <c r="D345" s="212" t="s">
        <v>1953</v>
      </c>
      <c r="E345" s="17" t="s">
        <v>380</v>
      </c>
      <c r="F345" s="213">
        <v>460.67</v>
      </c>
      <c r="H345" s="32"/>
    </row>
    <row r="346" spans="2:8" s="1" customFormat="1" ht="16.899999999999999" customHeight="1" x14ac:dyDescent="0.2">
      <c r="B346" s="32"/>
      <c r="C346" s="212" t="s">
        <v>1362</v>
      </c>
      <c r="D346" s="212" t="s">
        <v>1363</v>
      </c>
      <c r="E346" s="17" t="s">
        <v>380</v>
      </c>
      <c r="F346" s="213">
        <v>260.40600000000001</v>
      </c>
      <c r="H346" s="32"/>
    </row>
    <row r="347" spans="2:8" s="1" customFormat="1" ht="16.899999999999999" customHeight="1" x14ac:dyDescent="0.2">
      <c r="B347" s="32"/>
      <c r="C347" s="208" t="s">
        <v>4390</v>
      </c>
      <c r="D347" s="209" t="s">
        <v>4391</v>
      </c>
      <c r="E347" s="210" t="s">
        <v>1</v>
      </c>
      <c r="F347" s="211">
        <v>67.91</v>
      </c>
      <c r="H347" s="32"/>
    </row>
    <row r="348" spans="2:8" s="1" customFormat="1" ht="16.899999999999999" customHeight="1" x14ac:dyDescent="0.2">
      <c r="B348" s="32"/>
      <c r="C348" s="212" t="s">
        <v>1</v>
      </c>
      <c r="D348" s="212" t="s">
        <v>4392</v>
      </c>
      <c r="E348" s="17" t="s">
        <v>1</v>
      </c>
      <c r="F348" s="213">
        <v>67.91</v>
      </c>
      <c r="H348" s="32"/>
    </row>
    <row r="349" spans="2:8" s="1" customFormat="1" ht="16.899999999999999" customHeight="1" x14ac:dyDescent="0.2">
      <c r="B349" s="32"/>
      <c r="C349" s="208" t="s">
        <v>4393</v>
      </c>
      <c r="D349" s="209" t="s">
        <v>4394</v>
      </c>
      <c r="E349" s="210" t="s">
        <v>1</v>
      </c>
      <c r="F349" s="211">
        <v>5.23</v>
      </c>
      <c r="H349" s="32"/>
    </row>
    <row r="350" spans="2:8" s="1" customFormat="1" ht="16.899999999999999" customHeight="1" x14ac:dyDescent="0.2">
      <c r="B350" s="32"/>
      <c r="C350" s="212" t="s">
        <v>1</v>
      </c>
      <c r="D350" s="212" t="s">
        <v>4395</v>
      </c>
      <c r="E350" s="17" t="s">
        <v>1</v>
      </c>
      <c r="F350" s="213">
        <v>5.23</v>
      </c>
      <c r="H350" s="32"/>
    </row>
    <row r="351" spans="2:8" s="1" customFormat="1" ht="16.899999999999999" customHeight="1" x14ac:dyDescent="0.2">
      <c r="B351" s="32"/>
      <c r="C351" s="208" t="s">
        <v>4396</v>
      </c>
      <c r="D351" s="209" t="s">
        <v>4397</v>
      </c>
      <c r="E351" s="210" t="s">
        <v>1</v>
      </c>
      <c r="F351" s="211">
        <v>4.53</v>
      </c>
      <c r="H351" s="32"/>
    </row>
    <row r="352" spans="2:8" s="1" customFormat="1" ht="16.899999999999999" customHeight="1" x14ac:dyDescent="0.2">
      <c r="B352" s="32"/>
      <c r="C352" s="212" t="s">
        <v>1</v>
      </c>
      <c r="D352" s="212" t="s">
        <v>4398</v>
      </c>
      <c r="E352" s="17" t="s">
        <v>1</v>
      </c>
      <c r="F352" s="213">
        <v>4.53</v>
      </c>
      <c r="H352" s="32"/>
    </row>
    <row r="353" spans="2:8" s="1" customFormat="1" ht="16.899999999999999" customHeight="1" x14ac:dyDescent="0.2">
      <c r="B353" s="32"/>
      <c r="C353" s="208" t="s">
        <v>4399</v>
      </c>
      <c r="D353" s="209" t="s">
        <v>4400</v>
      </c>
      <c r="E353" s="210" t="s">
        <v>1</v>
      </c>
      <c r="F353" s="211">
        <v>28.64</v>
      </c>
      <c r="H353" s="32"/>
    </row>
    <row r="354" spans="2:8" s="1" customFormat="1" ht="16.899999999999999" customHeight="1" x14ac:dyDescent="0.2">
      <c r="B354" s="32"/>
      <c r="C354" s="212" t="s">
        <v>1</v>
      </c>
      <c r="D354" s="212" t="s">
        <v>4401</v>
      </c>
      <c r="E354" s="17" t="s">
        <v>1</v>
      </c>
      <c r="F354" s="213">
        <v>28.64</v>
      </c>
      <c r="H354" s="32"/>
    </row>
    <row r="355" spans="2:8" s="1" customFormat="1" ht="16.899999999999999" customHeight="1" x14ac:dyDescent="0.2">
      <c r="B355" s="32"/>
      <c r="C355" s="208" t="s">
        <v>4402</v>
      </c>
      <c r="D355" s="209" t="s">
        <v>4403</v>
      </c>
      <c r="E355" s="210" t="s">
        <v>1</v>
      </c>
      <c r="F355" s="211">
        <v>155.22</v>
      </c>
      <c r="H355" s="32"/>
    </row>
    <row r="356" spans="2:8" s="1" customFormat="1" ht="16.899999999999999" customHeight="1" x14ac:dyDescent="0.2">
      <c r="B356" s="32"/>
      <c r="C356" s="212" t="s">
        <v>1</v>
      </c>
      <c r="D356" s="212" t="s">
        <v>4404</v>
      </c>
      <c r="E356" s="17" t="s">
        <v>1</v>
      </c>
      <c r="F356" s="213">
        <v>155.22</v>
      </c>
      <c r="H356" s="32"/>
    </row>
    <row r="357" spans="2:8" s="1" customFormat="1" ht="16.899999999999999" customHeight="1" x14ac:dyDescent="0.2">
      <c r="B357" s="32"/>
      <c r="C357" s="208" t="s">
        <v>4405</v>
      </c>
      <c r="D357" s="209" t="s">
        <v>4406</v>
      </c>
      <c r="E357" s="210" t="s">
        <v>1</v>
      </c>
      <c r="F357" s="211">
        <v>7.66</v>
      </c>
      <c r="H357" s="32"/>
    </row>
    <row r="358" spans="2:8" s="1" customFormat="1" ht="16.899999999999999" customHeight="1" x14ac:dyDescent="0.2">
      <c r="B358" s="32"/>
      <c r="C358" s="212" t="s">
        <v>1</v>
      </c>
      <c r="D358" s="212" t="s">
        <v>4407</v>
      </c>
      <c r="E358" s="17" t="s">
        <v>1</v>
      </c>
      <c r="F358" s="213">
        <v>7.66</v>
      </c>
      <c r="H358" s="32"/>
    </row>
    <row r="359" spans="2:8" s="1" customFormat="1" ht="16.899999999999999" customHeight="1" x14ac:dyDescent="0.2">
      <c r="B359" s="32"/>
      <c r="C359" s="208" t="s">
        <v>4408</v>
      </c>
      <c r="D359" s="209" t="s">
        <v>4409</v>
      </c>
      <c r="E359" s="210" t="s">
        <v>1</v>
      </c>
      <c r="F359" s="211">
        <v>5.83</v>
      </c>
      <c r="H359" s="32"/>
    </row>
    <row r="360" spans="2:8" s="1" customFormat="1" ht="16.899999999999999" customHeight="1" x14ac:dyDescent="0.2">
      <c r="B360" s="32"/>
      <c r="C360" s="212" t="s">
        <v>1</v>
      </c>
      <c r="D360" s="212" t="s">
        <v>4410</v>
      </c>
      <c r="E360" s="17" t="s">
        <v>1</v>
      </c>
      <c r="F360" s="213">
        <v>5.83</v>
      </c>
      <c r="H360" s="32"/>
    </row>
    <row r="361" spans="2:8" s="1" customFormat="1" ht="16.899999999999999" customHeight="1" x14ac:dyDescent="0.2">
      <c r="B361" s="32"/>
      <c r="C361" s="208" t="s">
        <v>4411</v>
      </c>
      <c r="D361" s="209" t="s">
        <v>4412</v>
      </c>
      <c r="E361" s="210" t="s">
        <v>1</v>
      </c>
      <c r="F361" s="211">
        <v>3.06</v>
      </c>
      <c r="H361" s="32"/>
    </row>
    <row r="362" spans="2:8" s="1" customFormat="1" ht="16.899999999999999" customHeight="1" x14ac:dyDescent="0.2">
      <c r="B362" s="32"/>
      <c r="C362" s="212" t="s">
        <v>1</v>
      </c>
      <c r="D362" s="212" t="s">
        <v>4413</v>
      </c>
      <c r="E362" s="17" t="s">
        <v>1</v>
      </c>
      <c r="F362" s="213">
        <v>3.06</v>
      </c>
      <c r="H362" s="32"/>
    </row>
    <row r="363" spans="2:8" s="1" customFormat="1" ht="16.899999999999999" customHeight="1" x14ac:dyDescent="0.2">
      <c r="B363" s="32"/>
      <c r="C363" s="208" t="s">
        <v>4414</v>
      </c>
      <c r="D363" s="209" t="s">
        <v>4415</v>
      </c>
      <c r="E363" s="210" t="s">
        <v>1</v>
      </c>
      <c r="F363" s="211">
        <v>1.77</v>
      </c>
      <c r="H363" s="32"/>
    </row>
    <row r="364" spans="2:8" s="1" customFormat="1" ht="16.899999999999999" customHeight="1" x14ac:dyDescent="0.2">
      <c r="B364" s="32"/>
      <c r="C364" s="212" t="s">
        <v>1</v>
      </c>
      <c r="D364" s="212" t="s">
        <v>4416</v>
      </c>
      <c r="E364" s="17" t="s">
        <v>1</v>
      </c>
      <c r="F364" s="213">
        <v>1.77</v>
      </c>
      <c r="H364" s="32"/>
    </row>
    <row r="365" spans="2:8" s="1" customFormat="1" ht="16.899999999999999" customHeight="1" x14ac:dyDescent="0.2">
      <c r="B365" s="32"/>
      <c r="C365" s="208" t="s">
        <v>4417</v>
      </c>
      <c r="D365" s="209" t="s">
        <v>4418</v>
      </c>
      <c r="E365" s="210" t="s">
        <v>1</v>
      </c>
      <c r="F365" s="211">
        <v>4.53</v>
      </c>
      <c r="H365" s="32"/>
    </row>
    <row r="366" spans="2:8" s="1" customFormat="1" ht="16.899999999999999" customHeight="1" x14ac:dyDescent="0.2">
      <c r="B366" s="32"/>
      <c r="C366" s="212" t="s">
        <v>1</v>
      </c>
      <c r="D366" s="212" t="s">
        <v>4398</v>
      </c>
      <c r="E366" s="17" t="s">
        <v>1</v>
      </c>
      <c r="F366" s="213">
        <v>4.53</v>
      </c>
      <c r="H366" s="32"/>
    </row>
    <row r="367" spans="2:8" s="1" customFormat="1" ht="16.899999999999999" customHeight="1" x14ac:dyDescent="0.2">
      <c r="B367" s="32"/>
      <c r="C367" s="208" t="s">
        <v>275</v>
      </c>
      <c r="D367" s="209" t="s">
        <v>276</v>
      </c>
      <c r="E367" s="210" t="s">
        <v>1</v>
      </c>
      <c r="F367" s="211">
        <v>13.23</v>
      </c>
      <c r="H367" s="32"/>
    </row>
    <row r="368" spans="2:8" s="1" customFormat="1" ht="16.899999999999999" customHeight="1" x14ac:dyDescent="0.2">
      <c r="B368" s="32"/>
      <c r="C368" s="212" t="s">
        <v>1</v>
      </c>
      <c r="D368" s="212" t="s">
        <v>277</v>
      </c>
      <c r="E368" s="17" t="s">
        <v>1</v>
      </c>
      <c r="F368" s="213">
        <v>13.23</v>
      </c>
      <c r="H368" s="32"/>
    </row>
    <row r="369" spans="2:8" s="1" customFormat="1" ht="16.899999999999999" customHeight="1" x14ac:dyDescent="0.2">
      <c r="B369" s="32"/>
      <c r="C369" s="214" t="s">
        <v>7082</v>
      </c>
      <c r="H369" s="32"/>
    </row>
    <row r="370" spans="2:8" s="1" customFormat="1" ht="22.5" x14ac:dyDescent="0.2">
      <c r="B370" s="32"/>
      <c r="C370" s="212" t="s">
        <v>1026</v>
      </c>
      <c r="D370" s="212" t="s">
        <v>1027</v>
      </c>
      <c r="E370" s="17" t="s">
        <v>390</v>
      </c>
      <c r="F370" s="213">
        <v>23.783000000000001</v>
      </c>
      <c r="H370" s="32"/>
    </row>
    <row r="371" spans="2:8" s="1" customFormat="1" ht="16.899999999999999" customHeight="1" x14ac:dyDescent="0.2">
      <c r="B371" s="32"/>
      <c r="C371" s="212" t="s">
        <v>1952</v>
      </c>
      <c r="D371" s="212" t="s">
        <v>1953</v>
      </c>
      <c r="E371" s="17" t="s">
        <v>380</v>
      </c>
      <c r="F371" s="213">
        <v>460.67</v>
      </c>
      <c r="H371" s="32"/>
    </row>
    <row r="372" spans="2:8" s="1" customFormat="1" ht="16.899999999999999" customHeight="1" x14ac:dyDescent="0.2">
      <c r="B372" s="32"/>
      <c r="C372" s="208" t="s">
        <v>278</v>
      </c>
      <c r="D372" s="209" t="s">
        <v>279</v>
      </c>
      <c r="E372" s="210" t="s">
        <v>1</v>
      </c>
      <c r="F372" s="211">
        <v>118.2</v>
      </c>
      <c r="H372" s="32"/>
    </row>
    <row r="373" spans="2:8" s="1" customFormat="1" ht="16.899999999999999" customHeight="1" x14ac:dyDescent="0.2">
      <c r="B373" s="32"/>
      <c r="C373" s="212" t="s">
        <v>1</v>
      </c>
      <c r="D373" s="212" t="s">
        <v>280</v>
      </c>
      <c r="E373" s="17" t="s">
        <v>1</v>
      </c>
      <c r="F373" s="213">
        <v>118.2</v>
      </c>
      <c r="H373" s="32"/>
    </row>
    <row r="374" spans="2:8" s="1" customFormat="1" ht="16.899999999999999" customHeight="1" x14ac:dyDescent="0.2">
      <c r="B374" s="32"/>
      <c r="C374" s="214" t="s">
        <v>7082</v>
      </c>
      <c r="H374" s="32"/>
    </row>
    <row r="375" spans="2:8" s="1" customFormat="1" ht="22.5" x14ac:dyDescent="0.2">
      <c r="B375" s="32"/>
      <c r="C375" s="212" t="s">
        <v>1006</v>
      </c>
      <c r="D375" s="212" t="s">
        <v>1007</v>
      </c>
      <c r="E375" s="17" t="s">
        <v>390</v>
      </c>
      <c r="F375" s="213">
        <v>29.481999999999999</v>
      </c>
      <c r="H375" s="32"/>
    </row>
    <row r="376" spans="2:8" s="1" customFormat="1" ht="16.899999999999999" customHeight="1" x14ac:dyDescent="0.2">
      <c r="B376" s="32"/>
      <c r="C376" s="212" t="s">
        <v>1354</v>
      </c>
      <c r="D376" s="212" t="s">
        <v>1355</v>
      </c>
      <c r="E376" s="17" t="s">
        <v>380</v>
      </c>
      <c r="F376" s="213">
        <v>581.34</v>
      </c>
      <c r="H376" s="32"/>
    </row>
    <row r="377" spans="2:8" s="1" customFormat="1" ht="16.899999999999999" customHeight="1" x14ac:dyDescent="0.2">
      <c r="B377" s="32"/>
      <c r="C377" s="212" t="s">
        <v>1445</v>
      </c>
      <c r="D377" s="212" t="s">
        <v>1446</v>
      </c>
      <c r="E377" s="17" t="s">
        <v>380</v>
      </c>
      <c r="F377" s="213">
        <v>581.34</v>
      </c>
      <c r="H377" s="32"/>
    </row>
    <row r="378" spans="2:8" s="1" customFormat="1" ht="16.899999999999999" customHeight="1" x14ac:dyDescent="0.2">
      <c r="B378" s="32"/>
      <c r="C378" s="212" t="s">
        <v>1952</v>
      </c>
      <c r="D378" s="212" t="s">
        <v>1953</v>
      </c>
      <c r="E378" s="17" t="s">
        <v>380</v>
      </c>
      <c r="F378" s="213">
        <v>460.67</v>
      </c>
      <c r="H378" s="32"/>
    </row>
    <row r="379" spans="2:8" s="1" customFormat="1" ht="16.899999999999999" customHeight="1" x14ac:dyDescent="0.2">
      <c r="B379" s="32"/>
      <c r="C379" s="212" t="s">
        <v>1362</v>
      </c>
      <c r="D379" s="212" t="s">
        <v>1363</v>
      </c>
      <c r="E379" s="17" t="s">
        <v>380</v>
      </c>
      <c r="F379" s="213">
        <v>260.40600000000001</v>
      </c>
      <c r="H379" s="32"/>
    </row>
    <row r="380" spans="2:8" s="1" customFormat="1" ht="16.899999999999999" customHeight="1" x14ac:dyDescent="0.2">
      <c r="B380" s="32"/>
      <c r="C380" s="208" t="s">
        <v>4419</v>
      </c>
      <c r="D380" s="209" t="s">
        <v>4420</v>
      </c>
      <c r="E380" s="210" t="s">
        <v>1</v>
      </c>
      <c r="F380" s="211">
        <v>38.94</v>
      </c>
      <c r="H380" s="32"/>
    </row>
    <row r="381" spans="2:8" s="1" customFormat="1" ht="16.899999999999999" customHeight="1" x14ac:dyDescent="0.2">
      <c r="B381" s="32"/>
      <c r="C381" s="212" t="s">
        <v>1</v>
      </c>
      <c r="D381" s="212" t="s">
        <v>7090</v>
      </c>
      <c r="E381" s="17" t="s">
        <v>1</v>
      </c>
      <c r="F381" s="213">
        <v>38.94</v>
      </c>
      <c r="H381" s="32"/>
    </row>
    <row r="382" spans="2:8" s="1" customFormat="1" ht="16.899999999999999" customHeight="1" x14ac:dyDescent="0.2">
      <c r="B382" s="32"/>
      <c r="C382" s="208" t="s">
        <v>281</v>
      </c>
      <c r="D382" s="209" t="s">
        <v>282</v>
      </c>
      <c r="E382" s="210" t="s">
        <v>1</v>
      </c>
      <c r="F382" s="211">
        <v>13.99</v>
      </c>
      <c r="H382" s="32"/>
    </row>
    <row r="383" spans="2:8" s="1" customFormat="1" ht="16.899999999999999" customHeight="1" x14ac:dyDescent="0.2">
      <c r="B383" s="32"/>
      <c r="C383" s="212" t="s">
        <v>1</v>
      </c>
      <c r="D383" s="212" t="s">
        <v>283</v>
      </c>
      <c r="E383" s="17" t="s">
        <v>1</v>
      </c>
      <c r="F383" s="213">
        <v>13.99</v>
      </c>
      <c r="H383" s="32"/>
    </row>
    <row r="384" spans="2:8" s="1" customFormat="1" ht="16.899999999999999" customHeight="1" x14ac:dyDescent="0.2">
      <c r="B384" s="32"/>
      <c r="C384" s="214" t="s">
        <v>7082</v>
      </c>
      <c r="H384" s="32"/>
    </row>
    <row r="385" spans="2:8" s="1" customFormat="1" ht="22.5" x14ac:dyDescent="0.2">
      <c r="B385" s="32"/>
      <c r="C385" s="212" t="s">
        <v>998</v>
      </c>
      <c r="D385" s="212" t="s">
        <v>999</v>
      </c>
      <c r="E385" s="17" t="s">
        <v>390</v>
      </c>
      <c r="F385" s="213">
        <v>11.169</v>
      </c>
      <c r="H385" s="32"/>
    </row>
    <row r="386" spans="2:8" s="1" customFormat="1" ht="16.899999999999999" customHeight="1" x14ac:dyDescent="0.2">
      <c r="B386" s="32"/>
      <c r="C386" s="212" t="s">
        <v>1073</v>
      </c>
      <c r="D386" s="212" t="s">
        <v>1074</v>
      </c>
      <c r="E386" s="17" t="s">
        <v>421</v>
      </c>
      <c r="F386" s="213">
        <v>7.694</v>
      </c>
      <c r="H386" s="32"/>
    </row>
    <row r="387" spans="2:8" s="1" customFormat="1" ht="16.899999999999999" customHeight="1" x14ac:dyDescent="0.2">
      <c r="B387" s="32"/>
      <c r="C387" s="212" t="s">
        <v>1094</v>
      </c>
      <c r="D387" s="212" t="s">
        <v>1095</v>
      </c>
      <c r="E387" s="17" t="s">
        <v>390</v>
      </c>
      <c r="F387" s="213">
        <v>13.99</v>
      </c>
      <c r="H387" s="32"/>
    </row>
    <row r="388" spans="2:8" s="1" customFormat="1" ht="16.899999999999999" customHeight="1" x14ac:dyDescent="0.2">
      <c r="B388" s="32"/>
      <c r="C388" s="212" t="s">
        <v>1354</v>
      </c>
      <c r="D388" s="212" t="s">
        <v>1355</v>
      </c>
      <c r="E388" s="17" t="s">
        <v>380</v>
      </c>
      <c r="F388" s="213">
        <v>581.34</v>
      </c>
      <c r="H388" s="32"/>
    </row>
    <row r="389" spans="2:8" s="1" customFormat="1" ht="16.899999999999999" customHeight="1" x14ac:dyDescent="0.2">
      <c r="B389" s="32"/>
      <c r="C389" s="212" t="s">
        <v>1445</v>
      </c>
      <c r="D389" s="212" t="s">
        <v>1446</v>
      </c>
      <c r="E389" s="17" t="s">
        <v>380</v>
      </c>
      <c r="F389" s="213">
        <v>581.34</v>
      </c>
      <c r="H389" s="32"/>
    </row>
    <row r="390" spans="2:8" s="1" customFormat="1" ht="16.899999999999999" customHeight="1" x14ac:dyDescent="0.2">
      <c r="B390" s="32"/>
      <c r="C390" s="212" t="s">
        <v>1854</v>
      </c>
      <c r="D390" s="212" t="s">
        <v>1855</v>
      </c>
      <c r="E390" s="17" t="s">
        <v>380</v>
      </c>
      <c r="F390" s="213">
        <v>108.98</v>
      </c>
      <c r="H390" s="32"/>
    </row>
    <row r="391" spans="2:8" s="1" customFormat="1" ht="16.899999999999999" customHeight="1" x14ac:dyDescent="0.2">
      <c r="B391" s="32"/>
      <c r="C391" s="212" t="s">
        <v>1367</v>
      </c>
      <c r="D391" s="212" t="s">
        <v>1368</v>
      </c>
      <c r="E391" s="17" t="s">
        <v>380</v>
      </c>
      <c r="F391" s="213">
        <v>14.69</v>
      </c>
      <c r="H391" s="32"/>
    </row>
    <row r="392" spans="2:8" s="1" customFormat="1" ht="16.899999999999999" customHeight="1" x14ac:dyDescent="0.2">
      <c r="B392" s="32"/>
      <c r="C392" s="208" t="s">
        <v>284</v>
      </c>
      <c r="D392" s="209" t="s">
        <v>285</v>
      </c>
      <c r="E392" s="210" t="s">
        <v>1</v>
      </c>
      <c r="F392" s="211">
        <v>46.84</v>
      </c>
      <c r="H392" s="32"/>
    </row>
    <row r="393" spans="2:8" s="1" customFormat="1" ht="16.899999999999999" customHeight="1" x14ac:dyDescent="0.2">
      <c r="B393" s="32"/>
      <c r="C393" s="212" t="s">
        <v>1</v>
      </c>
      <c r="D393" s="212" t="s">
        <v>286</v>
      </c>
      <c r="E393" s="17" t="s">
        <v>1</v>
      </c>
      <c r="F393" s="213">
        <v>46.84</v>
      </c>
      <c r="H393" s="32"/>
    </row>
    <row r="394" spans="2:8" s="1" customFormat="1" ht="16.899999999999999" customHeight="1" x14ac:dyDescent="0.2">
      <c r="B394" s="32"/>
      <c r="C394" s="214" t="s">
        <v>7082</v>
      </c>
      <c r="H394" s="32"/>
    </row>
    <row r="395" spans="2:8" s="1" customFormat="1" ht="22.5" x14ac:dyDescent="0.2">
      <c r="B395" s="32"/>
      <c r="C395" s="212" t="s">
        <v>998</v>
      </c>
      <c r="D395" s="212" t="s">
        <v>999</v>
      </c>
      <c r="E395" s="17" t="s">
        <v>390</v>
      </c>
      <c r="F395" s="213">
        <v>11.169</v>
      </c>
      <c r="H395" s="32"/>
    </row>
    <row r="396" spans="2:8" s="1" customFormat="1" ht="16.899999999999999" customHeight="1" x14ac:dyDescent="0.2">
      <c r="B396" s="32"/>
      <c r="C396" s="212" t="s">
        <v>1073</v>
      </c>
      <c r="D396" s="212" t="s">
        <v>1074</v>
      </c>
      <c r="E396" s="17" t="s">
        <v>421</v>
      </c>
      <c r="F396" s="213">
        <v>7.694</v>
      </c>
      <c r="H396" s="32"/>
    </row>
    <row r="397" spans="2:8" s="1" customFormat="1" ht="16.899999999999999" customHeight="1" x14ac:dyDescent="0.2">
      <c r="B397" s="32"/>
      <c r="C397" s="212" t="s">
        <v>1354</v>
      </c>
      <c r="D397" s="212" t="s">
        <v>1355</v>
      </c>
      <c r="E397" s="17" t="s">
        <v>380</v>
      </c>
      <c r="F397" s="213">
        <v>581.34</v>
      </c>
      <c r="H397" s="32"/>
    </row>
    <row r="398" spans="2:8" s="1" customFormat="1" ht="16.899999999999999" customHeight="1" x14ac:dyDescent="0.2">
      <c r="B398" s="32"/>
      <c r="C398" s="212" t="s">
        <v>1445</v>
      </c>
      <c r="D398" s="212" t="s">
        <v>1446</v>
      </c>
      <c r="E398" s="17" t="s">
        <v>380</v>
      </c>
      <c r="F398" s="213">
        <v>581.34</v>
      </c>
      <c r="H398" s="32"/>
    </row>
    <row r="399" spans="2:8" s="1" customFormat="1" ht="16.899999999999999" customHeight="1" x14ac:dyDescent="0.2">
      <c r="B399" s="32"/>
      <c r="C399" s="212" t="s">
        <v>1854</v>
      </c>
      <c r="D399" s="212" t="s">
        <v>1855</v>
      </c>
      <c r="E399" s="17" t="s">
        <v>380</v>
      </c>
      <c r="F399" s="213">
        <v>108.98</v>
      </c>
      <c r="H399" s="32"/>
    </row>
    <row r="400" spans="2:8" s="1" customFormat="1" ht="16.899999999999999" customHeight="1" x14ac:dyDescent="0.2">
      <c r="B400" s="32"/>
      <c r="C400" s="212" t="s">
        <v>1372</v>
      </c>
      <c r="D400" s="212" t="s">
        <v>1373</v>
      </c>
      <c r="E400" s="17" t="s">
        <v>380</v>
      </c>
      <c r="F400" s="213">
        <v>49.182000000000002</v>
      </c>
      <c r="H400" s="32"/>
    </row>
    <row r="401" spans="2:8" s="1" customFormat="1" ht="16.899999999999999" customHeight="1" x14ac:dyDescent="0.2">
      <c r="B401" s="32"/>
      <c r="C401" s="208" t="s">
        <v>287</v>
      </c>
      <c r="D401" s="209" t="s">
        <v>288</v>
      </c>
      <c r="E401" s="210" t="s">
        <v>1</v>
      </c>
      <c r="F401" s="211">
        <v>192.14</v>
      </c>
      <c r="H401" s="32"/>
    </row>
    <row r="402" spans="2:8" s="1" customFormat="1" ht="16.899999999999999" customHeight="1" x14ac:dyDescent="0.2">
      <c r="B402" s="32"/>
      <c r="C402" s="212" t="s">
        <v>1</v>
      </c>
      <c r="D402" s="212" t="s">
        <v>289</v>
      </c>
      <c r="E402" s="17" t="s">
        <v>1</v>
      </c>
      <c r="F402" s="213">
        <v>192.14</v>
      </c>
      <c r="H402" s="32"/>
    </row>
    <row r="403" spans="2:8" s="1" customFormat="1" ht="16.899999999999999" customHeight="1" x14ac:dyDescent="0.2">
      <c r="B403" s="32"/>
      <c r="C403" s="214" t="s">
        <v>7082</v>
      </c>
      <c r="H403" s="32"/>
    </row>
    <row r="404" spans="2:8" s="1" customFormat="1" ht="22.5" x14ac:dyDescent="0.2">
      <c r="B404" s="32"/>
      <c r="C404" s="212" t="s">
        <v>1006</v>
      </c>
      <c r="D404" s="212" t="s">
        <v>1007</v>
      </c>
      <c r="E404" s="17" t="s">
        <v>390</v>
      </c>
      <c r="F404" s="213">
        <v>29.481999999999999</v>
      </c>
      <c r="H404" s="32"/>
    </row>
    <row r="405" spans="2:8" s="1" customFormat="1" ht="16.899999999999999" customHeight="1" x14ac:dyDescent="0.2">
      <c r="B405" s="32"/>
      <c r="C405" s="212" t="s">
        <v>1354</v>
      </c>
      <c r="D405" s="212" t="s">
        <v>1355</v>
      </c>
      <c r="E405" s="17" t="s">
        <v>380</v>
      </c>
      <c r="F405" s="213">
        <v>581.34</v>
      </c>
      <c r="H405" s="32"/>
    </row>
    <row r="406" spans="2:8" s="1" customFormat="1" ht="16.899999999999999" customHeight="1" x14ac:dyDescent="0.2">
      <c r="B406" s="32"/>
      <c r="C406" s="212" t="s">
        <v>1445</v>
      </c>
      <c r="D406" s="212" t="s">
        <v>1446</v>
      </c>
      <c r="E406" s="17" t="s">
        <v>380</v>
      </c>
      <c r="F406" s="213">
        <v>581.34</v>
      </c>
      <c r="H406" s="32"/>
    </row>
    <row r="407" spans="2:8" s="1" customFormat="1" ht="16.899999999999999" customHeight="1" x14ac:dyDescent="0.2">
      <c r="B407" s="32"/>
      <c r="C407" s="212" t="s">
        <v>1952</v>
      </c>
      <c r="D407" s="212" t="s">
        <v>1953</v>
      </c>
      <c r="E407" s="17" t="s">
        <v>380</v>
      </c>
      <c r="F407" s="213">
        <v>460.67</v>
      </c>
      <c r="H407" s="32"/>
    </row>
    <row r="408" spans="2:8" s="1" customFormat="1" ht="16.899999999999999" customHeight="1" x14ac:dyDescent="0.2">
      <c r="B408" s="32"/>
      <c r="C408" s="212" t="s">
        <v>1377</v>
      </c>
      <c r="D408" s="212" t="s">
        <v>1378</v>
      </c>
      <c r="E408" s="17" t="s">
        <v>380</v>
      </c>
      <c r="F408" s="213">
        <v>201.74700000000001</v>
      </c>
      <c r="H408" s="32"/>
    </row>
    <row r="409" spans="2:8" s="1" customFormat="1" ht="16.899999999999999" customHeight="1" x14ac:dyDescent="0.2">
      <c r="B409" s="32"/>
      <c r="C409" s="208" t="s">
        <v>290</v>
      </c>
      <c r="D409" s="209" t="s">
        <v>291</v>
      </c>
      <c r="E409" s="210" t="s">
        <v>1</v>
      </c>
      <c r="F409" s="211">
        <v>42.97</v>
      </c>
      <c r="H409" s="32"/>
    </row>
    <row r="410" spans="2:8" s="1" customFormat="1" ht="16.899999999999999" customHeight="1" x14ac:dyDescent="0.2">
      <c r="B410" s="32"/>
      <c r="C410" s="212" t="s">
        <v>1</v>
      </c>
      <c r="D410" s="212" t="s">
        <v>292</v>
      </c>
      <c r="E410" s="17" t="s">
        <v>1</v>
      </c>
      <c r="F410" s="213">
        <v>42.97</v>
      </c>
      <c r="H410" s="32"/>
    </row>
    <row r="411" spans="2:8" s="1" customFormat="1" ht="16.899999999999999" customHeight="1" x14ac:dyDescent="0.2">
      <c r="B411" s="32"/>
      <c r="C411" s="214" t="s">
        <v>7082</v>
      </c>
      <c r="H411" s="32"/>
    </row>
    <row r="412" spans="2:8" s="1" customFormat="1" ht="22.5" x14ac:dyDescent="0.2">
      <c r="B412" s="32"/>
      <c r="C412" s="212" t="s">
        <v>998</v>
      </c>
      <c r="D412" s="212" t="s">
        <v>999</v>
      </c>
      <c r="E412" s="17" t="s">
        <v>390</v>
      </c>
      <c r="F412" s="213">
        <v>11.169</v>
      </c>
      <c r="H412" s="32"/>
    </row>
    <row r="413" spans="2:8" s="1" customFormat="1" ht="16.899999999999999" customHeight="1" x14ac:dyDescent="0.2">
      <c r="B413" s="32"/>
      <c r="C413" s="212" t="s">
        <v>1073</v>
      </c>
      <c r="D413" s="212" t="s">
        <v>1074</v>
      </c>
      <c r="E413" s="17" t="s">
        <v>421</v>
      </c>
      <c r="F413" s="213">
        <v>7.694</v>
      </c>
      <c r="H413" s="32"/>
    </row>
    <row r="414" spans="2:8" s="1" customFormat="1" ht="16.899999999999999" customHeight="1" x14ac:dyDescent="0.2">
      <c r="B414" s="32"/>
      <c r="C414" s="212" t="s">
        <v>1354</v>
      </c>
      <c r="D414" s="212" t="s">
        <v>1355</v>
      </c>
      <c r="E414" s="17" t="s">
        <v>380</v>
      </c>
      <c r="F414" s="213">
        <v>581.34</v>
      </c>
      <c r="H414" s="32"/>
    </row>
    <row r="415" spans="2:8" s="1" customFormat="1" ht="16.899999999999999" customHeight="1" x14ac:dyDescent="0.2">
      <c r="B415" s="32"/>
      <c r="C415" s="212" t="s">
        <v>1445</v>
      </c>
      <c r="D415" s="212" t="s">
        <v>1446</v>
      </c>
      <c r="E415" s="17" t="s">
        <v>380</v>
      </c>
      <c r="F415" s="213">
        <v>581.34</v>
      </c>
      <c r="H415" s="32"/>
    </row>
    <row r="416" spans="2:8" s="1" customFormat="1" ht="16.899999999999999" customHeight="1" x14ac:dyDescent="0.2">
      <c r="B416" s="32"/>
      <c r="C416" s="212" t="s">
        <v>1928</v>
      </c>
      <c r="D416" s="212" t="s">
        <v>1929</v>
      </c>
      <c r="E416" s="17" t="s">
        <v>380</v>
      </c>
      <c r="F416" s="213">
        <v>24.92</v>
      </c>
      <c r="H416" s="32"/>
    </row>
    <row r="417" spans="2:8" s="1" customFormat="1" ht="16.899999999999999" customHeight="1" x14ac:dyDescent="0.2">
      <c r="B417" s="32"/>
      <c r="C417" s="212" t="s">
        <v>1382</v>
      </c>
      <c r="D417" s="212" t="s">
        <v>1383</v>
      </c>
      <c r="E417" s="17" t="s">
        <v>380</v>
      </c>
      <c r="F417" s="213">
        <v>26.166</v>
      </c>
      <c r="H417" s="32"/>
    </row>
    <row r="418" spans="2:8" s="1" customFormat="1" ht="16.899999999999999" customHeight="1" x14ac:dyDescent="0.2">
      <c r="B418" s="32"/>
      <c r="C418" s="208" t="s">
        <v>293</v>
      </c>
      <c r="D418" s="209" t="s">
        <v>294</v>
      </c>
      <c r="E418" s="210" t="s">
        <v>1</v>
      </c>
      <c r="F418" s="211">
        <v>48.15</v>
      </c>
      <c r="H418" s="32"/>
    </row>
    <row r="419" spans="2:8" s="1" customFormat="1" ht="16.899999999999999" customHeight="1" x14ac:dyDescent="0.2">
      <c r="B419" s="32"/>
      <c r="C419" s="212" t="s">
        <v>1</v>
      </c>
      <c r="D419" s="212" t="s">
        <v>295</v>
      </c>
      <c r="E419" s="17" t="s">
        <v>1</v>
      </c>
      <c r="F419" s="213">
        <v>48.15</v>
      </c>
      <c r="H419" s="32"/>
    </row>
    <row r="420" spans="2:8" s="1" customFormat="1" ht="16.899999999999999" customHeight="1" x14ac:dyDescent="0.2">
      <c r="B420" s="32"/>
      <c r="C420" s="214" t="s">
        <v>7082</v>
      </c>
      <c r="H420" s="32"/>
    </row>
    <row r="421" spans="2:8" s="1" customFormat="1" ht="22.5" x14ac:dyDescent="0.2">
      <c r="B421" s="32"/>
      <c r="C421" s="212" t="s">
        <v>998</v>
      </c>
      <c r="D421" s="212" t="s">
        <v>999</v>
      </c>
      <c r="E421" s="17" t="s">
        <v>390</v>
      </c>
      <c r="F421" s="213">
        <v>11.169</v>
      </c>
      <c r="H421" s="32"/>
    </row>
    <row r="422" spans="2:8" s="1" customFormat="1" ht="16.899999999999999" customHeight="1" x14ac:dyDescent="0.2">
      <c r="B422" s="32"/>
      <c r="C422" s="212" t="s">
        <v>1073</v>
      </c>
      <c r="D422" s="212" t="s">
        <v>1074</v>
      </c>
      <c r="E422" s="17" t="s">
        <v>421</v>
      </c>
      <c r="F422" s="213">
        <v>7.694</v>
      </c>
      <c r="H422" s="32"/>
    </row>
    <row r="423" spans="2:8" s="1" customFormat="1" ht="16.899999999999999" customHeight="1" x14ac:dyDescent="0.2">
      <c r="B423" s="32"/>
      <c r="C423" s="212" t="s">
        <v>1354</v>
      </c>
      <c r="D423" s="212" t="s">
        <v>1355</v>
      </c>
      <c r="E423" s="17" t="s">
        <v>380</v>
      </c>
      <c r="F423" s="213">
        <v>581.34</v>
      </c>
      <c r="H423" s="32"/>
    </row>
    <row r="424" spans="2:8" s="1" customFormat="1" ht="16.899999999999999" customHeight="1" x14ac:dyDescent="0.2">
      <c r="B424" s="32"/>
      <c r="C424" s="212" t="s">
        <v>1445</v>
      </c>
      <c r="D424" s="212" t="s">
        <v>1446</v>
      </c>
      <c r="E424" s="17" t="s">
        <v>380</v>
      </c>
      <c r="F424" s="213">
        <v>581.34</v>
      </c>
      <c r="H424" s="32"/>
    </row>
    <row r="425" spans="2:8" s="1" customFormat="1" ht="16.899999999999999" customHeight="1" x14ac:dyDescent="0.2">
      <c r="B425" s="32"/>
      <c r="C425" s="212" t="s">
        <v>1854</v>
      </c>
      <c r="D425" s="212" t="s">
        <v>1855</v>
      </c>
      <c r="E425" s="17" t="s">
        <v>380</v>
      </c>
      <c r="F425" s="213">
        <v>108.98</v>
      </c>
      <c r="H425" s="32"/>
    </row>
    <row r="426" spans="2:8" s="1" customFormat="1" ht="16.899999999999999" customHeight="1" x14ac:dyDescent="0.2">
      <c r="B426" s="32"/>
      <c r="C426" s="212" t="s">
        <v>1387</v>
      </c>
      <c r="D426" s="212" t="s">
        <v>1388</v>
      </c>
      <c r="E426" s="17" t="s">
        <v>380</v>
      </c>
      <c r="F426" s="213">
        <v>50.558</v>
      </c>
      <c r="H426" s="32"/>
    </row>
    <row r="427" spans="2:8" s="1" customFormat="1" ht="16.899999999999999" customHeight="1" x14ac:dyDescent="0.2">
      <c r="B427" s="32"/>
      <c r="C427" s="208" t="s">
        <v>4422</v>
      </c>
      <c r="D427" s="209" t="s">
        <v>4423</v>
      </c>
      <c r="E427" s="210" t="s">
        <v>1</v>
      </c>
      <c r="F427" s="211">
        <v>63.49</v>
      </c>
      <c r="H427" s="32"/>
    </row>
    <row r="428" spans="2:8" s="1" customFormat="1" ht="16.899999999999999" customHeight="1" x14ac:dyDescent="0.2">
      <c r="B428" s="32"/>
      <c r="C428" s="212" t="s">
        <v>1</v>
      </c>
      <c r="D428" s="212" t="s">
        <v>4424</v>
      </c>
      <c r="E428" s="17" t="s">
        <v>1</v>
      </c>
      <c r="F428" s="213">
        <v>63.49</v>
      </c>
      <c r="H428" s="32"/>
    </row>
    <row r="429" spans="2:8" s="1" customFormat="1" ht="16.899999999999999" customHeight="1" x14ac:dyDescent="0.2">
      <c r="B429" s="32"/>
      <c r="C429" s="208" t="s">
        <v>4425</v>
      </c>
      <c r="D429" s="209" t="s">
        <v>4426</v>
      </c>
      <c r="E429" s="210" t="s">
        <v>1</v>
      </c>
      <c r="F429" s="211">
        <v>401.18</v>
      </c>
      <c r="H429" s="32"/>
    </row>
    <row r="430" spans="2:8" s="1" customFormat="1" ht="16.899999999999999" customHeight="1" x14ac:dyDescent="0.2">
      <c r="B430" s="32"/>
      <c r="C430" s="212" t="s">
        <v>1</v>
      </c>
      <c r="D430" s="212" t="s">
        <v>4427</v>
      </c>
      <c r="E430" s="17" t="s">
        <v>1</v>
      </c>
      <c r="F430" s="213">
        <v>401.18</v>
      </c>
      <c r="H430" s="32"/>
    </row>
    <row r="431" spans="2:8" s="1" customFormat="1" ht="16.899999999999999" customHeight="1" x14ac:dyDescent="0.2">
      <c r="B431" s="32"/>
      <c r="C431" s="208" t="s">
        <v>296</v>
      </c>
      <c r="D431" s="209" t="s">
        <v>297</v>
      </c>
      <c r="E431" s="210" t="s">
        <v>1</v>
      </c>
      <c r="F431" s="211">
        <v>621.20000000000005</v>
      </c>
      <c r="H431" s="32"/>
    </row>
    <row r="432" spans="2:8" s="1" customFormat="1" ht="16.899999999999999" customHeight="1" x14ac:dyDescent="0.2">
      <c r="B432" s="32"/>
      <c r="C432" s="212" t="s">
        <v>1</v>
      </c>
      <c r="D432" s="212" t="s">
        <v>392</v>
      </c>
      <c r="E432" s="17" t="s">
        <v>1</v>
      </c>
      <c r="F432" s="213">
        <v>0</v>
      </c>
      <c r="H432" s="32"/>
    </row>
    <row r="433" spans="2:8" s="1" customFormat="1" ht="22.5" x14ac:dyDescent="0.2">
      <c r="B433" s="32"/>
      <c r="C433" s="212" t="s">
        <v>1</v>
      </c>
      <c r="D433" s="212" t="s">
        <v>1210</v>
      </c>
      <c r="E433" s="17" t="s">
        <v>1</v>
      </c>
      <c r="F433" s="213">
        <v>322.32</v>
      </c>
      <c r="H433" s="32"/>
    </row>
    <row r="434" spans="2:8" s="1" customFormat="1" ht="22.5" x14ac:dyDescent="0.2">
      <c r="B434" s="32"/>
      <c r="C434" s="212" t="s">
        <v>1</v>
      </c>
      <c r="D434" s="212" t="s">
        <v>1211</v>
      </c>
      <c r="E434" s="17" t="s">
        <v>1</v>
      </c>
      <c r="F434" s="213">
        <v>298.88</v>
      </c>
      <c r="H434" s="32"/>
    </row>
    <row r="435" spans="2:8" s="1" customFormat="1" ht="16.899999999999999" customHeight="1" x14ac:dyDescent="0.2">
      <c r="B435" s="32"/>
      <c r="C435" s="212" t="s">
        <v>296</v>
      </c>
      <c r="D435" s="212" t="s">
        <v>387</v>
      </c>
      <c r="E435" s="17" t="s">
        <v>1</v>
      </c>
      <c r="F435" s="213">
        <v>621.20000000000005</v>
      </c>
      <c r="H435" s="32"/>
    </row>
    <row r="436" spans="2:8" s="1" customFormat="1" ht="16.899999999999999" customHeight="1" x14ac:dyDescent="0.2">
      <c r="B436" s="32"/>
      <c r="C436" s="214" t="s">
        <v>7082</v>
      </c>
      <c r="H436" s="32"/>
    </row>
    <row r="437" spans="2:8" s="1" customFormat="1" ht="16.899999999999999" customHeight="1" x14ac:dyDescent="0.2">
      <c r="B437" s="32"/>
      <c r="C437" s="212" t="s">
        <v>1207</v>
      </c>
      <c r="D437" s="212" t="s">
        <v>1208</v>
      </c>
      <c r="E437" s="17" t="s">
        <v>380</v>
      </c>
      <c r="F437" s="213">
        <v>603.15</v>
      </c>
      <c r="H437" s="32"/>
    </row>
    <row r="438" spans="2:8" s="1" customFormat="1" ht="22.5" x14ac:dyDescent="0.2">
      <c r="B438" s="32"/>
      <c r="C438" s="212" t="s">
        <v>1199</v>
      </c>
      <c r="D438" s="212" t="s">
        <v>1200</v>
      </c>
      <c r="E438" s="17" t="s">
        <v>380</v>
      </c>
      <c r="F438" s="213">
        <v>621.20000000000005</v>
      </c>
      <c r="H438" s="32"/>
    </row>
    <row r="439" spans="2:8" s="1" customFormat="1" ht="16.899999999999999" customHeight="1" x14ac:dyDescent="0.2">
      <c r="B439" s="32"/>
      <c r="C439" s="208" t="s">
        <v>4429</v>
      </c>
      <c r="D439" s="209" t="s">
        <v>4430</v>
      </c>
      <c r="E439" s="210" t="s">
        <v>1</v>
      </c>
      <c r="F439" s="211">
        <v>53.308999999999997</v>
      </c>
      <c r="H439" s="32"/>
    </row>
    <row r="440" spans="2:8" s="1" customFormat="1" ht="16.899999999999999" customHeight="1" x14ac:dyDescent="0.2">
      <c r="B440" s="32"/>
      <c r="C440" s="208" t="s">
        <v>4432</v>
      </c>
      <c r="D440" s="209" t="s">
        <v>4433</v>
      </c>
      <c r="E440" s="210" t="s">
        <v>1</v>
      </c>
      <c r="F440" s="211">
        <v>34.484000000000002</v>
      </c>
      <c r="H440" s="32"/>
    </row>
    <row r="441" spans="2:8" s="1" customFormat="1" ht="16.899999999999999" customHeight="1" x14ac:dyDescent="0.2">
      <c r="B441" s="32"/>
      <c r="C441" s="208" t="s">
        <v>299</v>
      </c>
      <c r="D441" s="209" t="s">
        <v>300</v>
      </c>
      <c r="E441" s="210" t="s">
        <v>1</v>
      </c>
      <c r="F441" s="211">
        <v>92.256</v>
      </c>
      <c r="H441" s="32"/>
    </row>
    <row r="442" spans="2:8" s="1" customFormat="1" ht="16.899999999999999" customHeight="1" x14ac:dyDescent="0.2">
      <c r="B442" s="32"/>
      <c r="C442" s="212" t="s">
        <v>1</v>
      </c>
      <c r="D442" s="212" t="s">
        <v>399</v>
      </c>
      <c r="E442" s="17" t="s">
        <v>1</v>
      </c>
      <c r="F442" s="213">
        <v>92.256</v>
      </c>
      <c r="H442" s="32"/>
    </row>
    <row r="443" spans="2:8" s="1" customFormat="1" ht="16.899999999999999" customHeight="1" x14ac:dyDescent="0.2">
      <c r="B443" s="32"/>
      <c r="C443" s="212" t="s">
        <v>299</v>
      </c>
      <c r="D443" s="212" t="s">
        <v>387</v>
      </c>
      <c r="E443" s="17" t="s">
        <v>1</v>
      </c>
      <c r="F443" s="213">
        <v>92.256</v>
      </c>
      <c r="H443" s="32"/>
    </row>
    <row r="444" spans="2:8" s="1" customFormat="1" ht="16.899999999999999" customHeight="1" x14ac:dyDescent="0.2">
      <c r="B444" s="32"/>
      <c r="C444" s="214" t="s">
        <v>7082</v>
      </c>
      <c r="H444" s="32"/>
    </row>
    <row r="445" spans="2:8" s="1" customFormat="1" ht="22.5" x14ac:dyDescent="0.2">
      <c r="B445" s="32"/>
      <c r="C445" s="212" t="s">
        <v>396</v>
      </c>
      <c r="D445" s="212" t="s">
        <v>397</v>
      </c>
      <c r="E445" s="17" t="s">
        <v>390</v>
      </c>
      <c r="F445" s="213">
        <v>92.256</v>
      </c>
      <c r="H445" s="32"/>
    </row>
    <row r="446" spans="2:8" s="1" customFormat="1" ht="22.5" x14ac:dyDescent="0.2">
      <c r="B446" s="32"/>
      <c r="C446" s="212" t="s">
        <v>405</v>
      </c>
      <c r="D446" s="212" t="s">
        <v>406</v>
      </c>
      <c r="E446" s="17" t="s">
        <v>390</v>
      </c>
      <c r="F446" s="213">
        <v>478.27699999999999</v>
      </c>
      <c r="H446" s="32"/>
    </row>
    <row r="447" spans="2:8" s="1" customFormat="1" ht="16.899999999999999" customHeight="1" x14ac:dyDescent="0.2">
      <c r="B447" s="32"/>
      <c r="C447" s="212" t="s">
        <v>429</v>
      </c>
      <c r="D447" s="212" t="s">
        <v>430</v>
      </c>
      <c r="E447" s="17" t="s">
        <v>390</v>
      </c>
      <c r="F447" s="213">
        <v>27.677</v>
      </c>
      <c r="H447" s="32"/>
    </row>
    <row r="448" spans="2:8" s="1" customFormat="1" ht="16.899999999999999" customHeight="1" x14ac:dyDescent="0.2">
      <c r="B448" s="32"/>
      <c r="C448" s="208" t="s">
        <v>7091</v>
      </c>
      <c r="D448" s="209" t="s">
        <v>7092</v>
      </c>
      <c r="E448" s="210" t="s">
        <v>1</v>
      </c>
      <c r="F448" s="211">
        <v>332.51</v>
      </c>
      <c r="H448" s="32"/>
    </row>
    <row r="449" spans="2:8" s="1" customFormat="1" ht="16.899999999999999" customHeight="1" x14ac:dyDescent="0.2">
      <c r="B449" s="32"/>
      <c r="C449" s="208" t="s">
        <v>302</v>
      </c>
      <c r="D449" s="209" t="s">
        <v>303</v>
      </c>
      <c r="E449" s="210" t="s">
        <v>1</v>
      </c>
      <c r="F449" s="211">
        <v>332.51</v>
      </c>
      <c r="H449" s="32"/>
    </row>
    <row r="450" spans="2:8" s="1" customFormat="1" ht="16.899999999999999" customHeight="1" x14ac:dyDescent="0.2">
      <c r="B450" s="32"/>
      <c r="C450" s="212" t="s">
        <v>1</v>
      </c>
      <c r="D450" s="212" t="s">
        <v>304</v>
      </c>
      <c r="E450" s="17" t="s">
        <v>1</v>
      </c>
      <c r="F450" s="213">
        <v>332.51</v>
      </c>
      <c r="H450" s="32"/>
    </row>
    <row r="451" spans="2:8" s="1" customFormat="1" ht="16.899999999999999" customHeight="1" x14ac:dyDescent="0.2">
      <c r="B451" s="32"/>
      <c r="C451" s="214" t="s">
        <v>7082</v>
      </c>
      <c r="H451" s="32"/>
    </row>
    <row r="452" spans="2:8" s="1" customFormat="1" ht="16.899999999999999" customHeight="1" x14ac:dyDescent="0.2">
      <c r="B452" s="32"/>
      <c r="C452" s="212" t="s">
        <v>1313</v>
      </c>
      <c r="D452" s="212" t="s">
        <v>1314</v>
      </c>
      <c r="E452" s="17" t="s">
        <v>380</v>
      </c>
      <c r="F452" s="213">
        <v>423.233</v>
      </c>
      <c r="H452" s="32"/>
    </row>
    <row r="453" spans="2:8" s="1" customFormat="1" ht="16.899999999999999" customHeight="1" x14ac:dyDescent="0.2">
      <c r="B453" s="32"/>
      <c r="C453" s="212" t="s">
        <v>1336</v>
      </c>
      <c r="D453" s="212" t="s">
        <v>1337</v>
      </c>
      <c r="E453" s="17" t="s">
        <v>380</v>
      </c>
      <c r="F453" s="213">
        <v>439.88900000000001</v>
      </c>
      <c r="H453" s="32"/>
    </row>
    <row r="454" spans="2:8" s="1" customFormat="1" ht="22.5" x14ac:dyDescent="0.2">
      <c r="B454" s="32"/>
      <c r="C454" s="212" t="s">
        <v>1417</v>
      </c>
      <c r="D454" s="212" t="s">
        <v>1418</v>
      </c>
      <c r="E454" s="17" t="s">
        <v>380</v>
      </c>
      <c r="F454" s="213">
        <v>332.51</v>
      </c>
      <c r="H454" s="32"/>
    </row>
    <row r="455" spans="2:8" s="1" customFormat="1" ht="16.899999999999999" customHeight="1" x14ac:dyDescent="0.2">
      <c r="B455" s="32"/>
      <c r="C455" s="212" t="s">
        <v>1424</v>
      </c>
      <c r="D455" s="212" t="s">
        <v>1425</v>
      </c>
      <c r="E455" s="17" t="s">
        <v>380</v>
      </c>
      <c r="F455" s="213">
        <v>332.51</v>
      </c>
      <c r="H455" s="32"/>
    </row>
    <row r="456" spans="2:8" s="1" customFormat="1" ht="16.899999999999999" customHeight="1" x14ac:dyDescent="0.2">
      <c r="B456" s="32"/>
      <c r="C456" s="212" t="s">
        <v>1367</v>
      </c>
      <c r="D456" s="212" t="s">
        <v>1368</v>
      </c>
      <c r="E456" s="17" t="s">
        <v>380</v>
      </c>
      <c r="F456" s="213">
        <v>339.16</v>
      </c>
      <c r="H456" s="32"/>
    </row>
    <row r="457" spans="2:8" s="1" customFormat="1" ht="16.899999999999999" customHeight="1" x14ac:dyDescent="0.2">
      <c r="B457" s="32"/>
      <c r="C457" s="212" t="s">
        <v>1428</v>
      </c>
      <c r="D457" s="212" t="s">
        <v>1429</v>
      </c>
      <c r="E457" s="17" t="s">
        <v>390</v>
      </c>
      <c r="F457" s="213">
        <v>56.734999999999999</v>
      </c>
      <c r="H457" s="32"/>
    </row>
    <row r="458" spans="2:8" s="1" customFormat="1" ht="16.899999999999999" customHeight="1" x14ac:dyDescent="0.2">
      <c r="B458" s="32"/>
      <c r="C458" s="208" t="s">
        <v>4436</v>
      </c>
      <c r="D458" s="209" t="s">
        <v>303</v>
      </c>
      <c r="E458" s="210" t="s">
        <v>1</v>
      </c>
      <c r="F458" s="211">
        <v>99.29</v>
      </c>
      <c r="H458" s="32"/>
    </row>
    <row r="459" spans="2:8" s="1" customFormat="1" ht="16.899999999999999" customHeight="1" x14ac:dyDescent="0.2">
      <c r="B459" s="32"/>
      <c r="C459" s="212" t="s">
        <v>1</v>
      </c>
      <c r="D459" s="212" t="s">
        <v>4437</v>
      </c>
      <c r="E459" s="17" t="s">
        <v>1</v>
      </c>
      <c r="F459" s="213">
        <v>99.29</v>
      </c>
      <c r="H459" s="32"/>
    </row>
    <row r="460" spans="2:8" s="1" customFormat="1" ht="16.899999999999999" customHeight="1" x14ac:dyDescent="0.2">
      <c r="B460" s="32"/>
      <c r="C460" s="214" t="s">
        <v>7082</v>
      </c>
      <c r="H460" s="32"/>
    </row>
    <row r="461" spans="2:8" s="1" customFormat="1" ht="16.899999999999999" customHeight="1" x14ac:dyDescent="0.2">
      <c r="B461" s="32"/>
      <c r="C461" s="212" t="s">
        <v>1367</v>
      </c>
      <c r="D461" s="212" t="s">
        <v>1368</v>
      </c>
      <c r="E461" s="17" t="s">
        <v>380</v>
      </c>
      <c r="F461" s="213">
        <v>339.16</v>
      </c>
      <c r="H461" s="32"/>
    </row>
    <row r="462" spans="2:8" s="1" customFormat="1" ht="16.899999999999999" customHeight="1" x14ac:dyDescent="0.2">
      <c r="B462" s="32"/>
      <c r="C462" s="208" t="s">
        <v>4438</v>
      </c>
      <c r="D462" s="209" t="s">
        <v>4439</v>
      </c>
      <c r="E462" s="210" t="s">
        <v>1</v>
      </c>
      <c r="F462" s="211">
        <v>27.02</v>
      </c>
      <c r="H462" s="32"/>
    </row>
    <row r="463" spans="2:8" s="1" customFormat="1" ht="16.899999999999999" customHeight="1" x14ac:dyDescent="0.2">
      <c r="B463" s="32"/>
      <c r="C463" s="212" t="s">
        <v>1</v>
      </c>
      <c r="D463" s="212" t="s">
        <v>4440</v>
      </c>
      <c r="E463" s="17" t="s">
        <v>1</v>
      </c>
      <c r="F463" s="213">
        <v>27.02</v>
      </c>
      <c r="H463" s="32"/>
    </row>
    <row r="464" spans="2:8" s="1" customFormat="1" ht="16.899999999999999" customHeight="1" x14ac:dyDescent="0.2">
      <c r="B464" s="32"/>
      <c r="C464" s="208" t="s">
        <v>7093</v>
      </c>
      <c r="D464" s="209" t="s">
        <v>7094</v>
      </c>
      <c r="E464" s="210" t="s">
        <v>1</v>
      </c>
      <c r="F464" s="211">
        <v>31.2</v>
      </c>
      <c r="H464" s="32"/>
    </row>
    <row r="465" spans="2:8" s="1" customFormat="1" ht="16.899999999999999" customHeight="1" x14ac:dyDescent="0.2">
      <c r="B465" s="32"/>
      <c r="C465" s="212" t="s">
        <v>1</v>
      </c>
      <c r="D465" s="212" t="s">
        <v>7095</v>
      </c>
      <c r="E465" s="17" t="s">
        <v>1</v>
      </c>
      <c r="F465" s="213">
        <v>31.2</v>
      </c>
      <c r="H465" s="32"/>
    </row>
    <row r="466" spans="2:8" s="1" customFormat="1" ht="16.899999999999999" customHeight="1" x14ac:dyDescent="0.2">
      <c r="B466" s="32"/>
      <c r="C466" s="208" t="s">
        <v>7096</v>
      </c>
      <c r="D466" s="209" t="s">
        <v>7097</v>
      </c>
      <c r="E466" s="210" t="s">
        <v>1</v>
      </c>
      <c r="F466" s="211">
        <v>1.39</v>
      </c>
      <c r="H466" s="32"/>
    </row>
    <row r="467" spans="2:8" s="1" customFormat="1" ht="16.899999999999999" customHeight="1" x14ac:dyDescent="0.2">
      <c r="B467" s="32"/>
      <c r="C467" s="212" t="s">
        <v>1</v>
      </c>
      <c r="D467" s="212" t="s">
        <v>7098</v>
      </c>
      <c r="E467" s="17" t="s">
        <v>1</v>
      </c>
      <c r="F467" s="213">
        <v>1.39</v>
      </c>
      <c r="H467" s="32"/>
    </row>
    <row r="468" spans="2:8" s="1" customFormat="1" ht="16.899999999999999" customHeight="1" x14ac:dyDescent="0.2">
      <c r="B468" s="32"/>
      <c r="C468" s="208" t="s">
        <v>7099</v>
      </c>
      <c r="D468" s="209" t="s">
        <v>7100</v>
      </c>
      <c r="E468" s="210" t="s">
        <v>1</v>
      </c>
      <c r="F468" s="211">
        <v>7.24</v>
      </c>
      <c r="H468" s="32"/>
    </row>
    <row r="469" spans="2:8" s="1" customFormat="1" ht="16.899999999999999" customHeight="1" x14ac:dyDescent="0.2">
      <c r="B469" s="32"/>
      <c r="C469" s="212" t="s">
        <v>1</v>
      </c>
      <c r="D469" s="212" t="s">
        <v>7101</v>
      </c>
      <c r="E469" s="17" t="s">
        <v>1</v>
      </c>
      <c r="F469" s="213">
        <v>7.24</v>
      </c>
      <c r="H469" s="32"/>
    </row>
    <row r="470" spans="2:8" s="1" customFormat="1" ht="16.899999999999999" customHeight="1" x14ac:dyDescent="0.2">
      <c r="B470" s="32"/>
      <c r="C470" s="208" t="s">
        <v>4441</v>
      </c>
      <c r="D470" s="209" t="s">
        <v>4442</v>
      </c>
      <c r="E470" s="210" t="s">
        <v>1</v>
      </c>
      <c r="F470" s="211">
        <v>6.93</v>
      </c>
      <c r="H470" s="32"/>
    </row>
    <row r="471" spans="2:8" s="1" customFormat="1" ht="16.899999999999999" customHeight="1" x14ac:dyDescent="0.2">
      <c r="B471" s="32"/>
      <c r="C471" s="212" t="s">
        <v>1</v>
      </c>
      <c r="D471" s="212" t="s">
        <v>4443</v>
      </c>
      <c r="E471" s="17" t="s">
        <v>1</v>
      </c>
      <c r="F471" s="213">
        <v>6.93</v>
      </c>
      <c r="H471" s="32"/>
    </row>
    <row r="472" spans="2:8" s="1" customFormat="1" ht="16.899999999999999" customHeight="1" x14ac:dyDescent="0.2">
      <c r="B472" s="32"/>
      <c r="C472" s="208" t="s">
        <v>4444</v>
      </c>
      <c r="D472" s="209" t="s">
        <v>303</v>
      </c>
      <c r="E472" s="210" t="s">
        <v>1</v>
      </c>
      <c r="F472" s="211">
        <v>22.86</v>
      </c>
      <c r="H472" s="32"/>
    </row>
    <row r="473" spans="2:8" s="1" customFormat="1" ht="16.899999999999999" customHeight="1" x14ac:dyDescent="0.2">
      <c r="B473" s="32"/>
      <c r="C473" s="212" t="s">
        <v>1</v>
      </c>
      <c r="D473" s="212" t="s">
        <v>4445</v>
      </c>
      <c r="E473" s="17" t="s">
        <v>1</v>
      </c>
      <c r="F473" s="213">
        <v>22.86</v>
      </c>
      <c r="H473" s="32"/>
    </row>
    <row r="474" spans="2:8" s="1" customFormat="1" ht="16.899999999999999" customHeight="1" x14ac:dyDescent="0.2">
      <c r="B474" s="32"/>
      <c r="C474" s="208" t="s">
        <v>6473</v>
      </c>
      <c r="D474" s="209" t="s">
        <v>6474</v>
      </c>
      <c r="E474" s="210" t="s">
        <v>1</v>
      </c>
      <c r="F474" s="211">
        <v>379.72</v>
      </c>
      <c r="H474" s="32"/>
    </row>
    <row r="475" spans="2:8" s="1" customFormat="1" ht="16.899999999999999" customHeight="1" x14ac:dyDescent="0.2">
      <c r="B475" s="32"/>
      <c r="C475" s="212" t="s">
        <v>1</v>
      </c>
      <c r="D475" s="212" t="s">
        <v>6475</v>
      </c>
      <c r="E475" s="17" t="s">
        <v>1</v>
      </c>
      <c r="F475" s="213">
        <v>379.72</v>
      </c>
      <c r="H475" s="32"/>
    </row>
    <row r="476" spans="2:8" s="1" customFormat="1" ht="16.899999999999999" customHeight="1" x14ac:dyDescent="0.2">
      <c r="B476" s="32"/>
      <c r="C476" s="208" t="s">
        <v>4446</v>
      </c>
      <c r="D476" s="209" t="s">
        <v>4447</v>
      </c>
      <c r="E476" s="210" t="s">
        <v>1</v>
      </c>
      <c r="F476" s="211">
        <v>21.8</v>
      </c>
      <c r="H476" s="32"/>
    </row>
    <row r="477" spans="2:8" s="1" customFormat="1" ht="16.899999999999999" customHeight="1" x14ac:dyDescent="0.2">
      <c r="B477" s="32"/>
      <c r="C477" s="212" t="s">
        <v>1</v>
      </c>
      <c r="D477" s="212" t="s">
        <v>4448</v>
      </c>
      <c r="E477" s="17" t="s">
        <v>1</v>
      </c>
      <c r="F477" s="213">
        <v>21.8</v>
      </c>
      <c r="H477" s="32"/>
    </row>
    <row r="478" spans="2:8" s="1" customFormat="1" ht="16.899999999999999" customHeight="1" x14ac:dyDescent="0.2">
      <c r="B478" s="32"/>
      <c r="C478" s="208" t="s">
        <v>4449</v>
      </c>
      <c r="D478" s="209" t="s">
        <v>4450</v>
      </c>
      <c r="E478" s="210" t="s">
        <v>1</v>
      </c>
      <c r="F478" s="211">
        <v>102.68</v>
      </c>
      <c r="H478" s="32"/>
    </row>
    <row r="479" spans="2:8" s="1" customFormat="1" ht="16.899999999999999" customHeight="1" x14ac:dyDescent="0.2">
      <c r="B479" s="32"/>
      <c r="C479" s="212" t="s">
        <v>1</v>
      </c>
      <c r="D479" s="212" t="s">
        <v>4451</v>
      </c>
      <c r="E479" s="17" t="s">
        <v>1</v>
      </c>
      <c r="F479" s="213">
        <v>102.68</v>
      </c>
      <c r="H479" s="32"/>
    </row>
    <row r="480" spans="2:8" s="1" customFormat="1" ht="16.899999999999999" customHeight="1" x14ac:dyDescent="0.2">
      <c r="B480" s="32"/>
      <c r="C480" s="208" t="s">
        <v>4452</v>
      </c>
      <c r="D480" s="209" t="s">
        <v>4453</v>
      </c>
      <c r="E480" s="210" t="s">
        <v>1</v>
      </c>
      <c r="F480" s="211">
        <v>166.22</v>
      </c>
      <c r="H480" s="32"/>
    </row>
    <row r="481" spans="2:8" s="1" customFormat="1" ht="16.899999999999999" customHeight="1" x14ac:dyDescent="0.2">
      <c r="B481" s="32"/>
      <c r="C481" s="212" t="s">
        <v>1</v>
      </c>
      <c r="D481" s="212" t="s">
        <v>4454</v>
      </c>
      <c r="E481" s="17" t="s">
        <v>1</v>
      </c>
      <c r="F481" s="213">
        <v>166.22</v>
      </c>
      <c r="H481" s="32"/>
    </row>
    <row r="482" spans="2:8" s="1" customFormat="1" ht="16.899999999999999" customHeight="1" x14ac:dyDescent="0.2">
      <c r="B482" s="32"/>
      <c r="C482" s="208" t="s">
        <v>4455</v>
      </c>
      <c r="D482" s="209" t="s">
        <v>4456</v>
      </c>
      <c r="E482" s="210" t="s">
        <v>1</v>
      </c>
      <c r="F482" s="211">
        <v>19.899999999999999</v>
      </c>
      <c r="H482" s="32"/>
    </row>
    <row r="483" spans="2:8" s="1" customFormat="1" ht="16.899999999999999" customHeight="1" x14ac:dyDescent="0.2">
      <c r="B483" s="32"/>
      <c r="C483" s="212" t="s">
        <v>1</v>
      </c>
      <c r="D483" s="212" t="s">
        <v>4457</v>
      </c>
      <c r="E483" s="17" t="s">
        <v>1</v>
      </c>
      <c r="F483" s="213">
        <v>19.899999999999999</v>
      </c>
      <c r="H483" s="32"/>
    </row>
    <row r="484" spans="2:8" s="1" customFormat="1" ht="16.899999999999999" customHeight="1" x14ac:dyDescent="0.2">
      <c r="B484" s="32"/>
      <c r="C484" s="208" t="s">
        <v>4458</v>
      </c>
      <c r="D484" s="209" t="s">
        <v>4459</v>
      </c>
      <c r="E484" s="210" t="s">
        <v>1</v>
      </c>
      <c r="F484" s="211">
        <v>3.07</v>
      </c>
      <c r="H484" s="32"/>
    </row>
    <row r="485" spans="2:8" s="1" customFormat="1" ht="16.899999999999999" customHeight="1" x14ac:dyDescent="0.2">
      <c r="B485" s="32"/>
      <c r="C485" s="212" t="s">
        <v>1</v>
      </c>
      <c r="D485" s="212" t="s">
        <v>4460</v>
      </c>
      <c r="E485" s="17" t="s">
        <v>1</v>
      </c>
      <c r="F485" s="213">
        <v>3.07</v>
      </c>
      <c r="H485" s="32"/>
    </row>
    <row r="486" spans="2:8" s="1" customFormat="1" ht="16.899999999999999" customHeight="1" x14ac:dyDescent="0.2">
      <c r="B486" s="32"/>
      <c r="C486" s="208" t="s">
        <v>4461</v>
      </c>
      <c r="D486" s="209" t="s">
        <v>4462</v>
      </c>
      <c r="E486" s="210" t="s">
        <v>1</v>
      </c>
      <c r="F486" s="211">
        <v>31.86</v>
      </c>
      <c r="H486" s="32"/>
    </row>
    <row r="487" spans="2:8" s="1" customFormat="1" ht="16.899999999999999" customHeight="1" x14ac:dyDescent="0.2">
      <c r="B487" s="32"/>
      <c r="C487" s="212" t="s">
        <v>1</v>
      </c>
      <c r="D487" s="212" t="s">
        <v>4463</v>
      </c>
      <c r="E487" s="17" t="s">
        <v>1</v>
      </c>
      <c r="F487" s="213">
        <v>31.86</v>
      </c>
      <c r="H487" s="32"/>
    </row>
    <row r="488" spans="2:8" s="1" customFormat="1" ht="16.899999999999999" customHeight="1" x14ac:dyDescent="0.2">
      <c r="B488" s="32"/>
      <c r="C488" s="208" t="s">
        <v>4464</v>
      </c>
      <c r="D488" s="209" t="s">
        <v>4465</v>
      </c>
      <c r="E488" s="210" t="s">
        <v>1</v>
      </c>
      <c r="F488" s="211">
        <v>10.58</v>
      </c>
      <c r="H488" s="32"/>
    </row>
    <row r="489" spans="2:8" s="1" customFormat="1" ht="16.899999999999999" customHeight="1" x14ac:dyDescent="0.2">
      <c r="B489" s="32"/>
      <c r="C489" s="212" t="s">
        <v>1</v>
      </c>
      <c r="D489" s="212" t="s">
        <v>4466</v>
      </c>
      <c r="E489" s="17" t="s">
        <v>1</v>
      </c>
      <c r="F489" s="213">
        <v>10.58</v>
      </c>
      <c r="H489" s="32"/>
    </row>
    <row r="490" spans="2:8" s="1" customFormat="1" ht="16.899999999999999" customHeight="1" x14ac:dyDescent="0.2">
      <c r="B490" s="32"/>
      <c r="C490" s="208" t="s">
        <v>1508</v>
      </c>
      <c r="D490" s="209" t="s">
        <v>7102</v>
      </c>
      <c r="E490" s="210" t="s">
        <v>1</v>
      </c>
      <c r="F490" s="211">
        <v>43.75</v>
      </c>
      <c r="H490" s="32"/>
    </row>
    <row r="491" spans="2:8" s="1" customFormat="1" ht="16.899999999999999" customHeight="1" x14ac:dyDescent="0.2">
      <c r="B491" s="32"/>
      <c r="C491" s="212" t="s">
        <v>1</v>
      </c>
      <c r="D491" s="212" t="s">
        <v>1339</v>
      </c>
      <c r="E491" s="17" t="s">
        <v>1</v>
      </c>
      <c r="F491" s="213">
        <v>0</v>
      </c>
      <c r="H491" s="32"/>
    </row>
    <row r="492" spans="2:8" s="1" customFormat="1" ht="16.899999999999999" customHeight="1" x14ac:dyDescent="0.2">
      <c r="B492" s="32"/>
      <c r="C492" s="212" t="s">
        <v>1</v>
      </c>
      <c r="D492" s="212" t="s">
        <v>1505</v>
      </c>
      <c r="E492" s="17" t="s">
        <v>1</v>
      </c>
      <c r="F492" s="213">
        <v>0</v>
      </c>
      <c r="H492" s="32"/>
    </row>
    <row r="493" spans="2:8" s="1" customFormat="1" ht="16.899999999999999" customHeight="1" x14ac:dyDescent="0.2">
      <c r="B493" s="32"/>
      <c r="C493" s="212" t="s">
        <v>1</v>
      </c>
      <c r="D493" s="212" t="s">
        <v>1506</v>
      </c>
      <c r="E493" s="17" t="s">
        <v>1</v>
      </c>
      <c r="F493" s="213">
        <v>17.75</v>
      </c>
      <c r="H493" s="32"/>
    </row>
    <row r="494" spans="2:8" s="1" customFormat="1" ht="16.899999999999999" customHeight="1" x14ac:dyDescent="0.2">
      <c r="B494" s="32"/>
      <c r="C494" s="212" t="s">
        <v>1</v>
      </c>
      <c r="D494" s="212" t="s">
        <v>1507</v>
      </c>
      <c r="E494" s="17" t="s">
        <v>1</v>
      </c>
      <c r="F494" s="213">
        <v>26</v>
      </c>
      <c r="H494" s="32"/>
    </row>
    <row r="495" spans="2:8" s="1" customFormat="1" ht="16.899999999999999" customHeight="1" x14ac:dyDescent="0.2">
      <c r="B495" s="32"/>
      <c r="C495" s="212" t="s">
        <v>1508</v>
      </c>
      <c r="D495" s="212" t="s">
        <v>387</v>
      </c>
      <c r="E495" s="17" t="s">
        <v>1</v>
      </c>
      <c r="F495" s="213">
        <v>43.75</v>
      </c>
      <c r="H495" s="32"/>
    </row>
    <row r="496" spans="2:8" s="1" customFormat="1" ht="16.899999999999999" customHeight="1" x14ac:dyDescent="0.2">
      <c r="B496" s="32"/>
      <c r="C496" s="208" t="s">
        <v>1516</v>
      </c>
      <c r="D496" s="209" t="s">
        <v>7103</v>
      </c>
      <c r="E496" s="210" t="s">
        <v>1</v>
      </c>
      <c r="F496" s="211">
        <v>51.22</v>
      </c>
      <c r="H496" s="32"/>
    </row>
    <row r="497" spans="2:8" s="1" customFormat="1" ht="16.899999999999999" customHeight="1" x14ac:dyDescent="0.2">
      <c r="B497" s="32"/>
      <c r="C497" s="212" t="s">
        <v>1</v>
      </c>
      <c r="D497" s="212" t="s">
        <v>1339</v>
      </c>
      <c r="E497" s="17" t="s">
        <v>1</v>
      </c>
      <c r="F497" s="213">
        <v>0</v>
      </c>
      <c r="H497" s="32"/>
    </row>
    <row r="498" spans="2:8" s="1" customFormat="1" ht="16.899999999999999" customHeight="1" x14ac:dyDescent="0.2">
      <c r="B498" s="32"/>
      <c r="C498" s="212" t="s">
        <v>1</v>
      </c>
      <c r="D498" s="212" t="s">
        <v>1513</v>
      </c>
      <c r="E498" s="17" t="s">
        <v>1</v>
      </c>
      <c r="F498" s="213">
        <v>0</v>
      </c>
      <c r="H498" s="32"/>
    </row>
    <row r="499" spans="2:8" s="1" customFormat="1" ht="16.899999999999999" customHeight="1" x14ac:dyDescent="0.2">
      <c r="B499" s="32"/>
      <c r="C499" s="212" t="s">
        <v>1</v>
      </c>
      <c r="D499" s="212" t="s">
        <v>1514</v>
      </c>
      <c r="E499" s="17" t="s">
        <v>1</v>
      </c>
      <c r="F499" s="213">
        <v>29.09</v>
      </c>
      <c r="H499" s="32"/>
    </row>
    <row r="500" spans="2:8" s="1" customFormat="1" ht="16.899999999999999" customHeight="1" x14ac:dyDescent="0.2">
      <c r="B500" s="32"/>
      <c r="C500" s="212" t="s">
        <v>1</v>
      </c>
      <c r="D500" s="212" t="s">
        <v>1515</v>
      </c>
      <c r="E500" s="17" t="s">
        <v>1</v>
      </c>
      <c r="F500" s="213">
        <v>22.13</v>
      </c>
      <c r="H500" s="32"/>
    </row>
    <row r="501" spans="2:8" s="1" customFormat="1" ht="16.899999999999999" customHeight="1" x14ac:dyDescent="0.2">
      <c r="B501" s="32"/>
      <c r="C501" s="212" t="s">
        <v>1516</v>
      </c>
      <c r="D501" s="212" t="s">
        <v>387</v>
      </c>
      <c r="E501" s="17" t="s">
        <v>1</v>
      </c>
      <c r="F501" s="213">
        <v>51.22</v>
      </c>
      <c r="H501" s="32"/>
    </row>
    <row r="502" spans="2:8" s="1" customFormat="1" ht="16.899999999999999" customHeight="1" x14ac:dyDescent="0.2">
      <c r="B502" s="32"/>
      <c r="C502" s="208" t="s">
        <v>305</v>
      </c>
      <c r="D502" s="209" t="s">
        <v>303</v>
      </c>
      <c r="E502" s="210" t="s">
        <v>1</v>
      </c>
      <c r="F502" s="211">
        <v>439.88900000000001</v>
      </c>
      <c r="H502" s="32"/>
    </row>
    <row r="503" spans="2:8" s="1" customFormat="1" ht="16.899999999999999" customHeight="1" x14ac:dyDescent="0.2">
      <c r="B503" s="32"/>
      <c r="C503" s="212" t="s">
        <v>1</v>
      </c>
      <c r="D503" s="212" t="s">
        <v>1339</v>
      </c>
      <c r="E503" s="17" t="s">
        <v>1</v>
      </c>
      <c r="F503" s="213">
        <v>0</v>
      </c>
      <c r="H503" s="32"/>
    </row>
    <row r="504" spans="2:8" s="1" customFormat="1" ht="16.899999999999999" customHeight="1" x14ac:dyDescent="0.2">
      <c r="B504" s="32"/>
      <c r="C504" s="212" t="s">
        <v>1</v>
      </c>
      <c r="D504" s="212" t="s">
        <v>1340</v>
      </c>
      <c r="E504" s="17" t="s">
        <v>1</v>
      </c>
      <c r="F504" s="213">
        <v>57.595999999999997</v>
      </c>
      <c r="H504" s="32"/>
    </row>
    <row r="505" spans="2:8" s="1" customFormat="1" ht="16.899999999999999" customHeight="1" x14ac:dyDescent="0.2">
      <c r="B505" s="32"/>
      <c r="C505" s="212" t="s">
        <v>1</v>
      </c>
      <c r="D505" s="212" t="s">
        <v>1341</v>
      </c>
      <c r="E505" s="17" t="s">
        <v>1</v>
      </c>
      <c r="F505" s="213">
        <v>49.783000000000001</v>
      </c>
      <c r="H505" s="32"/>
    </row>
    <row r="506" spans="2:8" s="1" customFormat="1" ht="16.899999999999999" customHeight="1" x14ac:dyDescent="0.2">
      <c r="B506" s="32"/>
      <c r="C506" s="212" t="s">
        <v>1</v>
      </c>
      <c r="D506" s="212" t="s">
        <v>302</v>
      </c>
      <c r="E506" s="17" t="s">
        <v>1</v>
      </c>
      <c r="F506" s="213">
        <v>332.51</v>
      </c>
      <c r="H506" s="32"/>
    </row>
    <row r="507" spans="2:8" s="1" customFormat="1" ht="16.899999999999999" customHeight="1" x14ac:dyDescent="0.2">
      <c r="B507" s="32"/>
      <c r="C507" s="212" t="s">
        <v>305</v>
      </c>
      <c r="D507" s="212" t="s">
        <v>387</v>
      </c>
      <c r="E507" s="17" t="s">
        <v>1</v>
      </c>
      <c r="F507" s="213">
        <v>439.88900000000001</v>
      </c>
      <c r="H507" s="32"/>
    </row>
    <row r="508" spans="2:8" s="1" customFormat="1" ht="16.899999999999999" customHeight="1" x14ac:dyDescent="0.2">
      <c r="B508" s="32"/>
      <c r="C508" s="214" t="s">
        <v>7082</v>
      </c>
      <c r="H508" s="32"/>
    </row>
    <row r="509" spans="2:8" s="1" customFormat="1" ht="16.899999999999999" customHeight="1" x14ac:dyDescent="0.2">
      <c r="B509" s="32"/>
      <c r="C509" s="212" t="s">
        <v>1336</v>
      </c>
      <c r="D509" s="212" t="s">
        <v>1337</v>
      </c>
      <c r="E509" s="17" t="s">
        <v>380</v>
      </c>
      <c r="F509" s="213">
        <v>439.88900000000001</v>
      </c>
      <c r="H509" s="32"/>
    </row>
    <row r="510" spans="2:8" s="1" customFormat="1" ht="22.5" x14ac:dyDescent="0.2">
      <c r="B510" s="32"/>
      <c r="C510" s="212" t="s">
        <v>1331</v>
      </c>
      <c r="D510" s="212" t="s">
        <v>1332</v>
      </c>
      <c r="E510" s="17" t="s">
        <v>380</v>
      </c>
      <c r="F510" s="213">
        <v>439.88900000000001</v>
      </c>
      <c r="H510" s="32"/>
    </row>
    <row r="511" spans="2:8" s="1" customFormat="1" ht="16.899999999999999" customHeight="1" x14ac:dyDescent="0.2">
      <c r="B511" s="32"/>
      <c r="C511" s="212" t="s">
        <v>1343</v>
      </c>
      <c r="D511" s="212" t="s">
        <v>1344</v>
      </c>
      <c r="E511" s="17" t="s">
        <v>380</v>
      </c>
      <c r="F511" s="213">
        <v>505.87200000000001</v>
      </c>
      <c r="H511" s="32"/>
    </row>
    <row r="512" spans="2:8" s="1" customFormat="1" ht="16.899999999999999" customHeight="1" x14ac:dyDescent="0.2">
      <c r="B512" s="32"/>
      <c r="C512" s="208" t="s">
        <v>4468</v>
      </c>
      <c r="D512" s="209" t="s">
        <v>4469</v>
      </c>
      <c r="E512" s="210" t="s">
        <v>1</v>
      </c>
      <c r="F512" s="211">
        <v>565.93100000000004</v>
      </c>
      <c r="H512" s="32"/>
    </row>
    <row r="513" spans="2:8" s="1" customFormat="1" ht="16.899999999999999" customHeight="1" x14ac:dyDescent="0.2">
      <c r="B513" s="32"/>
      <c r="C513" s="208" t="s">
        <v>307</v>
      </c>
      <c r="D513" s="209" t="s">
        <v>308</v>
      </c>
      <c r="E513" s="210" t="s">
        <v>1</v>
      </c>
      <c r="F513" s="211">
        <v>848.48400000000004</v>
      </c>
      <c r="H513" s="32"/>
    </row>
    <row r="514" spans="2:8" s="1" customFormat="1" ht="16.899999999999999" customHeight="1" x14ac:dyDescent="0.2">
      <c r="B514" s="32"/>
      <c r="C514" s="212" t="s">
        <v>1</v>
      </c>
      <c r="D514" s="212" t="s">
        <v>1184</v>
      </c>
      <c r="E514" s="17" t="s">
        <v>1</v>
      </c>
      <c r="F514" s="213">
        <v>239.58</v>
      </c>
      <c r="H514" s="32"/>
    </row>
    <row r="515" spans="2:8" s="1" customFormat="1" ht="16.899999999999999" customHeight="1" x14ac:dyDescent="0.2">
      <c r="B515" s="32"/>
      <c r="C515" s="212" t="s">
        <v>1</v>
      </c>
      <c r="D515" s="212" t="s">
        <v>1185</v>
      </c>
      <c r="E515" s="17" t="s">
        <v>1</v>
      </c>
      <c r="F515" s="213">
        <v>21.202999999999999</v>
      </c>
      <c r="H515" s="32"/>
    </row>
    <row r="516" spans="2:8" s="1" customFormat="1" ht="16.899999999999999" customHeight="1" x14ac:dyDescent="0.2">
      <c r="B516" s="32"/>
      <c r="C516" s="212" t="s">
        <v>1</v>
      </c>
      <c r="D516" s="212" t="s">
        <v>1186</v>
      </c>
      <c r="E516" s="17" t="s">
        <v>1</v>
      </c>
      <c r="F516" s="213">
        <v>363.774</v>
      </c>
      <c r="H516" s="32"/>
    </row>
    <row r="517" spans="2:8" s="1" customFormat="1" ht="16.899999999999999" customHeight="1" x14ac:dyDescent="0.2">
      <c r="B517" s="32"/>
      <c r="C517" s="212" t="s">
        <v>1</v>
      </c>
      <c r="D517" s="212" t="s">
        <v>1187</v>
      </c>
      <c r="E517" s="17" t="s">
        <v>1</v>
      </c>
      <c r="F517" s="213">
        <v>258.66000000000003</v>
      </c>
      <c r="H517" s="32"/>
    </row>
    <row r="518" spans="2:8" s="1" customFormat="1" ht="16.899999999999999" customHeight="1" x14ac:dyDescent="0.2">
      <c r="B518" s="32"/>
      <c r="C518" s="212" t="s">
        <v>1</v>
      </c>
      <c r="D518" s="212" t="s">
        <v>1188</v>
      </c>
      <c r="E518" s="17" t="s">
        <v>1</v>
      </c>
      <c r="F518" s="213">
        <v>-34.732999999999997</v>
      </c>
      <c r="H518" s="32"/>
    </row>
    <row r="519" spans="2:8" s="1" customFormat="1" ht="16.899999999999999" customHeight="1" x14ac:dyDescent="0.2">
      <c r="B519" s="32"/>
      <c r="C519" s="212" t="s">
        <v>307</v>
      </c>
      <c r="D519" s="212" t="s">
        <v>387</v>
      </c>
      <c r="E519" s="17" t="s">
        <v>1</v>
      </c>
      <c r="F519" s="213">
        <v>848.48400000000004</v>
      </c>
      <c r="H519" s="32"/>
    </row>
    <row r="520" spans="2:8" s="1" customFormat="1" ht="16.899999999999999" customHeight="1" x14ac:dyDescent="0.2">
      <c r="B520" s="32"/>
      <c r="C520" s="214" t="s">
        <v>7082</v>
      </c>
      <c r="H520" s="32"/>
    </row>
    <row r="521" spans="2:8" s="1" customFormat="1" ht="22.5" x14ac:dyDescent="0.2">
      <c r="B521" s="32"/>
      <c r="C521" s="212" t="s">
        <v>1181</v>
      </c>
      <c r="D521" s="212" t="s">
        <v>1182</v>
      </c>
      <c r="E521" s="17" t="s">
        <v>380</v>
      </c>
      <c r="F521" s="213">
        <v>848.48400000000004</v>
      </c>
      <c r="H521" s="32"/>
    </row>
    <row r="522" spans="2:8" s="1" customFormat="1" ht="22.5" x14ac:dyDescent="0.2">
      <c r="B522" s="32"/>
      <c r="C522" s="212" t="s">
        <v>1190</v>
      </c>
      <c r="D522" s="212" t="s">
        <v>1191</v>
      </c>
      <c r="E522" s="17" t="s">
        <v>380</v>
      </c>
      <c r="F522" s="213">
        <v>101818.08</v>
      </c>
      <c r="H522" s="32"/>
    </row>
    <row r="523" spans="2:8" s="1" customFormat="1" ht="22.5" x14ac:dyDescent="0.2">
      <c r="B523" s="32"/>
      <c r="C523" s="212" t="s">
        <v>1195</v>
      </c>
      <c r="D523" s="212" t="s">
        <v>1196</v>
      </c>
      <c r="E523" s="17" t="s">
        <v>380</v>
      </c>
      <c r="F523" s="213">
        <v>848.48400000000004</v>
      </c>
      <c r="H523" s="32"/>
    </row>
    <row r="524" spans="2:8" s="1" customFormat="1" ht="16.899999999999999" customHeight="1" x14ac:dyDescent="0.2">
      <c r="B524" s="32"/>
      <c r="C524" s="208" t="s">
        <v>310</v>
      </c>
      <c r="D524" s="209" t="s">
        <v>311</v>
      </c>
      <c r="E524" s="210" t="s">
        <v>1</v>
      </c>
      <c r="F524" s="211">
        <v>49.783000000000001</v>
      </c>
      <c r="H524" s="32"/>
    </row>
    <row r="525" spans="2:8" s="1" customFormat="1" ht="16.899999999999999" customHeight="1" x14ac:dyDescent="0.2">
      <c r="B525" s="32"/>
      <c r="C525" s="212" t="s">
        <v>1</v>
      </c>
      <c r="D525" s="212" t="s">
        <v>507</v>
      </c>
      <c r="E525" s="17" t="s">
        <v>1</v>
      </c>
      <c r="F525" s="213">
        <v>0</v>
      </c>
      <c r="H525" s="32"/>
    </row>
    <row r="526" spans="2:8" s="1" customFormat="1" ht="16.899999999999999" customHeight="1" x14ac:dyDescent="0.2">
      <c r="B526" s="32"/>
      <c r="C526" s="212" t="s">
        <v>1</v>
      </c>
      <c r="D526" s="212" t="s">
        <v>392</v>
      </c>
      <c r="E526" s="17" t="s">
        <v>1</v>
      </c>
      <c r="F526" s="213">
        <v>0</v>
      </c>
      <c r="H526" s="32"/>
    </row>
    <row r="527" spans="2:8" s="1" customFormat="1" ht="16.899999999999999" customHeight="1" x14ac:dyDescent="0.2">
      <c r="B527" s="32"/>
      <c r="C527" s="212" t="s">
        <v>1</v>
      </c>
      <c r="D527" s="212" t="s">
        <v>508</v>
      </c>
      <c r="E527" s="17" t="s">
        <v>1</v>
      </c>
      <c r="F527" s="213">
        <v>7.25</v>
      </c>
      <c r="H527" s="32"/>
    </row>
    <row r="528" spans="2:8" s="1" customFormat="1" ht="16.899999999999999" customHeight="1" x14ac:dyDescent="0.2">
      <c r="B528" s="32"/>
      <c r="C528" s="212" t="s">
        <v>1</v>
      </c>
      <c r="D528" s="212" t="s">
        <v>509</v>
      </c>
      <c r="E528" s="17" t="s">
        <v>1</v>
      </c>
      <c r="F528" s="213">
        <v>42.533000000000001</v>
      </c>
      <c r="H528" s="32"/>
    </row>
    <row r="529" spans="2:8" s="1" customFormat="1" ht="16.899999999999999" customHeight="1" x14ac:dyDescent="0.2">
      <c r="B529" s="32"/>
      <c r="C529" s="212" t="s">
        <v>310</v>
      </c>
      <c r="D529" s="212" t="s">
        <v>387</v>
      </c>
      <c r="E529" s="17" t="s">
        <v>1</v>
      </c>
      <c r="F529" s="213">
        <v>49.783000000000001</v>
      </c>
      <c r="H529" s="32"/>
    </row>
    <row r="530" spans="2:8" s="1" customFormat="1" ht="16.899999999999999" customHeight="1" x14ac:dyDescent="0.2">
      <c r="B530" s="32"/>
      <c r="C530" s="214" t="s">
        <v>7082</v>
      </c>
      <c r="H530" s="32"/>
    </row>
    <row r="531" spans="2:8" s="1" customFormat="1" ht="22.5" x14ac:dyDescent="0.2">
      <c r="B531" s="32"/>
      <c r="C531" s="212" t="s">
        <v>504</v>
      </c>
      <c r="D531" s="212" t="s">
        <v>505</v>
      </c>
      <c r="E531" s="17" t="s">
        <v>380</v>
      </c>
      <c r="F531" s="213">
        <v>49.783000000000001</v>
      </c>
      <c r="H531" s="32"/>
    </row>
    <row r="532" spans="2:8" s="1" customFormat="1" ht="16.899999999999999" customHeight="1" x14ac:dyDescent="0.2">
      <c r="B532" s="32"/>
      <c r="C532" s="212" t="s">
        <v>1313</v>
      </c>
      <c r="D532" s="212" t="s">
        <v>1314</v>
      </c>
      <c r="E532" s="17" t="s">
        <v>380</v>
      </c>
      <c r="F532" s="213">
        <v>423.233</v>
      </c>
      <c r="H532" s="32"/>
    </row>
    <row r="533" spans="2:8" s="1" customFormat="1" ht="16.899999999999999" customHeight="1" x14ac:dyDescent="0.2">
      <c r="B533" s="32"/>
      <c r="C533" s="212" t="s">
        <v>1336</v>
      </c>
      <c r="D533" s="212" t="s">
        <v>1337</v>
      </c>
      <c r="E533" s="17" t="s">
        <v>380</v>
      </c>
      <c r="F533" s="213">
        <v>439.88900000000001</v>
      </c>
      <c r="H533" s="32"/>
    </row>
    <row r="534" spans="2:8" s="1" customFormat="1" ht="16.899999999999999" customHeight="1" x14ac:dyDescent="0.2">
      <c r="B534" s="32"/>
      <c r="C534" s="212" t="s">
        <v>1392</v>
      </c>
      <c r="D534" s="212" t="s">
        <v>1393</v>
      </c>
      <c r="E534" s="17" t="s">
        <v>380</v>
      </c>
      <c r="F534" s="213">
        <v>49.783000000000001</v>
      </c>
      <c r="H534" s="32"/>
    </row>
    <row r="535" spans="2:8" s="1" customFormat="1" ht="16.899999999999999" customHeight="1" x14ac:dyDescent="0.2">
      <c r="B535" s="32"/>
      <c r="C535" s="212" t="s">
        <v>1402</v>
      </c>
      <c r="D535" s="212" t="s">
        <v>1403</v>
      </c>
      <c r="E535" s="17" t="s">
        <v>380</v>
      </c>
      <c r="F535" s="213">
        <v>52.271999999999998</v>
      </c>
      <c r="H535" s="32"/>
    </row>
    <row r="536" spans="2:8" s="1" customFormat="1" ht="16.899999999999999" customHeight="1" x14ac:dyDescent="0.2">
      <c r="B536" s="32"/>
      <c r="C536" s="208" t="s">
        <v>313</v>
      </c>
      <c r="D536" s="209" t="s">
        <v>314</v>
      </c>
      <c r="E536" s="210" t="s">
        <v>1</v>
      </c>
      <c r="F536" s="211">
        <v>108.733</v>
      </c>
      <c r="H536" s="32"/>
    </row>
    <row r="537" spans="2:8" s="1" customFormat="1" ht="16.899999999999999" customHeight="1" x14ac:dyDescent="0.2">
      <c r="B537" s="32"/>
      <c r="C537" s="212" t="s">
        <v>1</v>
      </c>
      <c r="D537" s="212" t="s">
        <v>1395</v>
      </c>
      <c r="E537" s="17" t="s">
        <v>1</v>
      </c>
      <c r="F537" s="213">
        <v>0</v>
      </c>
      <c r="H537" s="32"/>
    </row>
    <row r="538" spans="2:8" s="1" customFormat="1" ht="16.899999999999999" customHeight="1" x14ac:dyDescent="0.2">
      <c r="B538" s="32"/>
      <c r="C538" s="212" t="s">
        <v>1</v>
      </c>
      <c r="D538" s="212" t="s">
        <v>1396</v>
      </c>
      <c r="E538" s="17" t="s">
        <v>1</v>
      </c>
      <c r="F538" s="213">
        <v>28.658000000000001</v>
      </c>
      <c r="H538" s="32"/>
    </row>
    <row r="539" spans="2:8" s="1" customFormat="1" ht="16.899999999999999" customHeight="1" x14ac:dyDescent="0.2">
      <c r="B539" s="32"/>
      <c r="C539" s="212" t="s">
        <v>1</v>
      </c>
      <c r="D539" s="212" t="s">
        <v>1397</v>
      </c>
      <c r="E539" s="17" t="s">
        <v>1</v>
      </c>
      <c r="F539" s="213">
        <v>0</v>
      </c>
      <c r="H539" s="32"/>
    </row>
    <row r="540" spans="2:8" s="1" customFormat="1" ht="16.899999999999999" customHeight="1" x14ac:dyDescent="0.2">
      <c r="B540" s="32"/>
      <c r="C540" s="212" t="s">
        <v>1</v>
      </c>
      <c r="D540" s="212" t="s">
        <v>1398</v>
      </c>
      <c r="E540" s="17" t="s">
        <v>1</v>
      </c>
      <c r="F540" s="213">
        <v>35.33</v>
      </c>
      <c r="H540" s="32"/>
    </row>
    <row r="541" spans="2:8" s="1" customFormat="1" ht="16.899999999999999" customHeight="1" x14ac:dyDescent="0.2">
      <c r="B541" s="32"/>
      <c r="C541" s="212" t="s">
        <v>1</v>
      </c>
      <c r="D541" s="212" t="s">
        <v>1399</v>
      </c>
      <c r="E541" s="17" t="s">
        <v>1</v>
      </c>
      <c r="F541" s="213">
        <v>38.450000000000003</v>
      </c>
      <c r="H541" s="32"/>
    </row>
    <row r="542" spans="2:8" s="1" customFormat="1" ht="16.899999999999999" customHeight="1" x14ac:dyDescent="0.2">
      <c r="B542" s="32"/>
      <c r="C542" s="212" t="s">
        <v>1</v>
      </c>
      <c r="D542" s="212" t="s">
        <v>1400</v>
      </c>
      <c r="E542" s="17" t="s">
        <v>1</v>
      </c>
      <c r="F542" s="213">
        <v>6.2949999999999999</v>
      </c>
      <c r="H542" s="32"/>
    </row>
    <row r="543" spans="2:8" s="1" customFormat="1" ht="16.899999999999999" customHeight="1" x14ac:dyDescent="0.2">
      <c r="B543" s="32"/>
      <c r="C543" s="212" t="s">
        <v>313</v>
      </c>
      <c r="D543" s="212" t="s">
        <v>387</v>
      </c>
      <c r="E543" s="17" t="s">
        <v>1</v>
      </c>
      <c r="F543" s="213">
        <v>108.733</v>
      </c>
      <c r="H543" s="32"/>
    </row>
    <row r="544" spans="2:8" s="1" customFormat="1" ht="16.899999999999999" customHeight="1" x14ac:dyDescent="0.2">
      <c r="B544" s="32"/>
      <c r="C544" s="214" t="s">
        <v>7082</v>
      </c>
      <c r="H544" s="32"/>
    </row>
    <row r="545" spans="2:8" s="1" customFormat="1" ht="16.899999999999999" customHeight="1" x14ac:dyDescent="0.2">
      <c r="B545" s="32"/>
      <c r="C545" s="212" t="s">
        <v>1392</v>
      </c>
      <c r="D545" s="212" t="s">
        <v>1393</v>
      </c>
      <c r="E545" s="17" t="s">
        <v>380</v>
      </c>
      <c r="F545" s="213">
        <v>108.733</v>
      </c>
      <c r="H545" s="32"/>
    </row>
    <row r="546" spans="2:8" s="1" customFormat="1" ht="16.899999999999999" customHeight="1" x14ac:dyDescent="0.2">
      <c r="B546" s="32"/>
      <c r="C546" s="212" t="s">
        <v>1297</v>
      </c>
      <c r="D546" s="212" t="s">
        <v>1298</v>
      </c>
      <c r="E546" s="17" t="s">
        <v>380</v>
      </c>
      <c r="F546" s="213">
        <v>162.173</v>
      </c>
      <c r="H546" s="32"/>
    </row>
    <row r="547" spans="2:8" s="1" customFormat="1" ht="16.899999999999999" customHeight="1" x14ac:dyDescent="0.2">
      <c r="B547" s="32"/>
      <c r="C547" s="212" t="s">
        <v>1173</v>
      </c>
      <c r="D547" s="212" t="s">
        <v>1174</v>
      </c>
      <c r="E547" s="17" t="s">
        <v>380</v>
      </c>
      <c r="F547" s="213">
        <v>162.173</v>
      </c>
      <c r="H547" s="32"/>
    </row>
    <row r="548" spans="2:8" s="1" customFormat="1" ht="16.899999999999999" customHeight="1" x14ac:dyDescent="0.2">
      <c r="B548" s="32"/>
      <c r="C548" s="208" t="s">
        <v>316</v>
      </c>
      <c r="D548" s="209" t="s">
        <v>317</v>
      </c>
      <c r="E548" s="210" t="s">
        <v>1</v>
      </c>
      <c r="F548" s="211">
        <v>52.11</v>
      </c>
      <c r="H548" s="32"/>
    </row>
    <row r="549" spans="2:8" s="1" customFormat="1" ht="16.899999999999999" customHeight="1" x14ac:dyDescent="0.2">
      <c r="B549" s="32"/>
      <c r="C549" s="214" t="s">
        <v>7082</v>
      </c>
      <c r="H549" s="32"/>
    </row>
    <row r="550" spans="2:8" s="1" customFormat="1" ht="22.5" x14ac:dyDescent="0.2">
      <c r="B550" s="32"/>
      <c r="C550" s="212" t="s">
        <v>926</v>
      </c>
      <c r="D550" s="212" t="s">
        <v>927</v>
      </c>
      <c r="E550" s="17" t="s">
        <v>380</v>
      </c>
      <c r="F550" s="213">
        <v>480.16899999999998</v>
      </c>
      <c r="H550" s="32"/>
    </row>
    <row r="551" spans="2:8" s="1" customFormat="1" ht="16.899999999999999" customHeight="1" x14ac:dyDescent="0.2">
      <c r="B551" s="32"/>
      <c r="C551" s="212" t="s">
        <v>988</v>
      </c>
      <c r="D551" s="212" t="s">
        <v>989</v>
      </c>
      <c r="E551" s="17" t="s">
        <v>380</v>
      </c>
      <c r="F551" s="213">
        <v>67.742999999999995</v>
      </c>
      <c r="H551" s="32"/>
    </row>
    <row r="552" spans="2:8" s="1" customFormat="1" ht="16.899999999999999" customHeight="1" x14ac:dyDescent="0.2">
      <c r="B552" s="32"/>
      <c r="C552" s="212" t="s">
        <v>948</v>
      </c>
      <c r="D552" s="212" t="s">
        <v>949</v>
      </c>
      <c r="E552" s="17" t="s">
        <v>380</v>
      </c>
      <c r="F552" s="213">
        <v>54.716000000000001</v>
      </c>
      <c r="H552" s="32"/>
    </row>
    <row r="553" spans="2:8" s="1" customFormat="1" ht="16.899999999999999" customHeight="1" x14ac:dyDescent="0.2">
      <c r="B553" s="32"/>
      <c r="C553" s="208" t="s">
        <v>319</v>
      </c>
      <c r="D553" s="209" t="s">
        <v>320</v>
      </c>
      <c r="E553" s="210" t="s">
        <v>1</v>
      </c>
      <c r="F553" s="211">
        <v>76.88</v>
      </c>
      <c r="H553" s="32"/>
    </row>
    <row r="554" spans="2:8" s="1" customFormat="1" ht="16.899999999999999" customHeight="1" x14ac:dyDescent="0.2">
      <c r="B554" s="32"/>
      <c r="C554" s="212" t="s">
        <v>1</v>
      </c>
      <c r="D554" s="212" t="s">
        <v>392</v>
      </c>
      <c r="E554" s="17" t="s">
        <v>1</v>
      </c>
      <c r="F554" s="213">
        <v>0</v>
      </c>
      <c r="H554" s="32"/>
    </row>
    <row r="555" spans="2:8" s="1" customFormat="1" ht="16.899999999999999" customHeight="1" x14ac:dyDescent="0.2">
      <c r="B555" s="32"/>
      <c r="C555" s="212" t="s">
        <v>1</v>
      </c>
      <c r="D555" s="212" t="s">
        <v>439</v>
      </c>
      <c r="E555" s="17" t="s">
        <v>1</v>
      </c>
      <c r="F555" s="213">
        <v>0</v>
      </c>
      <c r="H555" s="32"/>
    </row>
    <row r="556" spans="2:8" s="1" customFormat="1" ht="16.899999999999999" customHeight="1" x14ac:dyDescent="0.2">
      <c r="B556" s="32"/>
      <c r="C556" s="212" t="s">
        <v>1</v>
      </c>
      <c r="D556" s="212" t="s">
        <v>440</v>
      </c>
      <c r="E556" s="17" t="s">
        <v>1</v>
      </c>
      <c r="F556" s="213">
        <v>9.33</v>
      </c>
      <c r="H556" s="32"/>
    </row>
    <row r="557" spans="2:8" s="1" customFormat="1" ht="16.899999999999999" customHeight="1" x14ac:dyDescent="0.2">
      <c r="B557" s="32"/>
      <c r="C557" s="212" t="s">
        <v>1</v>
      </c>
      <c r="D557" s="212" t="s">
        <v>441</v>
      </c>
      <c r="E557" s="17" t="s">
        <v>1</v>
      </c>
      <c r="F557" s="213">
        <v>0</v>
      </c>
      <c r="H557" s="32"/>
    </row>
    <row r="558" spans="2:8" s="1" customFormat="1" ht="16.899999999999999" customHeight="1" x14ac:dyDescent="0.2">
      <c r="B558" s="32"/>
      <c r="C558" s="212" t="s">
        <v>1</v>
      </c>
      <c r="D558" s="212" t="s">
        <v>442</v>
      </c>
      <c r="E558" s="17" t="s">
        <v>1</v>
      </c>
      <c r="F558" s="213">
        <v>0.97799999999999998</v>
      </c>
      <c r="H558" s="32"/>
    </row>
    <row r="559" spans="2:8" s="1" customFormat="1" ht="16.899999999999999" customHeight="1" x14ac:dyDescent="0.2">
      <c r="B559" s="32"/>
      <c r="C559" s="212" t="s">
        <v>1</v>
      </c>
      <c r="D559" s="212" t="s">
        <v>443</v>
      </c>
      <c r="E559" s="17" t="s">
        <v>1</v>
      </c>
      <c r="F559" s="213">
        <v>1.4670000000000001</v>
      </c>
      <c r="H559" s="32"/>
    </row>
    <row r="560" spans="2:8" s="1" customFormat="1" ht="16.899999999999999" customHeight="1" x14ac:dyDescent="0.2">
      <c r="B560" s="32"/>
      <c r="C560" s="212" t="s">
        <v>1</v>
      </c>
      <c r="D560" s="212" t="s">
        <v>444</v>
      </c>
      <c r="E560" s="17" t="s">
        <v>1</v>
      </c>
      <c r="F560" s="213">
        <v>0</v>
      </c>
      <c r="H560" s="32"/>
    </row>
    <row r="561" spans="2:8" s="1" customFormat="1" ht="16.899999999999999" customHeight="1" x14ac:dyDescent="0.2">
      <c r="B561" s="32"/>
      <c r="C561" s="212" t="s">
        <v>1</v>
      </c>
      <c r="D561" s="212" t="s">
        <v>445</v>
      </c>
      <c r="E561" s="17" t="s">
        <v>1</v>
      </c>
      <c r="F561" s="213">
        <v>3.5049999999999999</v>
      </c>
      <c r="H561" s="32"/>
    </row>
    <row r="562" spans="2:8" s="1" customFormat="1" ht="16.899999999999999" customHeight="1" x14ac:dyDescent="0.2">
      <c r="B562" s="32"/>
      <c r="C562" s="212" t="s">
        <v>1</v>
      </c>
      <c r="D562" s="212" t="s">
        <v>446</v>
      </c>
      <c r="E562" s="17" t="s">
        <v>1</v>
      </c>
      <c r="F562" s="213">
        <v>9.593</v>
      </c>
      <c r="H562" s="32"/>
    </row>
    <row r="563" spans="2:8" s="1" customFormat="1" ht="16.899999999999999" customHeight="1" x14ac:dyDescent="0.2">
      <c r="B563" s="32"/>
      <c r="C563" s="212" t="s">
        <v>1</v>
      </c>
      <c r="D563" s="212" t="s">
        <v>447</v>
      </c>
      <c r="E563" s="17" t="s">
        <v>1</v>
      </c>
      <c r="F563" s="213">
        <v>4.024</v>
      </c>
      <c r="H563" s="32"/>
    </row>
    <row r="564" spans="2:8" s="1" customFormat="1" ht="16.899999999999999" customHeight="1" x14ac:dyDescent="0.2">
      <c r="B564" s="32"/>
      <c r="C564" s="212" t="s">
        <v>1</v>
      </c>
      <c r="D564" s="212" t="s">
        <v>448</v>
      </c>
      <c r="E564" s="17" t="s">
        <v>1</v>
      </c>
      <c r="F564" s="213">
        <v>0.97499999999999998</v>
      </c>
      <c r="H564" s="32"/>
    </row>
    <row r="565" spans="2:8" s="1" customFormat="1" ht="16.899999999999999" customHeight="1" x14ac:dyDescent="0.2">
      <c r="B565" s="32"/>
      <c r="C565" s="212" t="s">
        <v>1</v>
      </c>
      <c r="D565" s="212" t="s">
        <v>449</v>
      </c>
      <c r="E565" s="17" t="s">
        <v>1</v>
      </c>
      <c r="F565" s="213">
        <v>39.39</v>
      </c>
      <c r="H565" s="32"/>
    </row>
    <row r="566" spans="2:8" s="1" customFormat="1" ht="16.899999999999999" customHeight="1" x14ac:dyDescent="0.2">
      <c r="B566" s="32"/>
      <c r="C566" s="212" t="s">
        <v>1</v>
      </c>
      <c r="D566" s="212" t="s">
        <v>450</v>
      </c>
      <c r="E566" s="17" t="s">
        <v>1</v>
      </c>
      <c r="F566" s="213">
        <v>7.6180000000000003</v>
      </c>
      <c r="H566" s="32"/>
    </row>
    <row r="567" spans="2:8" s="1" customFormat="1" ht="16.899999999999999" customHeight="1" x14ac:dyDescent="0.2">
      <c r="B567" s="32"/>
      <c r="C567" s="212" t="s">
        <v>319</v>
      </c>
      <c r="D567" s="212" t="s">
        <v>387</v>
      </c>
      <c r="E567" s="17" t="s">
        <v>1</v>
      </c>
      <c r="F567" s="213">
        <v>76.88</v>
      </c>
      <c r="H567" s="32"/>
    </row>
    <row r="568" spans="2:8" s="1" customFormat="1" ht="16.899999999999999" customHeight="1" x14ac:dyDescent="0.2">
      <c r="B568" s="32"/>
      <c r="C568" s="214" t="s">
        <v>7082</v>
      </c>
      <c r="H568" s="32"/>
    </row>
    <row r="569" spans="2:8" s="1" customFormat="1" ht="16.899999999999999" customHeight="1" x14ac:dyDescent="0.2">
      <c r="B569" s="32"/>
      <c r="C569" s="212" t="s">
        <v>436</v>
      </c>
      <c r="D569" s="212" t="s">
        <v>437</v>
      </c>
      <c r="E569" s="17" t="s">
        <v>390</v>
      </c>
      <c r="F569" s="213">
        <v>76.88</v>
      </c>
      <c r="H569" s="32"/>
    </row>
    <row r="570" spans="2:8" s="1" customFormat="1" ht="22.5" x14ac:dyDescent="0.2">
      <c r="B570" s="32"/>
      <c r="C570" s="212" t="s">
        <v>396</v>
      </c>
      <c r="D570" s="212" t="s">
        <v>397</v>
      </c>
      <c r="E570" s="17" t="s">
        <v>390</v>
      </c>
      <c r="F570" s="213">
        <v>92.256</v>
      </c>
      <c r="H570" s="32"/>
    </row>
    <row r="571" spans="2:8" s="1" customFormat="1" ht="16.899999999999999" customHeight="1" x14ac:dyDescent="0.2">
      <c r="B571" s="32"/>
      <c r="C571" s="208" t="s">
        <v>322</v>
      </c>
      <c r="D571" s="209" t="s">
        <v>323</v>
      </c>
      <c r="E571" s="210" t="s">
        <v>1</v>
      </c>
      <c r="F571" s="211">
        <v>0</v>
      </c>
      <c r="H571" s="32"/>
    </row>
    <row r="572" spans="2:8" s="1" customFormat="1" ht="16.899999999999999" customHeight="1" x14ac:dyDescent="0.2">
      <c r="B572" s="32"/>
      <c r="C572" s="214" t="s">
        <v>7082</v>
      </c>
      <c r="H572" s="32"/>
    </row>
    <row r="573" spans="2:8" s="1" customFormat="1" ht="22.5" x14ac:dyDescent="0.2">
      <c r="B573" s="32"/>
      <c r="C573" s="212" t="s">
        <v>405</v>
      </c>
      <c r="D573" s="212" t="s">
        <v>406</v>
      </c>
      <c r="E573" s="17" t="s">
        <v>390</v>
      </c>
      <c r="F573" s="213">
        <v>478.27699999999999</v>
      </c>
      <c r="H573" s="32"/>
    </row>
    <row r="574" spans="2:8" s="1" customFormat="1" ht="16.899999999999999" customHeight="1" x14ac:dyDescent="0.2">
      <c r="B574" s="32"/>
      <c r="C574" s="212" t="s">
        <v>414</v>
      </c>
      <c r="D574" s="212" t="s">
        <v>415</v>
      </c>
      <c r="E574" s="17" t="s">
        <v>390</v>
      </c>
      <c r="F574" s="213">
        <v>85</v>
      </c>
      <c r="H574" s="32"/>
    </row>
    <row r="575" spans="2:8" s="1" customFormat="1" ht="16.899999999999999" customHeight="1" x14ac:dyDescent="0.2">
      <c r="B575" s="32"/>
      <c r="C575" s="208" t="s">
        <v>324</v>
      </c>
      <c r="D575" s="209" t="s">
        <v>325</v>
      </c>
      <c r="E575" s="210" t="s">
        <v>1</v>
      </c>
      <c r="F575" s="211">
        <v>27.677</v>
      </c>
      <c r="H575" s="32"/>
    </row>
    <row r="576" spans="2:8" s="1" customFormat="1" ht="16.899999999999999" customHeight="1" x14ac:dyDescent="0.2">
      <c r="B576" s="32"/>
      <c r="C576" s="212" t="s">
        <v>1</v>
      </c>
      <c r="D576" s="212" t="s">
        <v>432</v>
      </c>
      <c r="E576" s="17" t="s">
        <v>1</v>
      </c>
      <c r="F576" s="213">
        <v>0</v>
      </c>
      <c r="H576" s="32"/>
    </row>
    <row r="577" spans="2:8" s="1" customFormat="1" ht="16.899999999999999" customHeight="1" x14ac:dyDescent="0.2">
      <c r="B577" s="32"/>
      <c r="C577" s="212" t="s">
        <v>1</v>
      </c>
      <c r="D577" s="212" t="s">
        <v>433</v>
      </c>
      <c r="E577" s="17" t="s">
        <v>1</v>
      </c>
      <c r="F577" s="213">
        <v>27.677</v>
      </c>
      <c r="H577" s="32"/>
    </row>
    <row r="578" spans="2:8" s="1" customFormat="1" ht="16.899999999999999" customHeight="1" x14ac:dyDescent="0.2">
      <c r="B578" s="32"/>
      <c r="C578" s="212" t="s">
        <v>324</v>
      </c>
      <c r="D578" s="212" t="s">
        <v>387</v>
      </c>
      <c r="E578" s="17" t="s">
        <v>1</v>
      </c>
      <c r="F578" s="213">
        <v>27.677</v>
      </c>
      <c r="H578" s="32"/>
    </row>
    <row r="579" spans="2:8" s="1" customFormat="1" ht="16.899999999999999" customHeight="1" x14ac:dyDescent="0.2">
      <c r="B579" s="32"/>
      <c r="C579" s="214" t="s">
        <v>7082</v>
      </c>
      <c r="H579" s="32"/>
    </row>
    <row r="580" spans="2:8" s="1" customFormat="1" ht="16.899999999999999" customHeight="1" x14ac:dyDescent="0.2">
      <c r="B580" s="32"/>
      <c r="C580" s="212" t="s">
        <v>429</v>
      </c>
      <c r="D580" s="212" t="s">
        <v>430</v>
      </c>
      <c r="E580" s="17" t="s">
        <v>390</v>
      </c>
      <c r="F580" s="213">
        <v>27.677</v>
      </c>
      <c r="H580" s="32"/>
    </row>
    <row r="581" spans="2:8" s="1" customFormat="1" ht="22.5" x14ac:dyDescent="0.2">
      <c r="B581" s="32"/>
      <c r="C581" s="212" t="s">
        <v>405</v>
      </c>
      <c r="D581" s="212" t="s">
        <v>406</v>
      </c>
      <c r="E581" s="17" t="s">
        <v>390</v>
      </c>
      <c r="F581" s="213">
        <v>478.27699999999999</v>
      </c>
      <c r="H581" s="32"/>
    </row>
    <row r="582" spans="2:8" s="1" customFormat="1" ht="26.45" customHeight="1" x14ac:dyDescent="0.2">
      <c r="B582" s="32"/>
      <c r="C582" s="207" t="s">
        <v>7104</v>
      </c>
      <c r="D582" s="207" t="s">
        <v>117</v>
      </c>
      <c r="H582" s="32"/>
    </row>
    <row r="583" spans="2:8" s="1" customFormat="1" ht="16.899999999999999" customHeight="1" x14ac:dyDescent="0.2">
      <c r="B583" s="32"/>
      <c r="C583" s="208" t="s">
        <v>207</v>
      </c>
      <c r="D583" s="209" t="s">
        <v>208</v>
      </c>
      <c r="E583" s="210" t="s">
        <v>1</v>
      </c>
      <c r="F583" s="211">
        <v>8</v>
      </c>
      <c r="H583" s="32"/>
    </row>
    <row r="584" spans="2:8" s="1" customFormat="1" ht="16.899999999999999" customHeight="1" x14ac:dyDescent="0.2">
      <c r="B584" s="32"/>
      <c r="C584" s="212" t="s">
        <v>1</v>
      </c>
      <c r="D584" s="212" t="s">
        <v>956</v>
      </c>
      <c r="E584" s="17" t="s">
        <v>1</v>
      </c>
      <c r="F584" s="213">
        <v>0</v>
      </c>
      <c r="H584" s="32"/>
    </row>
    <row r="585" spans="2:8" s="1" customFormat="1" ht="16.899999999999999" customHeight="1" x14ac:dyDescent="0.2">
      <c r="B585" s="32"/>
      <c r="C585" s="212" t="s">
        <v>1</v>
      </c>
      <c r="D585" s="212" t="s">
        <v>957</v>
      </c>
      <c r="E585" s="17" t="s">
        <v>1</v>
      </c>
      <c r="F585" s="213">
        <v>0</v>
      </c>
      <c r="H585" s="32"/>
    </row>
    <row r="586" spans="2:8" s="1" customFormat="1" ht="16.899999999999999" customHeight="1" x14ac:dyDescent="0.2">
      <c r="B586" s="32"/>
      <c r="C586" s="212" t="s">
        <v>1</v>
      </c>
      <c r="D586" s="212" t="s">
        <v>4054</v>
      </c>
      <c r="E586" s="17" t="s">
        <v>1</v>
      </c>
      <c r="F586" s="213">
        <v>8</v>
      </c>
      <c r="H586" s="32"/>
    </row>
    <row r="587" spans="2:8" s="1" customFormat="1" ht="16.899999999999999" customHeight="1" x14ac:dyDescent="0.2">
      <c r="B587" s="32"/>
      <c r="C587" s="212" t="s">
        <v>207</v>
      </c>
      <c r="D587" s="212" t="s">
        <v>526</v>
      </c>
      <c r="E587" s="17" t="s">
        <v>1</v>
      </c>
      <c r="F587" s="213">
        <v>8</v>
      </c>
      <c r="H587" s="32"/>
    </row>
    <row r="588" spans="2:8" s="1" customFormat="1" ht="16.899999999999999" customHeight="1" x14ac:dyDescent="0.2">
      <c r="B588" s="32"/>
      <c r="C588" s="214" t="s">
        <v>7082</v>
      </c>
      <c r="H588" s="32"/>
    </row>
    <row r="589" spans="2:8" s="1" customFormat="1" ht="16.899999999999999" customHeight="1" x14ac:dyDescent="0.2">
      <c r="B589" s="32"/>
      <c r="C589" s="212" t="s">
        <v>953</v>
      </c>
      <c r="D589" s="212" t="s">
        <v>954</v>
      </c>
      <c r="E589" s="17" t="s">
        <v>641</v>
      </c>
      <c r="F589" s="213">
        <v>11.55</v>
      </c>
      <c r="H589" s="32"/>
    </row>
    <row r="590" spans="2:8" s="1" customFormat="1" ht="16.899999999999999" customHeight="1" x14ac:dyDescent="0.2">
      <c r="B590" s="32"/>
      <c r="C590" s="212" t="s">
        <v>971</v>
      </c>
      <c r="D590" s="212" t="s">
        <v>972</v>
      </c>
      <c r="E590" s="17" t="s">
        <v>641</v>
      </c>
      <c r="F590" s="213">
        <v>8.4</v>
      </c>
      <c r="H590" s="32"/>
    </row>
    <row r="591" spans="2:8" s="1" customFormat="1" ht="16.899999999999999" customHeight="1" x14ac:dyDescent="0.2">
      <c r="B591" s="32"/>
      <c r="C591" s="208" t="s">
        <v>210</v>
      </c>
      <c r="D591" s="209" t="s">
        <v>211</v>
      </c>
      <c r="E591" s="210" t="s">
        <v>1</v>
      </c>
      <c r="F591" s="211">
        <v>0</v>
      </c>
      <c r="H591" s="32"/>
    </row>
    <row r="592" spans="2:8" s="1" customFormat="1" ht="16.899999999999999" customHeight="1" x14ac:dyDescent="0.2">
      <c r="B592" s="32"/>
      <c r="C592" s="208" t="s">
        <v>213</v>
      </c>
      <c r="D592" s="209" t="s">
        <v>214</v>
      </c>
      <c r="E592" s="210" t="s">
        <v>1</v>
      </c>
      <c r="F592" s="211">
        <v>3.55</v>
      </c>
      <c r="H592" s="32"/>
    </row>
    <row r="593" spans="2:8" s="1" customFormat="1" ht="16.899999999999999" customHeight="1" x14ac:dyDescent="0.2">
      <c r="B593" s="32"/>
      <c r="C593" s="212" t="s">
        <v>1</v>
      </c>
      <c r="D593" s="212" t="s">
        <v>4055</v>
      </c>
      <c r="E593" s="17" t="s">
        <v>1</v>
      </c>
      <c r="F593" s="213">
        <v>3.55</v>
      </c>
      <c r="H593" s="32"/>
    </row>
    <row r="594" spans="2:8" s="1" customFormat="1" ht="16.899999999999999" customHeight="1" x14ac:dyDescent="0.2">
      <c r="B594" s="32"/>
      <c r="C594" s="212" t="s">
        <v>213</v>
      </c>
      <c r="D594" s="212" t="s">
        <v>526</v>
      </c>
      <c r="E594" s="17" t="s">
        <v>1</v>
      </c>
      <c r="F594" s="213">
        <v>3.55</v>
      </c>
      <c r="H594" s="32"/>
    </row>
    <row r="595" spans="2:8" s="1" customFormat="1" ht="16.899999999999999" customHeight="1" x14ac:dyDescent="0.2">
      <c r="B595" s="32"/>
      <c r="C595" s="214" t="s">
        <v>7082</v>
      </c>
      <c r="H595" s="32"/>
    </row>
    <row r="596" spans="2:8" s="1" customFormat="1" ht="16.899999999999999" customHeight="1" x14ac:dyDescent="0.2">
      <c r="B596" s="32"/>
      <c r="C596" s="212" t="s">
        <v>953</v>
      </c>
      <c r="D596" s="212" t="s">
        <v>954</v>
      </c>
      <c r="E596" s="17" t="s">
        <v>641</v>
      </c>
      <c r="F596" s="213">
        <v>11.55</v>
      </c>
      <c r="H596" s="32"/>
    </row>
    <row r="597" spans="2:8" s="1" customFormat="1" ht="16.899999999999999" customHeight="1" x14ac:dyDescent="0.2">
      <c r="B597" s="32"/>
      <c r="C597" s="212" t="s">
        <v>977</v>
      </c>
      <c r="D597" s="212" t="s">
        <v>978</v>
      </c>
      <c r="E597" s="17" t="s">
        <v>641</v>
      </c>
      <c r="F597" s="213">
        <v>3.7280000000000002</v>
      </c>
      <c r="H597" s="32"/>
    </row>
    <row r="598" spans="2:8" s="1" customFormat="1" ht="16.899999999999999" customHeight="1" x14ac:dyDescent="0.2">
      <c r="B598" s="32"/>
      <c r="C598" s="208" t="s">
        <v>217</v>
      </c>
      <c r="D598" s="209" t="s">
        <v>218</v>
      </c>
      <c r="E598" s="210" t="s">
        <v>1</v>
      </c>
      <c r="F598" s="211">
        <v>30.754999999999999</v>
      </c>
      <c r="H598" s="32"/>
    </row>
    <row r="599" spans="2:8" s="1" customFormat="1" ht="16.899999999999999" customHeight="1" x14ac:dyDescent="0.2">
      <c r="B599" s="32"/>
      <c r="C599" s="212" t="s">
        <v>1</v>
      </c>
      <c r="D599" s="212" t="s">
        <v>929</v>
      </c>
      <c r="E599" s="17" t="s">
        <v>1</v>
      </c>
      <c r="F599" s="213">
        <v>0</v>
      </c>
      <c r="H599" s="32"/>
    </row>
    <row r="600" spans="2:8" s="1" customFormat="1" ht="16.899999999999999" customHeight="1" x14ac:dyDescent="0.2">
      <c r="B600" s="32"/>
      <c r="C600" s="212" t="s">
        <v>1</v>
      </c>
      <c r="D600" s="212" t="s">
        <v>930</v>
      </c>
      <c r="E600" s="17" t="s">
        <v>1</v>
      </c>
      <c r="F600" s="213">
        <v>0</v>
      </c>
      <c r="H600" s="32"/>
    </row>
    <row r="601" spans="2:8" s="1" customFormat="1" ht="16.899999999999999" customHeight="1" x14ac:dyDescent="0.2">
      <c r="B601" s="32"/>
      <c r="C601" s="212" t="s">
        <v>1</v>
      </c>
      <c r="D601" s="212" t="s">
        <v>4050</v>
      </c>
      <c r="E601" s="17" t="s">
        <v>1</v>
      </c>
      <c r="F601" s="213">
        <v>30.754999999999999</v>
      </c>
      <c r="H601" s="32"/>
    </row>
    <row r="602" spans="2:8" s="1" customFormat="1" ht="16.899999999999999" customHeight="1" x14ac:dyDescent="0.2">
      <c r="B602" s="32"/>
      <c r="C602" s="212" t="s">
        <v>217</v>
      </c>
      <c r="D602" s="212" t="s">
        <v>387</v>
      </c>
      <c r="E602" s="17" t="s">
        <v>1</v>
      </c>
      <c r="F602" s="213">
        <v>30.754999999999999</v>
      </c>
      <c r="H602" s="32"/>
    </row>
    <row r="603" spans="2:8" s="1" customFormat="1" ht="16.899999999999999" customHeight="1" x14ac:dyDescent="0.2">
      <c r="B603" s="32"/>
      <c r="C603" s="208" t="s">
        <v>4376</v>
      </c>
      <c r="D603" s="209" t="s">
        <v>4377</v>
      </c>
      <c r="E603" s="210" t="s">
        <v>1</v>
      </c>
      <c r="F603" s="211">
        <v>0</v>
      </c>
      <c r="H603" s="32"/>
    </row>
    <row r="604" spans="2:8" s="1" customFormat="1" ht="16.899999999999999" customHeight="1" x14ac:dyDescent="0.2">
      <c r="B604" s="32"/>
      <c r="C604" s="208" t="s">
        <v>228</v>
      </c>
      <c r="D604" s="209" t="s">
        <v>229</v>
      </c>
      <c r="E604" s="210" t="s">
        <v>1</v>
      </c>
      <c r="F604" s="211">
        <v>82.483000000000004</v>
      </c>
      <c r="H604" s="32"/>
    </row>
    <row r="605" spans="2:8" s="1" customFormat="1" ht="16.899999999999999" customHeight="1" x14ac:dyDescent="0.2">
      <c r="B605" s="32"/>
      <c r="C605" s="212" t="s">
        <v>1</v>
      </c>
      <c r="D605" s="212" t="s">
        <v>392</v>
      </c>
      <c r="E605" s="17" t="s">
        <v>1</v>
      </c>
      <c r="F605" s="213">
        <v>0</v>
      </c>
      <c r="H605" s="32"/>
    </row>
    <row r="606" spans="2:8" s="1" customFormat="1" ht="16.899999999999999" customHeight="1" x14ac:dyDescent="0.2">
      <c r="B606" s="32"/>
      <c r="C606" s="212" t="s">
        <v>1</v>
      </c>
      <c r="D606" s="212" t="s">
        <v>522</v>
      </c>
      <c r="E606" s="17" t="s">
        <v>1</v>
      </c>
      <c r="F606" s="213">
        <v>0</v>
      </c>
      <c r="H606" s="32"/>
    </row>
    <row r="607" spans="2:8" s="1" customFormat="1" ht="16.899999999999999" customHeight="1" x14ac:dyDescent="0.2">
      <c r="B607" s="32"/>
      <c r="C607" s="212" t="s">
        <v>1</v>
      </c>
      <c r="D607" s="212" t="s">
        <v>4043</v>
      </c>
      <c r="E607" s="17" t="s">
        <v>1</v>
      </c>
      <c r="F607" s="213">
        <v>64.433000000000007</v>
      </c>
      <c r="H607" s="32"/>
    </row>
    <row r="608" spans="2:8" s="1" customFormat="1" ht="16.899999999999999" customHeight="1" x14ac:dyDescent="0.2">
      <c r="B608" s="32"/>
      <c r="C608" s="212" t="s">
        <v>1</v>
      </c>
      <c r="D608" s="212" t="s">
        <v>2069</v>
      </c>
      <c r="E608" s="17" t="s">
        <v>1</v>
      </c>
      <c r="F608" s="213">
        <v>0</v>
      </c>
      <c r="H608" s="32"/>
    </row>
    <row r="609" spans="2:8" s="1" customFormat="1" ht="16.899999999999999" customHeight="1" x14ac:dyDescent="0.2">
      <c r="B609" s="32"/>
      <c r="C609" s="212" t="s">
        <v>1</v>
      </c>
      <c r="D609" s="212" t="s">
        <v>4115</v>
      </c>
      <c r="E609" s="17" t="s">
        <v>1</v>
      </c>
      <c r="F609" s="213">
        <v>18.05</v>
      </c>
      <c r="H609" s="32"/>
    </row>
    <row r="610" spans="2:8" s="1" customFormat="1" ht="16.899999999999999" customHeight="1" x14ac:dyDescent="0.2">
      <c r="B610" s="32"/>
      <c r="C610" s="212" t="s">
        <v>228</v>
      </c>
      <c r="D610" s="212" t="s">
        <v>387</v>
      </c>
      <c r="E610" s="17" t="s">
        <v>1</v>
      </c>
      <c r="F610" s="213">
        <v>82.483000000000004</v>
      </c>
      <c r="H610" s="32"/>
    </row>
    <row r="611" spans="2:8" s="1" customFormat="1" ht="16.899999999999999" customHeight="1" x14ac:dyDescent="0.2">
      <c r="B611" s="32"/>
      <c r="C611" s="214" t="s">
        <v>7082</v>
      </c>
      <c r="H611" s="32"/>
    </row>
    <row r="612" spans="2:8" s="1" customFormat="1" ht="22.5" x14ac:dyDescent="0.2">
      <c r="B612" s="32"/>
      <c r="C612" s="212" t="s">
        <v>2066</v>
      </c>
      <c r="D612" s="212" t="s">
        <v>4113</v>
      </c>
      <c r="E612" s="17" t="s">
        <v>380</v>
      </c>
      <c r="F612" s="213">
        <v>82.483000000000004</v>
      </c>
      <c r="H612" s="32"/>
    </row>
    <row r="613" spans="2:8" s="1" customFormat="1" ht="16.899999999999999" customHeight="1" x14ac:dyDescent="0.2">
      <c r="B613" s="32"/>
      <c r="C613" s="212" t="s">
        <v>2084</v>
      </c>
      <c r="D613" s="212" t="s">
        <v>2085</v>
      </c>
      <c r="E613" s="17" t="s">
        <v>380</v>
      </c>
      <c r="F613" s="213">
        <v>82.483000000000004</v>
      </c>
      <c r="H613" s="32"/>
    </row>
    <row r="614" spans="2:8" s="1" customFormat="1" ht="16.899999999999999" customHeight="1" x14ac:dyDescent="0.2">
      <c r="B614" s="32"/>
      <c r="C614" s="208" t="s">
        <v>242</v>
      </c>
      <c r="D614" s="209" t="s">
        <v>243</v>
      </c>
      <c r="E614" s="210" t="s">
        <v>1</v>
      </c>
      <c r="F614" s="211">
        <v>144.11699999999999</v>
      </c>
      <c r="H614" s="32"/>
    </row>
    <row r="615" spans="2:8" s="1" customFormat="1" ht="16.899999999999999" customHeight="1" x14ac:dyDescent="0.2">
      <c r="B615" s="32"/>
      <c r="C615" s="208" t="s">
        <v>259</v>
      </c>
      <c r="D615" s="209" t="s">
        <v>260</v>
      </c>
      <c r="E615" s="210" t="s">
        <v>1</v>
      </c>
      <c r="F615" s="211">
        <v>1555.739</v>
      </c>
      <c r="H615" s="32"/>
    </row>
    <row r="616" spans="2:8" s="1" customFormat="1" ht="16.899999999999999" customHeight="1" x14ac:dyDescent="0.2">
      <c r="B616" s="32"/>
      <c r="C616" s="208" t="s">
        <v>265</v>
      </c>
      <c r="D616" s="209" t="s">
        <v>266</v>
      </c>
      <c r="E616" s="210" t="s">
        <v>1</v>
      </c>
      <c r="F616" s="211">
        <v>541.33000000000004</v>
      </c>
      <c r="H616" s="32"/>
    </row>
    <row r="617" spans="2:8" s="1" customFormat="1" ht="16.899999999999999" customHeight="1" x14ac:dyDescent="0.2">
      <c r="B617" s="32"/>
      <c r="C617" s="208" t="s">
        <v>272</v>
      </c>
      <c r="D617" s="209" t="s">
        <v>273</v>
      </c>
      <c r="E617" s="210" t="s">
        <v>1</v>
      </c>
      <c r="F617" s="211">
        <v>137.1</v>
      </c>
      <c r="H617" s="32"/>
    </row>
    <row r="618" spans="2:8" s="1" customFormat="1" ht="16.899999999999999" customHeight="1" x14ac:dyDescent="0.2">
      <c r="B618" s="32"/>
      <c r="C618" s="212" t="s">
        <v>1</v>
      </c>
      <c r="D618" s="212" t="s">
        <v>274</v>
      </c>
      <c r="E618" s="17" t="s">
        <v>1</v>
      </c>
      <c r="F618" s="213">
        <v>137.1</v>
      </c>
      <c r="H618" s="32"/>
    </row>
    <row r="619" spans="2:8" s="1" customFormat="1" ht="16.899999999999999" customHeight="1" x14ac:dyDescent="0.2">
      <c r="B619" s="32"/>
      <c r="C619" s="208" t="s">
        <v>278</v>
      </c>
      <c r="D619" s="209" t="s">
        <v>279</v>
      </c>
      <c r="E619" s="210" t="s">
        <v>1</v>
      </c>
      <c r="F619" s="211">
        <v>118.2</v>
      </c>
      <c r="H619" s="32"/>
    </row>
    <row r="620" spans="2:8" s="1" customFormat="1" ht="16.899999999999999" customHeight="1" x14ac:dyDescent="0.2">
      <c r="B620" s="32"/>
      <c r="C620" s="212" t="s">
        <v>1</v>
      </c>
      <c r="D620" s="212" t="s">
        <v>280</v>
      </c>
      <c r="E620" s="17" t="s">
        <v>1</v>
      </c>
      <c r="F620" s="213">
        <v>118.2</v>
      </c>
      <c r="H620" s="32"/>
    </row>
    <row r="621" spans="2:8" s="1" customFormat="1" ht="16.899999999999999" customHeight="1" x14ac:dyDescent="0.2">
      <c r="B621" s="32"/>
      <c r="C621" s="208" t="s">
        <v>281</v>
      </c>
      <c r="D621" s="209" t="s">
        <v>282</v>
      </c>
      <c r="E621" s="210" t="s">
        <v>1</v>
      </c>
      <c r="F621" s="211">
        <v>13.99</v>
      </c>
      <c r="H621" s="32"/>
    </row>
    <row r="622" spans="2:8" s="1" customFormat="1" ht="16.899999999999999" customHeight="1" x14ac:dyDescent="0.2">
      <c r="B622" s="32"/>
      <c r="C622" s="212" t="s">
        <v>1</v>
      </c>
      <c r="D622" s="212" t="s">
        <v>283</v>
      </c>
      <c r="E622" s="17" t="s">
        <v>1</v>
      </c>
      <c r="F622" s="213">
        <v>13.99</v>
      </c>
      <c r="H622" s="32"/>
    </row>
    <row r="623" spans="2:8" s="1" customFormat="1" ht="16.899999999999999" customHeight="1" x14ac:dyDescent="0.2">
      <c r="B623" s="32"/>
      <c r="C623" s="208" t="s">
        <v>284</v>
      </c>
      <c r="D623" s="209" t="s">
        <v>285</v>
      </c>
      <c r="E623" s="210" t="s">
        <v>1</v>
      </c>
      <c r="F623" s="211">
        <v>46.84</v>
      </c>
      <c r="H623" s="32"/>
    </row>
    <row r="624" spans="2:8" s="1" customFormat="1" ht="16.899999999999999" customHeight="1" x14ac:dyDescent="0.2">
      <c r="B624" s="32"/>
      <c r="C624" s="212" t="s">
        <v>1</v>
      </c>
      <c r="D624" s="212" t="s">
        <v>286</v>
      </c>
      <c r="E624" s="17" t="s">
        <v>1</v>
      </c>
      <c r="F624" s="213">
        <v>46.84</v>
      </c>
      <c r="H624" s="32"/>
    </row>
    <row r="625" spans="2:8" s="1" customFormat="1" ht="16.899999999999999" customHeight="1" x14ac:dyDescent="0.2">
      <c r="B625" s="32"/>
      <c r="C625" s="208" t="s">
        <v>287</v>
      </c>
      <c r="D625" s="209" t="s">
        <v>288</v>
      </c>
      <c r="E625" s="210" t="s">
        <v>1</v>
      </c>
      <c r="F625" s="211">
        <v>192.14</v>
      </c>
      <c r="H625" s="32"/>
    </row>
    <row r="626" spans="2:8" s="1" customFormat="1" ht="16.899999999999999" customHeight="1" x14ac:dyDescent="0.2">
      <c r="B626" s="32"/>
      <c r="C626" s="212" t="s">
        <v>1</v>
      </c>
      <c r="D626" s="212" t="s">
        <v>289</v>
      </c>
      <c r="E626" s="17" t="s">
        <v>1</v>
      </c>
      <c r="F626" s="213">
        <v>192.14</v>
      </c>
      <c r="H626" s="32"/>
    </row>
    <row r="627" spans="2:8" s="1" customFormat="1" ht="16.899999999999999" customHeight="1" x14ac:dyDescent="0.2">
      <c r="B627" s="32"/>
      <c r="C627" s="208" t="s">
        <v>290</v>
      </c>
      <c r="D627" s="209" t="s">
        <v>291</v>
      </c>
      <c r="E627" s="210" t="s">
        <v>1</v>
      </c>
      <c r="F627" s="211">
        <v>42.97</v>
      </c>
      <c r="H627" s="32"/>
    </row>
    <row r="628" spans="2:8" s="1" customFormat="1" ht="16.899999999999999" customHeight="1" x14ac:dyDescent="0.2">
      <c r="B628" s="32"/>
      <c r="C628" s="212" t="s">
        <v>1</v>
      </c>
      <c r="D628" s="212" t="s">
        <v>292</v>
      </c>
      <c r="E628" s="17" t="s">
        <v>1</v>
      </c>
      <c r="F628" s="213">
        <v>42.97</v>
      </c>
      <c r="H628" s="32"/>
    </row>
    <row r="629" spans="2:8" s="1" customFormat="1" ht="16.899999999999999" customHeight="1" x14ac:dyDescent="0.2">
      <c r="B629" s="32"/>
      <c r="C629" s="208" t="s">
        <v>293</v>
      </c>
      <c r="D629" s="209" t="s">
        <v>294</v>
      </c>
      <c r="E629" s="210" t="s">
        <v>1</v>
      </c>
      <c r="F629" s="211">
        <v>48.15</v>
      </c>
      <c r="H629" s="32"/>
    </row>
    <row r="630" spans="2:8" s="1" customFormat="1" ht="16.899999999999999" customHeight="1" x14ac:dyDescent="0.2">
      <c r="B630" s="32"/>
      <c r="C630" s="212" t="s">
        <v>1</v>
      </c>
      <c r="D630" s="212" t="s">
        <v>295</v>
      </c>
      <c r="E630" s="17" t="s">
        <v>1</v>
      </c>
      <c r="F630" s="213">
        <v>48.15</v>
      </c>
      <c r="H630" s="32"/>
    </row>
    <row r="631" spans="2:8" s="1" customFormat="1" ht="16.899999999999999" customHeight="1" x14ac:dyDescent="0.2">
      <c r="B631" s="32"/>
      <c r="C631" s="208" t="s">
        <v>296</v>
      </c>
      <c r="D631" s="209" t="s">
        <v>297</v>
      </c>
      <c r="E631" s="210" t="s">
        <v>1</v>
      </c>
      <c r="F631" s="211">
        <v>18.05</v>
      </c>
      <c r="H631" s="32"/>
    </row>
    <row r="632" spans="2:8" s="1" customFormat="1" ht="16.899999999999999" customHeight="1" x14ac:dyDescent="0.2">
      <c r="B632" s="32"/>
      <c r="C632" s="212" t="s">
        <v>1</v>
      </c>
      <c r="D632" s="212" t="s">
        <v>392</v>
      </c>
      <c r="E632" s="17" t="s">
        <v>1</v>
      </c>
      <c r="F632" s="213">
        <v>0</v>
      </c>
      <c r="H632" s="32"/>
    </row>
    <row r="633" spans="2:8" s="1" customFormat="1" ht="16.899999999999999" customHeight="1" x14ac:dyDescent="0.2">
      <c r="B633" s="32"/>
      <c r="C633" s="212" t="s">
        <v>1</v>
      </c>
      <c r="D633" s="212" t="s">
        <v>4073</v>
      </c>
      <c r="E633" s="17" t="s">
        <v>1</v>
      </c>
      <c r="F633" s="213">
        <v>18.05</v>
      </c>
      <c r="H633" s="32"/>
    </row>
    <row r="634" spans="2:8" s="1" customFormat="1" ht="16.899999999999999" customHeight="1" x14ac:dyDescent="0.2">
      <c r="B634" s="32"/>
      <c r="C634" s="212" t="s">
        <v>296</v>
      </c>
      <c r="D634" s="212" t="s">
        <v>387</v>
      </c>
      <c r="E634" s="17" t="s">
        <v>1</v>
      </c>
      <c r="F634" s="213">
        <v>18.05</v>
      </c>
      <c r="H634" s="32"/>
    </row>
    <row r="635" spans="2:8" s="1" customFormat="1" ht="16.899999999999999" customHeight="1" x14ac:dyDescent="0.2">
      <c r="B635" s="32"/>
      <c r="C635" s="208" t="s">
        <v>307</v>
      </c>
      <c r="D635" s="209" t="s">
        <v>308</v>
      </c>
      <c r="E635" s="210" t="s">
        <v>1</v>
      </c>
      <c r="F635" s="211">
        <v>34.732999999999997</v>
      </c>
      <c r="H635" s="32"/>
    </row>
    <row r="636" spans="2:8" s="1" customFormat="1" ht="16.899999999999999" customHeight="1" x14ac:dyDescent="0.2">
      <c r="B636" s="32"/>
      <c r="C636" s="212" t="s">
        <v>1</v>
      </c>
      <c r="D636" s="212" t="s">
        <v>4068</v>
      </c>
      <c r="E636" s="17" t="s">
        <v>1</v>
      </c>
      <c r="F636" s="213">
        <v>34.732999999999997</v>
      </c>
      <c r="H636" s="32"/>
    </row>
    <row r="637" spans="2:8" s="1" customFormat="1" ht="16.899999999999999" customHeight="1" x14ac:dyDescent="0.2">
      <c r="B637" s="32"/>
      <c r="C637" s="212" t="s">
        <v>307</v>
      </c>
      <c r="D637" s="212" t="s">
        <v>387</v>
      </c>
      <c r="E637" s="17" t="s">
        <v>1</v>
      </c>
      <c r="F637" s="213">
        <v>34.732999999999997</v>
      </c>
      <c r="H637" s="32"/>
    </row>
    <row r="638" spans="2:8" s="1" customFormat="1" ht="16.899999999999999" customHeight="1" x14ac:dyDescent="0.2">
      <c r="B638" s="32"/>
      <c r="C638" s="214" t="s">
        <v>7082</v>
      </c>
      <c r="H638" s="32"/>
    </row>
    <row r="639" spans="2:8" s="1" customFormat="1" ht="22.5" x14ac:dyDescent="0.2">
      <c r="B639" s="32"/>
      <c r="C639" s="212" t="s">
        <v>1181</v>
      </c>
      <c r="D639" s="212" t="s">
        <v>4066</v>
      </c>
      <c r="E639" s="17" t="s">
        <v>380</v>
      </c>
      <c r="F639" s="213">
        <v>34.732999999999997</v>
      </c>
      <c r="H639" s="32"/>
    </row>
    <row r="640" spans="2:8" s="1" customFormat="1" ht="22.5" x14ac:dyDescent="0.2">
      <c r="B640" s="32"/>
      <c r="C640" s="212" t="s">
        <v>1190</v>
      </c>
      <c r="D640" s="212" t="s">
        <v>1191</v>
      </c>
      <c r="E640" s="17" t="s">
        <v>380</v>
      </c>
      <c r="F640" s="213">
        <v>4167.96</v>
      </c>
      <c r="H640" s="32"/>
    </row>
    <row r="641" spans="2:8" s="1" customFormat="1" ht="22.5" x14ac:dyDescent="0.2">
      <c r="B641" s="32"/>
      <c r="C641" s="212" t="s">
        <v>1195</v>
      </c>
      <c r="D641" s="212" t="s">
        <v>4070</v>
      </c>
      <c r="E641" s="17" t="s">
        <v>380</v>
      </c>
      <c r="F641" s="213">
        <v>34.732999999999997</v>
      </c>
      <c r="H641" s="32"/>
    </row>
    <row r="642" spans="2:8" s="1" customFormat="1" ht="26.45" customHeight="1" x14ac:dyDescent="0.2">
      <c r="B642" s="32"/>
      <c r="C642" s="207" t="s">
        <v>7105</v>
      </c>
      <c r="D642" s="207" t="s">
        <v>135</v>
      </c>
      <c r="H642" s="32"/>
    </row>
    <row r="643" spans="2:8" s="1" customFormat="1" ht="16.899999999999999" customHeight="1" x14ac:dyDescent="0.2">
      <c r="B643" s="32"/>
      <c r="C643" s="208" t="s">
        <v>4253</v>
      </c>
      <c r="D643" s="209" t="s">
        <v>4254</v>
      </c>
      <c r="E643" s="210" t="s">
        <v>1</v>
      </c>
      <c r="F643" s="211">
        <v>157.79300000000001</v>
      </c>
      <c r="H643" s="32"/>
    </row>
    <row r="644" spans="2:8" s="1" customFormat="1" ht="16.899999999999999" customHeight="1" x14ac:dyDescent="0.2">
      <c r="B644" s="32"/>
      <c r="C644" s="212" t="s">
        <v>1</v>
      </c>
      <c r="D644" s="212" t="s">
        <v>4273</v>
      </c>
      <c r="E644" s="17" t="s">
        <v>1</v>
      </c>
      <c r="F644" s="213">
        <v>0</v>
      </c>
      <c r="H644" s="32"/>
    </row>
    <row r="645" spans="2:8" s="1" customFormat="1" ht="16.899999999999999" customHeight="1" x14ac:dyDescent="0.2">
      <c r="B645" s="32"/>
      <c r="C645" s="212" t="s">
        <v>1</v>
      </c>
      <c r="D645" s="212" t="s">
        <v>4255</v>
      </c>
      <c r="E645" s="17" t="s">
        <v>1</v>
      </c>
      <c r="F645" s="213">
        <v>157.79300000000001</v>
      </c>
      <c r="H645" s="32"/>
    </row>
    <row r="646" spans="2:8" s="1" customFormat="1" ht="16.899999999999999" customHeight="1" x14ac:dyDescent="0.2">
      <c r="B646" s="32"/>
      <c r="C646" s="212" t="s">
        <v>4253</v>
      </c>
      <c r="D646" s="212" t="s">
        <v>387</v>
      </c>
      <c r="E646" s="17" t="s">
        <v>1</v>
      </c>
      <c r="F646" s="213">
        <v>157.79300000000001</v>
      </c>
      <c r="H646" s="32"/>
    </row>
    <row r="647" spans="2:8" s="1" customFormat="1" ht="16.899999999999999" customHeight="1" x14ac:dyDescent="0.2">
      <c r="B647" s="32"/>
      <c r="C647" s="214" t="s">
        <v>7082</v>
      </c>
      <c r="H647" s="32"/>
    </row>
    <row r="648" spans="2:8" s="1" customFormat="1" ht="16.899999999999999" customHeight="1" x14ac:dyDescent="0.2">
      <c r="B648" s="32"/>
      <c r="C648" s="212" t="s">
        <v>4324</v>
      </c>
      <c r="D648" s="212" t="s">
        <v>4325</v>
      </c>
      <c r="E648" s="17" t="s">
        <v>380</v>
      </c>
      <c r="F648" s="213">
        <v>157.79300000000001</v>
      </c>
      <c r="H648" s="32"/>
    </row>
    <row r="649" spans="2:8" s="1" customFormat="1" ht="16.899999999999999" customHeight="1" x14ac:dyDescent="0.2">
      <c r="B649" s="32"/>
      <c r="C649" s="212" t="s">
        <v>4270</v>
      </c>
      <c r="D649" s="212" t="s">
        <v>4271</v>
      </c>
      <c r="E649" s="17" t="s">
        <v>390</v>
      </c>
      <c r="F649" s="213">
        <v>78.867999999999995</v>
      </c>
      <c r="H649" s="32"/>
    </row>
    <row r="650" spans="2:8" s="1" customFormat="1" ht="22.5" x14ac:dyDescent="0.2">
      <c r="B650" s="32"/>
      <c r="C650" s="212" t="s">
        <v>388</v>
      </c>
      <c r="D650" s="212" t="s">
        <v>389</v>
      </c>
      <c r="E650" s="17" t="s">
        <v>390</v>
      </c>
      <c r="F650" s="213">
        <v>52.072000000000003</v>
      </c>
      <c r="H650" s="32"/>
    </row>
    <row r="651" spans="2:8" s="1" customFormat="1" ht="16.899999999999999" customHeight="1" x14ac:dyDescent="0.2">
      <c r="B651" s="32"/>
      <c r="C651" s="212" t="s">
        <v>4311</v>
      </c>
      <c r="D651" s="212" t="s">
        <v>4312</v>
      </c>
      <c r="E651" s="17" t="s">
        <v>380</v>
      </c>
      <c r="F651" s="213">
        <v>157.79300000000001</v>
      </c>
      <c r="H651" s="32"/>
    </row>
    <row r="652" spans="2:8" s="1" customFormat="1" ht="16.899999999999999" customHeight="1" x14ac:dyDescent="0.2">
      <c r="B652" s="32"/>
      <c r="C652" s="212" t="s">
        <v>4318</v>
      </c>
      <c r="D652" s="212" t="s">
        <v>4319</v>
      </c>
      <c r="E652" s="17" t="s">
        <v>380</v>
      </c>
      <c r="F652" s="213">
        <v>157.79300000000001</v>
      </c>
      <c r="H652" s="32"/>
    </row>
    <row r="653" spans="2:8" s="1" customFormat="1" ht="16.899999999999999" customHeight="1" x14ac:dyDescent="0.2">
      <c r="B653" s="32"/>
      <c r="C653" s="212" t="s">
        <v>4321</v>
      </c>
      <c r="D653" s="212" t="s">
        <v>4322</v>
      </c>
      <c r="E653" s="17" t="s">
        <v>380</v>
      </c>
      <c r="F653" s="213">
        <v>157.79300000000001</v>
      </c>
      <c r="H653" s="32"/>
    </row>
    <row r="654" spans="2:8" s="1" customFormat="1" ht="16.899999999999999" customHeight="1" x14ac:dyDescent="0.2">
      <c r="B654" s="32"/>
      <c r="C654" s="208" t="s">
        <v>4256</v>
      </c>
      <c r="D654" s="209" t="s">
        <v>4257</v>
      </c>
      <c r="E654" s="210" t="s">
        <v>1</v>
      </c>
      <c r="F654" s="211">
        <v>52.072000000000003</v>
      </c>
      <c r="H654" s="32"/>
    </row>
    <row r="655" spans="2:8" s="1" customFormat="1" ht="16.899999999999999" customHeight="1" x14ac:dyDescent="0.2">
      <c r="B655" s="32"/>
      <c r="C655" s="212" t="s">
        <v>1</v>
      </c>
      <c r="D655" s="212" t="s">
        <v>4273</v>
      </c>
      <c r="E655" s="17" t="s">
        <v>1</v>
      </c>
      <c r="F655" s="213">
        <v>0</v>
      </c>
      <c r="H655" s="32"/>
    </row>
    <row r="656" spans="2:8" s="1" customFormat="1" ht="16.899999999999999" customHeight="1" x14ac:dyDescent="0.2">
      <c r="B656" s="32"/>
      <c r="C656" s="212" t="s">
        <v>1</v>
      </c>
      <c r="D656" s="212" t="s">
        <v>4282</v>
      </c>
      <c r="E656" s="17" t="s">
        <v>1</v>
      </c>
      <c r="F656" s="213">
        <v>0</v>
      </c>
      <c r="H656" s="32"/>
    </row>
    <row r="657" spans="2:8" s="1" customFormat="1" ht="16.899999999999999" customHeight="1" x14ac:dyDescent="0.2">
      <c r="B657" s="32"/>
      <c r="C657" s="212" t="s">
        <v>1</v>
      </c>
      <c r="D657" s="212" t="s">
        <v>4283</v>
      </c>
      <c r="E657" s="17" t="s">
        <v>1</v>
      </c>
      <c r="F657" s="213">
        <v>52.072000000000003</v>
      </c>
      <c r="H657" s="32"/>
    </row>
    <row r="658" spans="2:8" s="1" customFormat="1" ht="16.899999999999999" customHeight="1" x14ac:dyDescent="0.2">
      <c r="B658" s="32"/>
      <c r="C658" s="212" t="s">
        <v>4256</v>
      </c>
      <c r="D658" s="212" t="s">
        <v>387</v>
      </c>
      <c r="E658" s="17" t="s">
        <v>1</v>
      </c>
      <c r="F658" s="213">
        <v>52.072000000000003</v>
      </c>
      <c r="H658" s="32"/>
    </row>
    <row r="659" spans="2:8" s="1" customFormat="1" ht="16.899999999999999" customHeight="1" x14ac:dyDescent="0.2">
      <c r="B659" s="32"/>
      <c r="C659" s="214" t="s">
        <v>7082</v>
      </c>
      <c r="H659" s="32"/>
    </row>
    <row r="660" spans="2:8" s="1" customFormat="1" ht="22.5" x14ac:dyDescent="0.2">
      <c r="B660" s="32"/>
      <c r="C660" s="212" t="s">
        <v>388</v>
      </c>
      <c r="D660" s="212" t="s">
        <v>389</v>
      </c>
      <c r="E660" s="17" t="s">
        <v>390</v>
      </c>
      <c r="F660" s="213">
        <v>52.072000000000003</v>
      </c>
      <c r="H660" s="32"/>
    </row>
    <row r="661" spans="2:8" s="1" customFormat="1" ht="22.5" x14ac:dyDescent="0.2">
      <c r="B661" s="32"/>
      <c r="C661" s="212" t="s">
        <v>405</v>
      </c>
      <c r="D661" s="212" t="s">
        <v>406</v>
      </c>
      <c r="E661" s="17" t="s">
        <v>390</v>
      </c>
      <c r="F661" s="213">
        <v>66.981999999999999</v>
      </c>
      <c r="H661" s="32"/>
    </row>
    <row r="662" spans="2:8" s="1" customFormat="1" ht="16.899999999999999" customHeight="1" x14ac:dyDescent="0.2">
      <c r="B662" s="32"/>
      <c r="C662" s="212" t="s">
        <v>4290</v>
      </c>
      <c r="D662" s="212" t="s">
        <v>4291</v>
      </c>
      <c r="E662" s="17" t="s">
        <v>390</v>
      </c>
      <c r="F662" s="213">
        <v>215.965</v>
      </c>
      <c r="H662" s="32"/>
    </row>
    <row r="663" spans="2:8" s="1" customFormat="1" ht="16.899999999999999" customHeight="1" x14ac:dyDescent="0.2">
      <c r="B663" s="32"/>
      <c r="C663" s="208" t="s">
        <v>253</v>
      </c>
      <c r="D663" s="209" t="s">
        <v>4259</v>
      </c>
      <c r="E663" s="210" t="s">
        <v>1</v>
      </c>
      <c r="F663" s="211">
        <v>66.981999999999999</v>
      </c>
      <c r="H663" s="32"/>
    </row>
    <row r="664" spans="2:8" s="1" customFormat="1" ht="16.899999999999999" customHeight="1" x14ac:dyDescent="0.2">
      <c r="B664" s="32"/>
      <c r="C664" s="212" t="s">
        <v>1</v>
      </c>
      <c r="D664" s="212" t="s">
        <v>4289</v>
      </c>
      <c r="E664" s="17" t="s">
        <v>1</v>
      </c>
      <c r="F664" s="213">
        <v>14.91</v>
      </c>
      <c r="H664" s="32"/>
    </row>
    <row r="665" spans="2:8" s="1" customFormat="1" ht="16.899999999999999" customHeight="1" x14ac:dyDescent="0.2">
      <c r="B665" s="32"/>
      <c r="C665" s="212" t="s">
        <v>1</v>
      </c>
      <c r="D665" s="212" t="s">
        <v>4256</v>
      </c>
      <c r="E665" s="17" t="s">
        <v>1</v>
      </c>
      <c r="F665" s="213">
        <v>52.072000000000003</v>
      </c>
      <c r="H665" s="32"/>
    </row>
    <row r="666" spans="2:8" s="1" customFormat="1" ht="16.899999999999999" customHeight="1" x14ac:dyDescent="0.2">
      <c r="B666" s="32"/>
      <c r="C666" s="212" t="s">
        <v>253</v>
      </c>
      <c r="D666" s="212" t="s">
        <v>387</v>
      </c>
      <c r="E666" s="17" t="s">
        <v>1</v>
      </c>
      <c r="F666" s="213">
        <v>66.981999999999999</v>
      </c>
      <c r="H666" s="32"/>
    </row>
    <row r="667" spans="2:8" s="1" customFormat="1" ht="16.899999999999999" customHeight="1" x14ac:dyDescent="0.2">
      <c r="B667" s="32"/>
      <c r="C667" s="214" t="s">
        <v>7082</v>
      </c>
      <c r="H667" s="32"/>
    </row>
    <row r="668" spans="2:8" s="1" customFormat="1" ht="22.5" x14ac:dyDescent="0.2">
      <c r="B668" s="32"/>
      <c r="C668" s="212" t="s">
        <v>405</v>
      </c>
      <c r="D668" s="212" t="s">
        <v>406</v>
      </c>
      <c r="E668" s="17" t="s">
        <v>390</v>
      </c>
      <c r="F668" s="213">
        <v>66.981999999999999</v>
      </c>
      <c r="H668" s="32"/>
    </row>
    <row r="669" spans="2:8" s="1" customFormat="1" ht="22.5" x14ac:dyDescent="0.2">
      <c r="B669" s="32"/>
      <c r="C669" s="212" t="s">
        <v>419</v>
      </c>
      <c r="D669" s="212" t="s">
        <v>420</v>
      </c>
      <c r="E669" s="17" t="s">
        <v>421</v>
      </c>
      <c r="F669" s="213">
        <v>120.568</v>
      </c>
      <c r="H669" s="32"/>
    </row>
    <row r="670" spans="2:8" s="1" customFormat="1" ht="16.899999999999999" customHeight="1" x14ac:dyDescent="0.2">
      <c r="B670" s="32"/>
      <c r="C670" s="212" t="s">
        <v>425</v>
      </c>
      <c r="D670" s="212" t="s">
        <v>426</v>
      </c>
      <c r="E670" s="17" t="s">
        <v>390</v>
      </c>
      <c r="F670" s="213">
        <v>66.981999999999999</v>
      </c>
      <c r="H670" s="32"/>
    </row>
    <row r="671" spans="2:8" s="1" customFormat="1" ht="16.899999999999999" customHeight="1" x14ac:dyDescent="0.2">
      <c r="B671" s="32"/>
      <c r="C671" s="208" t="s">
        <v>4261</v>
      </c>
      <c r="D671" s="209" t="s">
        <v>4262</v>
      </c>
      <c r="E671" s="210" t="s">
        <v>1</v>
      </c>
      <c r="F671" s="211">
        <v>39.378</v>
      </c>
      <c r="H671" s="32"/>
    </row>
    <row r="672" spans="2:8" s="1" customFormat="1" ht="16.899999999999999" customHeight="1" x14ac:dyDescent="0.2">
      <c r="B672" s="32"/>
      <c r="C672" s="212" t="s">
        <v>1</v>
      </c>
      <c r="D672" s="212" t="s">
        <v>4334</v>
      </c>
      <c r="E672" s="17" t="s">
        <v>1</v>
      </c>
      <c r="F672" s="213">
        <v>0</v>
      </c>
      <c r="H672" s="32"/>
    </row>
    <row r="673" spans="2:8" s="1" customFormat="1" ht="16.899999999999999" customHeight="1" x14ac:dyDescent="0.2">
      <c r="B673" s="32"/>
      <c r="C673" s="212" t="s">
        <v>1</v>
      </c>
      <c r="D673" s="212" t="s">
        <v>4335</v>
      </c>
      <c r="E673" s="17" t="s">
        <v>1</v>
      </c>
      <c r="F673" s="213">
        <v>0</v>
      </c>
      <c r="H673" s="32"/>
    </row>
    <row r="674" spans="2:8" s="1" customFormat="1" ht="16.899999999999999" customHeight="1" x14ac:dyDescent="0.2">
      <c r="B674" s="32"/>
      <c r="C674" s="212" t="s">
        <v>1</v>
      </c>
      <c r="D674" s="212" t="s">
        <v>4336</v>
      </c>
      <c r="E674" s="17" t="s">
        <v>1</v>
      </c>
      <c r="F674" s="213">
        <v>39.378</v>
      </c>
      <c r="H674" s="32"/>
    </row>
    <row r="675" spans="2:8" s="1" customFormat="1" ht="16.899999999999999" customHeight="1" x14ac:dyDescent="0.2">
      <c r="B675" s="32"/>
      <c r="C675" s="212" t="s">
        <v>4261</v>
      </c>
      <c r="D675" s="212" t="s">
        <v>387</v>
      </c>
      <c r="E675" s="17" t="s">
        <v>1</v>
      </c>
      <c r="F675" s="213">
        <v>39.378</v>
      </c>
      <c r="H675" s="32"/>
    </row>
    <row r="676" spans="2:8" s="1" customFormat="1" ht="16.899999999999999" customHeight="1" x14ac:dyDescent="0.2">
      <c r="B676" s="32"/>
      <c r="C676" s="214" t="s">
        <v>7082</v>
      </c>
      <c r="H676" s="32"/>
    </row>
    <row r="677" spans="2:8" s="1" customFormat="1" ht="16.899999999999999" customHeight="1" x14ac:dyDescent="0.2">
      <c r="B677" s="32"/>
      <c r="C677" s="212" t="s">
        <v>4331</v>
      </c>
      <c r="D677" s="212" t="s">
        <v>4332</v>
      </c>
      <c r="E677" s="17" t="s">
        <v>380</v>
      </c>
      <c r="F677" s="213">
        <v>39.378</v>
      </c>
      <c r="H677" s="32"/>
    </row>
    <row r="678" spans="2:8" s="1" customFormat="1" ht="16.899999999999999" customHeight="1" x14ac:dyDescent="0.2">
      <c r="B678" s="32"/>
      <c r="C678" s="212" t="s">
        <v>4270</v>
      </c>
      <c r="D678" s="212" t="s">
        <v>4271</v>
      </c>
      <c r="E678" s="17" t="s">
        <v>390</v>
      </c>
      <c r="F678" s="213">
        <v>78.867999999999995</v>
      </c>
      <c r="H678" s="32"/>
    </row>
    <row r="679" spans="2:8" s="1" customFormat="1" ht="16.899999999999999" customHeight="1" x14ac:dyDescent="0.2">
      <c r="B679" s="32"/>
      <c r="C679" s="212" t="s">
        <v>4315</v>
      </c>
      <c r="D679" s="212" t="s">
        <v>4316</v>
      </c>
      <c r="E679" s="17" t="s">
        <v>380</v>
      </c>
      <c r="F679" s="213">
        <v>39.378</v>
      </c>
      <c r="H679" s="32"/>
    </row>
    <row r="680" spans="2:8" s="1" customFormat="1" ht="16.899999999999999" customHeight="1" x14ac:dyDescent="0.2">
      <c r="B680" s="32"/>
      <c r="C680" s="208" t="s">
        <v>269</v>
      </c>
      <c r="D680" s="209" t="s">
        <v>4264</v>
      </c>
      <c r="E680" s="210" t="s">
        <v>1</v>
      </c>
      <c r="F680" s="211">
        <v>189.929</v>
      </c>
      <c r="H680" s="32"/>
    </row>
    <row r="681" spans="2:8" s="1" customFormat="1" ht="16.899999999999999" customHeight="1" x14ac:dyDescent="0.2">
      <c r="B681" s="32"/>
      <c r="C681" s="212" t="s">
        <v>1</v>
      </c>
      <c r="D681" s="212" t="s">
        <v>4273</v>
      </c>
      <c r="E681" s="17" t="s">
        <v>1</v>
      </c>
      <c r="F681" s="213">
        <v>0</v>
      </c>
      <c r="H681" s="32"/>
    </row>
    <row r="682" spans="2:8" s="1" customFormat="1" ht="16.899999999999999" customHeight="1" x14ac:dyDescent="0.2">
      <c r="B682" s="32"/>
      <c r="C682" s="212" t="s">
        <v>1</v>
      </c>
      <c r="D682" s="212" t="s">
        <v>4280</v>
      </c>
      <c r="E682" s="17" t="s">
        <v>1</v>
      </c>
      <c r="F682" s="213">
        <v>189.929</v>
      </c>
      <c r="H682" s="32"/>
    </row>
    <row r="683" spans="2:8" s="1" customFormat="1" ht="16.899999999999999" customHeight="1" x14ac:dyDescent="0.2">
      <c r="B683" s="32"/>
      <c r="C683" s="212" t="s">
        <v>269</v>
      </c>
      <c r="D683" s="212" t="s">
        <v>387</v>
      </c>
      <c r="E683" s="17" t="s">
        <v>1</v>
      </c>
      <c r="F683" s="213">
        <v>189.929</v>
      </c>
      <c r="H683" s="32"/>
    </row>
    <row r="684" spans="2:8" s="1" customFormat="1" ht="16.899999999999999" customHeight="1" x14ac:dyDescent="0.2">
      <c r="B684" s="32"/>
      <c r="C684" s="214" t="s">
        <v>7082</v>
      </c>
      <c r="H684" s="32"/>
    </row>
    <row r="685" spans="2:8" s="1" customFormat="1" ht="16.899999999999999" customHeight="1" x14ac:dyDescent="0.2">
      <c r="B685" s="32"/>
      <c r="C685" s="212" t="s">
        <v>378</v>
      </c>
      <c r="D685" s="212" t="s">
        <v>379</v>
      </c>
      <c r="E685" s="17" t="s">
        <v>380</v>
      </c>
      <c r="F685" s="213">
        <v>189.929</v>
      </c>
      <c r="H685" s="32"/>
    </row>
    <row r="686" spans="2:8" s="1" customFormat="1" ht="22.5" x14ac:dyDescent="0.2">
      <c r="B686" s="32"/>
      <c r="C686" s="212" t="s">
        <v>4284</v>
      </c>
      <c r="D686" s="212" t="s">
        <v>4285</v>
      </c>
      <c r="E686" s="17" t="s">
        <v>390</v>
      </c>
      <c r="F686" s="213">
        <v>61.061999999999998</v>
      </c>
      <c r="H686" s="32"/>
    </row>
    <row r="687" spans="2:8" s="1" customFormat="1" ht="22.5" x14ac:dyDescent="0.2">
      <c r="B687" s="32"/>
      <c r="C687" s="212" t="s">
        <v>405</v>
      </c>
      <c r="D687" s="212" t="s">
        <v>406</v>
      </c>
      <c r="E687" s="17" t="s">
        <v>390</v>
      </c>
      <c r="F687" s="213">
        <v>66.981999999999999</v>
      </c>
      <c r="H687" s="32"/>
    </row>
    <row r="688" spans="2:8" s="1" customFormat="1" ht="16.899999999999999" customHeight="1" x14ac:dyDescent="0.2">
      <c r="B688" s="32"/>
      <c r="C688" s="212" t="s">
        <v>4290</v>
      </c>
      <c r="D688" s="212" t="s">
        <v>4291</v>
      </c>
      <c r="E688" s="17" t="s">
        <v>390</v>
      </c>
      <c r="F688" s="213">
        <v>215.965</v>
      </c>
      <c r="H688" s="32"/>
    </row>
    <row r="689" spans="2:8" s="1" customFormat="1" ht="16.899999999999999" customHeight="1" x14ac:dyDescent="0.2">
      <c r="B689" s="32"/>
      <c r="C689" s="208" t="s">
        <v>4266</v>
      </c>
      <c r="D689" s="209" t="s">
        <v>4267</v>
      </c>
      <c r="E689" s="210" t="s">
        <v>1</v>
      </c>
      <c r="F689" s="211">
        <v>115.378</v>
      </c>
      <c r="H689" s="32"/>
    </row>
    <row r="690" spans="2:8" s="1" customFormat="1" ht="16.899999999999999" customHeight="1" x14ac:dyDescent="0.2">
      <c r="B690" s="32"/>
      <c r="C690" s="212" t="s">
        <v>1</v>
      </c>
      <c r="D690" s="212" t="s">
        <v>4273</v>
      </c>
      <c r="E690" s="17" t="s">
        <v>1</v>
      </c>
      <c r="F690" s="213">
        <v>0</v>
      </c>
      <c r="H690" s="32"/>
    </row>
    <row r="691" spans="2:8" s="1" customFormat="1" ht="16.899999999999999" customHeight="1" x14ac:dyDescent="0.2">
      <c r="B691" s="32"/>
      <c r="C691" s="212" t="s">
        <v>1</v>
      </c>
      <c r="D691" s="212" t="s">
        <v>4299</v>
      </c>
      <c r="E691" s="17" t="s">
        <v>1</v>
      </c>
      <c r="F691" s="213">
        <v>0</v>
      </c>
      <c r="H691" s="32"/>
    </row>
    <row r="692" spans="2:8" s="1" customFormat="1" ht="16.899999999999999" customHeight="1" x14ac:dyDescent="0.2">
      <c r="B692" s="32"/>
      <c r="C692" s="212" t="s">
        <v>1</v>
      </c>
      <c r="D692" s="212" t="s">
        <v>4300</v>
      </c>
      <c r="E692" s="17" t="s">
        <v>1</v>
      </c>
      <c r="F692" s="213">
        <v>31.062000000000001</v>
      </c>
      <c r="H692" s="32"/>
    </row>
    <row r="693" spans="2:8" s="1" customFormat="1" ht="16.899999999999999" customHeight="1" x14ac:dyDescent="0.2">
      <c r="B693" s="32"/>
      <c r="C693" s="212" t="s">
        <v>1</v>
      </c>
      <c r="D693" s="212" t="s">
        <v>4301</v>
      </c>
      <c r="E693" s="17" t="s">
        <v>1</v>
      </c>
      <c r="F693" s="213">
        <v>10.266</v>
      </c>
      <c r="H693" s="32"/>
    </row>
    <row r="694" spans="2:8" s="1" customFormat="1" ht="16.899999999999999" customHeight="1" x14ac:dyDescent="0.2">
      <c r="B694" s="32"/>
      <c r="C694" s="212" t="s">
        <v>1</v>
      </c>
      <c r="D694" s="212" t="s">
        <v>4302</v>
      </c>
      <c r="E694" s="17" t="s">
        <v>1</v>
      </c>
      <c r="F694" s="213">
        <v>24.05</v>
      </c>
      <c r="H694" s="32"/>
    </row>
    <row r="695" spans="2:8" s="1" customFormat="1" ht="16.899999999999999" customHeight="1" x14ac:dyDescent="0.2">
      <c r="B695" s="32"/>
      <c r="C695" s="212" t="s">
        <v>1</v>
      </c>
      <c r="D695" s="212" t="s">
        <v>4303</v>
      </c>
      <c r="E695" s="17" t="s">
        <v>1</v>
      </c>
      <c r="F695" s="213">
        <v>50</v>
      </c>
      <c r="H695" s="32"/>
    </row>
    <row r="696" spans="2:8" s="1" customFormat="1" ht="16.899999999999999" customHeight="1" x14ac:dyDescent="0.2">
      <c r="B696" s="32"/>
      <c r="C696" s="212" t="s">
        <v>4266</v>
      </c>
      <c r="D696" s="212" t="s">
        <v>387</v>
      </c>
      <c r="E696" s="17" t="s">
        <v>1</v>
      </c>
      <c r="F696" s="213">
        <v>115.378</v>
      </c>
      <c r="H696" s="32"/>
    </row>
    <row r="697" spans="2:8" s="1" customFormat="1" ht="16.899999999999999" customHeight="1" x14ac:dyDescent="0.2">
      <c r="B697" s="32"/>
      <c r="C697" s="214" t="s">
        <v>7082</v>
      </c>
      <c r="H697" s="32"/>
    </row>
    <row r="698" spans="2:8" s="1" customFormat="1" ht="16.899999999999999" customHeight="1" x14ac:dyDescent="0.2">
      <c r="B698" s="32"/>
      <c r="C698" s="212" t="s">
        <v>4296</v>
      </c>
      <c r="D698" s="212" t="s">
        <v>4297</v>
      </c>
      <c r="E698" s="17" t="s">
        <v>380</v>
      </c>
      <c r="F698" s="213">
        <v>115.378</v>
      </c>
      <c r="H698" s="32"/>
    </row>
    <row r="699" spans="2:8" s="1" customFormat="1" ht="22.5" x14ac:dyDescent="0.2">
      <c r="B699" s="32"/>
      <c r="C699" s="212" t="s">
        <v>4284</v>
      </c>
      <c r="D699" s="212" t="s">
        <v>4285</v>
      </c>
      <c r="E699" s="17" t="s">
        <v>390</v>
      </c>
      <c r="F699" s="213">
        <v>61.061999999999998</v>
      </c>
      <c r="H699" s="32"/>
    </row>
    <row r="700" spans="2:8" s="1" customFormat="1" ht="22.5" x14ac:dyDescent="0.2">
      <c r="B700" s="32"/>
      <c r="C700" s="212" t="s">
        <v>405</v>
      </c>
      <c r="D700" s="212" t="s">
        <v>406</v>
      </c>
      <c r="E700" s="17" t="s">
        <v>390</v>
      </c>
      <c r="F700" s="213">
        <v>66.981999999999999</v>
      </c>
      <c r="H700" s="32"/>
    </row>
    <row r="701" spans="2:8" s="1" customFormat="1" ht="16.899999999999999" customHeight="1" x14ac:dyDescent="0.2">
      <c r="B701" s="32"/>
      <c r="C701" s="212" t="s">
        <v>4304</v>
      </c>
      <c r="D701" s="212" t="s">
        <v>4305</v>
      </c>
      <c r="E701" s="17" t="s">
        <v>380</v>
      </c>
      <c r="F701" s="213">
        <v>115.378</v>
      </c>
      <c r="H701" s="32"/>
    </row>
    <row r="702" spans="2:8" s="1" customFormat="1" ht="16.899999999999999" customHeight="1" x14ac:dyDescent="0.2">
      <c r="B702" s="32"/>
      <c r="C702" s="208" t="s">
        <v>4275</v>
      </c>
      <c r="D702" s="209" t="s">
        <v>7106</v>
      </c>
      <c r="E702" s="210" t="s">
        <v>1</v>
      </c>
      <c r="F702" s="211">
        <v>78.867999999999995</v>
      </c>
      <c r="H702" s="32"/>
    </row>
    <row r="703" spans="2:8" s="1" customFormat="1" ht="16.899999999999999" customHeight="1" x14ac:dyDescent="0.2">
      <c r="B703" s="32"/>
      <c r="C703" s="212" t="s">
        <v>1</v>
      </c>
      <c r="D703" s="212" t="s">
        <v>4273</v>
      </c>
      <c r="E703" s="17" t="s">
        <v>1</v>
      </c>
      <c r="F703" s="213">
        <v>0</v>
      </c>
      <c r="H703" s="32"/>
    </row>
    <row r="704" spans="2:8" s="1" customFormat="1" ht="16.899999999999999" customHeight="1" x14ac:dyDescent="0.2">
      <c r="B704" s="32"/>
      <c r="C704" s="212" t="s">
        <v>1</v>
      </c>
      <c r="D704" s="212" t="s">
        <v>4274</v>
      </c>
      <c r="E704" s="17" t="s">
        <v>1</v>
      </c>
      <c r="F704" s="213">
        <v>78.867999999999995</v>
      </c>
      <c r="H704" s="32"/>
    </row>
    <row r="705" spans="2:8" s="1" customFormat="1" ht="16.899999999999999" customHeight="1" x14ac:dyDescent="0.2">
      <c r="B705" s="32"/>
      <c r="C705" s="212" t="s">
        <v>4275</v>
      </c>
      <c r="D705" s="212" t="s">
        <v>387</v>
      </c>
      <c r="E705" s="17" t="s">
        <v>1</v>
      </c>
      <c r="F705" s="213">
        <v>78.867999999999995</v>
      </c>
      <c r="H705" s="32"/>
    </row>
    <row r="706" spans="2:8" s="1" customFormat="1" ht="16.899999999999999" customHeight="1" x14ac:dyDescent="0.2">
      <c r="B706" s="32"/>
      <c r="C706" s="214" t="s">
        <v>7082</v>
      </c>
      <c r="H706" s="32"/>
    </row>
    <row r="707" spans="2:8" s="1" customFormat="1" ht="16.899999999999999" customHeight="1" x14ac:dyDescent="0.2">
      <c r="B707" s="32"/>
      <c r="C707" s="212" t="s">
        <v>4270</v>
      </c>
      <c r="D707" s="212" t="s">
        <v>4271</v>
      </c>
      <c r="E707" s="17" t="s">
        <v>390</v>
      </c>
      <c r="F707" s="213">
        <v>78.867999999999995</v>
      </c>
      <c r="H707" s="32"/>
    </row>
    <row r="708" spans="2:8" s="1" customFormat="1" ht="16.899999999999999" customHeight="1" x14ac:dyDescent="0.2">
      <c r="B708" s="32"/>
      <c r="C708" s="212" t="s">
        <v>4276</v>
      </c>
      <c r="D708" s="212" t="s">
        <v>4277</v>
      </c>
      <c r="E708" s="17" t="s">
        <v>421</v>
      </c>
      <c r="F708" s="213">
        <v>1.2529999999999999</v>
      </c>
      <c r="H708" s="32"/>
    </row>
    <row r="709" spans="2:8" s="1" customFormat="1" ht="26.45" customHeight="1" x14ac:dyDescent="0.2">
      <c r="B709" s="32"/>
      <c r="C709" s="207" t="s">
        <v>7107</v>
      </c>
      <c r="D709" s="207" t="s">
        <v>147</v>
      </c>
      <c r="H709" s="32"/>
    </row>
    <row r="710" spans="2:8" s="1" customFormat="1" ht="16.899999999999999" customHeight="1" x14ac:dyDescent="0.2">
      <c r="B710" s="32"/>
      <c r="C710" s="208" t="s">
        <v>197</v>
      </c>
      <c r="D710" s="209" t="s">
        <v>198</v>
      </c>
      <c r="E710" s="210" t="s">
        <v>1</v>
      </c>
      <c r="F710" s="211">
        <v>0</v>
      </c>
      <c r="H710" s="32"/>
    </row>
    <row r="711" spans="2:8" s="1" customFormat="1" ht="16.899999999999999" customHeight="1" x14ac:dyDescent="0.2">
      <c r="B711" s="32"/>
      <c r="C711" s="212" t="s">
        <v>197</v>
      </c>
      <c r="D711" s="212" t="s">
        <v>387</v>
      </c>
      <c r="E711" s="17" t="s">
        <v>1</v>
      </c>
      <c r="F711" s="213">
        <v>0</v>
      </c>
      <c r="H711" s="32"/>
    </row>
    <row r="712" spans="2:8" s="1" customFormat="1" ht="16.899999999999999" customHeight="1" x14ac:dyDescent="0.2">
      <c r="B712" s="32"/>
      <c r="C712" s="208" t="s">
        <v>200</v>
      </c>
      <c r="D712" s="209" t="s">
        <v>201</v>
      </c>
      <c r="E712" s="210" t="s">
        <v>1</v>
      </c>
      <c r="F712" s="211">
        <v>0</v>
      </c>
      <c r="H712" s="32"/>
    </row>
    <row r="713" spans="2:8" s="1" customFormat="1" ht="16.899999999999999" customHeight="1" x14ac:dyDescent="0.2">
      <c r="B713" s="32"/>
      <c r="C713" s="212" t="s">
        <v>200</v>
      </c>
      <c r="D713" s="212" t="s">
        <v>387</v>
      </c>
      <c r="E713" s="17" t="s">
        <v>1</v>
      </c>
      <c r="F713" s="213">
        <v>0</v>
      </c>
      <c r="H713" s="32"/>
    </row>
    <row r="714" spans="2:8" s="1" customFormat="1" ht="16.899999999999999" customHeight="1" x14ac:dyDescent="0.2">
      <c r="B714" s="32"/>
      <c r="C714" s="208" t="s">
        <v>7083</v>
      </c>
      <c r="D714" s="209" t="s">
        <v>7084</v>
      </c>
      <c r="E714" s="210" t="s">
        <v>1</v>
      </c>
      <c r="F714" s="211">
        <v>42.41</v>
      </c>
      <c r="H714" s="32"/>
    </row>
    <row r="715" spans="2:8" s="1" customFormat="1" ht="16.899999999999999" customHeight="1" x14ac:dyDescent="0.2">
      <c r="B715" s="32"/>
      <c r="C715" s="212" t="s">
        <v>1</v>
      </c>
      <c r="D715" s="212" t="s">
        <v>7085</v>
      </c>
      <c r="E715" s="17" t="s">
        <v>1</v>
      </c>
      <c r="F715" s="213">
        <v>42.41</v>
      </c>
      <c r="H715" s="32"/>
    </row>
    <row r="716" spans="2:8" s="1" customFormat="1" ht="16.899999999999999" customHeight="1" x14ac:dyDescent="0.2">
      <c r="B716" s="32"/>
      <c r="C716" s="208" t="s">
        <v>7086</v>
      </c>
      <c r="D716" s="209" t="s">
        <v>7087</v>
      </c>
      <c r="E716" s="210" t="s">
        <v>1</v>
      </c>
      <c r="F716" s="211">
        <v>65.239999999999995</v>
      </c>
      <c r="H716" s="32"/>
    </row>
    <row r="717" spans="2:8" s="1" customFormat="1" ht="16.899999999999999" customHeight="1" x14ac:dyDescent="0.2">
      <c r="B717" s="32"/>
      <c r="C717" s="212" t="s">
        <v>1</v>
      </c>
      <c r="D717" s="212" t="s">
        <v>7088</v>
      </c>
      <c r="E717" s="17" t="s">
        <v>1</v>
      </c>
      <c r="F717" s="213">
        <v>65.239999999999995</v>
      </c>
      <c r="H717" s="32"/>
    </row>
    <row r="718" spans="2:8" s="1" customFormat="1" ht="16.899999999999999" customHeight="1" x14ac:dyDescent="0.2">
      <c r="B718" s="32"/>
      <c r="C718" s="208" t="s">
        <v>204</v>
      </c>
      <c r="D718" s="209" t="s">
        <v>205</v>
      </c>
      <c r="E718" s="210" t="s">
        <v>1</v>
      </c>
      <c r="F718" s="211">
        <v>7.3710000000000004</v>
      </c>
      <c r="H718" s="32"/>
    </row>
    <row r="719" spans="2:8" s="1" customFormat="1" ht="16.899999999999999" customHeight="1" x14ac:dyDescent="0.2">
      <c r="B719" s="32"/>
      <c r="C719" s="214" t="s">
        <v>7082</v>
      </c>
      <c r="H719" s="32"/>
    </row>
    <row r="720" spans="2:8" s="1" customFormat="1" ht="16.899999999999999" customHeight="1" x14ac:dyDescent="0.2">
      <c r="B720" s="32"/>
      <c r="C720" s="212" t="s">
        <v>1336</v>
      </c>
      <c r="D720" s="212" t="s">
        <v>1337</v>
      </c>
      <c r="E720" s="17" t="s">
        <v>380</v>
      </c>
      <c r="F720" s="213">
        <v>166.71899999999999</v>
      </c>
      <c r="H720" s="32"/>
    </row>
    <row r="721" spans="2:8" s="1" customFormat="1" ht="16.899999999999999" customHeight="1" x14ac:dyDescent="0.2">
      <c r="B721" s="32"/>
      <c r="C721" s="208" t="s">
        <v>207</v>
      </c>
      <c r="D721" s="209" t="s">
        <v>208</v>
      </c>
      <c r="E721" s="210" t="s">
        <v>1</v>
      </c>
      <c r="F721" s="211">
        <v>370.77499999999998</v>
      </c>
      <c r="H721" s="32"/>
    </row>
    <row r="722" spans="2:8" s="1" customFormat="1" ht="16.899999999999999" customHeight="1" x14ac:dyDescent="0.2">
      <c r="B722" s="32"/>
      <c r="C722" s="212" t="s">
        <v>1</v>
      </c>
      <c r="D722" s="212" t="s">
        <v>956</v>
      </c>
      <c r="E722" s="17" t="s">
        <v>1</v>
      </c>
      <c r="F722" s="213">
        <v>0</v>
      </c>
      <c r="H722" s="32"/>
    </row>
    <row r="723" spans="2:8" s="1" customFormat="1" ht="16.899999999999999" customHeight="1" x14ac:dyDescent="0.2">
      <c r="B723" s="32"/>
      <c r="C723" s="212" t="s">
        <v>1</v>
      </c>
      <c r="D723" s="212" t="s">
        <v>4790</v>
      </c>
      <c r="E723" s="17" t="s">
        <v>1</v>
      </c>
      <c r="F723" s="213">
        <v>370.77499999999998</v>
      </c>
      <c r="H723" s="32"/>
    </row>
    <row r="724" spans="2:8" s="1" customFormat="1" ht="16.899999999999999" customHeight="1" x14ac:dyDescent="0.2">
      <c r="B724" s="32"/>
      <c r="C724" s="212" t="s">
        <v>207</v>
      </c>
      <c r="D724" s="212" t="s">
        <v>526</v>
      </c>
      <c r="E724" s="17" t="s">
        <v>1</v>
      </c>
      <c r="F724" s="213">
        <v>370.77499999999998</v>
      </c>
      <c r="H724" s="32"/>
    </row>
    <row r="725" spans="2:8" s="1" customFormat="1" ht="16.899999999999999" customHeight="1" x14ac:dyDescent="0.2">
      <c r="B725" s="32"/>
      <c r="C725" s="214" t="s">
        <v>7082</v>
      </c>
      <c r="H725" s="32"/>
    </row>
    <row r="726" spans="2:8" s="1" customFormat="1" ht="16.899999999999999" customHeight="1" x14ac:dyDescent="0.2">
      <c r="B726" s="32"/>
      <c r="C726" s="212" t="s">
        <v>953</v>
      </c>
      <c r="D726" s="212" t="s">
        <v>954</v>
      </c>
      <c r="E726" s="17" t="s">
        <v>641</v>
      </c>
      <c r="F726" s="213">
        <v>783.21900000000005</v>
      </c>
      <c r="H726" s="32"/>
    </row>
    <row r="727" spans="2:8" s="1" customFormat="1" ht="16.899999999999999" customHeight="1" x14ac:dyDescent="0.2">
      <c r="B727" s="32"/>
      <c r="C727" s="212" t="s">
        <v>971</v>
      </c>
      <c r="D727" s="212" t="s">
        <v>972</v>
      </c>
      <c r="E727" s="17" t="s">
        <v>641</v>
      </c>
      <c r="F727" s="213">
        <v>389.31400000000002</v>
      </c>
      <c r="H727" s="32"/>
    </row>
    <row r="728" spans="2:8" s="1" customFormat="1" ht="16.899999999999999" customHeight="1" x14ac:dyDescent="0.2">
      <c r="B728" s="32"/>
      <c r="C728" s="208" t="s">
        <v>210</v>
      </c>
      <c r="D728" s="209" t="s">
        <v>211</v>
      </c>
      <c r="E728" s="210" t="s">
        <v>1</v>
      </c>
      <c r="F728" s="211">
        <v>0</v>
      </c>
      <c r="H728" s="32"/>
    </row>
    <row r="729" spans="2:8" s="1" customFormat="1" ht="16.899999999999999" customHeight="1" x14ac:dyDescent="0.2">
      <c r="B729" s="32"/>
      <c r="C729" s="212" t="s">
        <v>210</v>
      </c>
      <c r="D729" s="212" t="s">
        <v>526</v>
      </c>
      <c r="E729" s="17" t="s">
        <v>1</v>
      </c>
      <c r="F729" s="213">
        <v>0</v>
      </c>
      <c r="H729" s="32"/>
    </row>
    <row r="730" spans="2:8" s="1" customFormat="1" ht="16.899999999999999" customHeight="1" x14ac:dyDescent="0.2">
      <c r="B730" s="32"/>
      <c r="C730" s="208" t="s">
        <v>213</v>
      </c>
      <c r="D730" s="209" t="s">
        <v>214</v>
      </c>
      <c r="E730" s="210" t="s">
        <v>1</v>
      </c>
      <c r="F730" s="211">
        <v>426.77499999999998</v>
      </c>
      <c r="H730" s="32"/>
    </row>
    <row r="731" spans="2:8" s="1" customFormat="1" ht="16.899999999999999" customHeight="1" x14ac:dyDescent="0.2">
      <c r="B731" s="32"/>
      <c r="C731" s="212" t="s">
        <v>1</v>
      </c>
      <c r="D731" s="212" t="s">
        <v>965</v>
      </c>
      <c r="E731" s="17" t="s">
        <v>1</v>
      </c>
      <c r="F731" s="213">
        <v>370.77499999999998</v>
      </c>
      <c r="H731" s="32"/>
    </row>
    <row r="732" spans="2:8" s="1" customFormat="1" ht="16.899999999999999" customHeight="1" x14ac:dyDescent="0.2">
      <c r="B732" s="32"/>
      <c r="C732" s="212" t="s">
        <v>1</v>
      </c>
      <c r="D732" s="212" t="s">
        <v>4791</v>
      </c>
      <c r="E732" s="17" t="s">
        <v>1</v>
      </c>
      <c r="F732" s="213">
        <v>56</v>
      </c>
      <c r="H732" s="32"/>
    </row>
    <row r="733" spans="2:8" s="1" customFormat="1" ht="16.899999999999999" customHeight="1" x14ac:dyDescent="0.2">
      <c r="B733" s="32"/>
      <c r="C733" s="212" t="s">
        <v>213</v>
      </c>
      <c r="D733" s="212" t="s">
        <v>526</v>
      </c>
      <c r="E733" s="17" t="s">
        <v>1</v>
      </c>
      <c r="F733" s="213">
        <v>426.77499999999998</v>
      </c>
      <c r="H733" s="32"/>
    </row>
    <row r="734" spans="2:8" s="1" customFormat="1" ht="16.899999999999999" customHeight="1" x14ac:dyDescent="0.2">
      <c r="B734" s="32"/>
      <c r="C734" s="214" t="s">
        <v>7082</v>
      </c>
      <c r="H734" s="32"/>
    </row>
    <row r="735" spans="2:8" s="1" customFormat="1" ht="16.899999999999999" customHeight="1" x14ac:dyDescent="0.2">
      <c r="B735" s="32"/>
      <c r="C735" s="212" t="s">
        <v>953</v>
      </c>
      <c r="D735" s="212" t="s">
        <v>954</v>
      </c>
      <c r="E735" s="17" t="s">
        <v>641</v>
      </c>
      <c r="F735" s="213">
        <v>783.21900000000005</v>
      </c>
      <c r="H735" s="32"/>
    </row>
    <row r="736" spans="2:8" s="1" customFormat="1" ht="16.899999999999999" customHeight="1" x14ac:dyDescent="0.2">
      <c r="B736" s="32"/>
      <c r="C736" s="212" t="s">
        <v>993</v>
      </c>
      <c r="D736" s="212" t="s">
        <v>994</v>
      </c>
      <c r="E736" s="17" t="s">
        <v>380</v>
      </c>
      <c r="F736" s="213">
        <v>742.92899999999997</v>
      </c>
      <c r="H736" s="32"/>
    </row>
    <row r="737" spans="2:8" s="1" customFormat="1" ht="16.899999999999999" customHeight="1" x14ac:dyDescent="0.2">
      <c r="B737" s="32"/>
      <c r="C737" s="212" t="s">
        <v>977</v>
      </c>
      <c r="D737" s="212" t="s">
        <v>978</v>
      </c>
      <c r="E737" s="17" t="s">
        <v>641</v>
      </c>
      <c r="F737" s="213">
        <v>448.11399999999998</v>
      </c>
      <c r="H737" s="32"/>
    </row>
    <row r="738" spans="2:8" s="1" customFormat="1" ht="16.899999999999999" customHeight="1" x14ac:dyDescent="0.2">
      <c r="B738" s="32"/>
      <c r="C738" s="208" t="s">
        <v>4370</v>
      </c>
      <c r="D738" s="209" t="s">
        <v>4371</v>
      </c>
      <c r="E738" s="210" t="s">
        <v>1</v>
      </c>
      <c r="F738" s="211">
        <v>6.7649999999999997</v>
      </c>
      <c r="H738" s="32"/>
    </row>
    <row r="739" spans="2:8" s="1" customFormat="1" ht="16.899999999999999" customHeight="1" x14ac:dyDescent="0.2">
      <c r="B739" s="32"/>
      <c r="C739" s="212" t="s">
        <v>1</v>
      </c>
      <c r="D739" s="212" t="s">
        <v>4695</v>
      </c>
      <c r="E739" s="17" t="s">
        <v>1</v>
      </c>
      <c r="F739" s="213">
        <v>6.7649999999999997</v>
      </c>
      <c r="H739" s="32"/>
    </row>
    <row r="740" spans="2:8" s="1" customFormat="1" ht="16.899999999999999" customHeight="1" x14ac:dyDescent="0.2">
      <c r="B740" s="32"/>
      <c r="C740" s="212" t="s">
        <v>4370</v>
      </c>
      <c r="D740" s="212" t="s">
        <v>387</v>
      </c>
      <c r="E740" s="17" t="s">
        <v>1</v>
      </c>
      <c r="F740" s="213">
        <v>6.7649999999999997</v>
      </c>
      <c r="H740" s="32"/>
    </row>
    <row r="741" spans="2:8" s="1" customFormat="1" ht="16.899999999999999" customHeight="1" x14ac:dyDescent="0.2">
      <c r="B741" s="32"/>
      <c r="C741" s="214" t="s">
        <v>7082</v>
      </c>
      <c r="H741" s="32"/>
    </row>
    <row r="742" spans="2:8" s="1" customFormat="1" ht="22.5" x14ac:dyDescent="0.2">
      <c r="B742" s="32"/>
      <c r="C742" s="212" t="s">
        <v>4692</v>
      </c>
      <c r="D742" s="212" t="s">
        <v>4693</v>
      </c>
      <c r="E742" s="17" t="s">
        <v>380</v>
      </c>
      <c r="F742" s="213">
        <v>6.7649999999999997</v>
      </c>
      <c r="H742" s="32"/>
    </row>
    <row r="743" spans="2:8" s="1" customFormat="1" ht="16.899999999999999" customHeight="1" x14ac:dyDescent="0.2">
      <c r="B743" s="32"/>
      <c r="C743" s="212" t="s">
        <v>4701</v>
      </c>
      <c r="D743" s="212" t="s">
        <v>4702</v>
      </c>
      <c r="E743" s="17" t="s">
        <v>380</v>
      </c>
      <c r="F743" s="213">
        <v>6.7649999999999997</v>
      </c>
      <c r="H743" s="32"/>
    </row>
    <row r="744" spans="2:8" s="1" customFormat="1" ht="16.899999999999999" customHeight="1" x14ac:dyDescent="0.2">
      <c r="B744" s="32"/>
      <c r="C744" s="208" t="s">
        <v>217</v>
      </c>
      <c r="D744" s="209" t="s">
        <v>218</v>
      </c>
      <c r="E744" s="210" t="s">
        <v>1</v>
      </c>
      <c r="F744" s="211">
        <v>733.58699999999999</v>
      </c>
      <c r="H744" s="32"/>
    </row>
    <row r="745" spans="2:8" s="1" customFormat="1" ht="16.899999999999999" customHeight="1" x14ac:dyDescent="0.2">
      <c r="B745" s="32"/>
      <c r="C745" s="212" t="s">
        <v>1</v>
      </c>
      <c r="D745" s="212" t="s">
        <v>4704</v>
      </c>
      <c r="E745" s="17" t="s">
        <v>1</v>
      </c>
      <c r="F745" s="213">
        <v>0</v>
      </c>
      <c r="H745" s="32"/>
    </row>
    <row r="746" spans="2:8" s="1" customFormat="1" ht="16.899999999999999" customHeight="1" x14ac:dyDescent="0.2">
      <c r="B746" s="32"/>
      <c r="C746" s="212" t="s">
        <v>1</v>
      </c>
      <c r="D746" s="212" t="s">
        <v>4705</v>
      </c>
      <c r="E746" s="17" t="s">
        <v>1</v>
      </c>
      <c r="F746" s="213">
        <v>0</v>
      </c>
      <c r="H746" s="32"/>
    </row>
    <row r="747" spans="2:8" s="1" customFormat="1" ht="16.899999999999999" customHeight="1" x14ac:dyDescent="0.2">
      <c r="B747" s="32"/>
      <c r="C747" s="212" t="s">
        <v>1</v>
      </c>
      <c r="D747" s="212" t="s">
        <v>4706</v>
      </c>
      <c r="E747" s="17" t="s">
        <v>1</v>
      </c>
      <c r="F747" s="213">
        <v>18.190999999999999</v>
      </c>
      <c r="H747" s="32"/>
    </row>
    <row r="748" spans="2:8" s="1" customFormat="1" ht="16.899999999999999" customHeight="1" x14ac:dyDescent="0.2">
      <c r="B748" s="32"/>
      <c r="C748" s="212" t="s">
        <v>1</v>
      </c>
      <c r="D748" s="212" t="s">
        <v>4707</v>
      </c>
      <c r="E748" s="17" t="s">
        <v>1</v>
      </c>
      <c r="F748" s="213">
        <v>0</v>
      </c>
      <c r="H748" s="32"/>
    </row>
    <row r="749" spans="2:8" s="1" customFormat="1" ht="16.899999999999999" customHeight="1" x14ac:dyDescent="0.2">
      <c r="B749" s="32"/>
      <c r="C749" s="212" t="s">
        <v>1</v>
      </c>
      <c r="D749" s="212" t="s">
        <v>4708</v>
      </c>
      <c r="E749" s="17" t="s">
        <v>1</v>
      </c>
      <c r="F749" s="213">
        <v>10.721</v>
      </c>
      <c r="H749" s="32"/>
    </row>
    <row r="750" spans="2:8" s="1" customFormat="1" ht="16.899999999999999" customHeight="1" x14ac:dyDescent="0.2">
      <c r="B750" s="32"/>
      <c r="C750" s="212" t="s">
        <v>1</v>
      </c>
      <c r="D750" s="212" t="s">
        <v>4709</v>
      </c>
      <c r="E750" s="17" t="s">
        <v>1</v>
      </c>
      <c r="F750" s="213">
        <v>35.189</v>
      </c>
      <c r="H750" s="32"/>
    </row>
    <row r="751" spans="2:8" s="1" customFormat="1" ht="16.899999999999999" customHeight="1" x14ac:dyDescent="0.2">
      <c r="B751" s="32"/>
      <c r="C751" s="212" t="s">
        <v>1</v>
      </c>
      <c r="D751" s="212" t="s">
        <v>4710</v>
      </c>
      <c r="E751" s="17" t="s">
        <v>1</v>
      </c>
      <c r="F751" s="213">
        <v>58.213999999999999</v>
      </c>
      <c r="H751" s="32"/>
    </row>
    <row r="752" spans="2:8" s="1" customFormat="1" ht="16.899999999999999" customHeight="1" x14ac:dyDescent="0.2">
      <c r="B752" s="32"/>
      <c r="C752" s="212" t="s">
        <v>1</v>
      </c>
      <c r="D752" s="212" t="s">
        <v>4709</v>
      </c>
      <c r="E752" s="17" t="s">
        <v>1</v>
      </c>
      <c r="F752" s="213">
        <v>35.189</v>
      </c>
      <c r="H752" s="32"/>
    </row>
    <row r="753" spans="2:8" s="1" customFormat="1" ht="16.899999999999999" customHeight="1" x14ac:dyDescent="0.2">
      <c r="B753" s="32"/>
      <c r="C753" s="212" t="s">
        <v>1</v>
      </c>
      <c r="D753" s="212" t="s">
        <v>4711</v>
      </c>
      <c r="E753" s="17" t="s">
        <v>1</v>
      </c>
      <c r="F753" s="213">
        <v>8.1880000000000006</v>
      </c>
      <c r="H753" s="32"/>
    </row>
    <row r="754" spans="2:8" s="1" customFormat="1" ht="16.899999999999999" customHeight="1" x14ac:dyDescent="0.2">
      <c r="B754" s="32"/>
      <c r="C754" s="212" t="s">
        <v>1</v>
      </c>
      <c r="D754" s="212" t="s">
        <v>4712</v>
      </c>
      <c r="E754" s="17" t="s">
        <v>1</v>
      </c>
      <c r="F754" s="213">
        <v>-13.584</v>
      </c>
      <c r="H754" s="32"/>
    </row>
    <row r="755" spans="2:8" s="1" customFormat="1" ht="16.899999999999999" customHeight="1" x14ac:dyDescent="0.2">
      <c r="B755" s="32"/>
      <c r="C755" s="212" t="s">
        <v>1</v>
      </c>
      <c r="D755" s="212" t="s">
        <v>4713</v>
      </c>
      <c r="E755" s="17" t="s">
        <v>1</v>
      </c>
      <c r="F755" s="213">
        <v>8</v>
      </c>
      <c r="H755" s="32"/>
    </row>
    <row r="756" spans="2:8" s="1" customFormat="1" ht="16.899999999999999" customHeight="1" x14ac:dyDescent="0.2">
      <c r="B756" s="32"/>
      <c r="C756" s="212" t="s">
        <v>1</v>
      </c>
      <c r="D756" s="212" t="s">
        <v>4714</v>
      </c>
      <c r="E756" s="17" t="s">
        <v>1</v>
      </c>
      <c r="F756" s="213">
        <v>0</v>
      </c>
      <c r="H756" s="32"/>
    </row>
    <row r="757" spans="2:8" s="1" customFormat="1" ht="16.899999999999999" customHeight="1" x14ac:dyDescent="0.2">
      <c r="B757" s="32"/>
      <c r="C757" s="212" t="s">
        <v>1</v>
      </c>
      <c r="D757" s="212" t="s">
        <v>4715</v>
      </c>
      <c r="E757" s="17" t="s">
        <v>1</v>
      </c>
      <c r="F757" s="213">
        <v>66.974999999999994</v>
      </c>
      <c r="H757" s="32"/>
    </row>
    <row r="758" spans="2:8" s="1" customFormat="1" ht="16.899999999999999" customHeight="1" x14ac:dyDescent="0.2">
      <c r="B758" s="32"/>
      <c r="C758" s="212" t="s">
        <v>1</v>
      </c>
      <c r="D758" s="212" t="s">
        <v>4716</v>
      </c>
      <c r="E758" s="17" t="s">
        <v>1</v>
      </c>
      <c r="F758" s="213">
        <v>95.126000000000005</v>
      </c>
      <c r="H758" s="32"/>
    </row>
    <row r="759" spans="2:8" s="1" customFormat="1" ht="16.899999999999999" customHeight="1" x14ac:dyDescent="0.2">
      <c r="B759" s="32"/>
      <c r="C759" s="212" t="s">
        <v>1</v>
      </c>
      <c r="D759" s="212" t="s">
        <v>4717</v>
      </c>
      <c r="E759" s="17" t="s">
        <v>1</v>
      </c>
      <c r="F759" s="213">
        <v>0</v>
      </c>
      <c r="H759" s="32"/>
    </row>
    <row r="760" spans="2:8" s="1" customFormat="1" ht="16.899999999999999" customHeight="1" x14ac:dyDescent="0.2">
      <c r="B760" s="32"/>
      <c r="C760" s="212" t="s">
        <v>1</v>
      </c>
      <c r="D760" s="212" t="s">
        <v>4718</v>
      </c>
      <c r="E760" s="17" t="s">
        <v>1</v>
      </c>
      <c r="F760" s="213">
        <v>7.14</v>
      </c>
      <c r="H760" s="32"/>
    </row>
    <row r="761" spans="2:8" s="1" customFormat="1" ht="16.899999999999999" customHeight="1" x14ac:dyDescent="0.2">
      <c r="B761" s="32"/>
      <c r="C761" s="212" t="s">
        <v>1</v>
      </c>
      <c r="D761" s="212" t="s">
        <v>4719</v>
      </c>
      <c r="E761" s="17" t="s">
        <v>1</v>
      </c>
      <c r="F761" s="213">
        <v>44.646999999999998</v>
      </c>
      <c r="H761" s="32"/>
    </row>
    <row r="762" spans="2:8" s="1" customFormat="1" ht="16.899999999999999" customHeight="1" x14ac:dyDescent="0.2">
      <c r="B762" s="32"/>
      <c r="C762" s="212" t="s">
        <v>1</v>
      </c>
      <c r="D762" s="212" t="s">
        <v>4720</v>
      </c>
      <c r="E762" s="17" t="s">
        <v>1</v>
      </c>
      <c r="F762" s="213">
        <v>18.396999999999998</v>
      </c>
      <c r="H762" s="32"/>
    </row>
    <row r="763" spans="2:8" s="1" customFormat="1" ht="16.899999999999999" customHeight="1" x14ac:dyDescent="0.2">
      <c r="B763" s="32"/>
      <c r="C763" s="212" t="s">
        <v>1</v>
      </c>
      <c r="D763" s="212" t="s">
        <v>4721</v>
      </c>
      <c r="E763" s="17" t="s">
        <v>1</v>
      </c>
      <c r="F763" s="213">
        <v>33.759</v>
      </c>
      <c r="H763" s="32"/>
    </row>
    <row r="764" spans="2:8" s="1" customFormat="1" ht="16.899999999999999" customHeight="1" x14ac:dyDescent="0.2">
      <c r="B764" s="32"/>
      <c r="C764" s="212" t="s">
        <v>1</v>
      </c>
      <c r="D764" s="212" t="s">
        <v>4722</v>
      </c>
      <c r="E764" s="17" t="s">
        <v>1</v>
      </c>
      <c r="F764" s="213">
        <v>41.006999999999998</v>
      </c>
      <c r="H764" s="32"/>
    </row>
    <row r="765" spans="2:8" s="1" customFormat="1" ht="16.899999999999999" customHeight="1" x14ac:dyDescent="0.2">
      <c r="B765" s="32"/>
      <c r="C765" s="212" t="s">
        <v>1</v>
      </c>
      <c r="D765" s="212" t="s">
        <v>4723</v>
      </c>
      <c r="E765" s="17" t="s">
        <v>1</v>
      </c>
      <c r="F765" s="213">
        <v>26.940999999999999</v>
      </c>
      <c r="H765" s="32"/>
    </row>
    <row r="766" spans="2:8" s="1" customFormat="1" ht="16.899999999999999" customHeight="1" x14ac:dyDescent="0.2">
      <c r="B766" s="32"/>
      <c r="C766" s="212" t="s">
        <v>1</v>
      </c>
      <c r="D766" s="212" t="s">
        <v>4724</v>
      </c>
      <c r="E766" s="17" t="s">
        <v>1</v>
      </c>
      <c r="F766" s="213">
        <v>0</v>
      </c>
      <c r="H766" s="32"/>
    </row>
    <row r="767" spans="2:8" s="1" customFormat="1" ht="16.899999999999999" customHeight="1" x14ac:dyDescent="0.2">
      <c r="B767" s="32"/>
      <c r="C767" s="212" t="s">
        <v>1</v>
      </c>
      <c r="D767" s="212" t="s">
        <v>4725</v>
      </c>
      <c r="E767" s="17" t="s">
        <v>1</v>
      </c>
      <c r="F767" s="213">
        <v>110.65300000000001</v>
      </c>
      <c r="H767" s="32"/>
    </row>
    <row r="768" spans="2:8" s="1" customFormat="1" ht="16.899999999999999" customHeight="1" x14ac:dyDescent="0.2">
      <c r="B768" s="32"/>
      <c r="C768" s="212" t="s">
        <v>1</v>
      </c>
      <c r="D768" s="212" t="s">
        <v>4726</v>
      </c>
      <c r="E768" s="17" t="s">
        <v>1</v>
      </c>
      <c r="F768" s="213">
        <v>16.837</v>
      </c>
      <c r="H768" s="32"/>
    </row>
    <row r="769" spans="2:8" s="1" customFormat="1" ht="16.899999999999999" customHeight="1" x14ac:dyDescent="0.2">
      <c r="B769" s="32"/>
      <c r="C769" s="212" t="s">
        <v>1</v>
      </c>
      <c r="D769" s="212" t="s">
        <v>4727</v>
      </c>
      <c r="E769" s="17" t="s">
        <v>1</v>
      </c>
      <c r="F769" s="213">
        <v>111.997</v>
      </c>
      <c r="H769" s="32"/>
    </row>
    <row r="770" spans="2:8" s="1" customFormat="1" ht="16.899999999999999" customHeight="1" x14ac:dyDescent="0.2">
      <c r="B770" s="32"/>
      <c r="C770" s="212" t="s">
        <v>217</v>
      </c>
      <c r="D770" s="212" t="s">
        <v>387</v>
      </c>
      <c r="E770" s="17" t="s">
        <v>1</v>
      </c>
      <c r="F770" s="213">
        <v>733.58699999999999</v>
      </c>
      <c r="H770" s="32"/>
    </row>
    <row r="771" spans="2:8" s="1" customFormat="1" ht="16.899999999999999" customHeight="1" x14ac:dyDescent="0.2">
      <c r="B771" s="32"/>
      <c r="C771" s="214" t="s">
        <v>7082</v>
      </c>
      <c r="H771" s="32"/>
    </row>
    <row r="772" spans="2:8" s="1" customFormat="1" ht="22.5" x14ac:dyDescent="0.2">
      <c r="B772" s="32"/>
      <c r="C772" s="212" t="s">
        <v>926</v>
      </c>
      <c r="D772" s="212" t="s">
        <v>4048</v>
      </c>
      <c r="E772" s="17" t="s">
        <v>380</v>
      </c>
      <c r="F772" s="213">
        <v>688.83799999999997</v>
      </c>
      <c r="H772" s="32"/>
    </row>
    <row r="773" spans="2:8" s="1" customFormat="1" ht="16.899999999999999" customHeight="1" x14ac:dyDescent="0.2">
      <c r="B773" s="32"/>
      <c r="C773" s="212" t="s">
        <v>993</v>
      </c>
      <c r="D773" s="212" t="s">
        <v>994</v>
      </c>
      <c r="E773" s="17" t="s">
        <v>380</v>
      </c>
      <c r="F773" s="213">
        <v>742.92899999999997</v>
      </c>
      <c r="H773" s="32"/>
    </row>
    <row r="774" spans="2:8" s="1" customFormat="1" ht="16.899999999999999" customHeight="1" x14ac:dyDescent="0.2">
      <c r="B774" s="32"/>
      <c r="C774" s="208" t="s">
        <v>4374</v>
      </c>
      <c r="D774" s="209" t="s">
        <v>4375</v>
      </c>
      <c r="E774" s="210" t="s">
        <v>1</v>
      </c>
      <c r="F774" s="211">
        <v>370.77499999999998</v>
      </c>
      <c r="H774" s="32"/>
    </row>
    <row r="775" spans="2:8" s="1" customFormat="1" ht="16.899999999999999" customHeight="1" x14ac:dyDescent="0.2">
      <c r="B775" s="32"/>
      <c r="C775" s="212" t="s">
        <v>1</v>
      </c>
      <c r="D775" s="212" t="s">
        <v>4733</v>
      </c>
      <c r="E775" s="17" t="s">
        <v>1</v>
      </c>
      <c r="F775" s="213">
        <v>0</v>
      </c>
      <c r="H775" s="32"/>
    </row>
    <row r="776" spans="2:8" s="1" customFormat="1" ht="16.899999999999999" customHeight="1" x14ac:dyDescent="0.2">
      <c r="B776" s="32"/>
      <c r="C776" s="212" t="s">
        <v>1</v>
      </c>
      <c r="D776" s="212" t="s">
        <v>866</v>
      </c>
      <c r="E776" s="17" t="s">
        <v>1</v>
      </c>
      <c r="F776" s="213">
        <v>0</v>
      </c>
      <c r="H776" s="32"/>
    </row>
    <row r="777" spans="2:8" s="1" customFormat="1" ht="16.899999999999999" customHeight="1" x14ac:dyDescent="0.2">
      <c r="B777" s="32"/>
      <c r="C777" s="212" t="s">
        <v>1</v>
      </c>
      <c r="D777" s="212" t="s">
        <v>4734</v>
      </c>
      <c r="E777" s="17" t="s">
        <v>1</v>
      </c>
      <c r="F777" s="213">
        <v>110.56</v>
      </c>
      <c r="H777" s="32"/>
    </row>
    <row r="778" spans="2:8" s="1" customFormat="1" ht="16.899999999999999" customHeight="1" x14ac:dyDescent="0.2">
      <c r="B778" s="32"/>
      <c r="C778" s="212" t="s">
        <v>1</v>
      </c>
      <c r="D778" s="212" t="s">
        <v>4735</v>
      </c>
      <c r="E778" s="17" t="s">
        <v>1</v>
      </c>
      <c r="F778" s="213">
        <v>21.015000000000001</v>
      </c>
      <c r="H778" s="32"/>
    </row>
    <row r="779" spans="2:8" s="1" customFormat="1" ht="16.899999999999999" customHeight="1" x14ac:dyDescent="0.2">
      <c r="B779" s="32"/>
      <c r="C779" s="212" t="s">
        <v>1</v>
      </c>
      <c r="D779" s="212" t="s">
        <v>4736</v>
      </c>
      <c r="E779" s="17" t="s">
        <v>1</v>
      </c>
      <c r="F779" s="213">
        <v>8.24</v>
      </c>
      <c r="H779" s="32"/>
    </row>
    <row r="780" spans="2:8" s="1" customFormat="1" ht="16.899999999999999" customHeight="1" x14ac:dyDescent="0.2">
      <c r="B780" s="32"/>
      <c r="C780" s="212" t="s">
        <v>1</v>
      </c>
      <c r="D780" s="212" t="s">
        <v>4737</v>
      </c>
      <c r="E780" s="17" t="s">
        <v>1</v>
      </c>
      <c r="F780" s="213">
        <v>12</v>
      </c>
      <c r="H780" s="32"/>
    </row>
    <row r="781" spans="2:8" s="1" customFormat="1" ht="16.899999999999999" customHeight="1" x14ac:dyDescent="0.2">
      <c r="B781" s="32"/>
      <c r="C781" s="212" t="s">
        <v>1</v>
      </c>
      <c r="D781" s="212" t="s">
        <v>522</v>
      </c>
      <c r="E781" s="17" t="s">
        <v>1</v>
      </c>
      <c r="F781" s="213">
        <v>0</v>
      </c>
      <c r="H781" s="32"/>
    </row>
    <row r="782" spans="2:8" s="1" customFormat="1" ht="16.899999999999999" customHeight="1" x14ac:dyDescent="0.2">
      <c r="B782" s="32"/>
      <c r="C782" s="212" t="s">
        <v>1</v>
      </c>
      <c r="D782" s="212" t="s">
        <v>4738</v>
      </c>
      <c r="E782" s="17" t="s">
        <v>1</v>
      </c>
      <c r="F782" s="213">
        <v>108</v>
      </c>
      <c r="H782" s="32"/>
    </row>
    <row r="783" spans="2:8" s="1" customFormat="1" ht="16.899999999999999" customHeight="1" x14ac:dyDescent="0.2">
      <c r="B783" s="32"/>
      <c r="C783" s="212" t="s">
        <v>1</v>
      </c>
      <c r="D783" s="212" t="s">
        <v>4739</v>
      </c>
      <c r="E783" s="17" t="s">
        <v>1</v>
      </c>
      <c r="F783" s="213">
        <v>26.4</v>
      </c>
      <c r="H783" s="32"/>
    </row>
    <row r="784" spans="2:8" s="1" customFormat="1" ht="16.899999999999999" customHeight="1" x14ac:dyDescent="0.2">
      <c r="B784" s="32"/>
      <c r="C784" s="212" t="s">
        <v>1</v>
      </c>
      <c r="D784" s="212" t="s">
        <v>4740</v>
      </c>
      <c r="E784" s="17" t="s">
        <v>1</v>
      </c>
      <c r="F784" s="213">
        <v>10.56</v>
      </c>
      <c r="H784" s="32"/>
    </row>
    <row r="785" spans="2:8" s="1" customFormat="1" ht="16.899999999999999" customHeight="1" x14ac:dyDescent="0.2">
      <c r="B785" s="32"/>
      <c r="C785" s="212" t="s">
        <v>1</v>
      </c>
      <c r="D785" s="212" t="s">
        <v>4741</v>
      </c>
      <c r="E785" s="17" t="s">
        <v>1</v>
      </c>
      <c r="F785" s="213">
        <v>0</v>
      </c>
      <c r="H785" s="32"/>
    </row>
    <row r="786" spans="2:8" s="1" customFormat="1" ht="16.899999999999999" customHeight="1" x14ac:dyDescent="0.2">
      <c r="B786" s="32"/>
      <c r="C786" s="212" t="s">
        <v>1</v>
      </c>
      <c r="D786" s="212" t="s">
        <v>4742</v>
      </c>
      <c r="E786" s="17" t="s">
        <v>1</v>
      </c>
      <c r="F786" s="213">
        <v>74</v>
      </c>
      <c r="H786" s="32"/>
    </row>
    <row r="787" spans="2:8" s="1" customFormat="1" ht="16.899999999999999" customHeight="1" x14ac:dyDescent="0.2">
      <c r="B787" s="32"/>
      <c r="C787" s="212" t="s">
        <v>4374</v>
      </c>
      <c r="D787" s="212" t="s">
        <v>387</v>
      </c>
      <c r="E787" s="17" t="s">
        <v>1</v>
      </c>
      <c r="F787" s="213">
        <v>370.77499999999998</v>
      </c>
      <c r="H787" s="32"/>
    </row>
    <row r="788" spans="2:8" s="1" customFormat="1" ht="16.899999999999999" customHeight="1" x14ac:dyDescent="0.2">
      <c r="B788" s="32"/>
      <c r="C788" s="214" t="s">
        <v>7082</v>
      </c>
      <c r="H788" s="32"/>
    </row>
    <row r="789" spans="2:8" s="1" customFormat="1" ht="22.5" x14ac:dyDescent="0.2">
      <c r="B789" s="32"/>
      <c r="C789" s="212" t="s">
        <v>4730</v>
      </c>
      <c r="D789" s="212" t="s">
        <v>4731</v>
      </c>
      <c r="E789" s="17" t="s">
        <v>641</v>
      </c>
      <c r="F789" s="213">
        <v>348.15800000000002</v>
      </c>
      <c r="H789" s="32"/>
    </row>
    <row r="790" spans="2:8" s="1" customFormat="1" ht="16.899999999999999" customHeight="1" x14ac:dyDescent="0.2">
      <c r="B790" s="32"/>
      <c r="C790" s="212" t="s">
        <v>953</v>
      </c>
      <c r="D790" s="212" t="s">
        <v>954</v>
      </c>
      <c r="E790" s="17" t="s">
        <v>641</v>
      </c>
      <c r="F790" s="213">
        <v>783.21900000000005</v>
      </c>
      <c r="H790" s="32"/>
    </row>
    <row r="791" spans="2:8" s="1" customFormat="1" ht="16.899999999999999" customHeight="1" x14ac:dyDescent="0.2">
      <c r="B791" s="32"/>
      <c r="C791" s="208" t="s">
        <v>4376</v>
      </c>
      <c r="D791" s="209" t="s">
        <v>4377</v>
      </c>
      <c r="E791" s="210" t="s">
        <v>1</v>
      </c>
      <c r="F791" s="211">
        <v>8.2170000000000005</v>
      </c>
      <c r="H791" s="32"/>
    </row>
    <row r="792" spans="2:8" s="1" customFormat="1" ht="16.899999999999999" customHeight="1" x14ac:dyDescent="0.2">
      <c r="B792" s="32"/>
      <c r="C792" s="212" t="s">
        <v>1</v>
      </c>
      <c r="D792" s="212" t="s">
        <v>4775</v>
      </c>
      <c r="E792" s="17" t="s">
        <v>1</v>
      </c>
      <c r="F792" s="213">
        <v>8.2170000000000005</v>
      </c>
      <c r="H792" s="32"/>
    </row>
    <row r="793" spans="2:8" s="1" customFormat="1" ht="16.899999999999999" customHeight="1" x14ac:dyDescent="0.2">
      <c r="B793" s="32"/>
      <c r="C793" s="212" t="s">
        <v>4376</v>
      </c>
      <c r="D793" s="212" t="s">
        <v>387</v>
      </c>
      <c r="E793" s="17" t="s">
        <v>1</v>
      </c>
      <c r="F793" s="213">
        <v>8.2170000000000005</v>
      </c>
      <c r="H793" s="32"/>
    </row>
    <row r="794" spans="2:8" s="1" customFormat="1" ht="16.899999999999999" customHeight="1" x14ac:dyDescent="0.2">
      <c r="B794" s="32"/>
      <c r="C794" s="214" t="s">
        <v>7082</v>
      </c>
      <c r="H794" s="32"/>
    </row>
    <row r="795" spans="2:8" s="1" customFormat="1" ht="22.5" x14ac:dyDescent="0.2">
      <c r="B795" s="32"/>
      <c r="C795" s="212" t="s">
        <v>4771</v>
      </c>
      <c r="D795" s="212" t="s">
        <v>4772</v>
      </c>
      <c r="E795" s="17" t="s">
        <v>641</v>
      </c>
      <c r="F795" s="213">
        <v>8.2170000000000005</v>
      </c>
      <c r="H795" s="32"/>
    </row>
    <row r="796" spans="2:8" s="1" customFormat="1" ht="16.899999999999999" customHeight="1" x14ac:dyDescent="0.2">
      <c r="B796" s="32"/>
      <c r="C796" s="212" t="s">
        <v>993</v>
      </c>
      <c r="D796" s="212" t="s">
        <v>994</v>
      </c>
      <c r="E796" s="17" t="s">
        <v>380</v>
      </c>
      <c r="F796" s="213">
        <v>742.92899999999997</v>
      </c>
      <c r="H796" s="32"/>
    </row>
    <row r="797" spans="2:8" s="1" customFormat="1" ht="16.899999999999999" customHeight="1" x14ac:dyDescent="0.2">
      <c r="B797" s="32"/>
      <c r="C797" s="208" t="s">
        <v>221</v>
      </c>
      <c r="D797" s="209" t="s">
        <v>222</v>
      </c>
      <c r="E797" s="210" t="s">
        <v>1</v>
      </c>
      <c r="F797" s="211">
        <v>5.66</v>
      </c>
      <c r="H797" s="32"/>
    </row>
    <row r="798" spans="2:8" s="1" customFormat="1" ht="16.899999999999999" customHeight="1" x14ac:dyDescent="0.2">
      <c r="B798" s="32"/>
      <c r="C798" s="212" t="s">
        <v>1</v>
      </c>
      <c r="D798" s="212" t="s">
        <v>1316</v>
      </c>
      <c r="E798" s="17" t="s">
        <v>1</v>
      </c>
      <c r="F798" s="213">
        <v>0</v>
      </c>
      <c r="H798" s="32"/>
    </row>
    <row r="799" spans="2:8" s="1" customFormat="1" ht="16.899999999999999" customHeight="1" x14ac:dyDescent="0.2">
      <c r="B799" s="32"/>
      <c r="C799" s="212" t="s">
        <v>221</v>
      </c>
      <c r="D799" s="212" t="s">
        <v>5123</v>
      </c>
      <c r="E799" s="17" t="s">
        <v>1</v>
      </c>
      <c r="F799" s="213">
        <v>5.66</v>
      </c>
      <c r="H799" s="32"/>
    </row>
    <row r="800" spans="2:8" s="1" customFormat="1" ht="16.899999999999999" customHeight="1" x14ac:dyDescent="0.2">
      <c r="B800" s="32"/>
      <c r="C800" s="214" t="s">
        <v>7082</v>
      </c>
      <c r="H800" s="32"/>
    </row>
    <row r="801" spans="2:8" s="1" customFormat="1" ht="16.899999999999999" customHeight="1" x14ac:dyDescent="0.2">
      <c r="B801" s="32"/>
      <c r="C801" s="212" t="s">
        <v>1313</v>
      </c>
      <c r="D801" s="212" t="s">
        <v>1314</v>
      </c>
      <c r="E801" s="17" t="s">
        <v>380</v>
      </c>
      <c r="F801" s="213">
        <v>170.22800000000001</v>
      </c>
      <c r="H801" s="32"/>
    </row>
    <row r="802" spans="2:8" s="1" customFormat="1" ht="16.899999999999999" customHeight="1" x14ac:dyDescent="0.2">
      <c r="B802" s="32"/>
      <c r="C802" s="212" t="s">
        <v>1428</v>
      </c>
      <c r="D802" s="212" t="s">
        <v>1429</v>
      </c>
      <c r="E802" s="17" t="s">
        <v>390</v>
      </c>
      <c r="F802" s="213">
        <v>1.486</v>
      </c>
      <c r="H802" s="32"/>
    </row>
    <row r="803" spans="2:8" s="1" customFormat="1" ht="16.899999999999999" customHeight="1" x14ac:dyDescent="0.2">
      <c r="B803" s="32"/>
      <c r="C803" s="208" t="s">
        <v>225</v>
      </c>
      <c r="D803" s="209" t="s">
        <v>226</v>
      </c>
      <c r="E803" s="210" t="s">
        <v>1</v>
      </c>
      <c r="F803" s="211">
        <v>11.938000000000001</v>
      </c>
      <c r="H803" s="32"/>
    </row>
    <row r="804" spans="2:8" s="1" customFormat="1" ht="16.899999999999999" customHeight="1" x14ac:dyDescent="0.2">
      <c r="B804" s="32"/>
      <c r="C804" s="212" t="s">
        <v>1</v>
      </c>
      <c r="D804" s="212" t="s">
        <v>4489</v>
      </c>
      <c r="E804" s="17" t="s">
        <v>1</v>
      </c>
      <c r="F804" s="213">
        <v>0</v>
      </c>
      <c r="H804" s="32"/>
    </row>
    <row r="805" spans="2:8" s="1" customFormat="1" ht="16.899999999999999" customHeight="1" x14ac:dyDescent="0.2">
      <c r="B805" s="32"/>
      <c r="C805" s="212" t="s">
        <v>1</v>
      </c>
      <c r="D805" s="212" t="s">
        <v>4490</v>
      </c>
      <c r="E805" s="17" t="s">
        <v>1</v>
      </c>
      <c r="F805" s="213">
        <v>5.13</v>
      </c>
      <c r="H805" s="32"/>
    </row>
    <row r="806" spans="2:8" s="1" customFormat="1" ht="16.899999999999999" customHeight="1" x14ac:dyDescent="0.2">
      <c r="B806" s="32"/>
      <c r="C806" s="212" t="s">
        <v>1</v>
      </c>
      <c r="D806" s="212" t="s">
        <v>4491</v>
      </c>
      <c r="E806" s="17" t="s">
        <v>1</v>
      </c>
      <c r="F806" s="213">
        <v>2.8079999999999998</v>
      </c>
      <c r="H806" s="32"/>
    </row>
    <row r="807" spans="2:8" s="1" customFormat="1" ht="16.899999999999999" customHeight="1" x14ac:dyDescent="0.2">
      <c r="B807" s="32"/>
      <c r="C807" s="212" t="s">
        <v>1</v>
      </c>
      <c r="D807" s="212" t="s">
        <v>4492</v>
      </c>
      <c r="E807" s="17" t="s">
        <v>1</v>
      </c>
      <c r="F807" s="213">
        <v>0</v>
      </c>
      <c r="H807" s="32"/>
    </row>
    <row r="808" spans="2:8" s="1" customFormat="1" ht="16.899999999999999" customHeight="1" x14ac:dyDescent="0.2">
      <c r="B808" s="32"/>
      <c r="C808" s="212" t="s">
        <v>1</v>
      </c>
      <c r="D808" s="212" t="s">
        <v>4493</v>
      </c>
      <c r="E808" s="17" t="s">
        <v>1</v>
      </c>
      <c r="F808" s="213">
        <v>4</v>
      </c>
      <c r="H808" s="32"/>
    </row>
    <row r="809" spans="2:8" s="1" customFormat="1" ht="16.899999999999999" customHeight="1" x14ac:dyDescent="0.2">
      <c r="B809" s="32"/>
      <c r="C809" s="212" t="s">
        <v>225</v>
      </c>
      <c r="D809" s="212" t="s">
        <v>387</v>
      </c>
      <c r="E809" s="17" t="s">
        <v>1</v>
      </c>
      <c r="F809" s="213">
        <v>11.938000000000001</v>
      </c>
      <c r="H809" s="32"/>
    </row>
    <row r="810" spans="2:8" s="1" customFormat="1" ht="16.899999999999999" customHeight="1" x14ac:dyDescent="0.2">
      <c r="B810" s="32"/>
      <c r="C810" s="214" t="s">
        <v>7082</v>
      </c>
      <c r="H810" s="32"/>
    </row>
    <row r="811" spans="2:8" s="1" customFormat="1" ht="16.899999999999999" customHeight="1" x14ac:dyDescent="0.2">
      <c r="B811" s="32"/>
      <c r="C811" s="212" t="s">
        <v>4486</v>
      </c>
      <c r="D811" s="212" t="s">
        <v>4487</v>
      </c>
      <c r="E811" s="17" t="s">
        <v>390</v>
      </c>
      <c r="F811" s="213">
        <v>11.938000000000001</v>
      </c>
      <c r="H811" s="32"/>
    </row>
    <row r="812" spans="2:8" s="1" customFormat="1" ht="22.5" x14ac:dyDescent="0.2">
      <c r="B812" s="32"/>
      <c r="C812" s="212" t="s">
        <v>405</v>
      </c>
      <c r="D812" s="212" t="s">
        <v>4504</v>
      </c>
      <c r="E812" s="17" t="s">
        <v>390</v>
      </c>
      <c r="F812" s="213">
        <v>17.53</v>
      </c>
      <c r="H812" s="32"/>
    </row>
    <row r="813" spans="2:8" s="1" customFormat="1" ht="16.899999999999999" customHeight="1" x14ac:dyDescent="0.2">
      <c r="B813" s="32"/>
      <c r="C813" s="212" t="s">
        <v>429</v>
      </c>
      <c r="D813" s="212" t="s">
        <v>430</v>
      </c>
      <c r="E813" s="17" t="s">
        <v>390</v>
      </c>
      <c r="F813" s="213">
        <v>6.13</v>
      </c>
      <c r="H813" s="32"/>
    </row>
    <row r="814" spans="2:8" s="1" customFormat="1" ht="16.899999999999999" customHeight="1" x14ac:dyDescent="0.2">
      <c r="B814" s="32"/>
      <c r="C814" s="208" t="s">
        <v>228</v>
      </c>
      <c r="D814" s="209" t="s">
        <v>229</v>
      </c>
      <c r="E814" s="210" t="s">
        <v>1</v>
      </c>
      <c r="F814" s="211">
        <v>2681.0279999999998</v>
      </c>
      <c r="H814" s="32"/>
    </row>
    <row r="815" spans="2:8" s="1" customFormat="1" ht="16.899999999999999" customHeight="1" x14ac:dyDescent="0.2">
      <c r="B815" s="32"/>
      <c r="C815" s="212" t="s">
        <v>1</v>
      </c>
      <c r="D815" s="212" t="s">
        <v>4614</v>
      </c>
      <c r="E815" s="17" t="s">
        <v>1</v>
      </c>
      <c r="F815" s="213">
        <v>0</v>
      </c>
      <c r="H815" s="32"/>
    </row>
    <row r="816" spans="2:8" s="1" customFormat="1" ht="16.899999999999999" customHeight="1" x14ac:dyDescent="0.2">
      <c r="B816" s="32"/>
      <c r="C816" s="212" t="s">
        <v>1</v>
      </c>
      <c r="D816" s="212" t="s">
        <v>514</v>
      </c>
      <c r="E816" s="17" t="s">
        <v>1</v>
      </c>
      <c r="F816" s="213">
        <v>0</v>
      </c>
      <c r="H816" s="32"/>
    </row>
    <row r="817" spans="2:8" s="1" customFormat="1" ht="16.899999999999999" customHeight="1" x14ac:dyDescent="0.2">
      <c r="B817" s="32"/>
      <c r="C817" s="212" t="s">
        <v>1</v>
      </c>
      <c r="D817" s="212" t="s">
        <v>5808</v>
      </c>
      <c r="E817" s="17" t="s">
        <v>1</v>
      </c>
      <c r="F817" s="213">
        <v>420.7</v>
      </c>
      <c r="H817" s="32"/>
    </row>
    <row r="818" spans="2:8" s="1" customFormat="1" ht="16.899999999999999" customHeight="1" x14ac:dyDescent="0.2">
      <c r="B818" s="32"/>
      <c r="C818" s="212" t="s">
        <v>1</v>
      </c>
      <c r="D818" s="212" t="s">
        <v>5809</v>
      </c>
      <c r="E818" s="17" t="s">
        <v>1</v>
      </c>
      <c r="F818" s="213">
        <v>324.24</v>
      </c>
      <c r="H818" s="32"/>
    </row>
    <row r="819" spans="2:8" s="1" customFormat="1" ht="16.899999999999999" customHeight="1" x14ac:dyDescent="0.2">
      <c r="B819" s="32"/>
      <c r="C819" s="212" t="s">
        <v>1</v>
      </c>
      <c r="D819" s="212" t="s">
        <v>5810</v>
      </c>
      <c r="E819" s="17" t="s">
        <v>1</v>
      </c>
      <c r="F819" s="213">
        <v>-22.36</v>
      </c>
      <c r="H819" s="32"/>
    </row>
    <row r="820" spans="2:8" s="1" customFormat="1" ht="16.899999999999999" customHeight="1" x14ac:dyDescent="0.2">
      <c r="B820" s="32"/>
      <c r="C820" s="212" t="s">
        <v>1</v>
      </c>
      <c r="D820" s="212" t="s">
        <v>5811</v>
      </c>
      <c r="E820" s="17" t="s">
        <v>1</v>
      </c>
      <c r="F820" s="213">
        <v>35.51</v>
      </c>
      <c r="H820" s="32"/>
    </row>
    <row r="821" spans="2:8" s="1" customFormat="1" ht="16.899999999999999" customHeight="1" x14ac:dyDescent="0.2">
      <c r="B821" s="32"/>
      <c r="C821" s="212" t="s">
        <v>1</v>
      </c>
      <c r="D821" s="212" t="s">
        <v>522</v>
      </c>
      <c r="E821" s="17" t="s">
        <v>1</v>
      </c>
      <c r="F821" s="213">
        <v>0</v>
      </c>
      <c r="H821" s="32"/>
    </row>
    <row r="822" spans="2:8" s="1" customFormat="1" ht="22.5" x14ac:dyDescent="0.2">
      <c r="B822" s="32"/>
      <c r="C822" s="212" t="s">
        <v>1</v>
      </c>
      <c r="D822" s="212" t="s">
        <v>5812</v>
      </c>
      <c r="E822" s="17" t="s">
        <v>1</v>
      </c>
      <c r="F822" s="213">
        <v>508.34100000000001</v>
      </c>
      <c r="H822" s="32"/>
    </row>
    <row r="823" spans="2:8" s="1" customFormat="1" ht="16.899999999999999" customHeight="1" x14ac:dyDescent="0.2">
      <c r="B823" s="32"/>
      <c r="C823" s="212" t="s">
        <v>1</v>
      </c>
      <c r="D823" s="212" t="s">
        <v>5813</v>
      </c>
      <c r="E823" s="17" t="s">
        <v>1</v>
      </c>
      <c r="F823" s="213">
        <v>83.07</v>
      </c>
      <c r="H823" s="32"/>
    </row>
    <row r="824" spans="2:8" s="1" customFormat="1" ht="16.899999999999999" customHeight="1" x14ac:dyDescent="0.2">
      <c r="B824" s="32"/>
      <c r="C824" s="212" t="s">
        <v>1</v>
      </c>
      <c r="D824" s="212" t="s">
        <v>5814</v>
      </c>
      <c r="E824" s="17" t="s">
        <v>1</v>
      </c>
      <c r="F824" s="213">
        <v>19.367999999999999</v>
      </c>
      <c r="H824" s="32"/>
    </row>
    <row r="825" spans="2:8" s="1" customFormat="1" ht="16.899999999999999" customHeight="1" x14ac:dyDescent="0.2">
      <c r="B825" s="32"/>
      <c r="C825" s="212" t="s">
        <v>1</v>
      </c>
      <c r="D825" s="212" t="s">
        <v>5815</v>
      </c>
      <c r="E825" s="17" t="s">
        <v>1</v>
      </c>
      <c r="F825" s="213">
        <v>4.8600000000000003</v>
      </c>
      <c r="H825" s="32"/>
    </row>
    <row r="826" spans="2:8" s="1" customFormat="1" ht="16.899999999999999" customHeight="1" x14ac:dyDescent="0.2">
      <c r="B826" s="32"/>
      <c r="C826" s="212" t="s">
        <v>1</v>
      </c>
      <c r="D826" s="212" t="s">
        <v>5816</v>
      </c>
      <c r="E826" s="17" t="s">
        <v>1</v>
      </c>
      <c r="F826" s="213">
        <v>189.85400000000001</v>
      </c>
      <c r="H826" s="32"/>
    </row>
    <row r="827" spans="2:8" s="1" customFormat="1" ht="16.899999999999999" customHeight="1" x14ac:dyDescent="0.2">
      <c r="B827" s="32"/>
      <c r="C827" s="212" t="s">
        <v>1</v>
      </c>
      <c r="D827" s="212" t="s">
        <v>5817</v>
      </c>
      <c r="E827" s="17" t="s">
        <v>1</v>
      </c>
      <c r="F827" s="213">
        <v>-35.581000000000003</v>
      </c>
      <c r="H827" s="32"/>
    </row>
    <row r="828" spans="2:8" s="1" customFormat="1" ht="16.899999999999999" customHeight="1" x14ac:dyDescent="0.2">
      <c r="B828" s="32"/>
      <c r="C828" s="212" t="s">
        <v>1</v>
      </c>
      <c r="D828" s="212" t="s">
        <v>4741</v>
      </c>
      <c r="E828" s="17" t="s">
        <v>1</v>
      </c>
      <c r="F828" s="213">
        <v>0</v>
      </c>
      <c r="H828" s="32"/>
    </row>
    <row r="829" spans="2:8" s="1" customFormat="1" ht="22.5" x14ac:dyDescent="0.2">
      <c r="B829" s="32"/>
      <c r="C829" s="212" t="s">
        <v>1</v>
      </c>
      <c r="D829" s="212" t="s">
        <v>5818</v>
      </c>
      <c r="E829" s="17" t="s">
        <v>1</v>
      </c>
      <c r="F829" s="213">
        <v>605.56799999999998</v>
      </c>
      <c r="H829" s="32"/>
    </row>
    <row r="830" spans="2:8" s="1" customFormat="1" ht="16.899999999999999" customHeight="1" x14ac:dyDescent="0.2">
      <c r="B830" s="32"/>
      <c r="C830" s="212" t="s">
        <v>1</v>
      </c>
      <c r="D830" s="212" t="s">
        <v>5819</v>
      </c>
      <c r="E830" s="17" t="s">
        <v>1</v>
      </c>
      <c r="F830" s="213">
        <v>-193.202</v>
      </c>
      <c r="H830" s="32"/>
    </row>
    <row r="831" spans="2:8" s="1" customFormat="1" ht="16.899999999999999" customHeight="1" x14ac:dyDescent="0.2">
      <c r="B831" s="32"/>
      <c r="C831" s="212" t="s">
        <v>1</v>
      </c>
      <c r="D831" s="212" t="s">
        <v>2069</v>
      </c>
      <c r="E831" s="17" t="s">
        <v>1</v>
      </c>
      <c r="F831" s="213">
        <v>0</v>
      </c>
      <c r="H831" s="32"/>
    </row>
    <row r="832" spans="2:8" s="1" customFormat="1" ht="16.899999999999999" customHeight="1" x14ac:dyDescent="0.2">
      <c r="B832" s="32"/>
      <c r="C832" s="212" t="s">
        <v>1</v>
      </c>
      <c r="D832" s="212" t="s">
        <v>5820</v>
      </c>
      <c r="E832" s="17" t="s">
        <v>1</v>
      </c>
      <c r="F832" s="213">
        <v>314.44</v>
      </c>
      <c r="H832" s="32"/>
    </row>
    <row r="833" spans="2:8" s="1" customFormat="1" ht="16.899999999999999" customHeight="1" x14ac:dyDescent="0.2">
      <c r="B833" s="32"/>
      <c r="C833" s="212" t="s">
        <v>1</v>
      </c>
      <c r="D833" s="212" t="s">
        <v>5821</v>
      </c>
      <c r="E833" s="17" t="s">
        <v>1</v>
      </c>
      <c r="F833" s="213">
        <v>291.01</v>
      </c>
      <c r="H833" s="32"/>
    </row>
    <row r="834" spans="2:8" s="1" customFormat="1" ht="16.899999999999999" customHeight="1" x14ac:dyDescent="0.2">
      <c r="B834" s="32"/>
      <c r="C834" s="212" t="s">
        <v>1</v>
      </c>
      <c r="D834" s="212" t="s">
        <v>4930</v>
      </c>
      <c r="E834" s="17" t="s">
        <v>1</v>
      </c>
      <c r="F834" s="213">
        <v>196.89</v>
      </c>
      <c r="H834" s="32"/>
    </row>
    <row r="835" spans="2:8" s="1" customFormat="1" ht="16.899999999999999" customHeight="1" x14ac:dyDescent="0.2">
      <c r="B835" s="32"/>
      <c r="C835" s="212" t="s">
        <v>1</v>
      </c>
      <c r="D835" s="212" t="s">
        <v>5822</v>
      </c>
      <c r="E835" s="17" t="s">
        <v>1</v>
      </c>
      <c r="F835" s="213">
        <v>-61.68</v>
      </c>
      <c r="H835" s="32"/>
    </row>
    <row r="836" spans="2:8" s="1" customFormat="1" ht="16.899999999999999" customHeight="1" x14ac:dyDescent="0.2">
      <c r="B836" s="32"/>
      <c r="C836" s="212" t="s">
        <v>228</v>
      </c>
      <c r="D836" s="212" t="s">
        <v>387</v>
      </c>
      <c r="E836" s="17" t="s">
        <v>1</v>
      </c>
      <c r="F836" s="213">
        <v>2681.0279999999998</v>
      </c>
      <c r="H836" s="32"/>
    </row>
    <row r="837" spans="2:8" s="1" customFormat="1" ht="16.899999999999999" customHeight="1" x14ac:dyDescent="0.2">
      <c r="B837" s="32"/>
      <c r="C837" s="214" t="s">
        <v>7082</v>
      </c>
      <c r="H837" s="32"/>
    </row>
    <row r="838" spans="2:8" s="1" customFormat="1" ht="22.5" x14ac:dyDescent="0.2">
      <c r="B838" s="32"/>
      <c r="C838" s="212" t="s">
        <v>2066</v>
      </c>
      <c r="D838" s="212" t="s">
        <v>4113</v>
      </c>
      <c r="E838" s="17" t="s">
        <v>380</v>
      </c>
      <c r="F838" s="213">
        <v>2681.0279999999998</v>
      </c>
      <c r="H838" s="32"/>
    </row>
    <row r="839" spans="2:8" s="1" customFormat="1" ht="16.899999999999999" customHeight="1" x14ac:dyDescent="0.2">
      <c r="B839" s="32"/>
      <c r="C839" s="212" t="s">
        <v>2084</v>
      </c>
      <c r="D839" s="212" t="s">
        <v>2085</v>
      </c>
      <c r="E839" s="17" t="s">
        <v>380</v>
      </c>
      <c r="F839" s="213">
        <v>2681.0279999999998</v>
      </c>
      <c r="H839" s="32"/>
    </row>
    <row r="840" spans="2:8" s="1" customFormat="1" ht="16.899999999999999" customHeight="1" x14ac:dyDescent="0.2">
      <c r="B840" s="32"/>
      <c r="C840" s="208" t="s">
        <v>232</v>
      </c>
      <c r="D840" s="209" t="s">
        <v>233</v>
      </c>
      <c r="E840" s="210" t="s">
        <v>1</v>
      </c>
      <c r="F840" s="211">
        <v>0</v>
      </c>
      <c r="H840" s="32"/>
    </row>
    <row r="841" spans="2:8" s="1" customFormat="1" ht="16.899999999999999" customHeight="1" x14ac:dyDescent="0.2">
      <c r="B841" s="32"/>
      <c r="C841" s="208" t="s">
        <v>236</v>
      </c>
      <c r="D841" s="209" t="s">
        <v>237</v>
      </c>
      <c r="E841" s="210" t="s">
        <v>1</v>
      </c>
      <c r="F841" s="211">
        <v>0</v>
      </c>
      <c r="H841" s="32"/>
    </row>
    <row r="842" spans="2:8" s="1" customFormat="1" ht="16.899999999999999" customHeight="1" x14ac:dyDescent="0.2">
      <c r="B842" s="32"/>
      <c r="C842" s="208" t="s">
        <v>239</v>
      </c>
      <c r="D842" s="209" t="s">
        <v>240</v>
      </c>
      <c r="E842" s="210" t="s">
        <v>1</v>
      </c>
      <c r="F842" s="211">
        <v>139.739</v>
      </c>
      <c r="H842" s="32"/>
    </row>
    <row r="843" spans="2:8" s="1" customFormat="1" ht="16.899999999999999" customHeight="1" x14ac:dyDescent="0.2">
      <c r="B843" s="32"/>
      <c r="C843" s="212" t="s">
        <v>1</v>
      </c>
      <c r="D843" s="212" t="s">
        <v>1971</v>
      </c>
      <c r="E843" s="17" t="s">
        <v>1</v>
      </c>
      <c r="F843" s="213">
        <v>0</v>
      </c>
      <c r="H843" s="32"/>
    </row>
    <row r="844" spans="2:8" s="1" customFormat="1" ht="16.899999999999999" customHeight="1" x14ac:dyDescent="0.2">
      <c r="B844" s="32"/>
      <c r="C844" s="212" t="s">
        <v>1</v>
      </c>
      <c r="D844" s="212" t="s">
        <v>4614</v>
      </c>
      <c r="E844" s="17" t="s">
        <v>1</v>
      </c>
      <c r="F844" s="213">
        <v>0</v>
      </c>
      <c r="H844" s="32"/>
    </row>
    <row r="845" spans="2:8" s="1" customFormat="1" ht="16.899999999999999" customHeight="1" x14ac:dyDescent="0.2">
      <c r="B845" s="32"/>
      <c r="C845" s="212" t="s">
        <v>1</v>
      </c>
      <c r="D845" s="212" t="s">
        <v>5748</v>
      </c>
      <c r="E845" s="17" t="s">
        <v>1</v>
      </c>
      <c r="F845" s="213">
        <v>13.756</v>
      </c>
      <c r="H845" s="32"/>
    </row>
    <row r="846" spans="2:8" s="1" customFormat="1" ht="16.899999999999999" customHeight="1" x14ac:dyDescent="0.2">
      <c r="B846" s="32"/>
      <c r="C846" s="212" t="s">
        <v>1</v>
      </c>
      <c r="D846" s="212" t="s">
        <v>5749</v>
      </c>
      <c r="E846" s="17" t="s">
        <v>1</v>
      </c>
      <c r="F846" s="213">
        <v>6.1950000000000003</v>
      </c>
      <c r="H846" s="32"/>
    </row>
    <row r="847" spans="2:8" s="1" customFormat="1" ht="16.899999999999999" customHeight="1" x14ac:dyDescent="0.2">
      <c r="B847" s="32"/>
      <c r="C847" s="212" t="s">
        <v>1</v>
      </c>
      <c r="D847" s="212" t="s">
        <v>5750</v>
      </c>
      <c r="E847" s="17" t="s">
        <v>1</v>
      </c>
      <c r="F847" s="213">
        <v>5.5949999999999998</v>
      </c>
      <c r="H847" s="32"/>
    </row>
    <row r="848" spans="2:8" s="1" customFormat="1" ht="16.899999999999999" customHeight="1" x14ac:dyDescent="0.2">
      <c r="B848" s="32"/>
      <c r="C848" s="212" t="s">
        <v>1</v>
      </c>
      <c r="D848" s="212" t="s">
        <v>5751</v>
      </c>
      <c r="E848" s="17" t="s">
        <v>1</v>
      </c>
      <c r="F848" s="213">
        <v>34.520000000000003</v>
      </c>
      <c r="H848" s="32"/>
    </row>
    <row r="849" spans="2:8" s="1" customFormat="1" ht="16.899999999999999" customHeight="1" x14ac:dyDescent="0.2">
      <c r="B849" s="32"/>
      <c r="C849" s="212" t="s">
        <v>1</v>
      </c>
      <c r="D849" s="212" t="s">
        <v>5752</v>
      </c>
      <c r="E849" s="17" t="s">
        <v>1</v>
      </c>
      <c r="F849" s="213">
        <v>1.32</v>
      </c>
      <c r="H849" s="32"/>
    </row>
    <row r="850" spans="2:8" s="1" customFormat="1" ht="16.899999999999999" customHeight="1" x14ac:dyDescent="0.2">
      <c r="B850" s="32"/>
      <c r="C850" s="212" t="s">
        <v>1</v>
      </c>
      <c r="D850" s="212" t="s">
        <v>1985</v>
      </c>
      <c r="E850" s="17" t="s">
        <v>1</v>
      </c>
      <c r="F850" s="213">
        <v>0</v>
      </c>
      <c r="H850" s="32"/>
    </row>
    <row r="851" spans="2:8" s="1" customFormat="1" ht="16.899999999999999" customHeight="1" x14ac:dyDescent="0.2">
      <c r="B851" s="32"/>
      <c r="C851" s="212" t="s">
        <v>1</v>
      </c>
      <c r="D851" s="212" t="s">
        <v>4614</v>
      </c>
      <c r="E851" s="17" t="s">
        <v>1</v>
      </c>
      <c r="F851" s="213">
        <v>0</v>
      </c>
      <c r="H851" s="32"/>
    </row>
    <row r="852" spans="2:8" s="1" customFormat="1" ht="16.899999999999999" customHeight="1" x14ac:dyDescent="0.2">
      <c r="B852" s="32"/>
      <c r="C852" s="212" t="s">
        <v>1</v>
      </c>
      <c r="D852" s="212" t="s">
        <v>5753</v>
      </c>
      <c r="E852" s="17" t="s">
        <v>1</v>
      </c>
      <c r="F852" s="213">
        <v>7.0439999999999996</v>
      </c>
      <c r="H852" s="32"/>
    </row>
    <row r="853" spans="2:8" s="1" customFormat="1" ht="16.899999999999999" customHeight="1" x14ac:dyDescent="0.2">
      <c r="B853" s="32"/>
      <c r="C853" s="212" t="s">
        <v>1</v>
      </c>
      <c r="D853" s="212" t="s">
        <v>5754</v>
      </c>
      <c r="E853" s="17" t="s">
        <v>1</v>
      </c>
      <c r="F853" s="213">
        <v>16.225000000000001</v>
      </c>
      <c r="H853" s="32"/>
    </row>
    <row r="854" spans="2:8" s="1" customFormat="1" ht="16.899999999999999" customHeight="1" x14ac:dyDescent="0.2">
      <c r="B854" s="32"/>
      <c r="C854" s="212" t="s">
        <v>1</v>
      </c>
      <c r="D854" s="212" t="s">
        <v>5755</v>
      </c>
      <c r="E854" s="17" t="s">
        <v>1</v>
      </c>
      <c r="F854" s="213">
        <v>2.25</v>
      </c>
      <c r="H854" s="32"/>
    </row>
    <row r="855" spans="2:8" s="1" customFormat="1" ht="16.899999999999999" customHeight="1" x14ac:dyDescent="0.2">
      <c r="B855" s="32"/>
      <c r="C855" s="212" t="s">
        <v>1</v>
      </c>
      <c r="D855" s="212" t="s">
        <v>5756</v>
      </c>
      <c r="E855" s="17" t="s">
        <v>1</v>
      </c>
      <c r="F855" s="213">
        <v>1.8720000000000001</v>
      </c>
      <c r="H855" s="32"/>
    </row>
    <row r="856" spans="2:8" s="1" customFormat="1" ht="16.899999999999999" customHeight="1" x14ac:dyDescent="0.2">
      <c r="B856" s="32"/>
      <c r="C856" s="212" t="s">
        <v>1</v>
      </c>
      <c r="D856" s="212" t="s">
        <v>5757</v>
      </c>
      <c r="E856" s="17" t="s">
        <v>1</v>
      </c>
      <c r="F856" s="213">
        <v>39.771999999999998</v>
      </c>
      <c r="H856" s="32"/>
    </row>
    <row r="857" spans="2:8" s="1" customFormat="1" ht="16.899999999999999" customHeight="1" x14ac:dyDescent="0.2">
      <c r="B857" s="32"/>
      <c r="C857" s="212" t="s">
        <v>1</v>
      </c>
      <c r="D857" s="212" t="s">
        <v>5758</v>
      </c>
      <c r="E857" s="17" t="s">
        <v>1</v>
      </c>
      <c r="F857" s="213">
        <v>4.4249999999999998</v>
      </c>
      <c r="H857" s="32"/>
    </row>
    <row r="858" spans="2:8" s="1" customFormat="1" ht="16.899999999999999" customHeight="1" x14ac:dyDescent="0.2">
      <c r="B858" s="32"/>
      <c r="C858" s="212" t="s">
        <v>1</v>
      </c>
      <c r="D858" s="212" t="s">
        <v>5759</v>
      </c>
      <c r="E858" s="17" t="s">
        <v>1</v>
      </c>
      <c r="F858" s="213">
        <v>2.64</v>
      </c>
      <c r="H858" s="32"/>
    </row>
    <row r="859" spans="2:8" s="1" customFormat="1" ht="16.899999999999999" customHeight="1" x14ac:dyDescent="0.2">
      <c r="B859" s="32"/>
      <c r="C859" s="212" t="s">
        <v>1</v>
      </c>
      <c r="D859" s="212" t="s">
        <v>5760</v>
      </c>
      <c r="E859" s="17" t="s">
        <v>1</v>
      </c>
      <c r="F859" s="213">
        <v>1.875</v>
      </c>
      <c r="H859" s="32"/>
    </row>
    <row r="860" spans="2:8" s="1" customFormat="1" ht="16.899999999999999" customHeight="1" x14ac:dyDescent="0.2">
      <c r="B860" s="32"/>
      <c r="C860" s="212" t="s">
        <v>1</v>
      </c>
      <c r="D860" s="212" t="s">
        <v>5761</v>
      </c>
      <c r="E860" s="17" t="s">
        <v>1</v>
      </c>
      <c r="F860" s="213">
        <v>2.25</v>
      </c>
      <c r="H860" s="32"/>
    </row>
    <row r="861" spans="2:8" s="1" customFormat="1" ht="16.899999999999999" customHeight="1" x14ac:dyDescent="0.2">
      <c r="B861" s="32"/>
      <c r="C861" s="212" t="s">
        <v>239</v>
      </c>
      <c r="D861" s="212" t="s">
        <v>387</v>
      </c>
      <c r="E861" s="17" t="s">
        <v>1</v>
      </c>
      <c r="F861" s="213">
        <v>139.739</v>
      </c>
      <c r="H861" s="32"/>
    </row>
    <row r="862" spans="2:8" s="1" customFormat="1" ht="16.899999999999999" customHeight="1" x14ac:dyDescent="0.2">
      <c r="B862" s="32"/>
      <c r="C862" s="214" t="s">
        <v>7082</v>
      </c>
      <c r="H862" s="32"/>
    </row>
    <row r="863" spans="2:8" s="1" customFormat="1" ht="16.899999999999999" customHeight="1" x14ac:dyDescent="0.2">
      <c r="B863" s="32"/>
      <c r="C863" s="212" t="s">
        <v>1968</v>
      </c>
      <c r="D863" s="212" t="s">
        <v>1969</v>
      </c>
      <c r="E863" s="17" t="s">
        <v>380</v>
      </c>
      <c r="F863" s="213">
        <v>139.739</v>
      </c>
      <c r="H863" s="32"/>
    </row>
    <row r="864" spans="2:8" s="1" customFormat="1" ht="16.899999999999999" customHeight="1" x14ac:dyDescent="0.2">
      <c r="B864" s="32"/>
      <c r="C864" s="212" t="s">
        <v>1999</v>
      </c>
      <c r="D864" s="212" t="s">
        <v>2000</v>
      </c>
      <c r="E864" s="17" t="s">
        <v>380</v>
      </c>
      <c r="F864" s="213">
        <v>139.739</v>
      </c>
      <c r="H864" s="32"/>
    </row>
    <row r="865" spans="2:8" s="1" customFormat="1" ht="16.899999999999999" customHeight="1" x14ac:dyDescent="0.2">
      <c r="B865" s="32"/>
      <c r="C865" s="212" t="s">
        <v>2003</v>
      </c>
      <c r="D865" s="212" t="s">
        <v>5764</v>
      </c>
      <c r="E865" s="17" t="s">
        <v>380</v>
      </c>
      <c r="F865" s="213">
        <v>139.739</v>
      </c>
      <c r="H865" s="32"/>
    </row>
    <row r="866" spans="2:8" s="1" customFormat="1" ht="16.899999999999999" customHeight="1" x14ac:dyDescent="0.2">
      <c r="B866" s="32"/>
      <c r="C866" s="208" t="s">
        <v>242</v>
      </c>
      <c r="D866" s="209" t="s">
        <v>243</v>
      </c>
      <c r="E866" s="210" t="s">
        <v>1</v>
      </c>
      <c r="F866" s="211">
        <v>61.386000000000003</v>
      </c>
      <c r="H866" s="32"/>
    </row>
    <row r="867" spans="2:8" s="1" customFormat="1" ht="16.899999999999999" customHeight="1" x14ac:dyDescent="0.2">
      <c r="B867" s="32"/>
      <c r="C867" s="212" t="s">
        <v>1</v>
      </c>
      <c r="D867" s="212" t="s">
        <v>1971</v>
      </c>
      <c r="E867" s="17" t="s">
        <v>1</v>
      </c>
      <c r="F867" s="213">
        <v>0</v>
      </c>
      <c r="H867" s="32"/>
    </row>
    <row r="868" spans="2:8" s="1" customFormat="1" ht="16.899999999999999" customHeight="1" x14ac:dyDescent="0.2">
      <c r="B868" s="32"/>
      <c r="C868" s="212" t="s">
        <v>1</v>
      </c>
      <c r="D868" s="212" t="s">
        <v>4614</v>
      </c>
      <c r="E868" s="17" t="s">
        <v>1</v>
      </c>
      <c r="F868" s="213">
        <v>0</v>
      </c>
      <c r="H868" s="32"/>
    </row>
    <row r="869" spans="2:8" s="1" customFormat="1" ht="16.899999999999999" customHeight="1" x14ac:dyDescent="0.2">
      <c r="B869" s="32"/>
      <c r="C869" s="212" t="s">
        <v>1</v>
      </c>
      <c r="D869" s="212" t="s">
        <v>5748</v>
      </c>
      <c r="E869" s="17" t="s">
        <v>1</v>
      </c>
      <c r="F869" s="213">
        <v>13.756</v>
      </c>
      <c r="H869" s="32"/>
    </row>
    <row r="870" spans="2:8" s="1" customFormat="1" ht="16.899999999999999" customHeight="1" x14ac:dyDescent="0.2">
      <c r="B870" s="32"/>
      <c r="C870" s="212" t="s">
        <v>1</v>
      </c>
      <c r="D870" s="212" t="s">
        <v>5749</v>
      </c>
      <c r="E870" s="17" t="s">
        <v>1</v>
      </c>
      <c r="F870" s="213">
        <v>6.1950000000000003</v>
      </c>
      <c r="H870" s="32"/>
    </row>
    <row r="871" spans="2:8" s="1" customFormat="1" ht="16.899999999999999" customHeight="1" x14ac:dyDescent="0.2">
      <c r="B871" s="32"/>
      <c r="C871" s="212" t="s">
        <v>1</v>
      </c>
      <c r="D871" s="212" t="s">
        <v>5750</v>
      </c>
      <c r="E871" s="17" t="s">
        <v>1</v>
      </c>
      <c r="F871" s="213">
        <v>5.5949999999999998</v>
      </c>
      <c r="H871" s="32"/>
    </row>
    <row r="872" spans="2:8" s="1" customFormat="1" ht="16.899999999999999" customHeight="1" x14ac:dyDescent="0.2">
      <c r="B872" s="32"/>
      <c r="C872" s="212" t="s">
        <v>1</v>
      </c>
      <c r="D872" s="212" t="s">
        <v>5751</v>
      </c>
      <c r="E872" s="17" t="s">
        <v>1</v>
      </c>
      <c r="F872" s="213">
        <v>34.520000000000003</v>
      </c>
      <c r="H872" s="32"/>
    </row>
    <row r="873" spans="2:8" s="1" customFormat="1" ht="16.899999999999999" customHeight="1" x14ac:dyDescent="0.2">
      <c r="B873" s="32"/>
      <c r="C873" s="212" t="s">
        <v>1</v>
      </c>
      <c r="D873" s="212" t="s">
        <v>5752</v>
      </c>
      <c r="E873" s="17" t="s">
        <v>1</v>
      </c>
      <c r="F873" s="213">
        <v>1.32</v>
      </c>
      <c r="H873" s="32"/>
    </row>
    <row r="874" spans="2:8" s="1" customFormat="1" ht="16.899999999999999" customHeight="1" x14ac:dyDescent="0.2">
      <c r="B874" s="32"/>
      <c r="C874" s="212" t="s">
        <v>242</v>
      </c>
      <c r="D874" s="212" t="s">
        <v>526</v>
      </c>
      <c r="E874" s="17" t="s">
        <v>1</v>
      </c>
      <c r="F874" s="213">
        <v>61.386000000000003</v>
      </c>
      <c r="H874" s="32"/>
    </row>
    <row r="875" spans="2:8" s="1" customFormat="1" ht="16.899999999999999" customHeight="1" x14ac:dyDescent="0.2">
      <c r="B875" s="32"/>
      <c r="C875" s="208" t="s">
        <v>245</v>
      </c>
      <c r="D875" s="209" t="s">
        <v>246</v>
      </c>
      <c r="E875" s="210" t="s">
        <v>1</v>
      </c>
      <c r="F875" s="211">
        <v>78.352999999999994</v>
      </c>
      <c r="H875" s="32"/>
    </row>
    <row r="876" spans="2:8" s="1" customFormat="1" ht="16.899999999999999" customHeight="1" x14ac:dyDescent="0.2">
      <c r="B876" s="32"/>
      <c r="C876" s="212" t="s">
        <v>1</v>
      </c>
      <c r="D876" s="212" t="s">
        <v>1985</v>
      </c>
      <c r="E876" s="17" t="s">
        <v>1</v>
      </c>
      <c r="F876" s="213">
        <v>0</v>
      </c>
      <c r="H876" s="32"/>
    </row>
    <row r="877" spans="2:8" s="1" customFormat="1" ht="16.899999999999999" customHeight="1" x14ac:dyDescent="0.2">
      <c r="B877" s="32"/>
      <c r="C877" s="212" t="s">
        <v>1</v>
      </c>
      <c r="D877" s="212" t="s">
        <v>4614</v>
      </c>
      <c r="E877" s="17" t="s">
        <v>1</v>
      </c>
      <c r="F877" s="213">
        <v>0</v>
      </c>
      <c r="H877" s="32"/>
    </row>
    <row r="878" spans="2:8" s="1" customFormat="1" ht="16.899999999999999" customHeight="1" x14ac:dyDescent="0.2">
      <c r="B878" s="32"/>
      <c r="C878" s="212" t="s">
        <v>1</v>
      </c>
      <c r="D878" s="212" t="s">
        <v>5753</v>
      </c>
      <c r="E878" s="17" t="s">
        <v>1</v>
      </c>
      <c r="F878" s="213">
        <v>7.0439999999999996</v>
      </c>
      <c r="H878" s="32"/>
    </row>
    <row r="879" spans="2:8" s="1" customFormat="1" ht="16.899999999999999" customHeight="1" x14ac:dyDescent="0.2">
      <c r="B879" s="32"/>
      <c r="C879" s="212" t="s">
        <v>1</v>
      </c>
      <c r="D879" s="212" t="s">
        <v>5754</v>
      </c>
      <c r="E879" s="17" t="s">
        <v>1</v>
      </c>
      <c r="F879" s="213">
        <v>16.225000000000001</v>
      </c>
      <c r="H879" s="32"/>
    </row>
    <row r="880" spans="2:8" s="1" customFormat="1" ht="16.899999999999999" customHeight="1" x14ac:dyDescent="0.2">
      <c r="B880" s="32"/>
      <c r="C880" s="212" t="s">
        <v>1</v>
      </c>
      <c r="D880" s="212" t="s">
        <v>5755</v>
      </c>
      <c r="E880" s="17" t="s">
        <v>1</v>
      </c>
      <c r="F880" s="213">
        <v>2.25</v>
      </c>
      <c r="H880" s="32"/>
    </row>
    <row r="881" spans="2:8" s="1" customFormat="1" ht="16.899999999999999" customHeight="1" x14ac:dyDescent="0.2">
      <c r="B881" s="32"/>
      <c r="C881" s="212" t="s">
        <v>1</v>
      </c>
      <c r="D881" s="212" t="s">
        <v>5756</v>
      </c>
      <c r="E881" s="17" t="s">
        <v>1</v>
      </c>
      <c r="F881" s="213">
        <v>1.8720000000000001</v>
      </c>
      <c r="H881" s="32"/>
    </row>
    <row r="882" spans="2:8" s="1" customFormat="1" ht="16.899999999999999" customHeight="1" x14ac:dyDescent="0.2">
      <c r="B882" s="32"/>
      <c r="C882" s="212" t="s">
        <v>1</v>
      </c>
      <c r="D882" s="212" t="s">
        <v>5757</v>
      </c>
      <c r="E882" s="17" t="s">
        <v>1</v>
      </c>
      <c r="F882" s="213">
        <v>39.771999999999998</v>
      </c>
      <c r="H882" s="32"/>
    </row>
    <row r="883" spans="2:8" s="1" customFormat="1" ht="16.899999999999999" customHeight="1" x14ac:dyDescent="0.2">
      <c r="B883" s="32"/>
      <c r="C883" s="212" t="s">
        <v>1</v>
      </c>
      <c r="D883" s="212" t="s">
        <v>5758</v>
      </c>
      <c r="E883" s="17" t="s">
        <v>1</v>
      </c>
      <c r="F883" s="213">
        <v>4.4249999999999998</v>
      </c>
      <c r="H883" s="32"/>
    </row>
    <row r="884" spans="2:8" s="1" customFormat="1" ht="16.899999999999999" customHeight="1" x14ac:dyDescent="0.2">
      <c r="B884" s="32"/>
      <c r="C884" s="212" t="s">
        <v>1</v>
      </c>
      <c r="D884" s="212" t="s">
        <v>5759</v>
      </c>
      <c r="E884" s="17" t="s">
        <v>1</v>
      </c>
      <c r="F884" s="213">
        <v>2.64</v>
      </c>
      <c r="H884" s="32"/>
    </row>
    <row r="885" spans="2:8" s="1" customFormat="1" ht="16.899999999999999" customHeight="1" x14ac:dyDescent="0.2">
      <c r="B885" s="32"/>
      <c r="C885" s="212" t="s">
        <v>1</v>
      </c>
      <c r="D885" s="212" t="s">
        <v>5760</v>
      </c>
      <c r="E885" s="17" t="s">
        <v>1</v>
      </c>
      <c r="F885" s="213">
        <v>1.875</v>
      </c>
      <c r="H885" s="32"/>
    </row>
    <row r="886" spans="2:8" s="1" customFormat="1" ht="16.899999999999999" customHeight="1" x14ac:dyDescent="0.2">
      <c r="B886" s="32"/>
      <c r="C886" s="212" t="s">
        <v>1</v>
      </c>
      <c r="D886" s="212" t="s">
        <v>5761</v>
      </c>
      <c r="E886" s="17" t="s">
        <v>1</v>
      </c>
      <c r="F886" s="213">
        <v>2.25</v>
      </c>
      <c r="H886" s="32"/>
    </row>
    <row r="887" spans="2:8" s="1" customFormat="1" ht="16.899999999999999" customHeight="1" x14ac:dyDescent="0.2">
      <c r="B887" s="32"/>
      <c r="C887" s="212" t="s">
        <v>245</v>
      </c>
      <c r="D887" s="212" t="s">
        <v>526</v>
      </c>
      <c r="E887" s="17" t="s">
        <v>1</v>
      </c>
      <c r="F887" s="213">
        <v>78.352999999999994</v>
      </c>
      <c r="H887" s="32"/>
    </row>
    <row r="888" spans="2:8" s="1" customFormat="1" ht="16.899999999999999" customHeight="1" x14ac:dyDescent="0.2">
      <c r="B888" s="32"/>
      <c r="C888" s="214" t="s">
        <v>7082</v>
      </c>
      <c r="H888" s="32"/>
    </row>
    <row r="889" spans="2:8" s="1" customFormat="1" ht="16.899999999999999" customHeight="1" x14ac:dyDescent="0.2">
      <c r="B889" s="32"/>
      <c r="C889" s="212" t="s">
        <v>1968</v>
      </c>
      <c r="D889" s="212" t="s">
        <v>1969</v>
      </c>
      <c r="E889" s="17" t="s">
        <v>380</v>
      </c>
      <c r="F889" s="213">
        <v>139.739</v>
      </c>
      <c r="H889" s="32"/>
    </row>
    <row r="890" spans="2:8" s="1" customFormat="1" ht="16.899999999999999" customHeight="1" x14ac:dyDescent="0.2">
      <c r="B890" s="32"/>
      <c r="C890" s="212" t="s">
        <v>912</v>
      </c>
      <c r="D890" s="212" t="s">
        <v>913</v>
      </c>
      <c r="E890" s="17" t="s">
        <v>380</v>
      </c>
      <c r="F890" s="213">
        <v>147.66900000000001</v>
      </c>
      <c r="H890" s="32"/>
    </row>
    <row r="891" spans="2:8" s="1" customFormat="1" ht="16.899999999999999" customHeight="1" x14ac:dyDescent="0.2">
      <c r="B891" s="32"/>
      <c r="C891" s="208" t="s">
        <v>4256</v>
      </c>
      <c r="D891" s="209" t="s">
        <v>7089</v>
      </c>
      <c r="E891" s="210" t="s">
        <v>1</v>
      </c>
      <c r="F891" s="211">
        <v>258.61799999999999</v>
      </c>
      <c r="H891" s="32"/>
    </row>
    <row r="892" spans="2:8" s="1" customFormat="1" ht="16.899999999999999" customHeight="1" x14ac:dyDescent="0.2">
      <c r="B892" s="32"/>
      <c r="C892" s="208" t="s">
        <v>248</v>
      </c>
      <c r="D892" s="209" t="s">
        <v>249</v>
      </c>
      <c r="E892" s="210" t="s">
        <v>1</v>
      </c>
      <c r="F892" s="211">
        <v>0</v>
      </c>
      <c r="H892" s="32"/>
    </row>
    <row r="893" spans="2:8" s="1" customFormat="1" ht="16.899999999999999" customHeight="1" x14ac:dyDescent="0.2">
      <c r="B893" s="32"/>
      <c r="C893" s="214" t="s">
        <v>7082</v>
      </c>
      <c r="H893" s="32"/>
    </row>
    <row r="894" spans="2:8" s="1" customFormat="1" ht="22.5" x14ac:dyDescent="0.2">
      <c r="B894" s="32"/>
      <c r="C894" s="212" t="s">
        <v>405</v>
      </c>
      <c r="D894" s="212" t="s">
        <v>4504</v>
      </c>
      <c r="E894" s="17" t="s">
        <v>390</v>
      </c>
      <c r="F894" s="213">
        <v>17.53</v>
      </c>
      <c r="H894" s="32"/>
    </row>
    <row r="895" spans="2:8" s="1" customFormat="1" ht="16.899999999999999" customHeight="1" x14ac:dyDescent="0.2">
      <c r="B895" s="32"/>
      <c r="C895" s="208" t="s">
        <v>251</v>
      </c>
      <c r="D895" s="209" t="s">
        <v>252</v>
      </c>
      <c r="E895" s="210" t="s">
        <v>1</v>
      </c>
      <c r="F895" s="211">
        <v>5.4779999999999998</v>
      </c>
      <c r="H895" s="32"/>
    </row>
    <row r="896" spans="2:8" s="1" customFormat="1" ht="16.899999999999999" customHeight="1" x14ac:dyDescent="0.2">
      <c r="B896" s="32"/>
      <c r="C896" s="212" t="s">
        <v>1</v>
      </c>
      <c r="D896" s="212" t="s">
        <v>4481</v>
      </c>
      <c r="E896" s="17" t="s">
        <v>1</v>
      </c>
      <c r="F896" s="213">
        <v>0</v>
      </c>
      <c r="H896" s="32"/>
    </row>
    <row r="897" spans="2:8" s="1" customFormat="1" ht="16.899999999999999" customHeight="1" x14ac:dyDescent="0.2">
      <c r="B897" s="32"/>
      <c r="C897" s="212" t="s">
        <v>1</v>
      </c>
      <c r="D897" s="212" t="s">
        <v>4482</v>
      </c>
      <c r="E897" s="17" t="s">
        <v>1</v>
      </c>
      <c r="F897" s="213">
        <v>1.4039999999999999</v>
      </c>
      <c r="H897" s="32"/>
    </row>
    <row r="898" spans="2:8" s="1" customFormat="1" ht="16.899999999999999" customHeight="1" x14ac:dyDescent="0.2">
      <c r="B898" s="32"/>
      <c r="C898" s="212" t="s">
        <v>1</v>
      </c>
      <c r="D898" s="212" t="s">
        <v>4483</v>
      </c>
      <c r="E898" s="17" t="s">
        <v>1</v>
      </c>
      <c r="F898" s="213">
        <v>1.4039999999999999</v>
      </c>
      <c r="H898" s="32"/>
    </row>
    <row r="899" spans="2:8" s="1" customFormat="1" ht="16.899999999999999" customHeight="1" x14ac:dyDescent="0.2">
      <c r="B899" s="32"/>
      <c r="C899" s="212" t="s">
        <v>1</v>
      </c>
      <c r="D899" s="212" t="s">
        <v>4484</v>
      </c>
      <c r="E899" s="17" t="s">
        <v>1</v>
      </c>
      <c r="F899" s="213">
        <v>0.89</v>
      </c>
      <c r="H899" s="32"/>
    </row>
    <row r="900" spans="2:8" s="1" customFormat="1" ht="16.899999999999999" customHeight="1" x14ac:dyDescent="0.2">
      <c r="B900" s="32"/>
      <c r="C900" s="212" t="s">
        <v>1</v>
      </c>
      <c r="D900" s="212" t="s">
        <v>4485</v>
      </c>
      <c r="E900" s="17" t="s">
        <v>1</v>
      </c>
      <c r="F900" s="213">
        <v>1.78</v>
      </c>
      <c r="H900" s="32"/>
    </row>
    <row r="901" spans="2:8" s="1" customFormat="1" ht="16.899999999999999" customHeight="1" x14ac:dyDescent="0.2">
      <c r="B901" s="32"/>
      <c r="C901" s="212" t="s">
        <v>251</v>
      </c>
      <c r="D901" s="212" t="s">
        <v>387</v>
      </c>
      <c r="E901" s="17" t="s">
        <v>1</v>
      </c>
      <c r="F901" s="213">
        <v>5.4779999999999998</v>
      </c>
      <c r="H901" s="32"/>
    </row>
    <row r="902" spans="2:8" s="1" customFormat="1" ht="16.899999999999999" customHeight="1" x14ac:dyDescent="0.2">
      <c r="B902" s="32"/>
      <c r="C902" s="214" t="s">
        <v>7082</v>
      </c>
      <c r="H902" s="32"/>
    </row>
    <row r="903" spans="2:8" s="1" customFormat="1" ht="16.899999999999999" customHeight="1" x14ac:dyDescent="0.2">
      <c r="B903" s="32"/>
      <c r="C903" s="212" t="s">
        <v>4478</v>
      </c>
      <c r="D903" s="212" t="s">
        <v>4479</v>
      </c>
      <c r="E903" s="17" t="s">
        <v>390</v>
      </c>
      <c r="F903" s="213">
        <v>5.4779999999999998</v>
      </c>
      <c r="H903" s="32"/>
    </row>
    <row r="904" spans="2:8" s="1" customFormat="1" ht="22.5" x14ac:dyDescent="0.2">
      <c r="B904" s="32"/>
      <c r="C904" s="212" t="s">
        <v>4495</v>
      </c>
      <c r="D904" s="212" t="s">
        <v>4496</v>
      </c>
      <c r="E904" s="17" t="s">
        <v>390</v>
      </c>
      <c r="F904" s="213">
        <v>3.2280000000000002</v>
      </c>
      <c r="H904" s="32"/>
    </row>
    <row r="905" spans="2:8" s="1" customFormat="1" ht="22.5" x14ac:dyDescent="0.2">
      <c r="B905" s="32"/>
      <c r="C905" s="212" t="s">
        <v>405</v>
      </c>
      <c r="D905" s="212" t="s">
        <v>4504</v>
      </c>
      <c r="E905" s="17" t="s">
        <v>390</v>
      </c>
      <c r="F905" s="213">
        <v>17.53</v>
      </c>
      <c r="H905" s="32"/>
    </row>
    <row r="906" spans="2:8" s="1" customFormat="1" ht="16.899999999999999" customHeight="1" x14ac:dyDescent="0.2">
      <c r="B906" s="32"/>
      <c r="C906" s="212" t="s">
        <v>4507</v>
      </c>
      <c r="D906" s="212" t="s">
        <v>4508</v>
      </c>
      <c r="E906" s="17" t="s">
        <v>390</v>
      </c>
      <c r="F906" s="213">
        <v>2.25</v>
      </c>
      <c r="H906" s="32"/>
    </row>
    <row r="907" spans="2:8" s="1" customFormat="1" ht="16.899999999999999" customHeight="1" x14ac:dyDescent="0.2">
      <c r="B907" s="32"/>
      <c r="C907" s="208" t="s">
        <v>253</v>
      </c>
      <c r="D907" s="209" t="s">
        <v>254</v>
      </c>
      <c r="E907" s="210" t="s">
        <v>1</v>
      </c>
      <c r="F907" s="211">
        <v>17.53</v>
      </c>
      <c r="H907" s="32"/>
    </row>
    <row r="908" spans="2:8" s="1" customFormat="1" ht="16.899999999999999" customHeight="1" x14ac:dyDescent="0.2">
      <c r="B908" s="32"/>
      <c r="C908" s="212" t="s">
        <v>1</v>
      </c>
      <c r="D908" s="212" t="s">
        <v>408</v>
      </c>
      <c r="E908" s="17" t="s">
        <v>1</v>
      </c>
      <c r="F908" s="213">
        <v>0</v>
      </c>
      <c r="H908" s="32"/>
    </row>
    <row r="909" spans="2:8" s="1" customFormat="1" ht="16.899999999999999" customHeight="1" x14ac:dyDescent="0.2">
      <c r="B909" s="32"/>
      <c r="C909" s="212" t="s">
        <v>1</v>
      </c>
      <c r="D909" s="212" t="s">
        <v>409</v>
      </c>
      <c r="E909" s="17" t="s">
        <v>1</v>
      </c>
      <c r="F909" s="213">
        <v>5.4779999999999998</v>
      </c>
      <c r="H909" s="32"/>
    </row>
    <row r="910" spans="2:8" s="1" customFormat="1" ht="16.899999999999999" customHeight="1" x14ac:dyDescent="0.2">
      <c r="B910" s="32"/>
      <c r="C910" s="212" t="s">
        <v>1</v>
      </c>
      <c r="D910" s="212" t="s">
        <v>410</v>
      </c>
      <c r="E910" s="17" t="s">
        <v>1</v>
      </c>
      <c r="F910" s="213">
        <v>20.431999999999999</v>
      </c>
      <c r="H910" s="32"/>
    </row>
    <row r="911" spans="2:8" s="1" customFormat="1" ht="16.899999999999999" customHeight="1" x14ac:dyDescent="0.2">
      <c r="B911" s="32"/>
      <c r="C911" s="212" t="s">
        <v>1</v>
      </c>
      <c r="D911" s="212" t="s">
        <v>411</v>
      </c>
      <c r="E911" s="17" t="s">
        <v>1</v>
      </c>
      <c r="F911" s="213">
        <v>-2.25</v>
      </c>
      <c r="H911" s="32"/>
    </row>
    <row r="912" spans="2:8" s="1" customFormat="1" ht="16.899999999999999" customHeight="1" x14ac:dyDescent="0.2">
      <c r="B912" s="32"/>
      <c r="C912" s="212" t="s">
        <v>1</v>
      </c>
      <c r="D912" s="212" t="s">
        <v>412</v>
      </c>
      <c r="E912" s="17" t="s">
        <v>1</v>
      </c>
      <c r="F912" s="213">
        <v>-6.13</v>
      </c>
      <c r="H912" s="32"/>
    </row>
    <row r="913" spans="2:8" s="1" customFormat="1" ht="16.899999999999999" customHeight="1" x14ac:dyDescent="0.2">
      <c r="B913" s="32"/>
      <c r="C913" s="212" t="s">
        <v>253</v>
      </c>
      <c r="D913" s="212" t="s">
        <v>387</v>
      </c>
      <c r="E913" s="17" t="s">
        <v>1</v>
      </c>
      <c r="F913" s="213">
        <v>17.53</v>
      </c>
      <c r="H913" s="32"/>
    </row>
    <row r="914" spans="2:8" s="1" customFormat="1" ht="16.899999999999999" customHeight="1" x14ac:dyDescent="0.2">
      <c r="B914" s="32"/>
      <c r="C914" s="214" t="s">
        <v>7082</v>
      </c>
      <c r="H914" s="32"/>
    </row>
    <row r="915" spans="2:8" s="1" customFormat="1" ht="22.5" x14ac:dyDescent="0.2">
      <c r="B915" s="32"/>
      <c r="C915" s="212" t="s">
        <v>405</v>
      </c>
      <c r="D915" s="212" t="s">
        <v>4504</v>
      </c>
      <c r="E915" s="17" t="s">
        <v>390</v>
      </c>
      <c r="F915" s="213">
        <v>17.53</v>
      </c>
      <c r="H915" s="32"/>
    </row>
    <row r="916" spans="2:8" s="1" customFormat="1" ht="22.5" x14ac:dyDescent="0.2">
      <c r="B916" s="32"/>
      <c r="C916" s="212" t="s">
        <v>419</v>
      </c>
      <c r="D916" s="212" t="s">
        <v>420</v>
      </c>
      <c r="E916" s="17" t="s">
        <v>421</v>
      </c>
      <c r="F916" s="213">
        <v>31.553999999999998</v>
      </c>
      <c r="H916" s="32"/>
    </row>
    <row r="917" spans="2:8" s="1" customFormat="1" ht="16.899999999999999" customHeight="1" x14ac:dyDescent="0.2">
      <c r="B917" s="32"/>
      <c r="C917" s="212" t="s">
        <v>425</v>
      </c>
      <c r="D917" s="212" t="s">
        <v>426</v>
      </c>
      <c r="E917" s="17" t="s">
        <v>390</v>
      </c>
      <c r="F917" s="213">
        <v>17.53</v>
      </c>
      <c r="H917" s="32"/>
    </row>
    <row r="918" spans="2:8" s="1" customFormat="1" ht="16.899999999999999" customHeight="1" x14ac:dyDescent="0.2">
      <c r="B918" s="32"/>
      <c r="C918" s="208" t="s">
        <v>256</v>
      </c>
      <c r="D918" s="209" t="s">
        <v>257</v>
      </c>
      <c r="E918" s="210" t="s">
        <v>1</v>
      </c>
      <c r="F918" s="211">
        <v>0</v>
      </c>
      <c r="H918" s="32"/>
    </row>
    <row r="919" spans="2:8" s="1" customFormat="1" ht="16.899999999999999" customHeight="1" x14ac:dyDescent="0.2">
      <c r="B919" s="32"/>
      <c r="C919" s="208" t="s">
        <v>259</v>
      </c>
      <c r="D919" s="209" t="s">
        <v>260</v>
      </c>
      <c r="E919" s="210" t="s">
        <v>1</v>
      </c>
      <c r="F919" s="211">
        <v>0</v>
      </c>
      <c r="H919" s="32"/>
    </row>
    <row r="920" spans="2:8" s="1" customFormat="1" ht="16.899999999999999" customHeight="1" x14ac:dyDescent="0.2">
      <c r="B920" s="32"/>
      <c r="C920" s="208" t="s">
        <v>262</v>
      </c>
      <c r="D920" s="209" t="s">
        <v>263</v>
      </c>
      <c r="E920" s="210" t="s">
        <v>1</v>
      </c>
      <c r="F920" s="211">
        <v>226.02199999999999</v>
      </c>
      <c r="H920" s="32"/>
    </row>
    <row r="921" spans="2:8" s="1" customFormat="1" ht="16.899999999999999" customHeight="1" x14ac:dyDescent="0.2">
      <c r="B921" s="32"/>
      <c r="C921" s="212" t="s">
        <v>1</v>
      </c>
      <c r="D921" s="212" t="s">
        <v>908</v>
      </c>
      <c r="E921" s="17" t="s">
        <v>1</v>
      </c>
      <c r="F921" s="213">
        <v>0</v>
      </c>
      <c r="H921" s="32"/>
    </row>
    <row r="922" spans="2:8" s="1" customFormat="1" ht="16.899999999999999" customHeight="1" x14ac:dyDescent="0.2">
      <c r="B922" s="32"/>
      <c r="C922" s="212" t="s">
        <v>1</v>
      </c>
      <c r="D922" s="212" t="s">
        <v>4630</v>
      </c>
      <c r="E922" s="17" t="s">
        <v>1</v>
      </c>
      <c r="F922" s="213">
        <v>0</v>
      </c>
      <c r="H922" s="32"/>
    </row>
    <row r="923" spans="2:8" s="1" customFormat="1" ht="16.899999999999999" customHeight="1" x14ac:dyDescent="0.2">
      <c r="B923" s="32"/>
      <c r="C923" s="212" t="s">
        <v>1</v>
      </c>
      <c r="D923" s="212" t="s">
        <v>4683</v>
      </c>
      <c r="E923" s="17" t="s">
        <v>1</v>
      </c>
      <c r="F923" s="213">
        <v>24.167999999999999</v>
      </c>
      <c r="H923" s="32"/>
    </row>
    <row r="924" spans="2:8" s="1" customFormat="1" ht="16.899999999999999" customHeight="1" x14ac:dyDescent="0.2">
      <c r="B924" s="32"/>
      <c r="C924" s="212" t="s">
        <v>1</v>
      </c>
      <c r="D924" s="212" t="s">
        <v>4684</v>
      </c>
      <c r="E924" s="17" t="s">
        <v>1</v>
      </c>
      <c r="F924" s="213">
        <v>26.268000000000001</v>
      </c>
      <c r="H924" s="32"/>
    </row>
    <row r="925" spans="2:8" s="1" customFormat="1" ht="16.899999999999999" customHeight="1" x14ac:dyDescent="0.2">
      <c r="B925" s="32"/>
      <c r="C925" s="212" t="s">
        <v>1</v>
      </c>
      <c r="D925" s="212" t="s">
        <v>4685</v>
      </c>
      <c r="E925" s="17" t="s">
        <v>1</v>
      </c>
      <c r="F925" s="213">
        <v>0</v>
      </c>
      <c r="H925" s="32"/>
    </row>
    <row r="926" spans="2:8" s="1" customFormat="1" ht="16.899999999999999" customHeight="1" x14ac:dyDescent="0.2">
      <c r="B926" s="32"/>
      <c r="C926" s="212" t="s">
        <v>1</v>
      </c>
      <c r="D926" s="212" t="s">
        <v>4686</v>
      </c>
      <c r="E926" s="17" t="s">
        <v>1</v>
      </c>
      <c r="F926" s="213">
        <v>106.61799999999999</v>
      </c>
      <c r="H926" s="32"/>
    </row>
    <row r="927" spans="2:8" s="1" customFormat="1" ht="16.899999999999999" customHeight="1" x14ac:dyDescent="0.2">
      <c r="B927" s="32"/>
      <c r="C927" s="212" t="s">
        <v>1</v>
      </c>
      <c r="D927" s="212" t="s">
        <v>4687</v>
      </c>
      <c r="E927" s="17" t="s">
        <v>1</v>
      </c>
      <c r="F927" s="213">
        <v>68.968000000000004</v>
      </c>
      <c r="H927" s="32"/>
    </row>
    <row r="928" spans="2:8" s="1" customFormat="1" ht="16.899999999999999" customHeight="1" x14ac:dyDescent="0.2">
      <c r="B928" s="32"/>
      <c r="C928" s="212" t="s">
        <v>262</v>
      </c>
      <c r="D928" s="212" t="s">
        <v>387</v>
      </c>
      <c r="E928" s="17" t="s">
        <v>1</v>
      </c>
      <c r="F928" s="213">
        <v>226.02199999999999</v>
      </c>
      <c r="H928" s="32"/>
    </row>
    <row r="929" spans="2:8" s="1" customFormat="1" ht="16.899999999999999" customHeight="1" x14ac:dyDescent="0.2">
      <c r="B929" s="32"/>
      <c r="C929" s="214" t="s">
        <v>7082</v>
      </c>
      <c r="H929" s="32"/>
    </row>
    <row r="930" spans="2:8" s="1" customFormat="1" ht="16.899999999999999" customHeight="1" x14ac:dyDescent="0.2">
      <c r="B930" s="32"/>
      <c r="C930" s="212" t="s">
        <v>905</v>
      </c>
      <c r="D930" s="212" t="s">
        <v>906</v>
      </c>
      <c r="E930" s="17" t="s">
        <v>380</v>
      </c>
      <c r="F930" s="213">
        <v>226.02199999999999</v>
      </c>
      <c r="H930" s="32"/>
    </row>
    <row r="931" spans="2:8" s="1" customFormat="1" ht="16.899999999999999" customHeight="1" x14ac:dyDescent="0.2">
      <c r="B931" s="32"/>
      <c r="C931" s="212" t="s">
        <v>912</v>
      </c>
      <c r="D931" s="212" t="s">
        <v>913</v>
      </c>
      <c r="E931" s="17" t="s">
        <v>380</v>
      </c>
      <c r="F931" s="213">
        <v>147.66900000000001</v>
      </c>
      <c r="H931" s="32"/>
    </row>
    <row r="932" spans="2:8" s="1" customFormat="1" ht="16.899999999999999" customHeight="1" x14ac:dyDescent="0.2">
      <c r="B932" s="32"/>
      <c r="C932" s="208" t="s">
        <v>265</v>
      </c>
      <c r="D932" s="209" t="s">
        <v>266</v>
      </c>
      <c r="E932" s="210" t="s">
        <v>1</v>
      </c>
      <c r="F932" s="211">
        <v>0</v>
      </c>
      <c r="H932" s="32"/>
    </row>
    <row r="933" spans="2:8" s="1" customFormat="1" ht="16.899999999999999" customHeight="1" x14ac:dyDescent="0.2">
      <c r="B933" s="32"/>
      <c r="C933" s="208" t="s">
        <v>269</v>
      </c>
      <c r="D933" s="209" t="s">
        <v>270</v>
      </c>
      <c r="E933" s="210" t="s">
        <v>1</v>
      </c>
      <c r="F933" s="211">
        <v>0</v>
      </c>
      <c r="H933" s="32"/>
    </row>
    <row r="934" spans="2:8" s="1" customFormat="1" ht="16.899999999999999" customHeight="1" x14ac:dyDescent="0.2">
      <c r="B934" s="32"/>
      <c r="C934" s="214" t="s">
        <v>7082</v>
      </c>
      <c r="H934" s="32"/>
    </row>
    <row r="935" spans="2:8" s="1" customFormat="1" ht="22.5" x14ac:dyDescent="0.2">
      <c r="B935" s="32"/>
      <c r="C935" s="212" t="s">
        <v>405</v>
      </c>
      <c r="D935" s="212" t="s">
        <v>4504</v>
      </c>
      <c r="E935" s="17" t="s">
        <v>390</v>
      </c>
      <c r="F935" s="213">
        <v>17.53</v>
      </c>
      <c r="H935" s="32"/>
    </row>
    <row r="936" spans="2:8" s="1" customFormat="1" ht="16.899999999999999" customHeight="1" x14ac:dyDescent="0.2">
      <c r="B936" s="32"/>
      <c r="C936" s="208" t="s">
        <v>272</v>
      </c>
      <c r="D936" s="209" t="s">
        <v>273</v>
      </c>
      <c r="E936" s="210" t="s">
        <v>1</v>
      </c>
      <c r="F936" s="211">
        <v>137.1</v>
      </c>
      <c r="H936" s="32"/>
    </row>
    <row r="937" spans="2:8" s="1" customFormat="1" ht="16.899999999999999" customHeight="1" x14ac:dyDescent="0.2">
      <c r="B937" s="32"/>
      <c r="C937" s="212" t="s">
        <v>1</v>
      </c>
      <c r="D937" s="212" t="s">
        <v>274</v>
      </c>
      <c r="E937" s="17" t="s">
        <v>1</v>
      </c>
      <c r="F937" s="213">
        <v>137.1</v>
      </c>
      <c r="H937" s="32"/>
    </row>
    <row r="938" spans="2:8" s="1" customFormat="1" ht="16.899999999999999" customHeight="1" x14ac:dyDescent="0.2">
      <c r="B938" s="32"/>
      <c r="C938" s="208" t="s">
        <v>4390</v>
      </c>
      <c r="D938" s="209" t="s">
        <v>4391</v>
      </c>
      <c r="E938" s="210" t="s">
        <v>1</v>
      </c>
      <c r="F938" s="211">
        <v>67.91</v>
      </c>
      <c r="H938" s="32"/>
    </row>
    <row r="939" spans="2:8" s="1" customFormat="1" ht="16.899999999999999" customHeight="1" x14ac:dyDescent="0.2">
      <c r="B939" s="32"/>
      <c r="C939" s="212" t="s">
        <v>1</v>
      </c>
      <c r="D939" s="212" t="s">
        <v>4392</v>
      </c>
      <c r="E939" s="17" t="s">
        <v>1</v>
      </c>
      <c r="F939" s="213">
        <v>67.91</v>
      </c>
      <c r="H939" s="32"/>
    </row>
    <row r="940" spans="2:8" s="1" customFormat="1" ht="16.899999999999999" customHeight="1" x14ac:dyDescent="0.2">
      <c r="B940" s="32"/>
      <c r="C940" s="214" t="s">
        <v>7082</v>
      </c>
      <c r="H940" s="32"/>
    </row>
    <row r="941" spans="2:8" s="1" customFormat="1" ht="16.899999999999999" customHeight="1" x14ac:dyDescent="0.2">
      <c r="B941" s="32"/>
      <c r="C941" s="212" t="s">
        <v>998</v>
      </c>
      <c r="D941" s="212" t="s">
        <v>4812</v>
      </c>
      <c r="E941" s="17" t="s">
        <v>390</v>
      </c>
      <c r="F941" s="213">
        <v>7.1360000000000001</v>
      </c>
      <c r="H941" s="32"/>
    </row>
    <row r="942" spans="2:8" s="1" customFormat="1" ht="16.899999999999999" customHeight="1" x14ac:dyDescent="0.2">
      <c r="B942" s="32"/>
      <c r="C942" s="212" t="s">
        <v>1073</v>
      </c>
      <c r="D942" s="212" t="s">
        <v>1074</v>
      </c>
      <c r="E942" s="17" t="s">
        <v>421</v>
      </c>
      <c r="F942" s="213">
        <v>0.498</v>
      </c>
      <c r="H942" s="32"/>
    </row>
    <row r="943" spans="2:8" s="1" customFormat="1" ht="16.899999999999999" customHeight="1" x14ac:dyDescent="0.2">
      <c r="B943" s="32"/>
      <c r="C943" s="212" t="s">
        <v>4852</v>
      </c>
      <c r="D943" s="212" t="s">
        <v>4853</v>
      </c>
      <c r="E943" s="17" t="s">
        <v>390</v>
      </c>
      <c r="F943" s="213">
        <v>76.319000000000003</v>
      </c>
      <c r="H943" s="32"/>
    </row>
    <row r="944" spans="2:8" s="1" customFormat="1" ht="16.899999999999999" customHeight="1" x14ac:dyDescent="0.2">
      <c r="B944" s="32"/>
      <c r="C944" s="212" t="s">
        <v>1354</v>
      </c>
      <c r="D944" s="212" t="s">
        <v>1355</v>
      </c>
      <c r="E944" s="17" t="s">
        <v>380</v>
      </c>
      <c r="F944" s="213">
        <v>172.51</v>
      </c>
      <c r="H944" s="32"/>
    </row>
    <row r="945" spans="2:8" s="1" customFormat="1" ht="16.899999999999999" customHeight="1" x14ac:dyDescent="0.2">
      <c r="B945" s="32"/>
      <c r="C945" s="212" t="s">
        <v>1445</v>
      </c>
      <c r="D945" s="212" t="s">
        <v>1446</v>
      </c>
      <c r="E945" s="17" t="s">
        <v>380</v>
      </c>
      <c r="F945" s="213">
        <v>77.67</v>
      </c>
      <c r="H945" s="32"/>
    </row>
    <row r="946" spans="2:8" s="1" customFormat="1" ht="16.899999999999999" customHeight="1" x14ac:dyDescent="0.2">
      <c r="B946" s="32"/>
      <c r="C946" s="212" t="s">
        <v>1854</v>
      </c>
      <c r="D946" s="212" t="s">
        <v>1855</v>
      </c>
      <c r="E946" s="17" t="s">
        <v>380</v>
      </c>
      <c r="F946" s="213">
        <v>73.14</v>
      </c>
      <c r="H946" s="32"/>
    </row>
    <row r="947" spans="2:8" s="1" customFormat="1" ht="16.899999999999999" customHeight="1" x14ac:dyDescent="0.2">
      <c r="B947" s="32"/>
      <c r="C947" s="212" t="s">
        <v>5140</v>
      </c>
      <c r="D947" s="212" t="s">
        <v>5141</v>
      </c>
      <c r="E947" s="17" t="s">
        <v>380</v>
      </c>
      <c r="F947" s="213">
        <v>71.305999999999997</v>
      </c>
      <c r="H947" s="32"/>
    </row>
    <row r="948" spans="2:8" s="1" customFormat="1" ht="16.899999999999999" customHeight="1" x14ac:dyDescent="0.2">
      <c r="B948" s="32"/>
      <c r="C948" s="208" t="s">
        <v>4393</v>
      </c>
      <c r="D948" s="209" t="s">
        <v>4394</v>
      </c>
      <c r="E948" s="210" t="s">
        <v>1</v>
      </c>
      <c r="F948" s="211">
        <v>5.23</v>
      </c>
      <c r="H948" s="32"/>
    </row>
    <row r="949" spans="2:8" s="1" customFormat="1" ht="16.899999999999999" customHeight="1" x14ac:dyDescent="0.2">
      <c r="B949" s="32"/>
      <c r="C949" s="212" t="s">
        <v>1</v>
      </c>
      <c r="D949" s="212" t="s">
        <v>4395</v>
      </c>
      <c r="E949" s="17" t="s">
        <v>1</v>
      </c>
      <c r="F949" s="213">
        <v>5.23</v>
      </c>
      <c r="H949" s="32"/>
    </row>
    <row r="950" spans="2:8" s="1" customFormat="1" ht="16.899999999999999" customHeight="1" x14ac:dyDescent="0.2">
      <c r="B950" s="32"/>
      <c r="C950" s="214" t="s">
        <v>7082</v>
      </c>
      <c r="H950" s="32"/>
    </row>
    <row r="951" spans="2:8" s="1" customFormat="1" ht="16.899999999999999" customHeight="1" x14ac:dyDescent="0.2">
      <c r="B951" s="32"/>
      <c r="C951" s="212" t="s">
        <v>998</v>
      </c>
      <c r="D951" s="212" t="s">
        <v>4812</v>
      </c>
      <c r="E951" s="17" t="s">
        <v>390</v>
      </c>
      <c r="F951" s="213">
        <v>7.1360000000000001</v>
      </c>
      <c r="H951" s="32"/>
    </row>
    <row r="952" spans="2:8" s="1" customFormat="1" ht="16.899999999999999" customHeight="1" x14ac:dyDescent="0.2">
      <c r="B952" s="32"/>
      <c r="C952" s="212" t="s">
        <v>1073</v>
      </c>
      <c r="D952" s="212" t="s">
        <v>1074</v>
      </c>
      <c r="E952" s="17" t="s">
        <v>421</v>
      </c>
      <c r="F952" s="213">
        <v>0.498</v>
      </c>
      <c r="H952" s="32"/>
    </row>
    <row r="953" spans="2:8" s="1" customFormat="1" ht="16.899999999999999" customHeight="1" x14ac:dyDescent="0.2">
      <c r="B953" s="32"/>
      <c r="C953" s="212" t="s">
        <v>1258</v>
      </c>
      <c r="D953" s="212" t="s">
        <v>1259</v>
      </c>
      <c r="E953" s="17" t="s">
        <v>380</v>
      </c>
      <c r="F953" s="213">
        <v>9.76</v>
      </c>
      <c r="H953" s="32"/>
    </row>
    <row r="954" spans="2:8" s="1" customFormat="1" ht="16.899999999999999" customHeight="1" x14ac:dyDescent="0.2">
      <c r="B954" s="32"/>
      <c r="C954" s="212" t="s">
        <v>1281</v>
      </c>
      <c r="D954" s="212" t="s">
        <v>1282</v>
      </c>
      <c r="E954" s="17" t="s">
        <v>380</v>
      </c>
      <c r="F954" s="213">
        <v>9.76</v>
      </c>
      <c r="H954" s="32"/>
    </row>
    <row r="955" spans="2:8" s="1" customFormat="1" ht="16.899999999999999" customHeight="1" x14ac:dyDescent="0.2">
      <c r="B955" s="32"/>
      <c r="C955" s="212" t="s">
        <v>1354</v>
      </c>
      <c r="D955" s="212" t="s">
        <v>1355</v>
      </c>
      <c r="E955" s="17" t="s">
        <v>380</v>
      </c>
      <c r="F955" s="213">
        <v>172.51</v>
      </c>
      <c r="H955" s="32"/>
    </row>
    <row r="956" spans="2:8" s="1" customFormat="1" ht="16.899999999999999" customHeight="1" x14ac:dyDescent="0.2">
      <c r="B956" s="32"/>
      <c r="C956" s="212" t="s">
        <v>1445</v>
      </c>
      <c r="D956" s="212" t="s">
        <v>1446</v>
      </c>
      <c r="E956" s="17" t="s">
        <v>380</v>
      </c>
      <c r="F956" s="213">
        <v>77.67</v>
      </c>
      <c r="H956" s="32"/>
    </row>
    <row r="957" spans="2:8" s="1" customFormat="1" ht="16.899999999999999" customHeight="1" x14ac:dyDescent="0.2">
      <c r="B957" s="32"/>
      <c r="C957" s="212" t="s">
        <v>1854</v>
      </c>
      <c r="D957" s="212" t="s">
        <v>1855</v>
      </c>
      <c r="E957" s="17" t="s">
        <v>380</v>
      </c>
      <c r="F957" s="213">
        <v>73.14</v>
      </c>
      <c r="H957" s="32"/>
    </row>
    <row r="958" spans="2:8" s="1" customFormat="1" ht="16.899999999999999" customHeight="1" x14ac:dyDescent="0.2">
      <c r="B958" s="32"/>
      <c r="C958" s="212" t="s">
        <v>1274</v>
      </c>
      <c r="D958" s="212" t="s">
        <v>1275</v>
      </c>
      <c r="E958" s="17" t="s">
        <v>421</v>
      </c>
      <c r="F958" s="213">
        <v>3.0000000000000001E-3</v>
      </c>
      <c r="H958" s="32"/>
    </row>
    <row r="959" spans="2:8" s="1" customFormat="1" ht="16.899999999999999" customHeight="1" x14ac:dyDescent="0.2">
      <c r="B959" s="32"/>
      <c r="C959" s="212" t="s">
        <v>1387</v>
      </c>
      <c r="D959" s="212" t="s">
        <v>5144</v>
      </c>
      <c r="E959" s="17" t="s">
        <v>380</v>
      </c>
      <c r="F959" s="213">
        <v>5.492</v>
      </c>
      <c r="H959" s="32"/>
    </row>
    <row r="960" spans="2:8" s="1" customFormat="1" ht="16.899999999999999" customHeight="1" x14ac:dyDescent="0.2">
      <c r="B960" s="32"/>
      <c r="C960" s="212" t="s">
        <v>1291</v>
      </c>
      <c r="D960" s="212" t="s">
        <v>5112</v>
      </c>
      <c r="E960" s="17" t="s">
        <v>380</v>
      </c>
      <c r="F960" s="213">
        <v>11.917</v>
      </c>
      <c r="H960" s="32"/>
    </row>
    <row r="961" spans="2:8" s="1" customFormat="1" ht="16.899999999999999" customHeight="1" x14ac:dyDescent="0.2">
      <c r="B961" s="32"/>
      <c r="C961" s="208" t="s">
        <v>4396</v>
      </c>
      <c r="D961" s="209" t="s">
        <v>4397</v>
      </c>
      <c r="E961" s="210" t="s">
        <v>1</v>
      </c>
      <c r="F961" s="211">
        <v>4.53</v>
      </c>
      <c r="H961" s="32"/>
    </row>
    <row r="962" spans="2:8" s="1" customFormat="1" ht="16.899999999999999" customHeight="1" x14ac:dyDescent="0.2">
      <c r="B962" s="32"/>
      <c r="C962" s="212" t="s">
        <v>1</v>
      </c>
      <c r="D962" s="212" t="s">
        <v>4398</v>
      </c>
      <c r="E962" s="17" t="s">
        <v>1</v>
      </c>
      <c r="F962" s="213">
        <v>4.53</v>
      </c>
      <c r="H962" s="32"/>
    </row>
    <row r="963" spans="2:8" s="1" customFormat="1" ht="16.899999999999999" customHeight="1" x14ac:dyDescent="0.2">
      <c r="B963" s="32"/>
      <c r="C963" s="214" t="s">
        <v>7082</v>
      </c>
      <c r="H963" s="32"/>
    </row>
    <row r="964" spans="2:8" s="1" customFormat="1" ht="16.899999999999999" customHeight="1" x14ac:dyDescent="0.2">
      <c r="B964" s="32"/>
      <c r="C964" s="212" t="s">
        <v>998</v>
      </c>
      <c r="D964" s="212" t="s">
        <v>4812</v>
      </c>
      <c r="E964" s="17" t="s">
        <v>390</v>
      </c>
      <c r="F964" s="213">
        <v>7.1360000000000001</v>
      </c>
      <c r="H964" s="32"/>
    </row>
    <row r="965" spans="2:8" s="1" customFormat="1" ht="16.899999999999999" customHeight="1" x14ac:dyDescent="0.2">
      <c r="B965" s="32"/>
      <c r="C965" s="212" t="s">
        <v>4837</v>
      </c>
      <c r="D965" s="212" t="s">
        <v>4838</v>
      </c>
      <c r="E965" s="17" t="s">
        <v>390</v>
      </c>
      <c r="F965" s="213">
        <v>0.29399999999999998</v>
      </c>
      <c r="H965" s="32"/>
    </row>
    <row r="966" spans="2:8" s="1" customFormat="1" ht="16.899999999999999" customHeight="1" x14ac:dyDescent="0.2">
      <c r="B966" s="32"/>
      <c r="C966" s="212" t="s">
        <v>1073</v>
      </c>
      <c r="D966" s="212" t="s">
        <v>1074</v>
      </c>
      <c r="E966" s="17" t="s">
        <v>421</v>
      </c>
      <c r="F966" s="213">
        <v>0.498</v>
      </c>
      <c r="H966" s="32"/>
    </row>
    <row r="967" spans="2:8" s="1" customFormat="1" ht="16.899999999999999" customHeight="1" x14ac:dyDescent="0.2">
      <c r="B967" s="32"/>
      <c r="C967" s="212" t="s">
        <v>4848</v>
      </c>
      <c r="D967" s="212" t="s">
        <v>4849</v>
      </c>
      <c r="E967" s="17" t="s">
        <v>390</v>
      </c>
      <c r="F967" s="213">
        <v>0.33100000000000002</v>
      </c>
      <c r="H967" s="32"/>
    </row>
    <row r="968" spans="2:8" s="1" customFormat="1" ht="16.899999999999999" customHeight="1" x14ac:dyDescent="0.2">
      <c r="B968" s="32"/>
      <c r="C968" s="212" t="s">
        <v>1258</v>
      </c>
      <c r="D968" s="212" t="s">
        <v>1259</v>
      </c>
      <c r="E968" s="17" t="s">
        <v>380</v>
      </c>
      <c r="F968" s="213">
        <v>9.76</v>
      </c>
      <c r="H968" s="32"/>
    </row>
    <row r="969" spans="2:8" s="1" customFormat="1" ht="16.899999999999999" customHeight="1" x14ac:dyDescent="0.2">
      <c r="B969" s="32"/>
      <c r="C969" s="212" t="s">
        <v>1281</v>
      </c>
      <c r="D969" s="212" t="s">
        <v>1282</v>
      </c>
      <c r="E969" s="17" t="s">
        <v>380</v>
      </c>
      <c r="F969" s="213">
        <v>9.76</v>
      </c>
      <c r="H969" s="32"/>
    </row>
    <row r="970" spans="2:8" s="1" customFormat="1" ht="16.899999999999999" customHeight="1" x14ac:dyDescent="0.2">
      <c r="B970" s="32"/>
      <c r="C970" s="212" t="s">
        <v>5114</v>
      </c>
      <c r="D970" s="212" t="s">
        <v>5115</v>
      </c>
      <c r="E970" s="17" t="s">
        <v>380</v>
      </c>
      <c r="F970" s="213">
        <v>4.53</v>
      </c>
      <c r="H970" s="32"/>
    </row>
    <row r="971" spans="2:8" s="1" customFormat="1" ht="16.899999999999999" customHeight="1" x14ac:dyDescent="0.2">
      <c r="B971" s="32"/>
      <c r="C971" s="212" t="s">
        <v>5714</v>
      </c>
      <c r="D971" s="212" t="s">
        <v>5715</v>
      </c>
      <c r="E971" s="17" t="s">
        <v>380</v>
      </c>
      <c r="F971" s="213">
        <v>4.53</v>
      </c>
      <c r="H971" s="32"/>
    </row>
    <row r="972" spans="2:8" s="1" customFormat="1" ht="16.899999999999999" customHeight="1" x14ac:dyDescent="0.2">
      <c r="B972" s="32"/>
      <c r="C972" s="212" t="s">
        <v>1274</v>
      </c>
      <c r="D972" s="212" t="s">
        <v>1275</v>
      </c>
      <c r="E972" s="17" t="s">
        <v>421</v>
      </c>
      <c r="F972" s="213">
        <v>3.0000000000000001E-3</v>
      </c>
      <c r="H972" s="32"/>
    </row>
    <row r="973" spans="2:8" s="1" customFormat="1" ht="16.899999999999999" customHeight="1" x14ac:dyDescent="0.2">
      <c r="B973" s="32"/>
      <c r="C973" s="212" t="s">
        <v>5117</v>
      </c>
      <c r="D973" s="212" t="s">
        <v>5118</v>
      </c>
      <c r="E973" s="17" t="s">
        <v>1788</v>
      </c>
      <c r="F973" s="213">
        <v>6.7949999999999999</v>
      </c>
      <c r="H973" s="32"/>
    </row>
    <row r="974" spans="2:8" s="1" customFormat="1" ht="16.899999999999999" customHeight="1" x14ac:dyDescent="0.2">
      <c r="B974" s="32"/>
      <c r="C974" s="212" t="s">
        <v>1291</v>
      </c>
      <c r="D974" s="212" t="s">
        <v>5112</v>
      </c>
      <c r="E974" s="17" t="s">
        <v>380</v>
      </c>
      <c r="F974" s="213">
        <v>11.917</v>
      </c>
      <c r="H974" s="32"/>
    </row>
    <row r="975" spans="2:8" s="1" customFormat="1" ht="16.899999999999999" customHeight="1" x14ac:dyDescent="0.2">
      <c r="B975" s="32"/>
      <c r="C975" s="208" t="s">
        <v>4399</v>
      </c>
      <c r="D975" s="209" t="s">
        <v>4400</v>
      </c>
      <c r="E975" s="210" t="s">
        <v>1</v>
      </c>
      <c r="F975" s="211">
        <v>28.64</v>
      </c>
      <c r="H975" s="32"/>
    </row>
    <row r="976" spans="2:8" s="1" customFormat="1" ht="16.899999999999999" customHeight="1" x14ac:dyDescent="0.2">
      <c r="B976" s="32"/>
      <c r="C976" s="212" t="s">
        <v>1</v>
      </c>
      <c r="D976" s="212" t="s">
        <v>4401</v>
      </c>
      <c r="E976" s="17" t="s">
        <v>1</v>
      </c>
      <c r="F976" s="213">
        <v>28.64</v>
      </c>
      <c r="H976" s="32"/>
    </row>
    <row r="977" spans="2:8" s="1" customFormat="1" ht="16.899999999999999" customHeight="1" x14ac:dyDescent="0.2">
      <c r="B977" s="32"/>
      <c r="C977" s="214" t="s">
        <v>7082</v>
      </c>
      <c r="H977" s="32"/>
    </row>
    <row r="978" spans="2:8" s="1" customFormat="1" ht="16.899999999999999" customHeight="1" x14ac:dyDescent="0.2">
      <c r="B978" s="32"/>
      <c r="C978" s="212" t="s">
        <v>998</v>
      </c>
      <c r="D978" s="212" t="s">
        <v>4812</v>
      </c>
      <c r="E978" s="17" t="s">
        <v>390</v>
      </c>
      <c r="F978" s="213">
        <v>7.1360000000000001</v>
      </c>
      <c r="H978" s="32"/>
    </row>
    <row r="979" spans="2:8" s="1" customFormat="1" ht="16.899999999999999" customHeight="1" x14ac:dyDescent="0.2">
      <c r="B979" s="32"/>
      <c r="C979" s="212" t="s">
        <v>1073</v>
      </c>
      <c r="D979" s="212" t="s">
        <v>1074</v>
      </c>
      <c r="E979" s="17" t="s">
        <v>421</v>
      </c>
      <c r="F979" s="213">
        <v>0.498</v>
      </c>
      <c r="H979" s="32"/>
    </row>
    <row r="980" spans="2:8" s="1" customFormat="1" ht="16.899999999999999" customHeight="1" x14ac:dyDescent="0.2">
      <c r="B980" s="32"/>
      <c r="C980" s="212" t="s">
        <v>4857</v>
      </c>
      <c r="D980" s="212" t="s">
        <v>4858</v>
      </c>
      <c r="E980" s="17" t="s">
        <v>390</v>
      </c>
      <c r="F980" s="213">
        <v>13.09</v>
      </c>
      <c r="H980" s="32"/>
    </row>
    <row r="981" spans="2:8" s="1" customFormat="1" ht="16.899999999999999" customHeight="1" x14ac:dyDescent="0.2">
      <c r="B981" s="32"/>
      <c r="C981" s="212" t="s">
        <v>1928</v>
      </c>
      <c r="D981" s="212" t="s">
        <v>4104</v>
      </c>
      <c r="E981" s="17" t="s">
        <v>380</v>
      </c>
      <c r="F981" s="213">
        <v>166.95</v>
      </c>
      <c r="H981" s="32"/>
    </row>
    <row r="982" spans="2:8" s="1" customFormat="1" ht="16.899999999999999" customHeight="1" x14ac:dyDescent="0.2">
      <c r="B982" s="32"/>
      <c r="C982" s="208" t="s">
        <v>4402</v>
      </c>
      <c r="D982" s="209" t="s">
        <v>4403</v>
      </c>
      <c r="E982" s="210" t="s">
        <v>1</v>
      </c>
      <c r="F982" s="211">
        <v>155.22</v>
      </c>
      <c r="H982" s="32"/>
    </row>
    <row r="983" spans="2:8" s="1" customFormat="1" ht="16.899999999999999" customHeight="1" x14ac:dyDescent="0.2">
      <c r="B983" s="32"/>
      <c r="C983" s="212" t="s">
        <v>1</v>
      </c>
      <c r="D983" s="212" t="s">
        <v>4404</v>
      </c>
      <c r="E983" s="17" t="s">
        <v>1</v>
      </c>
      <c r="F983" s="213">
        <v>155.22</v>
      </c>
      <c r="H983" s="32"/>
    </row>
    <row r="984" spans="2:8" s="1" customFormat="1" ht="16.899999999999999" customHeight="1" x14ac:dyDescent="0.2">
      <c r="B984" s="32"/>
      <c r="C984" s="214" t="s">
        <v>7082</v>
      </c>
      <c r="H984" s="32"/>
    </row>
    <row r="985" spans="2:8" s="1" customFormat="1" ht="16.899999999999999" customHeight="1" x14ac:dyDescent="0.2">
      <c r="B985" s="32"/>
      <c r="C985" s="212" t="s">
        <v>4857</v>
      </c>
      <c r="D985" s="212" t="s">
        <v>4858</v>
      </c>
      <c r="E985" s="17" t="s">
        <v>390</v>
      </c>
      <c r="F985" s="213">
        <v>13.09</v>
      </c>
      <c r="H985" s="32"/>
    </row>
    <row r="986" spans="2:8" s="1" customFormat="1" ht="16.899999999999999" customHeight="1" x14ac:dyDescent="0.2">
      <c r="B986" s="32"/>
      <c r="C986" s="212" t="s">
        <v>1354</v>
      </c>
      <c r="D986" s="212" t="s">
        <v>1355</v>
      </c>
      <c r="E986" s="17" t="s">
        <v>380</v>
      </c>
      <c r="F986" s="213">
        <v>172.51</v>
      </c>
      <c r="H986" s="32"/>
    </row>
    <row r="987" spans="2:8" s="1" customFormat="1" ht="16.899999999999999" customHeight="1" x14ac:dyDescent="0.2">
      <c r="B987" s="32"/>
      <c r="C987" s="212" t="s">
        <v>5309</v>
      </c>
      <c r="D987" s="212" t="s">
        <v>5310</v>
      </c>
      <c r="E987" s="17" t="s">
        <v>380</v>
      </c>
      <c r="F987" s="213">
        <v>138.31</v>
      </c>
      <c r="H987" s="32"/>
    </row>
    <row r="988" spans="2:8" s="1" customFormat="1" ht="16.899999999999999" customHeight="1" x14ac:dyDescent="0.2">
      <c r="B988" s="32"/>
      <c r="C988" s="212" t="s">
        <v>1928</v>
      </c>
      <c r="D988" s="212" t="s">
        <v>4104</v>
      </c>
      <c r="E988" s="17" t="s">
        <v>380</v>
      </c>
      <c r="F988" s="213">
        <v>166.95</v>
      </c>
      <c r="H988" s="32"/>
    </row>
    <row r="989" spans="2:8" s="1" customFormat="1" ht="16.899999999999999" customHeight="1" x14ac:dyDescent="0.2">
      <c r="B989" s="32"/>
      <c r="C989" s="212" t="s">
        <v>5134</v>
      </c>
      <c r="D989" s="212" t="s">
        <v>5135</v>
      </c>
      <c r="E989" s="17" t="s">
        <v>380</v>
      </c>
      <c r="F989" s="213">
        <v>104.339</v>
      </c>
      <c r="H989" s="32"/>
    </row>
    <row r="990" spans="2:8" s="1" customFormat="1" ht="16.899999999999999" customHeight="1" x14ac:dyDescent="0.2">
      <c r="B990" s="32"/>
      <c r="C990" s="208" t="s">
        <v>4405</v>
      </c>
      <c r="D990" s="209" t="s">
        <v>4406</v>
      </c>
      <c r="E990" s="210" t="s">
        <v>1</v>
      </c>
      <c r="F990" s="211">
        <v>7.66</v>
      </c>
      <c r="H990" s="32"/>
    </row>
    <row r="991" spans="2:8" s="1" customFormat="1" ht="16.899999999999999" customHeight="1" x14ac:dyDescent="0.2">
      <c r="B991" s="32"/>
      <c r="C991" s="212" t="s">
        <v>1</v>
      </c>
      <c r="D991" s="212" t="s">
        <v>4407</v>
      </c>
      <c r="E991" s="17" t="s">
        <v>1</v>
      </c>
      <c r="F991" s="213">
        <v>7.66</v>
      </c>
      <c r="H991" s="32"/>
    </row>
    <row r="992" spans="2:8" s="1" customFormat="1" ht="16.899999999999999" customHeight="1" x14ac:dyDescent="0.2">
      <c r="B992" s="32"/>
      <c r="C992" s="214" t="s">
        <v>7082</v>
      </c>
      <c r="H992" s="32"/>
    </row>
    <row r="993" spans="2:8" s="1" customFormat="1" ht="16.899999999999999" customHeight="1" x14ac:dyDescent="0.2">
      <c r="B993" s="32"/>
      <c r="C993" s="212" t="s">
        <v>4857</v>
      </c>
      <c r="D993" s="212" t="s">
        <v>4858</v>
      </c>
      <c r="E993" s="17" t="s">
        <v>390</v>
      </c>
      <c r="F993" s="213">
        <v>13.09</v>
      </c>
      <c r="H993" s="32"/>
    </row>
    <row r="994" spans="2:8" s="1" customFormat="1" ht="16.899999999999999" customHeight="1" x14ac:dyDescent="0.2">
      <c r="B994" s="32"/>
      <c r="C994" s="212" t="s">
        <v>1354</v>
      </c>
      <c r="D994" s="212" t="s">
        <v>1355</v>
      </c>
      <c r="E994" s="17" t="s">
        <v>380</v>
      </c>
      <c r="F994" s="213">
        <v>172.51</v>
      </c>
      <c r="H994" s="32"/>
    </row>
    <row r="995" spans="2:8" s="1" customFormat="1" ht="16.899999999999999" customHeight="1" x14ac:dyDescent="0.2">
      <c r="B995" s="32"/>
      <c r="C995" s="212" t="s">
        <v>5309</v>
      </c>
      <c r="D995" s="212" t="s">
        <v>5310</v>
      </c>
      <c r="E995" s="17" t="s">
        <v>380</v>
      </c>
      <c r="F995" s="213">
        <v>138.31</v>
      </c>
      <c r="H995" s="32"/>
    </row>
    <row r="996" spans="2:8" s="1" customFormat="1" ht="16.899999999999999" customHeight="1" x14ac:dyDescent="0.2">
      <c r="B996" s="32"/>
      <c r="C996" s="212" t="s">
        <v>1928</v>
      </c>
      <c r="D996" s="212" t="s">
        <v>4104</v>
      </c>
      <c r="E996" s="17" t="s">
        <v>380</v>
      </c>
      <c r="F996" s="213">
        <v>166.95</v>
      </c>
      <c r="H996" s="32"/>
    </row>
    <row r="997" spans="2:8" s="1" customFormat="1" ht="16.899999999999999" customHeight="1" x14ac:dyDescent="0.2">
      <c r="B997" s="32"/>
      <c r="C997" s="212" t="s">
        <v>5134</v>
      </c>
      <c r="D997" s="212" t="s">
        <v>5135</v>
      </c>
      <c r="E997" s="17" t="s">
        <v>380</v>
      </c>
      <c r="F997" s="213">
        <v>104.339</v>
      </c>
      <c r="H997" s="32"/>
    </row>
    <row r="998" spans="2:8" s="1" customFormat="1" ht="16.899999999999999" customHeight="1" x14ac:dyDescent="0.2">
      <c r="B998" s="32"/>
      <c r="C998" s="208" t="s">
        <v>4408</v>
      </c>
      <c r="D998" s="209" t="s">
        <v>4409</v>
      </c>
      <c r="E998" s="210" t="s">
        <v>1</v>
      </c>
      <c r="F998" s="211">
        <v>5.83</v>
      </c>
      <c r="H998" s="32"/>
    </row>
    <row r="999" spans="2:8" s="1" customFormat="1" ht="16.899999999999999" customHeight="1" x14ac:dyDescent="0.2">
      <c r="B999" s="32"/>
      <c r="C999" s="212" t="s">
        <v>1</v>
      </c>
      <c r="D999" s="212" t="s">
        <v>4410</v>
      </c>
      <c r="E999" s="17" t="s">
        <v>1</v>
      </c>
      <c r="F999" s="213">
        <v>5.83</v>
      </c>
      <c r="H999" s="32"/>
    </row>
    <row r="1000" spans="2:8" s="1" customFormat="1" ht="16.899999999999999" customHeight="1" x14ac:dyDescent="0.2">
      <c r="B1000" s="32"/>
      <c r="C1000" s="214" t="s">
        <v>7082</v>
      </c>
      <c r="H1000" s="32"/>
    </row>
    <row r="1001" spans="2:8" s="1" customFormat="1" ht="16.899999999999999" customHeight="1" x14ac:dyDescent="0.2">
      <c r="B1001" s="32"/>
      <c r="C1001" s="212" t="s">
        <v>4857</v>
      </c>
      <c r="D1001" s="212" t="s">
        <v>4858</v>
      </c>
      <c r="E1001" s="17" t="s">
        <v>390</v>
      </c>
      <c r="F1001" s="213">
        <v>13.09</v>
      </c>
      <c r="H1001" s="32"/>
    </row>
    <row r="1002" spans="2:8" s="1" customFormat="1" ht="16.899999999999999" customHeight="1" x14ac:dyDescent="0.2">
      <c r="B1002" s="32"/>
      <c r="C1002" s="212" t="s">
        <v>1354</v>
      </c>
      <c r="D1002" s="212" t="s">
        <v>1355</v>
      </c>
      <c r="E1002" s="17" t="s">
        <v>380</v>
      </c>
      <c r="F1002" s="213">
        <v>172.51</v>
      </c>
      <c r="H1002" s="32"/>
    </row>
    <row r="1003" spans="2:8" s="1" customFormat="1" ht="16.899999999999999" customHeight="1" x14ac:dyDescent="0.2">
      <c r="B1003" s="32"/>
      <c r="C1003" s="212" t="s">
        <v>5134</v>
      </c>
      <c r="D1003" s="212" t="s">
        <v>5135</v>
      </c>
      <c r="E1003" s="17" t="s">
        <v>380</v>
      </c>
      <c r="F1003" s="213">
        <v>104.339</v>
      </c>
      <c r="H1003" s="32"/>
    </row>
    <row r="1004" spans="2:8" s="1" customFormat="1" ht="16.899999999999999" customHeight="1" x14ac:dyDescent="0.2">
      <c r="B1004" s="32"/>
      <c r="C1004" s="208" t="s">
        <v>4411</v>
      </c>
      <c r="D1004" s="209" t="s">
        <v>4412</v>
      </c>
      <c r="E1004" s="210" t="s">
        <v>1</v>
      </c>
      <c r="F1004" s="211">
        <v>3.06</v>
      </c>
      <c r="H1004" s="32"/>
    </row>
    <row r="1005" spans="2:8" s="1" customFormat="1" ht="16.899999999999999" customHeight="1" x14ac:dyDescent="0.2">
      <c r="B1005" s="32"/>
      <c r="C1005" s="212" t="s">
        <v>1</v>
      </c>
      <c r="D1005" s="212" t="s">
        <v>4413</v>
      </c>
      <c r="E1005" s="17" t="s">
        <v>1</v>
      </c>
      <c r="F1005" s="213">
        <v>3.06</v>
      </c>
      <c r="H1005" s="32"/>
    </row>
    <row r="1006" spans="2:8" s="1" customFormat="1" ht="16.899999999999999" customHeight="1" x14ac:dyDescent="0.2">
      <c r="B1006" s="32"/>
      <c r="C1006" s="214" t="s">
        <v>7082</v>
      </c>
      <c r="H1006" s="32"/>
    </row>
    <row r="1007" spans="2:8" s="1" customFormat="1" ht="16.899999999999999" customHeight="1" x14ac:dyDescent="0.2">
      <c r="B1007" s="32"/>
      <c r="C1007" s="212" t="s">
        <v>1952</v>
      </c>
      <c r="D1007" s="212" t="s">
        <v>1953</v>
      </c>
      <c r="E1007" s="17" t="s">
        <v>380</v>
      </c>
      <c r="F1007" s="213">
        <v>467.73</v>
      </c>
      <c r="H1007" s="32"/>
    </row>
    <row r="1008" spans="2:8" s="1" customFormat="1" ht="16.899999999999999" customHeight="1" x14ac:dyDescent="0.2">
      <c r="B1008" s="32"/>
      <c r="C1008" s="208" t="s">
        <v>4414</v>
      </c>
      <c r="D1008" s="209" t="s">
        <v>4415</v>
      </c>
      <c r="E1008" s="210" t="s">
        <v>1</v>
      </c>
      <c r="F1008" s="211">
        <v>1.77</v>
      </c>
      <c r="H1008" s="32"/>
    </row>
    <row r="1009" spans="2:8" s="1" customFormat="1" ht="16.899999999999999" customHeight="1" x14ac:dyDescent="0.2">
      <c r="B1009" s="32"/>
      <c r="C1009" s="212" t="s">
        <v>1</v>
      </c>
      <c r="D1009" s="212" t="s">
        <v>4416</v>
      </c>
      <c r="E1009" s="17" t="s">
        <v>1</v>
      </c>
      <c r="F1009" s="213">
        <v>1.77</v>
      </c>
      <c r="H1009" s="32"/>
    </row>
    <row r="1010" spans="2:8" s="1" customFormat="1" ht="16.899999999999999" customHeight="1" x14ac:dyDescent="0.2">
      <c r="B1010" s="32"/>
      <c r="C1010" s="214" t="s">
        <v>7082</v>
      </c>
      <c r="H1010" s="32"/>
    </row>
    <row r="1011" spans="2:8" s="1" customFormat="1" ht="16.899999999999999" customHeight="1" x14ac:dyDescent="0.2">
      <c r="B1011" s="32"/>
      <c r="C1011" s="212" t="s">
        <v>1006</v>
      </c>
      <c r="D1011" s="212" t="s">
        <v>4823</v>
      </c>
      <c r="E1011" s="17" t="s">
        <v>390</v>
      </c>
      <c r="F1011" s="213">
        <v>0.56200000000000006</v>
      </c>
      <c r="H1011" s="32"/>
    </row>
    <row r="1012" spans="2:8" s="1" customFormat="1" ht="16.899999999999999" customHeight="1" x14ac:dyDescent="0.2">
      <c r="B1012" s="32"/>
      <c r="C1012" s="208" t="s">
        <v>4417</v>
      </c>
      <c r="D1012" s="209" t="s">
        <v>4418</v>
      </c>
      <c r="E1012" s="210" t="s">
        <v>1</v>
      </c>
      <c r="F1012" s="211">
        <v>4.53</v>
      </c>
      <c r="H1012" s="32"/>
    </row>
    <row r="1013" spans="2:8" s="1" customFormat="1" ht="16.899999999999999" customHeight="1" x14ac:dyDescent="0.2">
      <c r="B1013" s="32"/>
      <c r="C1013" s="212" t="s">
        <v>1</v>
      </c>
      <c r="D1013" s="212" t="s">
        <v>4398</v>
      </c>
      <c r="E1013" s="17" t="s">
        <v>1</v>
      </c>
      <c r="F1013" s="213">
        <v>4.53</v>
      </c>
      <c r="H1013" s="32"/>
    </row>
    <row r="1014" spans="2:8" s="1" customFormat="1" ht="16.899999999999999" customHeight="1" x14ac:dyDescent="0.2">
      <c r="B1014" s="32"/>
      <c r="C1014" s="214" t="s">
        <v>7082</v>
      </c>
      <c r="H1014" s="32"/>
    </row>
    <row r="1015" spans="2:8" s="1" customFormat="1" ht="16.899999999999999" customHeight="1" x14ac:dyDescent="0.2">
      <c r="B1015" s="32"/>
      <c r="C1015" s="212" t="s">
        <v>998</v>
      </c>
      <c r="D1015" s="212" t="s">
        <v>4812</v>
      </c>
      <c r="E1015" s="17" t="s">
        <v>390</v>
      </c>
      <c r="F1015" s="213">
        <v>7.1360000000000001</v>
      </c>
      <c r="H1015" s="32"/>
    </row>
    <row r="1016" spans="2:8" s="1" customFormat="1" ht="16.899999999999999" customHeight="1" x14ac:dyDescent="0.2">
      <c r="B1016" s="32"/>
      <c r="C1016" s="212" t="s">
        <v>1006</v>
      </c>
      <c r="D1016" s="212" t="s">
        <v>4823</v>
      </c>
      <c r="E1016" s="17" t="s">
        <v>390</v>
      </c>
      <c r="F1016" s="213">
        <v>0.56200000000000006</v>
      </c>
      <c r="H1016" s="32"/>
    </row>
    <row r="1017" spans="2:8" s="1" customFormat="1" ht="16.899999999999999" customHeight="1" x14ac:dyDescent="0.2">
      <c r="B1017" s="32"/>
      <c r="C1017" s="212" t="s">
        <v>1073</v>
      </c>
      <c r="D1017" s="212" t="s">
        <v>1074</v>
      </c>
      <c r="E1017" s="17" t="s">
        <v>421</v>
      </c>
      <c r="F1017" s="213">
        <v>0.498</v>
      </c>
      <c r="H1017" s="32"/>
    </row>
    <row r="1018" spans="2:8" s="1" customFormat="1" ht="16.899999999999999" customHeight="1" x14ac:dyDescent="0.2">
      <c r="B1018" s="32"/>
      <c r="C1018" s="212" t="s">
        <v>1445</v>
      </c>
      <c r="D1018" s="212" t="s">
        <v>1446</v>
      </c>
      <c r="E1018" s="17" t="s">
        <v>380</v>
      </c>
      <c r="F1018" s="213">
        <v>77.67</v>
      </c>
      <c r="H1018" s="32"/>
    </row>
    <row r="1019" spans="2:8" s="1" customFormat="1" ht="16.899999999999999" customHeight="1" x14ac:dyDescent="0.2">
      <c r="B1019" s="32"/>
      <c r="C1019" s="208" t="s">
        <v>275</v>
      </c>
      <c r="D1019" s="209" t="s">
        <v>276</v>
      </c>
      <c r="E1019" s="210" t="s">
        <v>1</v>
      </c>
      <c r="F1019" s="211">
        <v>13.23</v>
      </c>
      <c r="H1019" s="32"/>
    </row>
    <row r="1020" spans="2:8" s="1" customFormat="1" ht="16.899999999999999" customHeight="1" x14ac:dyDescent="0.2">
      <c r="B1020" s="32"/>
      <c r="C1020" s="212" t="s">
        <v>1</v>
      </c>
      <c r="D1020" s="212" t="s">
        <v>277</v>
      </c>
      <c r="E1020" s="17" t="s">
        <v>1</v>
      </c>
      <c r="F1020" s="213">
        <v>13.23</v>
      </c>
      <c r="H1020" s="32"/>
    </row>
    <row r="1021" spans="2:8" s="1" customFormat="1" ht="16.899999999999999" customHeight="1" x14ac:dyDescent="0.2">
      <c r="B1021" s="32"/>
      <c r="C1021" s="208" t="s">
        <v>278</v>
      </c>
      <c r="D1021" s="209" t="s">
        <v>279</v>
      </c>
      <c r="E1021" s="210" t="s">
        <v>1</v>
      </c>
      <c r="F1021" s="211">
        <v>118.2</v>
      </c>
      <c r="H1021" s="32"/>
    </row>
    <row r="1022" spans="2:8" s="1" customFormat="1" ht="16.899999999999999" customHeight="1" x14ac:dyDescent="0.2">
      <c r="B1022" s="32"/>
      <c r="C1022" s="212" t="s">
        <v>1</v>
      </c>
      <c r="D1022" s="212" t="s">
        <v>280</v>
      </c>
      <c r="E1022" s="17" t="s">
        <v>1</v>
      </c>
      <c r="F1022" s="213">
        <v>118.2</v>
      </c>
      <c r="H1022" s="32"/>
    </row>
    <row r="1023" spans="2:8" s="1" customFormat="1" ht="16.899999999999999" customHeight="1" x14ac:dyDescent="0.2">
      <c r="B1023" s="32"/>
      <c r="C1023" s="208" t="s">
        <v>4419</v>
      </c>
      <c r="D1023" s="209" t="s">
        <v>4420</v>
      </c>
      <c r="E1023" s="210" t="s">
        <v>1</v>
      </c>
      <c r="F1023" s="211">
        <v>38.94</v>
      </c>
      <c r="H1023" s="32"/>
    </row>
    <row r="1024" spans="2:8" s="1" customFormat="1" ht="16.899999999999999" customHeight="1" x14ac:dyDescent="0.2">
      <c r="B1024" s="32"/>
      <c r="C1024" s="212" t="s">
        <v>1</v>
      </c>
      <c r="D1024" s="212" t="s">
        <v>7090</v>
      </c>
      <c r="E1024" s="17" t="s">
        <v>1</v>
      </c>
      <c r="F1024" s="213">
        <v>38.94</v>
      </c>
      <c r="H1024" s="32"/>
    </row>
    <row r="1025" spans="2:8" s="1" customFormat="1" ht="16.899999999999999" customHeight="1" x14ac:dyDescent="0.2">
      <c r="B1025" s="32"/>
      <c r="C1025" s="214" t="s">
        <v>7082</v>
      </c>
      <c r="H1025" s="32"/>
    </row>
    <row r="1026" spans="2:8" s="1" customFormat="1" ht="16.899999999999999" customHeight="1" x14ac:dyDescent="0.2">
      <c r="B1026" s="32"/>
      <c r="C1026" s="212" t="s">
        <v>5309</v>
      </c>
      <c r="D1026" s="212" t="s">
        <v>5310</v>
      </c>
      <c r="E1026" s="17" t="s">
        <v>380</v>
      </c>
      <c r="F1026" s="213">
        <v>138.31</v>
      </c>
      <c r="H1026" s="32"/>
    </row>
    <row r="1027" spans="2:8" s="1" customFormat="1" ht="16.899999999999999" customHeight="1" x14ac:dyDescent="0.2">
      <c r="B1027" s="32"/>
      <c r="C1027" s="212" t="s">
        <v>1928</v>
      </c>
      <c r="D1027" s="212" t="s">
        <v>4104</v>
      </c>
      <c r="E1027" s="17" t="s">
        <v>380</v>
      </c>
      <c r="F1027" s="213">
        <v>166.95</v>
      </c>
      <c r="H1027" s="32"/>
    </row>
    <row r="1028" spans="2:8" s="1" customFormat="1" ht="16.899999999999999" customHeight="1" x14ac:dyDescent="0.2">
      <c r="B1028" s="32"/>
      <c r="C1028" s="208" t="s">
        <v>281</v>
      </c>
      <c r="D1028" s="209" t="s">
        <v>282</v>
      </c>
      <c r="E1028" s="210" t="s">
        <v>1</v>
      </c>
      <c r="F1028" s="211">
        <v>13.99</v>
      </c>
      <c r="H1028" s="32"/>
    </row>
    <row r="1029" spans="2:8" s="1" customFormat="1" ht="16.899999999999999" customHeight="1" x14ac:dyDescent="0.2">
      <c r="B1029" s="32"/>
      <c r="C1029" s="212" t="s">
        <v>1</v>
      </c>
      <c r="D1029" s="212" t="s">
        <v>283</v>
      </c>
      <c r="E1029" s="17" t="s">
        <v>1</v>
      </c>
      <c r="F1029" s="213">
        <v>13.99</v>
      </c>
      <c r="H1029" s="32"/>
    </row>
    <row r="1030" spans="2:8" s="1" customFormat="1" ht="16.899999999999999" customHeight="1" x14ac:dyDescent="0.2">
      <c r="B1030" s="32"/>
      <c r="C1030" s="208" t="s">
        <v>284</v>
      </c>
      <c r="D1030" s="209" t="s">
        <v>285</v>
      </c>
      <c r="E1030" s="210" t="s">
        <v>1</v>
      </c>
      <c r="F1030" s="211">
        <v>46.84</v>
      </c>
      <c r="H1030" s="32"/>
    </row>
    <row r="1031" spans="2:8" s="1" customFormat="1" ht="16.899999999999999" customHeight="1" x14ac:dyDescent="0.2">
      <c r="B1031" s="32"/>
      <c r="C1031" s="212" t="s">
        <v>1</v>
      </c>
      <c r="D1031" s="212" t="s">
        <v>286</v>
      </c>
      <c r="E1031" s="17" t="s">
        <v>1</v>
      </c>
      <c r="F1031" s="213">
        <v>46.84</v>
      </c>
      <c r="H1031" s="32"/>
    </row>
    <row r="1032" spans="2:8" s="1" customFormat="1" ht="16.899999999999999" customHeight="1" x14ac:dyDescent="0.2">
      <c r="B1032" s="32"/>
      <c r="C1032" s="208" t="s">
        <v>287</v>
      </c>
      <c r="D1032" s="209" t="s">
        <v>288</v>
      </c>
      <c r="E1032" s="210" t="s">
        <v>1</v>
      </c>
      <c r="F1032" s="211">
        <v>192.14</v>
      </c>
      <c r="H1032" s="32"/>
    </row>
    <row r="1033" spans="2:8" s="1" customFormat="1" ht="16.899999999999999" customHeight="1" x14ac:dyDescent="0.2">
      <c r="B1033" s="32"/>
      <c r="C1033" s="212" t="s">
        <v>1</v>
      </c>
      <c r="D1033" s="212" t="s">
        <v>289</v>
      </c>
      <c r="E1033" s="17" t="s">
        <v>1</v>
      </c>
      <c r="F1033" s="213">
        <v>192.14</v>
      </c>
      <c r="H1033" s="32"/>
    </row>
    <row r="1034" spans="2:8" s="1" customFormat="1" ht="16.899999999999999" customHeight="1" x14ac:dyDescent="0.2">
      <c r="B1034" s="32"/>
      <c r="C1034" s="208" t="s">
        <v>290</v>
      </c>
      <c r="D1034" s="209" t="s">
        <v>291</v>
      </c>
      <c r="E1034" s="210" t="s">
        <v>1</v>
      </c>
      <c r="F1034" s="211">
        <v>42.97</v>
      </c>
      <c r="H1034" s="32"/>
    </row>
    <row r="1035" spans="2:8" s="1" customFormat="1" ht="16.899999999999999" customHeight="1" x14ac:dyDescent="0.2">
      <c r="B1035" s="32"/>
      <c r="C1035" s="212" t="s">
        <v>1</v>
      </c>
      <c r="D1035" s="212" t="s">
        <v>292</v>
      </c>
      <c r="E1035" s="17" t="s">
        <v>1</v>
      </c>
      <c r="F1035" s="213">
        <v>42.97</v>
      </c>
      <c r="H1035" s="32"/>
    </row>
    <row r="1036" spans="2:8" s="1" customFormat="1" ht="16.899999999999999" customHeight="1" x14ac:dyDescent="0.2">
      <c r="B1036" s="32"/>
      <c r="C1036" s="208" t="s">
        <v>293</v>
      </c>
      <c r="D1036" s="209" t="s">
        <v>294</v>
      </c>
      <c r="E1036" s="210" t="s">
        <v>1</v>
      </c>
      <c r="F1036" s="211">
        <v>48.15</v>
      </c>
      <c r="H1036" s="32"/>
    </row>
    <row r="1037" spans="2:8" s="1" customFormat="1" ht="16.899999999999999" customHeight="1" x14ac:dyDescent="0.2">
      <c r="B1037" s="32"/>
      <c r="C1037" s="212" t="s">
        <v>1</v>
      </c>
      <c r="D1037" s="212" t="s">
        <v>295</v>
      </c>
      <c r="E1037" s="17" t="s">
        <v>1</v>
      </c>
      <c r="F1037" s="213">
        <v>48.15</v>
      </c>
      <c r="H1037" s="32"/>
    </row>
    <row r="1038" spans="2:8" s="1" customFormat="1" ht="16.899999999999999" customHeight="1" x14ac:dyDescent="0.2">
      <c r="B1038" s="32"/>
      <c r="C1038" s="208" t="s">
        <v>4422</v>
      </c>
      <c r="D1038" s="209" t="s">
        <v>4423</v>
      </c>
      <c r="E1038" s="210" t="s">
        <v>1</v>
      </c>
      <c r="F1038" s="211">
        <v>63.49</v>
      </c>
      <c r="H1038" s="32"/>
    </row>
    <row r="1039" spans="2:8" s="1" customFormat="1" ht="16.899999999999999" customHeight="1" x14ac:dyDescent="0.2">
      <c r="B1039" s="32"/>
      <c r="C1039" s="212" t="s">
        <v>1</v>
      </c>
      <c r="D1039" s="212" t="s">
        <v>4424</v>
      </c>
      <c r="E1039" s="17" t="s">
        <v>1</v>
      </c>
      <c r="F1039" s="213">
        <v>63.49</v>
      </c>
      <c r="H1039" s="32"/>
    </row>
    <row r="1040" spans="2:8" s="1" customFormat="1" ht="16.899999999999999" customHeight="1" x14ac:dyDescent="0.2">
      <c r="B1040" s="32"/>
      <c r="C1040" s="214" t="s">
        <v>7082</v>
      </c>
      <c r="H1040" s="32"/>
    </row>
    <row r="1041" spans="2:8" s="1" customFormat="1" ht="16.899999999999999" customHeight="1" x14ac:dyDescent="0.2">
      <c r="B1041" s="32"/>
      <c r="C1041" s="212" t="s">
        <v>1013</v>
      </c>
      <c r="D1041" s="212" t="s">
        <v>4832</v>
      </c>
      <c r="E1041" s="17" t="s">
        <v>390</v>
      </c>
      <c r="F1041" s="213">
        <v>67.376999999999995</v>
      </c>
      <c r="H1041" s="32"/>
    </row>
    <row r="1042" spans="2:8" s="1" customFormat="1" ht="16.899999999999999" customHeight="1" x14ac:dyDescent="0.2">
      <c r="B1042" s="32"/>
      <c r="C1042" s="212" t="s">
        <v>1952</v>
      </c>
      <c r="D1042" s="212" t="s">
        <v>1953</v>
      </c>
      <c r="E1042" s="17" t="s">
        <v>380</v>
      </c>
      <c r="F1042" s="213">
        <v>467.73</v>
      </c>
      <c r="H1042" s="32"/>
    </row>
    <row r="1043" spans="2:8" s="1" customFormat="1" ht="16.899999999999999" customHeight="1" x14ac:dyDescent="0.2">
      <c r="B1043" s="32"/>
      <c r="C1043" s="208" t="s">
        <v>4425</v>
      </c>
      <c r="D1043" s="209" t="s">
        <v>4426</v>
      </c>
      <c r="E1043" s="210" t="s">
        <v>1</v>
      </c>
      <c r="F1043" s="211">
        <v>401.18</v>
      </c>
      <c r="H1043" s="32"/>
    </row>
    <row r="1044" spans="2:8" s="1" customFormat="1" ht="16.899999999999999" customHeight="1" x14ac:dyDescent="0.2">
      <c r="B1044" s="32"/>
      <c r="C1044" s="212" t="s">
        <v>1</v>
      </c>
      <c r="D1044" s="212" t="s">
        <v>4427</v>
      </c>
      <c r="E1044" s="17" t="s">
        <v>1</v>
      </c>
      <c r="F1044" s="213">
        <v>401.18</v>
      </c>
      <c r="H1044" s="32"/>
    </row>
    <row r="1045" spans="2:8" s="1" customFormat="1" ht="16.899999999999999" customHeight="1" x14ac:dyDescent="0.2">
      <c r="B1045" s="32"/>
      <c r="C1045" s="214" t="s">
        <v>7082</v>
      </c>
      <c r="H1045" s="32"/>
    </row>
    <row r="1046" spans="2:8" s="1" customFormat="1" ht="16.899999999999999" customHeight="1" x14ac:dyDescent="0.2">
      <c r="B1046" s="32"/>
      <c r="C1046" s="212" t="s">
        <v>1013</v>
      </c>
      <c r="D1046" s="212" t="s">
        <v>4832</v>
      </c>
      <c r="E1046" s="17" t="s">
        <v>390</v>
      </c>
      <c r="F1046" s="213">
        <v>67.376999999999995</v>
      </c>
      <c r="H1046" s="32"/>
    </row>
    <row r="1047" spans="2:8" s="1" customFormat="1" ht="16.899999999999999" customHeight="1" x14ac:dyDescent="0.2">
      <c r="B1047" s="32"/>
      <c r="C1047" s="212" t="s">
        <v>4852</v>
      </c>
      <c r="D1047" s="212" t="s">
        <v>4853</v>
      </c>
      <c r="E1047" s="17" t="s">
        <v>390</v>
      </c>
      <c r="F1047" s="213">
        <v>76.319000000000003</v>
      </c>
      <c r="H1047" s="32"/>
    </row>
    <row r="1048" spans="2:8" s="1" customFormat="1" ht="16.899999999999999" customHeight="1" x14ac:dyDescent="0.2">
      <c r="B1048" s="32"/>
      <c r="C1048" s="212" t="s">
        <v>1952</v>
      </c>
      <c r="D1048" s="212" t="s">
        <v>1953</v>
      </c>
      <c r="E1048" s="17" t="s">
        <v>380</v>
      </c>
      <c r="F1048" s="213">
        <v>467.73</v>
      </c>
      <c r="H1048" s="32"/>
    </row>
    <row r="1049" spans="2:8" s="1" customFormat="1" ht="16.899999999999999" customHeight="1" x14ac:dyDescent="0.2">
      <c r="B1049" s="32"/>
      <c r="C1049" s="208" t="s">
        <v>296</v>
      </c>
      <c r="D1049" s="209" t="s">
        <v>297</v>
      </c>
      <c r="E1049" s="210" t="s">
        <v>1</v>
      </c>
      <c r="F1049" s="211">
        <v>1018.15</v>
      </c>
      <c r="H1049" s="32"/>
    </row>
    <row r="1050" spans="2:8" s="1" customFormat="1" ht="16.899999999999999" customHeight="1" x14ac:dyDescent="0.2">
      <c r="B1050" s="32"/>
      <c r="C1050" s="212" t="s">
        <v>1</v>
      </c>
      <c r="D1050" s="212" t="s">
        <v>4927</v>
      </c>
      <c r="E1050" s="17" t="s">
        <v>1</v>
      </c>
      <c r="F1050" s="213">
        <v>201.41</v>
      </c>
      <c r="H1050" s="32"/>
    </row>
    <row r="1051" spans="2:8" s="1" customFormat="1" ht="16.899999999999999" customHeight="1" x14ac:dyDescent="0.2">
      <c r="B1051" s="32"/>
      <c r="C1051" s="212" t="s">
        <v>1</v>
      </c>
      <c r="D1051" s="212" t="s">
        <v>4928</v>
      </c>
      <c r="E1051" s="17" t="s">
        <v>1</v>
      </c>
      <c r="F1051" s="213">
        <v>321.18</v>
      </c>
      <c r="H1051" s="32"/>
    </row>
    <row r="1052" spans="2:8" s="1" customFormat="1" ht="16.899999999999999" customHeight="1" x14ac:dyDescent="0.2">
      <c r="B1052" s="32"/>
      <c r="C1052" s="212" t="s">
        <v>1</v>
      </c>
      <c r="D1052" s="212" t="s">
        <v>4929</v>
      </c>
      <c r="E1052" s="17" t="s">
        <v>1</v>
      </c>
      <c r="F1052" s="213">
        <v>298.67</v>
      </c>
      <c r="H1052" s="32"/>
    </row>
    <row r="1053" spans="2:8" s="1" customFormat="1" ht="16.899999999999999" customHeight="1" x14ac:dyDescent="0.2">
      <c r="B1053" s="32"/>
      <c r="C1053" s="212" t="s">
        <v>1</v>
      </c>
      <c r="D1053" s="212" t="s">
        <v>4930</v>
      </c>
      <c r="E1053" s="17" t="s">
        <v>1</v>
      </c>
      <c r="F1053" s="213">
        <v>196.89</v>
      </c>
      <c r="H1053" s="32"/>
    </row>
    <row r="1054" spans="2:8" s="1" customFormat="1" ht="16.899999999999999" customHeight="1" x14ac:dyDescent="0.2">
      <c r="B1054" s="32"/>
      <c r="C1054" s="212" t="s">
        <v>296</v>
      </c>
      <c r="D1054" s="212" t="s">
        <v>387</v>
      </c>
      <c r="E1054" s="17" t="s">
        <v>1</v>
      </c>
      <c r="F1054" s="213">
        <v>1018.15</v>
      </c>
      <c r="H1054" s="32"/>
    </row>
    <row r="1055" spans="2:8" s="1" customFormat="1" ht="16.899999999999999" customHeight="1" x14ac:dyDescent="0.2">
      <c r="B1055" s="32"/>
      <c r="C1055" s="214" t="s">
        <v>7082</v>
      </c>
      <c r="H1055" s="32"/>
    </row>
    <row r="1056" spans="2:8" s="1" customFormat="1" ht="16.899999999999999" customHeight="1" x14ac:dyDescent="0.2">
      <c r="B1056" s="32"/>
      <c r="C1056" s="212" t="s">
        <v>1207</v>
      </c>
      <c r="D1056" s="212" t="s">
        <v>1208</v>
      </c>
      <c r="E1056" s="17" t="s">
        <v>380</v>
      </c>
      <c r="F1056" s="213">
        <v>747.4</v>
      </c>
      <c r="H1056" s="32"/>
    </row>
    <row r="1057" spans="2:8" s="1" customFormat="1" ht="22.5" x14ac:dyDescent="0.2">
      <c r="B1057" s="32"/>
      <c r="C1057" s="212" t="s">
        <v>1199</v>
      </c>
      <c r="D1057" s="212" t="s">
        <v>1200</v>
      </c>
      <c r="E1057" s="17" t="s">
        <v>380</v>
      </c>
      <c r="F1057" s="213">
        <v>956.47</v>
      </c>
      <c r="H1057" s="32"/>
    </row>
    <row r="1058" spans="2:8" s="1" customFormat="1" ht="16.899999999999999" customHeight="1" x14ac:dyDescent="0.2">
      <c r="B1058" s="32"/>
      <c r="C1058" s="208" t="s">
        <v>4429</v>
      </c>
      <c r="D1058" s="209" t="s">
        <v>4430</v>
      </c>
      <c r="E1058" s="210" t="s">
        <v>1</v>
      </c>
      <c r="F1058" s="211">
        <v>53.308999999999997</v>
      </c>
      <c r="H1058" s="32"/>
    </row>
    <row r="1059" spans="2:8" s="1" customFormat="1" ht="16.899999999999999" customHeight="1" x14ac:dyDescent="0.2">
      <c r="B1059" s="32"/>
      <c r="C1059" s="212" t="s">
        <v>1</v>
      </c>
      <c r="D1059" s="212" t="s">
        <v>4608</v>
      </c>
      <c r="E1059" s="17" t="s">
        <v>1</v>
      </c>
      <c r="F1059" s="213">
        <v>0</v>
      </c>
      <c r="H1059" s="32"/>
    </row>
    <row r="1060" spans="2:8" s="1" customFormat="1" ht="16.899999999999999" customHeight="1" x14ac:dyDescent="0.2">
      <c r="B1060" s="32"/>
      <c r="C1060" s="212" t="s">
        <v>1</v>
      </c>
      <c r="D1060" s="212" t="s">
        <v>4609</v>
      </c>
      <c r="E1060" s="17" t="s">
        <v>1</v>
      </c>
      <c r="F1060" s="213">
        <v>21.263000000000002</v>
      </c>
      <c r="H1060" s="32"/>
    </row>
    <row r="1061" spans="2:8" s="1" customFormat="1" ht="16.899999999999999" customHeight="1" x14ac:dyDescent="0.2">
      <c r="B1061" s="32"/>
      <c r="C1061" s="212" t="s">
        <v>1</v>
      </c>
      <c r="D1061" s="212" t="s">
        <v>4610</v>
      </c>
      <c r="E1061" s="17" t="s">
        <v>1</v>
      </c>
      <c r="F1061" s="213">
        <v>32.045999999999999</v>
      </c>
      <c r="H1061" s="32"/>
    </row>
    <row r="1062" spans="2:8" s="1" customFormat="1" ht="16.899999999999999" customHeight="1" x14ac:dyDescent="0.2">
      <c r="B1062" s="32"/>
      <c r="C1062" s="212" t="s">
        <v>4429</v>
      </c>
      <c r="D1062" s="212" t="s">
        <v>387</v>
      </c>
      <c r="E1062" s="17" t="s">
        <v>1</v>
      </c>
      <c r="F1062" s="213">
        <v>53.308999999999997</v>
      </c>
      <c r="H1062" s="32"/>
    </row>
    <row r="1063" spans="2:8" s="1" customFormat="1" ht="16.899999999999999" customHeight="1" x14ac:dyDescent="0.2">
      <c r="B1063" s="32"/>
      <c r="C1063" s="214" t="s">
        <v>7082</v>
      </c>
      <c r="H1063" s="32"/>
    </row>
    <row r="1064" spans="2:8" s="1" customFormat="1" ht="16.899999999999999" customHeight="1" x14ac:dyDescent="0.2">
      <c r="B1064" s="32"/>
      <c r="C1064" s="212" t="s">
        <v>4605</v>
      </c>
      <c r="D1064" s="212" t="s">
        <v>4606</v>
      </c>
      <c r="E1064" s="17" t="s">
        <v>380</v>
      </c>
      <c r="F1064" s="213">
        <v>53.308999999999997</v>
      </c>
      <c r="H1064" s="32"/>
    </row>
    <row r="1065" spans="2:8" s="1" customFormat="1" ht="16.899999999999999" customHeight="1" x14ac:dyDescent="0.2">
      <c r="B1065" s="32"/>
      <c r="C1065" s="212" t="s">
        <v>905</v>
      </c>
      <c r="D1065" s="212" t="s">
        <v>906</v>
      </c>
      <c r="E1065" s="17" t="s">
        <v>380</v>
      </c>
      <c r="F1065" s="213">
        <v>226.02199999999999</v>
      </c>
      <c r="H1065" s="32"/>
    </row>
    <row r="1066" spans="2:8" s="1" customFormat="1" ht="16.899999999999999" customHeight="1" x14ac:dyDescent="0.2">
      <c r="B1066" s="32"/>
      <c r="C1066" s="208" t="s">
        <v>4432</v>
      </c>
      <c r="D1066" s="209" t="s">
        <v>4433</v>
      </c>
      <c r="E1066" s="210" t="s">
        <v>1</v>
      </c>
      <c r="F1066" s="211">
        <v>34.484000000000002</v>
      </c>
      <c r="H1066" s="32"/>
    </row>
    <row r="1067" spans="2:8" s="1" customFormat="1" ht="16.899999999999999" customHeight="1" x14ac:dyDescent="0.2">
      <c r="B1067" s="32"/>
      <c r="C1067" s="212" t="s">
        <v>1</v>
      </c>
      <c r="D1067" s="212" t="s">
        <v>4614</v>
      </c>
      <c r="E1067" s="17" t="s">
        <v>1</v>
      </c>
      <c r="F1067" s="213">
        <v>0</v>
      </c>
      <c r="H1067" s="32"/>
    </row>
    <row r="1068" spans="2:8" s="1" customFormat="1" ht="16.899999999999999" customHeight="1" x14ac:dyDescent="0.2">
      <c r="B1068" s="32"/>
      <c r="C1068" s="212" t="s">
        <v>1</v>
      </c>
      <c r="D1068" s="212" t="s">
        <v>4615</v>
      </c>
      <c r="E1068" s="17" t="s">
        <v>1</v>
      </c>
      <c r="F1068" s="213">
        <v>11.218</v>
      </c>
      <c r="H1068" s="32"/>
    </row>
    <row r="1069" spans="2:8" s="1" customFormat="1" ht="16.899999999999999" customHeight="1" x14ac:dyDescent="0.2">
      <c r="B1069" s="32"/>
      <c r="C1069" s="212" t="s">
        <v>1</v>
      </c>
      <c r="D1069" s="212" t="s">
        <v>4616</v>
      </c>
      <c r="E1069" s="17" t="s">
        <v>1</v>
      </c>
      <c r="F1069" s="213">
        <v>23.265999999999998</v>
      </c>
      <c r="H1069" s="32"/>
    </row>
    <row r="1070" spans="2:8" s="1" customFormat="1" ht="16.899999999999999" customHeight="1" x14ac:dyDescent="0.2">
      <c r="B1070" s="32"/>
      <c r="C1070" s="212" t="s">
        <v>4432</v>
      </c>
      <c r="D1070" s="212" t="s">
        <v>387</v>
      </c>
      <c r="E1070" s="17" t="s">
        <v>1</v>
      </c>
      <c r="F1070" s="213">
        <v>34.484000000000002</v>
      </c>
      <c r="H1070" s="32"/>
    </row>
    <row r="1071" spans="2:8" s="1" customFormat="1" ht="16.899999999999999" customHeight="1" x14ac:dyDescent="0.2">
      <c r="B1071" s="32"/>
      <c r="C1071" s="214" t="s">
        <v>7082</v>
      </c>
      <c r="H1071" s="32"/>
    </row>
    <row r="1072" spans="2:8" s="1" customFormat="1" ht="16.899999999999999" customHeight="1" x14ac:dyDescent="0.2">
      <c r="B1072" s="32"/>
      <c r="C1072" s="212" t="s">
        <v>4611</v>
      </c>
      <c r="D1072" s="212" t="s">
        <v>4612</v>
      </c>
      <c r="E1072" s="17" t="s">
        <v>380</v>
      </c>
      <c r="F1072" s="213">
        <v>34.484000000000002</v>
      </c>
      <c r="H1072" s="32"/>
    </row>
    <row r="1073" spans="2:8" s="1" customFormat="1" ht="16.899999999999999" customHeight="1" x14ac:dyDescent="0.2">
      <c r="B1073" s="32"/>
      <c r="C1073" s="212" t="s">
        <v>905</v>
      </c>
      <c r="D1073" s="212" t="s">
        <v>906</v>
      </c>
      <c r="E1073" s="17" t="s">
        <v>380</v>
      </c>
      <c r="F1073" s="213">
        <v>226.02199999999999</v>
      </c>
      <c r="H1073" s="32"/>
    </row>
    <row r="1074" spans="2:8" s="1" customFormat="1" ht="16.899999999999999" customHeight="1" x14ac:dyDescent="0.2">
      <c r="B1074" s="32"/>
      <c r="C1074" s="208" t="s">
        <v>299</v>
      </c>
      <c r="D1074" s="209" t="s">
        <v>300</v>
      </c>
      <c r="E1074" s="210" t="s">
        <v>1</v>
      </c>
      <c r="F1074" s="211">
        <v>8.4939999999999998</v>
      </c>
      <c r="H1074" s="32"/>
    </row>
    <row r="1075" spans="2:8" s="1" customFormat="1" ht="16.899999999999999" customHeight="1" x14ac:dyDescent="0.2">
      <c r="B1075" s="32"/>
      <c r="C1075" s="212" t="s">
        <v>1</v>
      </c>
      <c r="D1075" s="212" t="s">
        <v>399</v>
      </c>
      <c r="E1075" s="17" t="s">
        <v>1</v>
      </c>
      <c r="F1075" s="213">
        <v>8.4939999999999998</v>
      </c>
      <c r="H1075" s="32"/>
    </row>
    <row r="1076" spans="2:8" s="1" customFormat="1" ht="16.899999999999999" customHeight="1" x14ac:dyDescent="0.2">
      <c r="B1076" s="32"/>
      <c r="C1076" s="212" t="s">
        <v>299</v>
      </c>
      <c r="D1076" s="212" t="s">
        <v>387</v>
      </c>
      <c r="E1076" s="17" t="s">
        <v>1</v>
      </c>
      <c r="F1076" s="213">
        <v>8.4939999999999998</v>
      </c>
      <c r="H1076" s="32"/>
    </row>
    <row r="1077" spans="2:8" s="1" customFormat="1" ht="16.899999999999999" customHeight="1" x14ac:dyDescent="0.2">
      <c r="B1077" s="32"/>
      <c r="C1077" s="214" t="s">
        <v>7082</v>
      </c>
      <c r="H1077" s="32"/>
    </row>
    <row r="1078" spans="2:8" s="1" customFormat="1" ht="22.5" x14ac:dyDescent="0.2">
      <c r="B1078" s="32"/>
      <c r="C1078" s="212" t="s">
        <v>396</v>
      </c>
      <c r="D1078" s="212" t="s">
        <v>4494</v>
      </c>
      <c r="E1078" s="17" t="s">
        <v>390</v>
      </c>
      <c r="F1078" s="213">
        <v>8.4939999999999998</v>
      </c>
      <c r="H1078" s="32"/>
    </row>
    <row r="1079" spans="2:8" s="1" customFormat="1" ht="22.5" x14ac:dyDescent="0.2">
      <c r="B1079" s="32"/>
      <c r="C1079" s="212" t="s">
        <v>405</v>
      </c>
      <c r="D1079" s="212" t="s">
        <v>4504</v>
      </c>
      <c r="E1079" s="17" t="s">
        <v>390</v>
      </c>
      <c r="F1079" s="213">
        <v>17.53</v>
      </c>
      <c r="H1079" s="32"/>
    </row>
    <row r="1080" spans="2:8" s="1" customFormat="1" ht="16.899999999999999" customHeight="1" x14ac:dyDescent="0.2">
      <c r="B1080" s="32"/>
      <c r="C1080" s="212" t="s">
        <v>429</v>
      </c>
      <c r="D1080" s="212" t="s">
        <v>430</v>
      </c>
      <c r="E1080" s="17" t="s">
        <v>390</v>
      </c>
      <c r="F1080" s="213">
        <v>6.13</v>
      </c>
      <c r="H1080" s="32"/>
    </row>
    <row r="1081" spans="2:8" s="1" customFormat="1" ht="16.899999999999999" customHeight="1" x14ac:dyDescent="0.2">
      <c r="B1081" s="32"/>
      <c r="C1081" s="208" t="s">
        <v>7091</v>
      </c>
      <c r="D1081" s="209" t="s">
        <v>7092</v>
      </c>
      <c r="E1081" s="210" t="s">
        <v>1</v>
      </c>
      <c r="F1081" s="211">
        <v>332.51</v>
      </c>
      <c r="H1081" s="32"/>
    </row>
    <row r="1082" spans="2:8" s="1" customFormat="1" ht="16.899999999999999" customHeight="1" x14ac:dyDescent="0.2">
      <c r="B1082" s="32"/>
      <c r="C1082" s="208" t="s">
        <v>302</v>
      </c>
      <c r="D1082" s="209" t="s">
        <v>303</v>
      </c>
      <c r="E1082" s="210" t="s">
        <v>1</v>
      </c>
      <c r="F1082" s="211">
        <v>332.51</v>
      </c>
      <c r="H1082" s="32"/>
    </row>
    <row r="1083" spans="2:8" s="1" customFormat="1" ht="16.899999999999999" customHeight="1" x14ac:dyDescent="0.2">
      <c r="B1083" s="32"/>
      <c r="C1083" s="212" t="s">
        <v>1</v>
      </c>
      <c r="D1083" s="212" t="s">
        <v>304</v>
      </c>
      <c r="E1083" s="17" t="s">
        <v>1</v>
      </c>
      <c r="F1083" s="213">
        <v>332.51</v>
      </c>
      <c r="H1083" s="32"/>
    </row>
    <row r="1084" spans="2:8" s="1" customFormat="1" ht="16.899999999999999" customHeight="1" x14ac:dyDescent="0.2">
      <c r="B1084" s="32"/>
      <c r="C1084" s="214" t="s">
        <v>7082</v>
      </c>
      <c r="H1084" s="32"/>
    </row>
    <row r="1085" spans="2:8" s="1" customFormat="1" ht="16.899999999999999" customHeight="1" x14ac:dyDescent="0.2">
      <c r="B1085" s="32"/>
      <c r="C1085" s="212" t="s">
        <v>1367</v>
      </c>
      <c r="D1085" s="212" t="s">
        <v>5148</v>
      </c>
      <c r="E1085" s="17" t="s">
        <v>380</v>
      </c>
      <c r="F1085" s="213">
        <v>101.276</v>
      </c>
      <c r="H1085" s="32"/>
    </row>
    <row r="1086" spans="2:8" s="1" customFormat="1" ht="16.899999999999999" customHeight="1" x14ac:dyDescent="0.2">
      <c r="B1086" s="32"/>
      <c r="C1086" s="208" t="s">
        <v>4436</v>
      </c>
      <c r="D1086" s="209" t="s">
        <v>303</v>
      </c>
      <c r="E1086" s="210" t="s">
        <v>1</v>
      </c>
      <c r="F1086" s="211">
        <v>99.29</v>
      </c>
      <c r="H1086" s="32"/>
    </row>
    <row r="1087" spans="2:8" s="1" customFormat="1" ht="16.899999999999999" customHeight="1" x14ac:dyDescent="0.2">
      <c r="B1087" s="32"/>
      <c r="C1087" s="212" t="s">
        <v>1</v>
      </c>
      <c r="D1087" s="212" t="s">
        <v>4437</v>
      </c>
      <c r="E1087" s="17" t="s">
        <v>1</v>
      </c>
      <c r="F1087" s="213">
        <v>99.29</v>
      </c>
      <c r="H1087" s="32"/>
    </row>
    <row r="1088" spans="2:8" s="1" customFormat="1" ht="16.899999999999999" customHeight="1" x14ac:dyDescent="0.2">
      <c r="B1088" s="32"/>
      <c r="C1088" s="214" t="s">
        <v>7082</v>
      </c>
      <c r="H1088" s="32"/>
    </row>
    <row r="1089" spans="2:8" s="1" customFormat="1" ht="16.899999999999999" customHeight="1" x14ac:dyDescent="0.2">
      <c r="B1089" s="32"/>
      <c r="C1089" s="212" t="s">
        <v>1313</v>
      </c>
      <c r="D1089" s="212" t="s">
        <v>1314</v>
      </c>
      <c r="E1089" s="17" t="s">
        <v>380</v>
      </c>
      <c r="F1089" s="213">
        <v>170.22800000000001</v>
      </c>
      <c r="H1089" s="32"/>
    </row>
    <row r="1090" spans="2:8" s="1" customFormat="1" ht="16.899999999999999" customHeight="1" x14ac:dyDescent="0.2">
      <c r="B1090" s="32"/>
      <c r="C1090" s="212" t="s">
        <v>1336</v>
      </c>
      <c r="D1090" s="212" t="s">
        <v>1337</v>
      </c>
      <c r="E1090" s="17" t="s">
        <v>380</v>
      </c>
      <c r="F1090" s="213">
        <v>166.71899999999999</v>
      </c>
      <c r="H1090" s="32"/>
    </row>
    <row r="1091" spans="2:8" s="1" customFormat="1" ht="22.5" x14ac:dyDescent="0.2">
      <c r="B1091" s="32"/>
      <c r="C1091" s="212" t="s">
        <v>1417</v>
      </c>
      <c r="D1091" s="212" t="s">
        <v>1418</v>
      </c>
      <c r="E1091" s="17" t="s">
        <v>380</v>
      </c>
      <c r="F1091" s="213">
        <v>99.29</v>
      </c>
      <c r="H1091" s="32"/>
    </row>
    <row r="1092" spans="2:8" s="1" customFormat="1" ht="16.899999999999999" customHeight="1" x14ac:dyDescent="0.2">
      <c r="B1092" s="32"/>
      <c r="C1092" s="212" t="s">
        <v>1424</v>
      </c>
      <c r="D1092" s="212" t="s">
        <v>1425</v>
      </c>
      <c r="E1092" s="17" t="s">
        <v>380</v>
      </c>
      <c r="F1092" s="213">
        <v>122.15</v>
      </c>
      <c r="H1092" s="32"/>
    </row>
    <row r="1093" spans="2:8" s="1" customFormat="1" ht="16.899999999999999" customHeight="1" x14ac:dyDescent="0.2">
      <c r="B1093" s="32"/>
      <c r="C1093" s="212" t="s">
        <v>1367</v>
      </c>
      <c r="D1093" s="212" t="s">
        <v>5148</v>
      </c>
      <c r="E1093" s="17" t="s">
        <v>380</v>
      </c>
      <c r="F1093" s="213">
        <v>101.276</v>
      </c>
      <c r="H1093" s="32"/>
    </row>
    <row r="1094" spans="2:8" s="1" customFormat="1" ht="16.899999999999999" customHeight="1" x14ac:dyDescent="0.2">
      <c r="B1094" s="32"/>
      <c r="C1094" s="212" t="s">
        <v>1428</v>
      </c>
      <c r="D1094" s="212" t="s">
        <v>1429</v>
      </c>
      <c r="E1094" s="17" t="s">
        <v>390</v>
      </c>
      <c r="F1094" s="213">
        <v>21.117999999999999</v>
      </c>
      <c r="H1094" s="32"/>
    </row>
    <row r="1095" spans="2:8" s="1" customFormat="1" ht="16.899999999999999" customHeight="1" x14ac:dyDescent="0.2">
      <c r="B1095" s="32"/>
      <c r="C1095" s="208" t="s">
        <v>4438</v>
      </c>
      <c r="D1095" s="209" t="s">
        <v>4439</v>
      </c>
      <c r="E1095" s="210" t="s">
        <v>1</v>
      </c>
      <c r="F1095" s="211">
        <v>27.02</v>
      </c>
      <c r="H1095" s="32"/>
    </row>
    <row r="1096" spans="2:8" s="1" customFormat="1" ht="16.899999999999999" customHeight="1" x14ac:dyDescent="0.2">
      <c r="B1096" s="32"/>
      <c r="C1096" s="212" t="s">
        <v>1</v>
      </c>
      <c r="D1096" s="212" t="s">
        <v>4440</v>
      </c>
      <c r="E1096" s="17" t="s">
        <v>1</v>
      </c>
      <c r="F1096" s="213">
        <v>27.02</v>
      </c>
      <c r="H1096" s="32"/>
    </row>
    <row r="1097" spans="2:8" s="1" customFormat="1" ht="16.899999999999999" customHeight="1" x14ac:dyDescent="0.2">
      <c r="B1097" s="32"/>
      <c r="C1097" s="214" t="s">
        <v>7082</v>
      </c>
      <c r="H1097" s="32"/>
    </row>
    <row r="1098" spans="2:8" s="1" customFormat="1" ht="16.899999999999999" customHeight="1" x14ac:dyDescent="0.2">
      <c r="B1098" s="32"/>
      <c r="C1098" s="212" t="s">
        <v>1313</v>
      </c>
      <c r="D1098" s="212" t="s">
        <v>1314</v>
      </c>
      <c r="E1098" s="17" t="s">
        <v>380</v>
      </c>
      <c r="F1098" s="213">
        <v>170.22800000000001</v>
      </c>
      <c r="H1098" s="32"/>
    </row>
    <row r="1099" spans="2:8" s="1" customFormat="1" ht="16.899999999999999" customHeight="1" x14ac:dyDescent="0.2">
      <c r="B1099" s="32"/>
      <c r="C1099" s="208" t="s">
        <v>7093</v>
      </c>
      <c r="D1099" s="209" t="s">
        <v>7094</v>
      </c>
      <c r="E1099" s="210" t="s">
        <v>1</v>
      </c>
      <c r="F1099" s="211">
        <v>31.2</v>
      </c>
      <c r="H1099" s="32"/>
    </row>
    <row r="1100" spans="2:8" s="1" customFormat="1" ht="16.899999999999999" customHeight="1" x14ac:dyDescent="0.2">
      <c r="B1100" s="32"/>
      <c r="C1100" s="212" t="s">
        <v>1</v>
      </c>
      <c r="D1100" s="212" t="s">
        <v>7095</v>
      </c>
      <c r="E1100" s="17" t="s">
        <v>1</v>
      </c>
      <c r="F1100" s="213">
        <v>31.2</v>
      </c>
      <c r="H1100" s="32"/>
    </row>
    <row r="1101" spans="2:8" s="1" customFormat="1" ht="16.899999999999999" customHeight="1" x14ac:dyDescent="0.2">
      <c r="B1101" s="32"/>
      <c r="C1101" s="208" t="s">
        <v>7096</v>
      </c>
      <c r="D1101" s="209" t="s">
        <v>7097</v>
      </c>
      <c r="E1101" s="210" t="s">
        <v>1</v>
      </c>
      <c r="F1101" s="211">
        <v>1.39</v>
      </c>
      <c r="H1101" s="32"/>
    </row>
    <row r="1102" spans="2:8" s="1" customFormat="1" ht="16.899999999999999" customHeight="1" x14ac:dyDescent="0.2">
      <c r="B1102" s="32"/>
      <c r="C1102" s="212" t="s">
        <v>1</v>
      </c>
      <c r="D1102" s="212" t="s">
        <v>7098</v>
      </c>
      <c r="E1102" s="17" t="s">
        <v>1</v>
      </c>
      <c r="F1102" s="213">
        <v>1.39</v>
      </c>
      <c r="H1102" s="32"/>
    </row>
    <row r="1103" spans="2:8" s="1" customFormat="1" ht="16.899999999999999" customHeight="1" x14ac:dyDescent="0.2">
      <c r="B1103" s="32"/>
      <c r="C1103" s="208" t="s">
        <v>7099</v>
      </c>
      <c r="D1103" s="209" t="s">
        <v>7100</v>
      </c>
      <c r="E1103" s="210" t="s">
        <v>1</v>
      </c>
      <c r="F1103" s="211">
        <v>7.24</v>
      </c>
      <c r="H1103" s="32"/>
    </row>
    <row r="1104" spans="2:8" s="1" customFormat="1" ht="16.899999999999999" customHeight="1" x14ac:dyDescent="0.2">
      <c r="B1104" s="32"/>
      <c r="C1104" s="212" t="s">
        <v>1</v>
      </c>
      <c r="D1104" s="212" t="s">
        <v>7101</v>
      </c>
      <c r="E1104" s="17" t="s">
        <v>1</v>
      </c>
      <c r="F1104" s="213">
        <v>7.24</v>
      </c>
      <c r="H1104" s="32"/>
    </row>
    <row r="1105" spans="2:8" s="1" customFormat="1" ht="16.899999999999999" customHeight="1" x14ac:dyDescent="0.2">
      <c r="B1105" s="32"/>
      <c r="C1105" s="208" t="s">
        <v>4441</v>
      </c>
      <c r="D1105" s="209" t="s">
        <v>4442</v>
      </c>
      <c r="E1105" s="210" t="s">
        <v>1</v>
      </c>
      <c r="F1105" s="211">
        <v>6.93</v>
      </c>
      <c r="H1105" s="32"/>
    </row>
    <row r="1106" spans="2:8" s="1" customFormat="1" ht="16.899999999999999" customHeight="1" x14ac:dyDescent="0.2">
      <c r="B1106" s="32"/>
      <c r="C1106" s="212" t="s">
        <v>1</v>
      </c>
      <c r="D1106" s="212" t="s">
        <v>4443</v>
      </c>
      <c r="E1106" s="17" t="s">
        <v>1</v>
      </c>
      <c r="F1106" s="213">
        <v>6.93</v>
      </c>
      <c r="H1106" s="32"/>
    </row>
    <row r="1107" spans="2:8" s="1" customFormat="1" ht="16.899999999999999" customHeight="1" x14ac:dyDescent="0.2">
      <c r="B1107" s="32"/>
      <c r="C1107" s="214" t="s">
        <v>7082</v>
      </c>
      <c r="H1107" s="32"/>
    </row>
    <row r="1108" spans="2:8" s="1" customFormat="1" ht="16.899999999999999" customHeight="1" x14ac:dyDescent="0.2">
      <c r="B1108" s="32"/>
      <c r="C1108" s="212" t="s">
        <v>5156</v>
      </c>
      <c r="D1108" s="212" t="s">
        <v>5157</v>
      </c>
      <c r="E1108" s="17" t="s">
        <v>380</v>
      </c>
      <c r="F1108" s="213">
        <v>915.8</v>
      </c>
      <c r="H1108" s="32"/>
    </row>
    <row r="1109" spans="2:8" s="1" customFormat="1" ht="16.899999999999999" customHeight="1" x14ac:dyDescent="0.2">
      <c r="B1109" s="32"/>
      <c r="C1109" s="212" t="s">
        <v>1445</v>
      </c>
      <c r="D1109" s="212" t="s">
        <v>1446</v>
      </c>
      <c r="E1109" s="17" t="s">
        <v>380</v>
      </c>
      <c r="F1109" s="213">
        <v>320.42399999999998</v>
      </c>
      <c r="H1109" s="32"/>
    </row>
    <row r="1110" spans="2:8" s="1" customFormat="1" ht="16.899999999999999" customHeight="1" x14ac:dyDescent="0.2">
      <c r="B1110" s="32"/>
      <c r="C1110" s="212" t="s">
        <v>5179</v>
      </c>
      <c r="D1110" s="212" t="s">
        <v>5180</v>
      </c>
      <c r="E1110" s="17" t="s">
        <v>380</v>
      </c>
      <c r="F1110" s="213">
        <v>134.17599999999999</v>
      </c>
      <c r="H1110" s="32"/>
    </row>
    <row r="1111" spans="2:8" s="1" customFormat="1" ht="16.899999999999999" customHeight="1" x14ac:dyDescent="0.2">
      <c r="B1111" s="32"/>
      <c r="C1111" s="212" t="s">
        <v>5194</v>
      </c>
      <c r="D1111" s="212" t="s">
        <v>5195</v>
      </c>
      <c r="E1111" s="17" t="s">
        <v>380</v>
      </c>
      <c r="F1111" s="213">
        <v>10.199999999999999</v>
      </c>
      <c r="H1111" s="32"/>
    </row>
    <row r="1112" spans="2:8" s="1" customFormat="1" ht="16.899999999999999" customHeight="1" x14ac:dyDescent="0.2">
      <c r="B1112" s="32"/>
      <c r="C1112" s="208" t="s">
        <v>4444</v>
      </c>
      <c r="D1112" s="209" t="s">
        <v>303</v>
      </c>
      <c r="E1112" s="210" t="s">
        <v>1</v>
      </c>
      <c r="F1112" s="211">
        <v>22.86</v>
      </c>
      <c r="H1112" s="32"/>
    </row>
    <row r="1113" spans="2:8" s="1" customFormat="1" ht="16.899999999999999" customHeight="1" x14ac:dyDescent="0.2">
      <c r="B1113" s="32"/>
      <c r="C1113" s="212" t="s">
        <v>1</v>
      </c>
      <c r="D1113" s="212" t="s">
        <v>4445</v>
      </c>
      <c r="E1113" s="17" t="s">
        <v>1</v>
      </c>
      <c r="F1113" s="213">
        <v>22.86</v>
      </c>
      <c r="H1113" s="32"/>
    </row>
    <row r="1114" spans="2:8" s="1" customFormat="1" ht="16.899999999999999" customHeight="1" x14ac:dyDescent="0.2">
      <c r="B1114" s="32"/>
      <c r="C1114" s="214" t="s">
        <v>7082</v>
      </c>
      <c r="H1114" s="32"/>
    </row>
    <row r="1115" spans="2:8" s="1" customFormat="1" ht="16.899999999999999" customHeight="1" x14ac:dyDescent="0.2">
      <c r="B1115" s="32"/>
      <c r="C1115" s="212" t="s">
        <v>1313</v>
      </c>
      <c r="D1115" s="212" t="s">
        <v>1314</v>
      </c>
      <c r="E1115" s="17" t="s">
        <v>380</v>
      </c>
      <c r="F1115" s="213">
        <v>170.22800000000001</v>
      </c>
      <c r="H1115" s="32"/>
    </row>
    <row r="1116" spans="2:8" s="1" customFormat="1" ht="16.899999999999999" customHeight="1" x14ac:dyDescent="0.2">
      <c r="B1116" s="32"/>
      <c r="C1116" s="212" t="s">
        <v>1336</v>
      </c>
      <c r="D1116" s="212" t="s">
        <v>1337</v>
      </c>
      <c r="E1116" s="17" t="s">
        <v>380</v>
      </c>
      <c r="F1116" s="213">
        <v>166.71899999999999</v>
      </c>
      <c r="H1116" s="32"/>
    </row>
    <row r="1117" spans="2:8" s="1" customFormat="1" ht="16.899999999999999" customHeight="1" x14ac:dyDescent="0.2">
      <c r="B1117" s="32"/>
      <c r="C1117" s="212" t="s">
        <v>1424</v>
      </c>
      <c r="D1117" s="212" t="s">
        <v>1425</v>
      </c>
      <c r="E1117" s="17" t="s">
        <v>380</v>
      </c>
      <c r="F1117" s="213">
        <v>122.15</v>
      </c>
      <c r="H1117" s="32"/>
    </row>
    <row r="1118" spans="2:8" s="1" customFormat="1" ht="16.899999999999999" customHeight="1" x14ac:dyDescent="0.2">
      <c r="B1118" s="32"/>
      <c r="C1118" s="212" t="s">
        <v>5234</v>
      </c>
      <c r="D1118" s="212" t="s">
        <v>5235</v>
      </c>
      <c r="E1118" s="17" t="s">
        <v>380</v>
      </c>
      <c r="F1118" s="213">
        <v>22.86</v>
      </c>
      <c r="H1118" s="32"/>
    </row>
    <row r="1119" spans="2:8" s="1" customFormat="1" ht="16.899999999999999" customHeight="1" x14ac:dyDescent="0.2">
      <c r="B1119" s="32"/>
      <c r="C1119" s="212" t="s">
        <v>1428</v>
      </c>
      <c r="D1119" s="212" t="s">
        <v>1429</v>
      </c>
      <c r="E1119" s="17" t="s">
        <v>390</v>
      </c>
      <c r="F1119" s="213">
        <v>21.117999999999999</v>
      </c>
      <c r="H1119" s="32"/>
    </row>
    <row r="1120" spans="2:8" s="1" customFormat="1" ht="16.899999999999999" customHeight="1" x14ac:dyDescent="0.2">
      <c r="B1120" s="32"/>
      <c r="C1120" s="208" t="s">
        <v>6473</v>
      </c>
      <c r="D1120" s="209" t="s">
        <v>6474</v>
      </c>
      <c r="E1120" s="210" t="s">
        <v>1</v>
      </c>
      <c r="F1120" s="211">
        <v>379.72</v>
      </c>
      <c r="H1120" s="32"/>
    </row>
    <row r="1121" spans="2:8" s="1" customFormat="1" ht="16.899999999999999" customHeight="1" x14ac:dyDescent="0.2">
      <c r="B1121" s="32"/>
      <c r="C1121" s="212" t="s">
        <v>1</v>
      </c>
      <c r="D1121" s="212" t="s">
        <v>6475</v>
      </c>
      <c r="E1121" s="17" t="s">
        <v>1</v>
      </c>
      <c r="F1121" s="213">
        <v>379.72</v>
      </c>
      <c r="H1121" s="32"/>
    </row>
    <row r="1122" spans="2:8" s="1" customFormat="1" ht="16.899999999999999" customHeight="1" x14ac:dyDescent="0.2">
      <c r="B1122" s="32"/>
      <c r="C1122" s="208" t="s">
        <v>4446</v>
      </c>
      <c r="D1122" s="209" t="s">
        <v>4447</v>
      </c>
      <c r="E1122" s="210" t="s">
        <v>1</v>
      </c>
      <c r="F1122" s="211">
        <v>21.8</v>
      </c>
      <c r="H1122" s="32"/>
    </row>
    <row r="1123" spans="2:8" s="1" customFormat="1" ht="16.899999999999999" customHeight="1" x14ac:dyDescent="0.2">
      <c r="B1123" s="32"/>
      <c r="C1123" s="212" t="s">
        <v>1</v>
      </c>
      <c r="D1123" s="212" t="s">
        <v>4448</v>
      </c>
      <c r="E1123" s="17" t="s">
        <v>1</v>
      </c>
      <c r="F1123" s="213">
        <v>21.8</v>
      </c>
      <c r="H1123" s="32"/>
    </row>
    <row r="1124" spans="2:8" s="1" customFormat="1" ht="16.899999999999999" customHeight="1" x14ac:dyDescent="0.2">
      <c r="B1124" s="32"/>
      <c r="C1124" s="214" t="s">
        <v>7082</v>
      </c>
      <c r="H1124" s="32"/>
    </row>
    <row r="1125" spans="2:8" s="1" customFormat="1" ht="16.899999999999999" customHeight="1" x14ac:dyDescent="0.2">
      <c r="B1125" s="32"/>
      <c r="C1125" s="212" t="s">
        <v>1336</v>
      </c>
      <c r="D1125" s="212" t="s">
        <v>1337</v>
      </c>
      <c r="E1125" s="17" t="s">
        <v>380</v>
      </c>
      <c r="F1125" s="213">
        <v>166.71899999999999</v>
      </c>
      <c r="H1125" s="32"/>
    </row>
    <row r="1126" spans="2:8" s="1" customFormat="1" ht="16.899999999999999" customHeight="1" x14ac:dyDescent="0.2">
      <c r="B1126" s="32"/>
      <c r="C1126" s="208" t="s">
        <v>4449</v>
      </c>
      <c r="D1126" s="209" t="s">
        <v>4450</v>
      </c>
      <c r="E1126" s="210" t="s">
        <v>1</v>
      </c>
      <c r="F1126" s="211">
        <v>102.68</v>
      </c>
      <c r="H1126" s="32"/>
    </row>
    <row r="1127" spans="2:8" s="1" customFormat="1" ht="16.899999999999999" customHeight="1" x14ac:dyDescent="0.2">
      <c r="B1127" s="32"/>
      <c r="C1127" s="212" t="s">
        <v>1</v>
      </c>
      <c r="D1127" s="212" t="s">
        <v>4451</v>
      </c>
      <c r="E1127" s="17" t="s">
        <v>1</v>
      </c>
      <c r="F1127" s="213">
        <v>102.68</v>
      </c>
      <c r="H1127" s="32"/>
    </row>
    <row r="1128" spans="2:8" s="1" customFormat="1" ht="16.899999999999999" customHeight="1" x14ac:dyDescent="0.2">
      <c r="B1128" s="32"/>
      <c r="C1128" s="214" t="s">
        <v>7082</v>
      </c>
      <c r="H1128" s="32"/>
    </row>
    <row r="1129" spans="2:8" s="1" customFormat="1" ht="16.899999999999999" customHeight="1" x14ac:dyDescent="0.2">
      <c r="B1129" s="32"/>
      <c r="C1129" s="212" t="s">
        <v>5156</v>
      </c>
      <c r="D1129" s="212" t="s">
        <v>5157</v>
      </c>
      <c r="E1129" s="17" t="s">
        <v>380</v>
      </c>
      <c r="F1129" s="213">
        <v>915.8</v>
      </c>
      <c r="H1129" s="32"/>
    </row>
    <row r="1130" spans="2:8" s="1" customFormat="1" ht="16.899999999999999" customHeight="1" x14ac:dyDescent="0.2">
      <c r="B1130" s="32"/>
      <c r="C1130" s="212" t="s">
        <v>1445</v>
      </c>
      <c r="D1130" s="212" t="s">
        <v>1446</v>
      </c>
      <c r="E1130" s="17" t="s">
        <v>380</v>
      </c>
      <c r="F1130" s="213">
        <v>320.42399999999998</v>
      </c>
      <c r="H1130" s="32"/>
    </row>
    <row r="1131" spans="2:8" s="1" customFormat="1" ht="16.899999999999999" customHeight="1" x14ac:dyDescent="0.2">
      <c r="B1131" s="32"/>
      <c r="C1131" s="212" t="s">
        <v>5291</v>
      </c>
      <c r="D1131" s="212" t="s">
        <v>5292</v>
      </c>
      <c r="E1131" s="17" t="s">
        <v>380</v>
      </c>
      <c r="F1131" s="213">
        <v>240.92</v>
      </c>
      <c r="H1131" s="32"/>
    </row>
    <row r="1132" spans="2:8" s="1" customFormat="1" ht="16.899999999999999" customHeight="1" x14ac:dyDescent="0.2">
      <c r="B1132" s="32"/>
      <c r="C1132" s="212" t="s">
        <v>5202</v>
      </c>
      <c r="D1132" s="212" t="s">
        <v>5199</v>
      </c>
      <c r="E1132" s="17" t="s">
        <v>380</v>
      </c>
      <c r="F1132" s="213">
        <v>257.54700000000003</v>
      </c>
      <c r="H1132" s="32"/>
    </row>
    <row r="1133" spans="2:8" s="1" customFormat="1" ht="16.899999999999999" customHeight="1" x14ac:dyDescent="0.2">
      <c r="B1133" s="32"/>
      <c r="C1133" s="212" t="s">
        <v>5179</v>
      </c>
      <c r="D1133" s="212" t="s">
        <v>5180</v>
      </c>
      <c r="E1133" s="17" t="s">
        <v>380</v>
      </c>
      <c r="F1133" s="213">
        <v>134.17599999999999</v>
      </c>
      <c r="H1133" s="32"/>
    </row>
    <row r="1134" spans="2:8" s="1" customFormat="1" ht="16.899999999999999" customHeight="1" x14ac:dyDescent="0.2">
      <c r="B1134" s="32"/>
      <c r="C1134" s="212" t="s">
        <v>5174</v>
      </c>
      <c r="D1134" s="212" t="s">
        <v>5175</v>
      </c>
      <c r="E1134" s="17" t="s">
        <v>380</v>
      </c>
      <c r="F1134" s="213">
        <v>127.538</v>
      </c>
      <c r="H1134" s="32"/>
    </row>
    <row r="1135" spans="2:8" s="1" customFormat="1" ht="16.899999999999999" customHeight="1" x14ac:dyDescent="0.2">
      <c r="B1135" s="32"/>
      <c r="C1135" s="208" t="s">
        <v>4452</v>
      </c>
      <c r="D1135" s="209" t="s">
        <v>4453</v>
      </c>
      <c r="E1135" s="210" t="s">
        <v>1</v>
      </c>
      <c r="F1135" s="211">
        <v>166.22</v>
      </c>
      <c r="H1135" s="32"/>
    </row>
    <row r="1136" spans="2:8" s="1" customFormat="1" ht="16.899999999999999" customHeight="1" x14ac:dyDescent="0.2">
      <c r="B1136" s="32"/>
      <c r="C1136" s="212" t="s">
        <v>1</v>
      </c>
      <c r="D1136" s="212" t="s">
        <v>4454</v>
      </c>
      <c r="E1136" s="17" t="s">
        <v>1</v>
      </c>
      <c r="F1136" s="213">
        <v>166.22</v>
      </c>
      <c r="H1136" s="32"/>
    </row>
    <row r="1137" spans="2:8" s="1" customFormat="1" ht="16.899999999999999" customHeight="1" x14ac:dyDescent="0.2">
      <c r="B1137" s="32"/>
      <c r="C1137" s="214" t="s">
        <v>7082</v>
      </c>
      <c r="H1137" s="32"/>
    </row>
    <row r="1138" spans="2:8" s="1" customFormat="1" ht="16.899999999999999" customHeight="1" x14ac:dyDescent="0.2">
      <c r="B1138" s="32"/>
      <c r="C1138" s="212" t="s">
        <v>5156</v>
      </c>
      <c r="D1138" s="212" t="s">
        <v>5157</v>
      </c>
      <c r="E1138" s="17" t="s">
        <v>380</v>
      </c>
      <c r="F1138" s="213">
        <v>915.8</v>
      </c>
      <c r="H1138" s="32"/>
    </row>
    <row r="1139" spans="2:8" s="1" customFormat="1" ht="16.899999999999999" customHeight="1" x14ac:dyDescent="0.2">
      <c r="B1139" s="32"/>
      <c r="C1139" s="212" t="s">
        <v>1445</v>
      </c>
      <c r="D1139" s="212" t="s">
        <v>1446</v>
      </c>
      <c r="E1139" s="17" t="s">
        <v>380</v>
      </c>
      <c r="F1139" s="213">
        <v>320.42399999999998</v>
      </c>
      <c r="H1139" s="32"/>
    </row>
    <row r="1140" spans="2:8" s="1" customFormat="1" ht="16.899999999999999" customHeight="1" x14ac:dyDescent="0.2">
      <c r="B1140" s="32"/>
      <c r="C1140" s="212" t="s">
        <v>5291</v>
      </c>
      <c r="D1140" s="212" t="s">
        <v>5292</v>
      </c>
      <c r="E1140" s="17" t="s">
        <v>380</v>
      </c>
      <c r="F1140" s="213">
        <v>240.92</v>
      </c>
      <c r="H1140" s="32"/>
    </row>
    <row r="1141" spans="2:8" s="1" customFormat="1" ht="16.899999999999999" customHeight="1" x14ac:dyDescent="0.2">
      <c r="B1141" s="32"/>
      <c r="C1141" s="212" t="s">
        <v>5189</v>
      </c>
      <c r="D1141" s="212" t="s">
        <v>5190</v>
      </c>
      <c r="E1141" s="17" t="s">
        <v>380</v>
      </c>
      <c r="F1141" s="213">
        <v>159.203</v>
      </c>
      <c r="H1141" s="32"/>
    </row>
    <row r="1142" spans="2:8" s="1" customFormat="1" ht="16.899999999999999" customHeight="1" x14ac:dyDescent="0.2">
      <c r="B1142" s="32"/>
      <c r="C1142" s="212" t="s">
        <v>5202</v>
      </c>
      <c r="D1142" s="212" t="s">
        <v>5199</v>
      </c>
      <c r="E1142" s="17" t="s">
        <v>380</v>
      </c>
      <c r="F1142" s="213">
        <v>257.54700000000003</v>
      </c>
      <c r="H1142" s="32"/>
    </row>
    <row r="1143" spans="2:8" s="1" customFormat="1" ht="16.899999999999999" customHeight="1" x14ac:dyDescent="0.2">
      <c r="B1143" s="32"/>
      <c r="C1143" s="212" t="s">
        <v>5184</v>
      </c>
      <c r="D1143" s="212" t="s">
        <v>5185</v>
      </c>
      <c r="E1143" s="17" t="s">
        <v>380</v>
      </c>
      <c r="F1143" s="213">
        <v>189.71700000000001</v>
      </c>
      <c r="H1143" s="32"/>
    </row>
    <row r="1144" spans="2:8" s="1" customFormat="1" ht="16.899999999999999" customHeight="1" x14ac:dyDescent="0.2">
      <c r="B1144" s="32"/>
      <c r="C1144" s="208" t="s">
        <v>4455</v>
      </c>
      <c r="D1144" s="209" t="s">
        <v>4456</v>
      </c>
      <c r="E1144" s="210" t="s">
        <v>1</v>
      </c>
      <c r="F1144" s="211">
        <v>19.899999999999999</v>
      </c>
      <c r="H1144" s="32"/>
    </row>
    <row r="1145" spans="2:8" s="1" customFormat="1" ht="16.899999999999999" customHeight="1" x14ac:dyDescent="0.2">
      <c r="B1145" s="32"/>
      <c r="C1145" s="212" t="s">
        <v>1</v>
      </c>
      <c r="D1145" s="212" t="s">
        <v>4457</v>
      </c>
      <c r="E1145" s="17" t="s">
        <v>1</v>
      </c>
      <c r="F1145" s="213">
        <v>19.899999999999999</v>
      </c>
      <c r="H1145" s="32"/>
    </row>
    <row r="1146" spans="2:8" s="1" customFormat="1" ht="16.899999999999999" customHeight="1" x14ac:dyDescent="0.2">
      <c r="B1146" s="32"/>
      <c r="C1146" s="214" t="s">
        <v>7082</v>
      </c>
      <c r="H1146" s="32"/>
    </row>
    <row r="1147" spans="2:8" s="1" customFormat="1" ht="16.899999999999999" customHeight="1" x14ac:dyDescent="0.2">
      <c r="B1147" s="32"/>
      <c r="C1147" s="212" t="s">
        <v>5156</v>
      </c>
      <c r="D1147" s="212" t="s">
        <v>5157</v>
      </c>
      <c r="E1147" s="17" t="s">
        <v>380</v>
      </c>
      <c r="F1147" s="213">
        <v>915.8</v>
      </c>
      <c r="H1147" s="32"/>
    </row>
    <row r="1148" spans="2:8" s="1" customFormat="1" ht="16.899999999999999" customHeight="1" x14ac:dyDescent="0.2">
      <c r="B1148" s="32"/>
      <c r="C1148" s="212" t="s">
        <v>1445</v>
      </c>
      <c r="D1148" s="212" t="s">
        <v>1446</v>
      </c>
      <c r="E1148" s="17" t="s">
        <v>380</v>
      </c>
      <c r="F1148" s="213">
        <v>320.42399999999998</v>
      </c>
      <c r="H1148" s="32"/>
    </row>
    <row r="1149" spans="2:8" s="1" customFormat="1" ht="16.899999999999999" customHeight="1" x14ac:dyDescent="0.2">
      <c r="B1149" s="32"/>
      <c r="C1149" s="212" t="s">
        <v>5198</v>
      </c>
      <c r="D1149" s="212" t="s">
        <v>5199</v>
      </c>
      <c r="E1149" s="17" t="s">
        <v>380</v>
      </c>
      <c r="F1149" s="213">
        <v>55.927</v>
      </c>
      <c r="H1149" s="32"/>
    </row>
    <row r="1150" spans="2:8" s="1" customFormat="1" ht="16.899999999999999" customHeight="1" x14ac:dyDescent="0.2">
      <c r="B1150" s="32"/>
      <c r="C1150" s="212" t="s">
        <v>5179</v>
      </c>
      <c r="D1150" s="212" t="s">
        <v>5180</v>
      </c>
      <c r="E1150" s="17" t="s">
        <v>380</v>
      </c>
      <c r="F1150" s="213">
        <v>134.17599999999999</v>
      </c>
      <c r="H1150" s="32"/>
    </row>
    <row r="1151" spans="2:8" s="1" customFormat="1" ht="16.899999999999999" customHeight="1" x14ac:dyDescent="0.2">
      <c r="B1151" s="32"/>
      <c r="C1151" s="212" t="s">
        <v>5174</v>
      </c>
      <c r="D1151" s="212" t="s">
        <v>5175</v>
      </c>
      <c r="E1151" s="17" t="s">
        <v>380</v>
      </c>
      <c r="F1151" s="213">
        <v>127.538</v>
      </c>
      <c r="H1151" s="32"/>
    </row>
    <row r="1152" spans="2:8" s="1" customFormat="1" ht="16.899999999999999" customHeight="1" x14ac:dyDescent="0.2">
      <c r="B1152" s="32"/>
      <c r="C1152" s="208" t="s">
        <v>4458</v>
      </c>
      <c r="D1152" s="209" t="s">
        <v>4459</v>
      </c>
      <c r="E1152" s="210" t="s">
        <v>1</v>
      </c>
      <c r="F1152" s="211">
        <v>3.07</v>
      </c>
      <c r="H1152" s="32"/>
    </row>
    <row r="1153" spans="2:8" s="1" customFormat="1" ht="16.899999999999999" customHeight="1" x14ac:dyDescent="0.2">
      <c r="B1153" s="32"/>
      <c r="C1153" s="212" t="s">
        <v>1</v>
      </c>
      <c r="D1153" s="212" t="s">
        <v>4460</v>
      </c>
      <c r="E1153" s="17" t="s">
        <v>1</v>
      </c>
      <c r="F1153" s="213">
        <v>3.07</v>
      </c>
      <c r="H1153" s="32"/>
    </row>
    <row r="1154" spans="2:8" s="1" customFormat="1" ht="16.899999999999999" customHeight="1" x14ac:dyDescent="0.2">
      <c r="B1154" s="32"/>
      <c r="C1154" s="214" t="s">
        <v>7082</v>
      </c>
      <c r="H1154" s="32"/>
    </row>
    <row r="1155" spans="2:8" s="1" customFormat="1" ht="16.899999999999999" customHeight="1" x14ac:dyDescent="0.2">
      <c r="B1155" s="32"/>
      <c r="C1155" s="212" t="s">
        <v>5156</v>
      </c>
      <c r="D1155" s="212" t="s">
        <v>5157</v>
      </c>
      <c r="E1155" s="17" t="s">
        <v>380</v>
      </c>
      <c r="F1155" s="213">
        <v>915.8</v>
      </c>
      <c r="H1155" s="32"/>
    </row>
    <row r="1156" spans="2:8" s="1" customFormat="1" ht="16.899999999999999" customHeight="1" x14ac:dyDescent="0.2">
      <c r="B1156" s="32"/>
      <c r="C1156" s="212" t="s">
        <v>1445</v>
      </c>
      <c r="D1156" s="212" t="s">
        <v>1446</v>
      </c>
      <c r="E1156" s="17" t="s">
        <v>380</v>
      </c>
      <c r="F1156" s="213">
        <v>320.42399999999998</v>
      </c>
      <c r="H1156" s="32"/>
    </row>
    <row r="1157" spans="2:8" s="1" customFormat="1" ht="16.899999999999999" customHeight="1" x14ac:dyDescent="0.2">
      <c r="B1157" s="32"/>
      <c r="C1157" s="212" t="s">
        <v>5198</v>
      </c>
      <c r="D1157" s="212" t="s">
        <v>5199</v>
      </c>
      <c r="E1157" s="17" t="s">
        <v>380</v>
      </c>
      <c r="F1157" s="213">
        <v>55.927</v>
      </c>
      <c r="H1157" s="32"/>
    </row>
    <row r="1158" spans="2:8" s="1" customFormat="1" ht="16.899999999999999" customHeight="1" x14ac:dyDescent="0.2">
      <c r="B1158" s="32"/>
      <c r="C1158" s="212" t="s">
        <v>5194</v>
      </c>
      <c r="D1158" s="212" t="s">
        <v>5195</v>
      </c>
      <c r="E1158" s="17" t="s">
        <v>380</v>
      </c>
      <c r="F1158" s="213">
        <v>10.199999999999999</v>
      </c>
      <c r="H1158" s="32"/>
    </row>
    <row r="1159" spans="2:8" s="1" customFormat="1" ht="16.899999999999999" customHeight="1" x14ac:dyDescent="0.2">
      <c r="B1159" s="32"/>
      <c r="C1159" s="208" t="s">
        <v>4461</v>
      </c>
      <c r="D1159" s="209" t="s">
        <v>4462</v>
      </c>
      <c r="E1159" s="210" t="s">
        <v>1</v>
      </c>
      <c r="F1159" s="211">
        <v>31.86</v>
      </c>
      <c r="H1159" s="32"/>
    </row>
    <row r="1160" spans="2:8" s="1" customFormat="1" ht="16.899999999999999" customHeight="1" x14ac:dyDescent="0.2">
      <c r="B1160" s="32"/>
      <c r="C1160" s="212" t="s">
        <v>1</v>
      </c>
      <c r="D1160" s="212" t="s">
        <v>4463</v>
      </c>
      <c r="E1160" s="17" t="s">
        <v>1</v>
      </c>
      <c r="F1160" s="213">
        <v>31.86</v>
      </c>
      <c r="H1160" s="32"/>
    </row>
    <row r="1161" spans="2:8" s="1" customFormat="1" ht="16.899999999999999" customHeight="1" x14ac:dyDescent="0.2">
      <c r="B1161" s="32"/>
      <c r="C1161" s="214" t="s">
        <v>7082</v>
      </c>
      <c r="H1161" s="32"/>
    </row>
    <row r="1162" spans="2:8" s="1" customFormat="1" ht="16.899999999999999" customHeight="1" x14ac:dyDescent="0.2">
      <c r="B1162" s="32"/>
      <c r="C1162" s="212" t="s">
        <v>5156</v>
      </c>
      <c r="D1162" s="212" t="s">
        <v>5157</v>
      </c>
      <c r="E1162" s="17" t="s">
        <v>380</v>
      </c>
      <c r="F1162" s="213">
        <v>915.8</v>
      </c>
      <c r="H1162" s="32"/>
    </row>
    <row r="1163" spans="2:8" s="1" customFormat="1" ht="16.899999999999999" customHeight="1" x14ac:dyDescent="0.2">
      <c r="B1163" s="32"/>
      <c r="C1163" s="212" t="s">
        <v>1445</v>
      </c>
      <c r="D1163" s="212" t="s">
        <v>1446</v>
      </c>
      <c r="E1163" s="17" t="s">
        <v>380</v>
      </c>
      <c r="F1163" s="213">
        <v>320.42399999999998</v>
      </c>
      <c r="H1163" s="32"/>
    </row>
    <row r="1164" spans="2:8" s="1" customFormat="1" ht="16.899999999999999" customHeight="1" x14ac:dyDescent="0.2">
      <c r="B1164" s="32"/>
      <c r="C1164" s="212" t="s">
        <v>5291</v>
      </c>
      <c r="D1164" s="212" t="s">
        <v>5292</v>
      </c>
      <c r="E1164" s="17" t="s">
        <v>380</v>
      </c>
      <c r="F1164" s="213">
        <v>240.92</v>
      </c>
      <c r="H1164" s="32"/>
    </row>
    <row r="1165" spans="2:8" s="1" customFormat="1" ht="16.899999999999999" customHeight="1" x14ac:dyDescent="0.2">
      <c r="B1165" s="32"/>
      <c r="C1165" s="212" t="s">
        <v>5198</v>
      </c>
      <c r="D1165" s="212" t="s">
        <v>5199</v>
      </c>
      <c r="E1165" s="17" t="s">
        <v>380</v>
      </c>
      <c r="F1165" s="213">
        <v>55.927</v>
      </c>
      <c r="H1165" s="32"/>
    </row>
    <row r="1166" spans="2:8" s="1" customFormat="1" ht="16.899999999999999" customHeight="1" x14ac:dyDescent="0.2">
      <c r="B1166" s="32"/>
      <c r="C1166" s="212" t="s">
        <v>5184</v>
      </c>
      <c r="D1166" s="212" t="s">
        <v>5185</v>
      </c>
      <c r="E1166" s="17" t="s">
        <v>380</v>
      </c>
      <c r="F1166" s="213">
        <v>189.71700000000001</v>
      </c>
      <c r="H1166" s="32"/>
    </row>
    <row r="1167" spans="2:8" s="1" customFormat="1" ht="16.899999999999999" customHeight="1" x14ac:dyDescent="0.2">
      <c r="B1167" s="32"/>
      <c r="C1167" s="208" t="s">
        <v>4464</v>
      </c>
      <c r="D1167" s="209" t="s">
        <v>4465</v>
      </c>
      <c r="E1167" s="210" t="s">
        <v>1</v>
      </c>
      <c r="F1167" s="211">
        <v>10.58</v>
      </c>
      <c r="H1167" s="32"/>
    </row>
    <row r="1168" spans="2:8" s="1" customFormat="1" ht="16.899999999999999" customHeight="1" x14ac:dyDescent="0.2">
      <c r="B1168" s="32"/>
      <c r="C1168" s="212" t="s">
        <v>1</v>
      </c>
      <c r="D1168" s="212" t="s">
        <v>4466</v>
      </c>
      <c r="E1168" s="17" t="s">
        <v>1</v>
      </c>
      <c r="F1168" s="213">
        <v>10.58</v>
      </c>
      <c r="H1168" s="32"/>
    </row>
    <row r="1169" spans="2:8" s="1" customFormat="1" ht="16.899999999999999" customHeight="1" x14ac:dyDescent="0.2">
      <c r="B1169" s="32"/>
      <c r="C1169" s="214" t="s">
        <v>7082</v>
      </c>
      <c r="H1169" s="32"/>
    </row>
    <row r="1170" spans="2:8" s="1" customFormat="1" ht="16.899999999999999" customHeight="1" x14ac:dyDescent="0.2">
      <c r="B1170" s="32"/>
      <c r="C1170" s="212" t="s">
        <v>5156</v>
      </c>
      <c r="D1170" s="212" t="s">
        <v>5157</v>
      </c>
      <c r="E1170" s="17" t="s">
        <v>380</v>
      </c>
      <c r="F1170" s="213">
        <v>915.8</v>
      </c>
      <c r="H1170" s="32"/>
    </row>
    <row r="1171" spans="2:8" s="1" customFormat="1" ht="16.899999999999999" customHeight="1" x14ac:dyDescent="0.2">
      <c r="B1171" s="32"/>
      <c r="C1171" s="212" t="s">
        <v>1445</v>
      </c>
      <c r="D1171" s="212" t="s">
        <v>1446</v>
      </c>
      <c r="E1171" s="17" t="s">
        <v>380</v>
      </c>
      <c r="F1171" s="213">
        <v>320.42399999999998</v>
      </c>
      <c r="H1171" s="32"/>
    </row>
    <row r="1172" spans="2:8" s="1" customFormat="1" ht="16.899999999999999" customHeight="1" x14ac:dyDescent="0.2">
      <c r="B1172" s="32"/>
      <c r="C1172" s="212" t="s">
        <v>5179</v>
      </c>
      <c r="D1172" s="212" t="s">
        <v>5180</v>
      </c>
      <c r="E1172" s="17" t="s">
        <v>380</v>
      </c>
      <c r="F1172" s="213">
        <v>134.17599999999999</v>
      </c>
      <c r="H1172" s="32"/>
    </row>
    <row r="1173" spans="2:8" s="1" customFormat="1" ht="16.899999999999999" customHeight="1" x14ac:dyDescent="0.2">
      <c r="B1173" s="32"/>
      <c r="C1173" s="212" t="s">
        <v>5174</v>
      </c>
      <c r="D1173" s="212" t="s">
        <v>5175</v>
      </c>
      <c r="E1173" s="17" t="s">
        <v>380</v>
      </c>
      <c r="F1173" s="213">
        <v>127.538</v>
      </c>
      <c r="H1173" s="32"/>
    </row>
    <row r="1174" spans="2:8" s="1" customFormat="1" ht="16.899999999999999" customHeight="1" x14ac:dyDescent="0.2">
      <c r="B1174" s="32"/>
      <c r="C1174" s="208" t="s">
        <v>1508</v>
      </c>
      <c r="D1174" s="209" t="s">
        <v>7102</v>
      </c>
      <c r="E1174" s="210" t="s">
        <v>1</v>
      </c>
      <c r="F1174" s="211">
        <v>0</v>
      </c>
      <c r="H1174" s="32"/>
    </row>
    <row r="1175" spans="2:8" s="1" customFormat="1" ht="16.899999999999999" customHeight="1" x14ac:dyDescent="0.2">
      <c r="B1175" s="32"/>
      <c r="C1175" s="208" t="s">
        <v>305</v>
      </c>
      <c r="D1175" s="209" t="s">
        <v>303</v>
      </c>
      <c r="E1175" s="210" t="s">
        <v>1</v>
      </c>
      <c r="F1175" s="211">
        <v>166.71899999999999</v>
      </c>
      <c r="H1175" s="32"/>
    </row>
    <row r="1176" spans="2:8" s="1" customFormat="1" ht="16.899999999999999" customHeight="1" x14ac:dyDescent="0.2">
      <c r="B1176" s="32"/>
      <c r="C1176" s="212" t="s">
        <v>1</v>
      </c>
      <c r="D1176" s="212" t="s">
        <v>1339</v>
      </c>
      <c r="E1176" s="17" t="s">
        <v>1</v>
      </c>
      <c r="F1176" s="213">
        <v>0</v>
      </c>
      <c r="H1176" s="32"/>
    </row>
    <row r="1177" spans="2:8" s="1" customFormat="1" ht="16.899999999999999" customHeight="1" x14ac:dyDescent="0.2">
      <c r="B1177" s="32"/>
      <c r="C1177" s="212" t="s">
        <v>1</v>
      </c>
      <c r="D1177" s="212" t="s">
        <v>1340</v>
      </c>
      <c r="E1177" s="17" t="s">
        <v>1</v>
      </c>
      <c r="F1177" s="213">
        <v>7.3710000000000004</v>
      </c>
      <c r="H1177" s="32"/>
    </row>
    <row r="1178" spans="2:8" s="1" customFormat="1" ht="16.899999999999999" customHeight="1" x14ac:dyDescent="0.2">
      <c r="B1178" s="32"/>
      <c r="C1178" s="212" t="s">
        <v>1</v>
      </c>
      <c r="D1178" s="212" t="s">
        <v>1341</v>
      </c>
      <c r="E1178" s="17" t="s">
        <v>1</v>
      </c>
      <c r="F1178" s="213">
        <v>15.398</v>
      </c>
      <c r="H1178" s="32"/>
    </row>
    <row r="1179" spans="2:8" s="1" customFormat="1" ht="16.899999999999999" customHeight="1" x14ac:dyDescent="0.2">
      <c r="B1179" s="32"/>
      <c r="C1179" s="212" t="s">
        <v>1</v>
      </c>
      <c r="D1179" s="212" t="s">
        <v>4436</v>
      </c>
      <c r="E1179" s="17" t="s">
        <v>1</v>
      </c>
      <c r="F1179" s="213">
        <v>99.29</v>
      </c>
      <c r="H1179" s="32"/>
    </row>
    <row r="1180" spans="2:8" s="1" customFormat="1" ht="16.899999999999999" customHeight="1" x14ac:dyDescent="0.2">
      <c r="B1180" s="32"/>
      <c r="C1180" s="212" t="s">
        <v>1</v>
      </c>
      <c r="D1180" s="212" t="s">
        <v>4444</v>
      </c>
      <c r="E1180" s="17" t="s">
        <v>1</v>
      </c>
      <c r="F1180" s="213">
        <v>22.86</v>
      </c>
      <c r="H1180" s="32"/>
    </row>
    <row r="1181" spans="2:8" s="1" customFormat="1" ht="16.899999999999999" customHeight="1" x14ac:dyDescent="0.2">
      <c r="B1181" s="32"/>
      <c r="C1181" s="212" t="s">
        <v>1</v>
      </c>
      <c r="D1181" s="212" t="s">
        <v>4446</v>
      </c>
      <c r="E1181" s="17" t="s">
        <v>1</v>
      </c>
      <c r="F1181" s="213">
        <v>21.8</v>
      </c>
      <c r="H1181" s="32"/>
    </row>
    <row r="1182" spans="2:8" s="1" customFormat="1" ht="16.899999999999999" customHeight="1" x14ac:dyDescent="0.2">
      <c r="B1182" s="32"/>
      <c r="C1182" s="212" t="s">
        <v>305</v>
      </c>
      <c r="D1182" s="212" t="s">
        <v>387</v>
      </c>
      <c r="E1182" s="17" t="s">
        <v>1</v>
      </c>
      <c r="F1182" s="213">
        <v>166.71899999999999</v>
      </c>
      <c r="H1182" s="32"/>
    </row>
    <row r="1183" spans="2:8" s="1" customFormat="1" ht="16.899999999999999" customHeight="1" x14ac:dyDescent="0.2">
      <c r="B1183" s="32"/>
      <c r="C1183" s="214" t="s">
        <v>7082</v>
      </c>
      <c r="H1183" s="32"/>
    </row>
    <row r="1184" spans="2:8" s="1" customFormat="1" ht="16.899999999999999" customHeight="1" x14ac:dyDescent="0.2">
      <c r="B1184" s="32"/>
      <c r="C1184" s="212" t="s">
        <v>1336</v>
      </c>
      <c r="D1184" s="212" t="s">
        <v>1337</v>
      </c>
      <c r="E1184" s="17" t="s">
        <v>380</v>
      </c>
      <c r="F1184" s="213">
        <v>166.71899999999999</v>
      </c>
      <c r="H1184" s="32"/>
    </row>
    <row r="1185" spans="2:8" s="1" customFormat="1" ht="22.5" x14ac:dyDescent="0.2">
      <c r="B1185" s="32"/>
      <c r="C1185" s="212" t="s">
        <v>1331</v>
      </c>
      <c r="D1185" s="212" t="s">
        <v>1332</v>
      </c>
      <c r="E1185" s="17" t="s">
        <v>380</v>
      </c>
      <c r="F1185" s="213">
        <v>166.71899999999999</v>
      </c>
      <c r="H1185" s="32"/>
    </row>
    <row r="1186" spans="2:8" s="1" customFormat="1" ht="16.899999999999999" customHeight="1" x14ac:dyDescent="0.2">
      <c r="B1186" s="32"/>
      <c r="C1186" s="212" t="s">
        <v>1343</v>
      </c>
      <c r="D1186" s="212" t="s">
        <v>1344</v>
      </c>
      <c r="E1186" s="17" t="s">
        <v>380</v>
      </c>
      <c r="F1186" s="213">
        <v>191.727</v>
      </c>
      <c r="H1186" s="32"/>
    </row>
    <row r="1187" spans="2:8" s="1" customFormat="1" ht="16.899999999999999" customHeight="1" x14ac:dyDescent="0.2">
      <c r="B1187" s="32"/>
      <c r="C1187" s="208" t="s">
        <v>4468</v>
      </c>
      <c r="D1187" s="209" t="s">
        <v>4469</v>
      </c>
      <c r="E1187" s="210" t="s">
        <v>1</v>
      </c>
      <c r="F1187" s="211">
        <v>170.02199999999999</v>
      </c>
      <c r="H1187" s="32"/>
    </row>
    <row r="1188" spans="2:8" s="1" customFormat="1" ht="16.899999999999999" customHeight="1" x14ac:dyDescent="0.2">
      <c r="B1188" s="32"/>
      <c r="C1188" s="212" t="s">
        <v>1</v>
      </c>
      <c r="D1188" s="212" t="s">
        <v>5319</v>
      </c>
      <c r="E1188" s="17" t="s">
        <v>1</v>
      </c>
      <c r="F1188" s="213">
        <v>23.31</v>
      </c>
      <c r="H1188" s="32"/>
    </row>
    <row r="1189" spans="2:8" s="1" customFormat="1" ht="16.899999999999999" customHeight="1" x14ac:dyDescent="0.2">
      <c r="B1189" s="32"/>
      <c r="C1189" s="212" t="s">
        <v>1</v>
      </c>
      <c r="D1189" s="212" t="s">
        <v>5320</v>
      </c>
      <c r="E1189" s="17" t="s">
        <v>1</v>
      </c>
      <c r="F1189" s="213">
        <v>146.71199999999999</v>
      </c>
      <c r="H1189" s="32"/>
    </row>
    <row r="1190" spans="2:8" s="1" customFormat="1" ht="16.899999999999999" customHeight="1" x14ac:dyDescent="0.2">
      <c r="B1190" s="32"/>
      <c r="C1190" s="212" t="s">
        <v>4468</v>
      </c>
      <c r="D1190" s="212" t="s">
        <v>387</v>
      </c>
      <c r="E1190" s="17" t="s">
        <v>1</v>
      </c>
      <c r="F1190" s="213">
        <v>170.02199999999999</v>
      </c>
      <c r="H1190" s="32"/>
    </row>
    <row r="1191" spans="2:8" s="1" customFormat="1" ht="16.899999999999999" customHeight="1" x14ac:dyDescent="0.2">
      <c r="B1191" s="32"/>
      <c r="C1191" s="214" t="s">
        <v>7082</v>
      </c>
      <c r="H1191" s="32"/>
    </row>
    <row r="1192" spans="2:8" s="1" customFormat="1" ht="16.899999999999999" customHeight="1" x14ac:dyDescent="0.2">
      <c r="B1192" s="32"/>
      <c r="C1192" s="212" t="s">
        <v>5316</v>
      </c>
      <c r="D1192" s="212" t="s">
        <v>5317</v>
      </c>
      <c r="E1192" s="17" t="s">
        <v>380</v>
      </c>
      <c r="F1192" s="213">
        <v>170.02199999999999</v>
      </c>
      <c r="H1192" s="32"/>
    </row>
    <row r="1193" spans="2:8" s="1" customFormat="1" ht="16.899999999999999" customHeight="1" x14ac:dyDescent="0.2">
      <c r="B1193" s="32"/>
      <c r="C1193" s="212" t="s">
        <v>5225</v>
      </c>
      <c r="D1193" s="212" t="s">
        <v>5226</v>
      </c>
      <c r="E1193" s="17" t="s">
        <v>380</v>
      </c>
      <c r="F1193" s="213">
        <v>170.02199999999999</v>
      </c>
      <c r="H1193" s="32"/>
    </row>
    <row r="1194" spans="2:8" s="1" customFormat="1" ht="16.899999999999999" customHeight="1" x14ac:dyDescent="0.2">
      <c r="B1194" s="32"/>
      <c r="C1194" s="208" t="s">
        <v>307</v>
      </c>
      <c r="D1194" s="209" t="s">
        <v>308</v>
      </c>
      <c r="E1194" s="210" t="s">
        <v>1</v>
      </c>
      <c r="F1194" s="211">
        <v>812.75099999999998</v>
      </c>
      <c r="H1194" s="32"/>
    </row>
    <row r="1195" spans="2:8" s="1" customFormat="1" ht="16.899999999999999" customHeight="1" x14ac:dyDescent="0.2">
      <c r="B1195" s="32"/>
      <c r="C1195" s="212" t="s">
        <v>1</v>
      </c>
      <c r="D1195" s="212" t="s">
        <v>4922</v>
      </c>
      <c r="E1195" s="17" t="s">
        <v>1</v>
      </c>
      <c r="F1195" s="213">
        <v>832.63499999999999</v>
      </c>
      <c r="H1195" s="32"/>
    </row>
    <row r="1196" spans="2:8" s="1" customFormat="1" ht="16.899999999999999" customHeight="1" x14ac:dyDescent="0.2">
      <c r="B1196" s="32"/>
      <c r="C1196" s="212" t="s">
        <v>1</v>
      </c>
      <c r="D1196" s="212" t="s">
        <v>4923</v>
      </c>
      <c r="E1196" s="17" t="s">
        <v>1</v>
      </c>
      <c r="F1196" s="213">
        <v>-19.884</v>
      </c>
      <c r="H1196" s="32"/>
    </row>
    <row r="1197" spans="2:8" s="1" customFormat="1" ht="16.899999999999999" customHeight="1" x14ac:dyDescent="0.2">
      <c r="B1197" s="32"/>
      <c r="C1197" s="212" t="s">
        <v>307</v>
      </c>
      <c r="D1197" s="212" t="s">
        <v>387</v>
      </c>
      <c r="E1197" s="17" t="s">
        <v>1</v>
      </c>
      <c r="F1197" s="213">
        <v>812.75099999999998</v>
      </c>
      <c r="H1197" s="32"/>
    </row>
    <row r="1198" spans="2:8" s="1" customFormat="1" ht="16.899999999999999" customHeight="1" x14ac:dyDescent="0.2">
      <c r="B1198" s="32"/>
      <c r="C1198" s="214" t="s">
        <v>7082</v>
      </c>
      <c r="H1198" s="32"/>
    </row>
    <row r="1199" spans="2:8" s="1" customFormat="1" ht="22.5" x14ac:dyDescent="0.2">
      <c r="B1199" s="32"/>
      <c r="C1199" s="212" t="s">
        <v>1181</v>
      </c>
      <c r="D1199" s="212" t="s">
        <v>4066</v>
      </c>
      <c r="E1199" s="17" t="s">
        <v>380</v>
      </c>
      <c r="F1199" s="213">
        <v>763.173</v>
      </c>
      <c r="H1199" s="32"/>
    </row>
    <row r="1200" spans="2:8" s="1" customFormat="1" ht="22.5" x14ac:dyDescent="0.2">
      <c r="B1200" s="32"/>
      <c r="C1200" s="212" t="s">
        <v>1190</v>
      </c>
      <c r="D1200" s="212" t="s">
        <v>1191</v>
      </c>
      <c r="E1200" s="17" t="s">
        <v>380</v>
      </c>
      <c r="F1200" s="213">
        <v>91580.782999999996</v>
      </c>
      <c r="H1200" s="32"/>
    </row>
    <row r="1201" spans="2:8" s="1" customFormat="1" ht="22.5" x14ac:dyDescent="0.2">
      <c r="B1201" s="32"/>
      <c r="C1201" s="212" t="s">
        <v>1195</v>
      </c>
      <c r="D1201" s="212" t="s">
        <v>4070</v>
      </c>
      <c r="E1201" s="17" t="s">
        <v>380</v>
      </c>
      <c r="F1201" s="213">
        <v>763.173</v>
      </c>
      <c r="H1201" s="32"/>
    </row>
    <row r="1202" spans="2:8" s="1" customFormat="1" ht="16.899999999999999" customHeight="1" x14ac:dyDescent="0.2">
      <c r="B1202" s="32"/>
      <c r="C1202" s="208" t="s">
        <v>310</v>
      </c>
      <c r="D1202" s="209" t="s">
        <v>311</v>
      </c>
      <c r="E1202" s="210" t="s">
        <v>1</v>
      </c>
      <c r="F1202" s="211">
        <v>15.398</v>
      </c>
      <c r="H1202" s="32"/>
    </row>
    <row r="1203" spans="2:8" s="1" customFormat="1" ht="16.899999999999999" customHeight="1" x14ac:dyDescent="0.2">
      <c r="B1203" s="32"/>
      <c r="C1203" s="212" t="s">
        <v>1</v>
      </c>
      <c r="D1203" s="212" t="s">
        <v>507</v>
      </c>
      <c r="E1203" s="17" t="s">
        <v>1</v>
      </c>
      <c r="F1203" s="213">
        <v>0</v>
      </c>
      <c r="H1203" s="32"/>
    </row>
    <row r="1204" spans="2:8" s="1" customFormat="1" ht="16.899999999999999" customHeight="1" x14ac:dyDescent="0.2">
      <c r="B1204" s="32"/>
      <c r="C1204" s="212" t="s">
        <v>1</v>
      </c>
      <c r="D1204" s="212" t="s">
        <v>4578</v>
      </c>
      <c r="E1204" s="17" t="s">
        <v>1</v>
      </c>
      <c r="F1204" s="213">
        <v>0</v>
      </c>
      <c r="H1204" s="32"/>
    </row>
    <row r="1205" spans="2:8" s="1" customFormat="1" ht="16.899999999999999" customHeight="1" x14ac:dyDescent="0.2">
      <c r="B1205" s="32"/>
      <c r="C1205" s="212" t="s">
        <v>1</v>
      </c>
      <c r="D1205" s="212" t="s">
        <v>4579</v>
      </c>
      <c r="E1205" s="17" t="s">
        <v>1</v>
      </c>
      <c r="F1205" s="213">
        <v>4.9980000000000002</v>
      </c>
      <c r="H1205" s="32"/>
    </row>
    <row r="1206" spans="2:8" s="1" customFormat="1" ht="16.899999999999999" customHeight="1" x14ac:dyDescent="0.2">
      <c r="B1206" s="32"/>
      <c r="C1206" s="212" t="s">
        <v>1</v>
      </c>
      <c r="D1206" s="212" t="s">
        <v>4580</v>
      </c>
      <c r="E1206" s="17" t="s">
        <v>1</v>
      </c>
      <c r="F1206" s="213">
        <v>10.4</v>
      </c>
      <c r="H1206" s="32"/>
    </row>
    <row r="1207" spans="2:8" s="1" customFormat="1" ht="16.899999999999999" customHeight="1" x14ac:dyDescent="0.2">
      <c r="B1207" s="32"/>
      <c r="C1207" s="212" t="s">
        <v>310</v>
      </c>
      <c r="D1207" s="212" t="s">
        <v>387</v>
      </c>
      <c r="E1207" s="17" t="s">
        <v>1</v>
      </c>
      <c r="F1207" s="213">
        <v>15.398</v>
      </c>
      <c r="H1207" s="32"/>
    </row>
    <row r="1208" spans="2:8" s="1" customFormat="1" ht="16.899999999999999" customHeight="1" x14ac:dyDescent="0.2">
      <c r="B1208" s="32"/>
      <c r="C1208" s="214" t="s">
        <v>7082</v>
      </c>
      <c r="H1208" s="32"/>
    </row>
    <row r="1209" spans="2:8" s="1" customFormat="1" ht="22.5" x14ac:dyDescent="0.2">
      <c r="B1209" s="32"/>
      <c r="C1209" s="212" t="s">
        <v>504</v>
      </c>
      <c r="D1209" s="212" t="s">
        <v>4577</v>
      </c>
      <c r="E1209" s="17" t="s">
        <v>380</v>
      </c>
      <c r="F1209" s="213">
        <v>15.398</v>
      </c>
      <c r="H1209" s="32"/>
    </row>
    <row r="1210" spans="2:8" s="1" customFormat="1" ht="16.899999999999999" customHeight="1" x14ac:dyDescent="0.2">
      <c r="B1210" s="32"/>
      <c r="C1210" s="212" t="s">
        <v>1313</v>
      </c>
      <c r="D1210" s="212" t="s">
        <v>1314</v>
      </c>
      <c r="E1210" s="17" t="s">
        <v>380</v>
      </c>
      <c r="F1210" s="213">
        <v>170.22800000000001</v>
      </c>
      <c r="H1210" s="32"/>
    </row>
    <row r="1211" spans="2:8" s="1" customFormat="1" ht="16.899999999999999" customHeight="1" x14ac:dyDescent="0.2">
      <c r="B1211" s="32"/>
      <c r="C1211" s="212" t="s">
        <v>1336</v>
      </c>
      <c r="D1211" s="212" t="s">
        <v>1337</v>
      </c>
      <c r="E1211" s="17" t="s">
        <v>380</v>
      </c>
      <c r="F1211" s="213">
        <v>166.71899999999999</v>
      </c>
      <c r="H1211" s="32"/>
    </row>
    <row r="1212" spans="2:8" s="1" customFormat="1" ht="16.899999999999999" customHeight="1" x14ac:dyDescent="0.2">
      <c r="B1212" s="32"/>
      <c r="C1212" s="212" t="s">
        <v>1392</v>
      </c>
      <c r="D1212" s="212" t="s">
        <v>1393</v>
      </c>
      <c r="E1212" s="17" t="s">
        <v>380</v>
      </c>
      <c r="F1212" s="213">
        <v>15.398</v>
      </c>
      <c r="H1212" s="32"/>
    </row>
    <row r="1213" spans="2:8" s="1" customFormat="1" ht="16.899999999999999" customHeight="1" x14ac:dyDescent="0.2">
      <c r="B1213" s="32"/>
      <c r="C1213" s="212" t="s">
        <v>1402</v>
      </c>
      <c r="D1213" s="212" t="s">
        <v>5146</v>
      </c>
      <c r="E1213" s="17" t="s">
        <v>380</v>
      </c>
      <c r="F1213" s="213">
        <v>16.167999999999999</v>
      </c>
      <c r="H1213" s="32"/>
    </row>
    <row r="1214" spans="2:8" s="1" customFormat="1" ht="16.899999999999999" customHeight="1" x14ac:dyDescent="0.2">
      <c r="B1214" s="32"/>
      <c r="C1214" s="208" t="s">
        <v>313</v>
      </c>
      <c r="D1214" s="209" t="s">
        <v>314</v>
      </c>
      <c r="E1214" s="210" t="s">
        <v>1</v>
      </c>
      <c r="F1214" s="211">
        <v>0</v>
      </c>
      <c r="H1214" s="32"/>
    </row>
    <row r="1215" spans="2:8" s="1" customFormat="1" ht="16.899999999999999" customHeight="1" x14ac:dyDescent="0.2">
      <c r="B1215" s="32"/>
      <c r="C1215" s="208" t="s">
        <v>316</v>
      </c>
      <c r="D1215" s="209" t="s">
        <v>317</v>
      </c>
      <c r="E1215" s="210" t="s">
        <v>1</v>
      </c>
      <c r="F1215" s="211">
        <v>0</v>
      </c>
      <c r="H1215" s="32"/>
    </row>
    <row r="1216" spans="2:8" s="1" customFormat="1" ht="16.899999999999999" customHeight="1" x14ac:dyDescent="0.2">
      <c r="B1216" s="32"/>
      <c r="C1216" s="208" t="s">
        <v>319</v>
      </c>
      <c r="D1216" s="209" t="s">
        <v>320</v>
      </c>
      <c r="E1216" s="210" t="s">
        <v>1</v>
      </c>
      <c r="F1216" s="211">
        <v>7.0780000000000003</v>
      </c>
      <c r="H1216" s="32"/>
    </row>
    <row r="1217" spans="2:8" s="1" customFormat="1" ht="16.899999999999999" customHeight="1" x14ac:dyDescent="0.2">
      <c r="B1217" s="32"/>
      <c r="C1217" s="212" t="s">
        <v>1</v>
      </c>
      <c r="D1217" s="212" t="s">
        <v>4515</v>
      </c>
      <c r="E1217" s="17" t="s">
        <v>1</v>
      </c>
      <c r="F1217" s="213">
        <v>0</v>
      </c>
      <c r="H1217" s="32"/>
    </row>
    <row r="1218" spans="2:8" s="1" customFormat="1" ht="16.899999999999999" customHeight="1" x14ac:dyDescent="0.2">
      <c r="B1218" s="32"/>
      <c r="C1218" s="212" t="s">
        <v>1</v>
      </c>
      <c r="D1218" s="212" t="s">
        <v>4516</v>
      </c>
      <c r="E1218" s="17" t="s">
        <v>1</v>
      </c>
      <c r="F1218" s="213">
        <v>0</v>
      </c>
      <c r="H1218" s="32"/>
    </row>
    <row r="1219" spans="2:8" s="1" customFormat="1" ht="16.899999999999999" customHeight="1" x14ac:dyDescent="0.2">
      <c r="B1219" s="32"/>
      <c r="C1219" s="212" t="s">
        <v>1</v>
      </c>
      <c r="D1219" s="212" t="s">
        <v>4517</v>
      </c>
      <c r="E1219" s="17" t="s">
        <v>1</v>
      </c>
      <c r="F1219" s="213">
        <v>2.903</v>
      </c>
      <c r="H1219" s="32"/>
    </row>
    <row r="1220" spans="2:8" s="1" customFormat="1" ht="16.899999999999999" customHeight="1" x14ac:dyDescent="0.2">
      <c r="B1220" s="32"/>
      <c r="C1220" s="212" t="s">
        <v>1</v>
      </c>
      <c r="D1220" s="212" t="s">
        <v>4518</v>
      </c>
      <c r="E1220" s="17" t="s">
        <v>1</v>
      </c>
      <c r="F1220" s="213">
        <v>0</v>
      </c>
      <c r="H1220" s="32"/>
    </row>
    <row r="1221" spans="2:8" s="1" customFormat="1" ht="16.899999999999999" customHeight="1" x14ac:dyDescent="0.2">
      <c r="B1221" s="32"/>
      <c r="C1221" s="212" t="s">
        <v>1</v>
      </c>
      <c r="D1221" s="212" t="s">
        <v>4519</v>
      </c>
      <c r="E1221" s="17" t="s">
        <v>1</v>
      </c>
      <c r="F1221" s="213">
        <v>2.9670000000000001</v>
      </c>
      <c r="H1221" s="32"/>
    </row>
    <row r="1222" spans="2:8" s="1" customFormat="1" ht="16.899999999999999" customHeight="1" x14ac:dyDescent="0.2">
      <c r="B1222" s="32"/>
      <c r="C1222" s="212" t="s">
        <v>1</v>
      </c>
      <c r="D1222" s="212" t="s">
        <v>4520</v>
      </c>
      <c r="E1222" s="17" t="s">
        <v>1</v>
      </c>
      <c r="F1222" s="213">
        <v>0</v>
      </c>
      <c r="H1222" s="32"/>
    </row>
    <row r="1223" spans="2:8" s="1" customFormat="1" ht="16.899999999999999" customHeight="1" x14ac:dyDescent="0.2">
      <c r="B1223" s="32"/>
      <c r="C1223" s="212" t="s">
        <v>1</v>
      </c>
      <c r="D1223" s="212" t="s">
        <v>4521</v>
      </c>
      <c r="E1223" s="17" t="s">
        <v>1</v>
      </c>
      <c r="F1223" s="213">
        <v>1.208</v>
      </c>
      <c r="H1223" s="32"/>
    </row>
    <row r="1224" spans="2:8" s="1" customFormat="1" ht="16.899999999999999" customHeight="1" x14ac:dyDescent="0.2">
      <c r="B1224" s="32"/>
      <c r="C1224" s="212" t="s">
        <v>319</v>
      </c>
      <c r="D1224" s="212" t="s">
        <v>387</v>
      </c>
      <c r="E1224" s="17" t="s">
        <v>1</v>
      </c>
      <c r="F1224" s="213">
        <v>7.0780000000000003</v>
      </c>
      <c r="H1224" s="32"/>
    </row>
    <row r="1225" spans="2:8" s="1" customFormat="1" ht="16.899999999999999" customHeight="1" x14ac:dyDescent="0.2">
      <c r="B1225" s="32"/>
      <c r="C1225" s="214" t="s">
        <v>7082</v>
      </c>
      <c r="H1225" s="32"/>
    </row>
    <row r="1226" spans="2:8" s="1" customFormat="1" ht="16.899999999999999" customHeight="1" x14ac:dyDescent="0.2">
      <c r="B1226" s="32"/>
      <c r="C1226" s="212" t="s">
        <v>436</v>
      </c>
      <c r="D1226" s="212" t="s">
        <v>437</v>
      </c>
      <c r="E1226" s="17" t="s">
        <v>390</v>
      </c>
      <c r="F1226" s="213">
        <v>7.0780000000000003</v>
      </c>
      <c r="H1226" s="32"/>
    </row>
    <row r="1227" spans="2:8" s="1" customFormat="1" ht="22.5" x14ac:dyDescent="0.2">
      <c r="B1227" s="32"/>
      <c r="C1227" s="212" t="s">
        <v>396</v>
      </c>
      <c r="D1227" s="212" t="s">
        <v>4494</v>
      </c>
      <c r="E1227" s="17" t="s">
        <v>390</v>
      </c>
      <c r="F1227" s="213">
        <v>8.4939999999999998</v>
      </c>
      <c r="H1227" s="32"/>
    </row>
    <row r="1228" spans="2:8" s="1" customFormat="1" ht="16.899999999999999" customHeight="1" x14ac:dyDescent="0.2">
      <c r="B1228" s="32"/>
      <c r="C1228" s="208" t="s">
        <v>322</v>
      </c>
      <c r="D1228" s="209" t="s">
        <v>323</v>
      </c>
      <c r="E1228" s="210" t="s">
        <v>1</v>
      </c>
      <c r="F1228" s="211">
        <v>2.25</v>
      </c>
      <c r="H1228" s="32"/>
    </row>
    <row r="1229" spans="2:8" s="1" customFormat="1" ht="16.899999999999999" customHeight="1" x14ac:dyDescent="0.2">
      <c r="B1229" s="32"/>
      <c r="C1229" s="212" t="s">
        <v>1</v>
      </c>
      <c r="D1229" s="212" t="s">
        <v>251</v>
      </c>
      <c r="E1229" s="17" t="s">
        <v>1</v>
      </c>
      <c r="F1229" s="213">
        <v>5.4779999999999998</v>
      </c>
      <c r="H1229" s="32"/>
    </row>
    <row r="1230" spans="2:8" s="1" customFormat="1" ht="16.899999999999999" customHeight="1" x14ac:dyDescent="0.2">
      <c r="B1230" s="32"/>
      <c r="C1230" s="212" t="s">
        <v>1</v>
      </c>
      <c r="D1230" s="212" t="s">
        <v>4510</v>
      </c>
      <c r="E1230" s="17" t="s">
        <v>1</v>
      </c>
      <c r="F1230" s="213">
        <v>0</v>
      </c>
      <c r="H1230" s="32"/>
    </row>
    <row r="1231" spans="2:8" s="1" customFormat="1" ht="16.899999999999999" customHeight="1" x14ac:dyDescent="0.2">
      <c r="B1231" s="32"/>
      <c r="C1231" s="212" t="s">
        <v>1</v>
      </c>
      <c r="D1231" s="212" t="s">
        <v>4511</v>
      </c>
      <c r="E1231" s="17" t="s">
        <v>1</v>
      </c>
      <c r="F1231" s="213">
        <v>-0.86399999999999999</v>
      </c>
      <c r="H1231" s="32"/>
    </row>
    <row r="1232" spans="2:8" s="1" customFormat="1" ht="16.899999999999999" customHeight="1" x14ac:dyDescent="0.2">
      <c r="B1232" s="32"/>
      <c r="C1232" s="212" t="s">
        <v>1</v>
      </c>
      <c r="D1232" s="212" t="s">
        <v>4512</v>
      </c>
      <c r="E1232" s="17" t="s">
        <v>1</v>
      </c>
      <c r="F1232" s="213">
        <v>-0.86399999999999999</v>
      </c>
      <c r="H1232" s="32"/>
    </row>
    <row r="1233" spans="2:8" s="1" customFormat="1" ht="16.899999999999999" customHeight="1" x14ac:dyDescent="0.2">
      <c r="B1233" s="32"/>
      <c r="C1233" s="212" t="s">
        <v>1</v>
      </c>
      <c r="D1233" s="212" t="s">
        <v>4513</v>
      </c>
      <c r="E1233" s="17" t="s">
        <v>1</v>
      </c>
      <c r="F1233" s="213">
        <v>-0.5</v>
      </c>
      <c r="H1233" s="32"/>
    </row>
    <row r="1234" spans="2:8" s="1" customFormat="1" ht="16.899999999999999" customHeight="1" x14ac:dyDescent="0.2">
      <c r="B1234" s="32"/>
      <c r="C1234" s="212" t="s">
        <v>1</v>
      </c>
      <c r="D1234" s="212" t="s">
        <v>4514</v>
      </c>
      <c r="E1234" s="17" t="s">
        <v>1</v>
      </c>
      <c r="F1234" s="213">
        <v>-1</v>
      </c>
      <c r="H1234" s="32"/>
    </row>
    <row r="1235" spans="2:8" s="1" customFormat="1" ht="16.899999999999999" customHeight="1" x14ac:dyDescent="0.2">
      <c r="B1235" s="32"/>
      <c r="C1235" s="212" t="s">
        <v>322</v>
      </c>
      <c r="D1235" s="212" t="s">
        <v>387</v>
      </c>
      <c r="E1235" s="17" t="s">
        <v>1</v>
      </c>
      <c r="F1235" s="213">
        <v>2.25</v>
      </c>
      <c r="H1235" s="32"/>
    </row>
    <row r="1236" spans="2:8" s="1" customFormat="1" ht="16.899999999999999" customHeight="1" x14ac:dyDescent="0.2">
      <c r="B1236" s="32"/>
      <c r="C1236" s="214" t="s">
        <v>7082</v>
      </c>
      <c r="H1236" s="32"/>
    </row>
    <row r="1237" spans="2:8" s="1" customFormat="1" ht="16.899999999999999" customHeight="1" x14ac:dyDescent="0.2">
      <c r="B1237" s="32"/>
      <c r="C1237" s="212" t="s">
        <v>4507</v>
      </c>
      <c r="D1237" s="212" t="s">
        <v>4508</v>
      </c>
      <c r="E1237" s="17" t="s">
        <v>390</v>
      </c>
      <c r="F1237" s="213">
        <v>2.25</v>
      </c>
      <c r="H1237" s="32"/>
    </row>
    <row r="1238" spans="2:8" s="1" customFormat="1" ht="22.5" x14ac:dyDescent="0.2">
      <c r="B1238" s="32"/>
      <c r="C1238" s="212" t="s">
        <v>4495</v>
      </c>
      <c r="D1238" s="212" t="s">
        <v>4496</v>
      </c>
      <c r="E1238" s="17" t="s">
        <v>390</v>
      </c>
      <c r="F1238" s="213">
        <v>3.2280000000000002</v>
      </c>
      <c r="H1238" s="32"/>
    </row>
    <row r="1239" spans="2:8" s="1" customFormat="1" ht="22.5" x14ac:dyDescent="0.2">
      <c r="B1239" s="32"/>
      <c r="C1239" s="212" t="s">
        <v>405</v>
      </c>
      <c r="D1239" s="212" t="s">
        <v>4504</v>
      </c>
      <c r="E1239" s="17" t="s">
        <v>390</v>
      </c>
      <c r="F1239" s="213">
        <v>17.53</v>
      </c>
      <c r="H1239" s="32"/>
    </row>
    <row r="1240" spans="2:8" s="1" customFormat="1" ht="16.899999999999999" customHeight="1" x14ac:dyDescent="0.2">
      <c r="B1240" s="32"/>
      <c r="C1240" s="212" t="s">
        <v>414</v>
      </c>
      <c r="D1240" s="212" t="s">
        <v>4505</v>
      </c>
      <c r="E1240" s="17" t="s">
        <v>390</v>
      </c>
      <c r="F1240" s="213">
        <v>17.25</v>
      </c>
      <c r="H1240" s="32"/>
    </row>
    <row r="1241" spans="2:8" s="1" customFormat="1" ht="16.899999999999999" customHeight="1" x14ac:dyDescent="0.2">
      <c r="B1241" s="32"/>
      <c r="C1241" s="208" t="s">
        <v>324</v>
      </c>
      <c r="D1241" s="209" t="s">
        <v>325</v>
      </c>
      <c r="E1241" s="210" t="s">
        <v>1</v>
      </c>
      <c r="F1241" s="211">
        <v>6.13</v>
      </c>
      <c r="H1241" s="32"/>
    </row>
    <row r="1242" spans="2:8" s="1" customFormat="1" ht="16.899999999999999" customHeight="1" x14ac:dyDescent="0.2">
      <c r="B1242" s="32"/>
      <c r="C1242" s="212" t="s">
        <v>1</v>
      </c>
      <c r="D1242" s="212" t="s">
        <v>432</v>
      </c>
      <c r="E1242" s="17" t="s">
        <v>1</v>
      </c>
      <c r="F1242" s="213">
        <v>0</v>
      </c>
      <c r="H1242" s="32"/>
    </row>
    <row r="1243" spans="2:8" s="1" customFormat="1" ht="16.899999999999999" customHeight="1" x14ac:dyDescent="0.2">
      <c r="B1243" s="32"/>
      <c r="C1243" s="212" t="s">
        <v>1</v>
      </c>
      <c r="D1243" s="212" t="s">
        <v>433</v>
      </c>
      <c r="E1243" s="17" t="s">
        <v>1</v>
      </c>
      <c r="F1243" s="213">
        <v>6.13</v>
      </c>
      <c r="H1243" s="32"/>
    </row>
    <row r="1244" spans="2:8" s="1" customFormat="1" ht="16.899999999999999" customHeight="1" x14ac:dyDescent="0.2">
      <c r="B1244" s="32"/>
      <c r="C1244" s="212" t="s">
        <v>324</v>
      </c>
      <c r="D1244" s="212" t="s">
        <v>387</v>
      </c>
      <c r="E1244" s="17" t="s">
        <v>1</v>
      </c>
      <c r="F1244" s="213">
        <v>6.13</v>
      </c>
      <c r="H1244" s="32"/>
    </row>
    <row r="1245" spans="2:8" s="1" customFormat="1" ht="16.899999999999999" customHeight="1" x14ac:dyDescent="0.2">
      <c r="B1245" s="32"/>
      <c r="C1245" s="214" t="s">
        <v>7082</v>
      </c>
      <c r="H1245" s="32"/>
    </row>
    <row r="1246" spans="2:8" s="1" customFormat="1" ht="16.899999999999999" customHeight="1" x14ac:dyDescent="0.2">
      <c r="B1246" s="32"/>
      <c r="C1246" s="212" t="s">
        <v>429</v>
      </c>
      <c r="D1246" s="212" t="s">
        <v>430</v>
      </c>
      <c r="E1246" s="17" t="s">
        <v>390</v>
      </c>
      <c r="F1246" s="213">
        <v>6.13</v>
      </c>
      <c r="H1246" s="32"/>
    </row>
    <row r="1247" spans="2:8" s="1" customFormat="1" ht="22.5" x14ac:dyDescent="0.2">
      <c r="B1247" s="32"/>
      <c r="C1247" s="212" t="s">
        <v>405</v>
      </c>
      <c r="D1247" s="212" t="s">
        <v>4504</v>
      </c>
      <c r="E1247" s="17" t="s">
        <v>390</v>
      </c>
      <c r="F1247" s="213">
        <v>17.53</v>
      </c>
      <c r="H1247" s="32"/>
    </row>
    <row r="1248" spans="2:8" s="1" customFormat="1" ht="26.45" customHeight="1" x14ac:dyDescent="0.2">
      <c r="B1248" s="32"/>
      <c r="C1248" s="207" t="s">
        <v>7108</v>
      </c>
      <c r="D1248" s="207" t="s">
        <v>171</v>
      </c>
      <c r="H1248" s="32"/>
    </row>
    <row r="1249" spans="2:8" s="1" customFormat="1" ht="16.899999999999999" customHeight="1" x14ac:dyDescent="0.2">
      <c r="B1249" s="32"/>
      <c r="C1249" s="208" t="s">
        <v>207</v>
      </c>
      <c r="D1249" s="209" t="s">
        <v>208</v>
      </c>
      <c r="E1249" s="210" t="s">
        <v>1</v>
      </c>
      <c r="F1249" s="211">
        <v>385.17500000000001</v>
      </c>
      <c r="H1249" s="32"/>
    </row>
    <row r="1250" spans="2:8" s="1" customFormat="1" ht="16.899999999999999" customHeight="1" x14ac:dyDescent="0.2">
      <c r="B1250" s="32"/>
      <c r="C1250" s="208" t="s">
        <v>210</v>
      </c>
      <c r="D1250" s="209" t="s">
        <v>211</v>
      </c>
      <c r="E1250" s="210" t="s">
        <v>1</v>
      </c>
      <c r="F1250" s="211">
        <v>0</v>
      </c>
      <c r="H1250" s="32"/>
    </row>
    <row r="1251" spans="2:8" s="1" customFormat="1" ht="16.899999999999999" customHeight="1" x14ac:dyDescent="0.2">
      <c r="B1251" s="32"/>
      <c r="C1251" s="208" t="s">
        <v>213</v>
      </c>
      <c r="D1251" s="209" t="s">
        <v>214</v>
      </c>
      <c r="E1251" s="210" t="s">
        <v>1</v>
      </c>
      <c r="F1251" s="211">
        <v>441.17500000000001</v>
      </c>
      <c r="H1251" s="32"/>
    </row>
    <row r="1252" spans="2:8" s="1" customFormat="1" ht="16.899999999999999" customHeight="1" x14ac:dyDescent="0.2">
      <c r="B1252" s="32"/>
      <c r="C1252" s="208" t="s">
        <v>217</v>
      </c>
      <c r="D1252" s="209" t="s">
        <v>218</v>
      </c>
      <c r="E1252" s="210" t="s">
        <v>1</v>
      </c>
      <c r="F1252" s="211">
        <v>13.584</v>
      </c>
      <c r="H1252" s="32"/>
    </row>
    <row r="1253" spans="2:8" s="1" customFormat="1" ht="16.899999999999999" customHeight="1" x14ac:dyDescent="0.2">
      <c r="B1253" s="32"/>
      <c r="C1253" s="212" t="s">
        <v>1</v>
      </c>
      <c r="D1253" s="212" t="s">
        <v>6532</v>
      </c>
      <c r="E1253" s="17" t="s">
        <v>1</v>
      </c>
      <c r="F1253" s="213">
        <v>0</v>
      </c>
      <c r="H1253" s="32"/>
    </row>
    <row r="1254" spans="2:8" s="1" customFormat="1" ht="16.899999999999999" customHeight="1" x14ac:dyDescent="0.2">
      <c r="B1254" s="32"/>
      <c r="C1254" s="212" t="s">
        <v>1</v>
      </c>
      <c r="D1254" s="212" t="s">
        <v>4707</v>
      </c>
      <c r="E1254" s="17" t="s">
        <v>1</v>
      </c>
      <c r="F1254" s="213">
        <v>0</v>
      </c>
      <c r="H1254" s="32"/>
    </row>
    <row r="1255" spans="2:8" s="1" customFormat="1" ht="16.899999999999999" customHeight="1" x14ac:dyDescent="0.2">
      <c r="B1255" s="32"/>
      <c r="C1255" s="212" t="s">
        <v>1</v>
      </c>
      <c r="D1255" s="212" t="s">
        <v>6533</v>
      </c>
      <c r="E1255" s="17" t="s">
        <v>1</v>
      </c>
      <c r="F1255" s="213">
        <v>5.383</v>
      </c>
      <c r="H1255" s="32"/>
    </row>
    <row r="1256" spans="2:8" s="1" customFormat="1" ht="16.899999999999999" customHeight="1" x14ac:dyDescent="0.2">
      <c r="B1256" s="32"/>
      <c r="C1256" s="212" t="s">
        <v>1</v>
      </c>
      <c r="D1256" s="212" t="s">
        <v>4724</v>
      </c>
      <c r="E1256" s="17" t="s">
        <v>1</v>
      </c>
      <c r="F1256" s="213">
        <v>0</v>
      </c>
      <c r="H1256" s="32"/>
    </row>
    <row r="1257" spans="2:8" s="1" customFormat="1" ht="16.899999999999999" customHeight="1" x14ac:dyDescent="0.2">
      <c r="B1257" s="32"/>
      <c r="C1257" s="212" t="s">
        <v>1</v>
      </c>
      <c r="D1257" s="212" t="s">
        <v>6534</v>
      </c>
      <c r="E1257" s="17" t="s">
        <v>1</v>
      </c>
      <c r="F1257" s="213">
        <v>8.2010000000000005</v>
      </c>
      <c r="H1257" s="32"/>
    </row>
    <row r="1258" spans="2:8" s="1" customFormat="1" ht="16.899999999999999" customHeight="1" x14ac:dyDescent="0.2">
      <c r="B1258" s="32"/>
      <c r="C1258" s="212" t="s">
        <v>217</v>
      </c>
      <c r="D1258" s="212" t="s">
        <v>387</v>
      </c>
      <c r="E1258" s="17" t="s">
        <v>1</v>
      </c>
      <c r="F1258" s="213">
        <v>13.584</v>
      </c>
      <c r="H1258" s="32"/>
    </row>
    <row r="1259" spans="2:8" s="1" customFormat="1" ht="16.899999999999999" customHeight="1" x14ac:dyDescent="0.2">
      <c r="B1259" s="32"/>
      <c r="C1259" s="208" t="s">
        <v>4374</v>
      </c>
      <c r="D1259" s="209" t="s">
        <v>4375</v>
      </c>
      <c r="E1259" s="210" t="s">
        <v>1</v>
      </c>
      <c r="F1259" s="211">
        <v>14.4</v>
      </c>
      <c r="H1259" s="32"/>
    </row>
    <row r="1260" spans="2:8" s="1" customFormat="1" ht="16.899999999999999" customHeight="1" x14ac:dyDescent="0.2">
      <c r="B1260" s="32"/>
      <c r="C1260" s="212" t="s">
        <v>1</v>
      </c>
      <c r="D1260" s="212" t="s">
        <v>4733</v>
      </c>
      <c r="E1260" s="17" t="s">
        <v>1</v>
      </c>
      <c r="F1260" s="213">
        <v>0</v>
      </c>
      <c r="H1260" s="32"/>
    </row>
    <row r="1261" spans="2:8" s="1" customFormat="1" ht="16.899999999999999" customHeight="1" x14ac:dyDescent="0.2">
      <c r="B1261" s="32"/>
      <c r="C1261" s="212" t="s">
        <v>1</v>
      </c>
      <c r="D1261" s="212" t="s">
        <v>6538</v>
      </c>
      <c r="E1261" s="17" t="s">
        <v>1</v>
      </c>
      <c r="F1261" s="213">
        <v>0</v>
      </c>
      <c r="H1261" s="32"/>
    </row>
    <row r="1262" spans="2:8" s="1" customFormat="1" ht="16.899999999999999" customHeight="1" x14ac:dyDescent="0.2">
      <c r="B1262" s="32"/>
      <c r="C1262" s="212" t="s">
        <v>1</v>
      </c>
      <c r="D1262" s="212" t="s">
        <v>6539</v>
      </c>
      <c r="E1262" s="17" t="s">
        <v>1</v>
      </c>
      <c r="F1262" s="213">
        <v>14.4</v>
      </c>
      <c r="H1262" s="32"/>
    </row>
    <row r="1263" spans="2:8" s="1" customFormat="1" ht="16.899999999999999" customHeight="1" x14ac:dyDescent="0.2">
      <c r="B1263" s="32"/>
      <c r="C1263" s="212" t="s">
        <v>4374</v>
      </c>
      <c r="D1263" s="212" t="s">
        <v>387</v>
      </c>
      <c r="E1263" s="17" t="s">
        <v>1</v>
      </c>
      <c r="F1263" s="213">
        <v>14.4</v>
      </c>
      <c r="H1263" s="32"/>
    </row>
    <row r="1264" spans="2:8" s="1" customFormat="1" ht="16.899999999999999" customHeight="1" x14ac:dyDescent="0.2">
      <c r="B1264" s="32"/>
      <c r="C1264" s="208" t="s">
        <v>4376</v>
      </c>
      <c r="D1264" s="209" t="s">
        <v>4377</v>
      </c>
      <c r="E1264" s="210" t="s">
        <v>1</v>
      </c>
      <c r="F1264" s="211">
        <v>8.2170000000000005</v>
      </c>
      <c r="H1264" s="32"/>
    </row>
    <row r="1265" spans="2:8" s="1" customFormat="1" ht="16.899999999999999" customHeight="1" x14ac:dyDescent="0.2">
      <c r="B1265" s="32"/>
      <c r="C1265" s="208" t="s">
        <v>228</v>
      </c>
      <c r="D1265" s="209" t="s">
        <v>229</v>
      </c>
      <c r="E1265" s="210" t="s">
        <v>1</v>
      </c>
      <c r="F1265" s="211">
        <v>557.803</v>
      </c>
      <c r="H1265" s="32"/>
    </row>
    <row r="1266" spans="2:8" s="1" customFormat="1" ht="16.899999999999999" customHeight="1" x14ac:dyDescent="0.2">
      <c r="B1266" s="32"/>
      <c r="C1266" s="212" t="s">
        <v>1</v>
      </c>
      <c r="D1266" s="212" t="s">
        <v>4614</v>
      </c>
      <c r="E1266" s="17" t="s">
        <v>1</v>
      </c>
      <c r="F1266" s="213">
        <v>0</v>
      </c>
      <c r="H1266" s="32"/>
    </row>
    <row r="1267" spans="2:8" s="1" customFormat="1" ht="33.75" x14ac:dyDescent="0.2">
      <c r="B1267" s="32"/>
      <c r="C1267" s="212" t="s">
        <v>1</v>
      </c>
      <c r="D1267" s="212" t="s">
        <v>6784</v>
      </c>
      <c r="E1267" s="17" t="s">
        <v>1</v>
      </c>
      <c r="F1267" s="213">
        <v>313.15199999999999</v>
      </c>
      <c r="H1267" s="32"/>
    </row>
    <row r="1268" spans="2:8" s="1" customFormat="1" ht="16.899999999999999" customHeight="1" x14ac:dyDescent="0.2">
      <c r="B1268" s="32"/>
      <c r="C1268" s="212" t="s">
        <v>1</v>
      </c>
      <c r="D1268" s="212" t="s">
        <v>522</v>
      </c>
      <c r="E1268" s="17" t="s">
        <v>1</v>
      </c>
      <c r="F1268" s="213">
        <v>0</v>
      </c>
      <c r="H1268" s="32"/>
    </row>
    <row r="1269" spans="2:8" s="1" customFormat="1" ht="16.899999999999999" customHeight="1" x14ac:dyDescent="0.2">
      <c r="B1269" s="32"/>
      <c r="C1269" s="212" t="s">
        <v>1</v>
      </c>
      <c r="D1269" s="212" t="s">
        <v>6785</v>
      </c>
      <c r="E1269" s="17" t="s">
        <v>1</v>
      </c>
      <c r="F1269" s="213">
        <v>35.581000000000003</v>
      </c>
      <c r="H1269" s="32"/>
    </row>
    <row r="1270" spans="2:8" s="1" customFormat="1" ht="16.899999999999999" customHeight="1" x14ac:dyDescent="0.2">
      <c r="B1270" s="32"/>
      <c r="C1270" s="212" t="s">
        <v>1</v>
      </c>
      <c r="D1270" s="212" t="s">
        <v>2069</v>
      </c>
      <c r="E1270" s="17" t="s">
        <v>1</v>
      </c>
      <c r="F1270" s="213">
        <v>0</v>
      </c>
      <c r="H1270" s="32"/>
    </row>
    <row r="1271" spans="2:8" s="1" customFormat="1" ht="16.899999999999999" customHeight="1" x14ac:dyDescent="0.2">
      <c r="B1271" s="32"/>
      <c r="C1271" s="212" t="s">
        <v>1</v>
      </c>
      <c r="D1271" s="212" t="s">
        <v>6786</v>
      </c>
      <c r="E1271" s="17" t="s">
        <v>1</v>
      </c>
      <c r="F1271" s="213">
        <v>201.41</v>
      </c>
      <c r="H1271" s="32"/>
    </row>
    <row r="1272" spans="2:8" s="1" customFormat="1" ht="16.899999999999999" customHeight="1" x14ac:dyDescent="0.2">
      <c r="B1272" s="32"/>
      <c r="C1272" s="212" t="s">
        <v>1</v>
      </c>
      <c r="D1272" s="212" t="s">
        <v>6787</v>
      </c>
      <c r="E1272" s="17" t="s">
        <v>1</v>
      </c>
      <c r="F1272" s="213">
        <v>7.66</v>
      </c>
      <c r="H1272" s="32"/>
    </row>
    <row r="1273" spans="2:8" s="1" customFormat="1" ht="16.899999999999999" customHeight="1" x14ac:dyDescent="0.2">
      <c r="B1273" s="32"/>
      <c r="C1273" s="212" t="s">
        <v>228</v>
      </c>
      <c r="D1273" s="212" t="s">
        <v>387</v>
      </c>
      <c r="E1273" s="17" t="s">
        <v>1</v>
      </c>
      <c r="F1273" s="213">
        <v>557.803</v>
      </c>
      <c r="H1273" s="32"/>
    </row>
    <row r="1274" spans="2:8" s="1" customFormat="1" ht="16.899999999999999" customHeight="1" x14ac:dyDescent="0.2">
      <c r="B1274" s="32"/>
      <c r="C1274" s="214" t="s">
        <v>7082</v>
      </c>
      <c r="H1274" s="32"/>
    </row>
    <row r="1275" spans="2:8" s="1" customFormat="1" ht="22.5" x14ac:dyDescent="0.2">
      <c r="B1275" s="32"/>
      <c r="C1275" s="212" t="s">
        <v>2066</v>
      </c>
      <c r="D1275" s="212" t="s">
        <v>4113</v>
      </c>
      <c r="E1275" s="17" t="s">
        <v>380</v>
      </c>
      <c r="F1275" s="213">
        <v>557.803</v>
      </c>
      <c r="H1275" s="32"/>
    </row>
    <row r="1276" spans="2:8" s="1" customFormat="1" ht="16.899999999999999" customHeight="1" x14ac:dyDescent="0.2">
      <c r="B1276" s="32"/>
      <c r="C1276" s="212" t="s">
        <v>2084</v>
      </c>
      <c r="D1276" s="212" t="s">
        <v>2085</v>
      </c>
      <c r="E1276" s="17" t="s">
        <v>380</v>
      </c>
      <c r="F1276" s="213">
        <v>557.803</v>
      </c>
      <c r="H1276" s="32"/>
    </row>
    <row r="1277" spans="2:8" s="1" customFormat="1" ht="16.899999999999999" customHeight="1" x14ac:dyDescent="0.2">
      <c r="B1277" s="32"/>
      <c r="C1277" s="208" t="s">
        <v>4390</v>
      </c>
      <c r="D1277" s="209" t="s">
        <v>4391</v>
      </c>
      <c r="E1277" s="210" t="s">
        <v>1</v>
      </c>
      <c r="F1277" s="211">
        <v>67.91</v>
      </c>
      <c r="H1277" s="32"/>
    </row>
    <row r="1278" spans="2:8" s="1" customFormat="1" ht="16.899999999999999" customHeight="1" x14ac:dyDescent="0.2">
      <c r="B1278" s="32"/>
      <c r="C1278" s="212" t="s">
        <v>1</v>
      </c>
      <c r="D1278" s="212" t="s">
        <v>4392</v>
      </c>
      <c r="E1278" s="17" t="s">
        <v>1</v>
      </c>
      <c r="F1278" s="213">
        <v>67.91</v>
      </c>
      <c r="H1278" s="32"/>
    </row>
    <row r="1279" spans="2:8" s="1" customFormat="1" ht="16.899999999999999" customHeight="1" x14ac:dyDescent="0.2">
      <c r="B1279" s="32"/>
      <c r="C1279" s="208" t="s">
        <v>4393</v>
      </c>
      <c r="D1279" s="209" t="s">
        <v>4394</v>
      </c>
      <c r="E1279" s="210" t="s">
        <v>1</v>
      </c>
      <c r="F1279" s="211">
        <v>5.23</v>
      </c>
      <c r="H1279" s="32"/>
    </row>
    <row r="1280" spans="2:8" s="1" customFormat="1" ht="16.899999999999999" customHeight="1" x14ac:dyDescent="0.2">
      <c r="B1280" s="32"/>
      <c r="C1280" s="212" t="s">
        <v>1</v>
      </c>
      <c r="D1280" s="212" t="s">
        <v>4395</v>
      </c>
      <c r="E1280" s="17" t="s">
        <v>1</v>
      </c>
      <c r="F1280" s="213">
        <v>5.23</v>
      </c>
      <c r="H1280" s="32"/>
    </row>
    <row r="1281" spans="2:8" s="1" customFormat="1" ht="16.899999999999999" customHeight="1" x14ac:dyDescent="0.2">
      <c r="B1281" s="32"/>
      <c r="C1281" s="208" t="s">
        <v>4399</v>
      </c>
      <c r="D1281" s="209" t="s">
        <v>4400</v>
      </c>
      <c r="E1281" s="210" t="s">
        <v>1</v>
      </c>
      <c r="F1281" s="211">
        <v>28.64</v>
      </c>
      <c r="H1281" s="32"/>
    </row>
    <row r="1282" spans="2:8" s="1" customFormat="1" ht="16.899999999999999" customHeight="1" x14ac:dyDescent="0.2">
      <c r="B1282" s="32"/>
      <c r="C1282" s="212" t="s">
        <v>1</v>
      </c>
      <c r="D1282" s="212" t="s">
        <v>4401</v>
      </c>
      <c r="E1282" s="17" t="s">
        <v>1</v>
      </c>
      <c r="F1282" s="213">
        <v>28.64</v>
      </c>
      <c r="H1282" s="32"/>
    </row>
    <row r="1283" spans="2:8" s="1" customFormat="1" ht="16.899999999999999" customHeight="1" x14ac:dyDescent="0.2">
      <c r="B1283" s="32"/>
      <c r="C1283" s="208" t="s">
        <v>4402</v>
      </c>
      <c r="D1283" s="209" t="s">
        <v>4403</v>
      </c>
      <c r="E1283" s="210" t="s">
        <v>1</v>
      </c>
      <c r="F1283" s="211">
        <v>155.22</v>
      </c>
      <c r="H1283" s="32"/>
    </row>
    <row r="1284" spans="2:8" s="1" customFormat="1" ht="16.899999999999999" customHeight="1" x14ac:dyDescent="0.2">
      <c r="B1284" s="32"/>
      <c r="C1284" s="212" t="s">
        <v>1</v>
      </c>
      <c r="D1284" s="212" t="s">
        <v>4404</v>
      </c>
      <c r="E1284" s="17" t="s">
        <v>1</v>
      </c>
      <c r="F1284" s="213">
        <v>155.22</v>
      </c>
      <c r="H1284" s="32"/>
    </row>
    <row r="1285" spans="2:8" s="1" customFormat="1" ht="16.899999999999999" customHeight="1" x14ac:dyDescent="0.2">
      <c r="B1285" s="32"/>
      <c r="C1285" s="208" t="s">
        <v>4405</v>
      </c>
      <c r="D1285" s="209" t="s">
        <v>4406</v>
      </c>
      <c r="E1285" s="210" t="s">
        <v>1</v>
      </c>
      <c r="F1285" s="211">
        <v>7.66</v>
      </c>
      <c r="H1285" s="32"/>
    </row>
    <row r="1286" spans="2:8" s="1" customFormat="1" ht="16.899999999999999" customHeight="1" x14ac:dyDescent="0.2">
      <c r="B1286" s="32"/>
      <c r="C1286" s="212" t="s">
        <v>1</v>
      </c>
      <c r="D1286" s="212" t="s">
        <v>4407</v>
      </c>
      <c r="E1286" s="17" t="s">
        <v>1</v>
      </c>
      <c r="F1286" s="213">
        <v>7.66</v>
      </c>
      <c r="H1286" s="32"/>
    </row>
    <row r="1287" spans="2:8" s="1" customFormat="1" ht="16.899999999999999" customHeight="1" x14ac:dyDescent="0.2">
      <c r="B1287" s="32"/>
      <c r="C1287" s="208" t="s">
        <v>4408</v>
      </c>
      <c r="D1287" s="209" t="s">
        <v>4409</v>
      </c>
      <c r="E1287" s="210" t="s">
        <v>1</v>
      </c>
      <c r="F1287" s="211">
        <v>5.83</v>
      </c>
      <c r="H1287" s="32"/>
    </row>
    <row r="1288" spans="2:8" s="1" customFormat="1" ht="16.899999999999999" customHeight="1" x14ac:dyDescent="0.2">
      <c r="B1288" s="32"/>
      <c r="C1288" s="212" t="s">
        <v>1</v>
      </c>
      <c r="D1288" s="212" t="s">
        <v>4410</v>
      </c>
      <c r="E1288" s="17" t="s">
        <v>1</v>
      </c>
      <c r="F1288" s="213">
        <v>5.83</v>
      </c>
      <c r="H1288" s="32"/>
    </row>
    <row r="1289" spans="2:8" s="1" customFormat="1" ht="16.899999999999999" customHeight="1" x14ac:dyDescent="0.2">
      <c r="B1289" s="32"/>
      <c r="C1289" s="208" t="s">
        <v>4419</v>
      </c>
      <c r="D1289" s="209" t="s">
        <v>4420</v>
      </c>
      <c r="E1289" s="210" t="s">
        <v>1</v>
      </c>
      <c r="F1289" s="211">
        <v>38.94</v>
      </c>
      <c r="H1289" s="32"/>
    </row>
    <row r="1290" spans="2:8" s="1" customFormat="1" ht="16.899999999999999" customHeight="1" x14ac:dyDescent="0.2">
      <c r="B1290" s="32"/>
      <c r="C1290" s="212" t="s">
        <v>1</v>
      </c>
      <c r="D1290" s="212" t="s">
        <v>7090</v>
      </c>
      <c r="E1290" s="17" t="s">
        <v>1</v>
      </c>
      <c r="F1290" s="213">
        <v>38.94</v>
      </c>
      <c r="H1290" s="32"/>
    </row>
    <row r="1291" spans="2:8" s="1" customFormat="1" ht="16.899999999999999" customHeight="1" x14ac:dyDescent="0.2">
      <c r="B1291" s="32"/>
      <c r="C1291" s="208" t="s">
        <v>296</v>
      </c>
      <c r="D1291" s="209" t="s">
        <v>297</v>
      </c>
      <c r="E1291" s="210" t="s">
        <v>1</v>
      </c>
      <c r="F1291" s="211">
        <v>209.07</v>
      </c>
      <c r="H1291" s="32"/>
    </row>
    <row r="1292" spans="2:8" s="1" customFormat="1" ht="16.899999999999999" customHeight="1" x14ac:dyDescent="0.2">
      <c r="B1292" s="32"/>
      <c r="C1292" s="212" t="s">
        <v>1</v>
      </c>
      <c r="D1292" s="212" t="s">
        <v>4927</v>
      </c>
      <c r="E1292" s="17" t="s">
        <v>1</v>
      </c>
      <c r="F1292" s="213">
        <v>201.41</v>
      </c>
      <c r="H1292" s="32"/>
    </row>
    <row r="1293" spans="2:8" s="1" customFormat="1" ht="16.899999999999999" customHeight="1" x14ac:dyDescent="0.2">
      <c r="B1293" s="32"/>
      <c r="C1293" s="212" t="s">
        <v>1</v>
      </c>
      <c r="D1293" s="212" t="s">
        <v>6587</v>
      </c>
      <c r="E1293" s="17" t="s">
        <v>1</v>
      </c>
      <c r="F1293" s="213">
        <v>7.66</v>
      </c>
      <c r="H1293" s="32"/>
    </row>
    <row r="1294" spans="2:8" s="1" customFormat="1" ht="16.899999999999999" customHeight="1" x14ac:dyDescent="0.2">
      <c r="B1294" s="32"/>
      <c r="C1294" s="212" t="s">
        <v>296</v>
      </c>
      <c r="D1294" s="212" t="s">
        <v>387</v>
      </c>
      <c r="E1294" s="17" t="s">
        <v>1</v>
      </c>
      <c r="F1294" s="213">
        <v>209.07</v>
      </c>
      <c r="H1294" s="32"/>
    </row>
    <row r="1295" spans="2:8" s="1" customFormat="1" ht="16.899999999999999" customHeight="1" x14ac:dyDescent="0.2">
      <c r="B1295" s="32"/>
      <c r="C1295" s="208" t="s">
        <v>6473</v>
      </c>
      <c r="D1295" s="209" t="s">
        <v>6474</v>
      </c>
      <c r="E1295" s="210" t="s">
        <v>1</v>
      </c>
      <c r="F1295" s="211">
        <v>379.72</v>
      </c>
      <c r="H1295" s="32"/>
    </row>
    <row r="1296" spans="2:8" s="1" customFormat="1" ht="16.899999999999999" customHeight="1" x14ac:dyDescent="0.2">
      <c r="B1296" s="32"/>
      <c r="C1296" s="212" t="s">
        <v>1</v>
      </c>
      <c r="D1296" s="212" t="s">
        <v>6475</v>
      </c>
      <c r="E1296" s="17" t="s">
        <v>1</v>
      </c>
      <c r="F1296" s="213">
        <v>379.72</v>
      </c>
      <c r="H1296" s="32"/>
    </row>
    <row r="1297" spans="2:8" s="1" customFormat="1" ht="16.899999999999999" customHeight="1" x14ac:dyDescent="0.2">
      <c r="B1297" s="32"/>
      <c r="C1297" s="214" t="s">
        <v>7082</v>
      </c>
      <c r="H1297" s="32"/>
    </row>
    <row r="1298" spans="2:8" s="1" customFormat="1" ht="22.5" x14ac:dyDescent="0.2">
      <c r="B1298" s="32"/>
      <c r="C1298" s="212" t="s">
        <v>6686</v>
      </c>
      <c r="D1298" s="212" t="s">
        <v>6687</v>
      </c>
      <c r="E1298" s="17" t="s">
        <v>380</v>
      </c>
      <c r="F1298" s="213">
        <v>356.55700000000002</v>
      </c>
      <c r="H1298" s="32"/>
    </row>
    <row r="1299" spans="2:8" s="1" customFormat="1" ht="16.899999999999999" customHeight="1" x14ac:dyDescent="0.2">
      <c r="B1299" s="32"/>
      <c r="C1299" s="212" t="s">
        <v>6699</v>
      </c>
      <c r="D1299" s="212" t="s">
        <v>6700</v>
      </c>
      <c r="E1299" s="17" t="s">
        <v>641</v>
      </c>
      <c r="F1299" s="213">
        <v>427.86799999999999</v>
      </c>
      <c r="H1299" s="32"/>
    </row>
    <row r="1300" spans="2:8" s="1" customFormat="1" ht="16.899999999999999" customHeight="1" x14ac:dyDescent="0.2">
      <c r="B1300" s="32"/>
      <c r="C1300" s="212" t="s">
        <v>6719</v>
      </c>
      <c r="D1300" s="212" t="s">
        <v>6720</v>
      </c>
      <c r="E1300" s="17" t="s">
        <v>380</v>
      </c>
      <c r="F1300" s="213">
        <v>366.755</v>
      </c>
      <c r="H1300" s="32"/>
    </row>
    <row r="1301" spans="2:8" s="1" customFormat="1" ht="16.899999999999999" customHeight="1" x14ac:dyDescent="0.2">
      <c r="B1301" s="32"/>
      <c r="C1301" s="212" t="s">
        <v>6728</v>
      </c>
      <c r="D1301" s="212" t="s">
        <v>6729</v>
      </c>
      <c r="E1301" s="17" t="s">
        <v>380</v>
      </c>
      <c r="F1301" s="213">
        <v>366.755</v>
      </c>
      <c r="H1301" s="32"/>
    </row>
    <row r="1302" spans="2:8" s="1" customFormat="1" ht="22.5" x14ac:dyDescent="0.2">
      <c r="B1302" s="32"/>
      <c r="C1302" s="212" t="s">
        <v>6734</v>
      </c>
      <c r="D1302" s="212" t="s">
        <v>6735</v>
      </c>
      <c r="E1302" s="17" t="s">
        <v>380</v>
      </c>
      <c r="F1302" s="213">
        <v>379.72</v>
      </c>
      <c r="H1302" s="32"/>
    </row>
    <row r="1303" spans="2:8" s="1" customFormat="1" ht="16.899999999999999" customHeight="1" x14ac:dyDescent="0.2">
      <c r="B1303" s="32"/>
      <c r="C1303" s="212" t="s">
        <v>6690</v>
      </c>
      <c r="D1303" s="212" t="s">
        <v>6691</v>
      </c>
      <c r="E1303" s="17" t="s">
        <v>390</v>
      </c>
      <c r="F1303" s="213">
        <v>20.641999999999999</v>
      </c>
      <c r="H1303" s="32"/>
    </row>
    <row r="1304" spans="2:8" s="1" customFormat="1" ht="16.899999999999999" customHeight="1" x14ac:dyDescent="0.2">
      <c r="B1304" s="32"/>
      <c r="C1304" s="208" t="s">
        <v>4446</v>
      </c>
      <c r="D1304" s="209" t="s">
        <v>4447</v>
      </c>
      <c r="E1304" s="210" t="s">
        <v>1</v>
      </c>
      <c r="F1304" s="211">
        <v>21.8</v>
      </c>
      <c r="H1304" s="32"/>
    </row>
    <row r="1305" spans="2:8" s="1" customFormat="1" ht="16.899999999999999" customHeight="1" x14ac:dyDescent="0.2">
      <c r="B1305" s="32"/>
      <c r="C1305" s="212" t="s">
        <v>1</v>
      </c>
      <c r="D1305" s="212" t="s">
        <v>4448</v>
      </c>
      <c r="E1305" s="17" t="s">
        <v>1</v>
      </c>
      <c r="F1305" s="213">
        <v>21.8</v>
      </c>
      <c r="H1305" s="32"/>
    </row>
    <row r="1306" spans="2:8" s="1" customFormat="1" ht="16.899999999999999" customHeight="1" x14ac:dyDescent="0.2">
      <c r="B1306" s="32"/>
      <c r="C1306" s="214" t="s">
        <v>7082</v>
      </c>
      <c r="H1306" s="32"/>
    </row>
    <row r="1307" spans="2:8" s="1" customFormat="1" ht="16.899999999999999" customHeight="1" x14ac:dyDescent="0.2">
      <c r="B1307" s="32"/>
      <c r="C1307" s="212" t="s">
        <v>6690</v>
      </c>
      <c r="D1307" s="212" t="s">
        <v>6691</v>
      </c>
      <c r="E1307" s="17" t="s">
        <v>390</v>
      </c>
      <c r="F1307" s="213">
        <v>20.641999999999999</v>
      </c>
      <c r="H1307" s="32"/>
    </row>
    <row r="1308" spans="2:8" s="1" customFormat="1" ht="16.899999999999999" customHeight="1" x14ac:dyDescent="0.2">
      <c r="B1308" s="32"/>
      <c r="C1308" s="208" t="s">
        <v>4468</v>
      </c>
      <c r="D1308" s="209" t="s">
        <v>4469</v>
      </c>
      <c r="E1308" s="210" t="s">
        <v>1</v>
      </c>
      <c r="F1308" s="211">
        <v>395.90899999999999</v>
      </c>
      <c r="H1308" s="32"/>
    </row>
    <row r="1309" spans="2:8" s="1" customFormat="1" ht="16.899999999999999" customHeight="1" x14ac:dyDescent="0.2">
      <c r="B1309" s="32"/>
      <c r="C1309" s="212" t="s">
        <v>1</v>
      </c>
      <c r="D1309" s="212" t="s">
        <v>6717</v>
      </c>
      <c r="E1309" s="17" t="s">
        <v>1</v>
      </c>
      <c r="F1309" s="213">
        <v>0</v>
      </c>
      <c r="H1309" s="32"/>
    </row>
    <row r="1310" spans="2:8" s="1" customFormat="1" ht="16.899999999999999" customHeight="1" x14ac:dyDescent="0.2">
      <c r="B1310" s="32"/>
      <c r="C1310" s="212" t="s">
        <v>1</v>
      </c>
      <c r="D1310" s="212" t="s">
        <v>6718</v>
      </c>
      <c r="E1310" s="17" t="s">
        <v>1</v>
      </c>
      <c r="F1310" s="213">
        <v>395.90899999999999</v>
      </c>
      <c r="H1310" s="32"/>
    </row>
    <row r="1311" spans="2:8" s="1" customFormat="1" ht="16.899999999999999" customHeight="1" x14ac:dyDescent="0.2">
      <c r="B1311" s="32"/>
      <c r="C1311" s="212" t="s">
        <v>4468</v>
      </c>
      <c r="D1311" s="212" t="s">
        <v>387</v>
      </c>
      <c r="E1311" s="17" t="s">
        <v>1</v>
      </c>
      <c r="F1311" s="213">
        <v>395.90899999999999</v>
      </c>
      <c r="H1311" s="32"/>
    </row>
    <row r="1312" spans="2:8" s="1" customFormat="1" ht="16.899999999999999" customHeight="1" x14ac:dyDescent="0.2">
      <c r="B1312" s="32"/>
      <c r="C1312" s="208" t="s">
        <v>307</v>
      </c>
      <c r="D1312" s="209" t="s">
        <v>308</v>
      </c>
      <c r="E1312" s="210" t="s">
        <v>1</v>
      </c>
      <c r="F1312" s="211">
        <v>19.884</v>
      </c>
      <c r="H1312" s="32"/>
    </row>
    <row r="1313" spans="2:8" s="1" customFormat="1" ht="16.899999999999999" customHeight="1" x14ac:dyDescent="0.2">
      <c r="B1313" s="32"/>
      <c r="C1313" s="212" t="s">
        <v>1</v>
      </c>
      <c r="D1313" s="212" t="s">
        <v>6583</v>
      </c>
      <c r="E1313" s="17" t="s">
        <v>1</v>
      </c>
      <c r="F1313" s="213">
        <v>19.884</v>
      </c>
      <c r="H1313" s="32"/>
    </row>
    <row r="1314" spans="2:8" s="1" customFormat="1" ht="16.899999999999999" customHeight="1" x14ac:dyDescent="0.2">
      <c r="B1314" s="32"/>
      <c r="C1314" s="212" t="s">
        <v>307</v>
      </c>
      <c r="D1314" s="212" t="s">
        <v>387</v>
      </c>
      <c r="E1314" s="17" t="s">
        <v>1</v>
      </c>
      <c r="F1314" s="213">
        <v>19.884</v>
      </c>
      <c r="H1314" s="32"/>
    </row>
    <row r="1315" spans="2:8" s="1" customFormat="1" ht="16.899999999999999" customHeight="1" x14ac:dyDescent="0.2">
      <c r="B1315" s="32"/>
      <c r="C1315" s="214" t="s">
        <v>7082</v>
      </c>
      <c r="H1315" s="32"/>
    </row>
    <row r="1316" spans="2:8" s="1" customFormat="1" ht="22.5" x14ac:dyDescent="0.2">
      <c r="B1316" s="32"/>
      <c r="C1316" s="212" t="s">
        <v>1181</v>
      </c>
      <c r="D1316" s="212" t="s">
        <v>4066</v>
      </c>
      <c r="E1316" s="17" t="s">
        <v>380</v>
      </c>
      <c r="F1316" s="213">
        <v>19.884</v>
      </c>
      <c r="H1316" s="32"/>
    </row>
    <row r="1317" spans="2:8" s="1" customFormat="1" ht="22.5" x14ac:dyDescent="0.2">
      <c r="B1317" s="32"/>
      <c r="C1317" s="212" t="s">
        <v>1190</v>
      </c>
      <c r="D1317" s="212" t="s">
        <v>1191</v>
      </c>
      <c r="E1317" s="17" t="s">
        <v>380</v>
      </c>
      <c r="F1317" s="213">
        <v>2386.08</v>
      </c>
      <c r="H1317" s="32"/>
    </row>
    <row r="1318" spans="2:8" s="1" customFormat="1" ht="22.5" x14ac:dyDescent="0.2">
      <c r="B1318" s="32"/>
      <c r="C1318" s="212" t="s">
        <v>1195</v>
      </c>
      <c r="D1318" s="212" t="s">
        <v>4070</v>
      </c>
      <c r="E1318" s="17" t="s">
        <v>380</v>
      </c>
      <c r="F1318" s="213">
        <v>19.884</v>
      </c>
      <c r="H1318" s="32"/>
    </row>
    <row r="1319" spans="2:8" s="1" customFormat="1" ht="26.45" customHeight="1" x14ac:dyDescent="0.2">
      <c r="B1319" s="32"/>
      <c r="C1319" s="207" t="s">
        <v>7109</v>
      </c>
      <c r="D1319" s="207" t="s">
        <v>189</v>
      </c>
      <c r="H1319" s="32"/>
    </row>
    <row r="1320" spans="2:8" s="1" customFormat="1" ht="16.899999999999999" customHeight="1" x14ac:dyDescent="0.2">
      <c r="B1320" s="32"/>
      <c r="C1320" s="208" t="s">
        <v>4253</v>
      </c>
      <c r="D1320" s="209" t="s">
        <v>4254</v>
      </c>
      <c r="E1320" s="210" t="s">
        <v>1</v>
      </c>
      <c r="F1320" s="211">
        <v>254.02600000000001</v>
      </c>
      <c r="H1320" s="32"/>
    </row>
    <row r="1321" spans="2:8" s="1" customFormat="1" ht="16.899999999999999" customHeight="1" x14ac:dyDescent="0.2">
      <c r="B1321" s="32"/>
      <c r="C1321" s="212" t="s">
        <v>1</v>
      </c>
      <c r="D1321" s="212" t="s">
        <v>4273</v>
      </c>
      <c r="E1321" s="17" t="s">
        <v>1</v>
      </c>
      <c r="F1321" s="213">
        <v>0</v>
      </c>
      <c r="H1321" s="32"/>
    </row>
    <row r="1322" spans="2:8" s="1" customFormat="1" ht="16.899999999999999" customHeight="1" x14ac:dyDescent="0.2">
      <c r="B1322" s="32"/>
      <c r="C1322" s="212" t="s">
        <v>1</v>
      </c>
      <c r="D1322" s="212" t="s">
        <v>6830</v>
      </c>
      <c r="E1322" s="17" t="s">
        <v>1</v>
      </c>
      <c r="F1322" s="213">
        <v>254.02600000000001</v>
      </c>
      <c r="H1322" s="32"/>
    </row>
    <row r="1323" spans="2:8" s="1" customFormat="1" ht="16.899999999999999" customHeight="1" x14ac:dyDescent="0.2">
      <c r="B1323" s="32"/>
      <c r="C1323" s="212" t="s">
        <v>4253</v>
      </c>
      <c r="D1323" s="212" t="s">
        <v>387</v>
      </c>
      <c r="E1323" s="17" t="s">
        <v>1</v>
      </c>
      <c r="F1323" s="213">
        <v>254.02600000000001</v>
      </c>
      <c r="H1323" s="32"/>
    </row>
    <row r="1324" spans="2:8" s="1" customFormat="1" ht="16.899999999999999" customHeight="1" x14ac:dyDescent="0.2">
      <c r="B1324" s="32"/>
      <c r="C1324" s="214" t="s">
        <v>7082</v>
      </c>
      <c r="H1324" s="32"/>
    </row>
    <row r="1325" spans="2:8" s="1" customFormat="1" ht="16.899999999999999" customHeight="1" x14ac:dyDescent="0.2">
      <c r="B1325" s="32"/>
      <c r="C1325" s="212" t="s">
        <v>4324</v>
      </c>
      <c r="D1325" s="212" t="s">
        <v>4325</v>
      </c>
      <c r="E1325" s="17" t="s">
        <v>380</v>
      </c>
      <c r="F1325" s="213">
        <v>254.02600000000001</v>
      </c>
      <c r="H1325" s="32"/>
    </row>
    <row r="1326" spans="2:8" s="1" customFormat="1" ht="16.899999999999999" customHeight="1" x14ac:dyDescent="0.2">
      <c r="B1326" s="32"/>
      <c r="C1326" s="212" t="s">
        <v>4270</v>
      </c>
      <c r="D1326" s="212" t="s">
        <v>4271</v>
      </c>
      <c r="E1326" s="17" t="s">
        <v>390</v>
      </c>
      <c r="F1326" s="213">
        <v>116.97799999999999</v>
      </c>
      <c r="H1326" s="32"/>
    </row>
    <row r="1327" spans="2:8" s="1" customFormat="1" ht="22.5" x14ac:dyDescent="0.2">
      <c r="B1327" s="32"/>
      <c r="C1327" s="212" t="s">
        <v>388</v>
      </c>
      <c r="D1327" s="212" t="s">
        <v>6838</v>
      </c>
      <c r="E1327" s="17" t="s">
        <v>390</v>
      </c>
      <c r="F1327" s="213">
        <v>83.828999999999994</v>
      </c>
      <c r="H1327" s="32"/>
    </row>
    <row r="1328" spans="2:8" s="1" customFormat="1" ht="16.899999999999999" customHeight="1" x14ac:dyDescent="0.2">
      <c r="B1328" s="32"/>
      <c r="C1328" s="212" t="s">
        <v>4311</v>
      </c>
      <c r="D1328" s="212" t="s">
        <v>6845</v>
      </c>
      <c r="E1328" s="17" t="s">
        <v>380</v>
      </c>
      <c r="F1328" s="213">
        <v>254.02600000000001</v>
      </c>
      <c r="H1328" s="32"/>
    </row>
    <row r="1329" spans="2:8" s="1" customFormat="1" ht="16.899999999999999" customHeight="1" x14ac:dyDescent="0.2">
      <c r="B1329" s="32"/>
      <c r="C1329" s="212" t="s">
        <v>4318</v>
      </c>
      <c r="D1329" s="212" t="s">
        <v>4319</v>
      </c>
      <c r="E1329" s="17" t="s">
        <v>380</v>
      </c>
      <c r="F1329" s="213">
        <v>254.02600000000001</v>
      </c>
      <c r="H1329" s="32"/>
    </row>
    <row r="1330" spans="2:8" s="1" customFormat="1" ht="16.899999999999999" customHeight="1" x14ac:dyDescent="0.2">
      <c r="B1330" s="32"/>
      <c r="C1330" s="212" t="s">
        <v>4321</v>
      </c>
      <c r="D1330" s="212" t="s">
        <v>4322</v>
      </c>
      <c r="E1330" s="17" t="s">
        <v>380</v>
      </c>
      <c r="F1330" s="213">
        <v>254.02600000000001</v>
      </c>
      <c r="H1330" s="32"/>
    </row>
    <row r="1331" spans="2:8" s="1" customFormat="1" ht="16.899999999999999" customHeight="1" x14ac:dyDescent="0.2">
      <c r="B1331" s="32"/>
      <c r="C1331" s="212" t="s">
        <v>6846</v>
      </c>
      <c r="D1331" s="212" t="s">
        <v>6847</v>
      </c>
      <c r="E1331" s="17" t="s">
        <v>380</v>
      </c>
      <c r="F1331" s="213">
        <v>256.56599999999997</v>
      </c>
      <c r="H1331" s="32"/>
    </row>
    <row r="1332" spans="2:8" s="1" customFormat="1" ht="16.899999999999999" customHeight="1" x14ac:dyDescent="0.2">
      <c r="B1332" s="32"/>
      <c r="C1332" s="208" t="s">
        <v>4256</v>
      </c>
      <c r="D1332" s="209" t="s">
        <v>4257</v>
      </c>
      <c r="E1332" s="210" t="s">
        <v>1</v>
      </c>
      <c r="F1332" s="211">
        <v>83.828999999999994</v>
      </c>
      <c r="H1332" s="32"/>
    </row>
    <row r="1333" spans="2:8" s="1" customFormat="1" ht="16.899999999999999" customHeight="1" x14ac:dyDescent="0.2">
      <c r="B1333" s="32"/>
      <c r="C1333" s="212" t="s">
        <v>1</v>
      </c>
      <c r="D1333" s="212" t="s">
        <v>4273</v>
      </c>
      <c r="E1333" s="17" t="s">
        <v>1</v>
      </c>
      <c r="F1333" s="213">
        <v>0</v>
      </c>
      <c r="H1333" s="32"/>
    </row>
    <row r="1334" spans="2:8" s="1" customFormat="1" ht="16.899999999999999" customHeight="1" x14ac:dyDescent="0.2">
      <c r="B1334" s="32"/>
      <c r="C1334" s="212" t="s">
        <v>1</v>
      </c>
      <c r="D1334" s="212" t="s">
        <v>4282</v>
      </c>
      <c r="E1334" s="17" t="s">
        <v>1</v>
      </c>
      <c r="F1334" s="213">
        <v>0</v>
      </c>
      <c r="H1334" s="32"/>
    </row>
    <row r="1335" spans="2:8" s="1" customFormat="1" ht="16.899999999999999" customHeight="1" x14ac:dyDescent="0.2">
      <c r="B1335" s="32"/>
      <c r="C1335" s="212" t="s">
        <v>1</v>
      </c>
      <c r="D1335" s="212" t="s">
        <v>4283</v>
      </c>
      <c r="E1335" s="17" t="s">
        <v>1</v>
      </c>
      <c r="F1335" s="213">
        <v>83.828999999999994</v>
      </c>
      <c r="H1335" s="32"/>
    </row>
    <row r="1336" spans="2:8" s="1" customFormat="1" ht="16.899999999999999" customHeight="1" x14ac:dyDescent="0.2">
      <c r="B1336" s="32"/>
      <c r="C1336" s="212" t="s">
        <v>4256</v>
      </c>
      <c r="D1336" s="212" t="s">
        <v>387</v>
      </c>
      <c r="E1336" s="17" t="s">
        <v>1</v>
      </c>
      <c r="F1336" s="213">
        <v>83.828999999999994</v>
      </c>
      <c r="H1336" s="32"/>
    </row>
    <row r="1337" spans="2:8" s="1" customFormat="1" ht="16.899999999999999" customHeight="1" x14ac:dyDescent="0.2">
      <c r="B1337" s="32"/>
      <c r="C1337" s="214" t="s">
        <v>7082</v>
      </c>
      <c r="H1337" s="32"/>
    </row>
    <row r="1338" spans="2:8" s="1" customFormat="1" ht="22.5" x14ac:dyDescent="0.2">
      <c r="B1338" s="32"/>
      <c r="C1338" s="212" t="s">
        <v>388</v>
      </c>
      <c r="D1338" s="212" t="s">
        <v>6838</v>
      </c>
      <c r="E1338" s="17" t="s">
        <v>390</v>
      </c>
      <c r="F1338" s="213">
        <v>83.828999999999994</v>
      </c>
      <c r="H1338" s="32"/>
    </row>
    <row r="1339" spans="2:8" s="1" customFormat="1" ht="22.5" x14ac:dyDescent="0.2">
      <c r="B1339" s="32"/>
      <c r="C1339" s="212" t="s">
        <v>405</v>
      </c>
      <c r="D1339" s="212" t="s">
        <v>4504</v>
      </c>
      <c r="E1339" s="17" t="s">
        <v>390</v>
      </c>
      <c r="F1339" s="213">
        <v>131.53800000000001</v>
      </c>
      <c r="H1339" s="32"/>
    </row>
    <row r="1340" spans="2:8" s="1" customFormat="1" ht="16.899999999999999" customHeight="1" x14ac:dyDescent="0.2">
      <c r="B1340" s="32"/>
      <c r="C1340" s="212" t="s">
        <v>4290</v>
      </c>
      <c r="D1340" s="212" t="s">
        <v>6840</v>
      </c>
      <c r="E1340" s="17" t="s">
        <v>390</v>
      </c>
      <c r="F1340" s="213">
        <v>392.62</v>
      </c>
      <c r="H1340" s="32"/>
    </row>
    <row r="1341" spans="2:8" s="1" customFormat="1" ht="16.899999999999999" customHeight="1" x14ac:dyDescent="0.2">
      <c r="B1341" s="32"/>
      <c r="C1341" s="208" t="s">
        <v>253</v>
      </c>
      <c r="D1341" s="209" t="s">
        <v>4259</v>
      </c>
      <c r="E1341" s="210" t="s">
        <v>1</v>
      </c>
      <c r="F1341" s="211">
        <v>131.53800000000001</v>
      </c>
      <c r="H1341" s="32"/>
    </row>
    <row r="1342" spans="2:8" s="1" customFormat="1" ht="16.899999999999999" customHeight="1" x14ac:dyDescent="0.2">
      <c r="B1342" s="32"/>
      <c r="C1342" s="212" t="s">
        <v>1</v>
      </c>
      <c r="D1342" s="212" t="s">
        <v>4289</v>
      </c>
      <c r="E1342" s="17" t="s">
        <v>1</v>
      </c>
      <c r="F1342" s="213">
        <v>47.709000000000003</v>
      </c>
      <c r="H1342" s="32"/>
    </row>
    <row r="1343" spans="2:8" s="1" customFormat="1" ht="16.899999999999999" customHeight="1" x14ac:dyDescent="0.2">
      <c r="B1343" s="32"/>
      <c r="C1343" s="212" t="s">
        <v>1</v>
      </c>
      <c r="D1343" s="212" t="s">
        <v>4256</v>
      </c>
      <c r="E1343" s="17" t="s">
        <v>1</v>
      </c>
      <c r="F1343" s="213">
        <v>83.828999999999994</v>
      </c>
      <c r="H1343" s="32"/>
    </row>
    <row r="1344" spans="2:8" s="1" customFormat="1" ht="16.899999999999999" customHeight="1" x14ac:dyDescent="0.2">
      <c r="B1344" s="32"/>
      <c r="C1344" s="212" t="s">
        <v>1</v>
      </c>
      <c r="D1344" s="212" t="s">
        <v>1</v>
      </c>
      <c r="E1344" s="17" t="s">
        <v>1</v>
      </c>
      <c r="F1344" s="213">
        <v>0</v>
      </c>
      <c r="H1344" s="32"/>
    </row>
    <row r="1345" spans="2:8" s="1" customFormat="1" ht="16.899999999999999" customHeight="1" x14ac:dyDescent="0.2">
      <c r="B1345" s="32"/>
      <c r="C1345" s="212" t="s">
        <v>253</v>
      </c>
      <c r="D1345" s="212" t="s">
        <v>387</v>
      </c>
      <c r="E1345" s="17" t="s">
        <v>1</v>
      </c>
      <c r="F1345" s="213">
        <v>131.53800000000001</v>
      </c>
      <c r="H1345" s="32"/>
    </row>
    <row r="1346" spans="2:8" s="1" customFormat="1" ht="16.899999999999999" customHeight="1" x14ac:dyDescent="0.2">
      <c r="B1346" s="32"/>
      <c r="C1346" s="214" t="s">
        <v>7082</v>
      </c>
      <c r="H1346" s="32"/>
    </row>
    <row r="1347" spans="2:8" s="1" customFormat="1" ht="22.5" x14ac:dyDescent="0.2">
      <c r="B1347" s="32"/>
      <c r="C1347" s="212" t="s">
        <v>405</v>
      </c>
      <c r="D1347" s="212" t="s">
        <v>4504</v>
      </c>
      <c r="E1347" s="17" t="s">
        <v>390</v>
      </c>
      <c r="F1347" s="213">
        <v>131.53800000000001</v>
      </c>
      <c r="H1347" s="32"/>
    </row>
    <row r="1348" spans="2:8" s="1" customFormat="1" ht="22.5" x14ac:dyDescent="0.2">
      <c r="B1348" s="32"/>
      <c r="C1348" s="212" t="s">
        <v>419</v>
      </c>
      <c r="D1348" s="212" t="s">
        <v>420</v>
      </c>
      <c r="E1348" s="17" t="s">
        <v>421</v>
      </c>
      <c r="F1348" s="213">
        <v>236.768</v>
      </c>
      <c r="H1348" s="32"/>
    </row>
    <row r="1349" spans="2:8" s="1" customFormat="1" ht="16.899999999999999" customHeight="1" x14ac:dyDescent="0.2">
      <c r="B1349" s="32"/>
      <c r="C1349" s="212" t="s">
        <v>425</v>
      </c>
      <c r="D1349" s="212" t="s">
        <v>426</v>
      </c>
      <c r="E1349" s="17" t="s">
        <v>390</v>
      </c>
      <c r="F1349" s="213">
        <v>131.53800000000001</v>
      </c>
      <c r="H1349" s="32"/>
    </row>
    <row r="1350" spans="2:8" s="1" customFormat="1" ht="16.899999999999999" customHeight="1" x14ac:dyDescent="0.2">
      <c r="B1350" s="32"/>
      <c r="C1350" s="208" t="s">
        <v>4261</v>
      </c>
      <c r="D1350" s="209" t="s">
        <v>4262</v>
      </c>
      <c r="E1350" s="210" t="s">
        <v>1</v>
      </c>
      <c r="F1350" s="211">
        <v>38.417999999999999</v>
      </c>
      <c r="H1350" s="32"/>
    </row>
    <row r="1351" spans="2:8" s="1" customFormat="1" ht="16.899999999999999" customHeight="1" x14ac:dyDescent="0.2">
      <c r="B1351" s="32"/>
      <c r="C1351" s="212" t="s">
        <v>1</v>
      </c>
      <c r="D1351" s="212" t="s">
        <v>4334</v>
      </c>
      <c r="E1351" s="17" t="s">
        <v>1</v>
      </c>
      <c r="F1351" s="213">
        <v>0</v>
      </c>
      <c r="H1351" s="32"/>
    </row>
    <row r="1352" spans="2:8" s="1" customFormat="1" ht="16.899999999999999" customHeight="1" x14ac:dyDescent="0.2">
      <c r="B1352" s="32"/>
      <c r="C1352" s="212" t="s">
        <v>1</v>
      </c>
      <c r="D1352" s="212" t="s">
        <v>4578</v>
      </c>
      <c r="E1352" s="17" t="s">
        <v>1</v>
      </c>
      <c r="F1352" s="213">
        <v>0</v>
      </c>
      <c r="H1352" s="32"/>
    </row>
    <row r="1353" spans="2:8" s="1" customFormat="1" ht="16.899999999999999" customHeight="1" x14ac:dyDescent="0.2">
      <c r="B1353" s="32"/>
      <c r="C1353" s="212" t="s">
        <v>1</v>
      </c>
      <c r="D1353" s="212" t="s">
        <v>6851</v>
      </c>
      <c r="E1353" s="17" t="s">
        <v>1</v>
      </c>
      <c r="F1353" s="213">
        <v>38.417999999999999</v>
      </c>
      <c r="H1353" s="32"/>
    </row>
    <row r="1354" spans="2:8" s="1" customFormat="1" ht="16.899999999999999" customHeight="1" x14ac:dyDescent="0.2">
      <c r="B1354" s="32"/>
      <c r="C1354" s="212" t="s">
        <v>4261</v>
      </c>
      <c r="D1354" s="212" t="s">
        <v>387</v>
      </c>
      <c r="E1354" s="17" t="s">
        <v>1</v>
      </c>
      <c r="F1354" s="213">
        <v>38.417999999999999</v>
      </c>
      <c r="H1354" s="32"/>
    </row>
    <row r="1355" spans="2:8" s="1" customFormat="1" ht="16.899999999999999" customHeight="1" x14ac:dyDescent="0.2">
      <c r="B1355" s="32"/>
      <c r="C1355" s="214" t="s">
        <v>7082</v>
      </c>
      <c r="H1355" s="32"/>
    </row>
    <row r="1356" spans="2:8" s="1" customFormat="1" ht="16.899999999999999" customHeight="1" x14ac:dyDescent="0.2">
      <c r="B1356" s="32"/>
      <c r="C1356" s="212" t="s">
        <v>4331</v>
      </c>
      <c r="D1356" s="212" t="s">
        <v>6850</v>
      </c>
      <c r="E1356" s="17" t="s">
        <v>380</v>
      </c>
      <c r="F1356" s="213">
        <v>38.417999999999999</v>
      </c>
      <c r="H1356" s="32"/>
    </row>
    <row r="1357" spans="2:8" s="1" customFormat="1" ht="16.899999999999999" customHeight="1" x14ac:dyDescent="0.2">
      <c r="B1357" s="32"/>
      <c r="C1357" s="212" t="s">
        <v>4270</v>
      </c>
      <c r="D1357" s="212" t="s">
        <v>4271</v>
      </c>
      <c r="E1357" s="17" t="s">
        <v>390</v>
      </c>
      <c r="F1357" s="213">
        <v>116.97799999999999</v>
      </c>
      <c r="H1357" s="32"/>
    </row>
    <row r="1358" spans="2:8" s="1" customFormat="1" ht="16.899999999999999" customHeight="1" x14ac:dyDescent="0.2">
      <c r="B1358" s="32"/>
      <c r="C1358" s="212" t="s">
        <v>4315</v>
      </c>
      <c r="D1358" s="212" t="s">
        <v>4316</v>
      </c>
      <c r="E1358" s="17" t="s">
        <v>380</v>
      </c>
      <c r="F1358" s="213">
        <v>38.417999999999999</v>
      </c>
      <c r="H1358" s="32"/>
    </row>
    <row r="1359" spans="2:8" s="1" customFormat="1" ht="16.899999999999999" customHeight="1" x14ac:dyDescent="0.2">
      <c r="B1359" s="32"/>
      <c r="C1359" s="208" t="s">
        <v>269</v>
      </c>
      <c r="D1359" s="209" t="s">
        <v>4264</v>
      </c>
      <c r="E1359" s="210" t="s">
        <v>1</v>
      </c>
      <c r="F1359" s="211">
        <v>350.70499999999998</v>
      </c>
      <c r="H1359" s="32"/>
    </row>
    <row r="1360" spans="2:8" s="1" customFormat="1" ht="16.899999999999999" customHeight="1" x14ac:dyDescent="0.2">
      <c r="B1360" s="32"/>
      <c r="C1360" s="212" t="s">
        <v>1</v>
      </c>
      <c r="D1360" s="212" t="s">
        <v>4273</v>
      </c>
      <c r="E1360" s="17" t="s">
        <v>1</v>
      </c>
      <c r="F1360" s="213">
        <v>0</v>
      </c>
      <c r="H1360" s="32"/>
    </row>
    <row r="1361" spans="2:8" s="1" customFormat="1" ht="16.899999999999999" customHeight="1" x14ac:dyDescent="0.2">
      <c r="B1361" s="32"/>
      <c r="C1361" s="212" t="s">
        <v>1</v>
      </c>
      <c r="D1361" s="212" t="s">
        <v>6837</v>
      </c>
      <c r="E1361" s="17" t="s">
        <v>1</v>
      </c>
      <c r="F1361" s="213">
        <v>326.65499999999997</v>
      </c>
      <c r="H1361" s="32"/>
    </row>
    <row r="1362" spans="2:8" s="1" customFormat="1" ht="16.899999999999999" customHeight="1" x14ac:dyDescent="0.2">
      <c r="B1362" s="32"/>
      <c r="C1362" s="212" t="s">
        <v>1</v>
      </c>
      <c r="D1362" s="212" t="s">
        <v>4302</v>
      </c>
      <c r="E1362" s="17" t="s">
        <v>1</v>
      </c>
      <c r="F1362" s="213">
        <v>24.05</v>
      </c>
      <c r="H1362" s="32"/>
    </row>
    <row r="1363" spans="2:8" s="1" customFormat="1" ht="16.899999999999999" customHeight="1" x14ac:dyDescent="0.2">
      <c r="B1363" s="32"/>
      <c r="C1363" s="212" t="s">
        <v>269</v>
      </c>
      <c r="D1363" s="212" t="s">
        <v>387</v>
      </c>
      <c r="E1363" s="17" t="s">
        <v>1</v>
      </c>
      <c r="F1363" s="213">
        <v>350.70499999999998</v>
      </c>
      <c r="H1363" s="32"/>
    </row>
    <row r="1364" spans="2:8" s="1" customFormat="1" ht="16.899999999999999" customHeight="1" x14ac:dyDescent="0.2">
      <c r="B1364" s="32"/>
      <c r="C1364" s="214" t="s">
        <v>7082</v>
      </c>
      <c r="H1364" s="32"/>
    </row>
    <row r="1365" spans="2:8" s="1" customFormat="1" ht="16.899999999999999" customHeight="1" x14ac:dyDescent="0.2">
      <c r="B1365" s="32"/>
      <c r="C1365" s="212" t="s">
        <v>378</v>
      </c>
      <c r="D1365" s="212" t="s">
        <v>379</v>
      </c>
      <c r="E1365" s="17" t="s">
        <v>380</v>
      </c>
      <c r="F1365" s="213">
        <v>350.70499999999998</v>
      </c>
      <c r="H1365" s="32"/>
    </row>
    <row r="1366" spans="2:8" s="1" customFormat="1" ht="16.899999999999999" customHeight="1" x14ac:dyDescent="0.2">
      <c r="B1366" s="32"/>
      <c r="C1366" s="212" t="s">
        <v>4284</v>
      </c>
      <c r="D1366" s="212" t="s">
        <v>6839</v>
      </c>
      <c r="E1366" s="17" t="s">
        <v>390</v>
      </c>
      <c r="F1366" s="213">
        <v>92.572999999999993</v>
      </c>
      <c r="H1366" s="32"/>
    </row>
    <row r="1367" spans="2:8" s="1" customFormat="1" ht="22.5" x14ac:dyDescent="0.2">
      <c r="B1367" s="32"/>
      <c r="C1367" s="212" t="s">
        <v>405</v>
      </c>
      <c r="D1367" s="212" t="s">
        <v>4504</v>
      </c>
      <c r="E1367" s="17" t="s">
        <v>390</v>
      </c>
      <c r="F1367" s="213">
        <v>131.53800000000001</v>
      </c>
      <c r="H1367" s="32"/>
    </row>
    <row r="1368" spans="2:8" s="1" customFormat="1" ht="16.899999999999999" customHeight="1" x14ac:dyDescent="0.2">
      <c r="B1368" s="32"/>
      <c r="C1368" s="212" t="s">
        <v>4290</v>
      </c>
      <c r="D1368" s="212" t="s">
        <v>6840</v>
      </c>
      <c r="E1368" s="17" t="s">
        <v>390</v>
      </c>
      <c r="F1368" s="213">
        <v>392.62</v>
      </c>
      <c r="H1368" s="32"/>
    </row>
    <row r="1369" spans="2:8" s="1" customFormat="1" ht="16.899999999999999" customHeight="1" x14ac:dyDescent="0.2">
      <c r="B1369" s="32"/>
      <c r="C1369" s="208" t="s">
        <v>4266</v>
      </c>
      <c r="D1369" s="209" t="s">
        <v>4267</v>
      </c>
      <c r="E1369" s="210" t="s">
        <v>1</v>
      </c>
      <c r="F1369" s="211">
        <v>112.16200000000001</v>
      </c>
      <c r="H1369" s="32"/>
    </row>
    <row r="1370" spans="2:8" s="1" customFormat="1" ht="16.899999999999999" customHeight="1" x14ac:dyDescent="0.2">
      <c r="B1370" s="32"/>
      <c r="C1370" s="212" t="s">
        <v>1</v>
      </c>
      <c r="D1370" s="212" t="s">
        <v>4273</v>
      </c>
      <c r="E1370" s="17" t="s">
        <v>1</v>
      </c>
      <c r="F1370" s="213">
        <v>0</v>
      </c>
      <c r="H1370" s="32"/>
    </row>
    <row r="1371" spans="2:8" s="1" customFormat="1" ht="16.899999999999999" customHeight="1" x14ac:dyDescent="0.2">
      <c r="B1371" s="32"/>
      <c r="C1371" s="212" t="s">
        <v>1</v>
      </c>
      <c r="D1371" s="212" t="s">
        <v>6841</v>
      </c>
      <c r="E1371" s="17" t="s">
        <v>1</v>
      </c>
      <c r="F1371" s="213">
        <v>0</v>
      </c>
      <c r="H1371" s="32"/>
    </row>
    <row r="1372" spans="2:8" s="1" customFormat="1" ht="16.899999999999999" customHeight="1" x14ac:dyDescent="0.2">
      <c r="B1372" s="32"/>
      <c r="C1372" s="212" t="s">
        <v>1</v>
      </c>
      <c r="D1372" s="212" t="s">
        <v>6842</v>
      </c>
      <c r="E1372" s="17" t="s">
        <v>1</v>
      </c>
      <c r="F1372" s="213">
        <v>62.161999999999999</v>
      </c>
      <c r="H1372" s="32"/>
    </row>
    <row r="1373" spans="2:8" s="1" customFormat="1" ht="16.899999999999999" customHeight="1" x14ac:dyDescent="0.2">
      <c r="B1373" s="32"/>
      <c r="C1373" s="212" t="s">
        <v>1</v>
      </c>
      <c r="D1373" s="212" t="s">
        <v>4303</v>
      </c>
      <c r="E1373" s="17" t="s">
        <v>1</v>
      </c>
      <c r="F1373" s="213">
        <v>50</v>
      </c>
      <c r="H1373" s="32"/>
    </row>
    <row r="1374" spans="2:8" s="1" customFormat="1" ht="16.899999999999999" customHeight="1" x14ac:dyDescent="0.2">
      <c r="B1374" s="32"/>
      <c r="C1374" s="212" t="s">
        <v>4266</v>
      </c>
      <c r="D1374" s="212" t="s">
        <v>387</v>
      </c>
      <c r="E1374" s="17" t="s">
        <v>1</v>
      </c>
      <c r="F1374" s="213">
        <v>112.16200000000001</v>
      </c>
      <c r="H1374" s="32"/>
    </row>
    <row r="1375" spans="2:8" s="1" customFormat="1" ht="16.899999999999999" customHeight="1" x14ac:dyDescent="0.2">
      <c r="B1375" s="32"/>
      <c r="C1375" s="214" t="s">
        <v>7082</v>
      </c>
      <c r="H1375" s="32"/>
    </row>
    <row r="1376" spans="2:8" s="1" customFormat="1" ht="16.899999999999999" customHeight="1" x14ac:dyDescent="0.2">
      <c r="B1376" s="32"/>
      <c r="C1376" s="212" t="s">
        <v>4296</v>
      </c>
      <c r="D1376" s="212" t="s">
        <v>4297</v>
      </c>
      <c r="E1376" s="17" t="s">
        <v>380</v>
      </c>
      <c r="F1376" s="213">
        <v>112.16200000000001</v>
      </c>
      <c r="H1376" s="32"/>
    </row>
    <row r="1377" spans="2:8" s="1" customFormat="1" ht="16.899999999999999" customHeight="1" x14ac:dyDescent="0.2">
      <c r="B1377" s="32"/>
      <c r="C1377" s="212" t="s">
        <v>4284</v>
      </c>
      <c r="D1377" s="212" t="s">
        <v>6839</v>
      </c>
      <c r="E1377" s="17" t="s">
        <v>390</v>
      </c>
      <c r="F1377" s="213">
        <v>92.572999999999993</v>
      </c>
      <c r="H1377" s="32"/>
    </row>
    <row r="1378" spans="2:8" s="1" customFormat="1" ht="22.5" x14ac:dyDescent="0.2">
      <c r="B1378" s="32"/>
      <c r="C1378" s="212" t="s">
        <v>405</v>
      </c>
      <c r="D1378" s="212" t="s">
        <v>4504</v>
      </c>
      <c r="E1378" s="17" t="s">
        <v>390</v>
      </c>
      <c r="F1378" s="213">
        <v>131.53800000000001</v>
      </c>
      <c r="H1378" s="32"/>
    </row>
    <row r="1379" spans="2:8" s="1" customFormat="1" ht="16.899999999999999" customHeight="1" x14ac:dyDescent="0.2">
      <c r="B1379" s="32"/>
      <c r="C1379" s="212" t="s">
        <v>4304</v>
      </c>
      <c r="D1379" s="212" t="s">
        <v>6843</v>
      </c>
      <c r="E1379" s="17" t="s">
        <v>380</v>
      </c>
      <c r="F1379" s="213">
        <v>112.16200000000001</v>
      </c>
      <c r="H1379" s="32"/>
    </row>
    <row r="1380" spans="2:8" s="1" customFormat="1" ht="16.899999999999999" customHeight="1" x14ac:dyDescent="0.2">
      <c r="B1380" s="32"/>
      <c r="C1380" s="208" t="s">
        <v>4275</v>
      </c>
      <c r="D1380" s="209" t="s">
        <v>7106</v>
      </c>
      <c r="E1380" s="210" t="s">
        <v>1</v>
      </c>
      <c r="F1380" s="211">
        <v>116.97799999999999</v>
      </c>
      <c r="H1380" s="32"/>
    </row>
    <row r="1381" spans="2:8" s="1" customFormat="1" ht="16.899999999999999" customHeight="1" x14ac:dyDescent="0.2">
      <c r="B1381" s="32"/>
      <c r="C1381" s="212" t="s">
        <v>1</v>
      </c>
      <c r="D1381" s="212" t="s">
        <v>4273</v>
      </c>
      <c r="E1381" s="17" t="s">
        <v>1</v>
      </c>
      <c r="F1381" s="213">
        <v>0</v>
      </c>
      <c r="H1381" s="32"/>
    </row>
    <row r="1382" spans="2:8" s="1" customFormat="1" ht="16.899999999999999" customHeight="1" x14ac:dyDescent="0.2">
      <c r="B1382" s="32"/>
      <c r="C1382" s="212" t="s">
        <v>1</v>
      </c>
      <c r="D1382" s="212" t="s">
        <v>4274</v>
      </c>
      <c r="E1382" s="17" t="s">
        <v>1</v>
      </c>
      <c r="F1382" s="213">
        <v>116.97799999999999</v>
      </c>
      <c r="H1382" s="32"/>
    </row>
    <row r="1383" spans="2:8" s="1" customFormat="1" ht="16.899999999999999" customHeight="1" x14ac:dyDescent="0.2">
      <c r="B1383" s="32"/>
      <c r="C1383" s="212" t="s">
        <v>4275</v>
      </c>
      <c r="D1383" s="212" t="s">
        <v>387</v>
      </c>
      <c r="E1383" s="17" t="s">
        <v>1</v>
      </c>
      <c r="F1383" s="213">
        <v>116.97799999999999</v>
      </c>
      <c r="H1383" s="32"/>
    </row>
    <row r="1384" spans="2:8" s="1" customFormat="1" ht="16.899999999999999" customHeight="1" x14ac:dyDescent="0.2">
      <c r="B1384" s="32"/>
      <c r="C1384" s="214" t="s">
        <v>7082</v>
      </c>
      <c r="H1384" s="32"/>
    </row>
    <row r="1385" spans="2:8" s="1" customFormat="1" ht="16.899999999999999" customHeight="1" x14ac:dyDescent="0.2">
      <c r="B1385" s="32"/>
      <c r="C1385" s="212" t="s">
        <v>4270</v>
      </c>
      <c r="D1385" s="212" t="s">
        <v>4271</v>
      </c>
      <c r="E1385" s="17" t="s">
        <v>390</v>
      </c>
      <c r="F1385" s="213">
        <v>116.97799999999999</v>
      </c>
      <c r="H1385" s="32"/>
    </row>
    <row r="1386" spans="2:8" s="1" customFormat="1" ht="16.899999999999999" customHeight="1" x14ac:dyDescent="0.2">
      <c r="B1386" s="32"/>
      <c r="C1386" s="212" t="s">
        <v>4276</v>
      </c>
      <c r="D1386" s="212" t="s">
        <v>4277</v>
      </c>
      <c r="E1386" s="17" t="s">
        <v>421</v>
      </c>
      <c r="F1386" s="213">
        <v>1.859</v>
      </c>
      <c r="H1386" s="32"/>
    </row>
    <row r="1387" spans="2:8" s="1" customFormat="1" ht="26.45" customHeight="1" x14ac:dyDescent="0.2">
      <c r="B1387" s="32"/>
      <c r="C1387" s="207" t="s">
        <v>7110</v>
      </c>
      <c r="D1387" s="207" t="s">
        <v>195</v>
      </c>
      <c r="H1387" s="32"/>
    </row>
    <row r="1388" spans="2:8" s="1" customFormat="1" ht="16.899999999999999" customHeight="1" x14ac:dyDescent="0.2">
      <c r="B1388" s="32"/>
      <c r="C1388" s="208" t="s">
        <v>197</v>
      </c>
      <c r="D1388" s="209" t="s">
        <v>198</v>
      </c>
      <c r="E1388" s="210" t="s">
        <v>1</v>
      </c>
      <c r="F1388" s="211">
        <v>0</v>
      </c>
      <c r="H1388" s="32"/>
    </row>
    <row r="1389" spans="2:8" s="1" customFormat="1" ht="16.899999999999999" customHeight="1" x14ac:dyDescent="0.2">
      <c r="B1389" s="32"/>
      <c r="C1389" s="208" t="s">
        <v>200</v>
      </c>
      <c r="D1389" s="209" t="s">
        <v>201</v>
      </c>
      <c r="E1389" s="210" t="s">
        <v>1</v>
      </c>
      <c r="F1389" s="211">
        <v>0</v>
      </c>
      <c r="H1389" s="32"/>
    </row>
    <row r="1390" spans="2:8" s="1" customFormat="1" ht="16.899999999999999" customHeight="1" x14ac:dyDescent="0.2">
      <c r="B1390" s="32"/>
      <c r="C1390" s="208" t="s">
        <v>7083</v>
      </c>
      <c r="D1390" s="209" t="s">
        <v>7084</v>
      </c>
      <c r="E1390" s="210" t="s">
        <v>1</v>
      </c>
      <c r="F1390" s="211">
        <v>42.41</v>
      </c>
      <c r="H1390" s="32"/>
    </row>
    <row r="1391" spans="2:8" s="1" customFormat="1" ht="16.899999999999999" customHeight="1" x14ac:dyDescent="0.2">
      <c r="B1391" s="32"/>
      <c r="C1391" s="212" t="s">
        <v>1</v>
      </c>
      <c r="D1391" s="212" t="s">
        <v>7085</v>
      </c>
      <c r="E1391" s="17" t="s">
        <v>1</v>
      </c>
      <c r="F1391" s="213">
        <v>42.41</v>
      </c>
      <c r="H1391" s="32"/>
    </row>
    <row r="1392" spans="2:8" s="1" customFormat="1" ht="16.899999999999999" customHeight="1" x14ac:dyDescent="0.2">
      <c r="B1392" s="32"/>
      <c r="C1392" s="208" t="s">
        <v>7086</v>
      </c>
      <c r="D1392" s="209" t="s">
        <v>7087</v>
      </c>
      <c r="E1392" s="210" t="s">
        <v>1</v>
      </c>
      <c r="F1392" s="211">
        <v>65.239999999999995</v>
      </c>
      <c r="H1392" s="32"/>
    </row>
    <row r="1393" spans="2:8" s="1" customFormat="1" ht="16.899999999999999" customHeight="1" x14ac:dyDescent="0.2">
      <c r="B1393" s="32"/>
      <c r="C1393" s="212" t="s">
        <v>1</v>
      </c>
      <c r="D1393" s="212" t="s">
        <v>7088</v>
      </c>
      <c r="E1393" s="17" t="s">
        <v>1</v>
      </c>
      <c r="F1393" s="213">
        <v>65.239999999999995</v>
      </c>
      <c r="H1393" s="32"/>
    </row>
    <row r="1394" spans="2:8" s="1" customFormat="1" ht="16.899999999999999" customHeight="1" x14ac:dyDescent="0.2">
      <c r="B1394" s="32"/>
      <c r="C1394" s="208" t="s">
        <v>204</v>
      </c>
      <c r="D1394" s="209" t="s">
        <v>205</v>
      </c>
      <c r="E1394" s="210" t="s">
        <v>1</v>
      </c>
      <c r="F1394" s="211">
        <v>7.3710000000000004</v>
      </c>
      <c r="H1394" s="32"/>
    </row>
    <row r="1395" spans="2:8" s="1" customFormat="1" ht="16.899999999999999" customHeight="1" x14ac:dyDescent="0.2">
      <c r="B1395" s="32"/>
      <c r="C1395" s="208" t="s">
        <v>207</v>
      </c>
      <c r="D1395" s="209" t="s">
        <v>208</v>
      </c>
      <c r="E1395" s="210" t="s">
        <v>1</v>
      </c>
      <c r="F1395" s="211">
        <v>370.77499999999998</v>
      </c>
      <c r="H1395" s="32"/>
    </row>
    <row r="1396" spans="2:8" s="1" customFormat="1" ht="16.899999999999999" customHeight="1" x14ac:dyDescent="0.2">
      <c r="B1396" s="32"/>
      <c r="C1396" s="208" t="s">
        <v>210</v>
      </c>
      <c r="D1396" s="209" t="s">
        <v>211</v>
      </c>
      <c r="E1396" s="210" t="s">
        <v>1</v>
      </c>
      <c r="F1396" s="211">
        <v>0</v>
      </c>
      <c r="H1396" s="32"/>
    </row>
    <row r="1397" spans="2:8" s="1" customFormat="1" ht="16.899999999999999" customHeight="1" x14ac:dyDescent="0.2">
      <c r="B1397" s="32"/>
      <c r="C1397" s="208" t="s">
        <v>213</v>
      </c>
      <c r="D1397" s="209" t="s">
        <v>214</v>
      </c>
      <c r="E1397" s="210" t="s">
        <v>1</v>
      </c>
      <c r="F1397" s="211">
        <v>426.77499999999998</v>
      </c>
      <c r="H1397" s="32"/>
    </row>
    <row r="1398" spans="2:8" s="1" customFormat="1" ht="16.899999999999999" customHeight="1" x14ac:dyDescent="0.2">
      <c r="B1398" s="32"/>
      <c r="C1398" s="214" t="s">
        <v>7082</v>
      </c>
      <c r="H1398" s="32"/>
    </row>
    <row r="1399" spans="2:8" s="1" customFormat="1" ht="16.899999999999999" customHeight="1" x14ac:dyDescent="0.2">
      <c r="B1399" s="32"/>
      <c r="C1399" s="212" t="s">
        <v>993</v>
      </c>
      <c r="D1399" s="212" t="s">
        <v>994</v>
      </c>
      <c r="E1399" s="17" t="s">
        <v>380</v>
      </c>
      <c r="F1399" s="213">
        <v>45.319000000000003</v>
      </c>
      <c r="H1399" s="32"/>
    </row>
    <row r="1400" spans="2:8" s="1" customFormat="1" ht="16.899999999999999" customHeight="1" x14ac:dyDescent="0.2">
      <c r="B1400" s="32"/>
      <c r="C1400" s="208" t="s">
        <v>4370</v>
      </c>
      <c r="D1400" s="209" t="s">
        <v>4371</v>
      </c>
      <c r="E1400" s="210" t="s">
        <v>1</v>
      </c>
      <c r="F1400" s="211">
        <v>6.7649999999999997</v>
      </c>
      <c r="H1400" s="32"/>
    </row>
    <row r="1401" spans="2:8" s="1" customFormat="1" ht="16.899999999999999" customHeight="1" x14ac:dyDescent="0.2">
      <c r="B1401" s="32"/>
      <c r="C1401" s="208" t="s">
        <v>217</v>
      </c>
      <c r="D1401" s="209" t="s">
        <v>218</v>
      </c>
      <c r="E1401" s="210" t="s">
        <v>1</v>
      </c>
      <c r="F1401" s="211">
        <v>733.58699999999999</v>
      </c>
      <c r="H1401" s="32"/>
    </row>
    <row r="1402" spans="2:8" s="1" customFormat="1" ht="16.899999999999999" customHeight="1" x14ac:dyDescent="0.2">
      <c r="B1402" s="32"/>
      <c r="C1402" s="212" t="s">
        <v>1</v>
      </c>
      <c r="D1402" s="212" t="s">
        <v>4704</v>
      </c>
      <c r="E1402" s="17" t="s">
        <v>1</v>
      </c>
      <c r="F1402" s="213">
        <v>0</v>
      </c>
      <c r="H1402" s="32"/>
    </row>
    <row r="1403" spans="2:8" s="1" customFormat="1" ht="16.899999999999999" customHeight="1" x14ac:dyDescent="0.2">
      <c r="B1403" s="32"/>
      <c r="C1403" s="212" t="s">
        <v>1</v>
      </c>
      <c r="D1403" s="212" t="s">
        <v>4705</v>
      </c>
      <c r="E1403" s="17" t="s">
        <v>1</v>
      </c>
      <c r="F1403" s="213">
        <v>0</v>
      </c>
      <c r="H1403" s="32"/>
    </row>
    <row r="1404" spans="2:8" s="1" customFormat="1" ht="16.899999999999999" customHeight="1" x14ac:dyDescent="0.2">
      <c r="B1404" s="32"/>
      <c r="C1404" s="212" t="s">
        <v>1</v>
      </c>
      <c r="D1404" s="212" t="s">
        <v>4706</v>
      </c>
      <c r="E1404" s="17" t="s">
        <v>1</v>
      </c>
      <c r="F1404" s="213">
        <v>18.190999999999999</v>
      </c>
      <c r="H1404" s="32"/>
    </row>
    <row r="1405" spans="2:8" s="1" customFormat="1" ht="16.899999999999999" customHeight="1" x14ac:dyDescent="0.2">
      <c r="B1405" s="32"/>
      <c r="C1405" s="212" t="s">
        <v>1</v>
      </c>
      <c r="D1405" s="212" t="s">
        <v>4707</v>
      </c>
      <c r="E1405" s="17" t="s">
        <v>1</v>
      </c>
      <c r="F1405" s="213">
        <v>0</v>
      </c>
      <c r="H1405" s="32"/>
    </row>
    <row r="1406" spans="2:8" s="1" customFormat="1" ht="16.899999999999999" customHeight="1" x14ac:dyDescent="0.2">
      <c r="B1406" s="32"/>
      <c r="C1406" s="212" t="s">
        <v>1</v>
      </c>
      <c r="D1406" s="212" t="s">
        <v>4708</v>
      </c>
      <c r="E1406" s="17" t="s">
        <v>1</v>
      </c>
      <c r="F1406" s="213">
        <v>10.721</v>
      </c>
      <c r="H1406" s="32"/>
    </row>
    <row r="1407" spans="2:8" s="1" customFormat="1" ht="16.899999999999999" customHeight="1" x14ac:dyDescent="0.2">
      <c r="B1407" s="32"/>
      <c r="C1407" s="212" t="s">
        <v>1</v>
      </c>
      <c r="D1407" s="212" t="s">
        <v>4709</v>
      </c>
      <c r="E1407" s="17" t="s">
        <v>1</v>
      </c>
      <c r="F1407" s="213">
        <v>35.189</v>
      </c>
      <c r="H1407" s="32"/>
    </row>
    <row r="1408" spans="2:8" s="1" customFormat="1" ht="16.899999999999999" customHeight="1" x14ac:dyDescent="0.2">
      <c r="B1408" s="32"/>
      <c r="C1408" s="212" t="s">
        <v>1</v>
      </c>
      <c r="D1408" s="212" t="s">
        <v>4710</v>
      </c>
      <c r="E1408" s="17" t="s">
        <v>1</v>
      </c>
      <c r="F1408" s="213">
        <v>58.213999999999999</v>
      </c>
      <c r="H1408" s="32"/>
    </row>
    <row r="1409" spans="2:8" s="1" customFormat="1" ht="16.899999999999999" customHeight="1" x14ac:dyDescent="0.2">
      <c r="B1409" s="32"/>
      <c r="C1409" s="212" t="s">
        <v>1</v>
      </c>
      <c r="D1409" s="212" t="s">
        <v>4709</v>
      </c>
      <c r="E1409" s="17" t="s">
        <v>1</v>
      </c>
      <c r="F1409" s="213">
        <v>35.189</v>
      </c>
      <c r="H1409" s="32"/>
    </row>
    <row r="1410" spans="2:8" s="1" customFormat="1" ht="16.899999999999999" customHeight="1" x14ac:dyDescent="0.2">
      <c r="B1410" s="32"/>
      <c r="C1410" s="212" t="s">
        <v>1</v>
      </c>
      <c r="D1410" s="212" t="s">
        <v>4711</v>
      </c>
      <c r="E1410" s="17" t="s">
        <v>1</v>
      </c>
      <c r="F1410" s="213">
        <v>8.1880000000000006</v>
      </c>
      <c r="H1410" s="32"/>
    </row>
    <row r="1411" spans="2:8" s="1" customFormat="1" ht="16.899999999999999" customHeight="1" x14ac:dyDescent="0.2">
      <c r="B1411" s="32"/>
      <c r="C1411" s="212" t="s">
        <v>1</v>
      </c>
      <c r="D1411" s="212" t="s">
        <v>4712</v>
      </c>
      <c r="E1411" s="17" t="s">
        <v>1</v>
      </c>
      <c r="F1411" s="213">
        <v>-13.584</v>
      </c>
      <c r="H1411" s="32"/>
    </row>
    <row r="1412" spans="2:8" s="1" customFormat="1" ht="16.899999999999999" customHeight="1" x14ac:dyDescent="0.2">
      <c r="B1412" s="32"/>
      <c r="C1412" s="212" t="s">
        <v>1</v>
      </c>
      <c r="D1412" s="212" t="s">
        <v>4713</v>
      </c>
      <c r="E1412" s="17" t="s">
        <v>1</v>
      </c>
      <c r="F1412" s="213">
        <v>8</v>
      </c>
      <c r="H1412" s="32"/>
    </row>
    <row r="1413" spans="2:8" s="1" customFormat="1" ht="16.899999999999999" customHeight="1" x14ac:dyDescent="0.2">
      <c r="B1413" s="32"/>
      <c r="C1413" s="212" t="s">
        <v>1</v>
      </c>
      <c r="D1413" s="212" t="s">
        <v>4714</v>
      </c>
      <c r="E1413" s="17" t="s">
        <v>1</v>
      </c>
      <c r="F1413" s="213">
        <v>0</v>
      </c>
      <c r="H1413" s="32"/>
    </row>
    <row r="1414" spans="2:8" s="1" customFormat="1" ht="16.899999999999999" customHeight="1" x14ac:dyDescent="0.2">
      <c r="B1414" s="32"/>
      <c r="C1414" s="212" t="s">
        <v>1</v>
      </c>
      <c r="D1414" s="212" t="s">
        <v>4715</v>
      </c>
      <c r="E1414" s="17" t="s">
        <v>1</v>
      </c>
      <c r="F1414" s="213">
        <v>66.974999999999994</v>
      </c>
      <c r="H1414" s="32"/>
    </row>
    <row r="1415" spans="2:8" s="1" customFormat="1" ht="16.899999999999999" customHeight="1" x14ac:dyDescent="0.2">
      <c r="B1415" s="32"/>
      <c r="C1415" s="212" t="s">
        <v>1</v>
      </c>
      <c r="D1415" s="212" t="s">
        <v>4716</v>
      </c>
      <c r="E1415" s="17" t="s">
        <v>1</v>
      </c>
      <c r="F1415" s="213">
        <v>95.126000000000005</v>
      </c>
      <c r="H1415" s="32"/>
    </row>
    <row r="1416" spans="2:8" s="1" customFormat="1" ht="16.899999999999999" customHeight="1" x14ac:dyDescent="0.2">
      <c r="B1416" s="32"/>
      <c r="C1416" s="212" t="s">
        <v>1</v>
      </c>
      <c r="D1416" s="212" t="s">
        <v>4717</v>
      </c>
      <c r="E1416" s="17" t="s">
        <v>1</v>
      </c>
      <c r="F1416" s="213">
        <v>0</v>
      </c>
      <c r="H1416" s="32"/>
    </row>
    <row r="1417" spans="2:8" s="1" customFormat="1" ht="16.899999999999999" customHeight="1" x14ac:dyDescent="0.2">
      <c r="B1417" s="32"/>
      <c r="C1417" s="212" t="s">
        <v>1</v>
      </c>
      <c r="D1417" s="212" t="s">
        <v>4718</v>
      </c>
      <c r="E1417" s="17" t="s">
        <v>1</v>
      </c>
      <c r="F1417" s="213">
        <v>7.14</v>
      </c>
      <c r="H1417" s="32"/>
    </row>
    <row r="1418" spans="2:8" s="1" customFormat="1" ht="16.899999999999999" customHeight="1" x14ac:dyDescent="0.2">
      <c r="B1418" s="32"/>
      <c r="C1418" s="212" t="s">
        <v>1</v>
      </c>
      <c r="D1418" s="212" t="s">
        <v>4719</v>
      </c>
      <c r="E1418" s="17" t="s">
        <v>1</v>
      </c>
      <c r="F1418" s="213">
        <v>44.646999999999998</v>
      </c>
      <c r="H1418" s="32"/>
    </row>
    <row r="1419" spans="2:8" s="1" customFormat="1" ht="16.899999999999999" customHeight="1" x14ac:dyDescent="0.2">
      <c r="B1419" s="32"/>
      <c r="C1419" s="212" t="s">
        <v>1</v>
      </c>
      <c r="D1419" s="212" t="s">
        <v>4720</v>
      </c>
      <c r="E1419" s="17" t="s">
        <v>1</v>
      </c>
      <c r="F1419" s="213">
        <v>18.396999999999998</v>
      </c>
      <c r="H1419" s="32"/>
    </row>
    <row r="1420" spans="2:8" s="1" customFormat="1" ht="16.899999999999999" customHeight="1" x14ac:dyDescent="0.2">
      <c r="B1420" s="32"/>
      <c r="C1420" s="212" t="s">
        <v>1</v>
      </c>
      <c r="D1420" s="212" t="s">
        <v>4721</v>
      </c>
      <c r="E1420" s="17" t="s">
        <v>1</v>
      </c>
      <c r="F1420" s="213">
        <v>33.759</v>
      </c>
      <c r="H1420" s="32"/>
    </row>
    <row r="1421" spans="2:8" s="1" customFormat="1" ht="16.899999999999999" customHeight="1" x14ac:dyDescent="0.2">
      <c r="B1421" s="32"/>
      <c r="C1421" s="212" t="s">
        <v>1</v>
      </c>
      <c r="D1421" s="212" t="s">
        <v>4722</v>
      </c>
      <c r="E1421" s="17" t="s">
        <v>1</v>
      </c>
      <c r="F1421" s="213">
        <v>41.006999999999998</v>
      </c>
      <c r="H1421" s="32"/>
    </row>
    <row r="1422" spans="2:8" s="1" customFormat="1" ht="16.899999999999999" customHeight="1" x14ac:dyDescent="0.2">
      <c r="B1422" s="32"/>
      <c r="C1422" s="212" t="s">
        <v>1</v>
      </c>
      <c r="D1422" s="212" t="s">
        <v>4723</v>
      </c>
      <c r="E1422" s="17" t="s">
        <v>1</v>
      </c>
      <c r="F1422" s="213">
        <v>26.940999999999999</v>
      </c>
      <c r="H1422" s="32"/>
    </row>
    <row r="1423" spans="2:8" s="1" customFormat="1" ht="16.899999999999999" customHeight="1" x14ac:dyDescent="0.2">
      <c r="B1423" s="32"/>
      <c r="C1423" s="212" t="s">
        <v>1</v>
      </c>
      <c r="D1423" s="212" t="s">
        <v>4724</v>
      </c>
      <c r="E1423" s="17" t="s">
        <v>1</v>
      </c>
      <c r="F1423" s="213">
        <v>0</v>
      </c>
      <c r="H1423" s="32"/>
    </row>
    <row r="1424" spans="2:8" s="1" customFormat="1" ht="16.899999999999999" customHeight="1" x14ac:dyDescent="0.2">
      <c r="B1424" s="32"/>
      <c r="C1424" s="212" t="s">
        <v>1</v>
      </c>
      <c r="D1424" s="212" t="s">
        <v>4725</v>
      </c>
      <c r="E1424" s="17" t="s">
        <v>1</v>
      </c>
      <c r="F1424" s="213">
        <v>110.65300000000001</v>
      </c>
      <c r="H1424" s="32"/>
    </row>
    <row r="1425" spans="2:8" s="1" customFormat="1" ht="16.899999999999999" customHeight="1" x14ac:dyDescent="0.2">
      <c r="B1425" s="32"/>
      <c r="C1425" s="212" t="s">
        <v>1</v>
      </c>
      <c r="D1425" s="212" t="s">
        <v>4726</v>
      </c>
      <c r="E1425" s="17" t="s">
        <v>1</v>
      </c>
      <c r="F1425" s="213">
        <v>16.837</v>
      </c>
      <c r="H1425" s="32"/>
    </row>
    <row r="1426" spans="2:8" s="1" customFormat="1" ht="16.899999999999999" customHeight="1" x14ac:dyDescent="0.2">
      <c r="B1426" s="32"/>
      <c r="C1426" s="212" t="s">
        <v>1</v>
      </c>
      <c r="D1426" s="212" t="s">
        <v>4727</v>
      </c>
      <c r="E1426" s="17" t="s">
        <v>1</v>
      </c>
      <c r="F1426" s="213">
        <v>111.997</v>
      </c>
      <c r="H1426" s="32"/>
    </row>
    <row r="1427" spans="2:8" s="1" customFormat="1" ht="16.899999999999999" customHeight="1" x14ac:dyDescent="0.2">
      <c r="B1427" s="32"/>
      <c r="C1427" s="212" t="s">
        <v>217</v>
      </c>
      <c r="D1427" s="212" t="s">
        <v>387</v>
      </c>
      <c r="E1427" s="17" t="s">
        <v>1</v>
      </c>
      <c r="F1427" s="213">
        <v>733.58699999999999</v>
      </c>
      <c r="H1427" s="32"/>
    </row>
    <row r="1428" spans="2:8" s="1" customFormat="1" ht="16.899999999999999" customHeight="1" x14ac:dyDescent="0.2">
      <c r="B1428" s="32"/>
      <c r="C1428" s="214" t="s">
        <v>7082</v>
      </c>
      <c r="H1428" s="32"/>
    </row>
    <row r="1429" spans="2:8" s="1" customFormat="1" ht="22.5" x14ac:dyDescent="0.2">
      <c r="B1429" s="32"/>
      <c r="C1429" s="212" t="s">
        <v>926</v>
      </c>
      <c r="D1429" s="212" t="s">
        <v>4048</v>
      </c>
      <c r="E1429" s="17" t="s">
        <v>380</v>
      </c>
      <c r="F1429" s="213">
        <v>44.749000000000002</v>
      </c>
      <c r="H1429" s="32"/>
    </row>
    <row r="1430" spans="2:8" s="1" customFormat="1" ht="16.899999999999999" customHeight="1" x14ac:dyDescent="0.2">
      <c r="B1430" s="32"/>
      <c r="C1430" s="212" t="s">
        <v>993</v>
      </c>
      <c r="D1430" s="212" t="s">
        <v>994</v>
      </c>
      <c r="E1430" s="17" t="s">
        <v>380</v>
      </c>
      <c r="F1430" s="213">
        <v>45.319000000000003</v>
      </c>
      <c r="H1430" s="32"/>
    </row>
    <row r="1431" spans="2:8" s="1" customFormat="1" ht="16.899999999999999" customHeight="1" x14ac:dyDescent="0.2">
      <c r="B1431" s="32"/>
      <c r="C1431" s="208" t="s">
        <v>4374</v>
      </c>
      <c r="D1431" s="209" t="s">
        <v>4375</v>
      </c>
      <c r="E1431" s="210" t="s">
        <v>1</v>
      </c>
      <c r="F1431" s="211">
        <v>370.77499999999998</v>
      </c>
      <c r="H1431" s="32"/>
    </row>
    <row r="1432" spans="2:8" s="1" customFormat="1" ht="16.899999999999999" customHeight="1" x14ac:dyDescent="0.2">
      <c r="B1432" s="32"/>
      <c r="C1432" s="212" t="s">
        <v>1</v>
      </c>
      <c r="D1432" s="212" t="s">
        <v>4733</v>
      </c>
      <c r="E1432" s="17" t="s">
        <v>1</v>
      </c>
      <c r="F1432" s="213">
        <v>0</v>
      </c>
      <c r="H1432" s="32"/>
    </row>
    <row r="1433" spans="2:8" s="1" customFormat="1" ht="16.899999999999999" customHeight="1" x14ac:dyDescent="0.2">
      <c r="B1433" s="32"/>
      <c r="C1433" s="212" t="s">
        <v>1</v>
      </c>
      <c r="D1433" s="212" t="s">
        <v>866</v>
      </c>
      <c r="E1433" s="17" t="s">
        <v>1</v>
      </c>
      <c r="F1433" s="213">
        <v>0</v>
      </c>
      <c r="H1433" s="32"/>
    </row>
    <row r="1434" spans="2:8" s="1" customFormat="1" ht="16.899999999999999" customHeight="1" x14ac:dyDescent="0.2">
      <c r="B1434" s="32"/>
      <c r="C1434" s="212" t="s">
        <v>1</v>
      </c>
      <c r="D1434" s="212" t="s">
        <v>4734</v>
      </c>
      <c r="E1434" s="17" t="s">
        <v>1</v>
      </c>
      <c r="F1434" s="213">
        <v>110.56</v>
      </c>
      <c r="H1434" s="32"/>
    </row>
    <row r="1435" spans="2:8" s="1" customFormat="1" ht="16.899999999999999" customHeight="1" x14ac:dyDescent="0.2">
      <c r="B1435" s="32"/>
      <c r="C1435" s="212" t="s">
        <v>1</v>
      </c>
      <c r="D1435" s="212" t="s">
        <v>4735</v>
      </c>
      <c r="E1435" s="17" t="s">
        <v>1</v>
      </c>
      <c r="F1435" s="213">
        <v>21.015000000000001</v>
      </c>
      <c r="H1435" s="32"/>
    </row>
    <row r="1436" spans="2:8" s="1" customFormat="1" ht="16.899999999999999" customHeight="1" x14ac:dyDescent="0.2">
      <c r="B1436" s="32"/>
      <c r="C1436" s="212" t="s">
        <v>1</v>
      </c>
      <c r="D1436" s="212" t="s">
        <v>4736</v>
      </c>
      <c r="E1436" s="17" t="s">
        <v>1</v>
      </c>
      <c r="F1436" s="213">
        <v>8.24</v>
      </c>
      <c r="H1436" s="32"/>
    </row>
    <row r="1437" spans="2:8" s="1" customFormat="1" ht="16.899999999999999" customHeight="1" x14ac:dyDescent="0.2">
      <c r="B1437" s="32"/>
      <c r="C1437" s="212" t="s">
        <v>1</v>
      </c>
      <c r="D1437" s="212" t="s">
        <v>4737</v>
      </c>
      <c r="E1437" s="17" t="s">
        <v>1</v>
      </c>
      <c r="F1437" s="213">
        <v>12</v>
      </c>
      <c r="H1437" s="32"/>
    </row>
    <row r="1438" spans="2:8" s="1" customFormat="1" ht="16.899999999999999" customHeight="1" x14ac:dyDescent="0.2">
      <c r="B1438" s="32"/>
      <c r="C1438" s="212" t="s">
        <v>1</v>
      </c>
      <c r="D1438" s="212" t="s">
        <v>522</v>
      </c>
      <c r="E1438" s="17" t="s">
        <v>1</v>
      </c>
      <c r="F1438" s="213">
        <v>0</v>
      </c>
      <c r="H1438" s="32"/>
    </row>
    <row r="1439" spans="2:8" s="1" customFormat="1" ht="16.899999999999999" customHeight="1" x14ac:dyDescent="0.2">
      <c r="B1439" s="32"/>
      <c r="C1439" s="212" t="s">
        <v>1</v>
      </c>
      <c r="D1439" s="212" t="s">
        <v>4738</v>
      </c>
      <c r="E1439" s="17" t="s">
        <v>1</v>
      </c>
      <c r="F1439" s="213">
        <v>108</v>
      </c>
      <c r="H1439" s="32"/>
    </row>
    <row r="1440" spans="2:8" s="1" customFormat="1" ht="16.899999999999999" customHeight="1" x14ac:dyDescent="0.2">
      <c r="B1440" s="32"/>
      <c r="C1440" s="212" t="s">
        <v>1</v>
      </c>
      <c r="D1440" s="212" t="s">
        <v>4739</v>
      </c>
      <c r="E1440" s="17" t="s">
        <v>1</v>
      </c>
      <c r="F1440" s="213">
        <v>26.4</v>
      </c>
      <c r="H1440" s="32"/>
    </row>
    <row r="1441" spans="2:8" s="1" customFormat="1" ht="16.899999999999999" customHeight="1" x14ac:dyDescent="0.2">
      <c r="B1441" s="32"/>
      <c r="C1441" s="212" t="s">
        <v>1</v>
      </c>
      <c r="D1441" s="212" t="s">
        <v>4740</v>
      </c>
      <c r="E1441" s="17" t="s">
        <v>1</v>
      </c>
      <c r="F1441" s="213">
        <v>10.56</v>
      </c>
      <c r="H1441" s="32"/>
    </row>
    <row r="1442" spans="2:8" s="1" customFormat="1" ht="16.899999999999999" customHeight="1" x14ac:dyDescent="0.2">
      <c r="B1442" s="32"/>
      <c r="C1442" s="212" t="s">
        <v>1</v>
      </c>
      <c r="D1442" s="212" t="s">
        <v>4741</v>
      </c>
      <c r="E1442" s="17" t="s">
        <v>1</v>
      </c>
      <c r="F1442" s="213">
        <v>0</v>
      </c>
      <c r="H1442" s="32"/>
    </row>
    <row r="1443" spans="2:8" s="1" customFormat="1" ht="16.899999999999999" customHeight="1" x14ac:dyDescent="0.2">
      <c r="B1443" s="32"/>
      <c r="C1443" s="212" t="s">
        <v>1</v>
      </c>
      <c r="D1443" s="212" t="s">
        <v>4742</v>
      </c>
      <c r="E1443" s="17" t="s">
        <v>1</v>
      </c>
      <c r="F1443" s="213">
        <v>74</v>
      </c>
      <c r="H1443" s="32"/>
    </row>
    <row r="1444" spans="2:8" s="1" customFormat="1" ht="16.899999999999999" customHeight="1" x14ac:dyDescent="0.2">
      <c r="B1444" s="32"/>
      <c r="C1444" s="212" t="s">
        <v>4374</v>
      </c>
      <c r="D1444" s="212" t="s">
        <v>387</v>
      </c>
      <c r="E1444" s="17" t="s">
        <v>1</v>
      </c>
      <c r="F1444" s="213">
        <v>370.77499999999998</v>
      </c>
      <c r="H1444" s="32"/>
    </row>
    <row r="1445" spans="2:8" s="1" customFormat="1" ht="16.899999999999999" customHeight="1" x14ac:dyDescent="0.2">
      <c r="B1445" s="32"/>
      <c r="C1445" s="208" t="s">
        <v>4376</v>
      </c>
      <c r="D1445" s="209" t="s">
        <v>4377</v>
      </c>
      <c r="E1445" s="210" t="s">
        <v>1</v>
      </c>
      <c r="F1445" s="211">
        <v>8.2170000000000005</v>
      </c>
      <c r="H1445" s="32"/>
    </row>
    <row r="1446" spans="2:8" s="1" customFormat="1" ht="16.899999999999999" customHeight="1" x14ac:dyDescent="0.2">
      <c r="B1446" s="32"/>
      <c r="C1446" s="214" t="s">
        <v>7082</v>
      </c>
      <c r="H1446" s="32"/>
    </row>
    <row r="1447" spans="2:8" s="1" customFormat="1" ht="16.899999999999999" customHeight="1" x14ac:dyDescent="0.2">
      <c r="B1447" s="32"/>
      <c r="C1447" s="212" t="s">
        <v>993</v>
      </c>
      <c r="D1447" s="212" t="s">
        <v>994</v>
      </c>
      <c r="E1447" s="17" t="s">
        <v>380</v>
      </c>
      <c r="F1447" s="213">
        <v>45.319000000000003</v>
      </c>
      <c r="H1447" s="32"/>
    </row>
    <row r="1448" spans="2:8" s="1" customFormat="1" ht="16.899999999999999" customHeight="1" x14ac:dyDescent="0.2">
      <c r="B1448" s="32"/>
      <c r="C1448" s="208" t="s">
        <v>221</v>
      </c>
      <c r="D1448" s="209" t="s">
        <v>222</v>
      </c>
      <c r="E1448" s="210" t="s">
        <v>1</v>
      </c>
      <c r="F1448" s="211">
        <v>5.66</v>
      </c>
      <c r="H1448" s="32"/>
    </row>
    <row r="1449" spans="2:8" s="1" customFormat="1" ht="16.899999999999999" customHeight="1" x14ac:dyDescent="0.2">
      <c r="B1449" s="32"/>
      <c r="C1449" s="208" t="s">
        <v>225</v>
      </c>
      <c r="D1449" s="209" t="s">
        <v>226</v>
      </c>
      <c r="E1449" s="210" t="s">
        <v>1</v>
      </c>
      <c r="F1449" s="211">
        <v>11.938000000000001</v>
      </c>
      <c r="H1449" s="32"/>
    </row>
    <row r="1450" spans="2:8" s="1" customFormat="1" ht="16.899999999999999" customHeight="1" x14ac:dyDescent="0.2">
      <c r="B1450" s="32"/>
      <c r="C1450" s="208" t="s">
        <v>228</v>
      </c>
      <c r="D1450" s="209" t="s">
        <v>229</v>
      </c>
      <c r="E1450" s="210" t="s">
        <v>1</v>
      </c>
      <c r="F1450" s="211">
        <v>254.88200000000001</v>
      </c>
      <c r="H1450" s="32"/>
    </row>
    <row r="1451" spans="2:8" s="1" customFormat="1" ht="16.899999999999999" customHeight="1" x14ac:dyDescent="0.2">
      <c r="B1451" s="32"/>
      <c r="C1451" s="212" t="s">
        <v>1</v>
      </c>
      <c r="D1451" s="212" t="s">
        <v>4614</v>
      </c>
      <c r="E1451" s="17" t="s">
        <v>1</v>
      </c>
      <c r="F1451" s="213">
        <v>0</v>
      </c>
      <c r="H1451" s="32"/>
    </row>
    <row r="1452" spans="2:8" s="1" customFormat="1" ht="16.899999999999999" customHeight="1" x14ac:dyDescent="0.2">
      <c r="B1452" s="32"/>
      <c r="C1452" s="212" t="s">
        <v>1</v>
      </c>
      <c r="D1452" s="212" t="s">
        <v>4741</v>
      </c>
      <c r="E1452" s="17" t="s">
        <v>1</v>
      </c>
      <c r="F1452" s="213">
        <v>0</v>
      </c>
      <c r="H1452" s="32"/>
    </row>
    <row r="1453" spans="2:8" s="1" customFormat="1" ht="16.899999999999999" customHeight="1" x14ac:dyDescent="0.2">
      <c r="B1453" s="32"/>
      <c r="C1453" s="212" t="s">
        <v>1</v>
      </c>
      <c r="D1453" s="212" t="s">
        <v>7060</v>
      </c>
      <c r="E1453" s="17" t="s">
        <v>1</v>
      </c>
      <c r="F1453" s="213">
        <v>193.202</v>
      </c>
      <c r="H1453" s="32"/>
    </row>
    <row r="1454" spans="2:8" s="1" customFormat="1" ht="16.899999999999999" customHeight="1" x14ac:dyDescent="0.2">
      <c r="B1454" s="32"/>
      <c r="C1454" s="212" t="s">
        <v>1</v>
      </c>
      <c r="D1454" s="212" t="s">
        <v>2069</v>
      </c>
      <c r="E1454" s="17" t="s">
        <v>1</v>
      </c>
      <c r="F1454" s="213">
        <v>0</v>
      </c>
      <c r="H1454" s="32"/>
    </row>
    <row r="1455" spans="2:8" s="1" customFormat="1" ht="16.899999999999999" customHeight="1" x14ac:dyDescent="0.2">
      <c r="B1455" s="32"/>
      <c r="C1455" s="212" t="s">
        <v>1</v>
      </c>
      <c r="D1455" s="212" t="s">
        <v>7061</v>
      </c>
      <c r="E1455" s="17" t="s">
        <v>1</v>
      </c>
      <c r="F1455" s="213">
        <v>61.68</v>
      </c>
      <c r="H1455" s="32"/>
    </row>
    <row r="1456" spans="2:8" s="1" customFormat="1" ht="16.899999999999999" customHeight="1" x14ac:dyDescent="0.2">
      <c r="B1456" s="32"/>
      <c r="C1456" s="212" t="s">
        <v>228</v>
      </c>
      <c r="D1456" s="212" t="s">
        <v>387</v>
      </c>
      <c r="E1456" s="17" t="s">
        <v>1</v>
      </c>
      <c r="F1456" s="213">
        <v>254.88200000000001</v>
      </c>
      <c r="H1456" s="32"/>
    </row>
    <row r="1457" spans="2:8" s="1" customFormat="1" ht="16.899999999999999" customHeight="1" x14ac:dyDescent="0.2">
      <c r="B1457" s="32"/>
      <c r="C1457" s="214" t="s">
        <v>7082</v>
      </c>
      <c r="H1457" s="32"/>
    </row>
    <row r="1458" spans="2:8" s="1" customFormat="1" ht="22.5" x14ac:dyDescent="0.2">
      <c r="B1458" s="32"/>
      <c r="C1458" s="212" t="s">
        <v>2066</v>
      </c>
      <c r="D1458" s="212" t="s">
        <v>4113</v>
      </c>
      <c r="E1458" s="17" t="s">
        <v>380</v>
      </c>
      <c r="F1458" s="213">
        <v>254.88200000000001</v>
      </c>
      <c r="H1458" s="32"/>
    </row>
    <row r="1459" spans="2:8" s="1" customFormat="1" ht="16.899999999999999" customHeight="1" x14ac:dyDescent="0.2">
      <c r="B1459" s="32"/>
      <c r="C1459" s="212" t="s">
        <v>2084</v>
      </c>
      <c r="D1459" s="212" t="s">
        <v>2085</v>
      </c>
      <c r="E1459" s="17" t="s">
        <v>380</v>
      </c>
      <c r="F1459" s="213">
        <v>254.88200000000001</v>
      </c>
      <c r="H1459" s="32"/>
    </row>
    <row r="1460" spans="2:8" s="1" customFormat="1" ht="16.899999999999999" customHeight="1" x14ac:dyDescent="0.2">
      <c r="B1460" s="32"/>
      <c r="C1460" s="208" t="s">
        <v>232</v>
      </c>
      <c r="D1460" s="209" t="s">
        <v>233</v>
      </c>
      <c r="E1460" s="210" t="s">
        <v>1</v>
      </c>
      <c r="F1460" s="211">
        <v>0</v>
      </c>
      <c r="H1460" s="32"/>
    </row>
    <row r="1461" spans="2:8" s="1" customFormat="1" ht="16.899999999999999" customHeight="1" x14ac:dyDescent="0.2">
      <c r="B1461" s="32"/>
      <c r="C1461" s="208" t="s">
        <v>236</v>
      </c>
      <c r="D1461" s="209" t="s">
        <v>237</v>
      </c>
      <c r="E1461" s="210" t="s">
        <v>1</v>
      </c>
      <c r="F1461" s="211">
        <v>0</v>
      </c>
      <c r="H1461" s="32"/>
    </row>
    <row r="1462" spans="2:8" s="1" customFormat="1" ht="16.899999999999999" customHeight="1" x14ac:dyDescent="0.2">
      <c r="B1462" s="32"/>
      <c r="C1462" s="208" t="s">
        <v>239</v>
      </c>
      <c r="D1462" s="209" t="s">
        <v>240</v>
      </c>
      <c r="E1462" s="210" t="s">
        <v>1</v>
      </c>
      <c r="F1462" s="211">
        <v>21.79</v>
      </c>
      <c r="H1462" s="32"/>
    </row>
    <row r="1463" spans="2:8" s="1" customFormat="1" ht="16.899999999999999" customHeight="1" x14ac:dyDescent="0.2">
      <c r="B1463" s="32"/>
      <c r="C1463" s="212" t="s">
        <v>1</v>
      </c>
      <c r="D1463" s="212" t="s">
        <v>1971</v>
      </c>
      <c r="E1463" s="17" t="s">
        <v>1</v>
      </c>
      <c r="F1463" s="213">
        <v>0</v>
      </c>
      <c r="H1463" s="32"/>
    </row>
    <row r="1464" spans="2:8" s="1" customFormat="1" ht="16.899999999999999" customHeight="1" x14ac:dyDescent="0.2">
      <c r="B1464" s="32"/>
      <c r="C1464" s="212" t="s">
        <v>1</v>
      </c>
      <c r="D1464" s="212" t="s">
        <v>4614</v>
      </c>
      <c r="E1464" s="17" t="s">
        <v>1</v>
      </c>
      <c r="F1464" s="213">
        <v>0</v>
      </c>
      <c r="H1464" s="32"/>
    </row>
    <row r="1465" spans="2:8" s="1" customFormat="1" ht="16.899999999999999" customHeight="1" x14ac:dyDescent="0.2">
      <c r="B1465" s="32"/>
      <c r="C1465" s="212" t="s">
        <v>1</v>
      </c>
      <c r="D1465" s="212" t="s">
        <v>7039</v>
      </c>
      <c r="E1465" s="17" t="s">
        <v>1</v>
      </c>
      <c r="F1465" s="213">
        <v>11.75</v>
      </c>
      <c r="H1465" s="32"/>
    </row>
    <row r="1466" spans="2:8" s="1" customFormat="1" ht="16.899999999999999" customHeight="1" x14ac:dyDescent="0.2">
      <c r="B1466" s="32"/>
      <c r="C1466" s="212" t="s">
        <v>1</v>
      </c>
      <c r="D1466" s="212" t="s">
        <v>7040</v>
      </c>
      <c r="E1466" s="17" t="s">
        <v>1</v>
      </c>
      <c r="F1466" s="213">
        <v>0</v>
      </c>
      <c r="H1466" s="32"/>
    </row>
    <row r="1467" spans="2:8" s="1" customFormat="1" ht="16.899999999999999" customHeight="1" x14ac:dyDescent="0.2">
      <c r="B1467" s="32"/>
      <c r="C1467" s="212" t="s">
        <v>1</v>
      </c>
      <c r="D1467" s="212" t="s">
        <v>7041</v>
      </c>
      <c r="E1467" s="17" t="s">
        <v>1</v>
      </c>
      <c r="F1467" s="213">
        <v>1.56</v>
      </c>
      <c r="H1467" s="32"/>
    </row>
    <row r="1468" spans="2:8" s="1" customFormat="1" ht="16.899999999999999" customHeight="1" x14ac:dyDescent="0.2">
      <c r="B1468" s="32"/>
      <c r="C1468" s="212" t="s">
        <v>1</v>
      </c>
      <c r="D1468" s="212" t="s">
        <v>7042</v>
      </c>
      <c r="E1468" s="17" t="s">
        <v>1</v>
      </c>
      <c r="F1468" s="213">
        <v>8.48</v>
      </c>
      <c r="H1468" s="32"/>
    </row>
    <row r="1469" spans="2:8" s="1" customFormat="1" ht="16.899999999999999" customHeight="1" x14ac:dyDescent="0.2">
      <c r="B1469" s="32"/>
      <c r="C1469" s="212" t="s">
        <v>239</v>
      </c>
      <c r="D1469" s="212" t="s">
        <v>387</v>
      </c>
      <c r="E1469" s="17" t="s">
        <v>1</v>
      </c>
      <c r="F1469" s="213">
        <v>21.79</v>
      </c>
      <c r="H1469" s="32"/>
    </row>
    <row r="1470" spans="2:8" s="1" customFormat="1" ht="16.899999999999999" customHeight="1" x14ac:dyDescent="0.2">
      <c r="B1470" s="32"/>
      <c r="C1470" s="214" t="s">
        <v>7082</v>
      </c>
      <c r="H1470" s="32"/>
    </row>
    <row r="1471" spans="2:8" s="1" customFormat="1" ht="16.899999999999999" customHeight="1" x14ac:dyDescent="0.2">
      <c r="B1471" s="32"/>
      <c r="C1471" s="212" t="s">
        <v>1968</v>
      </c>
      <c r="D1471" s="212" t="s">
        <v>1969</v>
      </c>
      <c r="E1471" s="17" t="s">
        <v>380</v>
      </c>
      <c r="F1471" s="213">
        <v>21.79</v>
      </c>
      <c r="H1471" s="32"/>
    </row>
    <row r="1472" spans="2:8" s="1" customFormat="1" ht="16.899999999999999" customHeight="1" x14ac:dyDescent="0.2">
      <c r="B1472" s="32"/>
      <c r="C1472" s="212" t="s">
        <v>1999</v>
      </c>
      <c r="D1472" s="212" t="s">
        <v>2000</v>
      </c>
      <c r="E1472" s="17" t="s">
        <v>380</v>
      </c>
      <c r="F1472" s="213">
        <v>21.79</v>
      </c>
      <c r="H1472" s="32"/>
    </row>
    <row r="1473" spans="2:8" s="1" customFormat="1" ht="16.899999999999999" customHeight="1" x14ac:dyDescent="0.2">
      <c r="B1473" s="32"/>
      <c r="C1473" s="212" t="s">
        <v>2003</v>
      </c>
      <c r="D1473" s="212" t="s">
        <v>5764</v>
      </c>
      <c r="E1473" s="17" t="s">
        <v>380</v>
      </c>
      <c r="F1473" s="213">
        <v>21.79</v>
      </c>
      <c r="H1473" s="32"/>
    </row>
    <row r="1474" spans="2:8" s="1" customFormat="1" ht="16.899999999999999" customHeight="1" x14ac:dyDescent="0.2">
      <c r="B1474" s="32"/>
      <c r="C1474" s="208" t="s">
        <v>242</v>
      </c>
      <c r="D1474" s="209" t="s">
        <v>243</v>
      </c>
      <c r="E1474" s="210" t="s">
        <v>1</v>
      </c>
      <c r="F1474" s="211">
        <v>11.75</v>
      </c>
      <c r="H1474" s="32"/>
    </row>
    <row r="1475" spans="2:8" s="1" customFormat="1" ht="16.899999999999999" customHeight="1" x14ac:dyDescent="0.2">
      <c r="B1475" s="32"/>
      <c r="C1475" s="212" t="s">
        <v>1</v>
      </c>
      <c r="D1475" s="212" t="s">
        <v>1971</v>
      </c>
      <c r="E1475" s="17" t="s">
        <v>1</v>
      </c>
      <c r="F1475" s="213">
        <v>0</v>
      </c>
      <c r="H1475" s="32"/>
    </row>
    <row r="1476" spans="2:8" s="1" customFormat="1" ht="16.899999999999999" customHeight="1" x14ac:dyDescent="0.2">
      <c r="B1476" s="32"/>
      <c r="C1476" s="212" t="s">
        <v>1</v>
      </c>
      <c r="D1476" s="212" t="s">
        <v>4614</v>
      </c>
      <c r="E1476" s="17" t="s">
        <v>1</v>
      </c>
      <c r="F1476" s="213">
        <v>0</v>
      </c>
      <c r="H1476" s="32"/>
    </row>
    <row r="1477" spans="2:8" s="1" customFormat="1" ht="16.899999999999999" customHeight="1" x14ac:dyDescent="0.2">
      <c r="B1477" s="32"/>
      <c r="C1477" s="212" t="s">
        <v>1</v>
      </c>
      <c r="D1477" s="212" t="s">
        <v>7039</v>
      </c>
      <c r="E1477" s="17" t="s">
        <v>1</v>
      </c>
      <c r="F1477" s="213">
        <v>11.75</v>
      </c>
      <c r="H1477" s="32"/>
    </row>
    <row r="1478" spans="2:8" s="1" customFormat="1" ht="16.899999999999999" customHeight="1" x14ac:dyDescent="0.2">
      <c r="B1478" s="32"/>
      <c r="C1478" s="212" t="s">
        <v>242</v>
      </c>
      <c r="D1478" s="212" t="s">
        <v>526</v>
      </c>
      <c r="E1478" s="17" t="s">
        <v>1</v>
      </c>
      <c r="F1478" s="213">
        <v>11.75</v>
      </c>
      <c r="H1478" s="32"/>
    </row>
    <row r="1479" spans="2:8" s="1" customFormat="1" ht="16.899999999999999" customHeight="1" x14ac:dyDescent="0.2">
      <c r="B1479" s="32"/>
      <c r="C1479" s="208" t="s">
        <v>245</v>
      </c>
      <c r="D1479" s="209" t="s">
        <v>246</v>
      </c>
      <c r="E1479" s="210" t="s">
        <v>1</v>
      </c>
      <c r="F1479" s="211">
        <v>0</v>
      </c>
      <c r="H1479" s="32"/>
    </row>
    <row r="1480" spans="2:8" s="1" customFormat="1" ht="16.899999999999999" customHeight="1" x14ac:dyDescent="0.2">
      <c r="B1480" s="32"/>
      <c r="C1480" s="208" t="s">
        <v>4256</v>
      </c>
      <c r="D1480" s="209" t="s">
        <v>7089</v>
      </c>
      <c r="E1480" s="210" t="s">
        <v>1</v>
      </c>
      <c r="F1480" s="211">
        <v>258.61799999999999</v>
      </c>
      <c r="H1480" s="32"/>
    </row>
    <row r="1481" spans="2:8" s="1" customFormat="1" ht="16.899999999999999" customHeight="1" x14ac:dyDescent="0.2">
      <c r="B1481" s="32"/>
      <c r="C1481" s="208" t="s">
        <v>248</v>
      </c>
      <c r="D1481" s="209" t="s">
        <v>249</v>
      </c>
      <c r="E1481" s="210" t="s">
        <v>1</v>
      </c>
      <c r="F1481" s="211">
        <v>0</v>
      </c>
      <c r="H1481" s="32"/>
    </row>
    <row r="1482" spans="2:8" s="1" customFormat="1" ht="16.899999999999999" customHeight="1" x14ac:dyDescent="0.2">
      <c r="B1482" s="32"/>
      <c r="C1482" s="208" t="s">
        <v>251</v>
      </c>
      <c r="D1482" s="209" t="s">
        <v>252</v>
      </c>
      <c r="E1482" s="210" t="s">
        <v>1</v>
      </c>
      <c r="F1482" s="211">
        <v>5.4779999999999998</v>
      </c>
      <c r="H1482" s="32"/>
    </row>
    <row r="1483" spans="2:8" s="1" customFormat="1" ht="16.899999999999999" customHeight="1" x14ac:dyDescent="0.2">
      <c r="B1483" s="32"/>
      <c r="C1483" s="208" t="s">
        <v>253</v>
      </c>
      <c r="D1483" s="209" t="s">
        <v>254</v>
      </c>
      <c r="E1483" s="210" t="s">
        <v>1</v>
      </c>
      <c r="F1483" s="211">
        <v>17.53</v>
      </c>
      <c r="H1483" s="32"/>
    </row>
    <row r="1484" spans="2:8" s="1" customFormat="1" ht="16.899999999999999" customHeight="1" x14ac:dyDescent="0.2">
      <c r="B1484" s="32"/>
      <c r="C1484" s="208" t="s">
        <v>256</v>
      </c>
      <c r="D1484" s="209" t="s">
        <v>257</v>
      </c>
      <c r="E1484" s="210" t="s">
        <v>1</v>
      </c>
      <c r="F1484" s="211">
        <v>0</v>
      </c>
      <c r="H1484" s="32"/>
    </row>
    <row r="1485" spans="2:8" s="1" customFormat="1" ht="16.899999999999999" customHeight="1" x14ac:dyDescent="0.2">
      <c r="B1485" s="32"/>
      <c r="C1485" s="208" t="s">
        <v>259</v>
      </c>
      <c r="D1485" s="209" t="s">
        <v>260</v>
      </c>
      <c r="E1485" s="210" t="s">
        <v>1</v>
      </c>
      <c r="F1485" s="211">
        <v>0</v>
      </c>
      <c r="H1485" s="32"/>
    </row>
    <row r="1486" spans="2:8" s="1" customFormat="1" ht="16.899999999999999" customHeight="1" x14ac:dyDescent="0.2">
      <c r="B1486" s="32"/>
      <c r="C1486" s="208" t="s">
        <v>262</v>
      </c>
      <c r="D1486" s="209" t="s">
        <v>263</v>
      </c>
      <c r="E1486" s="210" t="s">
        <v>1</v>
      </c>
      <c r="F1486" s="211">
        <v>226.02199999999999</v>
      </c>
      <c r="H1486" s="32"/>
    </row>
    <row r="1487" spans="2:8" s="1" customFormat="1" ht="16.899999999999999" customHeight="1" x14ac:dyDescent="0.2">
      <c r="B1487" s="32"/>
      <c r="C1487" s="208" t="s">
        <v>265</v>
      </c>
      <c r="D1487" s="209" t="s">
        <v>266</v>
      </c>
      <c r="E1487" s="210" t="s">
        <v>1</v>
      </c>
      <c r="F1487" s="211">
        <v>0</v>
      </c>
      <c r="H1487" s="32"/>
    </row>
    <row r="1488" spans="2:8" s="1" customFormat="1" ht="16.899999999999999" customHeight="1" x14ac:dyDescent="0.2">
      <c r="B1488" s="32"/>
      <c r="C1488" s="208" t="s">
        <v>269</v>
      </c>
      <c r="D1488" s="209" t="s">
        <v>270</v>
      </c>
      <c r="E1488" s="210" t="s">
        <v>1</v>
      </c>
      <c r="F1488" s="211">
        <v>0</v>
      </c>
      <c r="H1488" s="32"/>
    </row>
    <row r="1489" spans="2:8" s="1" customFormat="1" ht="16.899999999999999" customHeight="1" x14ac:dyDescent="0.2">
      <c r="B1489" s="32"/>
      <c r="C1489" s="208" t="s">
        <v>272</v>
      </c>
      <c r="D1489" s="209" t="s">
        <v>273</v>
      </c>
      <c r="E1489" s="210" t="s">
        <v>1</v>
      </c>
      <c r="F1489" s="211">
        <v>137.1</v>
      </c>
      <c r="H1489" s="32"/>
    </row>
    <row r="1490" spans="2:8" s="1" customFormat="1" ht="16.899999999999999" customHeight="1" x14ac:dyDescent="0.2">
      <c r="B1490" s="32"/>
      <c r="C1490" s="212" t="s">
        <v>1</v>
      </c>
      <c r="D1490" s="212" t="s">
        <v>274</v>
      </c>
      <c r="E1490" s="17" t="s">
        <v>1</v>
      </c>
      <c r="F1490" s="213">
        <v>137.1</v>
      </c>
      <c r="H1490" s="32"/>
    </row>
    <row r="1491" spans="2:8" s="1" customFormat="1" ht="16.899999999999999" customHeight="1" x14ac:dyDescent="0.2">
      <c r="B1491" s="32"/>
      <c r="C1491" s="208" t="s">
        <v>4390</v>
      </c>
      <c r="D1491" s="209" t="s">
        <v>4391</v>
      </c>
      <c r="E1491" s="210" t="s">
        <v>1</v>
      </c>
      <c r="F1491" s="211">
        <v>67.91</v>
      </c>
      <c r="H1491" s="32"/>
    </row>
    <row r="1492" spans="2:8" s="1" customFormat="1" ht="16.899999999999999" customHeight="1" x14ac:dyDescent="0.2">
      <c r="B1492" s="32"/>
      <c r="C1492" s="212" t="s">
        <v>1</v>
      </c>
      <c r="D1492" s="212" t="s">
        <v>4392</v>
      </c>
      <c r="E1492" s="17" t="s">
        <v>1</v>
      </c>
      <c r="F1492" s="213">
        <v>67.91</v>
      </c>
      <c r="H1492" s="32"/>
    </row>
    <row r="1493" spans="2:8" s="1" customFormat="1" ht="16.899999999999999" customHeight="1" x14ac:dyDescent="0.2">
      <c r="B1493" s="32"/>
      <c r="C1493" s="208" t="s">
        <v>4393</v>
      </c>
      <c r="D1493" s="209" t="s">
        <v>4394</v>
      </c>
      <c r="E1493" s="210" t="s">
        <v>1</v>
      </c>
      <c r="F1493" s="211">
        <v>5.23</v>
      </c>
      <c r="H1493" s="32"/>
    </row>
    <row r="1494" spans="2:8" s="1" customFormat="1" ht="16.899999999999999" customHeight="1" x14ac:dyDescent="0.2">
      <c r="B1494" s="32"/>
      <c r="C1494" s="212" t="s">
        <v>1</v>
      </c>
      <c r="D1494" s="212" t="s">
        <v>4395</v>
      </c>
      <c r="E1494" s="17" t="s">
        <v>1</v>
      </c>
      <c r="F1494" s="213">
        <v>5.23</v>
      </c>
      <c r="H1494" s="32"/>
    </row>
    <row r="1495" spans="2:8" s="1" customFormat="1" ht="16.899999999999999" customHeight="1" x14ac:dyDescent="0.2">
      <c r="B1495" s="32"/>
      <c r="C1495" s="208" t="s">
        <v>4396</v>
      </c>
      <c r="D1495" s="209" t="s">
        <v>4397</v>
      </c>
      <c r="E1495" s="210" t="s">
        <v>1</v>
      </c>
      <c r="F1495" s="211">
        <v>4.53</v>
      </c>
      <c r="H1495" s="32"/>
    </row>
    <row r="1496" spans="2:8" s="1" customFormat="1" ht="16.899999999999999" customHeight="1" x14ac:dyDescent="0.2">
      <c r="B1496" s="32"/>
      <c r="C1496" s="212" t="s">
        <v>1</v>
      </c>
      <c r="D1496" s="212" t="s">
        <v>4398</v>
      </c>
      <c r="E1496" s="17" t="s">
        <v>1</v>
      </c>
      <c r="F1496" s="213">
        <v>4.53</v>
      </c>
      <c r="H1496" s="32"/>
    </row>
    <row r="1497" spans="2:8" s="1" customFormat="1" ht="16.899999999999999" customHeight="1" x14ac:dyDescent="0.2">
      <c r="B1497" s="32"/>
      <c r="C1497" s="208" t="s">
        <v>4399</v>
      </c>
      <c r="D1497" s="209" t="s">
        <v>4400</v>
      </c>
      <c r="E1497" s="210" t="s">
        <v>1</v>
      </c>
      <c r="F1497" s="211">
        <v>28.64</v>
      </c>
      <c r="H1497" s="32"/>
    </row>
    <row r="1498" spans="2:8" s="1" customFormat="1" ht="16.899999999999999" customHeight="1" x14ac:dyDescent="0.2">
      <c r="B1498" s="32"/>
      <c r="C1498" s="212" t="s">
        <v>1</v>
      </c>
      <c r="D1498" s="212" t="s">
        <v>4401</v>
      </c>
      <c r="E1498" s="17" t="s">
        <v>1</v>
      </c>
      <c r="F1498" s="213">
        <v>28.64</v>
      </c>
      <c r="H1498" s="32"/>
    </row>
    <row r="1499" spans="2:8" s="1" customFormat="1" ht="16.899999999999999" customHeight="1" x14ac:dyDescent="0.2">
      <c r="B1499" s="32"/>
      <c r="C1499" s="208" t="s">
        <v>4402</v>
      </c>
      <c r="D1499" s="209" t="s">
        <v>4403</v>
      </c>
      <c r="E1499" s="210" t="s">
        <v>1</v>
      </c>
      <c r="F1499" s="211">
        <v>155.22</v>
      </c>
      <c r="H1499" s="32"/>
    </row>
    <row r="1500" spans="2:8" s="1" customFormat="1" ht="16.899999999999999" customHeight="1" x14ac:dyDescent="0.2">
      <c r="B1500" s="32"/>
      <c r="C1500" s="212" t="s">
        <v>1</v>
      </c>
      <c r="D1500" s="212" t="s">
        <v>4404</v>
      </c>
      <c r="E1500" s="17" t="s">
        <v>1</v>
      </c>
      <c r="F1500" s="213">
        <v>155.22</v>
      </c>
      <c r="H1500" s="32"/>
    </row>
    <row r="1501" spans="2:8" s="1" customFormat="1" ht="16.899999999999999" customHeight="1" x14ac:dyDescent="0.2">
      <c r="B1501" s="32"/>
      <c r="C1501" s="208" t="s">
        <v>4405</v>
      </c>
      <c r="D1501" s="209" t="s">
        <v>4406</v>
      </c>
      <c r="E1501" s="210" t="s">
        <v>1</v>
      </c>
      <c r="F1501" s="211">
        <v>7.66</v>
      </c>
      <c r="H1501" s="32"/>
    </row>
    <row r="1502" spans="2:8" s="1" customFormat="1" ht="16.899999999999999" customHeight="1" x14ac:dyDescent="0.2">
      <c r="B1502" s="32"/>
      <c r="C1502" s="212" t="s">
        <v>1</v>
      </c>
      <c r="D1502" s="212" t="s">
        <v>4407</v>
      </c>
      <c r="E1502" s="17" t="s">
        <v>1</v>
      </c>
      <c r="F1502" s="213">
        <v>7.66</v>
      </c>
      <c r="H1502" s="32"/>
    </row>
    <row r="1503" spans="2:8" s="1" customFormat="1" ht="16.899999999999999" customHeight="1" x14ac:dyDescent="0.2">
      <c r="B1503" s="32"/>
      <c r="C1503" s="208" t="s">
        <v>4408</v>
      </c>
      <c r="D1503" s="209" t="s">
        <v>4409</v>
      </c>
      <c r="E1503" s="210" t="s">
        <v>1</v>
      </c>
      <c r="F1503" s="211">
        <v>5.83</v>
      </c>
      <c r="H1503" s="32"/>
    </row>
    <row r="1504" spans="2:8" s="1" customFormat="1" ht="16.899999999999999" customHeight="1" x14ac:dyDescent="0.2">
      <c r="B1504" s="32"/>
      <c r="C1504" s="212" t="s">
        <v>1</v>
      </c>
      <c r="D1504" s="212" t="s">
        <v>4410</v>
      </c>
      <c r="E1504" s="17" t="s">
        <v>1</v>
      </c>
      <c r="F1504" s="213">
        <v>5.83</v>
      </c>
      <c r="H1504" s="32"/>
    </row>
    <row r="1505" spans="2:8" s="1" customFormat="1" ht="16.899999999999999" customHeight="1" x14ac:dyDescent="0.2">
      <c r="B1505" s="32"/>
      <c r="C1505" s="214" t="s">
        <v>7082</v>
      </c>
      <c r="H1505" s="32"/>
    </row>
    <row r="1506" spans="2:8" s="1" customFormat="1" ht="16.899999999999999" customHeight="1" x14ac:dyDescent="0.2">
      <c r="B1506" s="32"/>
      <c r="C1506" s="212" t="s">
        <v>6992</v>
      </c>
      <c r="D1506" s="212" t="s">
        <v>6993</v>
      </c>
      <c r="E1506" s="17" t="s">
        <v>380</v>
      </c>
      <c r="F1506" s="213">
        <v>5.83</v>
      </c>
      <c r="H1506" s="32"/>
    </row>
    <row r="1507" spans="2:8" s="1" customFormat="1" ht="16.899999999999999" customHeight="1" x14ac:dyDescent="0.2">
      <c r="B1507" s="32"/>
      <c r="C1507" s="212" t="s">
        <v>1854</v>
      </c>
      <c r="D1507" s="212" t="s">
        <v>1855</v>
      </c>
      <c r="E1507" s="17" t="s">
        <v>380</v>
      </c>
      <c r="F1507" s="213">
        <v>5.83</v>
      </c>
      <c r="H1507" s="32"/>
    </row>
    <row r="1508" spans="2:8" s="1" customFormat="1" ht="16.899999999999999" customHeight="1" x14ac:dyDescent="0.2">
      <c r="B1508" s="32"/>
      <c r="C1508" s="208" t="s">
        <v>4411</v>
      </c>
      <c r="D1508" s="209" t="s">
        <v>4412</v>
      </c>
      <c r="E1508" s="210" t="s">
        <v>1</v>
      </c>
      <c r="F1508" s="211">
        <v>3.06</v>
      </c>
      <c r="H1508" s="32"/>
    </row>
    <row r="1509" spans="2:8" s="1" customFormat="1" ht="16.899999999999999" customHeight="1" x14ac:dyDescent="0.2">
      <c r="B1509" s="32"/>
      <c r="C1509" s="212" t="s">
        <v>1</v>
      </c>
      <c r="D1509" s="212" t="s">
        <v>4413</v>
      </c>
      <c r="E1509" s="17" t="s">
        <v>1</v>
      </c>
      <c r="F1509" s="213">
        <v>3.06</v>
      </c>
      <c r="H1509" s="32"/>
    </row>
    <row r="1510" spans="2:8" s="1" customFormat="1" ht="16.899999999999999" customHeight="1" x14ac:dyDescent="0.2">
      <c r="B1510" s="32"/>
      <c r="C1510" s="208" t="s">
        <v>4414</v>
      </c>
      <c r="D1510" s="209" t="s">
        <v>4415</v>
      </c>
      <c r="E1510" s="210" t="s">
        <v>1</v>
      </c>
      <c r="F1510" s="211">
        <v>1.77</v>
      </c>
      <c r="H1510" s="32"/>
    </row>
    <row r="1511" spans="2:8" s="1" customFormat="1" ht="16.899999999999999" customHeight="1" x14ac:dyDescent="0.2">
      <c r="B1511" s="32"/>
      <c r="C1511" s="212" t="s">
        <v>1</v>
      </c>
      <c r="D1511" s="212" t="s">
        <v>4416</v>
      </c>
      <c r="E1511" s="17" t="s">
        <v>1</v>
      </c>
      <c r="F1511" s="213">
        <v>1.77</v>
      </c>
      <c r="H1511" s="32"/>
    </row>
    <row r="1512" spans="2:8" s="1" customFormat="1" ht="16.899999999999999" customHeight="1" x14ac:dyDescent="0.2">
      <c r="B1512" s="32"/>
      <c r="C1512" s="208" t="s">
        <v>4417</v>
      </c>
      <c r="D1512" s="209" t="s">
        <v>4418</v>
      </c>
      <c r="E1512" s="210" t="s">
        <v>1</v>
      </c>
      <c r="F1512" s="211">
        <v>4.53</v>
      </c>
      <c r="H1512" s="32"/>
    </row>
    <row r="1513" spans="2:8" s="1" customFormat="1" ht="16.899999999999999" customHeight="1" x14ac:dyDescent="0.2">
      <c r="B1513" s="32"/>
      <c r="C1513" s="212" t="s">
        <v>1</v>
      </c>
      <c r="D1513" s="212" t="s">
        <v>4398</v>
      </c>
      <c r="E1513" s="17" t="s">
        <v>1</v>
      </c>
      <c r="F1513" s="213">
        <v>4.53</v>
      </c>
      <c r="H1513" s="32"/>
    </row>
    <row r="1514" spans="2:8" s="1" customFormat="1" ht="16.899999999999999" customHeight="1" x14ac:dyDescent="0.2">
      <c r="B1514" s="32"/>
      <c r="C1514" s="208" t="s">
        <v>275</v>
      </c>
      <c r="D1514" s="209" t="s">
        <v>276</v>
      </c>
      <c r="E1514" s="210" t="s">
        <v>1</v>
      </c>
      <c r="F1514" s="211">
        <v>13.23</v>
      </c>
      <c r="H1514" s="32"/>
    </row>
    <row r="1515" spans="2:8" s="1" customFormat="1" ht="16.899999999999999" customHeight="1" x14ac:dyDescent="0.2">
      <c r="B1515" s="32"/>
      <c r="C1515" s="212" t="s">
        <v>1</v>
      </c>
      <c r="D1515" s="212" t="s">
        <v>277</v>
      </c>
      <c r="E1515" s="17" t="s">
        <v>1</v>
      </c>
      <c r="F1515" s="213">
        <v>13.23</v>
      </c>
      <c r="H1515" s="32"/>
    </row>
    <row r="1516" spans="2:8" s="1" customFormat="1" ht="16.899999999999999" customHeight="1" x14ac:dyDescent="0.2">
      <c r="B1516" s="32"/>
      <c r="C1516" s="208" t="s">
        <v>278</v>
      </c>
      <c r="D1516" s="209" t="s">
        <v>279</v>
      </c>
      <c r="E1516" s="210" t="s">
        <v>1</v>
      </c>
      <c r="F1516" s="211">
        <v>118.2</v>
      </c>
      <c r="H1516" s="32"/>
    </row>
    <row r="1517" spans="2:8" s="1" customFormat="1" ht="16.899999999999999" customHeight="1" x14ac:dyDescent="0.2">
      <c r="B1517" s="32"/>
      <c r="C1517" s="212" t="s">
        <v>1</v>
      </c>
      <c r="D1517" s="212" t="s">
        <v>280</v>
      </c>
      <c r="E1517" s="17" t="s">
        <v>1</v>
      </c>
      <c r="F1517" s="213">
        <v>118.2</v>
      </c>
      <c r="H1517" s="32"/>
    </row>
    <row r="1518" spans="2:8" s="1" customFormat="1" ht="16.899999999999999" customHeight="1" x14ac:dyDescent="0.2">
      <c r="B1518" s="32"/>
      <c r="C1518" s="208" t="s">
        <v>4419</v>
      </c>
      <c r="D1518" s="209" t="s">
        <v>4420</v>
      </c>
      <c r="E1518" s="210" t="s">
        <v>1</v>
      </c>
      <c r="F1518" s="211">
        <v>38.94</v>
      </c>
      <c r="H1518" s="32"/>
    </row>
    <row r="1519" spans="2:8" s="1" customFormat="1" ht="16.899999999999999" customHeight="1" x14ac:dyDescent="0.2">
      <c r="B1519" s="32"/>
      <c r="C1519" s="212" t="s">
        <v>1</v>
      </c>
      <c r="D1519" s="212" t="s">
        <v>7090</v>
      </c>
      <c r="E1519" s="17" t="s">
        <v>1</v>
      </c>
      <c r="F1519" s="213">
        <v>38.94</v>
      </c>
      <c r="H1519" s="32"/>
    </row>
    <row r="1520" spans="2:8" s="1" customFormat="1" ht="16.899999999999999" customHeight="1" x14ac:dyDescent="0.2">
      <c r="B1520" s="32"/>
      <c r="C1520" s="208" t="s">
        <v>281</v>
      </c>
      <c r="D1520" s="209" t="s">
        <v>282</v>
      </c>
      <c r="E1520" s="210" t="s">
        <v>1</v>
      </c>
      <c r="F1520" s="211">
        <v>13.99</v>
      </c>
      <c r="H1520" s="32"/>
    </row>
    <row r="1521" spans="2:8" s="1" customFormat="1" ht="16.899999999999999" customHeight="1" x14ac:dyDescent="0.2">
      <c r="B1521" s="32"/>
      <c r="C1521" s="212" t="s">
        <v>1</v>
      </c>
      <c r="D1521" s="212" t="s">
        <v>283</v>
      </c>
      <c r="E1521" s="17" t="s">
        <v>1</v>
      </c>
      <c r="F1521" s="213">
        <v>13.99</v>
      </c>
      <c r="H1521" s="32"/>
    </row>
    <row r="1522" spans="2:8" s="1" customFormat="1" ht="16.899999999999999" customHeight="1" x14ac:dyDescent="0.2">
      <c r="B1522" s="32"/>
      <c r="C1522" s="208" t="s">
        <v>284</v>
      </c>
      <c r="D1522" s="209" t="s">
        <v>285</v>
      </c>
      <c r="E1522" s="210" t="s">
        <v>1</v>
      </c>
      <c r="F1522" s="211">
        <v>46.84</v>
      </c>
      <c r="H1522" s="32"/>
    </row>
    <row r="1523" spans="2:8" s="1" customFormat="1" ht="16.899999999999999" customHeight="1" x14ac:dyDescent="0.2">
      <c r="B1523" s="32"/>
      <c r="C1523" s="212" t="s">
        <v>1</v>
      </c>
      <c r="D1523" s="212" t="s">
        <v>286</v>
      </c>
      <c r="E1523" s="17" t="s">
        <v>1</v>
      </c>
      <c r="F1523" s="213">
        <v>46.84</v>
      </c>
      <c r="H1523" s="32"/>
    </row>
    <row r="1524" spans="2:8" s="1" customFormat="1" ht="16.899999999999999" customHeight="1" x14ac:dyDescent="0.2">
      <c r="B1524" s="32"/>
      <c r="C1524" s="208" t="s">
        <v>287</v>
      </c>
      <c r="D1524" s="209" t="s">
        <v>288</v>
      </c>
      <c r="E1524" s="210" t="s">
        <v>1</v>
      </c>
      <c r="F1524" s="211">
        <v>192.14</v>
      </c>
      <c r="H1524" s="32"/>
    </row>
    <row r="1525" spans="2:8" s="1" customFormat="1" ht="16.899999999999999" customHeight="1" x14ac:dyDescent="0.2">
      <c r="B1525" s="32"/>
      <c r="C1525" s="212" t="s">
        <v>1</v>
      </c>
      <c r="D1525" s="212" t="s">
        <v>289</v>
      </c>
      <c r="E1525" s="17" t="s">
        <v>1</v>
      </c>
      <c r="F1525" s="213">
        <v>192.14</v>
      </c>
      <c r="H1525" s="32"/>
    </row>
    <row r="1526" spans="2:8" s="1" customFormat="1" ht="16.899999999999999" customHeight="1" x14ac:dyDescent="0.2">
      <c r="B1526" s="32"/>
      <c r="C1526" s="208" t="s">
        <v>290</v>
      </c>
      <c r="D1526" s="209" t="s">
        <v>291</v>
      </c>
      <c r="E1526" s="210" t="s">
        <v>1</v>
      </c>
      <c r="F1526" s="211">
        <v>42.97</v>
      </c>
      <c r="H1526" s="32"/>
    </row>
    <row r="1527" spans="2:8" s="1" customFormat="1" ht="16.899999999999999" customHeight="1" x14ac:dyDescent="0.2">
      <c r="B1527" s="32"/>
      <c r="C1527" s="212" t="s">
        <v>1</v>
      </c>
      <c r="D1527" s="212" t="s">
        <v>292</v>
      </c>
      <c r="E1527" s="17" t="s">
        <v>1</v>
      </c>
      <c r="F1527" s="213">
        <v>42.97</v>
      </c>
      <c r="H1527" s="32"/>
    </row>
    <row r="1528" spans="2:8" s="1" customFormat="1" ht="16.899999999999999" customHeight="1" x14ac:dyDescent="0.2">
      <c r="B1528" s="32"/>
      <c r="C1528" s="208" t="s">
        <v>293</v>
      </c>
      <c r="D1528" s="209" t="s">
        <v>294</v>
      </c>
      <c r="E1528" s="210" t="s">
        <v>1</v>
      </c>
      <c r="F1528" s="211">
        <v>48.15</v>
      </c>
      <c r="H1528" s="32"/>
    </row>
    <row r="1529" spans="2:8" s="1" customFormat="1" ht="16.899999999999999" customHeight="1" x14ac:dyDescent="0.2">
      <c r="B1529" s="32"/>
      <c r="C1529" s="212" t="s">
        <v>1</v>
      </c>
      <c r="D1529" s="212" t="s">
        <v>295</v>
      </c>
      <c r="E1529" s="17" t="s">
        <v>1</v>
      </c>
      <c r="F1529" s="213">
        <v>48.15</v>
      </c>
      <c r="H1529" s="32"/>
    </row>
    <row r="1530" spans="2:8" s="1" customFormat="1" ht="16.899999999999999" customHeight="1" x14ac:dyDescent="0.2">
      <c r="B1530" s="32"/>
      <c r="C1530" s="208" t="s">
        <v>4422</v>
      </c>
      <c r="D1530" s="209" t="s">
        <v>4423</v>
      </c>
      <c r="E1530" s="210" t="s">
        <v>1</v>
      </c>
      <c r="F1530" s="211">
        <v>63.49</v>
      </c>
      <c r="H1530" s="32"/>
    </row>
    <row r="1531" spans="2:8" s="1" customFormat="1" ht="16.899999999999999" customHeight="1" x14ac:dyDescent="0.2">
      <c r="B1531" s="32"/>
      <c r="C1531" s="212" t="s">
        <v>1</v>
      </c>
      <c r="D1531" s="212" t="s">
        <v>4424</v>
      </c>
      <c r="E1531" s="17" t="s">
        <v>1</v>
      </c>
      <c r="F1531" s="213">
        <v>63.49</v>
      </c>
      <c r="H1531" s="32"/>
    </row>
    <row r="1532" spans="2:8" s="1" customFormat="1" ht="16.899999999999999" customHeight="1" x14ac:dyDescent="0.2">
      <c r="B1532" s="32"/>
      <c r="C1532" s="208" t="s">
        <v>4425</v>
      </c>
      <c r="D1532" s="209" t="s">
        <v>4426</v>
      </c>
      <c r="E1532" s="210" t="s">
        <v>1</v>
      </c>
      <c r="F1532" s="211">
        <v>401.18</v>
      </c>
      <c r="H1532" s="32"/>
    </row>
    <row r="1533" spans="2:8" s="1" customFormat="1" ht="16.899999999999999" customHeight="1" x14ac:dyDescent="0.2">
      <c r="B1533" s="32"/>
      <c r="C1533" s="212" t="s">
        <v>1</v>
      </c>
      <c r="D1533" s="212" t="s">
        <v>4427</v>
      </c>
      <c r="E1533" s="17" t="s">
        <v>1</v>
      </c>
      <c r="F1533" s="213">
        <v>401.18</v>
      </c>
      <c r="H1533" s="32"/>
    </row>
    <row r="1534" spans="2:8" s="1" customFormat="1" ht="16.899999999999999" customHeight="1" x14ac:dyDescent="0.2">
      <c r="B1534" s="32"/>
      <c r="C1534" s="208" t="s">
        <v>296</v>
      </c>
      <c r="D1534" s="209" t="s">
        <v>297</v>
      </c>
      <c r="E1534" s="210" t="s">
        <v>1</v>
      </c>
      <c r="F1534" s="211">
        <v>0</v>
      </c>
      <c r="H1534" s="32"/>
    </row>
    <row r="1535" spans="2:8" s="1" customFormat="1" ht="16.899999999999999" customHeight="1" x14ac:dyDescent="0.2">
      <c r="B1535" s="32"/>
      <c r="C1535" s="208" t="s">
        <v>4429</v>
      </c>
      <c r="D1535" s="209" t="s">
        <v>4430</v>
      </c>
      <c r="E1535" s="210" t="s">
        <v>1</v>
      </c>
      <c r="F1535" s="211">
        <v>53.308999999999997</v>
      </c>
      <c r="H1535" s="32"/>
    </row>
    <row r="1536" spans="2:8" s="1" customFormat="1" ht="16.899999999999999" customHeight="1" x14ac:dyDescent="0.2">
      <c r="B1536" s="32"/>
      <c r="C1536" s="208" t="s">
        <v>4432</v>
      </c>
      <c r="D1536" s="209" t="s">
        <v>4433</v>
      </c>
      <c r="E1536" s="210" t="s">
        <v>1</v>
      </c>
      <c r="F1536" s="211">
        <v>34.484000000000002</v>
      </c>
      <c r="H1536" s="32"/>
    </row>
    <row r="1537" spans="2:8" s="1" customFormat="1" ht="16.899999999999999" customHeight="1" x14ac:dyDescent="0.2">
      <c r="B1537" s="32"/>
      <c r="C1537" s="208" t="s">
        <v>299</v>
      </c>
      <c r="D1537" s="209" t="s">
        <v>300</v>
      </c>
      <c r="E1537" s="210" t="s">
        <v>1</v>
      </c>
      <c r="F1537" s="211">
        <v>8.4939999999999998</v>
      </c>
      <c r="H1537" s="32"/>
    </row>
    <row r="1538" spans="2:8" s="1" customFormat="1" ht="16.899999999999999" customHeight="1" x14ac:dyDescent="0.2">
      <c r="B1538" s="32"/>
      <c r="C1538" s="208" t="s">
        <v>7091</v>
      </c>
      <c r="D1538" s="209" t="s">
        <v>7092</v>
      </c>
      <c r="E1538" s="210" t="s">
        <v>1</v>
      </c>
      <c r="F1538" s="211">
        <v>332.51</v>
      </c>
      <c r="H1538" s="32"/>
    </row>
    <row r="1539" spans="2:8" s="1" customFormat="1" ht="16.899999999999999" customHeight="1" x14ac:dyDescent="0.2">
      <c r="B1539" s="32"/>
      <c r="C1539" s="208" t="s">
        <v>302</v>
      </c>
      <c r="D1539" s="209" t="s">
        <v>303</v>
      </c>
      <c r="E1539" s="210" t="s">
        <v>1</v>
      </c>
      <c r="F1539" s="211">
        <v>332.51</v>
      </c>
      <c r="H1539" s="32"/>
    </row>
    <row r="1540" spans="2:8" s="1" customFormat="1" ht="16.899999999999999" customHeight="1" x14ac:dyDescent="0.2">
      <c r="B1540" s="32"/>
      <c r="C1540" s="212" t="s">
        <v>1</v>
      </c>
      <c r="D1540" s="212" t="s">
        <v>304</v>
      </c>
      <c r="E1540" s="17" t="s">
        <v>1</v>
      </c>
      <c r="F1540" s="213">
        <v>332.51</v>
      </c>
      <c r="H1540" s="32"/>
    </row>
    <row r="1541" spans="2:8" s="1" customFormat="1" ht="16.899999999999999" customHeight="1" x14ac:dyDescent="0.2">
      <c r="B1541" s="32"/>
      <c r="C1541" s="208" t="s">
        <v>4436</v>
      </c>
      <c r="D1541" s="209" t="s">
        <v>303</v>
      </c>
      <c r="E1541" s="210" t="s">
        <v>1</v>
      </c>
      <c r="F1541" s="211">
        <v>99.29</v>
      </c>
      <c r="H1541" s="32"/>
    </row>
    <row r="1542" spans="2:8" s="1" customFormat="1" ht="16.899999999999999" customHeight="1" x14ac:dyDescent="0.2">
      <c r="B1542" s="32"/>
      <c r="C1542" s="212" t="s">
        <v>1</v>
      </c>
      <c r="D1542" s="212" t="s">
        <v>4437</v>
      </c>
      <c r="E1542" s="17" t="s">
        <v>1</v>
      </c>
      <c r="F1542" s="213">
        <v>99.29</v>
      </c>
      <c r="H1542" s="32"/>
    </row>
    <row r="1543" spans="2:8" s="1" customFormat="1" ht="16.899999999999999" customHeight="1" x14ac:dyDescent="0.2">
      <c r="B1543" s="32"/>
      <c r="C1543" s="208" t="s">
        <v>4438</v>
      </c>
      <c r="D1543" s="209" t="s">
        <v>4439</v>
      </c>
      <c r="E1543" s="210" t="s">
        <v>1</v>
      </c>
      <c r="F1543" s="211">
        <v>27.02</v>
      </c>
      <c r="H1543" s="32"/>
    </row>
    <row r="1544" spans="2:8" s="1" customFormat="1" ht="16.899999999999999" customHeight="1" x14ac:dyDescent="0.2">
      <c r="B1544" s="32"/>
      <c r="C1544" s="212" t="s">
        <v>1</v>
      </c>
      <c r="D1544" s="212" t="s">
        <v>4440</v>
      </c>
      <c r="E1544" s="17" t="s">
        <v>1</v>
      </c>
      <c r="F1544" s="213">
        <v>27.02</v>
      </c>
      <c r="H1544" s="32"/>
    </row>
    <row r="1545" spans="2:8" s="1" customFormat="1" ht="16.899999999999999" customHeight="1" x14ac:dyDescent="0.2">
      <c r="B1545" s="32"/>
      <c r="C1545" s="208" t="s">
        <v>7093</v>
      </c>
      <c r="D1545" s="209" t="s">
        <v>7094</v>
      </c>
      <c r="E1545" s="210" t="s">
        <v>1</v>
      </c>
      <c r="F1545" s="211">
        <v>31.2</v>
      </c>
      <c r="H1545" s="32"/>
    </row>
    <row r="1546" spans="2:8" s="1" customFormat="1" ht="16.899999999999999" customHeight="1" x14ac:dyDescent="0.2">
      <c r="B1546" s="32"/>
      <c r="C1546" s="212" t="s">
        <v>1</v>
      </c>
      <c r="D1546" s="212" t="s">
        <v>7095</v>
      </c>
      <c r="E1546" s="17" t="s">
        <v>1</v>
      </c>
      <c r="F1546" s="213">
        <v>31.2</v>
      </c>
      <c r="H1546" s="32"/>
    </row>
    <row r="1547" spans="2:8" s="1" customFormat="1" ht="16.899999999999999" customHeight="1" x14ac:dyDescent="0.2">
      <c r="B1547" s="32"/>
      <c r="C1547" s="208" t="s">
        <v>7096</v>
      </c>
      <c r="D1547" s="209" t="s">
        <v>7097</v>
      </c>
      <c r="E1547" s="210" t="s">
        <v>1</v>
      </c>
      <c r="F1547" s="211">
        <v>1.39</v>
      </c>
      <c r="H1547" s="32"/>
    </row>
    <row r="1548" spans="2:8" s="1" customFormat="1" ht="16.899999999999999" customHeight="1" x14ac:dyDescent="0.2">
      <c r="B1548" s="32"/>
      <c r="C1548" s="212" t="s">
        <v>1</v>
      </c>
      <c r="D1548" s="212" t="s">
        <v>7098</v>
      </c>
      <c r="E1548" s="17" t="s">
        <v>1</v>
      </c>
      <c r="F1548" s="213">
        <v>1.39</v>
      </c>
      <c r="H1548" s="32"/>
    </row>
    <row r="1549" spans="2:8" s="1" customFormat="1" ht="16.899999999999999" customHeight="1" x14ac:dyDescent="0.2">
      <c r="B1549" s="32"/>
      <c r="C1549" s="208" t="s">
        <v>7099</v>
      </c>
      <c r="D1549" s="209" t="s">
        <v>7100</v>
      </c>
      <c r="E1549" s="210" t="s">
        <v>1</v>
      </c>
      <c r="F1549" s="211">
        <v>7.24</v>
      </c>
      <c r="H1549" s="32"/>
    </row>
    <row r="1550" spans="2:8" s="1" customFormat="1" ht="16.899999999999999" customHeight="1" x14ac:dyDescent="0.2">
      <c r="B1550" s="32"/>
      <c r="C1550" s="212" t="s">
        <v>1</v>
      </c>
      <c r="D1550" s="212" t="s">
        <v>7101</v>
      </c>
      <c r="E1550" s="17" t="s">
        <v>1</v>
      </c>
      <c r="F1550" s="213">
        <v>7.24</v>
      </c>
      <c r="H1550" s="32"/>
    </row>
    <row r="1551" spans="2:8" s="1" customFormat="1" ht="16.899999999999999" customHeight="1" x14ac:dyDescent="0.2">
      <c r="B1551" s="32"/>
      <c r="C1551" s="208" t="s">
        <v>4441</v>
      </c>
      <c r="D1551" s="209" t="s">
        <v>4442</v>
      </c>
      <c r="E1551" s="210" t="s">
        <v>1</v>
      </c>
      <c r="F1551" s="211">
        <v>6.93</v>
      </c>
      <c r="H1551" s="32"/>
    </row>
    <row r="1552" spans="2:8" s="1" customFormat="1" ht="16.899999999999999" customHeight="1" x14ac:dyDescent="0.2">
      <c r="B1552" s="32"/>
      <c r="C1552" s="212" t="s">
        <v>1</v>
      </c>
      <c r="D1552" s="212" t="s">
        <v>4443</v>
      </c>
      <c r="E1552" s="17" t="s">
        <v>1</v>
      </c>
      <c r="F1552" s="213">
        <v>6.93</v>
      </c>
      <c r="H1552" s="32"/>
    </row>
    <row r="1553" spans="2:8" s="1" customFormat="1" ht="16.899999999999999" customHeight="1" x14ac:dyDescent="0.2">
      <c r="B1553" s="32"/>
      <c r="C1553" s="214" t="s">
        <v>7082</v>
      </c>
      <c r="H1553" s="32"/>
    </row>
    <row r="1554" spans="2:8" s="1" customFormat="1" ht="16.899999999999999" customHeight="1" x14ac:dyDescent="0.2">
      <c r="B1554" s="32"/>
      <c r="C1554" s="212" t="s">
        <v>5156</v>
      </c>
      <c r="D1554" s="212" t="s">
        <v>5157</v>
      </c>
      <c r="E1554" s="17" t="s">
        <v>380</v>
      </c>
      <c r="F1554" s="213">
        <v>55.481000000000002</v>
      </c>
      <c r="H1554" s="32"/>
    </row>
    <row r="1555" spans="2:8" s="1" customFormat="1" ht="16.899999999999999" customHeight="1" x14ac:dyDescent="0.2">
      <c r="B1555" s="32"/>
      <c r="C1555" s="212" t="s">
        <v>1445</v>
      </c>
      <c r="D1555" s="212" t="s">
        <v>1446</v>
      </c>
      <c r="E1555" s="17" t="s">
        <v>380</v>
      </c>
      <c r="F1555" s="213">
        <v>20.815999999999999</v>
      </c>
      <c r="H1555" s="32"/>
    </row>
    <row r="1556" spans="2:8" s="1" customFormat="1" ht="16.899999999999999" customHeight="1" x14ac:dyDescent="0.2">
      <c r="B1556" s="32"/>
      <c r="C1556" s="212" t="s">
        <v>5179</v>
      </c>
      <c r="D1556" s="212" t="s">
        <v>5180</v>
      </c>
      <c r="E1556" s="17" t="s">
        <v>380</v>
      </c>
      <c r="F1556" s="213">
        <v>8.7159999999999993</v>
      </c>
      <c r="H1556" s="32"/>
    </row>
    <row r="1557" spans="2:8" s="1" customFormat="1" ht="16.899999999999999" customHeight="1" x14ac:dyDescent="0.2">
      <c r="B1557" s="32"/>
      <c r="C1557" s="208" t="s">
        <v>4444</v>
      </c>
      <c r="D1557" s="209" t="s">
        <v>303</v>
      </c>
      <c r="E1557" s="210" t="s">
        <v>1</v>
      </c>
      <c r="F1557" s="211">
        <v>22.86</v>
      </c>
      <c r="H1557" s="32"/>
    </row>
    <row r="1558" spans="2:8" s="1" customFormat="1" ht="16.899999999999999" customHeight="1" x14ac:dyDescent="0.2">
      <c r="B1558" s="32"/>
      <c r="C1558" s="212" t="s">
        <v>1</v>
      </c>
      <c r="D1558" s="212" t="s">
        <v>4445</v>
      </c>
      <c r="E1558" s="17" t="s">
        <v>1</v>
      </c>
      <c r="F1558" s="213">
        <v>22.86</v>
      </c>
      <c r="H1558" s="32"/>
    </row>
    <row r="1559" spans="2:8" s="1" customFormat="1" ht="16.899999999999999" customHeight="1" x14ac:dyDescent="0.2">
      <c r="B1559" s="32"/>
      <c r="C1559" s="208" t="s">
        <v>6473</v>
      </c>
      <c r="D1559" s="209" t="s">
        <v>6474</v>
      </c>
      <c r="E1559" s="210" t="s">
        <v>1</v>
      </c>
      <c r="F1559" s="211">
        <v>379.72</v>
      </c>
      <c r="H1559" s="32"/>
    </row>
    <row r="1560" spans="2:8" s="1" customFormat="1" ht="16.899999999999999" customHeight="1" x14ac:dyDescent="0.2">
      <c r="B1560" s="32"/>
      <c r="C1560" s="212" t="s">
        <v>1</v>
      </c>
      <c r="D1560" s="212" t="s">
        <v>6475</v>
      </c>
      <c r="E1560" s="17" t="s">
        <v>1</v>
      </c>
      <c r="F1560" s="213">
        <v>379.72</v>
      </c>
      <c r="H1560" s="32"/>
    </row>
    <row r="1561" spans="2:8" s="1" customFormat="1" ht="16.899999999999999" customHeight="1" x14ac:dyDescent="0.2">
      <c r="B1561" s="32"/>
      <c r="C1561" s="214" t="s">
        <v>7082</v>
      </c>
      <c r="H1561" s="32"/>
    </row>
    <row r="1562" spans="2:8" s="1" customFormat="1" ht="22.5" x14ac:dyDescent="0.2">
      <c r="B1562" s="32"/>
      <c r="C1562" s="212" t="s">
        <v>6686</v>
      </c>
      <c r="D1562" s="212" t="s">
        <v>6687</v>
      </c>
      <c r="E1562" s="17" t="s">
        <v>380</v>
      </c>
      <c r="F1562" s="213">
        <v>23.163</v>
      </c>
      <c r="H1562" s="32"/>
    </row>
    <row r="1563" spans="2:8" s="1" customFormat="1" ht="16.899999999999999" customHeight="1" x14ac:dyDescent="0.2">
      <c r="B1563" s="32"/>
      <c r="C1563" s="212" t="s">
        <v>6699</v>
      </c>
      <c r="D1563" s="212" t="s">
        <v>6700</v>
      </c>
      <c r="E1563" s="17" t="s">
        <v>641</v>
      </c>
      <c r="F1563" s="213">
        <v>27.795999999999999</v>
      </c>
      <c r="H1563" s="32"/>
    </row>
    <row r="1564" spans="2:8" s="1" customFormat="1" ht="16.899999999999999" customHeight="1" x14ac:dyDescent="0.2">
      <c r="B1564" s="32"/>
      <c r="C1564" s="212" t="s">
        <v>6719</v>
      </c>
      <c r="D1564" s="212" t="s">
        <v>6720</v>
      </c>
      <c r="E1564" s="17" t="s">
        <v>380</v>
      </c>
      <c r="F1564" s="213">
        <v>23.824999999999999</v>
      </c>
      <c r="H1564" s="32"/>
    </row>
    <row r="1565" spans="2:8" s="1" customFormat="1" ht="16.899999999999999" customHeight="1" x14ac:dyDescent="0.2">
      <c r="B1565" s="32"/>
      <c r="C1565" s="212" t="s">
        <v>6728</v>
      </c>
      <c r="D1565" s="212" t="s">
        <v>6729</v>
      </c>
      <c r="E1565" s="17" t="s">
        <v>380</v>
      </c>
      <c r="F1565" s="213">
        <v>23.824999999999999</v>
      </c>
      <c r="H1565" s="32"/>
    </row>
    <row r="1566" spans="2:8" s="1" customFormat="1" ht="16.899999999999999" customHeight="1" x14ac:dyDescent="0.2">
      <c r="B1566" s="32"/>
      <c r="C1566" s="212" t="s">
        <v>6690</v>
      </c>
      <c r="D1566" s="212" t="s">
        <v>6691</v>
      </c>
      <c r="E1566" s="17" t="s">
        <v>390</v>
      </c>
      <c r="F1566" s="213">
        <v>1.341</v>
      </c>
      <c r="H1566" s="32"/>
    </row>
    <row r="1567" spans="2:8" s="1" customFormat="1" ht="16.899999999999999" customHeight="1" x14ac:dyDescent="0.2">
      <c r="B1567" s="32"/>
      <c r="C1567" s="208" t="s">
        <v>4446</v>
      </c>
      <c r="D1567" s="209" t="s">
        <v>4447</v>
      </c>
      <c r="E1567" s="210" t="s">
        <v>1</v>
      </c>
      <c r="F1567" s="211">
        <v>21.8</v>
      </c>
      <c r="H1567" s="32"/>
    </row>
    <row r="1568" spans="2:8" s="1" customFormat="1" ht="16.899999999999999" customHeight="1" x14ac:dyDescent="0.2">
      <c r="B1568" s="32"/>
      <c r="C1568" s="212" t="s">
        <v>1</v>
      </c>
      <c r="D1568" s="212" t="s">
        <v>4448</v>
      </c>
      <c r="E1568" s="17" t="s">
        <v>1</v>
      </c>
      <c r="F1568" s="213">
        <v>21.8</v>
      </c>
      <c r="H1568" s="32"/>
    </row>
    <row r="1569" spans="2:8" s="1" customFormat="1" ht="16.899999999999999" customHeight="1" x14ac:dyDescent="0.2">
      <c r="B1569" s="32"/>
      <c r="C1569" s="214" t="s">
        <v>7082</v>
      </c>
      <c r="H1569" s="32"/>
    </row>
    <row r="1570" spans="2:8" s="1" customFormat="1" ht="16.899999999999999" customHeight="1" x14ac:dyDescent="0.2">
      <c r="B1570" s="32"/>
      <c r="C1570" s="212" t="s">
        <v>6690</v>
      </c>
      <c r="D1570" s="212" t="s">
        <v>6691</v>
      </c>
      <c r="E1570" s="17" t="s">
        <v>390</v>
      </c>
      <c r="F1570" s="213">
        <v>1.341</v>
      </c>
      <c r="H1570" s="32"/>
    </row>
    <row r="1571" spans="2:8" s="1" customFormat="1" ht="16.899999999999999" customHeight="1" x14ac:dyDescent="0.2">
      <c r="B1571" s="32"/>
      <c r="C1571" s="208" t="s">
        <v>4449</v>
      </c>
      <c r="D1571" s="209" t="s">
        <v>4450</v>
      </c>
      <c r="E1571" s="210" t="s">
        <v>1</v>
      </c>
      <c r="F1571" s="211">
        <v>102.68</v>
      </c>
      <c r="H1571" s="32"/>
    </row>
    <row r="1572" spans="2:8" s="1" customFormat="1" ht="16.899999999999999" customHeight="1" x14ac:dyDescent="0.2">
      <c r="B1572" s="32"/>
      <c r="C1572" s="212" t="s">
        <v>1</v>
      </c>
      <c r="D1572" s="212" t="s">
        <v>4451</v>
      </c>
      <c r="E1572" s="17" t="s">
        <v>1</v>
      </c>
      <c r="F1572" s="213">
        <v>102.68</v>
      </c>
      <c r="H1572" s="32"/>
    </row>
    <row r="1573" spans="2:8" s="1" customFormat="1" ht="16.899999999999999" customHeight="1" x14ac:dyDescent="0.2">
      <c r="B1573" s="32"/>
      <c r="C1573" s="214" t="s">
        <v>7082</v>
      </c>
      <c r="H1573" s="32"/>
    </row>
    <row r="1574" spans="2:8" s="1" customFormat="1" ht="16.899999999999999" customHeight="1" x14ac:dyDescent="0.2">
      <c r="B1574" s="32"/>
      <c r="C1574" s="212" t="s">
        <v>5156</v>
      </c>
      <c r="D1574" s="212" t="s">
        <v>5157</v>
      </c>
      <c r="E1574" s="17" t="s">
        <v>380</v>
      </c>
      <c r="F1574" s="213">
        <v>55.481000000000002</v>
      </c>
      <c r="H1574" s="32"/>
    </row>
    <row r="1575" spans="2:8" s="1" customFormat="1" ht="16.899999999999999" customHeight="1" x14ac:dyDescent="0.2">
      <c r="B1575" s="32"/>
      <c r="C1575" s="212" t="s">
        <v>1445</v>
      </c>
      <c r="D1575" s="212" t="s">
        <v>1446</v>
      </c>
      <c r="E1575" s="17" t="s">
        <v>380</v>
      </c>
      <c r="F1575" s="213">
        <v>20.815999999999999</v>
      </c>
      <c r="H1575" s="32"/>
    </row>
    <row r="1576" spans="2:8" s="1" customFormat="1" ht="16.899999999999999" customHeight="1" x14ac:dyDescent="0.2">
      <c r="B1576" s="32"/>
      <c r="C1576" s="212" t="s">
        <v>5202</v>
      </c>
      <c r="D1576" s="212" t="s">
        <v>5199</v>
      </c>
      <c r="E1576" s="17" t="s">
        <v>380</v>
      </c>
      <c r="F1576" s="213">
        <v>16.731000000000002</v>
      </c>
      <c r="H1576" s="32"/>
    </row>
    <row r="1577" spans="2:8" s="1" customFormat="1" ht="16.899999999999999" customHeight="1" x14ac:dyDescent="0.2">
      <c r="B1577" s="32"/>
      <c r="C1577" s="212" t="s">
        <v>5179</v>
      </c>
      <c r="D1577" s="212" t="s">
        <v>5180</v>
      </c>
      <c r="E1577" s="17" t="s">
        <v>380</v>
      </c>
      <c r="F1577" s="213">
        <v>8.7159999999999993</v>
      </c>
      <c r="H1577" s="32"/>
    </row>
    <row r="1578" spans="2:8" s="1" customFormat="1" ht="16.899999999999999" customHeight="1" x14ac:dyDescent="0.2">
      <c r="B1578" s="32"/>
      <c r="C1578" s="212" t="s">
        <v>5174</v>
      </c>
      <c r="D1578" s="212" t="s">
        <v>5175</v>
      </c>
      <c r="E1578" s="17" t="s">
        <v>380</v>
      </c>
      <c r="F1578" s="213">
        <v>8.2850000000000001</v>
      </c>
      <c r="H1578" s="32"/>
    </row>
    <row r="1579" spans="2:8" s="1" customFormat="1" ht="16.899999999999999" customHeight="1" x14ac:dyDescent="0.2">
      <c r="B1579" s="32"/>
      <c r="C1579" s="208" t="s">
        <v>4452</v>
      </c>
      <c r="D1579" s="209" t="s">
        <v>4453</v>
      </c>
      <c r="E1579" s="210" t="s">
        <v>1</v>
      </c>
      <c r="F1579" s="211">
        <v>166.22</v>
      </c>
      <c r="H1579" s="32"/>
    </row>
    <row r="1580" spans="2:8" s="1" customFormat="1" ht="16.899999999999999" customHeight="1" x14ac:dyDescent="0.2">
      <c r="B1580" s="32"/>
      <c r="C1580" s="212" t="s">
        <v>1</v>
      </c>
      <c r="D1580" s="212" t="s">
        <v>4454</v>
      </c>
      <c r="E1580" s="17" t="s">
        <v>1</v>
      </c>
      <c r="F1580" s="213">
        <v>166.22</v>
      </c>
      <c r="H1580" s="32"/>
    </row>
    <row r="1581" spans="2:8" s="1" customFormat="1" ht="16.899999999999999" customHeight="1" x14ac:dyDescent="0.2">
      <c r="B1581" s="32"/>
      <c r="C1581" s="214" t="s">
        <v>7082</v>
      </c>
      <c r="H1581" s="32"/>
    </row>
    <row r="1582" spans="2:8" s="1" customFormat="1" ht="16.899999999999999" customHeight="1" x14ac:dyDescent="0.2">
      <c r="B1582" s="32"/>
      <c r="C1582" s="212" t="s">
        <v>5156</v>
      </c>
      <c r="D1582" s="212" t="s">
        <v>5157</v>
      </c>
      <c r="E1582" s="17" t="s">
        <v>380</v>
      </c>
      <c r="F1582" s="213">
        <v>55.481000000000002</v>
      </c>
      <c r="H1582" s="32"/>
    </row>
    <row r="1583" spans="2:8" s="1" customFormat="1" ht="16.899999999999999" customHeight="1" x14ac:dyDescent="0.2">
      <c r="B1583" s="32"/>
      <c r="C1583" s="212" t="s">
        <v>1445</v>
      </c>
      <c r="D1583" s="212" t="s">
        <v>1446</v>
      </c>
      <c r="E1583" s="17" t="s">
        <v>380</v>
      </c>
      <c r="F1583" s="213">
        <v>20.815999999999999</v>
      </c>
      <c r="H1583" s="32"/>
    </row>
    <row r="1584" spans="2:8" s="1" customFormat="1" ht="16.899999999999999" customHeight="1" x14ac:dyDescent="0.2">
      <c r="B1584" s="32"/>
      <c r="C1584" s="212" t="s">
        <v>5189</v>
      </c>
      <c r="D1584" s="212" t="s">
        <v>5190</v>
      </c>
      <c r="E1584" s="17" t="s">
        <v>380</v>
      </c>
      <c r="F1584" s="213">
        <v>10.342000000000001</v>
      </c>
      <c r="H1584" s="32"/>
    </row>
    <row r="1585" spans="2:8" s="1" customFormat="1" ht="16.899999999999999" customHeight="1" x14ac:dyDescent="0.2">
      <c r="B1585" s="32"/>
      <c r="C1585" s="212" t="s">
        <v>5202</v>
      </c>
      <c r="D1585" s="212" t="s">
        <v>5199</v>
      </c>
      <c r="E1585" s="17" t="s">
        <v>380</v>
      </c>
      <c r="F1585" s="213">
        <v>16.731000000000002</v>
      </c>
      <c r="H1585" s="32"/>
    </row>
    <row r="1586" spans="2:8" s="1" customFormat="1" ht="16.899999999999999" customHeight="1" x14ac:dyDescent="0.2">
      <c r="B1586" s="32"/>
      <c r="C1586" s="212" t="s">
        <v>5184</v>
      </c>
      <c r="D1586" s="212" t="s">
        <v>5185</v>
      </c>
      <c r="E1586" s="17" t="s">
        <v>380</v>
      </c>
      <c r="F1586" s="213">
        <v>12.324999999999999</v>
      </c>
      <c r="H1586" s="32"/>
    </row>
    <row r="1587" spans="2:8" s="1" customFormat="1" ht="16.899999999999999" customHeight="1" x14ac:dyDescent="0.2">
      <c r="B1587" s="32"/>
      <c r="C1587" s="208" t="s">
        <v>4455</v>
      </c>
      <c r="D1587" s="209" t="s">
        <v>4456</v>
      </c>
      <c r="E1587" s="210" t="s">
        <v>1</v>
      </c>
      <c r="F1587" s="211">
        <v>19.899999999999999</v>
      </c>
      <c r="H1587" s="32"/>
    </row>
    <row r="1588" spans="2:8" s="1" customFormat="1" ht="16.899999999999999" customHeight="1" x14ac:dyDescent="0.2">
      <c r="B1588" s="32"/>
      <c r="C1588" s="212" t="s">
        <v>1</v>
      </c>
      <c r="D1588" s="212" t="s">
        <v>4457</v>
      </c>
      <c r="E1588" s="17" t="s">
        <v>1</v>
      </c>
      <c r="F1588" s="213">
        <v>19.899999999999999</v>
      </c>
      <c r="H1588" s="32"/>
    </row>
    <row r="1589" spans="2:8" s="1" customFormat="1" ht="16.899999999999999" customHeight="1" x14ac:dyDescent="0.2">
      <c r="B1589" s="32"/>
      <c r="C1589" s="214" t="s">
        <v>7082</v>
      </c>
      <c r="H1589" s="32"/>
    </row>
    <row r="1590" spans="2:8" s="1" customFormat="1" ht="16.899999999999999" customHeight="1" x14ac:dyDescent="0.2">
      <c r="B1590" s="32"/>
      <c r="C1590" s="212" t="s">
        <v>5156</v>
      </c>
      <c r="D1590" s="212" t="s">
        <v>5157</v>
      </c>
      <c r="E1590" s="17" t="s">
        <v>380</v>
      </c>
      <c r="F1590" s="213">
        <v>55.481000000000002</v>
      </c>
      <c r="H1590" s="32"/>
    </row>
    <row r="1591" spans="2:8" s="1" customFormat="1" ht="16.899999999999999" customHeight="1" x14ac:dyDescent="0.2">
      <c r="B1591" s="32"/>
      <c r="C1591" s="212" t="s">
        <v>1445</v>
      </c>
      <c r="D1591" s="212" t="s">
        <v>1446</v>
      </c>
      <c r="E1591" s="17" t="s">
        <v>380</v>
      </c>
      <c r="F1591" s="213">
        <v>20.815999999999999</v>
      </c>
      <c r="H1591" s="32"/>
    </row>
    <row r="1592" spans="2:8" s="1" customFormat="1" ht="16.899999999999999" customHeight="1" x14ac:dyDescent="0.2">
      <c r="B1592" s="32"/>
      <c r="C1592" s="212" t="s">
        <v>1510</v>
      </c>
      <c r="D1592" s="212" t="s">
        <v>1511</v>
      </c>
      <c r="E1592" s="17" t="s">
        <v>380</v>
      </c>
      <c r="F1592" s="213">
        <v>22.97</v>
      </c>
      <c r="H1592" s="32"/>
    </row>
    <row r="1593" spans="2:8" s="1" customFormat="1" ht="16.899999999999999" customHeight="1" x14ac:dyDescent="0.2">
      <c r="B1593" s="32"/>
      <c r="C1593" s="212" t="s">
        <v>5179</v>
      </c>
      <c r="D1593" s="212" t="s">
        <v>5180</v>
      </c>
      <c r="E1593" s="17" t="s">
        <v>380</v>
      </c>
      <c r="F1593" s="213">
        <v>8.7159999999999993</v>
      </c>
      <c r="H1593" s="32"/>
    </row>
    <row r="1594" spans="2:8" s="1" customFormat="1" ht="16.899999999999999" customHeight="1" x14ac:dyDescent="0.2">
      <c r="B1594" s="32"/>
      <c r="C1594" s="212" t="s">
        <v>5174</v>
      </c>
      <c r="D1594" s="212" t="s">
        <v>5175</v>
      </c>
      <c r="E1594" s="17" t="s">
        <v>380</v>
      </c>
      <c r="F1594" s="213">
        <v>8.2850000000000001</v>
      </c>
      <c r="H1594" s="32"/>
    </row>
    <row r="1595" spans="2:8" s="1" customFormat="1" ht="16.899999999999999" customHeight="1" x14ac:dyDescent="0.2">
      <c r="B1595" s="32"/>
      <c r="C1595" s="208" t="s">
        <v>4458</v>
      </c>
      <c r="D1595" s="209" t="s">
        <v>4459</v>
      </c>
      <c r="E1595" s="210" t="s">
        <v>1</v>
      </c>
      <c r="F1595" s="211">
        <v>3.07</v>
      </c>
      <c r="H1595" s="32"/>
    </row>
    <row r="1596" spans="2:8" s="1" customFormat="1" ht="16.899999999999999" customHeight="1" x14ac:dyDescent="0.2">
      <c r="B1596" s="32"/>
      <c r="C1596" s="212" t="s">
        <v>1</v>
      </c>
      <c r="D1596" s="212" t="s">
        <v>4460</v>
      </c>
      <c r="E1596" s="17" t="s">
        <v>1</v>
      </c>
      <c r="F1596" s="213">
        <v>3.07</v>
      </c>
      <c r="H1596" s="32"/>
    </row>
    <row r="1597" spans="2:8" s="1" customFormat="1" ht="16.899999999999999" customHeight="1" x14ac:dyDescent="0.2">
      <c r="B1597" s="32"/>
      <c r="C1597" s="214" t="s">
        <v>7082</v>
      </c>
      <c r="H1597" s="32"/>
    </row>
    <row r="1598" spans="2:8" s="1" customFormat="1" ht="16.899999999999999" customHeight="1" x14ac:dyDescent="0.2">
      <c r="B1598" s="32"/>
      <c r="C1598" s="212" t="s">
        <v>5156</v>
      </c>
      <c r="D1598" s="212" t="s">
        <v>5157</v>
      </c>
      <c r="E1598" s="17" t="s">
        <v>380</v>
      </c>
      <c r="F1598" s="213">
        <v>55.481000000000002</v>
      </c>
      <c r="H1598" s="32"/>
    </row>
    <row r="1599" spans="2:8" s="1" customFormat="1" ht="16.899999999999999" customHeight="1" x14ac:dyDescent="0.2">
      <c r="B1599" s="32"/>
      <c r="C1599" s="212" t="s">
        <v>1445</v>
      </c>
      <c r="D1599" s="212" t="s">
        <v>1446</v>
      </c>
      <c r="E1599" s="17" t="s">
        <v>380</v>
      </c>
      <c r="F1599" s="213">
        <v>20.815999999999999</v>
      </c>
      <c r="H1599" s="32"/>
    </row>
    <row r="1600" spans="2:8" s="1" customFormat="1" ht="16.899999999999999" customHeight="1" x14ac:dyDescent="0.2">
      <c r="B1600" s="32"/>
      <c r="C1600" s="212" t="s">
        <v>1510</v>
      </c>
      <c r="D1600" s="212" t="s">
        <v>1511</v>
      </c>
      <c r="E1600" s="17" t="s">
        <v>380</v>
      </c>
      <c r="F1600" s="213">
        <v>22.97</v>
      </c>
      <c r="H1600" s="32"/>
    </row>
    <row r="1601" spans="2:8" s="1" customFormat="1" ht="16.899999999999999" customHeight="1" x14ac:dyDescent="0.2">
      <c r="B1601" s="32"/>
      <c r="C1601" s="208" t="s">
        <v>4461</v>
      </c>
      <c r="D1601" s="209" t="s">
        <v>4462</v>
      </c>
      <c r="E1601" s="210" t="s">
        <v>1</v>
      </c>
      <c r="F1601" s="211">
        <v>31.86</v>
      </c>
      <c r="H1601" s="32"/>
    </row>
    <row r="1602" spans="2:8" s="1" customFormat="1" ht="16.899999999999999" customHeight="1" x14ac:dyDescent="0.2">
      <c r="B1602" s="32"/>
      <c r="C1602" s="212" t="s">
        <v>1</v>
      </c>
      <c r="D1602" s="212" t="s">
        <v>4463</v>
      </c>
      <c r="E1602" s="17" t="s">
        <v>1</v>
      </c>
      <c r="F1602" s="213">
        <v>31.86</v>
      </c>
      <c r="H1602" s="32"/>
    </row>
    <row r="1603" spans="2:8" s="1" customFormat="1" ht="16.899999999999999" customHeight="1" x14ac:dyDescent="0.2">
      <c r="B1603" s="32"/>
      <c r="C1603" s="214" t="s">
        <v>7082</v>
      </c>
      <c r="H1603" s="32"/>
    </row>
    <row r="1604" spans="2:8" s="1" customFormat="1" ht="16.899999999999999" customHeight="1" x14ac:dyDescent="0.2">
      <c r="B1604" s="32"/>
      <c r="C1604" s="212" t="s">
        <v>5156</v>
      </c>
      <c r="D1604" s="212" t="s">
        <v>5157</v>
      </c>
      <c r="E1604" s="17" t="s">
        <v>380</v>
      </c>
      <c r="F1604" s="213">
        <v>55.481000000000002</v>
      </c>
      <c r="H1604" s="32"/>
    </row>
    <row r="1605" spans="2:8" s="1" customFormat="1" ht="16.899999999999999" customHeight="1" x14ac:dyDescent="0.2">
      <c r="B1605" s="32"/>
      <c r="C1605" s="212" t="s">
        <v>1445</v>
      </c>
      <c r="D1605" s="212" t="s">
        <v>1446</v>
      </c>
      <c r="E1605" s="17" t="s">
        <v>380</v>
      </c>
      <c r="F1605" s="213">
        <v>20.815999999999999</v>
      </c>
      <c r="H1605" s="32"/>
    </row>
    <row r="1606" spans="2:8" s="1" customFormat="1" ht="16.899999999999999" customHeight="1" x14ac:dyDescent="0.2">
      <c r="B1606" s="32"/>
      <c r="C1606" s="212" t="s">
        <v>5184</v>
      </c>
      <c r="D1606" s="212" t="s">
        <v>5185</v>
      </c>
      <c r="E1606" s="17" t="s">
        <v>380</v>
      </c>
      <c r="F1606" s="213">
        <v>12.324999999999999</v>
      </c>
      <c r="H1606" s="32"/>
    </row>
    <row r="1607" spans="2:8" s="1" customFormat="1" ht="16.899999999999999" customHeight="1" x14ac:dyDescent="0.2">
      <c r="B1607" s="32"/>
      <c r="C1607" s="208" t="s">
        <v>4464</v>
      </c>
      <c r="D1607" s="209" t="s">
        <v>4465</v>
      </c>
      <c r="E1607" s="210" t="s">
        <v>1</v>
      </c>
      <c r="F1607" s="211">
        <v>10.58</v>
      </c>
      <c r="H1607" s="32"/>
    </row>
    <row r="1608" spans="2:8" s="1" customFormat="1" ht="16.899999999999999" customHeight="1" x14ac:dyDescent="0.2">
      <c r="B1608" s="32"/>
      <c r="C1608" s="212" t="s">
        <v>1</v>
      </c>
      <c r="D1608" s="212" t="s">
        <v>4466</v>
      </c>
      <c r="E1608" s="17" t="s">
        <v>1</v>
      </c>
      <c r="F1608" s="213">
        <v>10.58</v>
      </c>
      <c r="H1608" s="32"/>
    </row>
    <row r="1609" spans="2:8" s="1" customFormat="1" ht="16.899999999999999" customHeight="1" x14ac:dyDescent="0.2">
      <c r="B1609" s="32"/>
      <c r="C1609" s="214" t="s">
        <v>7082</v>
      </c>
      <c r="H1609" s="32"/>
    </row>
    <row r="1610" spans="2:8" s="1" customFormat="1" ht="16.899999999999999" customHeight="1" x14ac:dyDescent="0.2">
      <c r="B1610" s="32"/>
      <c r="C1610" s="212" t="s">
        <v>5156</v>
      </c>
      <c r="D1610" s="212" t="s">
        <v>5157</v>
      </c>
      <c r="E1610" s="17" t="s">
        <v>380</v>
      </c>
      <c r="F1610" s="213">
        <v>55.481000000000002</v>
      </c>
      <c r="H1610" s="32"/>
    </row>
    <row r="1611" spans="2:8" s="1" customFormat="1" ht="16.899999999999999" customHeight="1" x14ac:dyDescent="0.2">
      <c r="B1611" s="32"/>
      <c r="C1611" s="212" t="s">
        <v>1445</v>
      </c>
      <c r="D1611" s="212" t="s">
        <v>1446</v>
      </c>
      <c r="E1611" s="17" t="s">
        <v>380</v>
      </c>
      <c r="F1611" s="213">
        <v>20.815999999999999</v>
      </c>
      <c r="H1611" s="32"/>
    </row>
    <row r="1612" spans="2:8" s="1" customFormat="1" ht="16.899999999999999" customHeight="1" x14ac:dyDescent="0.2">
      <c r="B1612" s="32"/>
      <c r="C1612" s="212" t="s">
        <v>5179</v>
      </c>
      <c r="D1612" s="212" t="s">
        <v>5180</v>
      </c>
      <c r="E1612" s="17" t="s">
        <v>380</v>
      </c>
      <c r="F1612" s="213">
        <v>8.7159999999999993</v>
      </c>
      <c r="H1612" s="32"/>
    </row>
    <row r="1613" spans="2:8" s="1" customFormat="1" ht="16.899999999999999" customHeight="1" x14ac:dyDescent="0.2">
      <c r="B1613" s="32"/>
      <c r="C1613" s="212" t="s">
        <v>5174</v>
      </c>
      <c r="D1613" s="212" t="s">
        <v>5175</v>
      </c>
      <c r="E1613" s="17" t="s">
        <v>380</v>
      </c>
      <c r="F1613" s="213">
        <v>8.2850000000000001</v>
      </c>
      <c r="H1613" s="32"/>
    </row>
    <row r="1614" spans="2:8" s="1" customFormat="1" ht="16.899999999999999" customHeight="1" x14ac:dyDescent="0.2">
      <c r="B1614" s="32"/>
      <c r="C1614" s="208" t="s">
        <v>1508</v>
      </c>
      <c r="D1614" s="209" t="s">
        <v>7102</v>
      </c>
      <c r="E1614" s="210" t="s">
        <v>1</v>
      </c>
      <c r="F1614" s="211">
        <v>0</v>
      </c>
      <c r="H1614" s="32"/>
    </row>
    <row r="1615" spans="2:8" s="1" customFormat="1" ht="16.899999999999999" customHeight="1" x14ac:dyDescent="0.2">
      <c r="B1615" s="32"/>
      <c r="C1615" s="208" t="s">
        <v>305</v>
      </c>
      <c r="D1615" s="209" t="s">
        <v>303</v>
      </c>
      <c r="E1615" s="210" t="s">
        <v>1</v>
      </c>
      <c r="F1615" s="211">
        <v>166.71899999999999</v>
      </c>
      <c r="H1615" s="32"/>
    </row>
    <row r="1616" spans="2:8" s="1" customFormat="1" ht="16.899999999999999" customHeight="1" x14ac:dyDescent="0.2">
      <c r="B1616" s="32"/>
      <c r="C1616" s="208" t="s">
        <v>4468</v>
      </c>
      <c r="D1616" s="209" t="s">
        <v>4469</v>
      </c>
      <c r="E1616" s="210" t="s">
        <v>1</v>
      </c>
      <c r="F1616" s="211">
        <v>170.02199999999999</v>
      </c>
      <c r="H1616" s="32"/>
    </row>
    <row r="1617" spans="2:8" s="1" customFormat="1" ht="16.899999999999999" customHeight="1" x14ac:dyDescent="0.2">
      <c r="B1617" s="32"/>
      <c r="C1617" s="208" t="s">
        <v>307</v>
      </c>
      <c r="D1617" s="209" t="s">
        <v>308</v>
      </c>
      <c r="E1617" s="210" t="s">
        <v>1</v>
      </c>
      <c r="F1617" s="211">
        <v>812.75099999999998</v>
      </c>
      <c r="H1617" s="32"/>
    </row>
    <row r="1618" spans="2:8" s="1" customFormat="1" ht="16.899999999999999" customHeight="1" x14ac:dyDescent="0.2">
      <c r="B1618" s="32"/>
      <c r="C1618" s="212" t="s">
        <v>1</v>
      </c>
      <c r="D1618" s="212" t="s">
        <v>4922</v>
      </c>
      <c r="E1618" s="17" t="s">
        <v>1</v>
      </c>
      <c r="F1618" s="213">
        <v>832.63499999999999</v>
      </c>
      <c r="H1618" s="32"/>
    </row>
    <row r="1619" spans="2:8" s="1" customFormat="1" ht="16.899999999999999" customHeight="1" x14ac:dyDescent="0.2">
      <c r="B1619" s="32"/>
      <c r="C1619" s="212" t="s">
        <v>1</v>
      </c>
      <c r="D1619" s="212" t="s">
        <v>4923</v>
      </c>
      <c r="E1619" s="17" t="s">
        <v>1</v>
      </c>
      <c r="F1619" s="213">
        <v>-19.884</v>
      </c>
      <c r="H1619" s="32"/>
    </row>
    <row r="1620" spans="2:8" s="1" customFormat="1" ht="16.899999999999999" customHeight="1" x14ac:dyDescent="0.2">
      <c r="B1620" s="32"/>
      <c r="C1620" s="212" t="s">
        <v>307</v>
      </c>
      <c r="D1620" s="212" t="s">
        <v>387</v>
      </c>
      <c r="E1620" s="17" t="s">
        <v>1</v>
      </c>
      <c r="F1620" s="213">
        <v>812.75099999999998</v>
      </c>
      <c r="H1620" s="32"/>
    </row>
    <row r="1621" spans="2:8" s="1" customFormat="1" ht="16.899999999999999" customHeight="1" x14ac:dyDescent="0.2">
      <c r="B1621" s="32"/>
      <c r="C1621" s="214" t="s">
        <v>7082</v>
      </c>
      <c r="H1621" s="32"/>
    </row>
    <row r="1622" spans="2:8" s="1" customFormat="1" ht="22.5" x14ac:dyDescent="0.2">
      <c r="B1622" s="32"/>
      <c r="C1622" s="212" t="s">
        <v>1181</v>
      </c>
      <c r="D1622" s="212" t="s">
        <v>4066</v>
      </c>
      <c r="E1622" s="17" t="s">
        <v>380</v>
      </c>
      <c r="F1622" s="213">
        <v>49.578000000000003</v>
      </c>
      <c r="H1622" s="32"/>
    </row>
    <row r="1623" spans="2:8" s="1" customFormat="1" ht="22.5" x14ac:dyDescent="0.2">
      <c r="B1623" s="32"/>
      <c r="C1623" s="212" t="s">
        <v>1190</v>
      </c>
      <c r="D1623" s="212" t="s">
        <v>1191</v>
      </c>
      <c r="E1623" s="17" t="s">
        <v>380</v>
      </c>
      <c r="F1623" s="213">
        <v>5949.3370000000004</v>
      </c>
      <c r="H1623" s="32"/>
    </row>
    <row r="1624" spans="2:8" s="1" customFormat="1" ht="22.5" x14ac:dyDescent="0.2">
      <c r="B1624" s="32"/>
      <c r="C1624" s="212" t="s">
        <v>1195</v>
      </c>
      <c r="D1624" s="212" t="s">
        <v>4070</v>
      </c>
      <c r="E1624" s="17" t="s">
        <v>380</v>
      </c>
      <c r="F1624" s="213">
        <v>49.578000000000003</v>
      </c>
      <c r="H1624" s="32"/>
    </row>
    <row r="1625" spans="2:8" s="1" customFormat="1" ht="16.899999999999999" customHeight="1" x14ac:dyDescent="0.2">
      <c r="B1625" s="32"/>
      <c r="C1625" s="208" t="s">
        <v>310</v>
      </c>
      <c r="D1625" s="209" t="s">
        <v>311</v>
      </c>
      <c r="E1625" s="210" t="s">
        <v>1</v>
      </c>
      <c r="F1625" s="211">
        <v>15.398</v>
      </c>
      <c r="H1625" s="32"/>
    </row>
    <row r="1626" spans="2:8" s="1" customFormat="1" ht="16.899999999999999" customHeight="1" x14ac:dyDescent="0.2">
      <c r="B1626" s="32"/>
      <c r="C1626" s="208" t="s">
        <v>313</v>
      </c>
      <c r="D1626" s="209" t="s">
        <v>314</v>
      </c>
      <c r="E1626" s="210" t="s">
        <v>1</v>
      </c>
      <c r="F1626" s="211">
        <v>0</v>
      </c>
      <c r="H1626" s="32"/>
    </row>
    <row r="1627" spans="2:8" s="1" customFormat="1" ht="16.899999999999999" customHeight="1" x14ac:dyDescent="0.2">
      <c r="B1627" s="32"/>
      <c r="C1627" s="208" t="s">
        <v>316</v>
      </c>
      <c r="D1627" s="209" t="s">
        <v>317</v>
      </c>
      <c r="E1627" s="210" t="s">
        <v>1</v>
      </c>
      <c r="F1627" s="211">
        <v>0</v>
      </c>
      <c r="H1627" s="32"/>
    </row>
    <row r="1628" spans="2:8" s="1" customFormat="1" ht="16.899999999999999" customHeight="1" x14ac:dyDescent="0.2">
      <c r="B1628" s="32"/>
      <c r="C1628" s="208" t="s">
        <v>319</v>
      </c>
      <c r="D1628" s="209" t="s">
        <v>320</v>
      </c>
      <c r="E1628" s="210" t="s">
        <v>1</v>
      </c>
      <c r="F1628" s="211">
        <v>7.0780000000000003</v>
      </c>
      <c r="H1628" s="32"/>
    </row>
    <row r="1629" spans="2:8" s="1" customFormat="1" ht="16.899999999999999" customHeight="1" x14ac:dyDescent="0.2">
      <c r="B1629" s="32"/>
      <c r="C1629" s="208" t="s">
        <v>322</v>
      </c>
      <c r="D1629" s="209" t="s">
        <v>323</v>
      </c>
      <c r="E1629" s="210" t="s">
        <v>1</v>
      </c>
      <c r="F1629" s="211">
        <v>2.25</v>
      </c>
      <c r="H1629" s="32"/>
    </row>
    <row r="1630" spans="2:8" s="1" customFormat="1" ht="16.899999999999999" customHeight="1" x14ac:dyDescent="0.2">
      <c r="B1630" s="32"/>
      <c r="C1630" s="208" t="s">
        <v>324</v>
      </c>
      <c r="D1630" s="209" t="s">
        <v>325</v>
      </c>
      <c r="E1630" s="210" t="s">
        <v>1</v>
      </c>
      <c r="F1630" s="211">
        <v>6.13</v>
      </c>
      <c r="H1630" s="32"/>
    </row>
    <row r="1631" spans="2:8" s="1" customFormat="1" ht="7.35" customHeight="1" x14ac:dyDescent="0.2">
      <c r="B1631" s="44"/>
      <c r="C1631" s="45"/>
      <c r="D1631" s="45"/>
      <c r="E1631" s="45"/>
      <c r="F1631" s="45"/>
      <c r="G1631" s="45"/>
      <c r="H1631" s="32"/>
    </row>
    <row r="1632" spans="2:8" s="1" customFormat="1" ht="11.25" x14ac:dyDescent="0.2"/>
  </sheetData>
  <sheetProtection algorithmName="SHA-512" hashValue="spdVjnEvwaesZCFO1R7HTgYN/aqpNbnnmn9o255crrxD0KixGnOupXzbP+Z4PPRhxC+WWYlO9dE0HqWfLTCreQ==" saltValue="ne8tQhrBkNJ+WrA+Z87bSdO8ph2kZ90zxqkRQIDw/fl9w+nmDTtygIhC2jAdToCoolY/a2252ZxhWQuRJAk0h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62</vt:i4>
      </vt:variant>
    </vt:vector>
  </HeadingPairs>
  <TitlesOfParts>
    <vt:vector size="93" baseType="lpstr">
      <vt:lpstr>Rekapitulace stavby</vt:lpstr>
      <vt:lpstr>SO 01.01 - STAVEBNÍ ČÁST ...</vt:lpstr>
      <vt:lpstr>SO 01.02 - ZTI I.etapa PŘ...</vt:lpstr>
      <vt:lpstr>SO 01.03 - STLAČENÝ VZDUC...</vt:lpstr>
      <vt:lpstr>SO 01.04 - VYTÁPĚNÍ I.eta...</vt:lpstr>
      <vt:lpstr>SO 01.05 - VZDUCHOTECHNIK...</vt:lpstr>
      <vt:lpstr>SO 01.06 - ELEKTROINSTALA...</vt:lpstr>
      <vt:lpstr>IO 01 - VENKOVNÍ KANALIZA...</vt:lpstr>
      <vt:lpstr>SO 01.01_DOP - Stavební č...</vt:lpstr>
      <vt:lpstr>SO 01.04_NEP - VYTÁPĚNÍ I...</vt:lpstr>
      <vt:lpstr>SO 01.05_NEP - VZDUCHOTEC...</vt:lpstr>
      <vt:lpstr>SO 01.06_NEP - ELEKTROINS...</vt:lpstr>
      <vt:lpstr>SO 01.07_NEP - VRN I.etap...</vt:lpstr>
      <vt:lpstr>SO 01.2_NEP - Zpevněné pl...</vt:lpstr>
      <vt:lpstr>IO 01_NEP - VENKOVNÍ KANA...</vt:lpstr>
      <vt:lpstr>SO 02.01 - STAVEBNÍ ČÁST ...</vt:lpstr>
      <vt:lpstr>SO 02.02 - ZTI II.etapa S...</vt:lpstr>
      <vt:lpstr>SO 02.03 - STLAČENÝ VZDUC...</vt:lpstr>
      <vt:lpstr>SO 02.04 - VYTÁPĚNÍ II.et...</vt:lpstr>
      <vt:lpstr>SO 02.05 - VZDUCHOTECHNIK...</vt:lpstr>
      <vt:lpstr>SO 02.06 - ELEKTROINSTALA...</vt:lpstr>
      <vt:lpstr>IO 02 - VENKOVNÍ KANALIZA...</vt:lpstr>
      <vt:lpstr>SO 02.01_DOP - Stavební č...</vt:lpstr>
      <vt:lpstr>SO 02.04_NEP - VYTÁPĚNÍ I...</vt:lpstr>
      <vt:lpstr>SO 02.05_NEP - VZDUCHOTEC...</vt:lpstr>
      <vt:lpstr>SO 02.06_NEP - ELEKTROINS...</vt:lpstr>
      <vt:lpstr>SO 02.07_NEP - VRN II.eta...</vt:lpstr>
      <vt:lpstr>SO 02.2 - Zpevněné plochy...</vt:lpstr>
      <vt:lpstr>IO 02_NEP - VENKOVNÍ KANA...</vt:lpstr>
      <vt:lpstr>II.NEZP - II.etapa STAVEB...</vt:lpstr>
      <vt:lpstr>Seznam figur</vt:lpstr>
      <vt:lpstr>'II.NEZP - II.etapa STAVEB...'!Názvy_tisku</vt:lpstr>
      <vt:lpstr>'IO 01 - VENKOVNÍ KANALIZA...'!Názvy_tisku</vt:lpstr>
      <vt:lpstr>'IO 01_NEP - VENKOVNÍ KANA...'!Názvy_tisku</vt:lpstr>
      <vt:lpstr>'IO 02 - VENKOVNÍ KANALIZA...'!Názvy_tisku</vt:lpstr>
      <vt:lpstr>'IO 02_NEP - VENKOVNÍ KANA...'!Názvy_tisku</vt:lpstr>
      <vt:lpstr>'Rekapitulace stavby'!Názvy_tisku</vt:lpstr>
      <vt:lpstr>'Seznam figur'!Názvy_tisku</vt:lpstr>
      <vt:lpstr>'SO 01.01 - STAVEBNÍ ČÁST ...'!Názvy_tisku</vt:lpstr>
      <vt:lpstr>'SO 01.01_DOP - Stavební č...'!Názvy_tisku</vt:lpstr>
      <vt:lpstr>'SO 01.02 - ZTI I.etapa PŘ...'!Názvy_tisku</vt:lpstr>
      <vt:lpstr>'SO 01.03 - STLAČENÝ VZDUC...'!Názvy_tisku</vt:lpstr>
      <vt:lpstr>'SO 01.04 - VYTÁPĚNÍ I.eta...'!Názvy_tisku</vt:lpstr>
      <vt:lpstr>'SO 01.04_NEP - VYTÁPĚNÍ I...'!Názvy_tisku</vt:lpstr>
      <vt:lpstr>'SO 01.05 - VZDUCHOTECHNIK...'!Názvy_tisku</vt:lpstr>
      <vt:lpstr>'SO 01.05_NEP - VZDUCHOTEC...'!Názvy_tisku</vt:lpstr>
      <vt:lpstr>'SO 01.06 - ELEKTROINSTALA...'!Názvy_tisku</vt:lpstr>
      <vt:lpstr>'SO 01.06_NEP - ELEKTROINS...'!Názvy_tisku</vt:lpstr>
      <vt:lpstr>'SO 01.07_NEP - VRN I.etap...'!Názvy_tisku</vt:lpstr>
      <vt:lpstr>'SO 01.2_NEP - Zpevněné pl...'!Názvy_tisku</vt:lpstr>
      <vt:lpstr>'SO 02.01 - STAVEBNÍ ČÁST ...'!Názvy_tisku</vt:lpstr>
      <vt:lpstr>'SO 02.01_DOP - Stavební č...'!Názvy_tisku</vt:lpstr>
      <vt:lpstr>'SO 02.02 - ZTI II.etapa S...'!Názvy_tisku</vt:lpstr>
      <vt:lpstr>'SO 02.03 - STLAČENÝ VZDUC...'!Názvy_tisku</vt:lpstr>
      <vt:lpstr>'SO 02.04 - VYTÁPĚNÍ II.et...'!Názvy_tisku</vt:lpstr>
      <vt:lpstr>'SO 02.04_NEP - VYTÁPĚNÍ I...'!Názvy_tisku</vt:lpstr>
      <vt:lpstr>'SO 02.05 - VZDUCHOTECHNIK...'!Názvy_tisku</vt:lpstr>
      <vt:lpstr>'SO 02.05_NEP - VZDUCHOTEC...'!Názvy_tisku</vt:lpstr>
      <vt:lpstr>'SO 02.06 - ELEKTROINSTALA...'!Názvy_tisku</vt:lpstr>
      <vt:lpstr>'SO 02.06_NEP - ELEKTROINS...'!Názvy_tisku</vt:lpstr>
      <vt:lpstr>'SO 02.07_NEP - VRN II.eta...'!Názvy_tisku</vt:lpstr>
      <vt:lpstr>'SO 02.2 - Zpevněné plochy...'!Názvy_tisku</vt:lpstr>
      <vt:lpstr>'II.NEZP - II.etapa STAVEB...'!Oblast_tisku</vt:lpstr>
      <vt:lpstr>'IO 01 - VENKOVNÍ KANALIZA...'!Oblast_tisku</vt:lpstr>
      <vt:lpstr>'IO 01_NEP - VENKOVNÍ KANA...'!Oblast_tisku</vt:lpstr>
      <vt:lpstr>'IO 02 - VENKOVNÍ KANALIZA...'!Oblast_tisku</vt:lpstr>
      <vt:lpstr>'IO 02_NEP - VENKOVNÍ KANA...'!Oblast_tisku</vt:lpstr>
      <vt:lpstr>'Rekapitulace stavby'!Oblast_tisku</vt:lpstr>
      <vt:lpstr>'Seznam figur'!Oblast_tisku</vt:lpstr>
      <vt:lpstr>'SO 01.01 - STAVEBNÍ ČÁST ...'!Oblast_tisku</vt:lpstr>
      <vt:lpstr>'SO 01.01_DOP - Stavební č...'!Oblast_tisku</vt:lpstr>
      <vt:lpstr>'SO 01.02 - ZTI I.etapa PŘ...'!Oblast_tisku</vt:lpstr>
      <vt:lpstr>'SO 01.03 - STLAČENÝ VZDUC...'!Oblast_tisku</vt:lpstr>
      <vt:lpstr>'SO 01.04 - VYTÁPĚNÍ I.eta...'!Oblast_tisku</vt:lpstr>
      <vt:lpstr>'SO 01.04_NEP - VYTÁPĚNÍ I...'!Oblast_tisku</vt:lpstr>
      <vt:lpstr>'SO 01.05 - VZDUCHOTECHNIK...'!Oblast_tisku</vt:lpstr>
      <vt:lpstr>'SO 01.05_NEP - VZDUCHOTEC...'!Oblast_tisku</vt:lpstr>
      <vt:lpstr>'SO 01.06 - ELEKTROINSTALA...'!Oblast_tisku</vt:lpstr>
      <vt:lpstr>'SO 01.06_NEP - ELEKTROINS...'!Oblast_tisku</vt:lpstr>
      <vt:lpstr>'SO 01.07_NEP - VRN I.etap...'!Oblast_tisku</vt:lpstr>
      <vt:lpstr>'SO 01.2_NEP - Zpevněné pl...'!Oblast_tisku</vt:lpstr>
      <vt:lpstr>'SO 02.01 - STAVEBNÍ ČÁST ...'!Oblast_tisku</vt:lpstr>
      <vt:lpstr>'SO 02.01_DOP - Stavební č...'!Oblast_tisku</vt:lpstr>
      <vt:lpstr>'SO 02.02 - ZTI II.etapa S...'!Oblast_tisku</vt:lpstr>
      <vt:lpstr>'SO 02.03 - STLAČENÝ VZDUC...'!Oblast_tisku</vt:lpstr>
      <vt:lpstr>'SO 02.04 - VYTÁPĚNÍ II.et...'!Oblast_tisku</vt:lpstr>
      <vt:lpstr>'SO 02.04_NEP - VYTÁPĚNÍ I...'!Oblast_tisku</vt:lpstr>
      <vt:lpstr>'SO 02.05 - VZDUCHOTECHNIK...'!Oblast_tisku</vt:lpstr>
      <vt:lpstr>'SO 02.05_NEP - VZDUCHOTEC...'!Oblast_tisku</vt:lpstr>
      <vt:lpstr>'SO 02.06 - ELEKTROINSTALA...'!Oblast_tisku</vt:lpstr>
      <vt:lpstr>'SO 02.06_NEP - ELEKTROINS...'!Oblast_tisku</vt:lpstr>
      <vt:lpstr>'SO 02.07_NEP - VRN II.eta...'!Oblast_tisku</vt:lpstr>
      <vt:lpstr>'SO 02.2 - Zpevněné plochy...'!Oblast_tisku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CHALOUPKOVA-PC\radka.chaloupkova</dc:creator>
  <cp:lastModifiedBy>Dominik Petrů</cp:lastModifiedBy>
  <dcterms:created xsi:type="dcterms:W3CDTF">2023-10-31T11:11:26Z</dcterms:created>
  <dcterms:modified xsi:type="dcterms:W3CDTF">2023-10-31T11:21:37Z</dcterms:modified>
</cp:coreProperties>
</file>